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560" windowHeight="9048" tabRatio="610" activeTab="1"/>
  </bookViews>
  <sheets>
    <sheet name="Error Checks" sheetId="47" r:id="rId1"/>
    <sheet name="YTD PROGRAM SUMMARY" sheetId="28" r:id="rId2"/>
    <sheet name="RES kWh ENTRY" sheetId="39" r:id="rId3"/>
    <sheet name="BIZ kWh ENTRY" sheetId="40" r:id="rId4"/>
    <sheet name="BIZ SUM" sheetId="41" r:id="rId5"/>
    <sheet name=" 1M - RES" sheetId="2" r:id="rId6"/>
    <sheet name="2M - SGS" sheetId="10" r:id="rId7"/>
    <sheet name="3M - LGS" sheetId="29" r:id="rId8"/>
    <sheet name="4M - SPS" sheetId="30" r:id="rId9"/>
    <sheet name="11M - LPS" sheetId="31" r:id="rId10"/>
    <sheet name=" LI 1M - RES" sheetId="32" r:id="rId11"/>
    <sheet name="LI 2M - SGS" sheetId="33" r:id="rId12"/>
    <sheet name="LI 3M - LGS" sheetId="34" r:id="rId13"/>
    <sheet name="LI 4M - SPS" sheetId="35" r:id="rId14"/>
    <sheet name="LI 11M - LPS" sheetId="36" r:id="rId15"/>
    <sheet name="Biz DRENE" sheetId="43" r:id="rId16"/>
    <sheet name="Res DRENE" sheetId="48" r:id="rId17"/>
  </sheets>
  <externalReferences>
    <externalReference r:id="rId18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2" l="1"/>
  <c r="AT160" i="40"/>
  <c r="AS160" i="40"/>
  <c r="AR160" i="40"/>
  <c r="AQ160" i="40"/>
  <c r="AP160" i="40"/>
  <c r="AO160" i="40"/>
  <c r="AN160" i="40"/>
  <c r="AM160" i="40"/>
  <c r="AL160" i="40"/>
  <c r="AK160" i="40"/>
  <c r="AJ160" i="40"/>
  <c r="AI160" i="40"/>
  <c r="AT159" i="40"/>
  <c r="AS159" i="40"/>
  <c r="AR159" i="40"/>
  <c r="AQ159" i="40"/>
  <c r="AP159" i="40"/>
  <c r="AO159" i="40"/>
  <c r="AN159" i="40"/>
  <c r="AM159" i="40"/>
  <c r="AL159" i="40"/>
  <c r="AK159" i="40"/>
  <c r="AJ159" i="40"/>
  <c r="AI159" i="40"/>
  <c r="AT158" i="40"/>
  <c r="AS158" i="40"/>
  <c r="AR158" i="40"/>
  <c r="AQ158" i="40"/>
  <c r="AP158" i="40"/>
  <c r="AO158" i="40"/>
  <c r="AN158" i="40"/>
  <c r="AM158" i="40"/>
  <c r="AL158" i="40"/>
  <c r="AK158" i="40"/>
  <c r="AJ158" i="40"/>
  <c r="AI158" i="40"/>
  <c r="AT157" i="40"/>
  <c r="AS157" i="40"/>
  <c r="AR157" i="40"/>
  <c r="AQ157" i="40"/>
  <c r="AP157" i="40"/>
  <c r="AO157" i="40"/>
  <c r="AN157" i="40"/>
  <c r="AM157" i="40"/>
  <c r="AL157" i="40"/>
  <c r="AK157" i="40"/>
  <c r="AJ157" i="40"/>
  <c r="AI157" i="40"/>
  <c r="AT156" i="40"/>
  <c r="AS156" i="40"/>
  <c r="AR156" i="40"/>
  <c r="AQ156" i="40"/>
  <c r="AP156" i="40"/>
  <c r="AO156" i="40"/>
  <c r="AN156" i="40"/>
  <c r="AM156" i="40"/>
  <c r="AL156" i="40"/>
  <c r="AK156" i="40"/>
  <c r="AJ156" i="40"/>
  <c r="AI156" i="40"/>
  <c r="AT155" i="40"/>
  <c r="AS155" i="40"/>
  <c r="AR155" i="40"/>
  <c r="AQ155" i="40"/>
  <c r="AP155" i="40"/>
  <c r="AO155" i="40"/>
  <c r="AN155" i="40"/>
  <c r="AM155" i="40"/>
  <c r="AL155" i="40"/>
  <c r="AK155" i="40"/>
  <c r="AJ155" i="40"/>
  <c r="AI155" i="40"/>
  <c r="AT154" i="40"/>
  <c r="AS154" i="40"/>
  <c r="AR154" i="40"/>
  <c r="AQ154" i="40"/>
  <c r="AP154" i="40"/>
  <c r="AO154" i="40"/>
  <c r="AN154" i="40"/>
  <c r="AM154" i="40"/>
  <c r="AL154" i="40"/>
  <c r="AK154" i="40"/>
  <c r="AJ154" i="40"/>
  <c r="AI154" i="40"/>
  <c r="AT153" i="40"/>
  <c r="AS153" i="40"/>
  <c r="AR153" i="40"/>
  <c r="AQ153" i="40"/>
  <c r="AP153" i="40"/>
  <c r="AO153" i="40"/>
  <c r="AN153" i="40"/>
  <c r="AM153" i="40"/>
  <c r="AL153" i="40"/>
  <c r="AK153" i="40"/>
  <c r="AJ153" i="40"/>
  <c r="AI153" i="40"/>
  <c r="AT152" i="40"/>
  <c r="AS152" i="40"/>
  <c r="AR152" i="40"/>
  <c r="AQ152" i="40"/>
  <c r="AP152" i="40"/>
  <c r="AO152" i="40"/>
  <c r="AN152" i="40"/>
  <c r="AM152" i="40"/>
  <c r="AL152" i="40"/>
  <c r="AK152" i="40"/>
  <c r="AJ152" i="40"/>
  <c r="AI152" i="40"/>
  <c r="AT151" i="40"/>
  <c r="AS151" i="40"/>
  <c r="AR151" i="40"/>
  <c r="AQ151" i="40"/>
  <c r="AP151" i="40"/>
  <c r="AO151" i="40"/>
  <c r="AN151" i="40"/>
  <c r="AM151" i="40"/>
  <c r="AL151" i="40"/>
  <c r="AK151" i="40"/>
  <c r="AJ151" i="40"/>
  <c r="AI151" i="40"/>
  <c r="AT150" i="40"/>
  <c r="AS150" i="40"/>
  <c r="AR150" i="40"/>
  <c r="AQ150" i="40"/>
  <c r="AP150" i="40"/>
  <c r="AO150" i="40"/>
  <c r="AN150" i="40"/>
  <c r="AM150" i="40"/>
  <c r="AL150" i="40"/>
  <c r="AK150" i="40"/>
  <c r="AJ150" i="40"/>
  <c r="AI150" i="40"/>
  <c r="AT149" i="40"/>
  <c r="AS149" i="40"/>
  <c r="AR149" i="40"/>
  <c r="AQ149" i="40"/>
  <c r="AP149" i="40"/>
  <c r="AO149" i="40"/>
  <c r="AN149" i="40"/>
  <c r="AM149" i="40"/>
  <c r="AL149" i="40"/>
  <c r="AK149" i="40"/>
  <c r="AJ149" i="40"/>
  <c r="AI149" i="40"/>
  <c r="AT148" i="40"/>
  <c r="AS148" i="40"/>
  <c r="AR148" i="40"/>
  <c r="AQ148" i="40"/>
  <c r="AP148" i="40"/>
  <c r="AO148" i="40"/>
  <c r="AN148" i="40"/>
  <c r="AM148" i="40"/>
  <c r="AL148" i="40"/>
  <c r="AK148" i="40"/>
  <c r="AJ148" i="40"/>
  <c r="AI148" i="40"/>
  <c r="AD160" i="40"/>
  <c r="AC160" i="40"/>
  <c r="AB160" i="40"/>
  <c r="AA160" i="40"/>
  <c r="Z160" i="40"/>
  <c r="Y160" i="40"/>
  <c r="X160" i="40"/>
  <c r="W160" i="40"/>
  <c r="V160" i="40"/>
  <c r="U160" i="40"/>
  <c r="T160" i="40"/>
  <c r="S160" i="40"/>
  <c r="AD159" i="40"/>
  <c r="AC159" i="40"/>
  <c r="AB159" i="40"/>
  <c r="AA159" i="40"/>
  <c r="Z159" i="40"/>
  <c r="Y159" i="40"/>
  <c r="X159" i="40"/>
  <c r="W159" i="40"/>
  <c r="V159" i="40"/>
  <c r="U159" i="40"/>
  <c r="T159" i="40"/>
  <c r="S159" i="40"/>
  <c r="AD158" i="40"/>
  <c r="AC158" i="40"/>
  <c r="AB158" i="40"/>
  <c r="AA158" i="40"/>
  <c r="Z158" i="40"/>
  <c r="Y158" i="40"/>
  <c r="X158" i="40"/>
  <c r="W158" i="40"/>
  <c r="V158" i="40"/>
  <c r="U158" i="40"/>
  <c r="T158" i="40"/>
  <c r="S158" i="40"/>
  <c r="AD157" i="40"/>
  <c r="AC157" i="40"/>
  <c r="AB157" i="40"/>
  <c r="AA157" i="40"/>
  <c r="Z157" i="40"/>
  <c r="Y157" i="40"/>
  <c r="X157" i="40"/>
  <c r="W157" i="40"/>
  <c r="V157" i="40"/>
  <c r="U157" i="40"/>
  <c r="T157" i="40"/>
  <c r="S157" i="40"/>
  <c r="AD156" i="40"/>
  <c r="AC156" i="40"/>
  <c r="AB156" i="40"/>
  <c r="AA156" i="40"/>
  <c r="Z156" i="40"/>
  <c r="Y156" i="40"/>
  <c r="X156" i="40"/>
  <c r="W156" i="40"/>
  <c r="V156" i="40"/>
  <c r="U156" i="40"/>
  <c r="T156" i="40"/>
  <c r="S156" i="40"/>
  <c r="AD155" i="40"/>
  <c r="AC155" i="40"/>
  <c r="AB155" i="40"/>
  <c r="AA155" i="40"/>
  <c r="Z155" i="40"/>
  <c r="Y155" i="40"/>
  <c r="X155" i="40"/>
  <c r="W155" i="40"/>
  <c r="V155" i="40"/>
  <c r="U155" i="40"/>
  <c r="T155" i="40"/>
  <c r="S155" i="40"/>
  <c r="AD154" i="40"/>
  <c r="AC154" i="40"/>
  <c r="AB154" i="40"/>
  <c r="AA154" i="40"/>
  <c r="Z154" i="40"/>
  <c r="Y154" i="40"/>
  <c r="X154" i="40"/>
  <c r="W154" i="40"/>
  <c r="V154" i="40"/>
  <c r="U154" i="40"/>
  <c r="T154" i="40"/>
  <c r="S154" i="40"/>
  <c r="AD153" i="40"/>
  <c r="AC153" i="40"/>
  <c r="AB153" i="40"/>
  <c r="AA153" i="40"/>
  <c r="Z153" i="40"/>
  <c r="Y153" i="40"/>
  <c r="X153" i="40"/>
  <c r="W153" i="40"/>
  <c r="V153" i="40"/>
  <c r="U153" i="40"/>
  <c r="T153" i="40"/>
  <c r="S153" i="40"/>
  <c r="AD152" i="40"/>
  <c r="AC152" i="40"/>
  <c r="AB152" i="40"/>
  <c r="AA152" i="40"/>
  <c r="Z152" i="40"/>
  <c r="Y152" i="40"/>
  <c r="X152" i="40"/>
  <c r="W152" i="40"/>
  <c r="V152" i="40"/>
  <c r="U152" i="40"/>
  <c r="T152" i="40"/>
  <c r="S152" i="40"/>
  <c r="AD151" i="40"/>
  <c r="AC151" i="40"/>
  <c r="AB151" i="40"/>
  <c r="AA151" i="40"/>
  <c r="Z151" i="40"/>
  <c r="Y151" i="40"/>
  <c r="X151" i="40"/>
  <c r="W151" i="40"/>
  <c r="V151" i="40"/>
  <c r="U151" i="40"/>
  <c r="T151" i="40"/>
  <c r="S151" i="40"/>
  <c r="AD150" i="40"/>
  <c r="AC150" i="40"/>
  <c r="AB150" i="40"/>
  <c r="AA150" i="40"/>
  <c r="Z150" i="40"/>
  <c r="Y150" i="40"/>
  <c r="X150" i="40"/>
  <c r="W150" i="40"/>
  <c r="V150" i="40"/>
  <c r="U150" i="40"/>
  <c r="T150" i="40"/>
  <c r="S150" i="40"/>
  <c r="AD149" i="40"/>
  <c r="AC149" i="40"/>
  <c r="AB149" i="40"/>
  <c r="AA149" i="40"/>
  <c r="Z149" i="40"/>
  <c r="Y149" i="40"/>
  <c r="X149" i="40"/>
  <c r="W149" i="40"/>
  <c r="V149" i="40"/>
  <c r="U149" i="40"/>
  <c r="T149" i="40"/>
  <c r="S149" i="40"/>
  <c r="AD148" i="40"/>
  <c r="AC148" i="40"/>
  <c r="AB148" i="40"/>
  <c r="AA148" i="40"/>
  <c r="Z148" i="40"/>
  <c r="Y148" i="40"/>
  <c r="X148" i="40"/>
  <c r="W148" i="40"/>
  <c r="V148" i="40"/>
  <c r="U148" i="40"/>
  <c r="T148" i="40"/>
  <c r="S148" i="40"/>
  <c r="N160" i="40"/>
  <c r="M160" i="40"/>
  <c r="L160" i="40"/>
  <c r="K160" i="40"/>
  <c r="J160" i="40"/>
  <c r="I160" i="40"/>
  <c r="H160" i="40"/>
  <c r="G160" i="40"/>
  <c r="F160" i="40"/>
  <c r="E160" i="40"/>
  <c r="D160" i="40"/>
  <c r="C160" i="40"/>
  <c r="N159" i="40"/>
  <c r="M159" i="40"/>
  <c r="L159" i="40"/>
  <c r="K159" i="40"/>
  <c r="J159" i="40"/>
  <c r="I159" i="40"/>
  <c r="H159" i="40"/>
  <c r="G159" i="40"/>
  <c r="F159" i="40"/>
  <c r="E159" i="40"/>
  <c r="D159" i="40"/>
  <c r="C159" i="40"/>
  <c r="N158" i="40"/>
  <c r="M158" i="40"/>
  <c r="L158" i="40"/>
  <c r="K158" i="40"/>
  <c r="J158" i="40"/>
  <c r="I158" i="40"/>
  <c r="H158" i="40"/>
  <c r="G158" i="40"/>
  <c r="F158" i="40"/>
  <c r="E158" i="40"/>
  <c r="D158" i="40"/>
  <c r="C158" i="40"/>
  <c r="N157" i="40"/>
  <c r="M157" i="40"/>
  <c r="L157" i="40"/>
  <c r="K157" i="40"/>
  <c r="J157" i="40"/>
  <c r="I157" i="40"/>
  <c r="H157" i="40"/>
  <c r="G157" i="40"/>
  <c r="F157" i="40"/>
  <c r="E157" i="40"/>
  <c r="D157" i="40"/>
  <c r="C157" i="40"/>
  <c r="N156" i="40"/>
  <c r="M156" i="40"/>
  <c r="L156" i="40"/>
  <c r="K156" i="40"/>
  <c r="J156" i="40"/>
  <c r="I156" i="40"/>
  <c r="H156" i="40"/>
  <c r="G156" i="40"/>
  <c r="F156" i="40"/>
  <c r="E156" i="40"/>
  <c r="D156" i="40"/>
  <c r="C156" i="40"/>
  <c r="N155" i="40"/>
  <c r="M155" i="40"/>
  <c r="L155" i="40"/>
  <c r="K155" i="40"/>
  <c r="J155" i="40"/>
  <c r="I155" i="40"/>
  <c r="H155" i="40"/>
  <c r="G155" i="40"/>
  <c r="F155" i="40"/>
  <c r="E155" i="40"/>
  <c r="D155" i="40"/>
  <c r="C155" i="40"/>
  <c r="N154" i="40"/>
  <c r="M154" i="40"/>
  <c r="L154" i="40"/>
  <c r="K154" i="40"/>
  <c r="J154" i="40"/>
  <c r="I154" i="40"/>
  <c r="H154" i="40"/>
  <c r="G154" i="40"/>
  <c r="F154" i="40"/>
  <c r="E154" i="40"/>
  <c r="D154" i="40"/>
  <c r="C154" i="40"/>
  <c r="N153" i="40"/>
  <c r="M153" i="40"/>
  <c r="L153" i="40"/>
  <c r="K153" i="40"/>
  <c r="J153" i="40"/>
  <c r="I153" i="40"/>
  <c r="H153" i="40"/>
  <c r="G153" i="40"/>
  <c r="F153" i="40"/>
  <c r="E153" i="40"/>
  <c r="D153" i="40"/>
  <c r="C153" i="40"/>
  <c r="N152" i="40"/>
  <c r="M152" i="40"/>
  <c r="L152" i="40"/>
  <c r="K152" i="40"/>
  <c r="J152" i="40"/>
  <c r="I152" i="40"/>
  <c r="H152" i="40"/>
  <c r="G152" i="40"/>
  <c r="F152" i="40"/>
  <c r="E152" i="40"/>
  <c r="D152" i="40"/>
  <c r="C152" i="40"/>
  <c r="N151" i="40"/>
  <c r="M151" i="40"/>
  <c r="L151" i="40"/>
  <c r="K151" i="40"/>
  <c r="J151" i="40"/>
  <c r="I151" i="40"/>
  <c r="H151" i="40"/>
  <c r="G151" i="40"/>
  <c r="F151" i="40"/>
  <c r="E151" i="40"/>
  <c r="D151" i="40"/>
  <c r="C151" i="40"/>
  <c r="N150" i="40"/>
  <c r="M150" i="40"/>
  <c r="L150" i="40"/>
  <c r="K150" i="40"/>
  <c r="J150" i="40"/>
  <c r="I150" i="40"/>
  <c r="H150" i="40"/>
  <c r="G150" i="40"/>
  <c r="F150" i="40"/>
  <c r="E150" i="40"/>
  <c r="D150" i="40"/>
  <c r="C150" i="40"/>
  <c r="N149" i="40"/>
  <c r="M149" i="40"/>
  <c r="L149" i="40"/>
  <c r="K149" i="40"/>
  <c r="J149" i="40"/>
  <c r="I149" i="40"/>
  <c r="H149" i="40"/>
  <c r="G149" i="40"/>
  <c r="F149" i="40"/>
  <c r="E149" i="40"/>
  <c r="D149" i="40"/>
  <c r="C149" i="40"/>
  <c r="N148" i="40"/>
  <c r="M148" i="40"/>
  <c r="L148" i="40"/>
  <c r="K148" i="40"/>
  <c r="J148" i="40"/>
  <c r="I148" i="40"/>
  <c r="H148" i="40"/>
  <c r="G148" i="40"/>
  <c r="F148" i="40"/>
  <c r="E148" i="40"/>
  <c r="D148" i="40"/>
  <c r="C148" i="40"/>
  <c r="AT144" i="40"/>
  <c r="AS144" i="40"/>
  <c r="AR144" i="40"/>
  <c r="AQ144" i="40"/>
  <c r="AP144" i="40"/>
  <c r="AO144" i="40"/>
  <c r="AN144" i="40"/>
  <c r="AM144" i="40"/>
  <c r="AL144" i="40"/>
  <c r="AK144" i="40"/>
  <c r="AJ144" i="40"/>
  <c r="AI144" i="40"/>
  <c r="AT143" i="40"/>
  <c r="AS143" i="40"/>
  <c r="AR143" i="40"/>
  <c r="AQ143" i="40"/>
  <c r="AP143" i="40"/>
  <c r="AO143" i="40"/>
  <c r="AN143" i="40"/>
  <c r="AM143" i="40"/>
  <c r="AL143" i="40"/>
  <c r="AK143" i="40"/>
  <c r="AJ143" i="40"/>
  <c r="AI143" i="40"/>
  <c r="AT142" i="40"/>
  <c r="AS142" i="40"/>
  <c r="AR142" i="40"/>
  <c r="AQ142" i="40"/>
  <c r="AP142" i="40"/>
  <c r="AO142" i="40"/>
  <c r="AN142" i="40"/>
  <c r="AM142" i="40"/>
  <c r="AL142" i="40"/>
  <c r="AK142" i="40"/>
  <c r="AJ142" i="40"/>
  <c r="AI142" i="40"/>
  <c r="AT141" i="40"/>
  <c r="AS141" i="40"/>
  <c r="AR141" i="40"/>
  <c r="AQ141" i="40"/>
  <c r="AP141" i="40"/>
  <c r="AO141" i="40"/>
  <c r="AN141" i="40"/>
  <c r="AM141" i="40"/>
  <c r="AL141" i="40"/>
  <c r="AK141" i="40"/>
  <c r="AJ141" i="40"/>
  <c r="AI141" i="40"/>
  <c r="AT140" i="40"/>
  <c r="AS140" i="40"/>
  <c r="AR140" i="40"/>
  <c r="AQ140" i="40"/>
  <c r="AP140" i="40"/>
  <c r="AO140" i="40"/>
  <c r="AN140" i="40"/>
  <c r="AM140" i="40"/>
  <c r="AL140" i="40"/>
  <c r="AK140" i="40"/>
  <c r="AJ140" i="40"/>
  <c r="AI140" i="40"/>
  <c r="AT139" i="40"/>
  <c r="AS139" i="40"/>
  <c r="AR139" i="40"/>
  <c r="AQ139" i="40"/>
  <c r="AP139" i="40"/>
  <c r="AO139" i="40"/>
  <c r="AN139" i="40"/>
  <c r="AM139" i="40"/>
  <c r="AL139" i="40"/>
  <c r="AK139" i="40"/>
  <c r="AJ139" i="40"/>
  <c r="AI139" i="40"/>
  <c r="AT138" i="40"/>
  <c r="AS138" i="40"/>
  <c r="AR138" i="40"/>
  <c r="AQ138" i="40"/>
  <c r="AP138" i="40"/>
  <c r="AO138" i="40"/>
  <c r="AN138" i="40"/>
  <c r="AM138" i="40"/>
  <c r="AL138" i="40"/>
  <c r="AK138" i="40"/>
  <c r="AJ138" i="40"/>
  <c r="AI138" i="40"/>
  <c r="AT137" i="40"/>
  <c r="AS137" i="40"/>
  <c r="AR137" i="40"/>
  <c r="AQ137" i="40"/>
  <c r="AP137" i="40"/>
  <c r="AO137" i="40"/>
  <c r="AN137" i="40"/>
  <c r="AM137" i="40"/>
  <c r="AL137" i="40"/>
  <c r="AK137" i="40"/>
  <c r="AJ137" i="40"/>
  <c r="AI137" i="40"/>
  <c r="AT136" i="40"/>
  <c r="AS136" i="40"/>
  <c r="AR136" i="40"/>
  <c r="AQ136" i="40"/>
  <c r="AP136" i="40"/>
  <c r="AO136" i="40"/>
  <c r="AN136" i="40"/>
  <c r="AM136" i="40"/>
  <c r="AL136" i="40"/>
  <c r="AK136" i="40"/>
  <c r="AJ136" i="40"/>
  <c r="AI136" i="40"/>
  <c r="AT135" i="40"/>
  <c r="AS135" i="40"/>
  <c r="AR135" i="40"/>
  <c r="AQ135" i="40"/>
  <c r="AP135" i="40"/>
  <c r="AO135" i="40"/>
  <c r="AN135" i="40"/>
  <c r="AM135" i="40"/>
  <c r="AL135" i="40"/>
  <c r="AK135" i="40"/>
  <c r="AJ135" i="40"/>
  <c r="AI135" i="40"/>
  <c r="AT134" i="40"/>
  <c r="AS134" i="40"/>
  <c r="AR134" i="40"/>
  <c r="AQ134" i="40"/>
  <c r="AP134" i="40"/>
  <c r="AO134" i="40"/>
  <c r="AN134" i="40"/>
  <c r="AM134" i="40"/>
  <c r="AL134" i="40"/>
  <c r="AK134" i="40"/>
  <c r="AJ134" i="40"/>
  <c r="AI134" i="40"/>
  <c r="AT133" i="40"/>
  <c r="AS133" i="40"/>
  <c r="AR133" i="40"/>
  <c r="AQ133" i="40"/>
  <c r="AP133" i="40"/>
  <c r="AO133" i="40"/>
  <c r="AN133" i="40"/>
  <c r="AM133" i="40"/>
  <c r="AL133" i="40"/>
  <c r="AK133" i="40"/>
  <c r="AJ133" i="40"/>
  <c r="AI133" i="40"/>
  <c r="AT132" i="40"/>
  <c r="AS132" i="40"/>
  <c r="AR132" i="40"/>
  <c r="AQ132" i="40"/>
  <c r="AP132" i="40"/>
  <c r="AO132" i="40"/>
  <c r="AN132" i="40"/>
  <c r="AM132" i="40"/>
  <c r="AL132" i="40"/>
  <c r="AK132" i="40"/>
  <c r="AJ132" i="40"/>
  <c r="AI132" i="40"/>
  <c r="AD144" i="40"/>
  <c r="AC144" i="40"/>
  <c r="AB144" i="40"/>
  <c r="AA144" i="40"/>
  <c r="Z144" i="40"/>
  <c r="Y144" i="40"/>
  <c r="X144" i="40"/>
  <c r="W144" i="40"/>
  <c r="V144" i="40"/>
  <c r="U144" i="40"/>
  <c r="T144" i="40"/>
  <c r="S144" i="40"/>
  <c r="AD143" i="40"/>
  <c r="AC143" i="40"/>
  <c r="AB143" i="40"/>
  <c r="AA143" i="40"/>
  <c r="Z143" i="40"/>
  <c r="Y143" i="40"/>
  <c r="X143" i="40"/>
  <c r="W143" i="40"/>
  <c r="V143" i="40"/>
  <c r="U143" i="40"/>
  <c r="T143" i="40"/>
  <c r="S143" i="40"/>
  <c r="AD142" i="40"/>
  <c r="AC142" i="40"/>
  <c r="AB142" i="40"/>
  <c r="AA142" i="40"/>
  <c r="Z142" i="40"/>
  <c r="Y142" i="40"/>
  <c r="X142" i="40"/>
  <c r="W142" i="40"/>
  <c r="V142" i="40"/>
  <c r="U142" i="40"/>
  <c r="T142" i="40"/>
  <c r="S142" i="40"/>
  <c r="AD141" i="40"/>
  <c r="AC141" i="40"/>
  <c r="AB141" i="40"/>
  <c r="AA141" i="40"/>
  <c r="Z141" i="40"/>
  <c r="Y141" i="40"/>
  <c r="X141" i="40"/>
  <c r="W141" i="40"/>
  <c r="V141" i="40"/>
  <c r="U141" i="40"/>
  <c r="T141" i="40"/>
  <c r="S141" i="40"/>
  <c r="AD140" i="40"/>
  <c r="AC140" i="40"/>
  <c r="AB140" i="40"/>
  <c r="AA140" i="40"/>
  <c r="Z140" i="40"/>
  <c r="Y140" i="40"/>
  <c r="X140" i="40"/>
  <c r="W140" i="40"/>
  <c r="V140" i="40"/>
  <c r="U140" i="40"/>
  <c r="T140" i="40"/>
  <c r="S140" i="40"/>
  <c r="AD139" i="40"/>
  <c r="AC139" i="40"/>
  <c r="AB139" i="40"/>
  <c r="AA139" i="40"/>
  <c r="Z139" i="40"/>
  <c r="Y139" i="40"/>
  <c r="X139" i="40"/>
  <c r="W139" i="40"/>
  <c r="V139" i="40"/>
  <c r="U139" i="40"/>
  <c r="T139" i="40"/>
  <c r="S139" i="40"/>
  <c r="AD138" i="40"/>
  <c r="AC138" i="40"/>
  <c r="AB138" i="40"/>
  <c r="AA138" i="40"/>
  <c r="Z138" i="40"/>
  <c r="Y138" i="40"/>
  <c r="X138" i="40"/>
  <c r="W138" i="40"/>
  <c r="V138" i="40"/>
  <c r="U138" i="40"/>
  <c r="T138" i="40"/>
  <c r="S138" i="40"/>
  <c r="AD137" i="40"/>
  <c r="AC137" i="40"/>
  <c r="AB137" i="40"/>
  <c r="AA137" i="40"/>
  <c r="Z137" i="40"/>
  <c r="Y137" i="40"/>
  <c r="X137" i="40"/>
  <c r="W137" i="40"/>
  <c r="V137" i="40"/>
  <c r="U137" i="40"/>
  <c r="T137" i="40"/>
  <c r="S137" i="40"/>
  <c r="AD136" i="40"/>
  <c r="AC136" i="40"/>
  <c r="AB136" i="40"/>
  <c r="AA136" i="40"/>
  <c r="Z136" i="40"/>
  <c r="Y136" i="40"/>
  <c r="X136" i="40"/>
  <c r="W136" i="40"/>
  <c r="V136" i="40"/>
  <c r="U136" i="40"/>
  <c r="T136" i="40"/>
  <c r="S136" i="40"/>
  <c r="AD135" i="40"/>
  <c r="AC135" i="40"/>
  <c r="AB135" i="40"/>
  <c r="AA135" i="40"/>
  <c r="Z135" i="40"/>
  <c r="Y135" i="40"/>
  <c r="X135" i="40"/>
  <c r="W135" i="40"/>
  <c r="V135" i="40"/>
  <c r="U135" i="40"/>
  <c r="T135" i="40"/>
  <c r="S135" i="40"/>
  <c r="AD134" i="40"/>
  <c r="AC134" i="40"/>
  <c r="AB134" i="40"/>
  <c r="AA134" i="40"/>
  <c r="Z134" i="40"/>
  <c r="Y134" i="40"/>
  <c r="X134" i="40"/>
  <c r="W134" i="40"/>
  <c r="V134" i="40"/>
  <c r="U134" i="40"/>
  <c r="T134" i="40"/>
  <c r="S134" i="40"/>
  <c r="AD133" i="40"/>
  <c r="AC133" i="40"/>
  <c r="AB133" i="40"/>
  <c r="AA133" i="40"/>
  <c r="Z133" i="40"/>
  <c r="Y133" i="40"/>
  <c r="X133" i="40"/>
  <c r="W133" i="40"/>
  <c r="V133" i="40"/>
  <c r="U133" i="40"/>
  <c r="T133" i="40"/>
  <c r="S133" i="40"/>
  <c r="AD132" i="40"/>
  <c r="AC132" i="40"/>
  <c r="AB132" i="40"/>
  <c r="AA132" i="40"/>
  <c r="Z132" i="40"/>
  <c r="Y132" i="40"/>
  <c r="X132" i="40"/>
  <c r="W132" i="40"/>
  <c r="V132" i="40"/>
  <c r="U132" i="40"/>
  <c r="T132" i="40"/>
  <c r="S132" i="40"/>
  <c r="N144" i="40"/>
  <c r="M144" i="40"/>
  <c r="L144" i="40"/>
  <c r="K144" i="40"/>
  <c r="J144" i="40"/>
  <c r="I144" i="40"/>
  <c r="H144" i="40"/>
  <c r="G144" i="40"/>
  <c r="F144" i="40"/>
  <c r="E144" i="40"/>
  <c r="D144" i="40"/>
  <c r="C144" i="40"/>
  <c r="N143" i="40"/>
  <c r="M143" i="40"/>
  <c r="L143" i="40"/>
  <c r="K143" i="40"/>
  <c r="J143" i="40"/>
  <c r="I143" i="40"/>
  <c r="H143" i="40"/>
  <c r="G143" i="40"/>
  <c r="F143" i="40"/>
  <c r="E143" i="40"/>
  <c r="D143" i="40"/>
  <c r="C143" i="40"/>
  <c r="N142" i="40"/>
  <c r="M142" i="40"/>
  <c r="L142" i="40"/>
  <c r="K142" i="40"/>
  <c r="J142" i="40"/>
  <c r="I142" i="40"/>
  <c r="H142" i="40"/>
  <c r="G142" i="40"/>
  <c r="F142" i="40"/>
  <c r="E142" i="40"/>
  <c r="D142" i="40"/>
  <c r="C142" i="40"/>
  <c r="N141" i="40"/>
  <c r="M141" i="40"/>
  <c r="L141" i="40"/>
  <c r="K141" i="40"/>
  <c r="J141" i="40"/>
  <c r="I141" i="40"/>
  <c r="H141" i="40"/>
  <c r="G141" i="40"/>
  <c r="F141" i="40"/>
  <c r="E141" i="40"/>
  <c r="D141" i="40"/>
  <c r="C141" i="40"/>
  <c r="N140" i="40"/>
  <c r="M140" i="40"/>
  <c r="L140" i="40"/>
  <c r="K140" i="40"/>
  <c r="J140" i="40"/>
  <c r="I140" i="40"/>
  <c r="H140" i="40"/>
  <c r="G140" i="40"/>
  <c r="F140" i="40"/>
  <c r="E140" i="40"/>
  <c r="D140" i="40"/>
  <c r="C140" i="40"/>
  <c r="N139" i="40"/>
  <c r="M139" i="40"/>
  <c r="L139" i="40"/>
  <c r="K139" i="40"/>
  <c r="J139" i="40"/>
  <c r="I139" i="40"/>
  <c r="H139" i="40"/>
  <c r="G139" i="40"/>
  <c r="F139" i="40"/>
  <c r="E139" i="40"/>
  <c r="D139" i="40"/>
  <c r="C139" i="40"/>
  <c r="N138" i="40"/>
  <c r="M138" i="40"/>
  <c r="L138" i="40"/>
  <c r="K138" i="40"/>
  <c r="J138" i="40"/>
  <c r="I138" i="40"/>
  <c r="H138" i="40"/>
  <c r="G138" i="40"/>
  <c r="F138" i="40"/>
  <c r="E138" i="40"/>
  <c r="D138" i="40"/>
  <c r="C138" i="40"/>
  <c r="N137" i="40"/>
  <c r="M137" i="40"/>
  <c r="L137" i="40"/>
  <c r="K137" i="40"/>
  <c r="J137" i="40"/>
  <c r="I137" i="40"/>
  <c r="H137" i="40"/>
  <c r="G137" i="40"/>
  <c r="F137" i="40"/>
  <c r="E137" i="40"/>
  <c r="D137" i="40"/>
  <c r="C137" i="40"/>
  <c r="N136" i="40"/>
  <c r="M136" i="40"/>
  <c r="L136" i="40"/>
  <c r="K136" i="40"/>
  <c r="J136" i="40"/>
  <c r="I136" i="40"/>
  <c r="H136" i="40"/>
  <c r="G136" i="40"/>
  <c r="F136" i="40"/>
  <c r="E136" i="40"/>
  <c r="D136" i="40"/>
  <c r="C136" i="40"/>
  <c r="N135" i="40"/>
  <c r="M135" i="40"/>
  <c r="L135" i="40"/>
  <c r="K135" i="40"/>
  <c r="J135" i="40"/>
  <c r="I135" i="40"/>
  <c r="H135" i="40"/>
  <c r="G135" i="40"/>
  <c r="F135" i="40"/>
  <c r="E135" i="40"/>
  <c r="D135" i="40"/>
  <c r="C135" i="40"/>
  <c r="N134" i="40"/>
  <c r="M134" i="40"/>
  <c r="L134" i="40"/>
  <c r="K134" i="40"/>
  <c r="J134" i="40"/>
  <c r="I134" i="40"/>
  <c r="H134" i="40"/>
  <c r="G134" i="40"/>
  <c r="F134" i="40"/>
  <c r="E134" i="40"/>
  <c r="D134" i="40"/>
  <c r="C134" i="40"/>
  <c r="N133" i="40"/>
  <c r="M133" i="40"/>
  <c r="L133" i="40"/>
  <c r="K133" i="40"/>
  <c r="J133" i="40"/>
  <c r="I133" i="40"/>
  <c r="H133" i="40"/>
  <c r="G133" i="40"/>
  <c r="F133" i="40"/>
  <c r="E133" i="40"/>
  <c r="D133" i="40"/>
  <c r="C133" i="40"/>
  <c r="N132" i="40"/>
  <c r="M132" i="40"/>
  <c r="L132" i="40"/>
  <c r="K132" i="40"/>
  <c r="J132" i="40"/>
  <c r="I132" i="40"/>
  <c r="H132" i="40"/>
  <c r="G132" i="40"/>
  <c r="F132" i="40"/>
  <c r="E132" i="40"/>
  <c r="D132" i="40"/>
  <c r="C132" i="40"/>
  <c r="AT128" i="40"/>
  <c r="AS128" i="40"/>
  <c r="AR128" i="40"/>
  <c r="AQ128" i="40"/>
  <c r="AP128" i="40"/>
  <c r="AO128" i="40"/>
  <c r="AN128" i="40"/>
  <c r="AM128" i="40"/>
  <c r="AL128" i="40"/>
  <c r="AK128" i="40"/>
  <c r="AJ128" i="40"/>
  <c r="AI128" i="40"/>
  <c r="AT127" i="40"/>
  <c r="AS127" i="40"/>
  <c r="AR127" i="40"/>
  <c r="AQ127" i="40"/>
  <c r="AP127" i="40"/>
  <c r="AO127" i="40"/>
  <c r="AN127" i="40"/>
  <c r="AM127" i="40"/>
  <c r="AL127" i="40"/>
  <c r="AK127" i="40"/>
  <c r="AJ127" i="40"/>
  <c r="AI127" i="40"/>
  <c r="AT126" i="40"/>
  <c r="AS126" i="40"/>
  <c r="AR126" i="40"/>
  <c r="AQ126" i="40"/>
  <c r="AP126" i="40"/>
  <c r="AO126" i="40"/>
  <c r="AN126" i="40"/>
  <c r="AM126" i="40"/>
  <c r="AL126" i="40"/>
  <c r="AK126" i="40"/>
  <c r="AJ126" i="40"/>
  <c r="AI126" i="40"/>
  <c r="AT125" i="40"/>
  <c r="AS125" i="40"/>
  <c r="AR125" i="40"/>
  <c r="AQ125" i="40"/>
  <c r="AP125" i="40"/>
  <c r="AO125" i="40"/>
  <c r="AN125" i="40"/>
  <c r="AM125" i="40"/>
  <c r="AL125" i="40"/>
  <c r="AK125" i="40"/>
  <c r="AJ125" i="40"/>
  <c r="AI125" i="40"/>
  <c r="AT124" i="40"/>
  <c r="AS124" i="40"/>
  <c r="AR124" i="40"/>
  <c r="AQ124" i="40"/>
  <c r="AP124" i="40"/>
  <c r="AO124" i="40"/>
  <c r="AN124" i="40"/>
  <c r="AM124" i="40"/>
  <c r="AL124" i="40"/>
  <c r="AK124" i="40"/>
  <c r="AJ124" i="40"/>
  <c r="AI124" i="40"/>
  <c r="AT123" i="40"/>
  <c r="AS123" i="40"/>
  <c r="AR123" i="40"/>
  <c r="AQ123" i="40"/>
  <c r="AP123" i="40"/>
  <c r="AO123" i="40"/>
  <c r="AN123" i="40"/>
  <c r="AM123" i="40"/>
  <c r="AL123" i="40"/>
  <c r="AK123" i="40"/>
  <c r="AJ123" i="40"/>
  <c r="AI123" i="40"/>
  <c r="AT122" i="40"/>
  <c r="AS122" i="40"/>
  <c r="AR122" i="40"/>
  <c r="AQ122" i="40"/>
  <c r="AP122" i="40"/>
  <c r="AO122" i="40"/>
  <c r="AN122" i="40"/>
  <c r="AM122" i="40"/>
  <c r="AL122" i="40"/>
  <c r="AK122" i="40"/>
  <c r="AJ122" i="40"/>
  <c r="AI122" i="40"/>
  <c r="AT121" i="40"/>
  <c r="AS121" i="40"/>
  <c r="AR121" i="40"/>
  <c r="AQ121" i="40"/>
  <c r="AP121" i="40"/>
  <c r="AO121" i="40"/>
  <c r="AN121" i="40"/>
  <c r="AM121" i="40"/>
  <c r="AL121" i="40"/>
  <c r="AK121" i="40"/>
  <c r="AJ121" i="40"/>
  <c r="AI121" i="40"/>
  <c r="AT120" i="40"/>
  <c r="AS120" i="40"/>
  <c r="AR120" i="40"/>
  <c r="AQ120" i="40"/>
  <c r="AP120" i="40"/>
  <c r="AO120" i="40"/>
  <c r="AN120" i="40"/>
  <c r="AM120" i="40"/>
  <c r="AL120" i="40"/>
  <c r="AK120" i="40"/>
  <c r="AJ120" i="40"/>
  <c r="AI120" i="40"/>
  <c r="AT119" i="40"/>
  <c r="AS119" i="40"/>
  <c r="AR119" i="40"/>
  <c r="AQ119" i="40"/>
  <c r="AP119" i="40"/>
  <c r="AO119" i="40"/>
  <c r="AN119" i="40"/>
  <c r="AM119" i="40"/>
  <c r="AL119" i="40"/>
  <c r="AK119" i="40"/>
  <c r="AJ119" i="40"/>
  <c r="AI119" i="40"/>
  <c r="AT118" i="40"/>
  <c r="AS118" i="40"/>
  <c r="AR118" i="40"/>
  <c r="AQ118" i="40"/>
  <c r="AP118" i="40"/>
  <c r="AO118" i="40"/>
  <c r="AN118" i="40"/>
  <c r="AM118" i="40"/>
  <c r="AL118" i="40"/>
  <c r="AK118" i="40"/>
  <c r="AJ118" i="40"/>
  <c r="AI118" i="40"/>
  <c r="AT117" i="40"/>
  <c r="AS117" i="40"/>
  <c r="AR117" i="40"/>
  <c r="AQ117" i="40"/>
  <c r="AP117" i="40"/>
  <c r="AO117" i="40"/>
  <c r="AN117" i="40"/>
  <c r="AM117" i="40"/>
  <c r="AL117" i="40"/>
  <c r="AK117" i="40"/>
  <c r="AJ117" i="40"/>
  <c r="AI117" i="40"/>
  <c r="AT116" i="40"/>
  <c r="AS116" i="40"/>
  <c r="AR116" i="40"/>
  <c r="AQ116" i="40"/>
  <c r="AP116" i="40"/>
  <c r="AO116" i="40"/>
  <c r="AN116" i="40"/>
  <c r="AM116" i="40"/>
  <c r="AL116" i="40"/>
  <c r="AK116" i="40"/>
  <c r="AJ116" i="40"/>
  <c r="AI116" i="40"/>
  <c r="AD128" i="40"/>
  <c r="AC128" i="40"/>
  <c r="AB128" i="40"/>
  <c r="AA128" i="40"/>
  <c r="Z128" i="40"/>
  <c r="Y128" i="40"/>
  <c r="X128" i="40"/>
  <c r="W128" i="40"/>
  <c r="V128" i="40"/>
  <c r="U128" i="40"/>
  <c r="T128" i="40"/>
  <c r="S128" i="40"/>
  <c r="AD127" i="40"/>
  <c r="AC127" i="40"/>
  <c r="AB127" i="40"/>
  <c r="AA127" i="40"/>
  <c r="Z127" i="40"/>
  <c r="Y127" i="40"/>
  <c r="X127" i="40"/>
  <c r="W127" i="40"/>
  <c r="V127" i="40"/>
  <c r="U127" i="40"/>
  <c r="T127" i="40"/>
  <c r="S127" i="40"/>
  <c r="AD126" i="40"/>
  <c r="AC126" i="40"/>
  <c r="AB126" i="40"/>
  <c r="AA126" i="40"/>
  <c r="Z126" i="40"/>
  <c r="Y126" i="40"/>
  <c r="X126" i="40"/>
  <c r="W126" i="40"/>
  <c r="V126" i="40"/>
  <c r="U126" i="40"/>
  <c r="T126" i="40"/>
  <c r="S126" i="40"/>
  <c r="AD125" i="40"/>
  <c r="AC125" i="40"/>
  <c r="AB125" i="40"/>
  <c r="AA125" i="40"/>
  <c r="Z125" i="40"/>
  <c r="Y125" i="40"/>
  <c r="X125" i="40"/>
  <c r="W125" i="40"/>
  <c r="V125" i="40"/>
  <c r="U125" i="40"/>
  <c r="T125" i="40"/>
  <c r="S125" i="40"/>
  <c r="AD124" i="40"/>
  <c r="AC124" i="40"/>
  <c r="AB124" i="40"/>
  <c r="AA124" i="40"/>
  <c r="Z124" i="40"/>
  <c r="Y124" i="40"/>
  <c r="X124" i="40"/>
  <c r="W124" i="40"/>
  <c r="V124" i="40"/>
  <c r="U124" i="40"/>
  <c r="T124" i="40"/>
  <c r="S124" i="40"/>
  <c r="AD123" i="40"/>
  <c r="AC123" i="40"/>
  <c r="AB123" i="40"/>
  <c r="AA123" i="40"/>
  <c r="Z123" i="40"/>
  <c r="Y123" i="40"/>
  <c r="X123" i="40"/>
  <c r="W123" i="40"/>
  <c r="V123" i="40"/>
  <c r="U123" i="40"/>
  <c r="T123" i="40"/>
  <c r="S123" i="40"/>
  <c r="AD122" i="40"/>
  <c r="AC122" i="40"/>
  <c r="AB122" i="40"/>
  <c r="AA122" i="40"/>
  <c r="Z122" i="40"/>
  <c r="Y122" i="40"/>
  <c r="X122" i="40"/>
  <c r="W122" i="40"/>
  <c r="V122" i="40"/>
  <c r="U122" i="40"/>
  <c r="T122" i="40"/>
  <c r="S122" i="40"/>
  <c r="AD121" i="40"/>
  <c r="AC121" i="40"/>
  <c r="AB121" i="40"/>
  <c r="AA121" i="40"/>
  <c r="Z121" i="40"/>
  <c r="Y121" i="40"/>
  <c r="X121" i="40"/>
  <c r="W121" i="40"/>
  <c r="V121" i="40"/>
  <c r="U121" i="40"/>
  <c r="T121" i="40"/>
  <c r="S121" i="40"/>
  <c r="AD120" i="40"/>
  <c r="AC120" i="40"/>
  <c r="AB120" i="40"/>
  <c r="AA120" i="40"/>
  <c r="Z120" i="40"/>
  <c r="Y120" i="40"/>
  <c r="X120" i="40"/>
  <c r="W120" i="40"/>
  <c r="V120" i="40"/>
  <c r="U120" i="40"/>
  <c r="T120" i="40"/>
  <c r="S120" i="40"/>
  <c r="AD119" i="40"/>
  <c r="AC119" i="40"/>
  <c r="AB119" i="40"/>
  <c r="AA119" i="40"/>
  <c r="Z119" i="40"/>
  <c r="Y119" i="40"/>
  <c r="X119" i="40"/>
  <c r="W119" i="40"/>
  <c r="V119" i="40"/>
  <c r="U119" i="40"/>
  <c r="T119" i="40"/>
  <c r="S119" i="40"/>
  <c r="AD118" i="40"/>
  <c r="AC118" i="40"/>
  <c r="AB118" i="40"/>
  <c r="AA118" i="40"/>
  <c r="Z118" i="40"/>
  <c r="Y118" i="40"/>
  <c r="X118" i="40"/>
  <c r="W118" i="40"/>
  <c r="V118" i="40"/>
  <c r="U118" i="40"/>
  <c r="T118" i="40"/>
  <c r="S118" i="40"/>
  <c r="AD117" i="40"/>
  <c r="AC117" i="40"/>
  <c r="AB117" i="40"/>
  <c r="AA117" i="40"/>
  <c r="Z117" i="40"/>
  <c r="Y117" i="40"/>
  <c r="X117" i="40"/>
  <c r="W117" i="40"/>
  <c r="V117" i="40"/>
  <c r="U117" i="40"/>
  <c r="T117" i="40"/>
  <c r="S117" i="40"/>
  <c r="AD116" i="40"/>
  <c r="AC116" i="40"/>
  <c r="AB116" i="40"/>
  <c r="AA116" i="40"/>
  <c r="Z116" i="40"/>
  <c r="Y116" i="40"/>
  <c r="X116" i="40"/>
  <c r="W116" i="40"/>
  <c r="V116" i="40"/>
  <c r="U116" i="40"/>
  <c r="T116" i="40"/>
  <c r="S116" i="40"/>
  <c r="N128" i="40"/>
  <c r="M128" i="40"/>
  <c r="L128" i="40"/>
  <c r="K128" i="40"/>
  <c r="J128" i="40"/>
  <c r="I128" i="40"/>
  <c r="H128" i="40"/>
  <c r="G128" i="40"/>
  <c r="F128" i="40"/>
  <c r="E128" i="40"/>
  <c r="D128" i="40"/>
  <c r="C128" i="40"/>
  <c r="N127" i="40"/>
  <c r="M127" i="40"/>
  <c r="L127" i="40"/>
  <c r="K127" i="40"/>
  <c r="J127" i="40"/>
  <c r="I127" i="40"/>
  <c r="H127" i="40"/>
  <c r="G127" i="40"/>
  <c r="F127" i="40"/>
  <c r="E127" i="40"/>
  <c r="D127" i="40"/>
  <c r="C127" i="40"/>
  <c r="N126" i="40"/>
  <c r="M126" i="40"/>
  <c r="L126" i="40"/>
  <c r="K126" i="40"/>
  <c r="J126" i="40"/>
  <c r="I126" i="40"/>
  <c r="H126" i="40"/>
  <c r="G126" i="40"/>
  <c r="F126" i="40"/>
  <c r="E126" i="40"/>
  <c r="D126" i="40"/>
  <c r="C126" i="40"/>
  <c r="N125" i="40"/>
  <c r="M125" i="40"/>
  <c r="L125" i="40"/>
  <c r="K125" i="40"/>
  <c r="J125" i="40"/>
  <c r="I125" i="40"/>
  <c r="H125" i="40"/>
  <c r="G125" i="40"/>
  <c r="F125" i="40"/>
  <c r="E125" i="40"/>
  <c r="D125" i="40"/>
  <c r="C125" i="40"/>
  <c r="N124" i="40"/>
  <c r="M124" i="40"/>
  <c r="L124" i="40"/>
  <c r="K124" i="40"/>
  <c r="J124" i="40"/>
  <c r="I124" i="40"/>
  <c r="H124" i="40"/>
  <c r="G124" i="40"/>
  <c r="F124" i="40"/>
  <c r="E124" i="40"/>
  <c r="D124" i="40"/>
  <c r="C124" i="40"/>
  <c r="N123" i="40"/>
  <c r="M123" i="40"/>
  <c r="L123" i="40"/>
  <c r="K123" i="40"/>
  <c r="J123" i="40"/>
  <c r="I123" i="40"/>
  <c r="H123" i="40"/>
  <c r="G123" i="40"/>
  <c r="F123" i="40"/>
  <c r="E123" i="40"/>
  <c r="D123" i="40"/>
  <c r="C123" i="40"/>
  <c r="N122" i="40"/>
  <c r="M122" i="40"/>
  <c r="L122" i="40"/>
  <c r="K122" i="40"/>
  <c r="J122" i="40"/>
  <c r="I122" i="40"/>
  <c r="H122" i="40"/>
  <c r="G122" i="40"/>
  <c r="F122" i="40"/>
  <c r="E122" i="40"/>
  <c r="D122" i="40"/>
  <c r="C122" i="40"/>
  <c r="N121" i="40"/>
  <c r="M121" i="40"/>
  <c r="L121" i="40"/>
  <c r="K121" i="40"/>
  <c r="J121" i="40"/>
  <c r="I121" i="40"/>
  <c r="H121" i="40"/>
  <c r="G121" i="40"/>
  <c r="F121" i="40"/>
  <c r="E121" i="40"/>
  <c r="D121" i="40"/>
  <c r="C121" i="40"/>
  <c r="N120" i="40"/>
  <c r="M120" i="40"/>
  <c r="L120" i="40"/>
  <c r="K120" i="40"/>
  <c r="J120" i="40"/>
  <c r="I120" i="40"/>
  <c r="H120" i="40"/>
  <c r="G120" i="40"/>
  <c r="F120" i="40"/>
  <c r="E120" i="40"/>
  <c r="D120" i="40"/>
  <c r="C120" i="40"/>
  <c r="N119" i="40"/>
  <c r="M119" i="40"/>
  <c r="L119" i="40"/>
  <c r="K119" i="40"/>
  <c r="J119" i="40"/>
  <c r="I119" i="40"/>
  <c r="H119" i="40"/>
  <c r="G119" i="40"/>
  <c r="F119" i="40"/>
  <c r="E119" i="40"/>
  <c r="D119" i="40"/>
  <c r="C119" i="40"/>
  <c r="N118" i="40"/>
  <c r="M118" i="40"/>
  <c r="L118" i="40"/>
  <c r="K118" i="40"/>
  <c r="J118" i="40"/>
  <c r="I118" i="40"/>
  <c r="H118" i="40"/>
  <c r="G118" i="40"/>
  <c r="F118" i="40"/>
  <c r="E118" i="40"/>
  <c r="D118" i="40"/>
  <c r="C118" i="40"/>
  <c r="N117" i="40"/>
  <c r="M117" i="40"/>
  <c r="L117" i="40"/>
  <c r="K117" i="40"/>
  <c r="J117" i="40"/>
  <c r="I117" i="40"/>
  <c r="H117" i="40"/>
  <c r="G117" i="40"/>
  <c r="F117" i="40"/>
  <c r="E117" i="40"/>
  <c r="D117" i="40"/>
  <c r="C117" i="40"/>
  <c r="N116" i="40"/>
  <c r="M116" i="40"/>
  <c r="L116" i="40"/>
  <c r="K116" i="40"/>
  <c r="J116" i="40"/>
  <c r="I116" i="40"/>
  <c r="H116" i="40"/>
  <c r="G116" i="40"/>
  <c r="F116" i="40"/>
  <c r="E116" i="40"/>
  <c r="D116" i="40"/>
  <c r="C116" i="40"/>
  <c r="AT112" i="40"/>
  <c r="AS112" i="40"/>
  <c r="AR112" i="40"/>
  <c r="AQ112" i="40"/>
  <c r="AP112" i="40"/>
  <c r="AO112" i="40"/>
  <c r="AN112" i="40"/>
  <c r="AM112" i="40"/>
  <c r="AL112" i="40"/>
  <c r="AK112" i="40"/>
  <c r="AJ112" i="40"/>
  <c r="AI112" i="40"/>
  <c r="AT111" i="40"/>
  <c r="AS111" i="40"/>
  <c r="AR111" i="40"/>
  <c r="AQ111" i="40"/>
  <c r="AP111" i="40"/>
  <c r="AO111" i="40"/>
  <c r="AN111" i="40"/>
  <c r="AM111" i="40"/>
  <c r="AL111" i="40"/>
  <c r="AK111" i="40"/>
  <c r="AJ111" i="40"/>
  <c r="AI111" i="40"/>
  <c r="AT110" i="40"/>
  <c r="AS110" i="40"/>
  <c r="AR110" i="40"/>
  <c r="AQ110" i="40"/>
  <c r="AP110" i="40"/>
  <c r="AO110" i="40"/>
  <c r="AN110" i="40"/>
  <c r="AM110" i="40"/>
  <c r="AL110" i="40"/>
  <c r="AK110" i="40"/>
  <c r="AJ110" i="40"/>
  <c r="AI110" i="40"/>
  <c r="AT109" i="40"/>
  <c r="AS109" i="40"/>
  <c r="AR109" i="40"/>
  <c r="AQ109" i="40"/>
  <c r="AP109" i="40"/>
  <c r="AO109" i="40"/>
  <c r="AN109" i="40"/>
  <c r="AM109" i="40"/>
  <c r="AL109" i="40"/>
  <c r="AK109" i="40"/>
  <c r="AJ109" i="40"/>
  <c r="AI109" i="40"/>
  <c r="AT108" i="40"/>
  <c r="AS108" i="40"/>
  <c r="AR108" i="40"/>
  <c r="AQ108" i="40"/>
  <c r="AP108" i="40"/>
  <c r="AO108" i="40"/>
  <c r="AN108" i="40"/>
  <c r="AM108" i="40"/>
  <c r="AL108" i="40"/>
  <c r="AK108" i="40"/>
  <c r="AJ108" i="40"/>
  <c r="AI108" i="40"/>
  <c r="AT107" i="40"/>
  <c r="AS107" i="40"/>
  <c r="AR107" i="40"/>
  <c r="AQ107" i="40"/>
  <c r="AP107" i="40"/>
  <c r="AO107" i="40"/>
  <c r="AN107" i="40"/>
  <c r="AM107" i="40"/>
  <c r="AL107" i="40"/>
  <c r="AK107" i="40"/>
  <c r="AJ107" i="40"/>
  <c r="AI107" i="40"/>
  <c r="AT106" i="40"/>
  <c r="AS106" i="40"/>
  <c r="AR106" i="40"/>
  <c r="AQ106" i="40"/>
  <c r="AP106" i="40"/>
  <c r="AO106" i="40"/>
  <c r="AN106" i="40"/>
  <c r="AM106" i="40"/>
  <c r="AL106" i="40"/>
  <c r="AK106" i="40"/>
  <c r="AJ106" i="40"/>
  <c r="AI106" i="40"/>
  <c r="AT105" i="40"/>
  <c r="AS105" i="40"/>
  <c r="AR105" i="40"/>
  <c r="AQ105" i="40"/>
  <c r="AP105" i="40"/>
  <c r="AO105" i="40"/>
  <c r="AN105" i="40"/>
  <c r="AM105" i="40"/>
  <c r="AL105" i="40"/>
  <c r="AK105" i="40"/>
  <c r="AJ105" i="40"/>
  <c r="AI105" i="40"/>
  <c r="AT104" i="40"/>
  <c r="AS104" i="40"/>
  <c r="AR104" i="40"/>
  <c r="AQ104" i="40"/>
  <c r="AP104" i="40"/>
  <c r="AO104" i="40"/>
  <c r="AN104" i="40"/>
  <c r="AM104" i="40"/>
  <c r="AL104" i="40"/>
  <c r="AK104" i="40"/>
  <c r="AJ104" i="40"/>
  <c r="AI104" i="40"/>
  <c r="AT103" i="40"/>
  <c r="AS103" i="40"/>
  <c r="AR103" i="40"/>
  <c r="AQ103" i="40"/>
  <c r="AP103" i="40"/>
  <c r="AO103" i="40"/>
  <c r="AN103" i="40"/>
  <c r="AM103" i="40"/>
  <c r="AL103" i="40"/>
  <c r="AK103" i="40"/>
  <c r="AJ103" i="40"/>
  <c r="AI103" i="40"/>
  <c r="AT102" i="40"/>
  <c r="AS102" i="40"/>
  <c r="AR102" i="40"/>
  <c r="AQ102" i="40"/>
  <c r="AP102" i="40"/>
  <c r="AO102" i="40"/>
  <c r="AN102" i="40"/>
  <c r="AM102" i="40"/>
  <c r="AL102" i="40"/>
  <c r="AK102" i="40"/>
  <c r="AJ102" i="40"/>
  <c r="AI102" i="40"/>
  <c r="AT101" i="40"/>
  <c r="AS101" i="40"/>
  <c r="AR101" i="40"/>
  <c r="AQ101" i="40"/>
  <c r="AP101" i="40"/>
  <c r="AO101" i="40"/>
  <c r="AN101" i="40"/>
  <c r="AM101" i="40"/>
  <c r="AL101" i="40"/>
  <c r="AK101" i="40"/>
  <c r="AJ101" i="40"/>
  <c r="AI101" i="40"/>
  <c r="AT100" i="40"/>
  <c r="AS100" i="40"/>
  <c r="AR100" i="40"/>
  <c r="AQ100" i="40"/>
  <c r="AP100" i="40"/>
  <c r="AO100" i="40"/>
  <c r="AN100" i="40"/>
  <c r="AM100" i="40"/>
  <c r="AL100" i="40"/>
  <c r="AK100" i="40"/>
  <c r="AJ100" i="40"/>
  <c r="AI100" i="40"/>
  <c r="AD112" i="40"/>
  <c r="AC112" i="40"/>
  <c r="AB112" i="40"/>
  <c r="AA112" i="40"/>
  <c r="Z112" i="40"/>
  <c r="Y112" i="40"/>
  <c r="X112" i="40"/>
  <c r="W112" i="40"/>
  <c r="V112" i="40"/>
  <c r="U112" i="40"/>
  <c r="T112" i="40"/>
  <c r="S112" i="40"/>
  <c r="AD111" i="40"/>
  <c r="AC111" i="40"/>
  <c r="AB111" i="40"/>
  <c r="AA111" i="40"/>
  <c r="Z111" i="40"/>
  <c r="Y111" i="40"/>
  <c r="X111" i="40"/>
  <c r="W111" i="40"/>
  <c r="V111" i="40"/>
  <c r="U111" i="40"/>
  <c r="T111" i="40"/>
  <c r="S111" i="40"/>
  <c r="AD110" i="40"/>
  <c r="AC110" i="40"/>
  <c r="AB110" i="40"/>
  <c r="AA110" i="40"/>
  <c r="Z110" i="40"/>
  <c r="Y110" i="40"/>
  <c r="X110" i="40"/>
  <c r="W110" i="40"/>
  <c r="V110" i="40"/>
  <c r="U110" i="40"/>
  <c r="T110" i="40"/>
  <c r="S110" i="40"/>
  <c r="AD109" i="40"/>
  <c r="AC109" i="40"/>
  <c r="AB109" i="40"/>
  <c r="AA109" i="40"/>
  <c r="Z109" i="40"/>
  <c r="Y109" i="40"/>
  <c r="X109" i="40"/>
  <c r="W109" i="40"/>
  <c r="V109" i="40"/>
  <c r="U109" i="40"/>
  <c r="T109" i="40"/>
  <c r="S109" i="40"/>
  <c r="AD108" i="40"/>
  <c r="AC108" i="40"/>
  <c r="AB108" i="40"/>
  <c r="AA108" i="40"/>
  <c r="Z108" i="40"/>
  <c r="Y108" i="40"/>
  <c r="X108" i="40"/>
  <c r="W108" i="40"/>
  <c r="V108" i="40"/>
  <c r="U108" i="40"/>
  <c r="T108" i="40"/>
  <c r="S108" i="40"/>
  <c r="AD107" i="40"/>
  <c r="AC107" i="40"/>
  <c r="AB107" i="40"/>
  <c r="AA107" i="40"/>
  <c r="Z107" i="40"/>
  <c r="Y107" i="40"/>
  <c r="X107" i="40"/>
  <c r="W107" i="40"/>
  <c r="V107" i="40"/>
  <c r="U107" i="40"/>
  <c r="T107" i="40"/>
  <c r="S107" i="40"/>
  <c r="AD106" i="40"/>
  <c r="AC106" i="40"/>
  <c r="AB106" i="40"/>
  <c r="AA106" i="40"/>
  <c r="Z106" i="40"/>
  <c r="Y106" i="40"/>
  <c r="X106" i="40"/>
  <c r="W106" i="40"/>
  <c r="V106" i="40"/>
  <c r="U106" i="40"/>
  <c r="T106" i="40"/>
  <c r="S106" i="40"/>
  <c r="AD105" i="40"/>
  <c r="AC105" i="40"/>
  <c r="AB105" i="40"/>
  <c r="AA105" i="40"/>
  <c r="Z105" i="40"/>
  <c r="Y105" i="40"/>
  <c r="X105" i="40"/>
  <c r="W105" i="40"/>
  <c r="V105" i="40"/>
  <c r="U105" i="40"/>
  <c r="T105" i="40"/>
  <c r="S105" i="40"/>
  <c r="AD104" i="40"/>
  <c r="AC104" i="40"/>
  <c r="AB104" i="40"/>
  <c r="AA104" i="40"/>
  <c r="Z104" i="40"/>
  <c r="Y104" i="40"/>
  <c r="X104" i="40"/>
  <c r="W104" i="40"/>
  <c r="V104" i="40"/>
  <c r="U104" i="40"/>
  <c r="T104" i="40"/>
  <c r="S104" i="40"/>
  <c r="AD103" i="40"/>
  <c r="AC103" i="40"/>
  <c r="AB103" i="40"/>
  <c r="AA103" i="40"/>
  <c r="Z103" i="40"/>
  <c r="Y103" i="40"/>
  <c r="X103" i="40"/>
  <c r="W103" i="40"/>
  <c r="V103" i="40"/>
  <c r="U103" i="40"/>
  <c r="T103" i="40"/>
  <c r="S103" i="40"/>
  <c r="AD102" i="40"/>
  <c r="AC102" i="40"/>
  <c r="AB102" i="40"/>
  <c r="AA102" i="40"/>
  <c r="Z102" i="40"/>
  <c r="Y102" i="40"/>
  <c r="X102" i="40"/>
  <c r="W102" i="40"/>
  <c r="V102" i="40"/>
  <c r="U102" i="40"/>
  <c r="T102" i="40"/>
  <c r="S102" i="40"/>
  <c r="AD101" i="40"/>
  <c r="AC101" i="40"/>
  <c r="AB101" i="40"/>
  <c r="AA101" i="40"/>
  <c r="Z101" i="40"/>
  <c r="Y101" i="40"/>
  <c r="X101" i="40"/>
  <c r="W101" i="40"/>
  <c r="V101" i="40"/>
  <c r="U101" i="40"/>
  <c r="T101" i="40"/>
  <c r="S101" i="40"/>
  <c r="AD100" i="40"/>
  <c r="AC100" i="40"/>
  <c r="AB100" i="40"/>
  <c r="AA100" i="40"/>
  <c r="Z100" i="40"/>
  <c r="Y100" i="40"/>
  <c r="X100" i="40"/>
  <c r="W100" i="40"/>
  <c r="V100" i="40"/>
  <c r="U100" i="40"/>
  <c r="T100" i="40"/>
  <c r="S100" i="40"/>
  <c r="N112" i="40"/>
  <c r="M112" i="40"/>
  <c r="L112" i="40"/>
  <c r="K112" i="40"/>
  <c r="J112" i="40"/>
  <c r="I112" i="40"/>
  <c r="H112" i="40"/>
  <c r="G112" i="40"/>
  <c r="F112" i="40"/>
  <c r="E112" i="40"/>
  <c r="D112" i="40"/>
  <c r="C112" i="40"/>
  <c r="N111" i="40"/>
  <c r="M111" i="40"/>
  <c r="L111" i="40"/>
  <c r="K111" i="40"/>
  <c r="J111" i="40"/>
  <c r="I111" i="40"/>
  <c r="H111" i="40"/>
  <c r="G111" i="40"/>
  <c r="F111" i="40"/>
  <c r="E111" i="40"/>
  <c r="D111" i="40"/>
  <c r="C111" i="40"/>
  <c r="N110" i="40"/>
  <c r="M110" i="40"/>
  <c r="L110" i="40"/>
  <c r="K110" i="40"/>
  <c r="J110" i="40"/>
  <c r="I110" i="40"/>
  <c r="H110" i="40"/>
  <c r="G110" i="40"/>
  <c r="F110" i="40"/>
  <c r="E110" i="40"/>
  <c r="D110" i="40"/>
  <c r="C110" i="40"/>
  <c r="N109" i="40"/>
  <c r="M109" i="40"/>
  <c r="L109" i="40"/>
  <c r="K109" i="40"/>
  <c r="J109" i="40"/>
  <c r="I109" i="40"/>
  <c r="H109" i="40"/>
  <c r="G109" i="40"/>
  <c r="F109" i="40"/>
  <c r="E109" i="40"/>
  <c r="D109" i="40"/>
  <c r="C109" i="40"/>
  <c r="N108" i="40"/>
  <c r="M108" i="40"/>
  <c r="L108" i="40"/>
  <c r="K108" i="40"/>
  <c r="J108" i="40"/>
  <c r="I108" i="40"/>
  <c r="H108" i="40"/>
  <c r="G108" i="40"/>
  <c r="F108" i="40"/>
  <c r="E108" i="40"/>
  <c r="D108" i="40"/>
  <c r="C108" i="40"/>
  <c r="N107" i="40"/>
  <c r="M107" i="40"/>
  <c r="L107" i="40"/>
  <c r="K107" i="40"/>
  <c r="J107" i="40"/>
  <c r="I107" i="40"/>
  <c r="H107" i="40"/>
  <c r="G107" i="40"/>
  <c r="F107" i="40"/>
  <c r="E107" i="40"/>
  <c r="D107" i="40"/>
  <c r="C107" i="40"/>
  <c r="N106" i="40"/>
  <c r="M106" i="40"/>
  <c r="L106" i="40"/>
  <c r="K106" i="40"/>
  <c r="J106" i="40"/>
  <c r="I106" i="40"/>
  <c r="H106" i="40"/>
  <c r="G106" i="40"/>
  <c r="F106" i="40"/>
  <c r="E106" i="40"/>
  <c r="D106" i="40"/>
  <c r="C106" i="40"/>
  <c r="N105" i="40"/>
  <c r="M105" i="40"/>
  <c r="L105" i="40"/>
  <c r="K105" i="40"/>
  <c r="J105" i="40"/>
  <c r="I105" i="40"/>
  <c r="H105" i="40"/>
  <c r="G105" i="40"/>
  <c r="F105" i="40"/>
  <c r="E105" i="40"/>
  <c r="D105" i="40"/>
  <c r="C105" i="40"/>
  <c r="N104" i="40"/>
  <c r="M104" i="40"/>
  <c r="L104" i="40"/>
  <c r="K104" i="40"/>
  <c r="J104" i="40"/>
  <c r="I104" i="40"/>
  <c r="H104" i="40"/>
  <c r="G104" i="40"/>
  <c r="F104" i="40"/>
  <c r="E104" i="40"/>
  <c r="D104" i="40"/>
  <c r="C104" i="40"/>
  <c r="N103" i="40"/>
  <c r="M103" i="40"/>
  <c r="L103" i="40"/>
  <c r="K103" i="40"/>
  <c r="J103" i="40"/>
  <c r="I103" i="40"/>
  <c r="H103" i="40"/>
  <c r="G103" i="40"/>
  <c r="F103" i="40"/>
  <c r="E103" i="40"/>
  <c r="D103" i="40"/>
  <c r="C103" i="40"/>
  <c r="N102" i="40"/>
  <c r="M102" i="40"/>
  <c r="L102" i="40"/>
  <c r="K102" i="40"/>
  <c r="J102" i="40"/>
  <c r="I102" i="40"/>
  <c r="H102" i="40"/>
  <c r="G102" i="40"/>
  <c r="F102" i="40"/>
  <c r="E102" i="40"/>
  <c r="D102" i="40"/>
  <c r="C102" i="40"/>
  <c r="N101" i="40"/>
  <c r="M101" i="40"/>
  <c r="L101" i="40"/>
  <c r="K101" i="40"/>
  <c r="J101" i="40"/>
  <c r="I101" i="40"/>
  <c r="H101" i="40"/>
  <c r="G101" i="40"/>
  <c r="F101" i="40"/>
  <c r="E101" i="40"/>
  <c r="D101" i="40"/>
  <c r="C101" i="40"/>
  <c r="N100" i="40"/>
  <c r="M100" i="40"/>
  <c r="L100" i="40"/>
  <c r="K100" i="40"/>
  <c r="J100" i="40"/>
  <c r="I100" i="40"/>
  <c r="H100" i="40"/>
  <c r="G100" i="40"/>
  <c r="F100" i="40"/>
  <c r="E100" i="40"/>
  <c r="D100" i="40"/>
  <c r="C100" i="40"/>
  <c r="AT96" i="40"/>
  <c r="AS96" i="40"/>
  <c r="AR96" i="40"/>
  <c r="AQ96" i="40"/>
  <c r="AP96" i="40"/>
  <c r="AO96" i="40"/>
  <c r="AN96" i="40"/>
  <c r="AM96" i="40"/>
  <c r="AL96" i="40"/>
  <c r="AK96" i="40"/>
  <c r="AJ96" i="40"/>
  <c r="AI96" i="40"/>
  <c r="AT95" i="40"/>
  <c r="AS95" i="40"/>
  <c r="AR95" i="40"/>
  <c r="AQ95" i="40"/>
  <c r="AP95" i="40"/>
  <c r="AO95" i="40"/>
  <c r="AN95" i="40"/>
  <c r="AM95" i="40"/>
  <c r="AL95" i="40"/>
  <c r="AK95" i="40"/>
  <c r="AJ95" i="40"/>
  <c r="AI95" i="40"/>
  <c r="AT94" i="40"/>
  <c r="AS94" i="40"/>
  <c r="AR94" i="40"/>
  <c r="AQ94" i="40"/>
  <c r="AP94" i="40"/>
  <c r="AO94" i="40"/>
  <c r="AN94" i="40"/>
  <c r="AM94" i="40"/>
  <c r="AL94" i="40"/>
  <c r="AK94" i="40"/>
  <c r="AJ94" i="40"/>
  <c r="AI94" i="40"/>
  <c r="AT93" i="40"/>
  <c r="AS93" i="40"/>
  <c r="AR93" i="40"/>
  <c r="AQ93" i="40"/>
  <c r="AP93" i="40"/>
  <c r="AO93" i="40"/>
  <c r="AN93" i="40"/>
  <c r="AM93" i="40"/>
  <c r="AL93" i="40"/>
  <c r="AK93" i="40"/>
  <c r="AJ93" i="40"/>
  <c r="AI93" i="40"/>
  <c r="AT92" i="40"/>
  <c r="AS92" i="40"/>
  <c r="AR92" i="40"/>
  <c r="AQ92" i="40"/>
  <c r="AP92" i="40"/>
  <c r="AO92" i="40"/>
  <c r="AN92" i="40"/>
  <c r="AM92" i="40"/>
  <c r="AL92" i="40"/>
  <c r="AK92" i="40"/>
  <c r="AJ92" i="40"/>
  <c r="AI92" i="40"/>
  <c r="AT91" i="40"/>
  <c r="AS91" i="40"/>
  <c r="AR91" i="40"/>
  <c r="AQ91" i="40"/>
  <c r="AP91" i="40"/>
  <c r="AO91" i="40"/>
  <c r="AN91" i="40"/>
  <c r="AM91" i="40"/>
  <c r="AL91" i="40"/>
  <c r="AK91" i="40"/>
  <c r="AJ91" i="40"/>
  <c r="AI91" i="40"/>
  <c r="AT90" i="40"/>
  <c r="AS90" i="40"/>
  <c r="AR90" i="40"/>
  <c r="AQ90" i="40"/>
  <c r="AP90" i="40"/>
  <c r="AO90" i="40"/>
  <c r="AN90" i="40"/>
  <c r="AM90" i="40"/>
  <c r="AL90" i="40"/>
  <c r="AK90" i="40"/>
  <c r="AJ90" i="40"/>
  <c r="AI90" i="40"/>
  <c r="AT89" i="40"/>
  <c r="AS89" i="40"/>
  <c r="AR89" i="40"/>
  <c r="AQ89" i="40"/>
  <c r="AP89" i="40"/>
  <c r="AO89" i="40"/>
  <c r="AN89" i="40"/>
  <c r="AM89" i="40"/>
  <c r="AL89" i="40"/>
  <c r="AK89" i="40"/>
  <c r="AJ89" i="40"/>
  <c r="AI89" i="40"/>
  <c r="AT88" i="40"/>
  <c r="AS88" i="40"/>
  <c r="AR88" i="40"/>
  <c r="AQ88" i="40"/>
  <c r="AP88" i="40"/>
  <c r="AO88" i="40"/>
  <c r="AN88" i="40"/>
  <c r="AM88" i="40"/>
  <c r="AL88" i="40"/>
  <c r="AK88" i="40"/>
  <c r="AJ88" i="40"/>
  <c r="AI88" i="40"/>
  <c r="AT87" i="40"/>
  <c r="AS87" i="40"/>
  <c r="AR87" i="40"/>
  <c r="AQ87" i="40"/>
  <c r="AP87" i="40"/>
  <c r="AO87" i="40"/>
  <c r="AN87" i="40"/>
  <c r="AM87" i="40"/>
  <c r="AL87" i="40"/>
  <c r="AK87" i="40"/>
  <c r="AJ87" i="40"/>
  <c r="AI87" i="40"/>
  <c r="AT86" i="40"/>
  <c r="AS86" i="40"/>
  <c r="AR86" i="40"/>
  <c r="AQ86" i="40"/>
  <c r="AP86" i="40"/>
  <c r="AO86" i="40"/>
  <c r="AN86" i="40"/>
  <c r="AM86" i="40"/>
  <c r="AL86" i="40"/>
  <c r="AK86" i="40"/>
  <c r="AJ86" i="40"/>
  <c r="AI86" i="40"/>
  <c r="AT85" i="40"/>
  <c r="AS85" i="40"/>
  <c r="AR85" i="40"/>
  <c r="AQ85" i="40"/>
  <c r="AP85" i="40"/>
  <c r="AO85" i="40"/>
  <c r="AN85" i="40"/>
  <c r="AM85" i="40"/>
  <c r="AL85" i="40"/>
  <c r="AK85" i="40"/>
  <c r="AJ85" i="40"/>
  <c r="AI85" i="40"/>
  <c r="AT84" i="40"/>
  <c r="AS84" i="40"/>
  <c r="AR84" i="40"/>
  <c r="AQ84" i="40"/>
  <c r="AP84" i="40"/>
  <c r="AO84" i="40"/>
  <c r="AN84" i="40"/>
  <c r="AM84" i="40"/>
  <c r="AL84" i="40"/>
  <c r="AK84" i="40"/>
  <c r="AJ84" i="40"/>
  <c r="AI84" i="40"/>
  <c r="AD96" i="40"/>
  <c r="AC96" i="40"/>
  <c r="AB96" i="40"/>
  <c r="AA96" i="40"/>
  <c r="Z96" i="40"/>
  <c r="Y96" i="40"/>
  <c r="X96" i="40"/>
  <c r="W96" i="40"/>
  <c r="V96" i="40"/>
  <c r="U96" i="40"/>
  <c r="T96" i="40"/>
  <c r="S96" i="40"/>
  <c r="AD95" i="40"/>
  <c r="AC95" i="40"/>
  <c r="AB95" i="40"/>
  <c r="AA95" i="40"/>
  <c r="Z95" i="40"/>
  <c r="Y95" i="40"/>
  <c r="X95" i="40"/>
  <c r="W95" i="40"/>
  <c r="V95" i="40"/>
  <c r="U95" i="40"/>
  <c r="T95" i="40"/>
  <c r="S95" i="40"/>
  <c r="AD94" i="40"/>
  <c r="AC94" i="40"/>
  <c r="AB94" i="40"/>
  <c r="AA94" i="40"/>
  <c r="Z94" i="40"/>
  <c r="Y94" i="40"/>
  <c r="X94" i="40"/>
  <c r="W94" i="40"/>
  <c r="V94" i="40"/>
  <c r="U94" i="40"/>
  <c r="T94" i="40"/>
  <c r="S94" i="40"/>
  <c r="AD93" i="40"/>
  <c r="AC93" i="40"/>
  <c r="AB93" i="40"/>
  <c r="AA93" i="40"/>
  <c r="Z93" i="40"/>
  <c r="Y93" i="40"/>
  <c r="X93" i="40"/>
  <c r="W93" i="40"/>
  <c r="V93" i="40"/>
  <c r="U93" i="40"/>
  <c r="T93" i="40"/>
  <c r="S93" i="40"/>
  <c r="AD92" i="40"/>
  <c r="AC92" i="40"/>
  <c r="AB92" i="40"/>
  <c r="AA92" i="40"/>
  <c r="Z92" i="40"/>
  <c r="Y92" i="40"/>
  <c r="X92" i="40"/>
  <c r="W92" i="40"/>
  <c r="V92" i="40"/>
  <c r="U92" i="40"/>
  <c r="T92" i="40"/>
  <c r="S92" i="40"/>
  <c r="AD91" i="40"/>
  <c r="AC91" i="40"/>
  <c r="AB91" i="40"/>
  <c r="AA91" i="40"/>
  <c r="Z91" i="40"/>
  <c r="Y91" i="40"/>
  <c r="X91" i="40"/>
  <c r="W91" i="40"/>
  <c r="V91" i="40"/>
  <c r="U91" i="40"/>
  <c r="T91" i="40"/>
  <c r="S91" i="40"/>
  <c r="AD90" i="40"/>
  <c r="AC90" i="40"/>
  <c r="AB90" i="40"/>
  <c r="AA90" i="40"/>
  <c r="Z90" i="40"/>
  <c r="Y90" i="40"/>
  <c r="X90" i="40"/>
  <c r="W90" i="40"/>
  <c r="V90" i="40"/>
  <c r="U90" i="40"/>
  <c r="T90" i="40"/>
  <c r="S90" i="40"/>
  <c r="AD89" i="40"/>
  <c r="AC89" i="40"/>
  <c r="AB89" i="40"/>
  <c r="AA89" i="40"/>
  <c r="Z89" i="40"/>
  <c r="Y89" i="40"/>
  <c r="X89" i="40"/>
  <c r="W89" i="40"/>
  <c r="V89" i="40"/>
  <c r="U89" i="40"/>
  <c r="T89" i="40"/>
  <c r="S89" i="40"/>
  <c r="AD88" i="40"/>
  <c r="AC88" i="40"/>
  <c r="AB88" i="40"/>
  <c r="AA88" i="40"/>
  <c r="Z88" i="40"/>
  <c r="Y88" i="40"/>
  <c r="X88" i="40"/>
  <c r="W88" i="40"/>
  <c r="V88" i="40"/>
  <c r="U88" i="40"/>
  <c r="T88" i="40"/>
  <c r="S88" i="40"/>
  <c r="AD87" i="40"/>
  <c r="AC87" i="40"/>
  <c r="AB87" i="40"/>
  <c r="AA87" i="40"/>
  <c r="Z87" i="40"/>
  <c r="Y87" i="40"/>
  <c r="X87" i="40"/>
  <c r="W87" i="40"/>
  <c r="V87" i="40"/>
  <c r="U87" i="40"/>
  <c r="T87" i="40"/>
  <c r="S87" i="40"/>
  <c r="AD86" i="40"/>
  <c r="AC86" i="40"/>
  <c r="AB86" i="40"/>
  <c r="AA86" i="40"/>
  <c r="Z86" i="40"/>
  <c r="Y86" i="40"/>
  <c r="X86" i="40"/>
  <c r="W86" i="40"/>
  <c r="V86" i="40"/>
  <c r="U86" i="40"/>
  <c r="T86" i="40"/>
  <c r="S86" i="40"/>
  <c r="AD85" i="40"/>
  <c r="AC85" i="40"/>
  <c r="AB85" i="40"/>
  <c r="AA85" i="40"/>
  <c r="Z85" i="40"/>
  <c r="Y85" i="40"/>
  <c r="X85" i="40"/>
  <c r="W85" i="40"/>
  <c r="V85" i="40"/>
  <c r="U85" i="40"/>
  <c r="T85" i="40"/>
  <c r="S85" i="40"/>
  <c r="AD84" i="40"/>
  <c r="AC84" i="40"/>
  <c r="AB84" i="40"/>
  <c r="AA84" i="40"/>
  <c r="Z84" i="40"/>
  <c r="Y84" i="40"/>
  <c r="X84" i="40"/>
  <c r="W84" i="40"/>
  <c r="V84" i="40"/>
  <c r="U84" i="40"/>
  <c r="T84" i="40"/>
  <c r="S84" i="40"/>
  <c r="N96" i="40"/>
  <c r="M96" i="40"/>
  <c r="L96" i="40"/>
  <c r="K96" i="40"/>
  <c r="J96" i="40"/>
  <c r="I96" i="40"/>
  <c r="H96" i="40"/>
  <c r="G96" i="40"/>
  <c r="F96" i="40"/>
  <c r="E96" i="40"/>
  <c r="D96" i="40"/>
  <c r="C96" i="40"/>
  <c r="N95" i="40"/>
  <c r="M95" i="40"/>
  <c r="L95" i="40"/>
  <c r="K95" i="40"/>
  <c r="J95" i="40"/>
  <c r="I95" i="40"/>
  <c r="H95" i="40"/>
  <c r="G95" i="40"/>
  <c r="F95" i="40"/>
  <c r="E95" i="40"/>
  <c r="D95" i="40"/>
  <c r="C95" i="40"/>
  <c r="N94" i="40"/>
  <c r="M94" i="40"/>
  <c r="L94" i="40"/>
  <c r="K94" i="40"/>
  <c r="J94" i="40"/>
  <c r="I94" i="40"/>
  <c r="H94" i="40"/>
  <c r="G94" i="40"/>
  <c r="F94" i="40"/>
  <c r="E94" i="40"/>
  <c r="D94" i="40"/>
  <c r="C94" i="40"/>
  <c r="N93" i="40"/>
  <c r="M93" i="40"/>
  <c r="L93" i="40"/>
  <c r="K93" i="40"/>
  <c r="J93" i="40"/>
  <c r="I93" i="40"/>
  <c r="H93" i="40"/>
  <c r="G93" i="40"/>
  <c r="F93" i="40"/>
  <c r="E93" i="40"/>
  <c r="D93" i="40"/>
  <c r="C93" i="40"/>
  <c r="N92" i="40"/>
  <c r="M92" i="40"/>
  <c r="L92" i="40"/>
  <c r="K92" i="40"/>
  <c r="J92" i="40"/>
  <c r="I92" i="40"/>
  <c r="H92" i="40"/>
  <c r="G92" i="40"/>
  <c r="F92" i="40"/>
  <c r="E92" i="40"/>
  <c r="D92" i="40"/>
  <c r="C92" i="40"/>
  <c r="N91" i="40"/>
  <c r="M91" i="40"/>
  <c r="L91" i="40"/>
  <c r="K91" i="40"/>
  <c r="J91" i="40"/>
  <c r="I91" i="40"/>
  <c r="H91" i="40"/>
  <c r="G91" i="40"/>
  <c r="F91" i="40"/>
  <c r="E91" i="40"/>
  <c r="D91" i="40"/>
  <c r="C91" i="40"/>
  <c r="N90" i="40"/>
  <c r="M90" i="40"/>
  <c r="L90" i="40"/>
  <c r="K90" i="40"/>
  <c r="J90" i="40"/>
  <c r="I90" i="40"/>
  <c r="H90" i="40"/>
  <c r="G90" i="40"/>
  <c r="F90" i="40"/>
  <c r="E90" i="40"/>
  <c r="D90" i="40"/>
  <c r="C90" i="40"/>
  <c r="N89" i="40"/>
  <c r="M89" i="40"/>
  <c r="L89" i="40"/>
  <c r="K89" i="40"/>
  <c r="J89" i="40"/>
  <c r="I89" i="40"/>
  <c r="H89" i="40"/>
  <c r="G89" i="40"/>
  <c r="F89" i="40"/>
  <c r="E89" i="40"/>
  <c r="D89" i="40"/>
  <c r="C89" i="40"/>
  <c r="N88" i="40"/>
  <c r="M88" i="40"/>
  <c r="L88" i="40"/>
  <c r="K88" i="40"/>
  <c r="J88" i="40"/>
  <c r="I88" i="40"/>
  <c r="H88" i="40"/>
  <c r="G88" i="40"/>
  <c r="F88" i="40"/>
  <c r="E88" i="40"/>
  <c r="D88" i="40"/>
  <c r="C88" i="40"/>
  <c r="N87" i="40"/>
  <c r="M87" i="40"/>
  <c r="L87" i="40"/>
  <c r="K87" i="40"/>
  <c r="J87" i="40"/>
  <c r="I87" i="40"/>
  <c r="H87" i="40"/>
  <c r="G87" i="40"/>
  <c r="F87" i="40"/>
  <c r="E87" i="40"/>
  <c r="D87" i="40"/>
  <c r="C87" i="40"/>
  <c r="N86" i="40"/>
  <c r="M86" i="40"/>
  <c r="L86" i="40"/>
  <c r="K86" i="40"/>
  <c r="J86" i="40"/>
  <c r="I86" i="40"/>
  <c r="H86" i="40"/>
  <c r="G86" i="40"/>
  <c r="F86" i="40"/>
  <c r="E86" i="40"/>
  <c r="D86" i="40"/>
  <c r="C86" i="40"/>
  <c r="N85" i="40"/>
  <c r="M85" i="40"/>
  <c r="L85" i="40"/>
  <c r="K85" i="40"/>
  <c r="J85" i="40"/>
  <c r="I85" i="40"/>
  <c r="H85" i="40"/>
  <c r="G85" i="40"/>
  <c r="F85" i="40"/>
  <c r="E85" i="40"/>
  <c r="D85" i="40"/>
  <c r="C85" i="40"/>
  <c r="N84" i="40"/>
  <c r="M84" i="40"/>
  <c r="L84" i="40"/>
  <c r="K84" i="40"/>
  <c r="J84" i="40"/>
  <c r="I84" i="40"/>
  <c r="H84" i="40"/>
  <c r="G84" i="40"/>
  <c r="F84" i="40"/>
  <c r="E84" i="40"/>
  <c r="D84" i="40"/>
  <c r="C84" i="40"/>
  <c r="AT80" i="40"/>
  <c r="AS80" i="40"/>
  <c r="AR80" i="40"/>
  <c r="AQ80" i="40"/>
  <c r="AP80" i="40"/>
  <c r="AO80" i="40"/>
  <c r="AN80" i="40"/>
  <c r="AM80" i="40"/>
  <c r="AL80" i="40"/>
  <c r="AK80" i="40"/>
  <c r="AJ80" i="40"/>
  <c r="AI80" i="40"/>
  <c r="AT79" i="40"/>
  <c r="AS79" i="40"/>
  <c r="AR79" i="40"/>
  <c r="AQ79" i="40"/>
  <c r="AP79" i="40"/>
  <c r="AO79" i="40"/>
  <c r="AN79" i="40"/>
  <c r="AM79" i="40"/>
  <c r="AL79" i="40"/>
  <c r="AK79" i="40"/>
  <c r="AJ79" i="40"/>
  <c r="AI79" i="40"/>
  <c r="AT78" i="40"/>
  <c r="AS78" i="40"/>
  <c r="AR78" i="40"/>
  <c r="AQ78" i="40"/>
  <c r="AP78" i="40"/>
  <c r="AO78" i="40"/>
  <c r="AN78" i="40"/>
  <c r="AM78" i="40"/>
  <c r="AL78" i="40"/>
  <c r="AK78" i="40"/>
  <c r="AJ78" i="40"/>
  <c r="AI78" i="40"/>
  <c r="AT77" i="40"/>
  <c r="AS77" i="40"/>
  <c r="AR77" i="40"/>
  <c r="AQ77" i="40"/>
  <c r="AP77" i="40"/>
  <c r="AO77" i="40"/>
  <c r="AN77" i="40"/>
  <c r="AM77" i="40"/>
  <c r="AL77" i="40"/>
  <c r="AK77" i="40"/>
  <c r="AJ77" i="40"/>
  <c r="AI77" i="40"/>
  <c r="AT76" i="40"/>
  <c r="AS76" i="40"/>
  <c r="AR76" i="40"/>
  <c r="AQ76" i="40"/>
  <c r="AP76" i="40"/>
  <c r="AO76" i="40"/>
  <c r="AN76" i="40"/>
  <c r="AM76" i="40"/>
  <c r="AL76" i="40"/>
  <c r="AK76" i="40"/>
  <c r="AJ76" i="40"/>
  <c r="AI76" i="40"/>
  <c r="AT75" i="40"/>
  <c r="AS75" i="40"/>
  <c r="AR75" i="40"/>
  <c r="AQ75" i="40"/>
  <c r="AP75" i="40"/>
  <c r="AO75" i="40"/>
  <c r="AN75" i="40"/>
  <c r="AM75" i="40"/>
  <c r="AL75" i="40"/>
  <c r="AK75" i="40"/>
  <c r="AJ75" i="40"/>
  <c r="AI75" i="40"/>
  <c r="AT74" i="40"/>
  <c r="AS74" i="40"/>
  <c r="AR74" i="40"/>
  <c r="AQ74" i="40"/>
  <c r="AP74" i="40"/>
  <c r="AO74" i="40"/>
  <c r="AN74" i="40"/>
  <c r="AM74" i="40"/>
  <c r="AL74" i="40"/>
  <c r="AK74" i="40"/>
  <c r="AJ74" i="40"/>
  <c r="AI74" i="40"/>
  <c r="AT73" i="40"/>
  <c r="AS73" i="40"/>
  <c r="AR73" i="40"/>
  <c r="AQ73" i="40"/>
  <c r="AP73" i="40"/>
  <c r="AO73" i="40"/>
  <c r="AN73" i="40"/>
  <c r="AM73" i="40"/>
  <c r="AL73" i="40"/>
  <c r="AK73" i="40"/>
  <c r="AJ73" i="40"/>
  <c r="AI73" i="40"/>
  <c r="AT72" i="40"/>
  <c r="AS72" i="40"/>
  <c r="AR72" i="40"/>
  <c r="AQ72" i="40"/>
  <c r="AP72" i="40"/>
  <c r="AO72" i="40"/>
  <c r="AN72" i="40"/>
  <c r="AM72" i="40"/>
  <c r="AL72" i="40"/>
  <c r="AK72" i="40"/>
  <c r="AJ72" i="40"/>
  <c r="AI72" i="40"/>
  <c r="AT71" i="40"/>
  <c r="AS71" i="40"/>
  <c r="AR71" i="40"/>
  <c r="AQ71" i="40"/>
  <c r="AP71" i="40"/>
  <c r="AO71" i="40"/>
  <c r="AN71" i="40"/>
  <c r="AM71" i="40"/>
  <c r="AL71" i="40"/>
  <c r="AK71" i="40"/>
  <c r="AJ71" i="40"/>
  <c r="AI71" i="40"/>
  <c r="AT70" i="40"/>
  <c r="AS70" i="40"/>
  <c r="AR70" i="40"/>
  <c r="AQ70" i="40"/>
  <c r="AP70" i="40"/>
  <c r="AO70" i="40"/>
  <c r="AN70" i="40"/>
  <c r="AM70" i="40"/>
  <c r="AL70" i="40"/>
  <c r="AK70" i="40"/>
  <c r="AJ70" i="40"/>
  <c r="AI70" i="40"/>
  <c r="AT69" i="40"/>
  <c r="AS69" i="40"/>
  <c r="AR69" i="40"/>
  <c r="AQ69" i="40"/>
  <c r="AP69" i="40"/>
  <c r="AO69" i="40"/>
  <c r="AN69" i="40"/>
  <c r="AM69" i="40"/>
  <c r="AL69" i="40"/>
  <c r="AK69" i="40"/>
  <c r="AJ69" i="40"/>
  <c r="AI69" i="40"/>
  <c r="AT68" i="40"/>
  <c r="AS68" i="40"/>
  <c r="AR68" i="40"/>
  <c r="AQ68" i="40"/>
  <c r="AP68" i="40"/>
  <c r="AO68" i="40"/>
  <c r="AN68" i="40"/>
  <c r="AM68" i="40"/>
  <c r="AL68" i="40"/>
  <c r="AK68" i="40"/>
  <c r="AJ68" i="40"/>
  <c r="AI68" i="40"/>
  <c r="AD80" i="40"/>
  <c r="AC80" i="40"/>
  <c r="AB80" i="40"/>
  <c r="AA80" i="40"/>
  <c r="Z80" i="40"/>
  <c r="Y80" i="40"/>
  <c r="X80" i="40"/>
  <c r="W80" i="40"/>
  <c r="V80" i="40"/>
  <c r="U80" i="40"/>
  <c r="T80" i="40"/>
  <c r="S80" i="40"/>
  <c r="AD79" i="40"/>
  <c r="AC79" i="40"/>
  <c r="AB79" i="40"/>
  <c r="AA79" i="40"/>
  <c r="Z79" i="40"/>
  <c r="Y79" i="40"/>
  <c r="X79" i="40"/>
  <c r="W79" i="40"/>
  <c r="V79" i="40"/>
  <c r="U79" i="40"/>
  <c r="T79" i="40"/>
  <c r="S79" i="40"/>
  <c r="AD78" i="40"/>
  <c r="AC78" i="40"/>
  <c r="AB78" i="40"/>
  <c r="AA78" i="40"/>
  <c r="Z78" i="40"/>
  <c r="Y78" i="40"/>
  <c r="X78" i="40"/>
  <c r="W78" i="40"/>
  <c r="V78" i="40"/>
  <c r="U78" i="40"/>
  <c r="T78" i="40"/>
  <c r="S78" i="40"/>
  <c r="AD77" i="40"/>
  <c r="AC77" i="40"/>
  <c r="AB77" i="40"/>
  <c r="AA77" i="40"/>
  <c r="Z77" i="40"/>
  <c r="Y77" i="40"/>
  <c r="X77" i="40"/>
  <c r="W77" i="40"/>
  <c r="V77" i="40"/>
  <c r="U77" i="40"/>
  <c r="T77" i="40"/>
  <c r="S77" i="40"/>
  <c r="AD76" i="40"/>
  <c r="AC76" i="40"/>
  <c r="AB76" i="40"/>
  <c r="AA76" i="40"/>
  <c r="Z76" i="40"/>
  <c r="Y76" i="40"/>
  <c r="X76" i="40"/>
  <c r="W76" i="40"/>
  <c r="V76" i="40"/>
  <c r="U76" i="40"/>
  <c r="T76" i="40"/>
  <c r="S76" i="40"/>
  <c r="AD75" i="40"/>
  <c r="AC75" i="40"/>
  <c r="AB75" i="40"/>
  <c r="AA75" i="40"/>
  <c r="Z75" i="40"/>
  <c r="Y75" i="40"/>
  <c r="X75" i="40"/>
  <c r="W75" i="40"/>
  <c r="V75" i="40"/>
  <c r="U75" i="40"/>
  <c r="T75" i="40"/>
  <c r="S75" i="40"/>
  <c r="AD74" i="40"/>
  <c r="AC74" i="40"/>
  <c r="AB74" i="40"/>
  <c r="AA74" i="40"/>
  <c r="Z74" i="40"/>
  <c r="Y74" i="40"/>
  <c r="X74" i="40"/>
  <c r="W74" i="40"/>
  <c r="V74" i="40"/>
  <c r="U74" i="40"/>
  <c r="T74" i="40"/>
  <c r="S74" i="40"/>
  <c r="AD73" i="40"/>
  <c r="AC73" i="40"/>
  <c r="AB73" i="40"/>
  <c r="AA73" i="40"/>
  <c r="Z73" i="40"/>
  <c r="Y73" i="40"/>
  <c r="X73" i="40"/>
  <c r="W73" i="40"/>
  <c r="V73" i="40"/>
  <c r="U73" i="40"/>
  <c r="T73" i="40"/>
  <c r="S73" i="40"/>
  <c r="AD72" i="40"/>
  <c r="AC72" i="40"/>
  <c r="AB72" i="40"/>
  <c r="AA72" i="40"/>
  <c r="Z72" i="40"/>
  <c r="Y72" i="40"/>
  <c r="X72" i="40"/>
  <c r="W72" i="40"/>
  <c r="V72" i="40"/>
  <c r="U72" i="40"/>
  <c r="T72" i="40"/>
  <c r="S72" i="40"/>
  <c r="AD71" i="40"/>
  <c r="AC71" i="40"/>
  <c r="AB71" i="40"/>
  <c r="AA71" i="40"/>
  <c r="Z71" i="40"/>
  <c r="Y71" i="40"/>
  <c r="X71" i="40"/>
  <c r="W71" i="40"/>
  <c r="V71" i="40"/>
  <c r="U71" i="40"/>
  <c r="T71" i="40"/>
  <c r="S71" i="40"/>
  <c r="AD70" i="40"/>
  <c r="AC70" i="40"/>
  <c r="AB70" i="40"/>
  <c r="AA70" i="40"/>
  <c r="Z70" i="40"/>
  <c r="Y70" i="40"/>
  <c r="X70" i="40"/>
  <c r="W70" i="40"/>
  <c r="V70" i="40"/>
  <c r="U70" i="40"/>
  <c r="T70" i="40"/>
  <c r="S70" i="40"/>
  <c r="AD69" i="40"/>
  <c r="AC69" i="40"/>
  <c r="AB69" i="40"/>
  <c r="AA69" i="40"/>
  <c r="Z69" i="40"/>
  <c r="Y69" i="40"/>
  <c r="X69" i="40"/>
  <c r="W69" i="40"/>
  <c r="V69" i="40"/>
  <c r="U69" i="40"/>
  <c r="T69" i="40"/>
  <c r="S69" i="40"/>
  <c r="AD68" i="40"/>
  <c r="AC68" i="40"/>
  <c r="AB68" i="40"/>
  <c r="AA68" i="40"/>
  <c r="Z68" i="40"/>
  <c r="Y68" i="40"/>
  <c r="X68" i="40"/>
  <c r="W68" i="40"/>
  <c r="V68" i="40"/>
  <c r="U68" i="40"/>
  <c r="T68" i="40"/>
  <c r="S68" i="40"/>
  <c r="N80" i="40"/>
  <c r="M80" i="40"/>
  <c r="L80" i="40"/>
  <c r="K80" i="40"/>
  <c r="J80" i="40"/>
  <c r="I80" i="40"/>
  <c r="H80" i="40"/>
  <c r="G80" i="40"/>
  <c r="F80" i="40"/>
  <c r="E80" i="40"/>
  <c r="D80" i="40"/>
  <c r="C80" i="40"/>
  <c r="N79" i="40"/>
  <c r="M79" i="40"/>
  <c r="L79" i="40"/>
  <c r="K79" i="40"/>
  <c r="J79" i="40"/>
  <c r="I79" i="40"/>
  <c r="H79" i="40"/>
  <c r="G79" i="40"/>
  <c r="F79" i="40"/>
  <c r="E79" i="40"/>
  <c r="D79" i="40"/>
  <c r="C79" i="40"/>
  <c r="N78" i="40"/>
  <c r="M78" i="40"/>
  <c r="L78" i="40"/>
  <c r="K78" i="40"/>
  <c r="J78" i="40"/>
  <c r="I78" i="40"/>
  <c r="H78" i="40"/>
  <c r="G78" i="40"/>
  <c r="F78" i="40"/>
  <c r="E78" i="40"/>
  <c r="D78" i="40"/>
  <c r="C78" i="40"/>
  <c r="N77" i="40"/>
  <c r="M77" i="40"/>
  <c r="L77" i="40"/>
  <c r="K77" i="40"/>
  <c r="J77" i="40"/>
  <c r="I77" i="40"/>
  <c r="H77" i="40"/>
  <c r="G77" i="40"/>
  <c r="F77" i="40"/>
  <c r="E77" i="40"/>
  <c r="D77" i="40"/>
  <c r="C77" i="40"/>
  <c r="N76" i="40"/>
  <c r="M76" i="40"/>
  <c r="L76" i="40"/>
  <c r="K76" i="40"/>
  <c r="J76" i="40"/>
  <c r="I76" i="40"/>
  <c r="H76" i="40"/>
  <c r="G76" i="40"/>
  <c r="F76" i="40"/>
  <c r="E76" i="40"/>
  <c r="D76" i="40"/>
  <c r="C76" i="40"/>
  <c r="N75" i="40"/>
  <c r="M75" i="40"/>
  <c r="L75" i="40"/>
  <c r="K75" i="40"/>
  <c r="J75" i="40"/>
  <c r="I75" i="40"/>
  <c r="H75" i="40"/>
  <c r="G75" i="40"/>
  <c r="F75" i="40"/>
  <c r="E75" i="40"/>
  <c r="D75" i="40"/>
  <c r="C75" i="40"/>
  <c r="N74" i="40"/>
  <c r="M74" i="40"/>
  <c r="L74" i="40"/>
  <c r="K74" i="40"/>
  <c r="J74" i="40"/>
  <c r="I74" i="40"/>
  <c r="H74" i="40"/>
  <c r="G74" i="40"/>
  <c r="F74" i="40"/>
  <c r="E74" i="40"/>
  <c r="D74" i="40"/>
  <c r="C74" i="40"/>
  <c r="N73" i="40"/>
  <c r="M73" i="40"/>
  <c r="L73" i="40"/>
  <c r="K73" i="40"/>
  <c r="J73" i="40"/>
  <c r="I73" i="40"/>
  <c r="H73" i="40"/>
  <c r="G73" i="40"/>
  <c r="F73" i="40"/>
  <c r="E73" i="40"/>
  <c r="D73" i="40"/>
  <c r="C73" i="40"/>
  <c r="N72" i="40"/>
  <c r="M72" i="40"/>
  <c r="L72" i="40"/>
  <c r="K72" i="40"/>
  <c r="J72" i="40"/>
  <c r="I72" i="40"/>
  <c r="H72" i="40"/>
  <c r="G72" i="40"/>
  <c r="F72" i="40"/>
  <c r="E72" i="40"/>
  <c r="D72" i="40"/>
  <c r="C72" i="40"/>
  <c r="N71" i="40"/>
  <c r="M71" i="40"/>
  <c r="L71" i="40"/>
  <c r="K71" i="40"/>
  <c r="J71" i="40"/>
  <c r="I71" i="40"/>
  <c r="H71" i="40"/>
  <c r="G71" i="40"/>
  <c r="F71" i="40"/>
  <c r="E71" i="40"/>
  <c r="D71" i="40"/>
  <c r="C71" i="40"/>
  <c r="N70" i="40"/>
  <c r="M70" i="40"/>
  <c r="L70" i="40"/>
  <c r="K70" i="40"/>
  <c r="J70" i="40"/>
  <c r="I70" i="40"/>
  <c r="H70" i="40"/>
  <c r="G70" i="40"/>
  <c r="F70" i="40"/>
  <c r="E70" i="40"/>
  <c r="D70" i="40"/>
  <c r="C70" i="40"/>
  <c r="N69" i="40"/>
  <c r="M69" i="40"/>
  <c r="L69" i="40"/>
  <c r="K69" i="40"/>
  <c r="J69" i="40"/>
  <c r="I69" i="40"/>
  <c r="H69" i="40"/>
  <c r="G69" i="40"/>
  <c r="F69" i="40"/>
  <c r="E69" i="40"/>
  <c r="D69" i="40"/>
  <c r="C69" i="40"/>
  <c r="N68" i="40"/>
  <c r="M68" i="40"/>
  <c r="L68" i="40"/>
  <c r="K68" i="40"/>
  <c r="J68" i="40"/>
  <c r="I68" i="40"/>
  <c r="H68" i="40"/>
  <c r="G68" i="40"/>
  <c r="F68" i="40"/>
  <c r="E68" i="40"/>
  <c r="D68" i="40"/>
  <c r="C68" i="40"/>
  <c r="AT64" i="40"/>
  <c r="AS64" i="40"/>
  <c r="AR64" i="40"/>
  <c r="AQ64" i="40"/>
  <c r="AP64" i="40"/>
  <c r="AO64" i="40"/>
  <c r="AN64" i="40"/>
  <c r="AM64" i="40"/>
  <c r="AL64" i="40"/>
  <c r="AK64" i="40"/>
  <c r="AJ64" i="40"/>
  <c r="AI64" i="40"/>
  <c r="AT63" i="40"/>
  <c r="AS63" i="40"/>
  <c r="AR63" i="40"/>
  <c r="AQ63" i="40"/>
  <c r="AP63" i="40"/>
  <c r="AO63" i="40"/>
  <c r="AN63" i="40"/>
  <c r="AM63" i="40"/>
  <c r="AL63" i="40"/>
  <c r="AK63" i="40"/>
  <c r="AJ63" i="40"/>
  <c r="AI63" i="40"/>
  <c r="AT62" i="40"/>
  <c r="AS62" i="40"/>
  <c r="AR62" i="40"/>
  <c r="AQ62" i="40"/>
  <c r="AP62" i="40"/>
  <c r="AO62" i="40"/>
  <c r="AN62" i="40"/>
  <c r="AM62" i="40"/>
  <c r="AL62" i="40"/>
  <c r="AK62" i="40"/>
  <c r="AJ62" i="40"/>
  <c r="AI62" i="40"/>
  <c r="AT61" i="40"/>
  <c r="AS61" i="40"/>
  <c r="AR61" i="40"/>
  <c r="AQ61" i="40"/>
  <c r="AP61" i="40"/>
  <c r="AO61" i="40"/>
  <c r="AN61" i="40"/>
  <c r="AM61" i="40"/>
  <c r="AL61" i="40"/>
  <c r="AK61" i="40"/>
  <c r="AJ61" i="40"/>
  <c r="AI61" i="40"/>
  <c r="AT60" i="40"/>
  <c r="AS60" i="40"/>
  <c r="AR60" i="40"/>
  <c r="AQ60" i="40"/>
  <c r="AP60" i="40"/>
  <c r="AO60" i="40"/>
  <c r="AN60" i="40"/>
  <c r="AM60" i="40"/>
  <c r="AL60" i="40"/>
  <c r="AK60" i="40"/>
  <c r="AJ60" i="40"/>
  <c r="AI60" i="40"/>
  <c r="AT59" i="40"/>
  <c r="AS59" i="40"/>
  <c r="AR59" i="40"/>
  <c r="AQ59" i="40"/>
  <c r="AP59" i="40"/>
  <c r="AO59" i="40"/>
  <c r="AN59" i="40"/>
  <c r="AM59" i="40"/>
  <c r="AL59" i="40"/>
  <c r="AK59" i="40"/>
  <c r="AJ59" i="40"/>
  <c r="AI59" i="40"/>
  <c r="AT58" i="40"/>
  <c r="AS58" i="40"/>
  <c r="AR58" i="40"/>
  <c r="AQ58" i="40"/>
  <c r="AP58" i="40"/>
  <c r="AO58" i="40"/>
  <c r="AN58" i="40"/>
  <c r="AM58" i="40"/>
  <c r="AL58" i="40"/>
  <c r="AK58" i="40"/>
  <c r="AJ58" i="40"/>
  <c r="AI58" i="40"/>
  <c r="AT57" i="40"/>
  <c r="AS57" i="40"/>
  <c r="AR57" i="40"/>
  <c r="AQ57" i="40"/>
  <c r="AP57" i="40"/>
  <c r="AO57" i="40"/>
  <c r="AN57" i="40"/>
  <c r="AM57" i="40"/>
  <c r="AL57" i="40"/>
  <c r="AK57" i="40"/>
  <c r="AJ57" i="40"/>
  <c r="AI57" i="40"/>
  <c r="AT56" i="40"/>
  <c r="AS56" i="40"/>
  <c r="AR56" i="40"/>
  <c r="AQ56" i="40"/>
  <c r="AP56" i="40"/>
  <c r="AO56" i="40"/>
  <c r="AN56" i="40"/>
  <c r="AM56" i="40"/>
  <c r="AL56" i="40"/>
  <c r="AK56" i="40"/>
  <c r="AJ56" i="40"/>
  <c r="AI56" i="40"/>
  <c r="AT55" i="40"/>
  <c r="AS55" i="40"/>
  <c r="AR55" i="40"/>
  <c r="AQ55" i="40"/>
  <c r="AP55" i="40"/>
  <c r="AO55" i="40"/>
  <c r="AN55" i="40"/>
  <c r="AM55" i="40"/>
  <c r="AL55" i="40"/>
  <c r="AK55" i="40"/>
  <c r="AJ55" i="40"/>
  <c r="AI55" i="40"/>
  <c r="AT54" i="40"/>
  <c r="AS54" i="40"/>
  <c r="AR54" i="40"/>
  <c r="AQ54" i="40"/>
  <c r="AP54" i="40"/>
  <c r="AO54" i="40"/>
  <c r="AN54" i="40"/>
  <c r="AM54" i="40"/>
  <c r="AL54" i="40"/>
  <c r="AK54" i="40"/>
  <c r="AJ54" i="40"/>
  <c r="AI54" i="40"/>
  <c r="AT53" i="40"/>
  <c r="AS53" i="40"/>
  <c r="AR53" i="40"/>
  <c r="AQ53" i="40"/>
  <c r="AP53" i="40"/>
  <c r="AO53" i="40"/>
  <c r="AN53" i="40"/>
  <c r="AM53" i="40"/>
  <c r="AL53" i="40"/>
  <c r="AK53" i="40"/>
  <c r="AJ53" i="40"/>
  <c r="AI53" i="40"/>
  <c r="AT52" i="40"/>
  <c r="AS52" i="40"/>
  <c r="AR52" i="40"/>
  <c r="AQ52" i="40"/>
  <c r="AP52" i="40"/>
  <c r="AO52" i="40"/>
  <c r="AN52" i="40"/>
  <c r="AM52" i="40"/>
  <c r="AL52" i="40"/>
  <c r="AK52" i="40"/>
  <c r="AJ52" i="40"/>
  <c r="AI52" i="40"/>
  <c r="AD64" i="40"/>
  <c r="AC64" i="40"/>
  <c r="AB64" i="40"/>
  <c r="AA64" i="40"/>
  <c r="Z64" i="40"/>
  <c r="Y64" i="40"/>
  <c r="X64" i="40"/>
  <c r="W64" i="40"/>
  <c r="V64" i="40"/>
  <c r="U64" i="40"/>
  <c r="T64" i="40"/>
  <c r="S64" i="40"/>
  <c r="AD63" i="40"/>
  <c r="AC63" i="40"/>
  <c r="AB63" i="40"/>
  <c r="AA63" i="40"/>
  <c r="Z63" i="40"/>
  <c r="Y63" i="40"/>
  <c r="X63" i="40"/>
  <c r="W63" i="40"/>
  <c r="V63" i="40"/>
  <c r="U63" i="40"/>
  <c r="T63" i="40"/>
  <c r="S63" i="40"/>
  <c r="AD62" i="40"/>
  <c r="AC62" i="40"/>
  <c r="AB62" i="40"/>
  <c r="AA62" i="40"/>
  <c r="Z62" i="40"/>
  <c r="Y62" i="40"/>
  <c r="X62" i="40"/>
  <c r="W62" i="40"/>
  <c r="V62" i="40"/>
  <c r="U62" i="40"/>
  <c r="T62" i="40"/>
  <c r="S62" i="40"/>
  <c r="AD61" i="40"/>
  <c r="AC61" i="40"/>
  <c r="AB61" i="40"/>
  <c r="AA61" i="40"/>
  <c r="Z61" i="40"/>
  <c r="Y61" i="40"/>
  <c r="X61" i="40"/>
  <c r="W61" i="40"/>
  <c r="V61" i="40"/>
  <c r="U61" i="40"/>
  <c r="T61" i="40"/>
  <c r="S61" i="40"/>
  <c r="AD60" i="40"/>
  <c r="AC60" i="40"/>
  <c r="AB60" i="40"/>
  <c r="AA60" i="40"/>
  <c r="Z60" i="40"/>
  <c r="Y60" i="40"/>
  <c r="X60" i="40"/>
  <c r="W60" i="40"/>
  <c r="V60" i="40"/>
  <c r="U60" i="40"/>
  <c r="T60" i="40"/>
  <c r="S60" i="40"/>
  <c r="AD59" i="40"/>
  <c r="AC59" i="40"/>
  <c r="AB59" i="40"/>
  <c r="AA59" i="40"/>
  <c r="Z59" i="40"/>
  <c r="Y59" i="40"/>
  <c r="X59" i="40"/>
  <c r="W59" i="40"/>
  <c r="V59" i="40"/>
  <c r="U59" i="40"/>
  <c r="T59" i="40"/>
  <c r="S59" i="40"/>
  <c r="AD58" i="40"/>
  <c r="AC58" i="40"/>
  <c r="AB58" i="40"/>
  <c r="AA58" i="40"/>
  <c r="Z58" i="40"/>
  <c r="Y58" i="40"/>
  <c r="X58" i="40"/>
  <c r="W58" i="40"/>
  <c r="V58" i="40"/>
  <c r="U58" i="40"/>
  <c r="T58" i="40"/>
  <c r="S58" i="40"/>
  <c r="AD57" i="40"/>
  <c r="AC57" i="40"/>
  <c r="AB57" i="40"/>
  <c r="AA57" i="40"/>
  <c r="Z57" i="40"/>
  <c r="Y57" i="40"/>
  <c r="X57" i="40"/>
  <c r="W57" i="40"/>
  <c r="V57" i="40"/>
  <c r="U57" i="40"/>
  <c r="T57" i="40"/>
  <c r="S57" i="40"/>
  <c r="AD56" i="40"/>
  <c r="AC56" i="40"/>
  <c r="AB56" i="40"/>
  <c r="AA56" i="40"/>
  <c r="Z56" i="40"/>
  <c r="Y56" i="40"/>
  <c r="X56" i="40"/>
  <c r="W56" i="40"/>
  <c r="V56" i="40"/>
  <c r="U56" i="40"/>
  <c r="T56" i="40"/>
  <c r="S56" i="40"/>
  <c r="AD55" i="40"/>
  <c r="AC55" i="40"/>
  <c r="AB55" i="40"/>
  <c r="AA55" i="40"/>
  <c r="Z55" i="40"/>
  <c r="Y55" i="40"/>
  <c r="X55" i="40"/>
  <c r="W55" i="40"/>
  <c r="V55" i="40"/>
  <c r="U55" i="40"/>
  <c r="T55" i="40"/>
  <c r="S55" i="40"/>
  <c r="AD54" i="40"/>
  <c r="AC54" i="40"/>
  <c r="AB54" i="40"/>
  <c r="AA54" i="40"/>
  <c r="Z54" i="40"/>
  <c r="Y54" i="40"/>
  <c r="X54" i="40"/>
  <c r="W54" i="40"/>
  <c r="V54" i="40"/>
  <c r="U54" i="40"/>
  <c r="T54" i="40"/>
  <c r="S54" i="40"/>
  <c r="AD53" i="40"/>
  <c r="AC53" i="40"/>
  <c r="AB53" i="40"/>
  <c r="AA53" i="40"/>
  <c r="Z53" i="40"/>
  <c r="Y53" i="40"/>
  <c r="X53" i="40"/>
  <c r="W53" i="40"/>
  <c r="V53" i="40"/>
  <c r="U53" i="40"/>
  <c r="T53" i="40"/>
  <c r="S53" i="40"/>
  <c r="AD52" i="40"/>
  <c r="AC52" i="40"/>
  <c r="AB52" i="40"/>
  <c r="AA52" i="40"/>
  <c r="Z52" i="40"/>
  <c r="Y52" i="40"/>
  <c r="X52" i="40"/>
  <c r="W52" i="40"/>
  <c r="V52" i="40"/>
  <c r="U52" i="40"/>
  <c r="T52" i="40"/>
  <c r="S52" i="40"/>
  <c r="N64" i="40"/>
  <c r="M64" i="40"/>
  <c r="L64" i="40"/>
  <c r="K64" i="40"/>
  <c r="J64" i="40"/>
  <c r="I64" i="40"/>
  <c r="H64" i="40"/>
  <c r="G64" i="40"/>
  <c r="F64" i="40"/>
  <c r="E64" i="40"/>
  <c r="D64" i="40"/>
  <c r="C64" i="40"/>
  <c r="N63" i="40"/>
  <c r="M63" i="40"/>
  <c r="L63" i="40"/>
  <c r="K63" i="40"/>
  <c r="J63" i="40"/>
  <c r="I63" i="40"/>
  <c r="H63" i="40"/>
  <c r="G63" i="40"/>
  <c r="F63" i="40"/>
  <c r="E63" i="40"/>
  <c r="D63" i="40"/>
  <c r="C63" i="40"/>
  <c r="N62" i="40"/>
  <c r="M62" i="40"/>
  <c r="L62" i="40"/>
  <c r="K62" i="40"/>
  <c r="J62" i="40"/>
  <c r="I62" i="40"/>
  <c r="H62" i="40"/>
  <c r="G62" i="40"/>
  <c r="F62" i="40"/>
  <c r="E62" i="40"/>
  <c r="D62" i="40"/>
  <c r="C62" i="40"/>
  <c r="N61" i="40"/>
  <c r="M61" i="40"/>
  <c r="L61" i="40"/>
  <c r="K61" i="40"/>
  <c r="J61" i="40"/>
  <c r="I61" i="40"/>
  <c r="H61" i="40"/>
  <c r="G61" i="40"/>
  <c r="F61" i="40"/>
  <c r="E61" i="40"/>
  <c r="D61" i="40"/>
  <c r="C61" i="40"/>
  <c r="N60" i="40"/>
  <c r="M60" i="40"/>
  <c r="L60" i="40"/>
  <c r="K60" i="40"/>
  <c r="J60" i="40"/>
  <c r="I60" i="40"/>
  <c r="H60" i="40"/>
  <c r="G60" i="40"/>
  <c r="F60" i="40"/>
  <c r="E60" i="40"/>
  <c r="D60" i="40"/>
  <c r="C60" i="40"/>
  <c r="N59" i="40"/>
  <c r="M59" i="40"/>
  <c r="L59" i="40"/>
  <c r="K59" i="40"/>
  <c r="J59" i="40"/>
  <c r="I59" i="40"/>
  <c r="H59" i="40"/>
  <c r="G59" i="40"/>
  <c r="F59" i="40"/>
  <c r="E59" i="40"/>
  <c r="D59" i="40"/>
  <c r="C59" i="40"/>
  <c r="N58" i="40"/>
  <c r="M58" i="40"/>
  <c r="L58" i="40"/>
  <c r="K58" i="40"/>
  <c r="J58" i="40"/>
  <c r="I58" i="40"/>
  <c r="H58" i="40"/>
  <c r="G58" i="40"/>
  <c r="F58" i="40"/>
  <c r="E58" i="40"/>
  <c r="D58" i="40"/>
  <c r="C58" i="40"/>
  <c r="N57" i="40"/>
  <c r="M57" i="40"/>
  <c r="L57" i="40"/>
  <c r="K57" i="40"/>
  <c r="J57" i="40"/>
  <c r="I57" i="40"/>
  <c r="H57" i="40"/>
  <c r="G57" i="40"/>
  <c r="F57" i="40"/>
  <c r="E57" i="40"/>
  <c r="D57" i="40"/>
  <c r="C57" i="40"/>
  <c r="N56" i="40"/>
  <c r="M56" i="40"/>
  <c r="L56" i="40"/>
  <c r="K56" i="40"/>
  <c r="J56" i="40"/>
  <c r="I56" i="40"/>
  <c r="H56" i="40"/>
  <c r="G56" i="40"/>
  <c r="F56" i="40"/>
  <c r="E56" i="40"/>
  <c r="D56" i="40"/>
  <c r="C56" i="40"/>
  <c r="N55" i="40"/>
  <c r="M55" i="40"/>
  <c r="L55" i="40"/>
  <c r="K55" i="40"/>
  <c r="J55" i="40"/>
  <c r="I55" i="40"/>
  <c r="H55" i="40"/>
  <c r="G55" i="40"/>
  <c r="F55" i="40"/>
  <c r="E55" i="40"/>
  <c r="D55" i="40"/>
  <c r="C55" i="40"/>
  <c r="N54" i="40"/>
  <c r="M54" i="40"/>
  <c r="L54" i="40"/>
  <c r="K54" i="40"/>
  <c r="J54" i="40"/>
  <c r="I54" i="40"/>
  <c r="H54" i="40"/>
  <c r="G54" i="40"/>
  <c r="F54" i="40"/>
  <c r="E54" i="40"/>
  <c r="D54" i="40"/>
  <c r="C54" i="40"/>
  <c r="N53" i="40"/>
  <c r="M53" i="40"/>
  <c r="L53" i="40"/>
  <c r="K53" i="40"/>
  <c r="J53" i="40"/>
  <c r="I53" i="40"/>
  <c r="H53" i="40"/>
  <c r="G53" i="40"/>
  <c r="F53" i="40"/>
  <c r="E53" i="40"/>
  <c r="D53" i="40"/>
  <c r="C53" i="40"/>
  <c r="N52" i="40"/>
  <c r="M52" i="40"/>
  <c r="L52" i="40"/>
  <c r="K52" i="40"/>
  <c r="J52" i="40"/>
  <c r="I52" i="40"/>
  <c r="H52" i="40"/>
  <c r="G52" i="40"/>
  <c r="F52" i="40"/>
  <c r="E52" i="40"/>
  <c r="D52" i="40"/>
  <c r="C52" i="40"/>
  <c r="AT48" i="40"/>
  <c r="AS48" i="40"/>
  <c r="AR48" i="40"/>
  <c r="AQ48" i="40"/>
  <c r="AP48" i="40"/>
  <c r="AO48" i="40"/>
  <c r="AN48" i="40"/>
  <c r="AM48" i="40"/>
  <c r="AL48" i="40"/>
  <c r="AK48" i="40"/>
  <c r="AJ48" i="40"/>
  <c r="AI48" i="40"/>
  <c r="AT47" i="40"/>
  <c r="AS47" i="40"/>
  <c r="AR47" i="40"/>
  <c r="AQ47" i="40"/>
  <c r="AP47" i="40"/>
  <c r="AO47" i="40"/>
  <c r="AN47" i="40"/>
  <c r="AM47" i="40"/>
  <c r="AL47" i="40"/>
  <c r="AK47" i="40"/>
  <c r="AJ47" i="40"/>
  <c r="AI47" i="40"/>
  <c r="AT46" i="40"/>
  <c r="AS46" i="40"/>
  <c r="AR46" i="40"/>
  <c r="AQ46" i="40"/>
  <c r="AP46" i="40"/>
  <c r="AO46" i="40"/>
  <c r="AN46" i="40"/>
  <c r="AM46" i="40"/>
  <c r="AL46" i="40"/>
  <c r="AK46" i="40"/>
  <c r="AJ46" i="40"/>
  <c r="AI46" i="40"/>
  <c r="AT45" i="40"/>
  <c r="AS45" i="40"/>
  <c r="AR45" i="40"/>
  <c r="AQ45" i="40"/>
  <c r="AP45" i="40"/>
  <c r="AO45" i="40"/>
  <c r="AN45" i="40"/>
  <c r="AM45" i="40"/>
  <c r="AL45" i="40"/>
  <c r="AK45" i="40"/>
  <c r="AJ45" i="40"/>
  <c r="AI45" i="40"/>
  <c r="AT44" i="40"/>
  <c r="AS44" i="40"/>
  <c r="AR44" i="40"/>
  <c r="AQ44" i="40"/>
  <c r="AP44" i="40"/>
  <c r="AO44" i="40"/>
  <c r="AN44" i="40"/>
  <c r="AM44" i="40"/>
  <c r="AL44" i="40"/>
  <c r="AK44" i="40"/>
  <c r="AJ44" i="40"/>
  <c r="AI44" i="40"/>
  <c r="AT43" i="40"/>
  <c r="AS43" i="40"/>
  <c r="AR43" i="40"/>
  <c r="AQ43" i="40"/>
  <c r="AP43" i="40"/>
  <c r="AO43" i="40"/>
  <c r="AN43" i="40"/>
  <c r="AM43" i="40"/>
  <c r="AL43" i="40"/>
  <c r="AK43" i="40"/>
  <c r="AJ43" i="40"/>
  <c r="AI43" i="40"/>
  <c r="AT42" i="40"/>
  <c r="AS42" i="40"/>
  <c r="AR42" i="40"/>
  <c r="AQ42" i="40"/>
  <c r="AP42" i="40"/>
  <c r="AO42" i="40"/>
  <c r="AN42" i="40"/>
  <c r="AM42" i="40"/>
  <c r="AL42" i="40"/>
  <c r="AK42" i="40"/>
  <c r="AJ42" i="40"/>
  <c r="AI42" i="40"/>
  <c r="AT41" i="40"/>
  <c r="AS41" i="40"/>
  <c r="AR41" i="40"/>
  <c r="AQ41" i="40"/>
  <c r="AP41" i="40"/>
  <c r="AO41" i="40"/>
  <c r="AN41" i="40"/>
  <c r="AM41" i="40"/>
  <c r="AL41" i="40"/>
  <c r="AK41" i="40"/>
  <c r="AJ41" i="40"/>
  <c r="AI41" i="40"/>
  <c r="AT40" i="40"/>
  <c r="AS40" i="40"/>
  <c r="AR40" i="40"/>
  <c r="AQ40" i="40"/>
  <c r="AP40" i="40"/>
  <c r="AO40" i="40"/>
  <c r="AN40" i="40"/>
  <c r="AM40" i="40"/>
  <c r="AL40" i="40"/>
  <c r="AK40" i="40"/>
  <c r="AJ40" i="40"/>
  <c r="AI40" i="40"/>
  <c r="AT39" i="40"/>
  <c r="AS39" i="40"/>
  <c r="AR39" i="40"/>
  <c r="AQ39" i="40"/>
  <c r="AP39" i="40"/>
  <c r="AO39" i="40"/>
  <c r="AN39" i="40"/>
  <c r="AM39" i="40"/>
  <c r="AL39" i="40"/>
  <c r="AK39" i="40"/>
  <c r="AJ39" i="40"/>
  <c r="AI39" i="40"/>
  <c r="AT38" i="40"/>
  <c r="AS38" i="40"/>
  <c r="AR38" i="40"/>
  <c r="AQ38" i="40"/>
  <c r="AP38" i="40"/>
  <c r="AO38" i="40"/>
  <c r="AN38" i="40"/>
  <c r="AM38" i="40"/>
  <c r="AL38" i="40"/>
  <c r="AK38" i="40"/>
  <c r="AJ38" i="40"/>
  <c r="AI38" i="40"/>
  <c r="AT37" i="40"/>
  <c r="AS37" i="40"/>
  <c r="AR37" i="40"/>
  <c r="AQ37" i="40"/>
  <c r="AP37" i="40"/>
  <c r="AO37" i="40"/>
  <c r="AN37" i="40"/>
  <c r="AM37" i="40"/>
  <c r="AL37" i="40"/>
  <c r="AK37" i="40"/>
  <c r="AJ37" i="40"/>
  <c r="AI37" i="40"/>
  <c r="AT36" i="40"/>
  <c r="AS36" i="40"/>
  <c r="AR36" i="40"/>
  <c r="AQ36" i="40"/>
  <c r="AP36" i="40"/>
  <c r="AO36" i="40"/>
  <c r="AN36" i="40"/>
  <c r="AM36" i="40"/>
  <c r="AL36" i="40"/>
  <c r="AK36" i="40"/>
  <c r="AJ36" i="40"/>
  <c r="AI36" i="40"/>
  <c r="AD48" i="40"/>
  <c r="AC48" i="40"/>
  <c r="AB48" i="40"/>
  <c r="AA48" i="40"/>
  <c r="Z48" i="40"/>
  <c r="Y48" i="40"/>
  <c r="X48" i="40"/>
  <c r="W48" i="40"/>
  <c r="V48" i="40"/>
  <c r="U48" i="40"/>
  <c r="T48" i="40"/>
  <c r="S48" i="40"/>
  <c r="AD47" i="40"/>
  <c r="AC47" i="40"/>
  <c r="AB47" i="40"/>
  <c r="AA47" i="40"/>
  <c r="Z47" i="40"/>
  <c r="Y47" i="40"/>
  <c r="X47" i="40"/>
  <c r="W47" i="40"/>
  <c r="V47" i="40"/>
  <c r="U47" i="40"/>
  <c r="T47" i="40"/>
  <c r="S47" i="40"/>
  <c r="AD46" i="40"/>
  <c r="AC46" i="40"/>
  <c r="AB46" i="40"/>
  <c r="AA46" i="40"/>
  <c r="Z46" i="40"/>
  <c r="Y46" i="40"/>
  <c r="X46" i="40"/>
  <c r="W46" i="40"/>
  <c r="V46" i="40"/>
  <c r="U46" i="40"/>
  <c r="T46" i="40"/>
  <c r="S46" i="40"/>
  <c r="AD45" i="40"/>
  <c r="AC45" i="40"/>
  <c r="AB45" i="40"/>
  <c r="AA45" i="40"/>
  <c r="Z45" i="40"/>
  <c r="Y45" i="40"/>
  <c r="X45" i="40"/>
  <c r="W45" i="40"/>
  <c r="V45" i="40"/>
  <c r="U45" i="40"/>
  <c r="T45" i="40"/>
  <c r="S45" i="40"/>
  <c r="AD44" i="40"/>
  <c r="AC44" i="40"/>
  <c r="AB44" i="40"/>
  <c r="AA44" i="40"/>
  <c r="Z44" i="40"/>
  <c r="Y44" i="40"/>
  <c r="X44" i="40"/>
  <c r="W44" i="40"/>
  <c r="V44" i="40"/>
  <c r="U44" i="40"/>
  <c r="T44" i="40"/>
  <c r="S44" i="40"/>
  <c r="AD43" i="40"/>
  <c r="AC43" i="40"/>
  <c r="AB43" i="40"/>
  <c r="AA43" i="40"/>
  <c r="Z43" i="40"/>
  <c r="Y43" i="40"/>
  <c r="X43" i="40"/>
  <c r="W43" i="40"/>
  <c r="V43" i="40"/>
  <c r="U43" i="40"/>
  <c r="T43" i="40"/>
  <c r="S43" i="40"/>
  <c r="AD42" i="40"/>
  <c r="AC42" i="40"/>
  <c r="AB42" i="40"/>
  <c r="AA42" i="40"/>
  <c r="Z42" i="40"/>
  <c r="Y42" i="40"/>
  <c r="X42" i="40"/>
  <c r="W42" i="40"/>
  <c r="V42" i="40"/>
  <c r="U42" i="40"/>
  <c r="T42" i="40"/>
  <c r="S42" i="40"/>
  <c r="AD41" i="40"/>
  <c r="AC41" i="40"/>
  <c r="AB41" i="40"/>
  <c r="AA41" i="40"/>
  <c r="Z41" i="40"/>
  <c r="Y41" i="40"/>
  <c r="X41" i="40"/>
  <c r="W41" i="40"/>
  <c r="V41" i="40"/>
  <c r="U41" i="40"/>
  <c r="T41" i="40"/>
  <c r="S41" i="40"/>
  <c r="AD40" i="40"/>
  <c r="AC40" i="40"/>
  <c r="AB40" i="40"/>
  <c r="AA40" i="40"/>
  <c r="Z40" i="40"/>
  <c r="Y40" i="40"/>
  <c r="X40" i="40"/>
  <c r="W40" i="40"/>
  <c r="V40" i="40"/>
  <c r="U40" i="40"/>
  <c r="T40" i="40"/>
  <c r="S40" i="40"/>
  <c r="AD39" i="40"/>
  <c r="AC39" i="40"/>
  <c r="AB39" i="40"/>
  <c r="AA39" i="40"/>
  <c r="Z39" i="40"/>
  <c r="Y39" i="40"/>
  <c r="X39" i="40"/>
  <c r="W39" i="40"/>
  <c r="V39" i="40"/>
  <c r="U39" i="40"/>
  <c r="T39" i="40"/>
  <c r="S39" i="40"/>
  <c r="AD38" i="40"/>
  <c r="AC38" i="40"/>
  <c r="AB38" i="40"/>
  <c r="AA38" i="40"/>
  <c r="Z38" i="40"/>
  <c r="Y38" i="40"/>
  <c r="X38" i="40"/>
  <c r="W38" i="40"/>
  <c r="V38" i="40"/>
  <c r="U38" i="40"/>
  <c r="T38" i="40"/>
  <c r="S38" i="40"/>
  <c r="AD37" i="40"/>
  <c r="AC37" i="40"/>
  <c r="AB37" i="40"/>
  <c r="AA37" i="40"/>
  <c r="Z37" i="40"/>
  <c r="Y37" i="40"/>
  <c r="X37" i="40"/>
  <c r="W37" i="40"/>
  <c r="V37" i="40"/>
  <c r="U37" i="40"/>
  <c r="T37" i="40"/>
  <c r="S37" i="40"/>
  <c r="AD36" i="40"/>
  <c r="AC36" i="40"/>
  <c r="AB36" i="40"/>
  <c r="AA36" i="40"/>
  <c r="Z36" i="40"/>
  <c r="Y36" i="40"/>
  <c r="X36" i="40"/>
  <c r="W36" i="40"/>
  <c r="V36" i="40"/>
  <c r="U36" i="40"/>
  <c r="T36" i="40"/>
  <c r="S36" i="40"/>
  <c r="N48" i="40"/>
  <c r="M48" i="40"/>
  <c r="L48" i="40"/>
  <c r="K48" i="40"/>
  <c r="J48" i="40"/>
  <c r="I48" i="40"/>
  <c r="H48" i="40"/>
  <c r="G48" i="40"/>
  <c r="F48" i="40"/>
  <c r="E48" i="40"/>
  <c r="D48" i="40"/>
  <c r="C48" i="40"/>
  <c r="N47" i="40"/>
  <c r="M47" i="40"/>
  <c r="L47" i="40"/>
  <c r="K47" i="40"/>
  <c r="J47" i="40"/>
  <c r="I47" i="40"/>
  <c r="H47" i="40"/>
  <c r="G47" i="40"/>
  <c r="F47" i="40"/>
  <c r="E47" i="40"/>
  <c r="D47" i="40"/>
  <c r="C47" i="40"/>
  <c r="N46" i="40"/>
  <c r="M46" i="40"/>
  <c r="L46" i="40"/>
  <c r="K46" i="40"/>
  <c r="J46" i="40"/>
  <c r="I46" i="40"/>
  <c r="H46" i="40"/>
  <c r="G46" i="40"/>
  <c r="F46" i="40"/>
  <c r="E46" i="40"/>
  <c r="D46" i="40"/>
  <c r="C46" i="40"/>
  <c r="N45" i="40"/>
  <c r="M45" i="40"/>
  <c r="L45" i="40"/>
  <c r="K45" i="40"/>
  <c r="J45" i="40"/>
  <c r="I45" i="40"/>
  <c r="H45" i="40"/>
  <c r="G45" i="40"/>
  <c r="F45" i="40"/>
  <c r="E45" i="40"/>
  <c r="D45" i="40"/>
  <c r="C45" i="40"/>
  <c r="N44" i="40"/>
  <c r="M44" i="40"/>
  <c r="L44" i="40"/>
  <c r="K44" i="40"/>
  <c r="J44" i="40"/>
  <c r="I44" i="40"/>
  <c r="H44" i="40"/>
  <c r="G44" i="40"/>
  <c r="F44" i="40"/>
  <c r="E44" i="40"/>
  <c r="D44" i="40"/>
  <c r="C44" i="40"/>
  <c r="N43" i="40"/>
  <c r="M43" i="40"/>
  <c r="L43" i="40"/>
  <c r="K43" i="40"/>
  <c r="J43" i="40"/>
  <c r="I43" i="40"/>
  <c r="H43" i="40"/>
  <c r="G43" i="40"/>
  <c r="F43" i="40"/>
  <c r="E43" i="40"/>
  <c r="D43" i="40"/>
  <c r="C43" i="40"/>
  <c r="N42" i="40"/>
  <c r="M42" i="40"/>
  <c r="L42" i="40"/>
  <c r="K42" i="40"/>
  <c r="J42" i="40"/>
  <c r="I42" i="40"/>
  <c r="H42" i="40"/>
  <c r="G42" i="40"/>
  <c r="F42" i="40"/>
  <c r="E42" i="40"/>
  <c r="D42" i="40"/>
  <c r="C42" i="40"/>
  <c r="N41" i="40"/>
  <c r="M41" i="40"/>
  <c r="L41" i="40"/>
  <c r="K41" i="40"/>
  <c r="J41" i="40"/>
  <c r="I41" i="40"/>
  <c r="H41" i="40"/>
  <c r="G41" i="40"/>
  <c r="F41" i="40"/>
  <c r="E41" i="40"/>
  <c r="D41" i="40"/>
  <c r="C41" i="40"/>
  <c r="N40" i="40"/>
  <c r="M40" i="40"/>
  <c r="L40" i="40"/>
  <c r="K40" i="40"/>
  <c r="J40" i="40"/>
  <c r="I40" i="40"/>
  <c r="H40" i="40"/>
  <c r="G40" i="40"/>
  <c r="F40" i="40"/>
  <c r="E40" i="40"/>
  <c r="D40" i="40"/>
  <c r="C40" i="40"/>
  <c r="N39" i="40"/>
  <c r="M39" i="40"/>
  <c r="L39" i="40"/>
  <c r="K39" i="40"/>
  <c r="J39" i="40"/>
  <c r="I39" i="40"/>
  <c r="H39" i="40"/>
  <c r="G39" i="40"/>
  <c r="F39" i="40"/>
  <c r="E39" i="40"/>
  <c r="D39" i="40"/>
  <c r="C39" i="40"/>
  <c r="N38" i="40"/>
  <c r="M38" i="40"/>
  <c r="L38" i="40"/>
  <c r="K38" i="40"/>
  <c r="J38" i="40"/>
  <c r="I38" i="40"/>
  <c r="H38" i="40"/>
  <c r="G38" i="40"/>
  <c r="F38" i="40"/>
  <c r="E38" i="40"/>
  <c r="D38" i="40"/>
  <c r="C38" i="40"/>
  <c r="N37" i="40"/>
  <c r="M37" i="40"/>
  <c r="L37" i="40"/>
  <c r="K37" i="40"/>
  <c r="J37" i="40"/>
  <c r="I37" i="40"/>
  <c r="H37" i="40"/>
  <c r="G37" i="40"/>
  <c r="F37" i="40"/>
  <c r="E37" i="40"/>
  <c r="D37" i="40"/>
  <c r="C37" i="40"/>
  <c r="N36" i="40"/>
  <c r="M36" i="40"/>
  <c r="L36" i="40"/>
  <c r="K36" i="40"/>
  <c r="J36" i="40"/>
  <c r="I36" i="40"/>
  <c r="H36" i="40"/>
  <c r="G36" i="40"/>
  <c r="F36" i="40"/>
  <c r="E36" i="40"/>
  <c r="D36" i="40"/>
  <c r="C36" i="40"/>
  <c r="AT32" i="40"/>
  <c r="AS32" i="40"/>
  <c r="AR32" i="40"/>
  <c r="AQ32" i="40"/>
  <c r="AP32" i="40"/>
  <c r="AO32" i="40"/>
  <c r="AN32" i="40"/>
  <c r="AM32" i="40"/>
  <c r="AL32" i="40"/>
  <c r="AK32" i="40"/>
  <c r="AJ32" i="40"/>
  <c r="AI32" i="40"/>
  <c r="AT31" i="40"/>
  <c r="AS31" i="40"/>
  <c r="AR31" i="40"/>
  <c r="AQ31" i="40"/>
  <c r="AP31" i="40"/>
  <c r="AO31" i="40"/>
  <c r="AN31" i="40"/>
  <c r="AM31" i="40"/>
  <c r="AL31" i="40"/>
  <c r="AK31" i="40"/>
  <c r="AJ31" i="40"/>
  <c r="AI31" i="40"/>
  <c r="AT30" i="40"/>
  <c r="AS30" i="40"/>
  <c r="AR30" i="40"/>
  <c r="AQ30" i="40"/>
  <c r="AP30" i="40"/>
  <c r="AO30" i="40"/>
  <c r="AN30" i="40"/>
  <c r="AM30" i="40"/>
  <c r="AL30" i="40"/>
  <c r="AK30" i="40"/>
  <c r="AJ30" i="40"/>
  <c r="AI30" i="40"/>
  <c r="AT29" i="40"/>
  <c r="AS29" i="40"/>
  <c r="AR29" i="40"/>
  <c r="AQ29" i="40"/>
  <c r="AP29" i="40"/>
  <c r="AO29" i="40"/>
  <c r="AN29" i="40"/>
  <c r="AM29" i="40"/>
  <c r="AL29" i="40"/>
  <c r="AK29" i="40"/>
  <c r="AJ29" i="40"/>
  <c r="AI29" i="40"/>
  <c r="AT28" i="40"/>
  <c r="AS28" i="40"/>
  <c r="AR28" i="40"/>
  <c r="AQ28" i="40"/>
  <c r="AP28" i="40"/>
  <c r="AO28" i="40"/>
  <c r="AN28" i="40"/>
  <c r="AM28" i="40"/>
  <c r="AL28" i="40"/>
  <c r="AK28" i="40"/>
  <c r="AJ28" i="40"/>
  <c r="AI28" i="40"/>
  <c r="AT27" i="40"/>
  <c r="AS27" i="40"/>
  <c r="AR27" i="40"/>
  <c r="AQ27" i="40"/>
  <c r="AP27" i="40"/>
  <c r="AO27" i="40"/>
  <c r="AN27" i="40"/>
  <c r="AM27" i="40"/>
  <c r="AL27" i="40"/>
  <c r="AK27" i="40"/>
  <c r="AJ27" i="40"/>
  <c r="AI27" i="40"/>
  <c r="AT26" i="40"/>
  <c r="AS26" i="40"/>
  <c r="AR26" i="40"/>
  <c r="AQ26" i="40"/>
  <c r="AP26" i="40"/>
  <c r="AO26" i="40"/>
  <c r="AN26" i="40"/>
  <c r="AM26" i="40"/>
  <c r="AL26" i="40"/>
  <c r="AK26" i="40"/>
  <c r="AJ26" i="40"/>
  <c r="AI26" i="40"/>
  <c r="AT25" i="40"/>
  <c r="AS25" i="40"/>
  <c r="AR25" i="40"/>
  <c r="AQ25" i="40"/>
  <c r="AP25" i="40"/>
  <c r="AO25" i="40"/>
  <c r="AN25" i="40"/>
  <c r="AM25" i="40"/>
  <c r="AL25" i="40"/>
  <c r="AK25" i="40"/>
  <c r="AJ25" i="40"/>
  <c r="AI25" i="40"/>
  <c r="AT24" i="40"/>
  <c r="AS24" i="40"/>
  <c r="AR24" i="40"/>
  <c r="AQ24" i="40"/>
  <c r="AP24" i="40"/>
  <c r="AO24" i="40"/>
  <c r="AN24" i="40"/>
  <c r="AM24" i="40"/>
  <c r="AL24" i="40"/>
  <c r="AK24" i="40"/>
  <c r="AJ24" i="40"/>
  <c r="AI24" i="40"/>
  <c r="AT23" i="40"/>
  <c r="AS23" i="40"/>
  <c r="AR23" i="40"/>
  <c r="AQ23" i="40"/>
  <c r="AP23" i="40"/>
  <c r="AO23" i="40"/>
  <c r="AN23" i="40"/>
  <c r="AM23" i="40"/>
  <c r="AL23" i="40"/>
  <c r="AK23" i="40"/>
  <c r="AJ23" i="40"/>
  <c r="AI23" i="40"/>
  <c r="AT22" i="40"/>
  <c r="AS22" i="40"/>
  <c r="AR22" i="40"/>
  <c r="AQ22" i="40"/>
  <c r="AP22" i="40"/>
  <c r="AO22" i="40"/>
  <c r="AN22" i="40"/>
  <c r="AM22" i="40"/>
  <c r="AL22" i="40"/>
  <c r="AK22" i="40"/>
  <c r="AJ22" i="40"/>
  <c r="AI22" i="40"/>
  <c r="AT21" i="40"/>
  <c r="AS21" i="40"/>
  <c r="AR21" i="40"/>
  <c r="AQ21" i="40"/>
  <c r="AP21" i="40"/>
  <c r="AO21" i="40"/>
  <c r="AN21" i="40"/>
  <c r="AM21" i="40"/>
  <c r="AL21" i="40"/>
  <c r="AK21" i="40"/>
  <c r="AJ21" i="40"/>
  <c r="AI21" i="40"/>
  <c r="AT20" i="40"/>
  <c r="AS20" i="40"/>
  <c r="AR20" i="40"/>
  <c r="AQ20" i="40"/>
  <c r="AP20" i="40"/>
  <c r="AO20" i="40"/>
  <c r="AN20" i="40"/>
  <c r="AM20" i="40"/>
  <c r="AL20" i="40"/>
  <c r="AK20" i="40"/>
  <c r="AJ20" i="40"/>
  <c r="AI20" i="40"/>
  <c r="AD32" i="40"/>
  <c r="AC32" i="40"/>
  <c r="AB32" i="40"/>
  <c r="AA32" i="40"/>
  <c r="Z32" i="40"/>
  <c r="Y32" i="40"/>
  <c r="X32" i="40"/>
  <c r="W32" i="40"/>
  <c r="V32" i="40"/>
  <c r="U32" i="40"/>
  <c r="T32" i="40"/>
  <c r="S32" i="40"/>
  <c r="AD31" i="40"/>
  <c r="AC31" i="40"/>
  <c r="AB31" i="40"/>
  <c r="AA31" i="40"/>
  <c r="Z31" i="40"/>
  <c r="Y31" i="40"/>
  <c r="X31" i="40"/>
  <c r="W31" i="40"/>
  <c r="V31" i="40"/>
  <c r="U31" i="40"/>
  <c r="T31" i="40"/>
  <c r="S31" i="40"/>
  <c r="AD30" i="40"/>
  <c r="AC30" i="40"/>
  <c r="AB30" i="40"/>
  <c r="AA30" i="40"/>
  <c r="Z30" i="40"/>
  <c r="Y30" i="40"/>
  <c r="X30" i="40"/>
  <c r="W30" i="40"/>
  <c r="V30" i="40"/>
  <c r="U30" i="40"/>
  <c r="T30" i="40"/>
  <c r="S30" i="40"/>
  <c r="AD29" i="40"/>
  <c r="AC29" i="40"/>
  <c r="AB29" i="40"/>
  <c r="AA29" i="40"/>
  <c r="Z29" i="40"/>
  <c r="Y29" i="40"/>
  <c r="X29" i="40"/>
  <c r="W29" i="40"/>
  <c r="V29" i="40"/>
  <c r="U29" i="40"/>
  <c r="T29" i="40"/>
  <c r="S29" i="40"/>
  <c r="AD28" i="40"/>
  <c r="AC28" i="40"/>
  <c r="AB28" i="40"/>
  <c r="AA28" i="40"/>
  <c r="Z28" i="40"/>
  <c r="Y28" i="40"/>
  <c r="X28" i="40"/>
  <c r="W28" i="40"/>
  <c r="V28" i="40"/>
  <c r="U28" i="40"/>
  <c r="T28" i="40"/>
  <c r="S28" i="40"/>
  <c r="AD27" i="40"/>
  <c r="AC27" i="40"/>
  <c r="AB27" i="40"/>
  <c r="AA27" i="40"/>
  <c r="Z27" i="40"/>
  <c r="Y27" i="40"/>
  <c r="X27" i="40"/>
  <c r="W27" i="40"/>
  <c r="V27" i="40"/>
  <c r="U27" i="40"/>
  <c r="T27" i="40"/>
  <c r="S27" i="40"/>
  <c r="AD26" i="40"/>
  <c r="AC26" i="40"/>
  <c r="AB26" i="40"/>
  <c r="AA26" i="40"/>
  <c r="Z26" i="40"/>
  <c r="Y26" i="40"/>
  <c r="X26" i="40"/>
  <c r="W26" i="40"/>
  <c r="V26" i="40"/>
  <c r="U26" i="40"/>
  <c r="T26" i="40"/>
  <c r="S26" i="40"/>
  <c r="AD25" i="40"/>
  <c r="AC25" i="40"/>
  <c r="AB25" i="40"/>
  <c r="AA25" i="40"/>
  <c r="Z25" i="40"/>
  <c r="Y25" i="40"/>
  <c r="X25" i="40"/>
  <c r="W25" i="40"/>
  <c r="V25" i="40"/>
  <c r="U25" i="40"/>
  <c r="T25" i="40"/>
  <c r="S25" i="40"/>
  <c r="AD24" i="40"/>
  <c r="AC24" i="40"/>
  <c r="AB24" i="40"/>
  <c r="AA24" i="40"/>
  <c r="Z24" i="40"/>
  <c r="Y24" i="40"/>
  <c r="X24" i="40"/>
  <c r="W24" i="40"/>
  <c r="V24" i="40"/>
  <c r="U24" i="40"/>
  <c r="T24" i="40"/>
  <c r="S24" i="40"/>
  <c r="AD23" i="40"/>
  <c r="AC23" i="40"/>
  <c r="AB23" i="40"/>
  <c r="AA23" i="40"/>
  <c r="Z23" i="40"/>
  <c r="Y23" i="40"/>
  <c r="X23" i="40"/>
  <c r="W23" i="40"/>
  <c r="V23" i="40"/>
  <c r="U23" i="40"/>
  <c r="T23" i="40"/>
  <c r="S23" i="40"/>
  <c r="AD22" i="40"/>
  <c r="AC22" i="40"/>
  <c r="AB22" i="40"/>
  <c r="AA22" i="40"/>
  <c r="Z22" i="40"/>
  <c r="Y22" i="40"/>
  <c r="X22" i="40"/>
  <c r="W22" i="40"/>
  <c r="V22" i="40"/>
  <c r="U22" i="40"/>
  <c r="T22" i="40"/>
  <c r="S22" i="40"/>
  <c r="AD21" i="40"/>
  <c r="AC21" i="40"/>
  <c r="AB21" i="40"/>
  <c r="AA21" i="40"/>
  <c r="Z21" i="40"/>
  <c r="Y21" i="40"/>
  <c r="X21" i="40"/>
  <c r="W21" i="40"/>
  <c r="V21" i="40"/>
  <c r="U21" i="40"/>
  <c r="T21" i="40"/>
  <c r="S21" i="40"/>
  <c r="AD20" i="40"/>
  <c r="AC20" i="40"/>
  <c r="AB20" i="40"/>
  <c r="AA20" i="40"/>
  <c r="Z20" i="40"/>
  <c r="Y20" i="40"/>
  <c r="X20" i="40"/>
  <c r="W20" i="40"/>
  <c r="V20" i="40"/>
  <c r="U20" i="40"/>
  <c r="T20" i="40"/>
  <c r="S20" i="40"/>
  <c r="N32" i="40"/>
  <c r="M32" i="40"/>
  <c r="L32" i="40"/>
  <c r="K32" i="40"/>
  <c r="J32" i="40"/>
  <c r="I32" i="40"/>
  <c r="H32" i="40"/>
  <c r="G32" i="40"/>
  <c r="F32" i="40"/>
  <c r="E32" i="40"/>
  <c r="D32" i="40"/>
  <c r="C32" i="40"/>
  <c r="N31" i="40"/>
  <c r="M31" i="40"/>
  <c r="L31" i="40"/>
  <c r="K31" i="40"/>
  <c r="J31" i="40"/>
  <c r="I31" i="40"/>
  <c r="H31" i="40"/>
  <c r="G31" i="40"/>
  <c r="F31" i="40"/>
  <c r="E31" i="40"/>
  <c r="D31" i="40"/>
  <c r="C31" i="40"/>
  <c r="N30" i="40"/>
  <c r="M30" i="40"/>
  <c r="L30" i="40"/>
  <c r="K30" i="40"/>
  <c r="J30" i="40"/>
  <c r="I30" i="40"/>
  <c r="H30" i="40"/>
  <c r="G30" i="40"/>
  <c r="F30" i="40"/>
  <c r="E30" i="40"/>
  <c r="D30" i="40"/>
  <c r="C30" i="40"/>
  <c r="N29" i="40"/>
  <c r="M29" i="40"/>
  <c r="L29" i="40"/>
  <c r="K29" i="40"/>
  <c r="J29" i="40"/>
  <c r="I29" i="40"/>
  <c r="H29" i="40"/>
  <c r="G29" i="40"/>
  <c r="F29" i="40"/>
  <c r="E29" i="40"/>
  <c r="D29" i="40"/>
  <c r="C29" i="40"/>
  <c r="N28" i="40"/>
  <c r="M28" i="40"/>
  <c r="L28" i="40"/>
  <c r="K28" i="40"/>
  <c r="J28" i="40"/>
  <c r="I28" i="40"/>
  <c r="H28" i="40"/>
  <c r="G28" i="40"/>
  <c r="F28" i="40"/>
  <c r="E28" i="40"/>
  <c r="D28" i="40"/>
  <c r="C28" i="40"/>
  <c r="N27" i="40"/>
  <c r="M27" i="40"/>
  <c r="L27" i="40"/>
  <c r="K27" i="40"/>
  <c r="J27" i="40"/>
  <c r="I27" i="40"/>
  <c r="H27" i="40"/>
  <c r="G27" i="40"/>
  <c r="F27" i="40"/>
  <c r="E27" i="40"/>
  <c r="D27" i="40"/>
  <c r="C27" i="40"/>
  <c r="N26" i="40"/>
  <c r="M26" i="40"/>
  <c r="L26" i="40"/>
  <c r="K26" i="40"/>
  <c r="J26" i="40"/>
  <c r="I26" i="40"/>
  <c r="H26" i="40"/>
  <c r="G26" i="40"/>
  <c r="F26" i="40"/>
  <c r="E26" i="40"/>
  <c r="D26" i="40"/>
  <c r="C26" i="40"/>
  <c r="N25" i="40"/>
  <c r="M25" i="40"/>
  <c r="L25" i="40"/>
  <c r="K25" i="40"/>
  <c r="J25" i="40"/>
  <c r="I25" i="40"/>
  <c r="H25" i="40"/>
  <c r="G25" i="40"/>
  <c r="F25" i="40"/>
  <c r="E25" i="40"/>
  <c r="D25" i="40"/>
  <c r="C25" i="40"/>
  <c r="N24" i="40"/>
  <c r="M24" i="40"/>
  <c r="L24" i="40"/>
  <c r="K24" i="40"/>
  <c r="J24" i="40"/>
  <c r="I24" i="40"/>
  <c r="H24" i="40"/>
  <c r="G24" i="40"/>
  <c r="F24" i="40"/>
  <c r="E24" i="40"/>
  <c r="D24" i="40"/>
  <c r="C24" i="40"/>
  <c r="N23" i="40"/>
  <c r="M23" i="40"/>
  <c r="L23" i="40"/>
  <c r="K23" i="40"/>
  <c r="J23" i="40"/>
  <c r="I23" i="40"/>
  <c r="H23" i="40"/>
  <c r="G23" i="40"/>
  <c r="F23" i="40"/>
  <c r="E23" i="40"/>
  <c r="D23" i="40"/>
  <c r="C23" i="40"/>
  <c r="N22" i="40"/>
  <c r="M22" i="40"/>
  <c r="L22" i="40"/>
  <c r="K22" i="40"/>
  <c r="J22" i="40"/>
  <c r="I22" i="40"/>
  <c r="H22" i="40"/>
  <c r="G22" i="40"/>
  <c r="F22" i="40"/>
  <c r="E22" i="40"/>
  <c r="D22" i="40"/>
  <c r="C22" i="40"/>
  <c r="N21" i="40"/>
  <c r="M21" i="40"/>
  <c r="L21" i="40"/>
  <c r="K21" i="40"/>
  <c r="J21" i="40"/>
  <c r="I21" i="40"/>
  <c r="H21" i="40"/>
  <c r="G21" i="40"/>
  <c r="F21" i="40"/>
  <c r="E21" i="40"/>
  <c r="D21" i="40"/>
  <c r="C21" i="40"/>
  <c r="N20" i="40"/>
  <c r="M20" i="40"/>
  <c r="L20" i="40"/>
  <c r="K20" i="40"/>
  <c r="J20" i="40"/>
  <c r="I20" i="40"/>
  <c r="H20" i="40"/>
  <c r="G20" i="40"/>
  <c r="F20" i="40"/>
  <c r="E20" i="40"/>
  <c r="D20" i="40"/>
  <c r="C20" i="40"/>
  <c r="BJ160" i="40"/>
  <c r="BI160" i="40"/>
  <c r="BH160" i="40"/>
  <c r="BG160" i="40"/>
  <c r="BF160" i="40"/>
  <c r="BE160" i="40"/>
  <c r="BD160" i="40"/>
  <c r="BC160" i="40"/>
  <c r="BB160" i="40"/>
  <c r="BA160" i="40"/>
  <c r="AZ160" i="40"/>
  <c r="AY160" i="40"/>
  <c r="BJ159" i="40"/>
  <c r="BI159" i="40"/>
  <c r="BH159" i="40"/>
  <c r="BG159" i="40"/>
  <c r="BF159" i="40"/>
  <c r="BE159" i="40"/>
  <c r="BD159" i="40"/>
  <c r="BC159" i="40"/>
  <c r="BB159" i="40"/>
  <c r="BA159" i="40"/>
  <c r="AZ159" i="40"/>
  <c r="AY159" i="40"/>
  <c r="BJ158" i="40"/>
  <c r="BI158" i="40"/>
  <c r="BH158" i="40"/>
  <c r="BG158" i="40"/>
  <c r="BF158" i="40"/>
  <c r="BE158" i="40"/>
  <c r="BD158" i="40"/>
  <c r="BC158" i="40"/>
  <c r="BB158" i="40"/>
  <c r="BA158" i="40"/>
  <c r="AZ158" i="40"/>
  <c r="AY158" i="40"/>
  <c r="BJ157" i="40"/>
  <c r="BI157" i="40"/>
  <c r="BH157" i="40"/>
  <c r="BG157" i="40"/>
  <c r="BF157" i="40"/>
  <c r="BE157" i="40"/>
  <c r="BD157" i="40"/>
  <c r="BC157" i="40"/>
  <c r="BB157" i="40"/>
  <c r="BA157" i="40"/>
  <c r="AZ157" i="40"/>
  <c r="AY157" i="40"/>
  <c r="BJ156" i="40"/>
  <c r="BI156" i="40"/>
  <c r="BH156" i="40"/>
  <c r="BG156" i="40"/>
  <c r="BF156" i="40"/>
  <c r="BE156" i="40"/>
  <c r="BD156" i="40"/>
  <c r="BC156" i="40"/>
  <c r="BB156" i="40"/>
  <c r="BA156" i="40"/>
  <c r="AZ156" i="40"/>
  <c r="AY156" i="40"/>
  <c r="BJ155" i="40"/>
  <c r="BI155" i="40"/>
  <c r="BH155" i="40"/>
  <c r="BG155" i="40"/>
  <c r="BF155" i="40"/>
  <c r="BE155" i="40"/>
  <c r="BD155" i="40"/>
  <c r="BC155" i="40"/>
  <c r="BB155" i="40"/>
  <c r="BA155" i="40"/>
  <c r="AZ155" i="40"/>
  <c r="AY155" i="40"/>
  <c r="BJ154" i="40"/>
  <c r="BI154" i="40"/>
  <c r="BH154" i="40"/>
  <c r="BG154" i="40"/>
  <c r="BF154" i="40"/>
  <c r="BE154" i="40"/>
  <c r="BD154" i="40"/>
  <c r="BC154" i="40"/>
  <c r="BB154" i="40"/>
  <c r="BA154" i="40"/>
  <c r="AZ154" i="40"/>
  <c r="AY154" i="40"/>
  <c r="BJ153" i="40"/>
  <c r="BI153" i="40"/>
  <c r="BH153" i="40"/>
  <c r="BG153" i="40"/>
  <c r="BF153" i="40"/>
  <c r="BE153" i="40"/>
  <c r="BD153" i="40"/>
  <c r="BC153" i="40"/>
  <c r="BB153" i="40"/>
  <c r="BA153" i="40"/>
  <c r="AZ153" i="40"/>
  <c r="AY153" i="40"/>
  <c r="BJ152" i="40"/>
  <c r="BI152" i="40"/>
  <c r="BH152" i="40"/>
  <c r="BG152" i="40"/>
  <c r="BF152" i="40"/>
  <c r="BE152" i="40"/>
  <c r="BD152" i="40"/>
  <c r="BC152" i="40"/>
  <c r="BB152" i="40"/>
  <c r="BA152" i="40"/>
  <c r="AZ152" i="40"/>
  <c r="AY152" i="40"/>
  <c r="BJ151" i="40"/>
  <c r="BI151" i="40"/>
  <c r="BH151" i="40"/>
  <c r="BG151" i="40"/>
  <c r="BF151" i="40"/>
  <c r="BE151" i="40"/>
  <c r="BD151" i="40"/>
  <c r="BC151" i="40"/>
  <c r="BB151" i="40"/>
  <c r="BA151" i="40"/>
  <c r="AZ151" i="40"/>
  <c r="AY151" i="40"/>
  <c r="BJ150" i="40"/>
  <c r="BI150" i="40"/>
  <c r="BH150" i="40"/>
  <c r="BG150" i="40"/>
  <c r="BF150" i="40"/>
  <c r="BE150" i="40"/>
  <c r="BD150" i="40"/>
  <c r="BC150" i="40"/>
  <c r="BB150" i="40"/>
  <c r="BA150" i="40"/>
  <c r="AZ150" i="40"/>
  <c r="AY150" i="40"/>
  <c r="BJ149" i="40"/>
  <c r="BI149" i="40"/>
  <c r="BH149" i="40"/>
  <c r="BG149" i="40"/>
  <c r="BF149" i="40"/>
  <c r="BE149" i="40"/>
  <c r="BD149" i="40"/>
  <c r="BC149" i="40"/>
  <c r="BB149" i="40"/>
  <c r="BA149" i="40"/>
  <c r="AZ149" i="40"/>
  <c r="AY149" i="40"/>
  <c r="BJ148" i="40"/>
  <c r="BI148" i="40"/>
  <c r="BH148" i="40"/>
  <c r="BG148" i="40"/>
  <c r="BF148" i="40"/>
  <c r="BE148" i="40"/>
  <c r="BD148" i="40"/>
  <c r="BC148" i="40"/>
  <c r="BB148" i="40"/>
  <c r="BA148" i="40"/>
  <c r="AZ148" i="40"/>
  <c r="AY148" i="40"/>
  <c r="BJ144" i="40"/>
  <c r="BI144" i="40"/>
  <c r="BH144" i="40"/>
  <c r="BG144" i="40"/>
  <c r="BF144" i="40"/>
  <c r="BE144" i="40"/>
  <c r="BD144" i="40"/>
  <c r="BC144" i="40"/>
  <c r="BB144" i="40"/>
  <c r="BA144" i="40"/>
  <c r="AZ144" i="40"/>
  <c r="AY144" i="40"/>
  <c r="BJ143" i="40"/>
  <c r="BI143" i="40"/>
  <c r="BH143" i="40"/>
  <c r="BG143" i="40"/>
  <c r="BF143" i="40"/>
  <c r="BE143" i="40"/>
  <c r="BD143" i="40"/>
  <c r="BC143" i="40"/>
  <c r="BB143" i="40"/>
  <c r="BA143" i="40"/>
  <c r="AZ143" i="40"/>
  <c r="AY143" i="40"/>
  <c r="BJ142" i="40"/>
  <c r="BI142" i="40"/>
  <c r="BH142" i="40"/>
  <c r="BG142" i="40"/>
  <c r="BF142" i="40"/>
  <c r="BE142" i="40"/>
  <c r="BD142" i="40"/>
  <c r="BC142" i="40"/>
  <c r="BB142" i="40"/>
  <c r="BA142" i="40"/>
  <c r="AZ142" i="40"/>
  <c r="AY142" i="40"/>
  <c r="BJ141" i="40"/>
  <c r="BI141" i="40"/>
  <c r="BH141" i="40"/>
  <c r="BG141" i="40"/>
  <c r="BF141" i="40"/>
  <c r="BE141" i="40"/>
  <c r="BD141" i="40"/>
  <c r="BC141" i="40"/>
  <c r="BB141" i="40"/>
  <c r="BA141" i="40"/>
  <c r="AZ141" i="40"/>
  <c r="AY141" i="40"/>
  <c r="BJ140" i="40"/>
  <c r="BI140" i="40"/>
  <c r="BH140" i="40"/>
  <c r="BG140" i="40"/>
  <c r="BF140" i="40"/>
  <c r="BE140" i="40"/>
  <c r="BD140" i="40"/>
  <c r="BC140" i="40"/>
  <c r="BB140" i="40"/>
  <c r="BA140" i="40"/>
  <c r="AZ140" i="40"/>
  <c r="AY140" i="40"/>
  <c r="BJ139" i="40"/>
  <c r="BI139" i="40"/>
  <c r="BH139" i="40"/>
  <c r="BG139" i="40"/>
  <c r="BF139" i="40"/>
  <c r="BE139" i="40"/>
  <c r="BD139" i="40"/>
  <c r="BC139" i="40"/>
  <c r="BB139" i="40"/>
  <c r="BA139" i="40"/>
  <c r="AZ139" i="40"/>
  <c r="AY139" i="40"/>
  <c r="BJ138" i="40"/>
  <c r="BI138" i="40"/>
  <c r="BH138" i="40"/>
  <c r="BG138" i="40"/>
  <c r="BF138" i="40"/>
  <c r="BE138" i="40"/>
  <c r="BD138" i="40"/>
  <c r="BC138" i="40"/>
  <c r="BB138" i="40"/>
  <c r="BA138" i="40"/>
  <c r="AZ138" i="40"/>
  <c r="AY138" i="40"/>
  <c r="BJ137" i="40"/>
  <c r="BI137" i="40"/>
  <c r="BH137" i="40"/>
  <c r="BG137" i="40"/>
  <c r="BF137" i="40"/>
  <c r="BE137" i="40"/>
  <c r="BD137" i="40"/>
  <c r="BC137" i="40"/>
  <c r="BB137" i="40"/>
  <c r="BA137" i="40"/>
  <c r="AZ137" i="40"/>
  <c r="AY137" i="40"/>
  <c r="BJ136" i="40"/>
  <c r="BI136" i="40"/>
  <c r="BH136" i="40"/>
  <c r="BG136" i="40"/>
  <c r="BF136" i="40"/>
  <c r="BE136" i="40"/>
  <c r="BD136" i="40"/>
  <c r="BC136" i="40"/>
  <c r="BB136" i="40"/>
  <c r="BA136" i="40"/>
  <c r="AZ136" i="40"/>
  <c r="AY136" i="40"/>
  <c r="BJ135" i="40"/>
  <c r="BI135" i="40"/>
  <c r="BH135" i="40"/>
  <c r="BG135" i="40"/>
  <c r="BF135" i="40"/>
  <c r="BE135" i="40"/>
  <c r="BD135" i="40"/>
  <c r="BC135" i="40"/>
  <c r="BB135" i="40"/>
  <c r="BA135" i="40"/>
  <c r="AZ135" i="40"/>
  <c r="AY135" i="40"/>
  <c r="BJ134" i="40"/>
  <c r="BI134" i="40"/>
  <c r="BH134" i="40"/>
  <c r="BG134" i="40"/>
  <c r="BF134" i="40"/>
  <c r="BE134" i="40"/>
  <c r="BD134" i="40"/>
  <c r="BC134" i="40"/>
  <c r="BB134" i="40"/>
  <c r="BA134" i="40"/>
  <c r="AZ134" i="40"/>
  <c r="AY134" i="40"/>
  <c r="BJ133" i="40"/>
  <c r="BI133" i="40"/>
  <c r="BH133" i="40"/>
  <c r="BG133" i="40"/>
  <c r="BF133" i="40"/>
  <c r="BE133" i="40"/>
  <c r="BD133" i="40"/>
  <c r="BC133" i="40"/>
  <c r="BB133" i="40"/>
  <c r="BA133" i="40"/>
  <c r="AZ133" i="40"/>
  <c r="AY133" i="40"/>
  <c r="BJ132" i="40"/>
  <c r="BI132" i="40"/>
  <c r="BH132" i="40"/>
  <c r="BG132" i="40"/>
  <c r="BF132" i="40"/>
  <c r="BE132" i="40"/>
  <c r="BD132" i="40"/>
  <c r="BC132" i="40"/>
  <c r="BB132" i="40"/>
  <c r="BA132" i="40"/>
  <c r="AZ132" i="40"/>
  <c r="AY132" i="40"/>
  <c r="BJ128" i="40"/>
  <c r="BI128" i="40"/>
  <c r="BH128" i="40"/>
  <c r="BG128" i="40"/>
  <c r="BF128" i="40"/>
  <c r="BE128" i="40"/>
  <c r="BD128" i="40"/>
  <c r="BC128" i="40"/>
  <c r="BB128" i="40"/>
  <c r="BA128" i="40"/>
  <c r="AZ128" i="40"/>
  <c r="AY128" i="40"/>
  <c r="BJ127" i="40"/>
  <c r="BI127" i="40"/>
  <c r="BH127" i="40"/>
  <c r="BG127" i="40"/>
  <c r="BF127" i="40"/>
  <c r="BE127" i="40"/>
  <c r="BD127" i="40"/>
  <c r="BC127" i="40"/>
  <c r="BB127" i="40"/>
  <c r="BA127" i="40"/>
  <c r="AZ127" i="40"/>
  <c r="AY127" i="40"/>
  <c r="BJ126" i="40"/>
  <c r="BI126" i="40"/>
  <c r="BH126" i="40"/>
  <c r="BG126" i="40"/>
  <c r="BF126" i="40"/>
  <c r="BE126" i="40"/>
  <c r="BD126" i="40"/>
  <c r="BC126" i="40"/>
  <c r="BB126" i="40"/>
  <c r="BA126" i="40"/>
  <c r="AZ126" i="40"/>
  <c r="AY126" i="40"/>
  <c r="BJ125" i="40"/>
  <c r="BI125" i="40"/>
  <c r="BH125" i="40"/>
  <c r="BG125" i="40"/>
  <c r="BF125" i="40"/>
  <c r="BE125" i="40"/>
  <c r="BD125" i="40"/>
  <c r="BC125" i="40"/>
  <c r="BB125" i="40"/>
  <c r="BA125" i="40"/>
  <c r="AZ125" i="40"/>
  <c r="AY125" i="40"/>
  <c r="BJ124" i="40"/>
  <c r="BI124" i="40"/>
  <c r="BH124" i="40"/>
  <c r="BG124" i="40"/>
  <c r="BF124" i="40"/>
  <c r="BE124" i="40"/>
  <c r="BD124" i="40"/>
  <c r="BC124" i="40"/>
  <c r="BB124" i="40"/>
  <c r="BA124" i="40"/>
  <c r="AZ124" i="40"/>
  <c r="AY124" i="40"/>
  <c r="BJ123" i="40"/>
  <c r="BI123" i="40"/>
  <c r="BH123" i="40"/>
  <c r="BG123" i="40"/>
  <c r="BF123" i="40"/>
  <c r="BE123" i="40"/>
  <c r="BD123" i="40"/>
  <c r="BC123" i="40"/>
  <c r="BB123" i="40"/>
  <c r="BA123" i="40"/>
  <c r="AZ123" i="40"/>
  <c r="AY123" i="40"/>
  <c r="BJ122" i="40"/>
  <c r="BI122" i="40"/>
  <c r="BH122" i="40"/>
  <c r="BG122" i="40"/>
  <c r="BF122" i="40"/>
  <c r="BE122" i="40"/>
  <c r="BD122" i="40"/>
  <c r="BC122" i="40"/>
  <c r="BB122" i="40"/>
  <c r="BA122" i="40"/>
  <c r="AZ122" i="40"/>
  <c r="AY122" i="40"/>
  <c r="BJ121" i="40"/>
  <c r="BI121" i="40"/>
  <c r="BH121" i="40"/>
  <c r="BG121" i="40"/>
  <c r="BF121" i="40"/>
  <c r="BE121" i="40"/>
  <c r="BD121" i="40"/>
  <c r="BC121" i="40"/>
  <c r="BB121" i="40"/>
  <c r="BA121" i="40"/>
  <c r="AZ121" i="40"/>
  <c r="AY121" i="40"/>
  <c r="BJ120" i="40"/>
  <c r="BI120" i="40"/>
  <c r="BH120" i="40"/>
  <c r="BG120" i="40"/>
  <c r="BF120" i="40"/>
  <c r="BE120" i="40"/>
  <c r="BD120" i="40"/>
  <c r="BC120" i="40"/>
  <c r="BB120" i="40"/>
  <c r="BA120" i="40"/>
  <c r="AZ120" i="40"/>
  <c r="AY120" i="40"/>
  <c r="BJ119" i="40"/>
  <c r="BI119" i="40"/>
  <c r="BH119" i="40"/>
  <c r="BG119" i="40"/>
  <c r="BF119" i="40"/>
  <c r="BE119" i="40"/>
  <c r="BD119" i="40"/>
  <c r="BC119" i="40"/>
  <c r="BB119" i="40"/>
  <c r="BA119" i="40"/>
  <c r="AZ119" i="40"/>
  <c r="AY119" i="40"/>
  <c r="BJ118" i="40"/>
  <c r="BI118" i="40"/>
  <c r="BH118" i="40"/>
  <c r="BG118" i="40"/>
  <c r="BF118" i="40"/>
  <c r="BE118" i="40"/>
  <c r="BD118" i="40"/>
  <c r="BC118" i="40"/>
  <c r="BB118" i="40"/>
  <c r="BA118" i="40"/>
  <c r="AZ118" i="40"/>
  <c r="AY118" i="40"/>
  <c r="BJ117" i="40"/>
  <c r="BI117" i="40"/>
  <c r="BH117" i="40"/>
  <c r="BG117" i="40"/>
  <c r="BF117" i="40"/>
  <c r="BE117" i="40"/>
  <c r="BD117" i="40"/>
  <c r="BC117" i="40"/>
  <c r="BB117" i="40"/>
  <c r="BA117" i="40"/>
  <c r="AZ117" i="40"/>
  <c r="AY117" i="40"/>
  <c r="BJ116" i="40"/>
  <c r="BI116" i="40"/>
  <c r="BH116" i="40"/>
  <c r="BG116" i="40"/>
  <c r="BF116" i="40"/>
  <c r="BE116" i="40"/>
  <c r="BD116" i="40"/>
  <c r="BC116" i="40"/>
  <c r="BB116" i="40"/>
  <c r="BA116" i="40"/>
  <c r="AZ116" i="40"/>
  <c r="AY116" i="40"/>
  <c r="BJ112" i="40"/>
  <c r="BI112" i="40"/>
  <c r="BH112" i="40"/>
  <c r="BG112" i="40"/>
  <c r="BF112" i="40"/>
  <c r="BE112" i="40"/>
  <c r="BD112" i="40"/>
  <c r="BC112" i="40"/>
  <c r="BB112" i="40"/>
  <c r="BA112" i="40"/>
  <c r="AZ112" i="40"/>
  <c r="AY112" i="40"/>
  <c r="BJ111" i="40"/>
  <c r="BI111" i="40"/>
  <c r="BH111" i="40"/>
  <c r="BG111" i="40"/>
  <c r="BF111" i="40"/>
  <c r="BE111" i="40"/>
  <c r="BD111" i="40"/>
  <c r="BC111" i="40"/>
  <c r="BB111" i="40"/>
  <c r="BA111" i="40"/>
  <c r="AZ111" i="40"/>
  <c r="AY111" i="40"/>
  <c r="BJ110" i="40"/>
  <c r="BI110" i="40"/>
  <c r="BH110" i="40"/>
  <c r="BG110" i="40"/>
  <c r="BF110" i="40"/>
  <c r="BE110" i="40"/>
  <c r="BD110" i="40"/>
  <c r="BC110" i="40"/>
  <c r="BB110" i="40"/>
  <c r="BA110" i="40"/>
  <c r="AZ110" i="40"/>
  <c r="AY110" i="40"/>
  <c r="BJ109" i="40"/>
  <c r="BI109" i="40"/>
  <c r="BH109" i="40"/>
  <c r="BG109" i="40"/>
  <c r="BF109" i="40"/>
  <c r="BE109" i="40"/>
  <c r="BD109" i="40"/>
  <c r="BC109" i="40"/>
  <c r="BB109" i="40"/>
  <c r="BA109" i="40"/>
  <c r="AZ109" i="40"/>
  <c r="AY109" i="40"/>
  <c r="BJ108" i="40"/>
  <c r="BI108" i="40"/>
  <c r="BH108" i="40"/>
  <c r="BG108" i="40"/>
  <c r="BF108" i="40"/>
  <c r="BE108" i="40"/>
  <c r="BD108" i="40"/>
  <c r="BC108" i="40"/>
  <c r="BB108" i="40"/>
  <c r="BA108" i="40"/>
  <c r="AZ108" i="40"/>
  <c r="AY108" i="40"/>
  <c r="BJ107" i="40"/>
  <c r="BI107" i="40"/>
  <c r="BH107" i="40"/>
  <c r="BG107" i="40"/>
  <c r="BF107" i="40"/>
  <c r="BE107" i="40"/>
  <c r="BD107" i="40"/>
  <c r="BC107" i="40"/>
  <c r="BB107" i="40"/>
  <c r="BA107" i="40"/>
  <c r="AZ107" i="40"/>
  <c r="AY107" i="40"/>
  <c r="BJ106" i="40"/>
  <c r="BI106" i="40"/>
  <c r="BH106" i="40"/>
  <c r="BG106" i="40"/>
  <c r="BF106" i="40"/>
  <c r="BE106" i="40"/>
  <c r="BD106" i="40"/>
  <c r="BC106" i="40"/>
  <c r="BB106" i="40"/>
  <c r="BA106" i="40"/>
  <c r="AZ106" i="40"/>
  <c r="AY106" i="40"/>
  <c r="BJ105" i="40"/>
  <c r="BI105" i="40"/>
  <c r="BH105" i="40"/>
  <c r="BG105" i="40"/>
  <c r="BF105" i="40"/>
  <c r="BE105" i="40"/>
  <c r="BD105" i="40"/>
  <c r="BC105" i="40"/>
  <c r="BB105" i="40"/>
  <c r="BA105" i="40"/>
  <c r="AZ105" i="40"/>
  <c r="AY105" i="40"/>
  <c r="BJ104" i="40"/>
  <c r="BI104" i="40"/>
  <c r="BH104" i="40"/>
  <c r="BG104" i="40"/>
  <c r="BF104" i="40"/>
  <c r="BE104" i="40"/>
  <c r="BD104" i="40"/>
  <c r="BC104" i="40"/>
  <c r="BB104" i="40"/>
  <c r="BA104" i="40"/>
  <c r="AZ104" i="40"/>
  <c r="AY104" i="40"/>
  <c r="BJ103" i="40"/>
  <c r="BI103" i="40"/>
  <c r="BH103" i="40"/>
  <c r="BG103" i="40"/>
  <c r="BF103" i="40"/>
  <c r="BE103" i="40"/>
  <c r="BD103" i="40"/>
  <c r="BC103" i="40"/>
  <c r="BB103" i="40"/>
  <c r="BA103" i="40"/>
  <c r="AZ103" i="40"/>
  <c r="AY103" i="40"/>
  <c r="BJ102" i="40"/>
  <c r="BI102" i="40"/>
  <c r="BH102" i="40"/>
  <c r="BG102" i="40"/>
  <c r="BF102" i="40"/>
  <c r="BE102" i="40"/>
  <c r="BD102" i="40"/>
  <c r="BC102" i="40"/>
  <c r="BB102" i="40"/>
  <c r="BA102" i="40"/>
  <c r="AZ102" i="40"/>
  <c r="AY102" i="40"/>
  <c r="BJ101" i="40"/>
  <c r="BI101" i="40"/>
  <c r="BH101" i="40"/>
  <c r="BG101" i="40"/>
  <c r="BF101" i="40"/>
  <c r="BE101" i="40"/>
  <c r="BD101" i="40"/>
  <c r="BC101" i="40"/>
  <c r="BB101" i="40"/>
  <c r="BA101" i="40"/>
  <c r="AZ101" i="40"/>
  <c r="AY101" i="40"/>
  <c r="BJ100" i="40"/>
  <c r="BI100" i="40"/>
  <c r="BH100" i="40"/>
  <c r="BG100" i="40"/>
  <c r="BF100" i="40"/>
  <c r="BE100" i="40"/>
  <c r="BD100" i="40"/>
  <c r="BC100" i="40"/>
  <c r="BB100" i="40"/>
  <c r="BA100" i="40"/>
  <c r="AZ100" i="40"/>
  <c r="AY100" i="40"/>
  <c r="BJ96" i="40"/>
  <c r="BI96" i="40"/>
  <c r="BH96" i="40"/>
  <c r="BG96" i="40"/>
  <c r="BF96" i="40"/>
  <c r="BE96" i="40"/>
  <c r="BD96" i="40"/>
  <c r="BC96" i="40"/>
  <c r="BB96" i="40"/>
  <c r="BA96" i="40"/>
  <c r="AZ96" i="40"/>
  <c r="AY96" i="40"/>
  <c r="BJ95" i="40"/>
  <c r="BI95" i="40"/>
  <c r="BH95" i="40"/>
  <c r="BG95" i="40"/>
  <c r="BF95" i="40"/>
  <c r="BE95" i="40"/>
  <c r="BD95" i="40"/>
  <c r="BC95" i="40"/>
  <c r="BB95" i="40"/>
  <c r="BA95" i="40"/>
  <c r="AZ95" i="40"/>
  <c r="AY95" i="40"/>
  <c r="BJ94" i="40"/>
  <c r="BI94" i="40"/>
  <c r="BH94" i="40"/>
  <c r="BG94" i="40"/>
  <c r="BF94" i="40"/>
  <c r="BE94" i="40"/>
  <c r="BD94" i="40"/>
  <c r="BC94" i="40"/>
  <c r="BB94" i="40"/>
  <c r="BA94" i="40"/>
  <c r="AZ94" i="40"/>
  <c r="AY94" i="40"/>
  <c r="BJ93" i="40"/>
  <c r="BI93" i="40"/>
  <c r="BH93" i="40"/>
  <c r="BG93" i="40"/>
  <c r="BF93" i="40"/>
  <c r="BE93" i="40"/>
  <c r="BD93" i="40"/>
  <c r="BC93" i="40"/>
  <c r="BB93" i="40"/>
  <c r="BA93" i="40"/>
  <c r="AZ93" i="40"/>
  <c r="AY93" i="40"/>
  <c r="BJ92" i="40"/>
  <c r="BI92" i="40"/>
  <c r="BH92" i="40"/>
  <c r="BG92" i="40"/>
  <c r="BF92" i="40"/>
  <c r="BE92" i="40"/>
  <c r="BD92" i="40"/>
  <c r="BC92" i="40"/>
  <c r="BB92" i="40"/>
  <c r="BA92" i="40"/>
  <c r="AZ92" i="40"/>
  <c r="AY92" i="40"/>
  <c r="BJ91" i="40"/>
  <c r="BI91" i="40"/>
  <c r="BH91" i="40"/>
  <c r="BG91" i="40"/>
  <c r="BF91" i="40"/>
  <c r="BE91" i="40"/>
  <c r="BD91" i="40"/>
  <c r="BC91" i="40"/>
  <c r="BB91" i="40"/>
  <c r="BA91" i="40"/>
  <c r="AZ91" i="40"/>
  <c r="AY91" i="40"/>
  <c r="BJ90" i="40"/>
  <c r="BI90" i="40"/>
  <c r="BH90" i="40"/>
  <c r="BG90" i="40"/>
  <c r="BF90" i="40"/>
  <c r="BE90" i="40"/>
  <c r="BD90" i="40"/>
  <c r="BC90" i="40"/>
  <c r="BB90" i="40"/>
  <c r="BA90" i="40"/>
  <c r="AZ90" i="40"/>
  <c r="AY90" i="40"/>
  <c r="BJ89" i="40"/>
  <c r="BI89" i="40"/>
  <c r="BH89" i="40"/>
  <c r="BG89" i="40"/>
  <c r="BF89" i="40"/>
  <c r="BE89" i="40"/>
  <c r="BD89" i="40"/>
  <c r="BC89" i="40"/>
  <c r="BB89" i="40"/>
  <c r="BA89" i="40"/>
  <c r="AZ89" i="40"/>
  <c r="AY89" i="40"/>
  <c r="BJ88" i="40"/>
  <c r="BI88" i="40"/>
  <c r="BH88" i="40"/>
  <c r="BG88" i="40"/>
  <c r="BF88" i="40"/>
  <c r="BE88" i="40"/>
  <c r="BD88" i="40"/>
  <c r="BC88" i="40"/>
  <c r="BB88" i="40"/>
  <c r="BA88" i="40"/>
  <c r="AZ88" i="40"/>
  <c r="AY88" i="40"/>
  <c r="BJ87" i="40"/>
  <c r="BI87" i="40"/>
  <c r="BH87" i="40"/>
  <c r="BG87" i="40"/>
  <c r="BF87" i="40"/>
  <c r="BE87" i="40"/>
  <c r="BD87" i="40"/>
  <c r="BC87" i="40"/>
  <c r="BB87" i="40"/>
  <c r="BA87" i="40"/>
  <c r="AZ87" i="40"/>
  <c r="AY87" i="40"/>
  <c r="BJ86" i="40"/>
  <c r="BI86" i="40"/>
  <c r="BH86" i="40"/>
  <c r="BG86" i="40"/>
  <c r="BF86" i="40"/>
  <c r="BE86" i="40"/>
  <c r="BD86" i="40"/>
  <c r="BC86" i="40"/>
  <c r="BB86" i="40"/>
  <c r="BA86" i="40"/>
  <c r="AZ86" i="40"/>
  <c r="AY86" i="40"/>
  <c r="BJ85" i="40"/>
  <c r="BI85" i="40"/>
  <c r="BH85" i="40"/>
  <c r="BG85" i="40"/>
  <c r="BF85" i="40"/>
  <c r="BE85" i="40"/>
  <c r="BD85" i="40"/>
  <c r="BC85" i="40"/>
  <c r="BB85" i="40"/>
  <c r="BA85" i="40"/>
  <c r="AZ85" i="40"/>
  <c r="AY85" i="40"/>
  <c r="BJ84" i="40"/>
  <c r="BI84" i="40"/>
  <c r="BH84" i="40"/>
  <c r="BG84" i="40"/>
  <c r="BF84" i="40"/>
  <c r="BE84" i="40"/>
  <c r="BD84" i="40"/>
  <c r="BC84" i="40"/>
  <c r="BB84" i="40"/>
  <c r="BA84" i="40"/>
  <c r="AZ84" i="40"/>
  <c r="AY84" i="40"/>
  <c r="BJ80" i="40"/>
  <c r="BI80" i="40"/>
  <c r="BH80" i="40"/>
  <c r="BG80" i="40"/>
  <c r="BF80" i="40"/>
  <c r="BE80" i="40"/>
  <c r="BD80" i="40"/>
  <c r="BC80" i="40"/>
  <c r="BB80" i="40"/>
  <c r="BA80" i="40"/>
  <c r="AZ80" i="40"/>
  <c r="AY80" i="40"/>
  <c r="BJ79" i="40"/>
  <c r="BI79" i="40"/>
  <c r="BH79" i="40"/>
  <c r="BG79" i="40"/>
  <c r="BF79" i="40"/>
  <c r="BE79" i="40"/>
  <c r="BD79" i="40"/>
  <c r="BC79" i="40"/>
  <c r="BB79" i="40"/>
  <c r="BA79" i="40"/>
  <c r="AZ79" i="40"/>
  <c r="AY79" i="40"/>
  <c r="BJ78" i="40"/>
  <c r="BI78" i="40"/>
  <c r="BH78" i="40"/>
  <c r="BG78" i="40"/>
  <c r="BF78" i="40"/>
  <c r="BE78" i="40"/>
  <c r="BD78" i="40"/>
  <c r="BC78" i="40"/>
  <c r="BB78" i="40"/>
  <c r="BA78" i="40"/>
  <c r="AZ78" i="40"/>
  <c r="AY78" i="40"/>
  <c r="BJ77" i="40"/>
  <c r="BI77" i="40"/>
  <c r="BH77" i="40"/>
  <c r="BG77" i="40"/>
  <c r="BF77" i="40"/>
  <c r="BE77" i="40"/>
  <c r="BD77" i="40"/>
  <c r="BC77" i="40"/>
  <c r="BB77" i="40"/>
  <c r="BA77" i="40"/>
  <c r="AZ77" i="40"/>
  <c r="AY77" i="40"/>
  <c r="BJ76" i="40"/>
  <c r="BI76" i="40"/>
  <c r="BH76" i="40"/>
  <c r="BG76" i="40"/>
  <c r="BF76" i="40"/>
  <c r="BE76" i="40"/>
  <c r="BD76" i="40"/>
  <c r="BC76" i="40"/>
  <c r="BB76" i="40"/>
  <c r="BA76" i="40"/>
  <c r="AZ76" i="40"/>
  <c r="AY76" i="40"/>
  <c r="BJ75" i="40"/>
  <c r="BI75" i="40"/>
  <c r="BH75" i="40"/>
  <c r="BG75" i="40"/>
  <c r="BF75" i="40"/>
  <c r="BE75" i="40"/>
  <c r="BD75" i="40"/>
  <c r="BC75" i="40"/>
  <c r="BB75" i="40"/>
  <c r="BA75" i="40"/>
  <c r="AZ75" i="40"/>
  <c r="AY75" i="40"/>
  <c r="BJ74" i="40"/>
  <c r="BI74" i="40"/>
  <c r="BH74" i="40"/>
  <c r="BG74" i="40"/>
  <c r="BF74" i="40"/>
  <c r="BE74" i="40"/>
  <c r="BD74" i="40"/>
  <c r="BC74" i="40"/>
  <c r="BB74" i="40"/>
  <c r="BA74" i="40"/>
  <c r="AZ74" i="40"/>
  <c r="AY74" i="40"/>
  <c r="BJ73" i="40"/>
  <c r="BI73" i="40"/>
  <c r="BH73" i="40"/>
  <c r="BG73" i="40"/>
  <c r="BF73" i="40"/>
  <c r="BE73" i="40"/>
  <c r="BD73" i="40"/>
  <c r="BC73" i="40"/>
  <c r="BB73" i="40"/>
  <c r="BA73" i="40"/>
  <c r="AZ73" i="40"/>
  <c r="AY73" i="40"/>
  <c r="BJ72" i="40"/>
  <c r="BI72" i="40"/>
  <c r="BH72" i="40"/>
  <c r="BG72" i="40"/>
  <c r="BF72" i="40"/>
  <c r="BE72" i="40"/>
  <c r="BD72" i="40"/>
  <c r="BC72" i="40"/>
  <c r="BB72" i="40"/>
  <c r="BA72" i="40"/>
  <c r="AZ72" i="40"/>
  <c r="AY72" i="40"/>
  <c r="BJ71" i="40"/>
  <c r="BI71" i="40"/>
  <c r="BH71" i="40"/>
  <c r="BG71" i="40"/>
  <c r="BF71" i="40"/>
  <c r="BE71" i="40"/>
  <c r="BD71" i="40"/>
  <c r="BC71" i="40"/>
  <c r="BB71" i="40"/>
  <c r="BA71" i="40"/>
  <c r="AZ71" i="40"/>
  <c r="AY71" i="40"/>
  <c r="BJ70" i="40"/>
  <c r="BI70" i="40"/>
  <c r="BH70" i="40"/>
  <c r="BG70" i="40"/>
  <c r="BF70" i="40"/>
  <c r="BE70" i="40"/>
  <c r="BD70" i="40"/>
  <c r="BC70" i="40"/>
  <c r="BB70" i="40"/>
  <c r="BA70" i="40"/>
  <c r="AZ70" i="40"/>
  <c r="AY70" i="40"/>
  <c r="BJ69" i="40"/>
  <c r="BI69" i="40"/>
  <c r="BH69" i="40"/>
  <c r="BG69" i="40"/>
  <c r="BF69" i="40"/>
  <c r="BE69" i="40"/>
  <c r="BD69" i="40"/>
  <c r="BC69" i="40"/>
  <c r="BB69" i="40"/>
  <c r="BA69" i="40"/>
  <c r="AZ69" i="40"/>
  <c r="AY69" i="40"/>
  <c r="BJ68" i="40"/>
  <c r="BI68" i="40"/>
  <c r="BH68" i="40"/>
  <c r="BG68" i="40"/>
  <c r="BF68" i="40"/>
  <c r="BE68" i="40"/>
  <c r="BD68" i="40"/>
  <c r="BC68" i="40"/>
  <c r="BB68" i="40"/>
  <c r="BA68" i="40"/>
  <c r="AZ68" i="40"/>
  <c r="AY68" i="40"/>
  <c r="BJ64" i="40"/>
  <c r="BI64" i="40"/>
  <c r="BH64" i="40"/>
  <c r="BG64" i="40"/>
  <c r="BF64" i="40"/>
  <c r="BE64" i="40"/>
  <c r="BD64" i="40"/>
  <c r="BC64" i="40"/>
  <c r="BB64" i="40"/>
  <c r="BA64" i="40"/>
  <c r="AZ64" i="40"/>
  <c r="AY64" i="40"/>
  <c r="BJ63" i="40"/>
  <c r="BI63" i="40"/>
  <c r="BH63" i="40"/>
  <c r="BG63" i="40"/>
  <c r="BF63" i="40"/>
  <c r="BE63" i="40"/>
  <c r="BD63" i="40"/>
  <c r="BC63" i="40"/>
  <c r="BB63" i="40"/>
  <c r="BA63" i="40"/>
  <c r="AZ63" i="40"/>
  <c r="AY63" i="40"/>
  <c r="BJ62" i="40"/>
  <c r="BI62" i="40"/>
  <c r="BH62" i="40"/>
  <c r="BG62" i="40"/>
  <c r="BF62" i="40"/>
  <c r="BE62" i="40"/>
  <c r="BD62" i="40"/>
  <c r="BC62" i="40"/>
  <c r="BB62" i="40"/>
  <c r="BA62" i="40"/>
  <c r="AZ62" i="40"/>
  <c r="AY62" i="40"/>
  <c r="BJ61" i="40"/>
  <c r="BI61" i="40"/>
  <c r="BH61" i="40"/>
  <c r="BG61" i="40"/>
  <c r="BF61" i="40"/>
  <c r="BE61" i="40"/>
  <c r="BD61" i="40"/>
  <c r="BC61" i="40"/>
  <c r="BB61" i="40"/>
  <c r="BA61" i="40"/>
  <c r="AZ61" i="40"/>
  <c r="AY61" i="40"/>
  <c r="BJ60" i="40"/>
  <c r="BI60" i="40"/>
  <c r="BH60" i="40"/>
  <c r="BG60" i="40"/>
  <c r="BF60" i="40"/>
  <c r="BE60" i="40"/>
  <c r="BD60" i="40"/>
  <c r="BC60" i="40"/>
  <c r="BB60" i="40"/>
  <c r="BA60" i="40"/>
  <c r="AZ60" i="40"/>
  <c r="AY60" i="40"/>
  <c r="BJ59" i="40"/>
  <c r="BI59" i="40"/>
  <c r="BH59" i="40"/>
  <c r="BG59" i="40"/>
  <c r="BF59" i="40"/>
  <c r="BE59" i="40"/>
  <c r="BD59" i="40"/>
  <c r="BC59" i="40"/>
  <c r="BB59" i="40"/>
  <c r="BA59" i="40"/>
  <c r="AZ59" i="40"/>
  <c r="AY59" i="40"/>
  <c r="BJ58" i="40"/>
  <c r="BI58" i="40"/>
  <c r="BH58" i="40"/>
  <c r="BG58" i="40"/>
  <c r="BF58" i="40"/>
  <c r="BE58" i="40"/>
  <c r="BD58" i="40"/>
  <c r="BC58" i="40"/>
  <c r="BB58" i="40"/>
  <c r="BA58" i="40"/>
  <c r="AZ58" i="40"/>
  <c r="AY58" i="40"/>
  <c r="BJ57" i="40"/>
  <c r="BI57" i="40"/>
  <c r="BH57" i="40"/>
  <c r="BG57" i="40"/>
  <c r="BF57" i="40"/>
  <c r="BE57" i="40"/>
  <c r="BD57" i="40"/>
  <c r="BC57" i="40"/>
  <c r="BB57" i="40"/>
  <c r="BA57" i="40"/>
  <c r="AZ57" i="40"/>
  <c r="AY57" i="40"/>
  <c r="BJ56" i="40"/>
  <c r="BI56" i="40"/>
  <c r="BH56" i="40"/>
  <c r="BG56" i="40"/>
  <c r="BF56" i="40"/>
  <c r="BE56" i="40"/>
  <c r="BD56" i="40"/>
  <c r="BC56" i="40"/>
  <c r="BB56" i="40"/>
  <c r="BA56" i="40"/>
  <c r="AZ56" i="40"/>
  <c r="AY56" i="40"/>
  <c r="BJ55" i="40"/>
  <c r="BI55" i="40"/>
  <c r="BH55" i="40"/>
  <c r="BG55" i="40"/>
  <c r="BF55" i="40"/>
  <c r="BE55" i="40"/>
  <c r="BD55" i="40"/>
  <c r="BC55" i="40"/>
  <c r="BB55" i="40"/>
  <c r="BA55" i="40"/>
  <c r="AZ55" i="40"/>
  <c r="AY55" i="40"/>
  <c r="BJ54" i="40"/>
  <c r="BI54" i="40"/>
  <c r="BH54" i="40"/>
  <c r="BG54" i="40"/>
  <c r="BF54" i="40"/>
  <c r="BE54" i="40"/>
  <c r="BD54" i="40"/>
  <c r="BC54" i="40"/>
  <c r="BB54" i="40"/>
  <c r="BA54" i="40"/>
  <c r="AZ54" i="40"/>
  <c r="AY54" i="40"/>
  <c r="BJ53" i="40"/>
  <c r="BI53" i="40"/>
  <c r="BH53" i="40"/>
  <c r="BG53" i="40"/>
  <c r="BF53" i="40"/>
  <c r="BE53" i="40"/>
  <c r="BD53" i="40"/>
  <c r="BC53" i="40"/>
  <c r="BB53" i="40"/>
  <c r="BA53" i="40"/>
  <c r="AZ53" i="40"/>
  <c r="AY53" i="40"/>
  <c r="BJ52" i="40"/>
  <c r="BI52" i="40"/>
  <c r="BH52" i="40"/>
  <c r="BG52" i="40"/>
  <c r="BF52" i="40"/>
  <c r="BE52" i="40"/>
  <c r="BD52" i="40"/>
  <c r="BC52" i="40"/>
  <c r="BB52" i="40"/>
  <c r="BA52" i="40"/>
  <c r="AZ52" i="40"/>
  <c r="AY52" i="40"/>
  <c r="BJ48" i="40"/>
  <c r="BI48" i="40"/>
  <c r="BH48" i="40"/>
  <c r="BG48" i="40"/>
  <c r="BF48" i="40"/>
  <c r="BE48" i="40"/>
  <c r="BD48" i="40"/>
  <c r="BC48" i="40"/>
  <c r="BB48" i="40"/>
  <c r="BA48" i="40"/>
  <c r="AZ48" i="40"/>
  <c r="AY48" i="40"/>
  <c r="BJ47" i="40"/>
  <c r="BI47" i="40"/>
  <c r="BH47" i="40"/>
  <c r="BG47" i="40"/>
  <c r="BF47" i="40"/>
  <c r="BE47" i="40"/>
  <c r="BD47" i="40"/>
  <c r="BC47" i="40"/>
  <c r="BB47" i="40"/>
  <c r="BA47" i="40"/>
  <c r="AZ47" i="40"/>
  <c r="AY47" i="40"/>
  <c r="BJ46" i="40"/>
  <c r="BI46" i="40"/>
  <c r="BH46" i="40"/>
  <c r="BG46" i="40"/>
  <c r="BF46" i="40"/>
  <c r="BE46" i="40"/>
  <c r="BD46" i="40"/>
  <c r="BC46" i="40"/>
  <c r="BB46" i="40"/>
  <c r="BA46" i="40"/>
  <c r="AZ46" i="40"/>
  <c r="AY46" i="40"/>
  <c r="BJ45" i="40"/>
  <c r="BI45" i="40"/>
  <c r="BH45" i="40"/>
  <c r="BG45" i="40"/>
  <c r="BF45" i="40"/>
  <c r="BE45" i="40"/>
  <c r="BD45" i="40"/>
  <c r="BC45" i="40"/>
  <c r="BB45" i="40"/>
  <c r="BA45" i="40"/>
  <c r="AZ45" i="40"/>
  <c r="AY45" i="40"/>
  <c r="BJ44" i="40"/>
  <c r="BI44" i="40"/>
  <c r="BH44" i="40"/>
  <c r="BG44" i="40"/>
  <c r="BF44" i="40"/>
  <c r="BE44" i="40"/>
  <c r="BD44" i="40"/>
  <c r="BC44" i="40"/>
  <c r="BB44" i="40"/>
  <c r="BA44" i="40"/>
  <c r="AZ44" i="40"/>
  <c r="AY44" i="40"/>
  <c r="BJ43" i="40"/>
  <c r="BI43" i="40"/>
  <c r="BH43" i="40"/>
  <c r="BG43" i="40"/>
  <c r="BF43" i="40"/>
  <c r="BE43" i="40"/>
  <c r="BD43" i="40"/>
  <c r="BC43" i="40"/>
  <c r="BB43" i="40"/>
  <c r="BA43" i="40"/>
  <c r="AZ43" i="40"/>
  <c r="AY43" i="40"/>
  <c r="BJ42" i="40"/>
  <c r="BI42" i="40"/>
  <c r="BH42" i="40"/>
  <c r="BG42" i="40"/>
  <c r="BF42" i="40"/>
  <c r="BE42" i="40"/>
  <c r="BD42" i="40"/>
  <c r="BC42" i="40"/>
  <c r="BB42" i="40"/>
  <c r="BA42" i="40"/>
  <c r="AZ42" i="40"/>
  <c r="AY42" i="40"/>
  <c r="BJ41" i="40"/>
  <c r="BI41" i="40"/>
  <c r="BH41" i="40"/>
  <c r="BG41" i="40"/>
  <c r="BF41" i="40"/>
  <c r="BE41" i="40"/>
  <c r="BD41" i="40"/>
  <c r="BC41" i="40"/>
  <c r="BB41" i="40"/>
  <c r="BA41" i="40"/>
  <c r="AZ41" i="40"/>
  <c r="AY41" i="40"/>
  <c r="BJ40" i="40"/>
  <c r="BI40" i="40"/>
  <c r="BH40" i="40"/>
  <c r="BG40" i="40"/>
  <c r="BF40" i="40"/>
  <c r="BE40" i="40"/>
  <c r="BD40" i="40"/>
  <c r="BC40" i="40"/>
  <c r="BB40" i="40"/>
  <c r="BA40" i="40"/>
  <c r="AZ40" i="40"/>
  <c r="AY40" i="40"/>
  <c r="BJ39" i="40"/>
  <c r="BI39" i="40"/>
  <c r="BH39" i="40"/>
  <c r="BG39" i="40"/>
  <c r="BF39" i="40"/>
  <c r="BE39" i="40"/>
  <c r="BD39" i="40"/>
  <c r="BC39" i="40"/>
  <c r="BB39" i="40"/>
  <c r="BA39" i="40"/>
  <c r="AZ39" i="40"/>
  <c r="AY39" i="40"/>
  <c r="BJ38" i="40"/>
  <c r="BI38" i="40"/>
  <c r="BH38" i="40"/>
  <c r="BG38" i="40"/>
  <c r="BF38" i="40"/>
  <c r="BE38" i="40"/>
  <c r="BD38" i="40"/>
  <c r="BC38" i="40"/>
  <c r="BB38" i="40"/>
  <c r="BA38" i="40"/>
  <c r="AZ38" i="40"/>
  <c r="AY38" i="40"/>
  <c r="BJ37" i="40"/>
  <c r="BI37" i="40"/>
  <c r="BH37" i="40"/>
  <c r="BG37" i="40"/>
  <c r="BF37" i="40"/>
  <c r="BE37" i="40"/>
  <c r="BD37" i="40"/>
  <c r="BC37" i="40"/>
  <c r="BB37" i="40"/>
  <c r="BA37" i="40"/>
  <c r="AZ37" i="40"/>
  <c r="AY37" i="40"/>
  <c r="BJ36" i="40"/>
  <c r="BI36" i="40"/>
  <c r="BH36" i="40"/>
  <c r="BG36" i="40"/>
  <c r="BF36" i="40"/>
  <c r="BE36" i="40"/>
  <c r="BD36" i="40"/>
  <c r="BC36" i="40"/>
  <c r="BB36" i="40"/>
  <c r="BA36" i="40"/>
  <c r="AZ36" i="40"/>
  <c r="AY36" i="40"/>
  <c r="BJ32" i="40"/>
  <c r="BI32" i="40"/>
  <c r="BH32" i="40"/>
  <c r="BG32" i="40"/>
  <c r="BF32" i="40"/>
  <c r="BE32" i="40"/>
  <c r="BD32" i="40"/>
  <c r="BC32" i="40"/>
  <c r="BB32" i="40"/>
  <c r="BA32" i="40"/>
  <c r="AZ32" i="40"/>
  <c r="AY32" i="40"/>
  <c r="BJ31" i="40"/>
  <c r="BI31" i="40"/>
  <c r="BH31" i="40"/>
  <c r="BG31" i="40"/>
  <c r="BF31" i="40"/>
  <c r="BE31" i="40"/>
  <c r="BD31" i="40"/>
  <c r="BC31" i="40"/>
  <c r="BB31" i="40"/>
  <c r="BA31" i="40"/>
  <c r="AZ31" i="40"/>
  <c r="AY31" i="40"/>
  <c r="BJ30" i="40"/>
  <c r="BI30" i="40"/>
  <c r="BH30" i="40"/>
  <c r="BG30" i="40"/>
  <c r="BF30" i="40"/>
  <c r="BE30" i="40"/>
  <c r="BD30" i="40"/>
  <c r="BC30" i="40"/>
  <c r="BB30" i="40"/>
  <c r="BA30" i="40"/>
  <c r="AZ30" i="40"/>
  <c r="AY30" i="40"/>
  <c r="BJ29" i="40"/>
  <c r="BI29" i="40"/>
  <c r="BH29" i="40"/>
  <c r="BG29" i="40"/>
  <c r="BF29" i="40"/>
  <c r="BE29" i="40"/>
  <c r="BD29" i="40"/>
  <c r="BC29" i="40"/>
  <c r="BB29" i="40"/>
  <c r="BA29" i="40"/>
  <c r="AZ29" i="40"/>
  <c r="AY29" i="40"/>
  <c r="BJ28" i="40"/>
  <c r="BI28" i="40"/>
  <c r="BH28" i="40"/>
  <c r="BG28" i="40"/>
  <c r="BF28" i="40"/>
  <c r="BE28" i="40"/>
  <c r="BD28" i="40"/>
  <c r="BC28" i="40"/>
  <c r="BB28" i="40"/>
  <c r="BA28" i="40"/>
  <c r="AZ28" i="40"/>
  <c r="AY28" i="40"/>
  <c r="BJ27" i="40"/>
  <c r="BI27" i="40"/>
  <c r="BH27" i="40"/>
  <c r="BG27" i="40"/>
  <c r="BF27" i="40"/>
  <c r="BE27" i="40"/>
  <c r="BD27" i="40"/>
  <c r="BC27" i="40"/>
  <c r="BB27" i="40"/>
  <c r="BA27" i="40"/>
  <c r="AZ27" i="40"/>
  <c r="AY27" i="40"/>
  <c r="BJ26" i="40"/>
  <c r="BI26" i="40"/>
  <c r="BH26" i="40"/>
  <c r="BG26" i="40"/>
  <c r="BF26" i="40"/>
  <c r="BE26" i="40"/>
  <c r="BD26" i="40"/>
  <c r="BC26" i="40"/>
  <c r="BB26" i="40"/>
  <c r="BA26" i="40"/>
  <c r="AZ26" i="40"/>
  <c r="AY26" i="40"/>
  <c r="BJ25" i="40"/>
  <c r="BI25" i="40"/>
  <c r="BH25" i="40"/>
  <c r="BG25" i="40"/>
  <c r="BF25" i="40"/>
  <c r="BE25" i="40"/>
  <c r="BD25" i="40"/>
  <c r="BC25" i="40"/>
  <c r="BB25" i="40"/>
  <c r="BA25" i="40"/>
  <c r="AZ25" i="40"/>
  <c r="AY25" i="40"/>
  <c r="BJ24" i="40"/>
  <c r="BI24" i="40"/>
  <c r="BH24" i="40"/>
  <c r="BG24" i="40"/>
  <c r="BF24" i="40"/>
  <c r="BE24" i="40"/>
  <c r="BD24" i="40"/>
  <c r="BC24" i="40"/>
  <c r="BB24" i="40"/>
  <c r="BA24" i="40"/>
  <c r="AZ24" i="40"/>
  <c r="AY24" i="40"/>
  <c r="BJ23" i="40"/>
  <c r="BI23" i="40"/>
  <c r="BH23" i="40"/>
  <c r="BG23" i="40"/>
  <c r="BF23" i="40"/>
  <c r="BE23" i="40"/>
  <c r="BD23" i="40"/>
  <c r="BC23" i="40"/>
  <c r="BB23" i="40"/>
  <c r="BA23" i="40"/>
  <c r="AZ23" i="40"/>
  <c r="AY23" i="40"/>
  <c r="BJ22" i="40"/>
  <c r="BI22" i="40"/>
  <c r="BH22" i="40"/>
  <c r="BG22" i="40"/>
  <c r="BF22" i="40"/>
  <c r="BE22" i="40"/>
  <c r="BD22" i="40"/>
  <c r="BC22" i="40"/>
  <c r="BB22" i="40"/>
  <c r="BA22" i="40"/>
  <c r="AZ22" i="40"/>
  <c r="AY22" i="40"/>
  <c r="BJ21" i="40"/>
  <c r="BI21" i="40"/>
  <c r="BH21" i="40"/>
  <c r="BG21" i="40"/>
  <c r="BF21" i="40"/>
  <c r="BE21" i="40"/>
  <c r="BD21" i="40"/>
  <c r="BC21" i="40"/>
  <c r="BB21" i="40"/>
  <c r="BA21" i="40"/>
  <c r="AZ21" i="40"/>
  <c r="AY21" i="40"/>
  <c r="BJ20" i="40"/>
  <c r="BI20" i="40"/>
  <c r="BH20" i="40"/>
  <c r="BG20" i="40"/>
  <c r="BF20" i="40"/>
  <c r="BE20" i="40"/>
  <c r="BD20" i="40"/>
  <c r="BC20" i="40"/>
  <c r="BB20" i="40"/>
  <c r="BA20" i="40"/>
  <c r="AZ20" i="40"/>
  <c r="AY20" i="40"/>
  <c r="BJ16" i="40"/>
  <c r="BI16" i="40"/>
  <c r="BH16" i="40"/>
  <c r="BG16" i="40"/>
  <c r="BF16" i="40"/>
  <c r="BE16" i="40"/>
  <c r="BD16" i="40"/>
  <c r="BC16" i="40"/>
  <c r="BB16" i="40"/>
  <c r="BA16" i="40"/>
  <c r="AZ16" i="40"/>
  <c r="AY16" i="40"/>
  <c r="BJ15" i="40"/>
  <c r="BI15" i="40"/>
  <c r="BH15" i="40"/>
  <c r="BG15" i="40"/>
  <c r="BF15" i="40"/>
  <c r="BE15" i="40"/>
  <c r="BD15" i="40"/>
  <c r="BC15" i="40"/>
  <c r="BB15" i="40"/>
  <c r="BA15" i="40"/>
  <c r="AZ15" i="40"/>
  <c r="AY15" i="40"/>
  <c r="BJ14" i="40"/>
  <c r="BI14" i="40"/>
  <c r="BH14" i="40"/>
  <c r="BG14" i="40"/>
  <c r="BF14" i="40"/>
  <c r="BE14" i="40"/>
  <c r="BD14" i="40"/>
  <c r="BC14" i="40"/>
  <c r="BB14" i="40"/>
  <c r="BA14" i="40"/>
  <c r="AZ14" i="40"/>
  <c r="AY14" i="40"/>
  <c r="BJ13" i="40"/>
  <c r="BI13" i="40"/>
  <c r="BH13" i="40"/>
  <c r="BG13" i="40"/>
  <c r="BF13" i="40"/>
  <c r="BE13" i="40"/>
  <c r="BD13" i="40"/>
  <c r="BC13" i="40"/>
  <c r="BB13" i="40"/>
  <c r="BA13" i="40"/>
  <c r="AZ13" i="40"/>
  <c r="AY13" i="40"/>
  <c r="BJ12" i="40"/>
  <c r="BI12" i="40"/>
  <c r="BH12" i="40"/>
  <c r="BG12" i="40"/>
  <c r="BF12" i="40"/>
  <c r="BE12" i="40"/>
  <c r="BD12" i="40"/>
  <c r="BC12" i="40"/>
  <c r="BB12" i="40"/>
  <c r="BA12" i="40"/>
  <c r="AZ12" i="40"/>
  <c r="AY12" i="40"/>
  <c r="BJ11" i="40"/>
  <c r="BI11" i="40"/>
  <c r="BH11" i="40"/>
  <c r="BG11" i="40"/>
  <c r="BF11" i="40"/>
  <c r="BE11" i="40"/>
  <c r="BD11" i="40"/>
  <c r="BC11" i="40"/>
  <c r="BB11" i="40"/>
  <c r="BA11" i="40"/>
  <c r="AZ11" i="40"/>
  <c r="AY11" i="40"/>
  <c r="BJ10" i="40"/>
  <c r="BI10" i="40"/>
  <c r="BH10" i="40"/>
  <c r="BG10" i="40"/>
  <c r="BF10" i="40"/>
  <c r="BE10" i="40"/>
  <c r="BD10" i="40"/>
  <c r="BC10" i="40"/>
  <c r="BB10" i="40"/>
  <c r="BA10" i="40"/>
  <c r="AZ10" i="40"/>
  <c r="AY10" i="40"/>
  <c r="BJ9" i="40"/>
  <c r="BI9" i="40"/>
  <c r="BH9" i="40"/>
  <c r="BG9" i="40"/>
  <c r="BF9" i="40"/>
  <c r="BE9" i="40"/>
  <c r="BD9" i="40"/>
  <c r="BC9" i="40"/>
  <c r="BB9" i="40"/>
  <c r="BA9" i="40"/>
  <c r="AZ9" i="40"/>
  <c r="AY9" i="40"/>
  <c r="BJ8" i="40"/>
  <c r="BI8" i="40"/>
  <c r="BH8" i="40"/>
  <c r="BG8" i="40"/>
  <c r="BF8" i="40"/>
  <c r="BE8" i="40"/>
  <c r="BD8" i="40"/>
  <c r="BC8" i="40"/>
  <c r="BB8" i="40"/>
  <c r="BA8" i="40"/>
  <c r="AZ8" i="40"/>
  <c r="AY8" i="40"/>
  <c r="BJ7" i="40"/>
  <c r="BI7" i="40"/>
  <c r="BH7" i="40"/>
  <c r="BG7" i="40"/>
  <c r="BF7" i="40"/>
  <c r="BE7" i="40"/>
  <c r="BD7" i="40"/>
  <c r="BC7" i="40"/>
  <c r="BB7" i="40"/>
  <c r="BA7" i="40"/>
  <c r="AZ7" i="40"/>
  <c r="AY7" i="40"/>
  <c r="BJ6" i="40"/>
  <c r="BI6" i="40"/>
  <c r="BH6" i="40"/>
  <c r="BG6" i="40"/>
  <c r="BF6" i="40"/>
  <c r="BE6" i="40"/>
  <c r="BD6" i="40"/>
  <c r="BC6" i="40"/>
  <c r="BB6" i="40"/>
  <c r="BA6" i="40"/>
  <c r="AZ6" i="40"/>
  <c r="AY6" i="40"/>
  <c r="BJ5" i="40"/>
  <c r="BI5" i="40"/>
  <c r="BH5" i="40"/>
  <c r="BG5" i="40"/>
  <c r="BF5" i="40"/>
  <c r="BE5" i="40"/>
  <c r="BD5" i="40"/>
  <c r="BC5" i="40"/>
  <c r="BB5" i="40"/>
  <c r="BA5" i="40"/>
  <c r="AZ5" i="40"/>
  <c r="AY5" i="40"/>
  <c r="BJ4" i="40"/>
  <c r="BI4" i="40"/>
  <c r="BH4" i="40"/>
  <c r="BG4" i="40"/>
  <c r="BF4" i="40"/>
  <c r="BE4" i="40"/>
  <c r="BD4" i="40"/>
  <c r="BC4" i="40"/>
  <c r="BB4" i="40"/>
  <c r="BA4" i="40"/>
  <c r="AZ4" i="40"/>
  <c r="AY4" i="40"/>
  <c r="AT16" i="40"/>
  <c r="AS16" i="40"/>
  <c r="AR16" i="40"/>
  <c r="AQ16" i="40"/>
  <c r="AP16" i="40"/>
  <c r="AO16" i="40"/>
  <c r="AN16" i="40"/>
  <c r="AM16" i="40"/>
  <c r="AL16" i="40"/>
  <c r="AK16" i="40"/>
  <c r="AJ16" i="40"/>
  <c r="AI16" i="40"/>
  <c r="AT15" i="40"/>
  <c r="AS15" i="40"/>
  <c r="AR15" i="40"/>
  <c r="AQ15" i="40"/>
  <c r="AP15" i="40"/>
  <c r="AO15" i="40"/>
  <c r="AN15" i="40"/>
  <c r="AM15" i="40"/>
  <c r="AL15" i="40"/>
  <c r="AK15" i="40"/>
  <c r="AJ15" i="40"/>
  <c r="AI15" i="40"/>
  <c r="AT14" i="40"/>
  <c r="AS14" i="40"/>
  <c r="AR14" i="40"/>
  <c r="AQ14" i="40"/>
  <c r="AP14" i="40"/>
  <c r="AO14" i="40"/>
  <c r="AN14" i="40"/>
  <c r="AM14" i="40"/>
  <c r="AL14" i="40"/>
  <c r="AK14" i="40"/>
  <c r="AJ14" i="40"/>
  <c r="AI14" i="40"/>
  <c r="AT13" i="40"/>
  <c r="AS13" i="40"/>
  <c r="AR13" i="40"/>
  <c r="AQ13" i="40"/>
  <c r="AP13" i="40"/>
  <c r="AO13" i="40"/>
  <c r="AN13" i="40"/>
  <c r="AM13" i="40"/>
  <c r="AL13" i="40"/>
  <c r="AK13" i="40"/>
  <c r="AJ13" i="40"/>
  <c r="AI13" i="40"/>
  <c r="AT12" i="40"/>
  <c r="AS12" i="40"/>
  <c r="AR12" i="40"/>
  <c r="AQ12" i="40"/>
  <c r="AP12" i="40"/>
  <c r="AO12" i="40"/>
  <c r="AN12" i="40"/>
  <c r="AM12" i="40"/>
  <c r="AL12" i="40"/>
  <c r="AK12" i="40"/>
  <c r="AJ12" i="40"/>
  <c r="AI12" i="40"/>
  <c r="AT11" i="40"/>
  <c r="AS11" i="40"/>
  <c r="AR11" i="40"/>
  <c r="AQ11" i="40"/>
  <c r="AP11" i="40"/>
  <c r="AO11" i="40"/>
  <c r="AN11" i="40"/>
  <c r="AM11" i="40"/>
  <c r="AL11" i="40"/>
  <c r="AK11" i="40"/>
  <c r="AJ11" i="40"/>
  <c r="AI11" i="40"/>
  <c r="AT10" i="40"/>
  <c r="AS10" i="40"/>
  <c r="AR10" i="40"/>
  <c r="AQ10" i="40"/>
  <c r="AP10" i="40"/>
  <c r="AO10" i="40"/>
  <c r="AN10" i="40"/>
  <c r="AM10" i="40"/>
  <c r="AL10" i="40"/>
  <c r="AK10" i="40"/>
  <c r="AJ10" i="40"/>
  <c r="AI10" i="40"/>
  <c r="AT9" i="40"/>
  <c r="AS9" i="40"/>
  <c r="AR9" i="40"/>
  <c r="AQ9" i="40"/>
  <c r="AP9" i="40"/>
  <c r="AO9" i="40"/>
  <c r="AN9" i="40"/>
  <c r="AM9" i="40"/>
  <c r="AL9" i="40"/>
  <c r="AK9" i="40"/>
  <c r="AJ9" i="40"/>
  <c r="AI9" i="40"/>
  <c r="AT8" i="40"/>
  <c r="AS8" i="40"/>
  <c r="AR8" i="40"/>
  <c r="AQ8" i="40"/>
  <c r="AP8" i="40"/>
  <c r="AO8" i="40"/>
  <c r="AN8" i="40"/>
  <c r="AM8" i="40"/>
  <c r="AL8" i="40"/>
  <c r="AK8" i="40"/>
  <c r="AJ8" i="40"/>
  <c r="AI8" i="40"/>
  <c r="AT7" i="40"/>
  <c r="AS7" i="40"/>
  <c r="AR7" i="40"/>
  <c r="AQ7" i="40"/>
  <c r="AP7" i="40"/>
  <c r="AO7" i="40"/>
  <c r="AN7" i="40"/>
  <c r="AM7" i="40"/>
  <c r="AL7" i="40"/>
  <c r="AK7" i="40"/>
  <c r="AJ7" i="40"/>
  <c r="AI7" i="40"/>
  <c r="AT6" i="40"/>
  <c r="AS6" i="40"/>
  <c r="AR6" i="40"/>
  <c r="AQ6" i="40"/>
  <c r="AP6" i="40"/>
  <c r="AO6" i="40"/>
  <c r="AN6" i="40"/>
  <c r="AM6" i="40"/>
  <c r="AL6" i="40"/>
  <c r="AK6" i="40"/>
  <c r="AJ6" i="40"/>
  <c r="AI6" i="40"/>
  <c r="AT5" i="40"/>
  <c r="AS5" i="40"/>
  <c r="AR5" i="40"/>
  <c r="AQ5" i="40"/>
  <c r="AP5" i="40"/>
  <c r="AO5" i="40"/>
  <c r="AN5" i="40"/>
  <c r="AM5" i="40"/>
  <c r="AL5" i="40"/>
  <c r="AK5" i="40"/>
  <c r="AJ5" i="40"/>
  <c r="AI5" i="40"/>
  <c r="AT4" i="40"/>
  <c r="AS4" i="40"/>
  <c r="AR4" i="40"/>
  <c r="AQ4" i="40"/>
  <c r="AP4" i="40"/>
  <c r="AO4" i="40"/>
  <c r="AN4" i="40"/>
  <c r="AM4" i="40"/>
  <c r="AL4" i="40"/>
  <c r="AK4" i="40"/>
  <c r="AJ4" i="40"/>
  <c r="AI4" i="40"/>
  <c r="AD16" i="40"/>
  <c r="AC16" i="40"/>
  <c r="AB16" i="40"/>
  <c r="AA16" i="40"/>
  <c r="Z16" i="40"/>
  <c r="Y16" i="40"/>
  <c r="X16" i="40"/>
  <c r="W16" i="40"/>
  <c r="V16" i="40"/>
  <c r="U16" i="40"/>
  <c r="T16" i="40"/>
  <c r="S16" i="40"/>
  <c r="AD15" i="40"/>
  <c r="AC15" i="40"/>
  <c r="AB15" i="40"/>
  <c r="AA15" i="40"/>
  <c r="Z15" i="40"/>
  <c r="Y15" i="40"/>
  <c r="X15" i="40"/>
  <c r="W15" i="40"/>
  <c r="V15" i="40"/>
  <c r="U15" i="40"/>
  <c r="T15" i="40"/>
  <c r="S15" i="40"/>
  <c r="AD14" i="40"/>
  <c r="AC14" i="40"/>
  <c r="AB14" i="40"/>
  <c r="AA14" i="40"/>
  <c r="Z14" i="40"/>
  <c r="Y14" i="40"/>
  <c r="X14" i="40"/>
  <c r="W14" i="40"/>
  <c r="V14" i="40"/>
  <c r="U14" i="40"/>
  <c r="T14" i="40"/>
  <c r="S14" i="40"/>
  <c r="AD13" i="40"/>
  <c r="AC13" i="40"/>
  <c r="AB13" i="40"/>
  <c r="AA13" i="40"/>
  <c r="Z13" i="40"/>
  <c r="Y13" i="40"/>
  <c r="X13" i="40"/>
  <c r="W13" i="40"/>
  <c r="V13" i="40"/>
  <c r="U13" i="40"/>
  <c r="T13" i="40"/>
  <c r="S13" i="40"/>
  <c r="AD12" i="40"/>
  <c r="AC12" i="40"/>
  <c r="AB12" i="40"/>
  <c r="AA12" i="40"/>
  <c r="Z12" i="40"/>
  <c r="Y12" i="40"/>
  <c r="X12" i="40"/>
  <c r="W12" i="40"/>
  <c r="V12" i="40"/>
  <c r="U12" i="40"/>
  <c r="T12" i="40"/>
  <c r="S12" i="40"/>
  <c r="AD11" i="40"/>
  <c r="AC11" i="40"/>
  <c r="AB11" i="40"/>
  <c r="AA11" i="40"/>
  <c r="Z11" i="40"/>
  <c r="Y11" i="40"/>
  <c r="X11" i="40"/>
  <c r="W11" i="40"/>
  <c r="V11" i="40"/>
  <c r="U11" i="40"/>
  <c r="T11" i="40"/>
  <c r="S11" i="40"/>
  <c r="AD10" i="40"/>
  <c r="AC10" i="40"/>
  <c r="AB10" i="40"/>
  <c r="AA10" i="40"/>
  <c r="Z10" i="40"/>
  <c r="Y10" i="40"/>
  <c r="X10" i="40"/>
  <c r="W10" i="40"/>
  <c r="V10" i="40"/>
  <c r="U10" i="40"/>
  <c r="T10" i="40"/>
  <c r="S10" i="40"/>
  <c r="AD9" i="40"/>
  <c r="AC9" i="40"/>
  <c r="AB9" i="40"/>
  <c r="AA9" i="40"/>
  <c r="Z9" i="40"/>
  <c r="Y9" i="40"/>
  <c r="X9" i="40"/>
  <c r="W9" i="40"/>
  <c r="V9" i="40"/>
  <c r="U9" i="40"/>
  <c r="T9" i="40"/>
  <c r="S9" i="40"/>
  <c r="AD8" i="40"/>
  <c r="AC8" i="40"/>
  <c r="AB8" i="40"/>
  <c r="AA8" i="40"/>
  <c r="Z8" i="40"/>
  <c r="Y8" i="40"/>
  <c r="X8" i="40"/>
  <c r="W8" i="40"/>
  <c r="V8" i="40"/>
  <c r="U8" i="40"/>
  <c r="T8" i="40"/>
  <c r="S8" i="40"/>
  <c r="AD7" i="40"/>
  <c r="AC7" i="40"/>
  <c r="AB7" i="40"/>
  <c r="AA7" i="40"/>
  <c r="Z7" i="40"/>
  <c r="Y7" i="40"/>
  <c r="X7" i="40"/>
  <c r="W7" i="40"/>
  <c r="V7" i="40"/>
  <c r="U7" i="40"/>
  <c r="T7" i="40"/>
  <c r="S7" i="40"/>
  <c r="AD6" i="40"/>
  <c r="AC6" i="40"/>
  <c r="AB6" i="40"/>
  <c r="AA6" i="40"/>
  <c r="Z6" i="40"/>
  <c r="Y6" i="40"/>
  <c r="X6" i="40"/>
  <c r="W6" i="40"/>
  <c r="V6" i="40"/>
  <c r="U6" i="40"/>
  <c r="T6" i="40"/>
  <c r="S6" i="40"/>
  <c r="AD5" i="40"/>
  <c r="AC5" i="40"/>
  <c r="AB5" i="40"/>
  <c r="AA5" i="40"/>
  <c r="Z5" i="40"/>
  <c r="Y5" i="40"/>
  <c r="X5" i="40"/>
  <c r="W5" i="40"/>
  <c r="V5" i="40"/>
  <c r="U5" i="40"/>
  <c r="T5" i="40"/>
  <c r="S5" i="40"/>
  <c r="AD4" i="40"/>
  <c r="AC4" i="40"/>
  <c r="AB4" i="40"/>
  <c r="AA4" i="40"/>
  <c r="Z4" i="40"/>
  <c r="Y4" i="40"/>
  <c r="X4" i="40"/>
  <c r="W4" i="40"/>
  <c r="V4" i="40"/>
  <c r="U4" i="40"/>
  <c r="T4" i="40"/>
  <c r="S4" i="40"/>
  <c r="N16" i="40"/>
  <c r="M16" i="40"/>
  <c r="L16" i="40"/>
  <c r="K16" i="40"/>
  <c r="J16" i="40"/>
  <c r="I16" i="40"/>
  <c r="H16" i="40"/>
  <c r="G16" i="40"/>
  <c r="F16" i="40"/>
  <c r="E16" i="40"/>
  <c r="D16" i="40"/>
  <c r="C16" i="40"/>
  <c r="N15" i="40"/>
  <c r="M15" i="40"/>
  <c r="L15" i="40"/>
  <c r="K15" i="40"/>
  <c r="J15" i="40"/>
  <c r="I15" i="40"/>
  <c r="H15" i="40"/>
  <c r="G15" i="40"/>
  <c r="F15" i="40"/>
  <c r="E15" i="40"/>
  <c r="D15" i="40"/>
  <c r="C15" i="40"/>
  <c r="N14" i="40"/>
  <c r="M14" i="40"/>
  <c r="L14" i="40"/>
  <c r="K14" i="40"/>
  <c r="J14" i="40"/>
  <c r="I14" i="40"/>
  <c r="H14" i="40"/>
  <c r="G14" i="40"/>
  <c r="F14" i="40"/>
  <c r="E14" i="40"/>
  <c r="D14" i="40"/>
  <c r="C14" i="40"/>
  <c r="N13" i="40"/>
  <c r="M13" i="40"/>
  <c r="L13" i="40"/>
  <c r="K13" i="40"/>
  <c r="J13" i="40"/>
  <c r="I13" i="40"/>
  <c r="H13" i="40"/>
  <c r="G13" i="40"/>
  <c r="F13" i="40"/>
  <c r="E13" i="40"/>
  <c r="D13" i="40"/>
  <c r="C13" i="40"/>
  <c r="N12" i="40"/>
  <c r="M12" i="40"/>
  <c r="L12" i="40"/>
  <c r="K12" i="40"/>
  <c r="J12" i="40"/>
  <c r="I12" i="40"/>
  <c r="H12" i="40"/>
  <c r="G12" i="40"/>
  <c r="F12" i="40"/>
  <c r="E12" i="40"/>
  <c r="D12" i="40"/>
  <c r="C12" i="40"/>
  <c r="N11" i="40"/>
  <c r="M11" i="40"/>
  <c r="L11" i="40"/>
  <c r="K11" i="40"/>
  <c r="J11" i="40"/>
  <c r="I11" i="40"/>
  <c r="H11" i="40"/>
  <c r="G11" i="40"/>
  <c r="F11" i="40"/>
  <c r="E11" i="40"/>
  <c r="D11" i="40"/>
  <c r="C11" i="40"/>
  <c r="N10" i="40"/>
  <c r="M10" i="40"/>
  <c r="L10" i="40"/>
  <c r="K10" i="40"/>
  <c r="J10" i="40"/>
  <c r="I10" i="40"/>
  <c r="H10" i="40"/>
  <c r="G10" i="40"/>
  <c r="F10" i="40"/>
  <c r="E10" i="40"/>
  <c r="D10" i="40"/>
  <c r="C10" i="40"/>
  <c r="N9" i="40"/>
  <c r="M9" i="40"/>
  <c r="L9" i="40"/>
  <c r="K9" i="40"/>
  <c r="J9" i="40"/>
  <c r="I9" i="40"/>
  <c r="H9" i="40"/>
  <c r="G9" i="40"/>
  <c r="F9" i="40"/>
  <c r="E9" i="40"/>
  <c r="D9" i="40"/>
  <c r="C9" i="40"/>
  <c r="N8" i="40"/>
  <c r="M8" i="40"/>
  <c r="L8" i="40"/>
  <c r="K8" i="40"/>
  <c r="J8" i="40"/>
  <c r="I8" i="40"/>
  <c r="H8" i="40"/>
  <c r="G8" i="40"/>
  <c r="F8" i="40"/>
  <c r="E8" i="40"/>
  <c r="D8" i="40"/>
  <c r="C8" i="40"/>
  <c r="N7" i="40"/>
  <c r="M7" i="40"/>
  <c r="L7" i="40"/>
  <c r="K7" i="40"/>
  <c r="J7" i="40"/>
  <c r="I7" i="40"/>
  <c r="H7" i="40"/>
  <c r="G7" i="40"/>
  <c r="F7" i="40"/>
  <c r="E7" i="40"/>
  <c r="D7" i="40"/>
  <c r="C7" i="40"/>
  <c r="N6" i="40"/>
  <c r="M6" i="40"/>
  <c r="L6" i="40"/>
  <c r="K6" i="40"/>
  <c r="J6" i="40"/>
  <c r="I6" i="40"/>
  <c r="H6" i="40"/>
  <c r="G6" i="40"/>
  <c r="F6" i="40"/>
  <c r="E6" i="40"/>
  <c r="D6" i="40"/>
  <c r="C6" i="40"/>
  <c r="N5" i="40"/>
  <c r="M5" i="40"/>
  <c r="L5" i="40"/>
  <c r="K5" i="40"/>
  <c r="J5" i="40"/>
  <c r="I5" i="40"/>
  <c r="H5" i="40"/>
  <c r="G5" i="40"/>
  <c r="F5" i="40"/>
  <c r="E5" i="40"/>
  <c r="D5" i="40"/>
  <c r="C5" i="40"/>
  <c r="N4" i="40"/>
  <c r="M4" i="40"/>
  <c r="L4" i="40"/>
  <c r="K4" i="40"/>
  <c r="J4" i="40"/>
  <c r="I4" i="40"/>
  <c r="H4" i="40"/>
  <c r="G4" i="40"/>
  <c r="F4" i="40"/>
  <c r="E4" i="40"/>
  <c r="D4" i="40"/>
  <c r="C4" i="40"/>
  <c r="C17" i="2"/>
  <c r="Y168" i="39"/>
  <c r="X168" i="39"/>
  <c r="R168" i="39"/>
  <c r="Q168" i="39"/>
  <c r="N168" i="39"/>
  <c r="AB168" i="39" s="1"/>
  <c r="M168" i="39"/>
  <c r="AA168" i="39" s="1"/>
  <c r="L168" i="39"/>
  <c r="Z168" i="39" s="1"/>
  <c r="K168" i="39"/>
  <c r="J168" i="39"/>
  <c r="I168" i="39"/>
  <c r="W168" i="39" s="1"/>
  <c r="H168" i="39"/>
  <c r="V168" i="39" s="1"/>
  <c r="G168" i="39"/>
  <c r="U168" i="39" s="1"/>
  <c r="F168" i="39"/>
  <c r="T168" i="39" s="1"/>
  <c r="E168" i="39"/>
  <c r="S168" i="39" s="1"/>
  <c r="D168" i="39"/>
  <c r="C168" i="39"/>
  <c r="Z167" i="39"/>
  <c r="Y167" i="39"/>
  <c r="X167" i="39"/>
  <c r="R167" i="39"/>
  <c r="N167" i="39"/>
  <c r="AB167" i="39" s="1"/>
  <c r="M167" i="39"/>
  <c r="AA167" i="39" s="1"/>
  <c r="L167" i="39"/>
  <c r="K167" i="39"/>
  <c r="J167" i="39"/>
  <c r="I167" i="39"/>
  <c r="W167" i="39" s="1"/>
  <c r="H167" i="39"/>
  <c r="V167" i="39" s="1"/>
  <c r="G167" i="39"/>
  <c r="U167" i="39" s="1"/>
  <c r="F167" i="39"/>
  <c r="T167" i="39" s="1"/>
  <c r="E167" i="39"/>
  <c r="S167" i="39" s="1"/>
  <c r="D167" i="39"/>
  <c r="C167" i="39"/>
  <c r="Q167" i="39" s="1"/>
  <c r="Z166" i="39"/>
  <c r="Y166" i="39"/>
  <c r="N166" i="39"/>
  <c r="AB166" i="39" s="1"/>
  <c r="M166" i="39"/>
  <c r="AA166" i="39" s="1"/>
  <c r="L166" i="39"/>
  <c r="K166" i="39"/>
  <c r="J166" i="39"/>
  <c r="X166" i="39" s="1"/>
  <c r="I166" i="39"/>
  <c r="W166" i="39" s="1"/>
  <c r="H166" i="39"/>
  <c r="V166" i="39" s="1"/>
  <c r="G166" i="39"/>
  <c r="U166" i="39" s="1"/>
  <c r="F166" i="39"/>
  <c r="T166" i="39" s="1"/>
  <c r="E166" i="39"/>
  <c r="S166" i="39" s="1"/>
  <c r="D166" i="39"/>
  <c r="R166" i="39" s="1"/>
  <c r="C166" i="39"/>
  <c r="Q166" i="39" s="1"/>
  <c r="Z165" i="39"/>
  <c r="N165" i="39"/>
  <c r="AB165" i="39" s="1"/>
  <c r="M165" i="39"/>
  <c r="AA165" i="39" s="1"/>
  <c r="L165" i="39"/>
  <c r="K165" i="39"/>
  <c r="Y165" i="39" s="1"/>
  <c r="J165" i="39"/>
  <c r="X165" i="39" s="1"/>
  <c r="I165" i="39"/>
  <c r="W165" i="39" s="1"/>
  <c r="H165" i="39"/>
  <c r="V165" i="39" s="1"/>
  <c r="G165" i="39"/>
  <c r="U165" i="39" s="1"/>
  <c r="F165" i="39"/>
  <c r="T165" i="39" s="1"/>
  <c r="E165" i="39"/>
  <c r="S165" i="39" s="1"/>
  <c r="D165" i="39"/>
  <c r="R165" i="39" s="1"/>
  <c r="C165" i="39"/>
  <c r="Q165" i="39" s="1"/>
  <c r="X164" i="39"/>
  <c r="N164" i="39"/>
  <c r="AB164" i="39" s="1"/>
  <c r="M164" i="39"/>
  <c r="AA164" i="39" s="1"/>
  <c r="L164" i="39"/>
  <c r="Z164" i="39" s="1"/>
  <c r="K164" i="39"/>
  <c r="Y164" i="39" s="1"/>
  <c r="J164" i="39"/>
  <c r="I164" i="39"/>
  <c r="W164" i="39" s="1"/>
  <c r="H164" i="39"/>
  <c r="V164" i="39" s="1"/>
  <c r="G164" i="39"/>
  <c r="U164" i="39" s="1"/>
  <c r="F164" i="39"/>
  <c r="T164" i="39" s="1"/>
  <c r="E164" i="39"/>
  <c r="S164" i="39" s="1"/>
  <c r="D164" i="39"/>
  <c r="R164" i="39" s="1"/>
  <c r="C164" i="39"/>
  <c r="Q164" i="39" s="1"/>
  <c r="Y163" i="39"/>
  <c r="X163" i="39"/>
  <c r="Q163" i="39"/>
  <c r="N163" i="39"/>
  <c r="AB163" i="39" s="1"/>
  <c r="M163" i="39"/>
  <c r="AA163" i="39" s="1"/>
  <c r="L163" i="39"/>
  <c r="Z163" i="39" s="1"/>
  <c r="K163" i="39"/>
  <c r="J163" i="39"/>
  <c r="I163" i="39"/>
  <c r="W163" i="39" s="1"/>
  <c r="H163" i="39"/>
  <c r="V163" i="39" s="1"/>
  <c r="G163" i="39"/>
  <c r="U163" i="39" s="1"/>
  <c r="F163" i="39"/>
  <c r="T163" i="39" s="1"/>
  <c r="E163" i="39"/>
  <c r="S163" i="39" s="1"/>
  <c r="D163" i="39"/>
  <c r="R163" i="39" s="1"/>
  <c r="C163" i="39"/>
  <c r="Z162" i="39"/>
  <c r="Y162" i="39"/>
  <c r="R162" i="39"/>
  <c r="Q162" i="39"/>
  <c r="N162" i="39"/>
  <c r="AB162" i="39" s="1"/>
  <c r="M162" i="39"/>
  <c r="AA162" i="39" s="1"/>
  <c r="L162" i="39"/>
  <c r="K162" i="39"/>
  <c r="J162" i="39"/>
  <c r="X162" i="39" s="1"/>
  <c r="I162" i="39"/>
  <c r="W162" i="39" s="1"/>
  <c r="H162" i="39"/>
  <c r="V162" i="39" s="1"/>
  <c r="G162" i="39"/>
  <c r="U162" i="39" s="1"/>
  <c r="F162" i="39"/>
  <c r="T162" i="39" s="1"/>
  <c r="E162" i="39"/>
  <c r="S162" i="39" s="1"/>
  <c r="D162" i="39"/>
  <c r="C162" i="39"/>
  <c r="Z161" i="39"/>
  <c r="X161" i="39"/>
  <c r="R161" i="39"/>
  <c r="Q161" i="39"/>
  <c r="N161" i="39"/>
  <c r="AB161" i="39" s="1"/>
  <c r="M161" i="39"/>
  <c r="AA161" i="39" s="1"/>
  <c r="L161" i="39"/>
  <c r="K161" i="39"/>
  <c r="Y161" i="39" s="1"/>
  <c r="J161" i="39"/>
  <c r="I161" i="39"/>
  <c r="W161" i="39" s="1"/>
  <c r="H161" i="39"/>
  <c r="V161" i="39" s="1"/>
  <c r="G161" i="39"/>
  <c r="U161" i="39" s="1"/>
  <c r="F161" i="39"/>
  <c r="T161" i="39" s="1"/>
  <c r="E161" i="39"/>
  <c r="S161" i="39" s="1"/>
  <c r="D161" i="39"/>
  <c r="C161" i="39"/>
  <c r="Y160" i="39"/>
  <c r="X160" i="39"/>
  <c r="R160" i="39"/>
  <c r="Q160" i="39"/>
  <c r="N160" i="39"/>
  <c r="AB160" i="39" s="1"/>
  <c r="M160" i="39"/>
  <c r="AA160" i="39" s="1"/>
  <c r="L160" i="39"/>
  <c r="Z160" i="39" s="1"/>
  <c r="K160" i="39"/>
  <c r="J160" i="39"/>
  <c r="I160" i="39"/>
  <c r="W160" i="39" s="1"/>
  <c r="H160" i="39"/>
  <c r="V160" i="39" s="1"/>
  <c r="G160" i="39"/>
  <c r="U160" i="39" s="1"/>
  <c r="F160" i="39"/>
  <c r="T160" i="39" s="1"/>
  <c r="E160" i="39"/>
  <c r="S160" i="39" s="1"/>
  <c r="D160" i="39"/>
  <c r="C160" i="39"/>
  <c r="Z159" i="39"/>
  <c r="Y159" i="39"/>
  <c r="X159" i="39"/>
  <c r="R159" i="39"/>
  <c r="N159" i="39"/>
  <c r="AB159" i="39" s="1"/>
  <c r="M159" i="39"/>
  <c r="AA159" i="39" s="1"/>
  <c r="L159" i="39"/>
  <c r="K159" i="39"/>
  <c r="J159" i="39"/>
  <c r="I159" i="39"/>
  <c r="W159" i="39" s="1"/>
  <c r="H159" i="39"/>
  <c r="V159" i="39" s="1"/>
  <c r="G159" i="39"/>
  <c r="U159" i="39" s="1"/>
  <c r="F159" i="39"/>
  <c r="T159" i="39" s="1"/>
  <c r="E159" i="39"/>
  <c r="S159" i="39" s="1"/>
  <c r="D159" i="39"/>
  <c r="C159" i="39"/>
  <c r="Q159" i="39" s="1"/>
  <c r="Z158" i="39"/>
  <c r="Y158" i="39"/>
  <c r="N158" i="39"/>
  <c r="AB158" i="39" s="1"/>
  <c r="M158" i="39"/>
  <c r="AA158" i="39" s="1"/>
  <c r="L158" i="39"/>
  <c r="K158" i="39"/>
  <c r="J158" i="39"/>
  <c r="X158" i="39" s="1"/>
  <c r="I158" i="39"/>
  <c r="W158" i="39" s="1"/>
  <c r="H158" i="39"/>
  <c r="V158" i="39" s="1"/>
  <c r="G158" i="39"/>
  <c r="U158" i="39" s="1"/>
  <c r="F158" i="39"/>
  <c r="T158" i="39" s="1"/>
  <c r="E158" i="39"/>
  <c r="S158" i="39" s="1"/>
  <c r="D158" i="39"/>
  <c r="R158" i="39" s="1"/>
  <c r="C158" i="39"/>
  <c r="Q158" i="39" s="1"/>
  <c r="AB154" i="39"/>
  <c r="V154" i="39"/>
  <c r="N154" i="39"/>
  <c r="M154" i="39"/>
  <c r="AA154" i="39" s="1"/>
  <c r="L154" i="39"/>
  <c r="Z154" i="39" s="1"/>
  <c r="K154" i="39"/>
  <c r="Y154" i="39" s="1"/>
  <c r="J154" i="39"/>
  <c r="X154" i="39" s="1"/>
  <c r="I154" i="39"/>
  <c r="W154" i="39" s="1"/>
  <c r="H154" i="39"/>
  <c r="G154" i="39"/>
  <c r="U154" i="39" s="1"/>
  <c r="F154" i="39"/>
  <c r="T154" i="39" s="1"/>
  <c r="E154" i="39"/>
  <c r="S154" i="39" s="1"/>
  <c r="D154" i="39"/>
  <c r="R154" i="39" s="1"/>
  <c r="C154" i="39"/>
  <c r="Q154" i="39" s="1"/>
  <c r="AB153" i="39"/>
  <c r="V153" i="39"/>
  <c r="T153" i="39"/>
  <c r="N153" i="39"/>
  <c r="M153" i="39"/>
  <c r="AA153" i="39" s="1"/>
  <c r="L153" i="39"/>
  <c r="Z153" i="39" s="1"/>
  <c r="K153" i="39"/>
  <c r="Y153" i="39" s="1"/>
  <c r="J153" i="39"/>
  <c r="X153" i="39" s="1"/>
  <c r="I153" i="39"/>
  <c r="W153" i="39" s="1"/>
  <c r="H153" i="39"/>
  <c r="G153" i="39"/>
  <c r="U153" i="39" s="1"/>
  <c r="F153" i="39"/>
  <c r="E153" i="39"/>
  <c r="S153" i="39" s="1"/>
  <c r="D153" i="39"/>
  <c r="R153" i="39" s="1"/>
  <c r="C153" i="39"/>
  <c r="Q153" i="39" s="1"/>
  <c r="AB152" i="39"/>
  <c r="T152" i="39"/>
  <c r="N152" i="39"/>
  <c r="M152" i="39"/>
  <c r="AA152" i="39" s="1"/>
  <c r="L152" i="39"/>
  <c r="Z152" i="39" s="1"/>
  <c r="K152" i="39"/>
  <c r="Y152" i="39" s="1"/>
  <c r="J152" i="39"/>
  <c r="X152" i="39" s="1"/>
  <c r="I152" i="39"/>
  <c r="W152" i="39" s="1"/>
  <c r="H152" i="39"/>
  <c r="V152" i="39" s="1"/>
  <c r="G152" i="39"/>
  <c r="U152" i="39" s="1"/>
  <c r="F152" i="39"/>
  <c r="E152" i="39"/>
  <c r="S152" i="39" s="1"/>
  <c r="D152" i="39"/>
  <c r="R152" i="39" s="1"/>
  <c r="C152" i="39"/>
  <c r="Q152" i="39" s="1"/>
  <c r="AB151" i="39"/>
  <c r="T151" i="39"/>
  <c r="N151" i="39"/>
  <c r="M151" i="39"/>
  <c r="AA151" i="39" s="1"/>
  <c r="L151" i="39"/>
  <c r="Z151" i="39" s="1"/>
  <c r="K151" i="39"/>
  <c r="Y151" i="39" s="1"/>
  <c r="J151" i="39"/>
  <c r="X151" i="39" s="1"/>
  <c r="I151" i="39"/>
  <c r="W151" i="39" s="1"/>
  <c r="H151" i="39"/>
  <c r="V151" i="39" s="1"/>
  <c r="G151" i="39"/>
  <c r="U151" i="39" s="1"/>
  <c r="F151" i="39"/>
  <c r="E151" i="39"/>
  <c r="S151" i="39" s="1"/>
  <c r="D151" i="39"/>
  <c r="R151" i="39" s="1"/>
  <c r="C151" i="39"/>
  <c r="Q151" i="39" s="1"/>
  <c r="N150" i="39"/>
  <c r="AB150" i="39" s="1"/>
  <c r="M150" i="39"/>
  <c r="AA150" i="39" s="1"/>
  <c r="L150" i="39"/>
  <c r="Z150" i="39" s="1"/>
  <c r="K150" i="39"/>
  <c r="Y150" i="39" s="1"/>
  <c r="J150" i="39"/>
  <c r="X150" i="39" s="1"/>
  <c r="I150" i="39"/>
  <c r="W150" i="39" s="1"/>
  <c r="H150" i="39"/>
  <c r="V150" i="39" s="1"/>
  <c r="G150" i="39"/>
  <c r="U150" i="39" s="1"/>
  <c r="F150" i="39"/>
  <c r="T150" i="39" s="1"/>
  <c r="E150" i="39"/>
  <c r="S150" i="39" s="1"/>
  <c r="D150" i="39"/>
  <c r="R150" i="39" s="1"/>
  <c r="C150" i="39"/>
  <c r="Q150" i="39" s="1"/>
  <c r="AB149" i="39"/>
  <c r="V149" i="39"/>
  <c r="T149" i="39"/>
  <c r="N149" i="39"/>
  <c r="M149" i="39"/>
  <c r="AA149" i="39" s="1"/>
  <c r="L149" i="39"/>
  <c r="Z149" i="39" s="1"/>
  <c r="K149" i="39"/>
  <c r="Y149" i="39" s="1"/>
  <c r="J149" i="39"/>
  <c r="X149" i="39" s="1"/>
  <c r="I149" i="39"/>
  <c r="W149" i="39" s="1"/>
  <c r="H149" i="39"/>
  <c r="G149" i="39"/>
  <c r="U149" i="39" s="1"/>
  <c r="F149" i="39"/>
  <c r="E149" i="39"/>
  <c r="S149" i="39" s="1"/>
  <c r="D149" i="39"/>
  <c r="R149" i="39" s="1"/>
  <c r="C149" i="39"/>
  <c r="Q149" i="39" s="1"/>
  <c r="AB148" i="39"/>
  <c r="T148" i="39"/>
  <c r="N148" i="39"/>
  <c r="M148" i="39"/>
  <c r="AA148" i="39" s="1"/>
  <c r="L148" i="39"/>
  <c r="Z148" i="39" s="1"/>
  <c r="K148" i="39"/>
  <c r="Y148" i="39" s="1"/>
  <c r="J148" i="39"/>
  <c r="X148" i="39" s="1"/>
  <c r="I148" i="39"/>
  <c r="W148" i="39" s="1"/>
  <c r="H148" i="39"/>
  <c r="V148" i="39" s="1"/>
  <c r="G148" i="39"/>
  <c r="U148" i="39" s="1"/>
  <c r="F148" i="39"/>
  <c r="E148" i="39"/>
  <c r="S148" i="39" s="1"/>
  <c r="D148" i="39"/>
  <c r="R148" i="39" s="1"/>
  <c r="C148" i="39"/>
  <c r="Q148" i="39" s="1"/>
  <c r="AB147" i="39"/>
  <c r="T147" i="39"/>
  <c r="N147" i="39"/>
  <c r="M147" i="39"/>
  <c r="AA147" i="39" s="1"/>
  <c r="L147" i="39"/>
  <c r="Z147" i="39" s="1"/>
  <c r="K147" i="39"/>
  <c r="Y147" i="39" s="1"/>
  <c r="J147" i="39"/>
  <c r="X147" i="39" s="1"/>
  <c r="I147" i="39"/>
  <c r="W147" i="39" s="1"/>
  <c r="H147" i="39"/>
  <c r="V147" i="39" s="1"/>
  <c r="G147" i="39"/>
  <c r="U147" i="39" s="1"/>
  <c r="F147" i="39"/>
  <c r="E147" i="39"/>
  <c r="S147" i="39" s="1"/>
  <c r="D147" i="39"/>
  <c r="R147" i="39" s="1"/>
  <c r="C147" i="39"/>
  <c r="Q147" i="39" s="1"/>
  <c r="N146" i="39"/>
  <c r="AB146" i="39" s="1"/>
  <c r="M146" i="39"/>
  <c r="AA146" i="39" s="1"/>
  <c r="L146" i="39"/>
  <c r="Z146" i="39" s="1"/>
  <c r="K146" i="39"/>
  <c r="Y146" i="39" s="1"/>
  <c r="J146" i="39"/>
  <c r="X146" i="39" s="1"/>
  <c r="I146" i="39"/>
  <c r="W146" i="39" s="1"/>
  <c r="H146" i="39"/>
  <c r="V146" i="39" s="1"/>
  <c r="G146" i="39"/>
  <c r="U146" i="39" s="1"/>
  <c r="F146" i="39"/>
  <c r="T146" i="39" s="1"/>
  <c r="E146" i="39"/>
  <c r="S146" i="39" s="1"/>
  <c r="D146" i="39"/>
  <c r="R146" i="39" s="1"/>
  <c r="C146" i="39"/>
  <c r="Q146" i="39" s="1"/>
  <c r="AB145" i="39"/>
  <c r="V145" i="39"/>
  <c r="N145" i="39"/>
  <c r="M145" i="39"/>
  <c r="AA145" i="39" s="1"/>
  <c r="L145" i="39"/>
  <c r="Z145" i="39" s="1"/>
  <c r="K145" i="39"/>
  <c r="Y145" i="39" s="1"/>
  <c r="J145" i="39"/>
  <c r="X145" i="39" s="1"/>
  <c r="I145" i="39"/>
  <c r="W145" i="39" s="1"/>
  <c r="H145" i="39"/>
  <c r="G145" i="39"/>
  <c r="U145" i="39" s="1"/>
  <c r="F145" i="39"/>
  <c r="T145" i="39" s="1"/>
  <c r="E145" i="39"/>
  <c r="S145" i="39" s="1"/>
  <c r="D145" i="39"/>
  <c r="R145" i="39" s="1"/>
  <c r="C145" i="39"/>
  <c r="Q145" i="39" s="1"/>
  <c r="AB144" i="39"/>
  <c r="V144" i="39"/>
  <c r="N144" i="39"/>
  <c r="M144" i="39"/>
  <c r="AA144" i="39" s="1"/>
  <c r="L144" i="39"/>
  <c r="Z144" i="39" s="1"/>
  <c r="K144" i="39"/>
  <c r="Y144" i="39" s="1"/>
  <c r="J144" i="39"/>
  <c r="X144" i="39" s="1"/>
  <c r="I144" i="39"/>
  <c r="W144" i="39" s="1"/>
  <c r="H144" i="39"/>
  <c r="G144" i="39"/>
  <c r="U144" i="39" s="1"/>
  <c r="F144" i="39"/>
  <c r="T144" i="39" s="1"/>
  <c r="E144" i="39"/>
  <c r="S144" i="39" s="1"/>
  <c r="D144" i="39"/>
  <c r="R144" i="39" s="1"/>
  <c r="C144" i="39"/>
  <c r="Q144" i="39" s="1"/>
  <c r="Z140" i="39"/>
  <c r="N140" i="39"/>
  <c r="AB140" i="39" s="1"/>
  <c r="M140" i="39"/>
  <c r="AA140" i="39" s="1"/>
  <c r="L140" i="39"/>
  <c r="K140" i="39"/>
  <c r="Y140" i="39" s="1"/>
  <c r="J140" i="39"/>
  <c r="X140" i="39" s="1"/>
  <c r="I140" i="39"/>
  <c r="W140" i="39" s="1"/>
  <c r="H140" i="39"/>
  <c r="V140" i="39" s="1"/>
  <c r="G140" i="39"/>
  <c r="U140" i="39" s="1"/>
  <c r="F140" i="39"/>
  <c r="T140" i="39" s="1"/>
  <c r="E140" i="39"/>
  <c r="S140" i="39" s="1"/>
  <c r="D140" i="39"/>
  <c r="R140" i="39" s="1"/>
  <c r="C140" i="39"/>
  <c r="Q140" i="39" s="1"/>
  <c r="Z139" i="39"/>
  <c r="N139" i="39"/>
  <c r="AB139" i="39" s="1"/>
  <c r="M139" i="39"/>
  <c r="AA139" i="39" s="1"/>
  <c r="L139" i="39"/>
  <c r="K139" i="39"/>
  <c r="Y139" i="39" s="1"/>
  <c r="J139" i="39"/>
  <c r="X139" i="39" s="1"/>
  <c r="I139" i="39"/>
  <c r="W139" i="39" s="1"/>
  <c r="H139" i="39"/>
  <c r="V139" i="39" s="1"/>
  <c r="G139" i="39"/>
  <c r="U139" i="39" s="1"/>
  <c r="F139" i="39"/>
  <c r="T139" i="39" s="1"/>
  <c r="E139" i="39"/>
  <c r="S139" i="39" s="1"/>
  <c r="D139" i="39"/>
  <c r="R139" i="39" s="1"/>
  <c r="C139" i="39"/>
  <c r="Q139" i="39" s="1"/>
  <c r="Z138" i="39"/>
  <c r="N138" i="39"/>
  <c r="AB138" i="39" s="1"/>
  <c r="M138" i="39"/>
  <c r="AA138" i="39" s="1"/>
  <c r="L138" i="39"/>
  <c r="K138" i="39"/>
  <c r="Y138" i="39" s="1"/>
  <c r="J138" i="39"/>
  <c r="X138" i="39" s="1"/>
  <c r="I138" i="39"/>
  <c r="W138" i="39" s="1"/>
  <c r="H138" i="39"/>
  <c r="V138" i="39" s="1"/>
  <c r="G138" i="39"/>
  <c r="U138" i="39" s="1"/>
  <c r="F138" i="39"/>
  <c r="T138" i="39" s="1"/>
  <c r="E138" i="39"/>
  <c r="S138" i="39" s="1"/>
  <c r="D138" i="39"/>
  <c r="R138" i="39" s="1"/>
  <c r="C138" i="39"/>
  <c r="Q138" i="39" s="1"/>
  <c r="Z137" i="39"/>
  <c r="X137" i="39"/>
  <c r="U137" i="39"/>
  <c r="N137" i="39"/>
  <c r="AB137" i="39" s="1"/>
  <c r="M137" i="39"/>
  <c r="AA137" i="39" s="1"/>
  <c r="L137" i="39"/>
  <c r="K137" i="39"/>
  <c r="Y137" i="39" s="1"/>
  <c r="J137" i="39"/>
  <c r="I137" i="39"/>
  <c r="W137" i="39" s="1"/>
  <c r="H137" i="39"/>
  <c r="V137" i="39" s="1"/>
  <c r="G137" i="39"/>
  <c r="F137" i="39"/>
  <c r="T137" i="39" s="1"/>
  <c r="E137" i="39"/>
  <c r="S137" i="39" s="1"/>
  <c r="D137" i="39"/>
  <c r="R137" i="39" s="1"/>
  <c r="C137" i="39"/>
  <c r="Q137" i="39" s="1"/>
  <c r="Z136" i="39"/>
  <c r="X136" i="39"/>
  <c r="R136" i="39"/>
  <c r="N136" i="39"/>
  <c r="AB136" i="39" s="1"/>
  <c r="M136" i="39"/>
  <c r="AA136" i="39" s="1"/>
  <c r="L136" i="39"/>
  <c r="K136" i="39"/>
  <c r="Y136" i="39" s="1"/>
  <c r="J136" i="39"/>
  <c r="I136" i="39"/>
  <c r="W136" i="39" s="1"/>
  <c r="H136" i="39"/>
  <c r="V136" i="39" s="1"/>
  <c r="G136" i="39"/>
  <c r="U136" i="39" s="1"/>
  <c r="F136" i="39"/>
  <c r="T136" i="39" s="1"/>
  <c r="E136" i="39"/>
  <c r="S136" i="39" s="1"/>
  <c r="D136" i="39"/>
  <c r="C136" i="39"/>
  <c r="Q136" i="39" s="1"/>
  <c r="Z135" i="39"/>
  <c r="X135" i="39"/>
  <c r="U135" i="39"/>
  <c r="N135" i="39"/>
  <c r="AB135" i="39" s="1"/>
  <c r="M135" i="39"/>
  <c r="AA135" i="39" s="1"/>
  <c r="L135" i="39"/>
  <c r="K135" i="39"/>
  <c r="Y135" i="39" s="1"/>
  <c r="J135" i="39"/>
  <c r="I135" i="39"/>
  <c r="W135" i="39" s="1"/>
  <c r="H135" i="39"/>
  <c r="V135" i="39" s="1"/>
  <c r="G135" i="39"/>
  <c r="F135" i="39"/>
  <c r="T135" i="39" s="1"/>
  <c r="E135" i="39"/>
  <c r="S135" i="39" s="1"/>
  <c r="D135" i="39"/>
  <c r="R135" i="39" s="1"/>
  <c r="C135" i="39"/>
  <c r="Q135" i="39" s="1"/>
  <c r="Z134" i="39"/>
  <c r="X134" i="39"/>
  <c r="N134" i="39"/>
  <c r="AB134" i="39" s="1"/>
  <c r="M134" i="39"/>
  <c r="AA134" i="39" s="1"/>
  <c r="L134" i="39"/>
  <c r="K134" i="39"/>
  <c r="Y134" i="39" s="1"/>
  <c r="J134" i="39"/>
  <c r="I134" i="39"/>
  <c r="W134" i="39" s="1"/>
  <c r="H134" i="39"/>
  <c r="V134" i="39" s="1"/>
  <c r="G134" i="39"/>
  <c r="U134" i="39" s="1"/>
  <c r="F134" i="39"/>
  <c r="T134" i="39" s="1"/>
  <c r="E134" i="39"/>
  <c r="S134" i="39" s="1"/>
  <c r="D134" i="39"/>
  <c r="R134" i="39" s="1"/>
  <c r="C134" i="39"/>
  <c r="Q134" i="39" s="1"/>
  <c r="X133" i="39"/>
  <c r="U133" i="39"/>
  <c r="N133" i="39"/>
  <c r="AB133" i="39" s="1"/>
  <c r="M133" i="39"/>
  <c r="AA133" i="39" s="1"/>
  <c r="L133" i="39"/>
  <c r="Z133" i="39" s="1"/>
  <c r="K133" i="39"/>
  <c r="Y133" i="39" s="1"/>
  <c r="J133" i="39"/>
  <c r="I133" i="39"/>
  <c r="W133" i="39" s="1"/>
  <c r="H133" i="39"/>
  <c r="V133" i="39" s="1"/>
  <c r="G133" i="39"/>
  <c r="F133" i="39"/>
  <c r="T133" i="39" s="1"/>
  <c r="E133" i="39"/>
  <c r="S133" i="39" s="1"/>
  <c r="D133" i="39"/>
  <c r="R133" i="39" s="1"/>
  <c r="C133" i="39"/>
  <c r="Q133" i="39" s="1"/>
  <c r="X132" i="39"/>
  <c r="R132" i="39"/>
  <c r="Q132" i="39"/>
  <c r="N132" i="39"/>
  <c r="AB132" i="39" s="1"/>
  <c r="M132" i="39"/>
  <c r="AA132" i="39" s="1"/>
  <c r="L132" i="39"/>
  <c r="Z132" i="39" s="1"/>
  <c r="K132" i="39"/>
  <c r="Y132" i="39" s="1"/>
  <c r="J132" i="39"/>
  <c r="I132" i="39"/>
  <c r="W132" i="39" s="1"/>
  <c r="H132" i="39"/>
  <c r="V132" i="39" s="1"/>
  <c r="G132" i="39"/>
  <c r="U132" i="39" s="1"/>
  <c r="F132" i="39"/>
  <c r="T132" i="39" s="1"/>
  <c r="E132" i="39"/>
  <c r="S132" i="39" s="1"/>
  <c r="D132" i="39"/>
  <c r="C132" i="39"/>
  <c r="X131" i="39"/>
  <c r="U131" i="39"/>
  <c r="N131" i="39"/>
  <c r="AB131" i="39" s="1"/>
  <c r="M131" i="39"/>
  <c r="AA131" i="39" s="1"/>
  <c r="L131" i="39"/>
  <c r="Z131" i="39" s="1"/>
  <c r="K131" i="39"/>
  <c r="Y131" i="39" s="1"/>
  <c r="J131" i="39"/>
  <c r="I131" i="39"/>
  <c r="W131" i="39" s="1"/>
  <c r="H131" i="39"/>
  <c r="V131" i="39" s="1"/>
  <c r="G131" i="39"/>
  <c r="F131" i="39"/>
  <c r="T131" i="39" s="1"/>
  <c r="E131" i="39"/>
  <c r="S131" i="39" s="1"/>
  <c r="D131" i="39"/>
  <c r="R131" i="39" s="1"/>
  <c r="C131" i="39"/>
  <c r="Q131" i="39" s="1"/>
  <c r="X130" i="39"/>
  <c r="R130" i="39"/>
  <c r="N130" i="39"/>
  <c r="AB130" i="39" s="1"/>
  <c r="M130" i="39"/>
  <c r="AA130" i="39" s="1"/>
  <c r="L130" i="39"/>
  <c r="Z130" i="39" s="1"/>
  <c r="K130" i="39"/>
  <c r="Y130" i="39" s="1"/>
  <c r="J130" i="39"/>
  <c r="I130" i="39"/>
  <c r="W130" i="39" s="1"/>
  <c r="H130" i="39"/>
  <c r="V130" i="39" s="1"/>
  <c r="G130" i="39"/>
  <c r="U130" i="39" s="1"/>
  <c r="F130" i="39"/>
  <c r="T130" i="39" s="1"/>
  <c r="E130" i="39"/>
  <c r="S130" i="39" s="1"/>
  <c r="D130" i="39"/>
  <c r="C130" i="39"/>
  <c r="Q130" i="39" s="1"/>
  <c r="N126" i="39"/>
  <c r="AB126" i="39" s="1"/>
  <c r="M126" i="39"/>
  <c r="AA126" i="39" s="1"/>
  <c r="L126" i="39"/>
  <c r="Z126" i="39" s="1"/>
  <c r="K126" i="39"/>
  <c r="Y126" i="39" s="1"/>
  <c r="J126" i="39"/>
  <c r="X126" i="39" s="1"/>
  <c r="I126" i="39"/>
  <c r="W126" i="39" s="1"/>
  <c r="H126" i="39"/>
  <c r="V126" i="39" s="1"/>
  <c r="G126" i="39"/>
  <c r="U126" i="39" s="1"/>
  <c r="F126" i="39"/>
  <c r="T126" i="39" s="1"/>
  <c r="E126" i="39"/>
  <c r="S126" i="39" s="1"/>
  <c r="D126" i="39"/>
  <c r="R126" i="39" s="1"/>
  <c r="C126" i="39"/>
  <c r="Q126" i="39" s="1"/>
  <c r="N125" i="39"/>
  <c r="AB125" i="39" s="1"/>
  <c r="M125" i="39"/>
  <c r="AA125" i="39" s="1"/>
  <c r="L125" i="39"/>
  <c r="Z125" i="39" s="1"/>
  <c r="K125" i="39"/>
  <c r="Y125" i="39" s="1"/>
  <c r="J125" i="39"/>
  <c r="X125" i="39" s="1"/>
  <c r="I125" i="39"/>
  <c r="W125" i="39" s="1"/>
  <c r="H125" i="39"/>
  <c r="V125" i="39" s="1"/>
  <c r="G125" i="39"/>
  <c r="U125" i="39" s="1"/>
  <c r="F125" i="39"/>
  <c r="T125" i="39" s="1"/>
  <c r="E125" i="39"/>
  <c r="S125" i="39" s="1"/>
  <c r="D125" i="39"/>
  <c r="R125" i="39" s="1"/>
  <c r="C125" i="39"/>
  <c r="Q125" i="39" s="1"/>
  <c r="Q124" i="39"/>
  <c r="N124" i="39"/>
  <c r="AB124" i="39" s="1"/>
  <c r="M124" i="39"/>
  <c r="AA124" i="39" s="1"/>
  <c r="L124" i="39"/>
  <c r="Z124" i="39" s="1"/>
  <c r="K124" i="39"/>
  <c r="Y124" i="39" s="1"/>
  <c r="J124" i="39"/>
  <c r="X124" i="39" s="1"/>
  <c r="I124" i="39"/>
  <c r="W124" i="39" s="1"/>
  <c r="H124" i="39"/>
  <c r="V124" i="39" s="1"/>
  <c r="G124" i="39"/>
  <c r="U124" i="39" s="1"/>
  <c r="F124" i="39"/>
  <c r="T124" i="39" s="1"/>
  <c r="E124" i="39"/>
  <c r="S124" i="39" s="1"/>
  <c r="D124" i="39"/>
  <c r="R124" i="39" s="1"/>
  <c r="C124" i="39"/>
  <c r="N123" i="39"/>
  <c r="AB123" i="39" s="1"/>
  <c r="M123" i="39"/>
  <c r="AA123" i="39" s="1"/>
  <c r="L123" i="39"/>
  <c r="Z123" i="39" s="1"/>
  <c r="K123" i="39"/>
  <c r="Y123" i="39" s="1"/>
  <c r="J123" i="39"/>
  <c r="X123" i="39" s="1"/>
  <c r="I123" i="39"/>
  <c r="W123" i="39" s="1"/>
  <c r="H123" i="39"/>
  <c r="V123" i="39" s="1"/>
  <c r="G123" i="39"/>
  <c r="U123" i="39" s="1"/>
  <c r="F123" i="39"/>
  <c r="T123" i="39" s="1"/>
  <c r="E123" i="39"/>
  <c r="S123" i="39" s="1"/>
  <c r="D123" i="39"/>
  <c r="R123" i="39" s="1"/>
  <c r="C123" i="39"/>
  <c r="Q123" i="39" s="1"/>
  <c r="N122" i="39"/>
  <c r="AB122" i="39" s="1"/>
  <c r="M122" i="39"/>
  <c r="AA122" i="39" s="1"/>
  <c r="L122" i="39"/>
  <c r="Z122" i="39" s="1"/>
  <c r="K122" i="39"/>
  <c r="Y122" i="39" s="1"/>
  <c r="J122" i="39"/>
  <c r="X122" i="39" s="1"/>
  <c r="I122" i="39"/>
  <c r="W122" i="39" s="1"/>
  <c r="H122" i="39"/>
  <c r="V122" i="39" s="1"/>
  <c r="G122" i="39"/>
  <c r="U122" i="39" s="1"/>
  <c r="F122" i="39"/>
  <c r="T122" i="39" s="1"/>
  <c r="E122" i="39"/>
  <c r="S122" i="39" s="1"/>
  <c r="D122" i="39"/>
  <c r="R122" i="39" s="1"/>
  <c r="C122" i="39"/>
  <c r="Q122" i="39" s="1"/>
  <c r="V121" i="39"/>
  <c r="N121" i="39"/>
  <c r="AB121" i="39" s="1"/>
  <c r="M121" i="39"/>
  <c r="AA121" i="39" s="1"/>
  <c r="L121" i="39"/>
  <c r="Z121" i="39" s="1"/>
  <c r="K121" i="39"/>
  <c r="Y121" i="39" s="1"/>
  <c r="J121" i="39"/>
  <c r="X121" i="39" s="1"/>
  <c r="I121" i="39"/>
  <c r="W121" i="39" s="1"/>
  <c r="H121" i="39"/>
  <c r="G121" i="39"/>
  <c r="U121" i="39" s="1"/>
  <c r="F121" i="39"/>
  <c r="T121" i="39" s="1"/>
  <c r="E121" i="39"/>
  <c r="S121" i="39" s="1"/>
  <c r="D121" i="39"/>
  <c r="R121" i="39" s="1"/>
  <c r="C121" i="39"/>
  <c r="Q121" i="39" s="1"/>
  <c r="V120" i="39"/>
  <c r="N120" i="39"/>
  <c r="AB120" i="39" s="1"/>
  <c r="M120" i="39"/>
  <c r="AA120" i="39" s="1"/>
  <c r="L120" i="39"/>
  <c r="Z120" i="39" s="1"/>
  <c r="K120" i="39"/>
  <c r="Y120" i="39" s="1"/>
  <c r="J120" i="39"/>
  <c r="X120" i="39" s="1"/>
  <c r="I120" i="39"/>
  <c r="W120" i="39" s="1"/>
  <c r="H120" i="39"/>
  <c r="G120" i="39"/>
  <c r="U120" i="39" s="1"/>
  <c r="F120" i="39"/>
  <c r="T120" i="39" s="1"/>
  <c r="E120" i="39"/>
  <c r="S120" i="39" s="1"/>
  <c r="D120" i="39"/>
  <c r="R120" i="39" s="1"/>
  <c r="C120" i="39"/>
  <c r="Q120" i="39" s="1"/>
  <c r="V119" i="39"/>
  <c r="N119" i="39"/>
  <c r="AB119" i="39" s="1"/>
  <c r="M119" i="39"/>
  <c r="AA119" i="39" s="1"/>
  <c r="L119" i="39"/>
  <c r="Z119" i="39" s="1"/>
  <c r="K119" i="39"/>
  <c r="Y119" i="39" s="1"/>
  <c r="J119" i="39"/>
  <c r="X119" i="39" s="1"/>
  <c r="I119" i="39"/>
  <c r="W119" i="39" s="1"/>
  <c r="H119" i="39"/>
  <c r="G119" i="39"/>
  <c r="U119" i="39" s="1"/>
  <c r="F119" i="39"/>
  <c r="T119" i="39" s="1"/>
  <c r="E119" i="39"/>
  <c r="S119" i="39" s="1"/>
  <c r="D119" i="39"/>
  <c r="R119" i="39" s="1"/>
  <c r="C119" i="39"/>
  <c r="Q119" i="39" s="1"/>
  <c r="AB118" i="39"/>
  <c r="N118" i="39"/>
  <c r="M118" i="39"/>
  <c r="AA118" i="39" s="1"/>
  <c r="L118" i="39"/>
  <c r="Z118" i="39" s="1"/>
  <c r="K118" i="39"/>
  <c r="Y118" i="39" s="1"/>
  <c r="J118" i="39"/>
  <c r="X118" i="39" s="1"/>
  <c r="I118" i="39"/>
  <c r="W118" i="39" s="1"/>
  <c r="H118" i="39"/>
  <c r="V118" i="39" s="1"/>
  <c r="G118" i="39"/>
  <c r="U118" i="39" s="1"/>
  <c r="F118" i="39"/>
  <c r="T118" i="39" s="1"/>
  <c r="E118" i="39"/>
  <c r="S118" i="39" s="1"/>
  <c r="D118" i="39"/>
  <c r="R118" i="39" s="1"/>
  <c r="C118" i="39"/>
  <c r="Q118" i="39" s="1"/>
  <c r="AB117" i="39"/>
  <c r="U117" i="39"/>
  <c r="N117" i="39"/>
  <c r="M117" i="39"/>
  <c r="AA117" i="39" s="1"/>
  <c r="L117" i="39"/>
  <c r="Z117" i="39" s="1"/>
  <c r="K117" i="39"/>
  <c r="Y117" i="39" s="1"/>
  <c r="J117" i="39"/>
  <c r="X117" i="39" s="1"/>
  <c r="I117" i="39"/>
  <c r="W117" i="39" s="1"/>
  <c r="H117" i="39"/>
  <c r="V117" i="39" s="1"/>
  <c r="G117" i="39"/>
  <c r="F117" i="39"/>
  <c r="T117" i="39" s="1"/>
  <c r="E117" i="39"/>
  <c r="S117" i="39" s="1"/>
  <c r="D117" i="39"/>
  <c r="R117" i="39" s="1"/>
  <c r="C117" i="39"/>
  <c r="Q117" i="39" s="1"/>
  <c r="AB116" i="39"/>
  <c r="T116" i="39"/>
  <c r="N116" i="39"/>
  <c r="M116" i="39"/>
  <c r="AA116" i="39" s="1"/>
  <c r="L116" i="39"/>
  <c r="Z116" i="39" s="1"/>
  <c r="K116" i="39"/>
  <c r="Y116" i="39" s="1"/>
  <c r="J116" i="39"/>
  <c r="X116" i="39" s="1"/>
  <c r="I116" i="39"/>
  <c r="W116" i="39" s="1"/>
  <c r="H116" i="39"/>
  <c r="V116" i="39" s="1"/>
  <c r="G116" i="39"/>
  <c r="U116" i="39" s="1"/>
  <c r="F116" i="39"/>
  <c r="E116" i="39"/>
  <c r="S116" i="39" s="1"/>
  <c r="D116" i="39"/>
  <c r="R116" i="39" s="1"/>
  <c r="C116" i="39"/>
  <c r="Q116" i="39" s="1"/>
  <c r="N112" i="39"/>
  <c r="AB112" i="39" s="1"/>
  <c r="M112" i="39"/>
  <c r="AA112" i="39" s="1"/>
  <c r="L112" i="39"/>
  <c r="Z112" i="39" s="1"/>
  <c r="K112" i="39"/>
  <c r="Y112" i="39" s="1"/>
  <c r="J112" i="39"/>
  <c r="X112" i="39" s="1"/>
  <c r="I112" i="39"/>
  <c r="W112" i="39" s="1"/>
  <c r="H112" i="39"/>
  <c r="V112" i="39" s="1"/>
  <c r="G112" i="39"/>
  <c r="U112" i="39" s="1"/>
  <c r="F112" i="39"/>
  <c r="T112" i="39" s="1"/>
  <c r="E112" i="39"/>
  <c r="S112" i="39" s="1"/>
  <c r="D112" i="39"/>
  <c r="R112" i="39" s="1"/>
  <c r="C112" i="39"/>
  <c r="Q112" i="39" s="1"/>
  <c r="U111" i="39"/>
  <c r="N111" i="39"/>
  <c r="AB111" i="39" s="1"/>
  <c r="M111" i="39"/>
  <c r="AA111" i="39" s="1"/>
  <c r="L111" i="39"/>
  <c r="Z111" i="39" s="1"/>
  <c r="K111" i="39"/>
  <c r="Y111" i="39" s="1"/>
  <c r="J111" i="39"/>
  <c r="X111" i="39" s="1"/>
  <c r="I111" i="39"/>
  <c r="W111" i="39" s="1"/>
  <c r="H111" i="39"/>
  <c r="V111" i="39" s="1"/>
  <c r="G111" i="39"/>
  <c r="F111" i="39"/>
  <c r="T111" i="39" s="1"/>
  <c r="E111" i="39"/>
  <c r="S111" i="39" s="1"/>
  <c r="D111" i="39"/>
  <c r="R111" i="39" s="1"/>
  <c r="C111" i="39"/>
  <c r="Q111" i="39" s="1"/>
  <c r="N110" i="39"/>
  <c r="AB110" i="39" s="1"/>
  <c r="M110" i="39"/>
  <c r="AA110" i="39" s="1"/>
  <c r="L110" i="39"/>
  <c r="Z110" i="39" s="1"/>
  <c r="K110" i="39"/>
  <c r="Y110" i="39" s="1"/>
  <c r="J110" i="39"/>
  <c r="X110" i="39" s="1"/>
  <c r="I110" i="39"/>
  <c r="W110" i="39" s="1"/>
  <c r="H110" i="39"/>
  <c r="V110" i="39" s="1"/>
  <c r="G110" i="39"/>
  <c r="U110" i="39" s="1"/>
  <c r="F110" i="39"/>
  <c r="T110" i="39" s="1"/>
  <c r="E110" i="39"/>
  <c r="S110" i="39" s="1"/>
  <c r="D110" i="39"/>
  <c r="R110" i="39" s="1"/>
  <c r="C110" i="39"/>
  <c r="Q110" i="39" s="1"/>
  <c r="N109" i="39"/>
  <c r="AB109" i="39" s="1"/>
  <c r="M109" i="39"/>
  <c r="AA109" i="39" s="1"/>
  <c r="L109" i="39"/>
  <c r="Z109" i="39" s="1"/>
  <c r="K109" i="39"/>
  <c r="Y109" i="39" s="1"/>
  <c r="J109" i="39"/>
  <c r="X109" i="39" s="1"/>
  <c r="I109" i="39"/>
  <c r="W109" i="39" s="1"/>
  <c r="H109" i="39"/>
  <c r="V109" i="39" s="1"/>
  <c r="G109" i="39"/>
  <c r="U109" i="39" s="1"/>
  <c r="F109" i="39"/>
  <c r="T109" i="39" s="1"/>
  <c r="E109" i="39"/>
  <c r="S109" i="39" s="1"/>
  <c r="D109" i="39"/>
  <c r="R109" i="39" s="1"/>
  <c r="C109" i="39"/>
  <c r="Q109" i="39" s="1"/>
  <c r="N108" i="39"/>
  <c r="AB108" i="39" s="1"/>
  <c r="M108" i="39"/>
  <c r="AA108" i="39" s="1"/>
  <c r="L108" i="39"/>
  <c r="Z108" i="39" s="1"/>
  <c r="K108" i="39"/>
  <c r="Y108" i="39" s="1"/>
  <c r="J108" i="39"/>
  <c r="X108" i="39" s="1"/>
  <c r="I108" i="39"/>
  <c r="W108" i="39" s="1"/>
  <c r="H108" i="39"/>
  <c r="V108" i="39" s="1"/>
  <c r="G108" i="39"/>
  <c r="U108" i="39" s="1"/>
  <c r="F108" i="39"/>
  <c r="T108" i="39" s="1"/>
  <c r="E108" i="39"/>
  <c r="S108" i="39" s="1"/>
  <c r="D108" i="39"/>
  <c r="R108" i="39" s="1"/>
  <c r="C108" i="39"/>
  <c r="Q108" i="39" s="1"/>
  <c r="N107" i="39"/>
  <c r="AB107" i="39" s="1"/>
  <c r="M107" i="39"/>
  <c r="AA107" i="39" s="1"/>
  <c r="L107" i="39"/>
  <c r="Z107" i="39" s="1"/>
  <c r="K107" i="39"/>
  <c r="Y107" i="39" s="1"/>
  <c r="J107" i="39"/>
  <c r="X107" i="39" s="1"/>
  <c r="I107" i="39"/>
  <c r="W107" i="39" s="1"/>
  <c r="H107" i="39"/>
  <c r="V107" i="39" s="1"/>
  <c r="G107" i="39"/>
  <c r="U107" i="39" s="1"/>
  <c r="F107" i="39"/>
  <c r="T107" i="39" s="1"/>
  <c r="E107" i="39"/>
  <c r="S107" i="39" s="1"/>
  <c r="D107" i="39"/>
  <c r="R107" i="39" s="1"/>
  <c r="C107" i="39"/>
  <c r="Q107" i="39" s="1"/>
  <c r="Z106" i="39"/>
  <c r="N106" i="39"/>
  <c r="AB106" i="39" s="1"/>
  <c r="M106" i="39"/>
  <c r="AA106" i="39" s="1"/>
  <c r="L106" i="39"/>
  <c r="K106" i="39"/>
  <c r="Y106" i="39" s="1"/>
  <c r="J106" i="39"/>
  <c r="X106" i="39" s="1"/>
  <c r="I106" i="39"/>
  <c r="W106" i="39" s="1"/>
  <c r="H106" i="39"/>
  <c r="V106" i="39" s="1"/>
  <c r="G106" i="39"/>
  <c r="U106" i="39" s="1"/>
  <c r="F106" i="39"/>
  <c r="T106" i="39" s="1"/>
  <c r="E106" i="39"/>
  <c r="S106" i="39" s="1"/>
  <c r="D106" i="39"/>
  <c r="R106" i="39" s="1"/>
  <c r="C106" i="39"/>
  <c r="Q106" i="39" s="1"/>
  <c r="Z105" i="39"/>
  <c r="U105" i="39"/>
  <c r="N105" i="39"/>
  <c r="AB105" i="39" s="1"/>
  <c r="M105" i="39"/>
  <c r="AA105" i="39" s="1"/>
  <c r="L105" i="39"/>
  <c r="K105" i="39"/>
  <c r="Y105" i="39" s="1"/>
  <c r="J105" i="39"/>
  <c r="X105" i="39" s="1"/>
  <c r="I105" i="39"/>
  <c r="W105" i="39" s="1"/>
  <c r="H105" i="39"/>
  <c r="V105" i="39" s="1"/>
  <c r="G105" i="39"/>
  <c r="F105" i="39"/>
  <c r="T105" i="39" s="1"/>
  <c r="E105" i="39"/>
  <c r="S105" i="39" s="1"/>
  <c r="D105" i="39"/>
  <c r="R105" i="39" s="1"/>
  <c r="C105" i="39"/>
  <c r="Q105" i="39" s="1"/>
  <c r="Z104" i="39"/>
  <c r="N104" i="39"/>
  <c r="AB104" i="39" s="1"/>
  <c r="M104" i="39"/>
  <c r="AA104" i="39" s="1"/>
  <c r="L104" i="39"/>
  <c r="K104" i="39"/>
  <c r="Y104" i="39" s="1"/>
  <c r="J104" i="39"/>
  <c r="X104" i="39" s="1"/>
  <c r="I104" i="39"/>
  <c r="W104" i="39" s="1"/>
  <c r="H104" i="39"/>
  <c r="V104" i="39" s="1"/>
  <c r="G104" i="39"/>
  <c r="U104" i="39" s="1"/>
  <c r="F104" i="39"/>
  <c r="T104" i="39" s="1"/>
  <c r="E104" i="39"/>
  <c r="S104" i="39" s="1"/>
  <c r="D104" i="39"/>
  <c r="R104" i="39" s="1"/>
  <c r="C104" i="39"/>
  <c r="Q104" i="39" s="1"/>
  <c r="Z103" i="39"/>
  <c r="U103" i="39"/>
  <c r="N103" i="39"/>
  <c r="AB103" i="39" s="1"/>
  <c r="M103" i="39"/>
  <c r="AA103" i="39" s="1"/>
  <c r="L103" i="39"/>
  <c r="K103" i="39"/>
  <c r="Y103" i="39" s="1"/>
  <c r="J103" i="39"/>
  <c r="X103" i="39" s="1"/>
  <c r="I103" i="39"/>
  <c r="W103" i="39" s="1"/>
  <c r="H103" i="39"/>
  <c r="V103" i="39" s="1"/>
  <c r="G103" i="39"/>
  <c r="F103" i="39"/>
  <c r="T103" i="39" s="1"/>
  <c r="E103" i="39"/>
  <c r="S103" i="39" s="1"/>
  <c r="D103" i="39"/>
  <c r="R103" i="39" s="1"/>
  <c r="C103" i="39"/>
  <c r="Q103" i="39" s="1"/>
  <c r="Z102" i="39"/>
  <c r="N102" i="39"/>
  <c r="AB102" i="39" s="1"/>
  <c r="M102" i="39"/>
  <c r="AA102" i="39" s="1"/>
  <c r="L102" i="39"/>
  <c r="K102" i="39"/>
  <c r="Y102" i="39" s="1"/>
  <c r="J102" i="39"/>
  <c r="X102" i="39" s="1"/>
  <c r="I102" i="39"/>
  <c r="W102" i="39" s="1"/>
  <c r="H102" i="39"/>
  <c r="V102" i="39" s="1"/>
  <c r="G102" i="39"/>
  <c r="U102" i="39" s="1"/>
  <c r="F102" i="39"/>
  <c r="T102" i="39" s="1"/>
  <c r="E102" i="39"/>
  <c r="S102" i="39" s="1"/>
  <c r="D102" i="39"/>
  <c r="R102" i="39" s="1"/>
  <c r="C102" i="39"/>
  <c r="Q102" i="39" s="1"/>
  <c r="AB98" i="39"/>
  <c r="T98" i="39"/>
  <c r="N98" i="39"/>
  <c r="M98" i="39"/>
  <c r="AA98" i="39" s="1"/>
  <c r="L98" i="39"/>
  <c r="Z98" i="39" s="1"/>
  <c r="K98" i="39"/>
  <c r="Y98" i="39" s="1"/>
  <c r="J98" i="39"/>
  <c r="X98" i="39" s="1"/>
  <c r="I98" i="39"/>
  <c r="W98" i="39" s="1"/>
  <c r="H98" i="39"/>
  <c r="V98" i="39" s="1"/>
  <c r="G98" i="39"/>
  <c r="U98" i="39" s="1"/>
  <c r="F98" i="39"/>
  <c r="E98" i="39"/>
  <c r="S98" i="39" s="1"/>
  <c r="D98" i="39"/>
  <c r="R98" i="39" s="1"/>
  <c r="C98" i="39"/>
  <c r="Q98" i="39" s="1"/>
  <c r="U97" i="39"/>
  <c r="T97" i="39"/>
  <c r="N97" i="39"/>
  <c r="AB97" i="39" s="1"/>
  <c r="M97" i="39"/>
  <c r="AA97" i="39" s="1"/>
  <c r="L97" i="39"/>
  <c r="Z97" i="39" s="1"/>
  <c r="K97" i="39"/>
  <c r="Y97" i="39" s="1"/>
  <c r="J97" i="39"/>
  <c r="X97" i="39" s="1"/>
  <c r="I97" i="39"/>
  <c r="W97" i="39" s="1"/>
  <c r="H97" i="39"/>
  <c r="V97" i="39" s="1"/>
  <c r="G97" i="39"/>
  <c r="F97" i="39"/>
  <c r="E97" i="39"/>
  <c r="S97" i="39" s="1"/>
  <c r="D97" i="39"/>
  <c r="R97" i="39" s="1"/>
  <c r="C97" i="39"/>
  <c r="Q97" i="39" s="1"/>
  <c r="AB96" i="39"/>
  <c r="T96" i="39"/>
  <c r="Q96" i="39"/>
  <c r="N96" i="39"/>
  <c r="M96" i="39"/>
  <c r="AA96" i="39" s="1"/>
  <c r="L96" i="39"/>
  <c r="Z96" i="39" s="1"/>
  <c r="K96" i="39"/>
  <c r="Y96" i="39" s="1"/>
  <c r="J96" i="39"/>
  <c r="X96" i="39" s="1"/>
  <c r="I96" i="39"/>
  <c r="W96" i="39" s="1"/>
  <c r="H96" i="39"/>
  <c r="V96" i="39" s="1"/>
  <c r="G96" i="39"/>
  <c r="U96" i="39" s="1"/>
  <c r="F96" i="39"/>
  <c r="E96" i="39"/>
  <c r="S96" i="39" s="1"/>
  <c r="D96" i="39"/>
  <c r="R96" i="39" s="1"/>
  <c r="C96" i="39"/>
  <c r="AB95" i="39"/>
  <c r="U95" i="39"/>
  <c r="T95" i="39"/>
  <c r="N95" i="39"/>
  <c r="M95" i="39"/>
  <c r="AA95" i="39" s="1"/>
  <c r="L95" i="39"/>
  <c r="Z95" i="39" s="1"/>
  <c r="K95" i="39"/>
  <c r="Y95" i="39" s="1"/>
  <c r="J95" i="39"/>
  <c r="X95" i="39" s="1"/>
  <c r="I95" i="39"/>
  <c r="W95" i="39" s="1"/>
  <c r="H95" i="39"/>
  <c r="V95" i="39" s="1"/>
  <c r="G95" i="39"/>
  <c r="F95" i="39"/>
  <c r="E95" i="39"/>
  <c r="S95" i="39" s="1"/>
  <c r="D95" i="39"/>
  <c r="R95" i="39" s="1"/>
  <c r="C95" i="39"/>
  <c r="Q95" i="39" s="1"/>
  <c r="V94" i="39"/>
  <c r="T94" i="39"/>
  <c r="N94" i="39"/>
  <c r="AB94" i="39" s="1"/>
  <c r="M94" i="39"/>
  <c r="AA94" i="39" s="1"/>
  <c r="L94" i="39"/>
  <c r="Z94" i="39" s="1"/>
  <c r="K94" i="39"/>
  <c r="Y94" i="39" s="1"/>
  <c r="J94" i="39"/>
  <c r="X94" i="39" s="1"/>
  <c r="I94" i="39"/>
  <c r="W94" i="39" s="1"/>
  <c r="H94" i="39"/>
  <c r="G94" i="39"/>
  <c r="U94" i="39" s="1"/>
  <c r="F94" i="39"/>
  <c r="E94" i="39"/>
  <c r="S94" i="39" s="1"/>
  <c r="D94" i="39"/>
  <c r="R94" i="39" s="1"/>
  <c r="C94" i="39"/>
  <c r="Q94" i="39" s="1"/>
  <c r="N93" i="39"/>
  <c r="AB93" i="39" s="1"/>
  <c r="M93" i="39"/>
  <c r="AA93" i="39" s="1"/>
  <c r="L93" i="39"/>
  <c r="Z93" i="39" s="1"/>
  <c r="K93" i="39"/>
  <c r="Y93" i="39" s="1"/>
  <c r="J93" i="39"/>
  <c r="X93" i="39" s="1"/>
  <c r="I93" i="39"/>
  <c r="W93" i="39" s="1"/>
  <c r="H93" i="39"/>
  <c r="V93" i="39" s="1"/>
  <c r="G93" i="39"/>
  <c r="U93" i="39" s="1"/>
  <c r="F93" i="39"/>
  <c r="T93" i="39" s="1"/>
  <c r="E93" i="39"/>
  <c r="S93" i="39" s="1"/>
  <c r="D93" i="39"/>
  <c r="R93" i="39" s="1"/>
  <c r="C93" i="39"/>
  <c r="Q93" i="39" s="1"/>
  <c r="X92" i="39"/>
  <c r="N92" i="39"/>
  <c r="AB92" i="39" s="1"/>
  <c r="M92" i="39"/>
  <c r="AA92" i="39" s="1"/>
  <c r="L92" i="39"/>
  <c r="Z92" i="39" s="1"/>
  <c r="K92" i="39"/>
  <c r="Y92" i="39" s="1"/>
  <c r="J92" i="39"/>
  <c r="I92" i="39"/>
  <c r="W92" i="39" s="1"/>
  <c r="H92" i="39"/>
  <c r="V92" i="39" s="1"/>
  <c r="G92" i="39"/>
  <c r="U92" i="39" s="1"/>
  <c r="F92" i="39"/>
  <c r="T92" i="39" s="1"/>
  <c r="E92" i="39"/>
  <c r="S92" i="39" s="1"/>
  <c r="D92" i="39"/>
  <c r="R92" i="39" s="1"/>
  <c r="C92" i="39"/>
  <c r="Q92" i="39" s="1"/>
  <c r="W91" i="39"/>
  <c r="N91" i="39"/>
  <c r="AB91" i="39" s="1"/>
  <c r="M91" i="39"/>
  <c r="AA91" i="39" s="1"/>
  <c r="L91" i="39"/>
  <c r="Z91" i="39" s="1"/>
  <c r="K91" i="39"/>
  <c r="Y91" i="39" s="1"/>
  <c r="J91" i="39"/>
  <c r="X91" i="39" s="1"/>
  <c r="I91" i="39"/>
  <c r="H91" i="39"/>
  <c r="V91" i="39" s="1"/>
  <c r="G91" i="39"/>
  <c r="U91" i="39" s="1"/>
  <c r="F91" i="39"/>
  <c r="T91" i="39" s="1"/>
  <c r="E91" i="39"/>
  <c r="S91" i="39" s="1"/>
  <c r="D91" i="39"/>
  <c r="R91" i="39" s="1"/>
  <c r="C91" i="39"/>
  <c r="Q91" i="39" s="1"/>
  <c r="V90" i="39"/>
  <c r="N90" i="39"/>
  <c r="AB90" i="39" s="1"/>
  <c r="M90" i="39"/>
  <c r="AA90" i="39" s="1"/>
  <c r="L90" i="39"/>
  <c r="Z90" i="39" s="1"/>
  <c r="K90" i="39"/>
  <c r="Y90" i="39" s="1"/>
  <c r="J90" i="39"/>
  <c r="X90" i="39" s="1"/>
  <c r="I90" i="39"/>
  <c r="W90" i="39" s="1"/>
  <c r="H90" i="39"/>
  <c r="G90" i="39"/>
  <c r="U90" i="39" s="1"/>
  <c r="F90" i="39"/>
  <c r="T90" i="39" s="1"/>
  <c r="E90" i="39"/>
  <c r="S90" i="39" s="1"/>
  <c r="D90" i="39"/>
  <c r="R90" i="39" s="1"/>
  <c r="C90" i="39"/>
  <c r="Q90" i="39" s="1"/>
  <c r="N89" i="39"/>
  <c r="AB89" i="39" s="1"/>
  <c r="M89" i="39"/>
  <c r="AA89" i="39" s="1"/>
  <c r="L89" i="39"/>
  <c r="Z89" i="39" s="1"/>
  <c r="K89" i="39"/>
  <c r="Y89" i="39" s="1"/>
  <c r="J89" i="39"/>
  <c r="X89" i="39" s="1"/>
  <c r="I89" i="39"/>
  <c r="W89" i="39" s="1"/>
  <c r="H89" i="39"/>
  <c r="V89" i="39" s="1"/>
  <c r="G89" i="39"/>
  <c r="U89" i="39" s="1"/>
  <c r="F89" i="39"/>
  <c r="T89" i="39" s="1"/>
  <c r="E89" i="39"/>
  <c r="S89" i="39" s="1"/>
  <c r="D89" i="39"/>
  <c r="R89" i="39" s="1"/>
  <c r="C89" i="39"/>
  <c r="Q89" i="39" s="1"/>
  <c r="N88" i="39"/>
  <c r="AB88" i="39" s="1"/>
  <c r="M88" i="39"/>
  <c r="AA88" i="39" s="1"/>
  <c r="L88" i="39"/>
  <c r="Z88" i="39" s="1"/>
  <c r="K88" i="39"/>
  <c r="Y88" i="39" s="1"/>
  <c r="J88" i="39"/>
  <c r="X88" i="39" s="1"/>
  <c r="I88" i="39"/>
  <c r="W88" i="39" s="1"/>
  <c r="H88" i="39"/>
  <c r="V88" i="39" s="1"/>
  <c r="G88" i="39"/>
  <c r="U88" i="39" s="1"/>
  <c r="F88" i="39"/>
  <c r="T88" i="39" s="1"/>
  <c r="E88" i="39"/>
  <c r="S88" i="39" s="1"/>
  <c r="D88" i="39"/>
  <c r="R88" i="39" s="1"/>
  <c r="C88" i="39"/>
  <c r="Q88" i="39" s="1"/>
  <c r="AB84" i="39"/>
  <c r="AA84" i="39"/>
  <c r="N84" i="39"/>
  <c r="M84" i="39"/>
  <c r="L84" i="39"/>
  <c r="Z84" i="39" s="1"/>
  <c r="K84" i="39"/>
  <c r="Y84" i="39" s="1"/>
  <c r="J84" i="39"/>
  <c r="X84" i="39" s="1"/>
  <c r="I84" i="39"/>
  <c r="W84" i="39" s="1"/>
  <c r="H84" i="39"/>
  <c r="V84" i="39" s="1"/>
  <c r="G84" i="39"/>
  <c r="U84" i="39" s="1"/>
  <c r="F84" i="39"/>
  <c r="T84" i="39" s="1"/>
  <c r="E84" i="39"/>
  <c r="S84" i="39" s="1"/>
  <c r="D84" i="39"/>
  <c r="R84" i="39" s="1"/>
  <c r="C84" i="39"/>
  <c r="Q84" i="39" s="1"/>
  <c r="N83" i="39"/>
  <c r="AB83" i="39" s="1"/>
  <c r="M83" i="39"/>
  <c r="AA83" i="39" s="1"/>
  <c r="L83" i="39"/>
  <c r="Z83" i="39" s="1"/>
  <c r="K83" i="39"/>
  <c r="Y83" i="39" s="1"/>
  <c r="J83" i="39"/>
  <c r="X83" i="39" s="1"/>
  <c r="I83" i="39"/>
  <c r="W83" i="39" s="1"/>
  <c r="H83" i="39"/>
  <c r="V83" i="39" s="1"/>
  <c r="G83" i="39"/>
  <c r="U83" i="39" s="1"/>
  <c r="F83" i="39"/>
  <c r="T83" i="39" s="1"/>
  <c r="E83" i="39"/>
  <c r="S83" i="39" s="1"/>
  <c r="D83" i="39"/>
  <c r="R83" i="39" s="1"/>
  <c r="C83" i="39"/>
  <c r="Q83" i="39" s="1"/>
  <c r="AA82" i="39"/>
  <c r="S82" i="39"/>
  <c r="R82" i="39"/>
  <c r="N82" i="39"/>
  <c r="AB82" i="39" s="1"/>
  <c r="M82" i="39"/>
  <c r="L82" i="39"/>
  <c r="Z82" i="39" s="1"/>
  <c r="K82" i="39"/>
  <c r="Y82" i="39" s="1"/>
  <c r="J82" i="39"/>
  <c r="X82" i="39" s="1"/>
  <c r="I82" i="39"/>
  <c r="W82" i="39" s="1"/>
  <c r="H82" i="39"/>
  <c r="V82" i="39" s="1"/>
  <c r="G82" i="39"/>
  <c r="U82" i="39" s="1"/>
  <c r="F82" i="39"/>
  <c r="T82" i="39" s="1"/>
  <c r="E82" i="39"/>
  <c r="D82" i="39"/>
  <c r="C82" i="39"/>
  <c r="Q82" i="39" s="1"/>
  <c r="AB81" i="39"/>
  <c r="Z81" i="39"/>
  <c r="T81" i="39"/>
  <c r="N81" i="39"/>
  <c r="M81" i="39"/>
  <c r="AA81" i="39" s="1"/>
  <c r="L81" i="39"/>
  <c r="K81" i="39"/>
  <c r="Y81" i="39" s="1"/>
  <c r="J81" i="39"/>
  <c r="X81" i="39" s="1"/>
  <c r="I81" i="39"/>
  <c r="W81" i="39" s="1"/>
  <c r="H81" i="39"/>
  <c r="V81" i="39" s="1"/>
  <c r="G81" i="39"/>
  <c r="U81" i="39" s="1"/>
  <c r="F81" i="39"/>
  <c r="E81" i="39"/>
  <c r="S81" i="39" s="1"/>
  <c r="D81" i="39"/>
  <c r="R81" i="39" s="1"/>
  <c r="C81" i="39"/>
  <c r="Q81" i="39" s="1"/>
  <c r="AB80" i="39"/>
  <c r="AA80" i="39"/>
  <c r="N80" i="39"/>
  <c r="M80" i="39"/>
  <c r="L80" i="39"/>
  <c r="Z80" i="39" s="1"/>
  <c r="K80" i="39"/>
  <c r="Y80" i="39" s="1"/>
  <c r="J80" i="39"/>
  <c r="X80" i="39" s="1"/>
  <c r="I80" i="39"/>
  <c r="W80" i="39" s="1"/>
  <c r="H80" i="39"/>
  <c r="V80" i="39" s="1"/>
  <c r="G80" i="39"/>
  <c r="U80" i="39" s="1"/>
  <c r="F80" i="39"/>
  <c r="T80" i="39" s="1"/>
  <c r="E80" i="39"/>
  <c r="S80" i="39" s="1"/>
  <c r="D80" i="39"/>
  <c r="R80" i="39" s="1"/>
  <c r="C80" i="39"/>
  <c r="Q80" i="39" s="1"/>
  <c r="N79" i="39"/>
  <c r="AB79" i="39" s="1"/>
  <c r="M79" i="39"/>
  <c r="AA79" i="39" s="1"/>
  <c r="L79" i="39"/>
  <c r="Z79" i="39" s="1"/>
  <c r="K79" i="39"/>
  <c r="Y79" i="39" s="1"/>
  <c r="J79" i="39"/>
  <c r="X79" i="39" s="1"/>
  <c r="I79" i="39"/>
  <c r="W79" i="39" s="1"/>
  <c r="H79" i="39"/>
  <c r="V79" i="39" s="1"/>
  <c r="G79" i="39"/>
  <c r="U79" i="39" s="1"/>
  <c r="F79" i="39"/>
  <c r="T79" i="39" s="1"/>
  <c r="E79" i="39"/>
  <c r="S79" i="39" s="1"/>
  <c r="D79" i="39"/>
  <c r="R79" i="39" s="1"/>
  <c r="C79" i="39"/>
  <c r="Q79" i="39" s="1"/>
  <c r="AA78" i="39"/>
  <c r="Z78" i="39"/>
  <c r="S78" i="39"/>
  <c r="R78" i="39"/>
  <c r="N78" i="39"/>
  <c r="AB78" i="39" s="1"/>
  <c r="M78" i="39"/>
  <c r="L78" i="39"/>
  <c r="K78" i="39"/>
  <c r="Y78" i="39" s="1"/>
  <c r="J78" i="39"/>
  <c r="X78" i="39" s="1"/>
  <c r="I78" i="39"/>
  <c r="W78" i="39" s="1"/>
  <c r="H78" i="39"/>
  <c r="V78" i="39" s="1"/>
  <c r="G78" i="39"/>
  <c r="U78" i="39" s="1"/>
  <c r="F78" i="39"/>
  <c r="T78" i="39" s="1"/>
  <c r="E78" i="39"/>
  <c r="D78" i="39"/>
  <c r="C78" i="39"/>
  <c r="Q78" i="39" s="1"/>
  <c r="AB77" i="39"/>
  <c r="Z77" i="39"/>
  <c r="T77" i="39"/>
  <c r="N77" i="39"/>
  <c r="M77" i="39"/>
  <c r="AA77" i="39" s="1"/>
  <c r="L77" i="39"/>
  <c r="K77" i="39"/>
  <c r="Y77" i="39" s="1"/>
  <c r="J77" i="39"/>
  <c r="X77" i="39" s="1"/>
  <c r="I77" i="39"/>
  <c r="W77" i="39" s="1"/>
  <c r="H77" i="39"/>
  <c r="V77" i="39" s="1"/>
  <c r="G77" i="39"/>
  <c r="U77" i="39" s="1"/>
  <c r="F77" i="39"/>
  <c r="E77" i="39"/>
  <c r="S77" i="39" s="1"/>
  <c r="D77" i="39"/>
  <c r="R77" i="39" s="1"/>
  <c r="C77" i="39"/>
  <c r="Q77" i="39" s="1"/>
  <c r="AB76" i="39"/>
  <c r="AA76" i="39"/>
  <c r="N76" i="39"/>
  <c r="M76" i="39"/>
  <c r="L76" i="39"/>
  <c r="Z76" i="39" s="1"/>
  <c r="K76" i="39"/>
  <c r="Y76" i="39" s="1"/>
  <c r="J76" i="39"/>
  <c r="X76" i="39" s="1"/>
  <c r="I76" i="39"/>
  <c r="W76" i="39" s="1"/>
  <c r="H76" i="39"/>
  <c r="V76" i="39" s="1"/>
  <c r="G76" i="39"/>
  <c r="U76" i="39" s="1"/>
  <c r="F76" i="39"/>
  <c r="T76" i="39" s="1"/>
  <c r="E76" i="39"/>
  <c r="S76" i="39" s="1"/>
  <c r="D76" i="39"/>
  <c r="R76" i="39" s="1"/>
  <c r="C76" i="39"/>
  <c r="Q76" i="39" s="1"/>
  <c r="N75" i="39"/>
  <c r="AB75" i="39" s="1"/>
  <c r="M75" i="39"/>
  <c r="AA75" i="39" s="1"/>
  <c r="L75" i="39"/>
  <c r="Z75" i="39" s="1"/>
  <c r="K75" i="39"/>
  <c r="Y75" i="39" s="1"/>
  <c r="J75" i="39"/>
  <c r="X75" i="39" s="1"/>
  <c r="I75" i="39"/>
  <c r="W75" i="39" s="1"/>
  <c r="H75" i="39"/>
  <c r="V75" i="39" s="1"/>
  <c r="G75" i="39"/>
  <c r="U75" i="39" s="1"/>
  <c r="F75" i="39"/>
  <c r="T75" i="39" s="1"/>
  <c r="E75" i="39"/>
  <c r="S75" i="39" s="1"/>
  <c r="D75" i="39"/>
  <c r="R75" i="39" s="1"/>
  <c r="C75" i="39"/>
  <c r="Q75" i="39" s="1"/>
  <c r="AA74" i="39"/>
  <c r="Z74" i="39"/>
  <c r="S74" i="39"/>
  <c r="R74" i="39"/>
  <c r="N74" i="39"/>
  <c r="AB74" i="39" s="1"/>
  <c r="M74" i="39"/>
  <c r="L74" i="39"/>
  <c r="K74" i="39"/>
  <c r="Y74" i="39" s="1"/>
  <c r="J74" i="39"/>
  <c r="X74" i="39" s="1"/>
  <c r="I74" i="39"/>
  <c r="W74" i="39" s="1"/>
  <c r="H74" i="39"/>
  <c r="V74" i="39" s="1"/>
  <c r="G74" i="39"/>
  <c r="U74" i="39" s="1"/>
  <c r="F74" i="39"/>
  <c r="T74" i="39" s="1"/>
  <c r="E74" i="39"/>
  <c r="D74" i="39"/>
  <c r="C74" i="39"/>
  <c r="Q74" i="39" s="1"/>
  <c r="V70" i="39"/>
  <c r="N70" i="39"/>
  <c r="AB70" i="39" s="1"/>
  <c r="M70" i="39"/>
  <c r="AA70" i="39" s="1"/>
  <c r="L70" i="39"/>
  <c r="Z70" i="39" s="1"/>
  <c r="K70" i="39"/>
  <c r="Y70" i="39" s="1"/>
  <c r="J70" i="39"/>
  <c r="X70" i="39" s="1"/>
  <c r="I70" i="39"/>
  <c r="W70" i="39" s="1"/>
  <c r="H70" i="39"/>
  <c r="G70" i="39"/>
  <c r="U70" i="39" s="1"/>
  <c r="F70" i="39"/>
  <c r="T70" i="39" s="1"/>
  <c r="E70" i="39"/>
  <c r="S70" i="39" s="1"/>
  <c r="D70" i="39"/>
  <c r="R70" i="39" s="1"/>
  <c r="C70" i="39"/>
  <c r="Q70" i="39" s="1"/>
  <c r="X69" i="39"/>
  <c r="N69" i="39"/>
  <c r="AB69" i="39" s="1"/>
  <c r="M69" i="39"/>
  <c r="AA69" i="39" s="1"/>
  <c r="L69" i="39"/>
  <c r="Z69" i="39" s="1"/>
  <c r="K69" i="39"/>
  <c r="Y69" i="39" s="1"/>
  <c r="J69" i="39"/>
  <c r="I69" i="39"/>
  <c r="W69" i="39" s="1"/>
  <c r="H69" i="39"/>
  <c r="V69" i="39" s="1"/>
  <c r="G69" i="39"/>
  <c r="U69" i="39" s="1"/>
  <c r="F69" i="39"/>
  <c r="T69" i="39" s="1"/>
  <c r="E69" i="39"/>
  <c r="S69" i="39" s="1"/>
  <c r="D69" i="39"/>
  <c r="R69" i="39" s="1"/>
  <c r="C69" i="39"/>
  <c r="Q69" i="39" s="1"/>
  <c r="W68" i="39"/>
  <c r="N68" i="39"/>
  <c r="AB68" i="39" s="1"/>
  <c r="M68" i="39"/>
  <c r="AA68" i="39" s="1"/>
  <c r="L68" i="39"/>
  <c r="Z68" i="39" s="1"/>
  <c r="K68" i="39"/>
  <c r="Y68" i="39" s="1"/>
  <c r="J68" i="39"/>
  <c r="X68" i="39" s="1"/>
  <c r="I68" i="39"/>
  <c r="H68" i="39"/>
  <c r="V68" i="39" s="1"/>
  <c r="G68" i="39"/>
  <c r="U68" i="39" s="1"/>
  <c r="F68" i="39"/>
  <c r="T68" i="39" s="1"/>
  <c r="E68" i="39"/>
  <c r="S68" i="39" s="1"/>
  <c r="D68" i="39"/>
  <c r="R68" i="39" s="1"/>
  <c r="C68" i="39"/>
  <c r="Q68" i="39" s="1"/>
  <c r="V67" i="39"/>
  <c r="N67" i="39"/>
  <c r="AB67" i="39" s="1"/>
  <c r="M67" i="39"/>
  <c r="AA67" i="39" s="1"/>
  <c r="L67" i="39"/>
  <c r="Z67" i="39" s="1"/>
  <c r="K67" i="39"/>
  <c r="Y67" i="39" s="1"/>
  <c r="J67" i="39"/>
  <c r="X67" i="39" s="1"/>
  <c r="I67" i="39"/>
  <c r="W67" i="39" s="1"/>
  <c r="H67" i="39"/>
  <c r="G67" i="39"/>
  <c r="U67" i="39" s="1"/>
  <c r="F67" i="39"/>
  <c r="T67" i="39" s="1"/>
  <c r="E67" i="39"/>
  <c r="S67" i="39" s="1"/>
  <c r="D67" i="39"/>
  <c r="R67" i="39" s="1"/>
  <c r="C67" i="39"/>
  <c r="Q67" i="39" s="1"/>
  <c r="N66" i="39"/>
  <c r="AB66" i="39" s="1"/>
  <c r="M66" i="39"/>
  <c r="AA66" i="39" s="1"/>
  <c r="L66" i="39"/>
  <c r="Z66" i="39" s="1"/>
  <c r="K66" i="39"/>
  <c r="Y66" i="39" s="1"/>
  <c r="J66" i="39"/>
  <c r="X66" i="39" s="1"/>
  <c r="I66" i="39"/>
  <c r="W66" i="39" s="1"/>
  <c r="H66" i="39"/>
  <c r="V66" i="39" s="1"/>
  <c r="G66" i="39"/>
  <c r="U66" i="39" s="1"/>
  <c r="F66" i="39"/>
  <c r="T66" i="39" s="1"/>
  <c r="E66" i="39"/>
  <c r="S66" i="39" s="1"/>
  <c r="D66" i="39"/>
  <c r="R66" i="39" s="1"/>
  <c r="C66" i="39"/>
  <c r="Q66" i="39" s="1"/>
  <c r="N65" i="39"/>
  <c r="AB65" i="39" s="1"/>
  <c r="M65" i="39"/>
  <c r="AA65" i="39" s="1"/>
  <c r="L65" i="39"/>
  <c r="Z65" i="39" s="1"/>
  <c r="K65" i="39"/>
  <c r="Y65" i="39" s="1"/>
  <c r="J65" i="39"/>
  <c r="X65" i="39" s="1"/>
  <c r="I65" i="39"/>
  <c r="W65" i="39" s="1"/>
  <c r="H65" i="39"/>
  <c r="V65" i="39" s="1"/>
  <c r="G65" i="39"/>
  <c r="U65" i="39" s="1"/>
  <c r="F65" i="39"/>
  <c r="T65" i="39" s="1"/>
  <c r="E65" i="39"/>
  <c r="S65" i="39" s="1"/>
  <c r="D65" i="39"/>
  <c r="R65" i="39" s="1"/>
  <c r="C65" i="39"/>
  <c r="Q65" i="39" s="1"/>
  <c r="X64" i="39"/>
  <c r="N64" i="39"/>
  <c r="AB64" i="39" s="1"/>
  <c r="M64" i="39"/>
  <c r="AA64" i="39" s="1"/>
  <c r="L64" i="39"/>
  <c r="Z64" i="39" s="1"/>
  <c r="K64" i="39"/>
  <c r="Y64" i="39" s="1"/>
  <c r="J64" i="39"/>
  <c r="I64" i="39"/>
  <c r="W64" i="39" s="1"/>
  <c r="H64" i="39"/>
  <c r="V64" i="39" s="1"/>
  <c r="G64" i="39"/>
  <c r="U64" i="39" s="1"/>
  <c r="F64" i="39"/>
  <c r="T64" i="39" s="1"/>
  <c r="E64" i="39"/>
  <c r="S64" i="39" s="1"/>
  <c r="D64" i="39"/>
  <c r="R64" i="39" s="1"/>
  <c r="C64" i="39"/>
  <c r="Q64" i="39" s="1"/>
  <c r="W63" i="39"/>
  <c r="N63" i="39"/>
  <c r="AB63" i="39" s="1"/>
  <c r="M63" i="39"/>
  <c r="AA63" i="39" s="1"/>
  <c r="L63" i="39"/>
  <c r="Z63" i="39" s="1"/>
  <c r="K63" i="39"/>
  <c r="Y63" i="39" s="1"/>
  <c r="J63" i="39"/>
  <c r="X63" i="39" s="1"/>
  <c r="I63" i="39"/>
  <c r="H63" i="39"/>
  <c r="V63" i="39" s="1"/>
  <c r="G63" i="39"/>
  <c r="U63" i="39" s="1"/>
  <c r="F63" i="39"/>
  <c r="T63" i="39" s="1"/>
  <c r="E63" i="39"/>
  <c r="S63" i="39" s="1"/>
  <c r="D63" i="39"/>
  <c r="R63" i="39" s="1"/>
  <c r="C63" i="39"/>
  <c r="Q63" i="39" s="1"/>
  <c r="V62" i="39"/>
  <c r="N62" i="39"/>
  <c r="AB62" i="39" s="1"/>
  <c r="M62" i="39"/>
  <c r="AA62" i="39" s="1"/>
  <c r="L62" i="39"/>
  <c r="Z62" i="39" s="1"/>
  <c r="K62" i="39"/>
  <c r="Y62" i="39" s="1"/>
  <c r="J62" i="39"/>
  <c r="X62" i="39" s="1"/>
  <c r="I62" i="39"/>
  <c r="W62" i="39" s="1"/>
  <c r="H62" i="39"/>
  <c r="G62" i="39"/>
  <c r="U62" i="39" s="1"/>
  <c r="F62" i="39"/>
  <c r="T62" i="39" s="1"/>
  <c r="E62" i="39"/>
  <c r="S62" i="39" s="1"/>
  <c r="D62" i="39"/>
  <c r="R62" i="39" s="1"/>
  <c r="C62" i="39"/>
  <c r="Q62" i="39" s="1"/>
  <c r="X61" i="39"/>
  <c r="N61" i="39"/>
  <c r="AB61" i="39" s="1"/>
  <c r="M61" i="39"/>
  <c r="AA61" i="39" s="1"/>
  <c r="L61" i="39"/>
  <c r="Z61" i="39" s="1"/>
  <c r="K61" i="39"/>
  <c r="Y61" i="39" s="1"/>
  <c r="J61" i="39"/>
  <c r="I61" i="39"/>
  <c r="W61" i="39" s="1"/>
  <c r="H61" i="39"/>
  <c r="V61" i="39" s="1"/>
  <c r="G61" i="39"/>
  <c r="U61" i="39" s="1"/>
  <c r="F61" i="39"/>
  <c r="T61" i="39" s="1"/>
  <c r="E61" i="39"/>
  <c r="S61" i="39" s="1"/>
  <c r="D61" i="39"/>
  <c r="R61" i="39" s="1"/>
  <c r="C61" i="39"/>
  <c r="Q61" i="39" s="1"/>
  <c r="W60" i="39"/>
  <c r="N60" i="39"/>
  <c r="AB60" i="39" s="1"/>
  <c r="M60" i="39"/>
  <c r="AA60" i="39" s="1"/>
  <c r="L60" i="39"/>
  <c r="Z60" i="39" s="1"/>
  <c r="K60" i="39"/>
  <c r="Y60" i="39" s="1"/>
  <c r="J60" i="39"/>
  <c r="X60" i="39" s="1"/>
  <c r="I60" i="39"/>
  <c r="H60" i="39"/>
  <c r="V60" i="39" s="1"/>
  <c r="G60" i="39"/>
  <c r="U60" i="39" s="1"/>
  <c r="F60" i="39"/>
  <c r="T60" i="39" s="1"/>
  <c r="E60" i="39"/>
  <c r="S60" i="39" s="1"/>
  <c r="D60" i="39"/>
  <c r="R60" i="39" s="1"/>
  <c r="C60" i="39"/>
  <c r="Q60" i="39" s="1"/>
  <c r="Z42" i="39"/>
  <c r="R42" i="39"/>
  <c r="N42" i="39"/>
  <c r="AB42" i="39" s="1"/>
  <c r="M42" i="39"/>
  <c r="AA42" i="39" s="1"/>
  <c r="L42" i="39"/>
  <c r="K42" i="39"/>
  <c r="Y42" i="39" s="1"/>
  <c r="J42" i="39"/>
  <c r="X42" i="39" s="1"/>
  <c r="I42" i="39"/>
  <c r="W42" i="39" s="1"/>
  <c r="H42" i="39"/>
  <c r="V42" i="39" s="1"/>
  <c r="G42" i="39"/>
  <c r="U42" i="39" s="1"/>
  <c r="F42" i="39"/>
  <c r="T42" i="39" s="1"/>
  <c r="E42" i="39"/>
  <c r="S42" i="39" s="1"/>
  <c r="D42" i="39"/>
  <c r="C42" i="39"/>
  <c r="Q42" i="39" s="1"/>
  <c r="AB41" i="39"/>
  <c r="T41" i="39"/>
  <c r="S41" i="39"/>
  <c r="N41" i="39"/>
  <c r="M41" i="39"/>
  <c r="AA41" i="39" s="1"/>
  <c r="L41" i="39"/>
  <c r="Z41" i="39" s="1"/>
  <c r="K41" i="39"/>
  <c r="Y41" i="39" s="1"/>
  <c r="J41" i="39"/>
  <c r="X41" i="39" s="1"/>
  <c r="I41" i="39"/>
  <c r="W41" i="39" s="1"/>
  <c r="H41" i="39"/>
  <c r="V41" i="39" s="1"/>
  <c r="G41" i="39"/>
  <c r="U41" i="39" s="1"/>
  <c r="F41" i="39"/>
  <c r="E41" i="39"/>
  <c r="D41" i="39"/>
  <c r="R41" i="39" s="1"/>
  <c r="C41" i="39"/>
  <c r="Q41" i="39" s="1"/>
  <c r="AA40" i="39"/>
  <c r="Z40" i="39"/>
  <c r="N40" i="39"/>
  <c r="AB40" i="39" s="1"/>
  <c r="M40" i="39"/>
  <c r="L40" i="39"/>
  <c r="K40" i="39"/>
  <c r="Y40" i="39" s="1"/>
  <c r="J40" i="39"/>
  <c r="X40" i="39" s="1"/>
  <c r="I40" i="39"/>
  <c r="W40" i="39" s="1"/>
  <c r="H40" i="39"/>
  <c r="V40" i="39" s="1"/>
  <c r="G40" i="39"/>
  <c r="U40" i="39" s="1"/>
  <c r="F40" i="39"/>
  <c r="T40" i="39" s="1"/>
  <c r="E40" i="39"/>
  <c r="S40" i="39" s="1"/>
  <c r="D40" i="39"/>
  <c r="R40" i="39" s="1"/>
  <c r="C40" i="39"/>
  <c r="Q40" i="39" s="1"/>
  <c r="AB39" i="39"/>
  <c r="N39" i="39"/>
  <c r="M39" i="39"/>
  <c r="AA39" i="39" s="1"/>
  <c r="L39" i="39"/>
  <c r="Z39" i="39" s="1"/>
  <c r="K39" i="39"/>
  <c r="Y39" i="39" s="1"/>
  <c r="J39" i="39"/>
  <c r="X39" i="39" s="1"/>
  <c r="I39" i="39"/>
  <c r="W39" i="39" s="1"/>
  <c r="H39" i="39"/>
  <c r="V39" i="39" s="1"/>
  <c r="G39" i="39"/>
  <c r="U39" i="39" s="1"/>
  <c r="F39" i="39"/>
  <c r="T39" i="39" s="1"/>
  <c r="E39" i="39"/>
  <c r="S39" i="39" s="1"/>
  <c r="D39" i="39"/>
  <c r="R39" i="39" s="1"/>
  <c r="C39" i="39"/>
  <c r="Q39" i="39" s="1"/>
  <c r="Z38" i="39"/>
  <c r="R38" i="39"/>
  <c r="N38" i="39"/>
  <c r="AB38" i="39" s="1"/>
  <c r="M38" i="39"/>
  <c r="AA38" i="39" s="1"/>
  <c r="L38" i="39"/>
  <c r="K38" i="39"/>
  <c r="Y38" i="39" s="1"/>
  <c r="J38" i="39"/>
  <c r="X38" i="39" s="1"/>
  <c r="I38" i="39"/>
  <c r="W38" i="39" s="1"/>
  <c r="H38" i="39"/>
  <c r="V38" i="39" s="1"/>
  <c r="G38" i="39"/>
  <c r="U38" i="39" s="1"/>
  <c r="F38" i="39"/>
  <c r="T38" i="39" s="1"/>
  <c r="E38" i="39"/>
  <c r="S38" i="39" s="1"/>
  <c r="D38" i="39"/>
  <c r="C38" i="39"/>
  <c r="Q38" i="39" s="1"/>
  <c r="AB37" i="39"/>
  <c r="T37" i="39"/>
  <c r="S37" i="39"/>
  <c r="N37" i="39"/>
  <c r="M37" i="39"/>
  <c r="AA37" i="39" s="1"/>
  <c r="L37" i="39"/>
  <c r="Z37" i="39" s="1"/>
  <c r="K37" i="39"/>
  <c r="Y37" i="39" s="1"/>
  <c r="J37" i="39"/>
  <c r="X37" i="39" s="1"/>
  <c r="I37" i="39"/>
  <c r="W37" i="39" s="1"/>
  <c r="H37" i="39"/>
  <c r="V37" i="39" s="1"/>
  <c r="G37" i="39"/>
  <c r="U37" i="39" s="1"/>
  <c r="F37" i="39"/>
  <c r="E37" i="39"/>
  <c r="D37" i="39"/>
  <c r="R37" i="39" s="1"/>
  <c r="C37" i="39"/>
  <c r="Q37" i="39" s="1"/>
  <c r="AA36" i="39"/>
  <c r="N36" i="39"/>
  <c r="AB36" i="39" s="1"/>
  <c r="M36" i="39"/>
  <c r="L36" i="39"/>
  <c r="Z36" i="39" s="1"/>
  <c r="K36" i="39"/>
  <c r="Y36" i="39" s="1"/>
  <c r="J36" i="39"/>
  <c r="X36" i="39" s="1"/>
  <c r="I36" i="39"/>
  <c r="W36" i="39" s="1"/>
  <c r="H36" i="39"/>
  <c r="V36" i="39" s="1"/>
  <c r="G36" i="39"/>
  <c r="U36" i="39" s="1"/>
  <c r="F36" i="39"/>
  <c r="T36" i="39" s="1"/>
  <c r="E36" i="39"/>
  <c r="S36" i="39" s="1"/>
  <c r="D36" i="39"/>
  <c r="R36" i="39" s="1"/>
  <c r="C36" i="39"/>
  <c r="Q36" i="39" s="1"/>
  <c r="N35" i="39"/>
  <c r="AB35" i="39" s="1"/>
  <c r="M35" i="39"/>
  <c r="AA35" i="39" s="1"/>
  <c r="L35" i="39"/>
  <c r="Z35" i="39" s="1"/>
  <c r="K35" i="39"/>
  <c r="Y35" i="39" s="1"/>
  <c r="J35" i="39"/>
  <c r="X35" i="39" s="1"/>
  <c r="I35" i="39"/>
  <c r="W35" i="39" s="1"/>
  <c r="H35" i="39"/>
  <c r="V35" i="39" s="1"/>
  <c r="G35" i="39"/>
  <c r="U35" i="39" s="1"/>
  <c r="F35" i="39"/>
  <c r="T35" i="39" s="1"/>
  <c r="E35" i="39"/>
  <c r="S35" i="39" s="1"/>
  <c r="D35" i="39"/>
  <c r="R35" i="39" s="1"/>
  <c r="C35" i="39"/>
  <c r="Q35" i="39" s="1"/>
  <c r="AA34" i="39"/>
  <c r="Z34" i="39"/>
  <c r="S34" i="39"/>
  <c r="R34" i="39"/>
  <c r="N34" i="39"/>
  <c r="AB34" i="39" s="1"/>
  <c r="M34" i="39"/>
  <c r="L34" i="39"/>
  <c r="K34" i="39"/>
  <c r="Y34" i="39" s="1"/>
  <c r="J34" i="39"/>
  <c r="X34" i="39" s="1"/>
  <c r="I34" i="39"/>
  <c r="W34" i="39" s="1"/>
  <c r="H34" i="39"/>
  <c r="V34" i="39" s="1"/>
  <c r="G34" i="39"/>
  <c r="U34" i="39" s="1"/>
  <c r="F34" i="39"/>
  <c r="T34" i="39" s="1"/>
  <c r="E34" i="39"/>
  <c r="D34" i="39"/>
  <c r="C34" i="39"/>
  <c r="Q34" i="39" s="1"/>
  <c r="AB33" i="39"/>
  <c r="Z33" i="39"/>
  <c r="T33" i="39"/>
  <c r="N33" i="39"/>
  <c r="M33" i="39"/>
  <c r="AA33" i="39" s="1"/>
  <c r="L33" i="39"/>
  <c r="K33" i="39"/>
  <c r="Y33" i="39" s="1"/>
  <c r="J33" i="39"/>
  <c r="X33" i="39" s="1"/>
  <c r="I33" i="39"/>
  <c r="W33" i="39" s="1"/>
  <c r="H33" i="39"/>
  <c r="V33" i="39" s="1"/>
  <c r="G33" i="39"/>
  <c r="U33" i="39" s="1"/>
  <c r="F33" i="39"/>
  <c r="E33" i="39"/>
  <c r="S33" i="39" s="1"/>
  <c r="D33" i="39"/>
  <c r="R33" i="39" s="1"/>
  <c r="C33" i="39"/>
  <c r="Q33" i="39" s="1"/>
  <c r="AB32" i="39"/>
  <c r="AA32" i="39"/>
  <c r="N32" i="39"/>
  <c r="M32" i="39"/>
  <c r="L32" i="39"/>
  <c r="Z32" i="39" s="1"/>
  <c r="K32" i="39"/>
  <c r="Y32" i="39" s="1"/>
  <c r="J32" i="39"/>
  <c r="X32" i="39" s="1"/>
  <c r="I32" i="39"/>
  <c r="W32" i="39" s="1"/>
  <c r="H32" i="39"/>
  <c r="V32" i="39" s="1"/>
  <c r="G32" i="39"/>
  <c r="U32" i="39" s="1"/>
  <c r="F32" i="39"/>
  <c r="T32" i="39" s="1"/>
  <c r="E32" i="39"/>
  <c r="S32" i="39" s="1"/>
  <c r="D32" i="39"/>
  <c r="R32" i="39" s="1"/>
  <c r="C32" i="39"/>
  <c r="Q32" i="39" s="1"/>
  <c r="N28" i="39"/>
  <c r="AB28" i="39" s="1"/>
  <c r="M28" i="39"/>
  <c r="AA28" i="39" s="1"/>
  <c r="L28" i="39"/>
  <c r="Z28" i="39" s="1"/>
  <c r="K28" i="39"/>
  <c r="Y28" i="39" s="1"/>
  <c r="J28" i="39"/>
  <c r="X28" i="39" s="1"/>
  <c r="I28" i="39"/>
  <c r="W28" i="39" s="1"/>
  <c r="H28" i="39"/>
  <c r="V28" i="39" s="1"/>
  <c r="G28" i="39"/>
  <c r="U28" i="39" s="1"/>
  <c r="F28" i="39"/>
  <c r="T28" i="39" s="1"/>
  <c r="E28" i="39"/>
  <c r="S28" i="39" s="1"/>
  <c r="D28" i="39"/>
  <c r="R28" i="39" s="1"/>
  <c r="C28" i="39"/>
  <c r="Q28" i="39" s="1"/>
  <c r="N27" i="39"/>
  <c r="AB27" i="39" s="1"/>
  <c r="M27" i="39"/>
  <c r="AA27" i="39" s="1"/>
  <c r="L27" i="39"/>
  <c r="Z27" i="39" s="1"/>
  <c r="K27" i="39"/>
  <c r="Y27" i="39" s="1"/>
  <c r="J27" i="39"/>
  <c r="X27" i="39" s="1"/>
  <c r="I27" i="39"/>
  <c r="W27" i="39" s="1"/>
  <c r="H27" i="39"/>
  <c r="V27" i="39" s="1"/>
  <c r="G27" i="39"/>
  <c r="U27" i="39" s="1"/>
  <c r="F27" i="39"/>
  <c r="T27" i="39" s="1"/>
  <c r="E27" i="39"/>
  <c r="S27" i="39" s="1"/>
  <c r="D27" i="39"/>
  <c r="R27" i="39" s="1"/>
  <c r="C27" i="39"/>
  <c r="Q27" i="39" s="1"/>
  <c r="N26" i="39"/>
  <c r="AB26" i="39" s="1"/>
  <c r="M26" i="39"/>
  <c r="AA26" i="39" s="1"/>
  <c r="L26" i="39"/>
  <c r="Z26" i="39" s="1"/>
  <c r="K26" i="39"/>
  <c r="Y26" i="39" s="1"/>
  <c r="J26" i="39"/>
  <c r="X26" i="39" s="1"/>
  <c r="I26" i="39"/>
  <c r="W26" i="39" s="1"/>
  <c r="H26" i="39"/>
  <c r="V26" i="39" s="1"/>
  <c r="G26" i="39"/>
  <c r="U26" i="39" s="1"/>
  <c r="F26" i="39"/>
  <c r="T26" i="39" s="1"/>
  <c r="E26" i="39"/>
  <c r="S26" i="39" s="1"/>
  <c r="D26" i="39"/>
  <c r="R26" i="39" s="1"/>
  <c r="C26" i="39"/>
  <c r="Q26" i="39" s="1"/>
  <c r="X25" i="39"/>
  <c r="N25" i="39"/>
  <c r="AB25" i="39" s="1"/>
  <c r="M25" i="39"/>
  <c r="AA25" i="39" s="1"/>
  <c r="L25" i="39"/>
  <c r="Z25" i="39" s="1"/>
  <c r="K25" i="39"/>
  <c r="Y25" i="39" s="1"/>
  <c r="J25" i="39"/>
  <c r="I25" i="39"/>
  <c r="W25" i="39" s="1"/>
  <c r="H25" i="39"/>
  <c r="V25" i="39" s="1"/>
  <c r="G25" i="39"/>
  <c r="U25" i="39" s="1"/>
  <c r="F25" i="39"/>
  <c r="T25" i="39" s="1"/>
  <c r="E25" i="39"/>
  <c r="S25" i="39" s="1"/>
  <c r="D25" i="39"/>
  <c r="R25" i="39" s="1"/>
  <c r="C25" i="39"/>
  <c r="Q25" i="39" s="1"/>
  <c r="X24" i="39"/>
  <c r="N24" i="39"/>
  <c r="AB24" i="39" s="1"/>
  <c r="M24" i="39"/>
  <c r="AA24" i="39" s="1"/>
  <c r="L24" i="39"/>
  <c r="Z24" i="39" s="1"/>
  <c r="K24" i="39"/>
  <c r="Y24" i="39" s="1"/>
  <c r="J24" i="39"/>
  <c r="I24" i="39"/>
  <c r="W24" i="39" s="1"/>
  <c r="H24" i="39"/>
  <c r="V24" i="39" s="1"/>
  <c r="G24" i="39"/>
  <c r="U24" i="39" s="1"/>
  <c r="F24" i="39"/>
  <c r="T24" i="39" s="1"/>
  <c r="E24" i="39"/>
  <c r="S24" i="39" s="1"/>
  <c r="D24" i="39"/>
  <c r="R24" i="39" s="1"/>
  <c r="C24" i="39"/>
  <c r="Q24" i="39" s="1"/>
  <c r="N23" i="39"/>
  <c r="AB23" i="39" s="1"/>
  <c r="M23" i="39"/>
  <c r="AA23" i="39" s="1"/>
  <c r="L23" i="39"/>
  <c r="Z23" i="39" s="1"/>
  <c r="K23" i="39"/>
  <c r="Y23" i="39" s="1"/>
  <c r="J23" i="39"/>
  <c r="X23" i="39" s="1"/>
  <c r="I23" i="39"/>
  <c r="W23" i="39" s="1"/>
  <c r="H23" i="39"/>
  <c r="V23" i="39" s="1"/>
  <c r="G23" i="39"/>
  <c r="U23" i="39" s="1"/>
  <c r="F23" i="39"/>
  <c r="T23" i="39" s="1"/>
  <c r="E23" i="39"/>
  <c r="S23" i="39" s="1"/>
  <c r="D23" i="39"/>
  <c r="R23" i="39" s="1"/>
  <c r="C23" i="39"/>
  <c r="Q23" i="39" s="1"/>
  <c r="X22" i="39"/>
  <c r="N22" i="39"/>
  <c r="AB22" i="39" s="1"/>
  <c r="M22" i="39"/>
  <c r="AA22" i="39" s="1"/>
  <c r="L22" i="39"/>
  <c r="Z22" i="39" s="1"/>
  <c r="K22" i="39"/>
  <c r="Y22" i="39" s="1"/>
  <c r="J22" i="39"/>
  <c r="I22" i="39"/>
  <c r="W22" i="39" s="1"/>
  <c r="H22" i="39"/>
  <c r="V22" i="39" s="1"/>
  <c r="G22" i="39"/>
  <c r="U22" i="39" s="1"/>
  <c r="F22" i="39"/>
  <c r="T22" i="39" s="1"/>
  <c r="E22" i="39"/>
  <c r="S22" i="39" s="1"/>
  <c r="D22" i="39"/>
  <c r="R22" i="39" s="1"/>
  <c r="C22" i="39"/>
  <c r="Q22" i="39" s="1"/>
  <c r="N21" i="39"/>
  <c r="AB21" i="39" s="1"/>
  <c r="M21" i="39"/>
  <c r="AA21" i="39" s="1"/>
  <c r="L21" i="39"/>
  <c r="Z21" i="39" s="1"/>
  <c r="K21" i="39"/>
  <c r="Y21" i="39" s="1"/>
  <c r="J21" i="39"/>
  <c r="X21" i="39" s="1"/>
  <c r="I21" i="39"/>
  <c r="W21" i="39" s="1"/>
  <c r="H21" i="39"/>
  <c r="V21" i="39" s="1"/>
  <c r="G21" i="39"/>
  <c r="U21" i="39" s="1"/>
  <c r="F21" i="39"/>
  <c r="T21" i="39" s="1"/>
  <c r="E21" i="39"/>
  <c r="S21" i="39" s="1"/>
  <c r="D21" i="39"/>
  <c r="R21" i="39" s="1"/>
  <c r="C21" i="39"/>
  <c r="Q21" i="39" s="1"/>
  <c r="X20" i="39"/>
  <c r="N20" i="39"/>
  <c r="AB20" i="39" s="1"/>
  <c r="M20" i="39"/>
  <c r="AA20" i="39" s="1"/>
  <c r="L20" i="39"/>
  <c r="Z20" i="39" s="1"/>
  <c r="K20" i="39"/>
  <c r="Y20" i="39" s="1"/>
  <c r="J20" i="39"/>
  <c r="I20" i="39"/>
  <c r="W20" i="39" s="1"/>
  <c r="H20" i="39"/>
  <c r="V20" i="39" s="1"/>
  <c r="G20" i="39"/>
  <c r="U20" i="39" s="1"/>
  <c r="F20" i="39"/>
  <c r="T20" i="39" s="1"/>
  <c r="E20" i="39"/>
  <c r="S20" i="39" s="1"/>
  <c r="D20" i="39"/>
  <c r="R20" i="39" s="1"/>
  <c r="C20" i="39"/>
  <c r="Q20" i="39" s="1"/>
  <c r="N19" i="39"/>
  <c r="AB19" i="39" s="1"/>
  <c r="M19" i="39"/>
  <c r="AA19" i="39" s="1"/>
  <c r="L19" i="39"/>
  <c r="Z19" i="39" s="1"/>
  <c r="K19" i="39"/>
  <c r="Y19" i="39" s="1"/>
  <c r="J19" i="39"/>
  <c r="X19" i="39" s="1"/>
  <c r="I19" i="39"/>
  <c r="W19" i="39" s="1"/>
  <c r="H19" i="39"/>
  <c r="V19" i="39" s="1"/>
  <c r="G19" i="39"/>
  <c r="U19" i="39" s="1"/>
  <c r="F19" i="39"/>
  <c r="T19" i="39" s="1"/>
  <c r="E19" i="39"/>
  <c r="S19" i="39" s="1"/>
  <c r="D19" i="39"/>
  <c r="R19" i="39" s="1"/>
  <c r="C19" i="39"/>
  <c r="Q19" i="39" s="1"/>
  <c r="N18" i="39"/>
  <c r="AB18" i="39" s="1"/>
  <c r="M18" i="39"/>
  <c r="AA18" i="39" s="1"/>
  <c r="L18" i="39"/>
  <c r="Z18" i="39" s="1"/>
  <c r="K18" i="39"/>
  <c r="Y18" i="39" s="1"/>
  <c r="J18" i="39"/>
  <c r="X18" i="39" s="1"/>
  <c r="I18" i="39"/>
  <c r="W18" i="39" s="1"/>
  <c r="H18" i="39"/>
  <c r="V18" i="39" s="1"/>
  <c r="G18" i="39"/>
  <c r="U18" i="39" s="1"/>
  <c r="F18" i="39"/>
  <c r="T18" i="39" s="1"/>
  <c r="E18" i="39"/>
  <c r="S18" i="39" s="1"/>
  <c r="D18" i="39"/>
  <c r="R18" i="39" s="1"/>
  <c r="C18" i="39"/>
  <c r="Q18" i="39" s="1"/>
  <c r="AB14" i="39"/>
  <c r="R14" i="39"/>
  <c r="Q14" i="39"/>
  <c r="N14" i="39"/>
  <c r="M14" i="39"/>
  <c r="AA14" i="39" s="1"/>
  <c r="L14" i="39"/>
  <c r="Z14" i="39" s="1"/>
  <c r="K14" i="39"/>
  <c r="Y14" i="39" s="1"/>
  <c r="J14" i="39"/>
  <c r="X14" i="39" s="1"/>
  <c r="I14" i="39"/>
  <c r="W14" i="39" s="1"/>
  <c r="H14" i="39"/>
  <c r="V14" i="39" s="1"/>
  <c r="G14" i="39"/>
  <c r="U14" i="39" s="1"/>
  <c r="F14" i="39"/>
  <c r="T14" i="39" s="1"/>
  <c r="E14" i="39"/>
  <c r="S14" i="39" s="1"/>
  <c r="D14" i="39"/>
  <c r="C14" i="39"/>
  <c r="Y13" i="39"/>
  <c r="T13" i="39"/>
  <c r="S13" i="39"/>
  <c r="N13" i="39"/>
  <c r="AB13" i="39" s="1"/>
  <c r="M13" i="39"/>
  <c r="AA13" i="39" s="1"/>
  <c r="L13" i="39"/>
  <c r="Z13" i="39" s="1"/>
  <c r="K13" i="39"/>
  <c r="J13" i="39"/>
  <c r="X13" i="39" s="1"/>
  <c r="I13" i="39"/>
  <c r="W13" i="39" s="1"/>
  <c r="H13" i="39"/>
  <c r="V13" i="39" s="1"/>
  <c r="G13" i="39"/>
  <c r="U13" i="39" s="1"/>
  <c r="F13" i="39"/>
  <c r="E13" i="39"/>
  <c r="D13" i="39"/>
  <c r="R13" i="39" s="1"/>
  <c r="C13" i="39"/>
  <c r="Q13" i="39" s="1"/>
  <c r="R12" i="39"/>
  <c r="Q12" i="39"/>
  <c r="N12" i="39"/>
  <c r="AB12" i="39" s="1"/>
  <c r="M12" i="39"/>
  <c r="AA12" i="39" s="1"/>
  <c r="L12" i="39"/>
  <c r="Z12" i="39" s="1"/>
  <c r="K12" i="39"/>
  <c r="Y12" i="39" s="1"/>
  <c r="J12" i="39"/>
  <c r="X12" i="39" s="1"/>
  <c r="I12" i="39"/>
  <c r="W12" i="39" s="1"/>
  <c r="H12" i="39"/>
  <c r="V12" i="39" s="1"/>
  <c r="G12" i="39"/>
  <c r="U12" i="39" s="1"/>
  <c r="F12" i="39"/>
  <c r="T12" i="39" s="1"/>
  <c r="E12" i="39"/>
  <c r="S12" i="39" s="1"/>
  <c r="D12" i="39"/>
  <c r="C12" i="39"/>
  <c r="Y11" i="39"/>
  <c r="T11" i="39"/>
  <c r="S11" i="39"/>
  <c r="N11" i="39"/>
  <c r="AB11" i="39" s="1"/>
  <c r="M11" i="39"/>
  <c r="AA11" i="39" s="1"/>
  <c r="L11" i="39"/>
  <c r="Z11" i="39" s="1"/>
  <c r="K11" i="39"/>
  <c r="J11" i="39"/>
  <c r="X11" i="39" s="1"/>
  <c r="I11" i="39"/>
  <c r="W11" i="39" s="1"/>
  <c r="H11" i="39"/>
  <c r="V11" i="39" s="1"/>
  <c r="G11" i="39"/>
  <c r="U11" i="39" s="1"/>
  <c r="F11" i="39"/>
  <c r="E11" i="39"/>
  <c r="D11" i="39"/>
  <c r="R11" i="39" s="1"/>
  <c r="C11" i="39"/>
  <c r="Q11" i="39" s="1"/>
  <c r="R10" i="39"/>
  <c r="Q10" i="39"/>
  <c r="N10" i="39"/>
  <c r="AB10" i="39" s="1"/>
  <c r="M10" i="39"/>
  <c r="AA10" i="39" s="1"/>
  <c r="L10" i="39"/>
  <c r="Z10" i="39" s="1"/>
  <c r="K10" i="39"/>
  <c r="Y10" i="39" s="1"/>
  <c r="J10" i="39"/>
  <c r="X10" i="39" s="1"/>
  <c r="I10" i="39"/>
  <c r="W10" i="39" s="1"/>
  <c r="H10" i="39"/>
  <c r="V10" i="39" s="1"/>
  <c r="G10" i="39"/>
  <c r="U10" i="39" s="1"/>
  <c r="F10" i="39"/>
  <c r="T10" i="39" s="1"/>
  <c r="E10" i="39"/>
  <c r="S10" i="39" s="1"/>
  <c r="D10" i="39"/>
  <c r="C10" i="39"/>
  <c r="T9" i="39"/>
  <c r="S9" i="39"/>
  <c r="N9" i="39"/>
  <c r="AB9" i="39" s="1"/>
  <c r="M9" i="39"/>
  <c r="AA9" i="39" s="1"/>
  <c r="L9" i="39"/>
  <c r="Z9" i="39" s="1"/>
  <c r="K9" i="39"/>
  <c r="Y9" i="39" s="1"/>
  <c r="J9" i="39"/>
  <c r="X9" i="39" s="1"/>
  <c r="I9" i="39"/>
  <c r="W9" i="39" s="1"/>
  <c r="H9" i="39"/>
  <c r="V9" i="39" s="1"/>
  <c r="G9" i="39"/>
  <c r="U9" i="39" s="1"/>
  <c r="F9" i="39"/>
  <c r="E9" i="39"/>
  <c r="D9" i="39"/>
  <c r="R9" i="39" s="1"/>
  <c r="C9" i="39"/>
  <c r="Q9" i="39" s="1"/>
  <c r="R8" i="39"/>
  <c r="Q8" i="39"/>
  <c r="N8" i="39"/>
  <c r="AB8" i="39" s="1"/>
  <c r="M8" i="39"/>
  <c r="AA8" i="39" s="1"/>
  <c r="L8" i="39"/>
  <c r="Z8" i="39" s="1"/>
  <c r="K8" i="39"/>
  <c r="Y8" i="39" s="1"/>
  <c r="J8" i="39"/>
  <c r="X8" i="39" s="1"/>
  <c r="I8" i="39"/>
  <c r="W8" i="39" s="1"/>
  <c r="H8" i="39"/>
  <c r="V8" i="39" s="1"/>
  <c r="G8" i="39"/>
  <c r="U8" i="39" s="1"/>
  <c r="F8" i="39"/>
  <c r="T8" i="39" s="1"/>
  <c r="E8" i="39"/>
  <c r="S8" i="39" s="1"/>
  <c r="D8" i="39"/>
  <c r="C8" i="39"/>
  <c r="Y7" i="39"/>
  <c r="T7" i="39"/>
  <c r="S7" i="39"/>
  <c r="N7" i="39"/>
  <c r="AB7" i="39" s="1"/>
  <c r="M7" i="39"/>
  <c r="AA7" i="39" s="1"/>
  <c r="L7" i="39"/>
  <c r="Z7" i="39" s="1"/>
  <c r="K7" i="39"/>
  <c r="J7" i="39"/>
  <c r="X7" i="39" s="1"/>
  <c r="I7" i="39"/>
  <c r="W7" i="39" s="1"/>
  <c r="H7" i="39"/>
  <c r="V7" i="39" s="1"/>
  <c r="G7" i="39"/>
  <c r="U7" i="39" s="1"/>
  <c r="F7" i="39"/>
  <c r="E7" i="39"/>
  <c r="D7" i="39"/>
  <c r="R7" i="39" s="1"/>
  <c r="C7" i="39"/>
  <c r="Q7" i="39" s="1"/>
  <c r="AB6" i="39"/>
  <c r="R6" i="39"/>
  <c r="Q6" i="39"/>
  <c r="N6" i="39"/>
  <c r="M6" i="39"/>
  <c r="AA6" i="39" s="1"/>
  <c r="L6" i="39"/>
  <c r="Z6" i="39" s="1"/>
  <c r="K6" i="39"/>
  <c r="Y6" i="39" s="1"/>
  <c r="J6" i="39"/>
  <c r="X6" i="39" s="1"/>
  <c r="I6" i="39"/>
  <c r="W6" i="39" s="1"/>
  <c r="H6" i="39"/>
  <c r="V6" i="39" s="1"/>
  <c r="G6" i="39"/>
  <c r="U6" i="39" s="1"/>
  <c r="F6" i="39"/>
  <c r="T6" i="39" s="1"/>
  <c r="E6" i="39"/>
  <c r="S6" i="39" s="1"/>
  <c r="D6" i="39"/>
  <c r="C6" i="39"/>
  <c r="Y5" i="39"/>
  <c r="T5" i="39"/>
  <c r="S5" i="39"/>
  <c r="N5" i="39"/>
  <c r="AB5" i="39" s="1"/>
  <c r="M5" i="39"/>
  <c r="AA5" i="39" s="1"/>
  <c r="L5" i="39"/>
  <c r="Z5" i="39" s="1"/>
  <c r="K5" i="39"/>
  <c r="J5" i="39"/>
  <c r="X5" i="39" s="1"/>
  <c r="I5" i="39"/>
  <c r="W5" i="39" s="1"/>
  <c r="H5" i="39"/>
  <c r="V5" i="39" s="1"/>
  <c r="G5" i="39"/>
  <c r="U5" i="39" s="1"/>
  <c r="F5" i="39"/>
  <c r="E5" i="39"/>
  <c r="D5" i="39"/>
  <c r="R5" i="39" s="1"/>
  <c r="C5" i="39"/>
  <c r="Q5" i="39" s="1"/>
  <c r="R4" i="39"/>
  <c r="Q4" i="39"/>
  <c r="N4" i="39"/>
  <c r="AB4" i="39" s="1"/>
  <c r="M4" i="39"/>
  <c r="AA4" i="39" s="1"/>
  <c r="L4" i="39"/>
  <c r="Z4" i="39" s="1"/>
  <c r="K4" i="39"/>
  <c r="Y4" i="39" s="1"/>
  <c r="J4" i="39"/>
  <c r="X4" i="39" s="1"/>
  <c r="I4" i="39"/>
  <c r="W4" i="39" s="1"/>
  <c r="H4" i="39"/>
  <c r="V4" i="39" s="1"/>
  <c r="G4" i="39"/>
  <c r="U4" i="39" s="1"/>
  <c r="F4" i="39"/>
  <c r="T4" i="39" s="1"/>
  <c r="E4" i="39"/>
  <c r="S4" i="39" s="1"/>
  <c r="D4" i="39"/>
  <c r="C4" i="39"/>
  <c r="N173" i="39" l="1"/>
  <c r="N174" i="39"/>
  <c r="N177" i="39"/>
  <c r="N178" i="39"/>
  <c r="N179" i="39"/>
  <c r="N180" i="39"/>
  <c r="N181" i="39"/>
  <c r="N182" i="39"/>
  <c r="D172" i="39"/>
  <c r="E172" i="39"/>
  <c r="F172" i="39"/>
  <c r="G172" i="39"/>
  <c r="H172" i="39"/>
  <c r="I172" i="39"/>
  <c r="J172" i="39"/>
  <c r="K172" i="39"/>
  <c r="L172" i="39"/>
  <c r="M172" i="39"/>
  <c r="D173" i="39"/>
  <c r="E173" i="39"/>
  <c r="F173" i="39"/>
  <c r="G173" i="39"/>
  <c r="H173" i="39"/>
  <c r="I173" i="39"/>
  <c r="J173" i="39"/>
  <c r="K173" i="39"/>
  <c r="L173" i="39"/>
  <c r="M173" i="39"/>
  <c r="D174" i="39"/>
  <c r="E174" i="39"/>
  <c r="F174" i="39"/>
  <c r="G174" i="39"/>
  <c r="H174" i="39"/>
  <c r="I174" i="39"/>
  <c r="J174" i="39"/>
  <c r="K174" i="39"/>
  <c r="L174" i="39"/>
  <c r="M174" i="39"/>
  <c r="D175" i="39"/>
  <c r="E175" i="39"/>
  <c r="F175" i="39"/>
  <c r="G175" i="39"/>
  <c r="H175" i="39"/>
  <c r="I175" i="39"/>
  <c r="J175" i="39"/>
  <c r="K175" i="39"/>
  <c r="L175" i="39"/>
  <c r="M175" i="39"/>
  <c r="D176" i="39"/>
  <c r="E176" i="39"/>
  <c r="F176" i="39"/>
  <c r="G176" i="39"/>
  <c r="H176" i="39"/>
  <c r="I176" i="39"/>
  <c r="J176" i="39"/>
  <c r="K176" i="39"/>
  <c r="L176" i="39"/>
  <c r="M176" i="39"/>
  <c r="D177" i="39"/>
  <c r="E177" i="39"/>
  <c r="F177" i="39"/>
  <c r="G177" i="39"/>
  <c r="H177" i="39"/>
  <c r="I177" i="39"/>
  <c r="J177" i="39"/>
  <c r="K177" i="39"/>
  <c r="L177" i="39"/>
  <c r="M177" i="39"/>
  <c r="D178" i="39"/>
  <c r="E178" i="39"/>
  <c r="F178" i="39"/>
  <c r="G178" i="39"/>
  <c r="H178" i="39"/>
  <c r="I178" i="39"/>
  <c r="J178" i="39"/>
  <c r="K178" i="39"/>
  <c r="L178" i="39"/>
  <c r="M178" i="39"/>
  <c r="D179" i="39"/>
  <c r="E179" i="39"/>
  <c r="F179" i="39"/>
  <c r="G179" i="39"/>
  <c r="H179" i="39"/>
  <c r="I179" i="39"/>
  <c r="J179" i="39"/>
  <c r="K179" i="39"/>
  <c r="L179" i="39"/>
  <c r="M179" i="39"/>
  <c r="D180" i="39"/>
  <c r="E180" i="39"/>
  <c r="F180" i="39"/>
  <c r="G180" i="39"/>
  <c r="H180" i="39"/>
  <c r="I180" i="39"/>
  <c r="J180" i="39"/>
  <c r="K180" i="39"/>
  <c r="L180" i="39"/>
  <c r="M180" i="39"/>
  <c r="D181" i="39"/>
  <c r="E181" i="39"/>
  <c r="F181" i="39"/>
  <c r="G181" i="39"/>
  <c r="H181" i="39"/>
  <c r="I181" i="39"/>
  <c r="J181" i="39"/>
  <c r="K181" i="39"/>
  <c r="L181" i="39"/>
  <c r="M181" i="39"/>
  <c r="D182" i="39"/>
  <c r="E182" i="39"/>
  <c r="F182" i="39"/>
  <c r="G182" i="39"/>
  <c r="H182" i="39"/>
  <c r="I182" i="39"/>
  <c r="J182" i="39"/>
  <c r="K182" i="39"/>
  <c r="L182" i="39"/>
  <c r="M182" i="39"/>
  <c r="C173" i="39"/>
  <c r="C174" i="39"/>
  <c r="C175" i="39"/>
  <c r="C176" i="39"/>
  <c r="C177" i="39"/>
  <c r="C178" i="39"/>
  <c r="C179" i="39"/>
  <c r="C180" i="39"/>
  <c r="C181" i="39"/>
  <c r="C182" i="39"/>
  <c r="C172" i="39"/>
  <c r="N176" i="39" l="1"/>
  <c r="N172" i="39"/>
  <c r="N175" i="39"/>
  <c r="W12" i="28"/>
  <c r="X12" i="28"/>
  <c r="Y12" i="28"/>
  <c r="Z12" i="28"/>
  <c r="AA12" i="28"/>
  <c r="AB12" i="28"/>
  <c r="AC12" i="28"/>
  <c r="AD12" i="28"/>
  <c r="AE12" i="28"/>
  <c r="AF12" i="28"/>
  <c r="AG12" i="28"/>
  <c r="AH12" i="28"/>
  <c r="AI12" i="28"/>
  <c r="AJ12" i="28"/>
  <c r="AK12" i="28"/>
  <c r="AL12" i="28"/>
  <c r="AM12" i="28"/>
  <c r="AN12" i="28"/>
  <c r="AO12" i="28"/>
  <c r="AP12" i="28"/>
  <c r="AQ12" i="28"/>
  <c r="AR12" i="28"/>
  <c r="AS12" i="28"/>
  <c r="AT12" i="28"/>
  <c r="AU12" i="28"/>
  <c r="AV12" i="28"/>
  <c r="AW12" i="28"/>
  <c r="AX12" i="28"/>
  <c r="AY12" i="28"/>
  <c r="AZ12" i="28"/>
  <c r="BA12" i="28"/>
  <c r="BB12" i="28"/>
  <c r="BC12" i="28"/>
  <c r="BD12" i="28"/>
  <c r="BE12" i="28"/>
  <c r="BF12" i="28"/>
  <c r="BG12" i="28"/>
  <c r="BH12" i="28"/>
  <c r="BI12" i="28"/>
  <c r="BJ12" i="28"/>
  <c r="BK12" i="28"/>
  <c r="BL12" i="28"/>
  <c r="BM12" i="28"/>
  <c r="BN12" i="28"/>
  <c r="BO12" i="28"/>
  <c r="BP12" i="28"/>
  <c r="BQ12" i="28"/>
  <c r="BR12" i="28"/>
  <c r="BS12" i="28"/>
  <c r="BT12" i="28"/>
  <c r="BU12" i="28"/>
  <c r="BV12" i="28"/>
  <c r="BW12" i="28"/>
  <c r="BX12" i="28"/>
  <c r="BY12" i="28"/>
  <c r="BZ12" i="28"/>
  <c r="CA12" i="28"/>
  <c r="CB12" i="28"/>
  <c r="CC12" i="28"/>
  <c r="CD12" i="28"/>
  <c r="CE12" i="28"/>
  <c r="CF12" i="28"/>
  <c r="CG12" i="28"/>
  <c r="CH12" i="28"/>
  <c r="CH14" i="28"/>
  <c r="CG14" i="28"/>
  <c r="CF14" i="28"/>
  <c r="CE14" i="28"/>
  <c r="CD14" i="28"/>
  <c r="CC14" i="28"/>
  <c r="CB14" i="28"/>
  <c r="CA14" i="28"/>
  <c r="BZ14" i="28"/>
  <c r="BY14" i="28"/>
  <c r="BX14" i="28"/>
  <c r="BW14" i="28"/>
  <c r="BV14" i="28"/>
  <c r="BU14" i="28"/>
  <c r="BT14" i="28"/>
  <c r="BS14" i="28"/>
  <c r="BR14" i="28"/>
  <c r="BQ14" i="28"/>
  <c r="BP14" i="28"/>
  <c r="BO14" i="28"/>
  <c r="BN14" i="28"/>
  <c r="BM14" i="28"/>
  <c r="BL14" i="28"/>
  <c r="BK14" i="28"/>
  <c r="BJ14" i="28"/>
  <c r="BI14" i="28"/>
  <c r="BH14" i="28"/>
  <c r="BG14" i="28"/>
  <c r="BF14" i="28"/>
  <c r="BE14" i="28"/>
  <c r="BD14" i="28"/>
  <c r="BC14" i="28"/>
  <c r="BB14" i="28"/>
  <c r="BA14" i="28"/>
  <c r="AZ14" i="28"/>
  <c r="AY14" i="28"/>
  <c r="AX14" i="28"/>
  <c r="AW14" i="28"/>
  <c r="AV14" i="28"/>
  <c r="AU14" i="28"/>
  <c r="AT14" i="28"/>
  <c r="AS14" i="28"/>
  <c r="AR14" i="28"/>
  <c r="AQ14" i="28"/>
  <c r="AP14" i="28"/>
  <c r="AO14" i="28"/>
  <c r="AN14" i="28"/>
  <c r="AM14" i="28"/>
  <c r="AL14" i="28"/>
  <c r="AK14" i="28"/>
  <c r="AJ14" i="28"/>
  <c r="AI14" i="28"/>
  <c r="AH14" i="28"/>
  <c r="AG14" i="28"/>
  <c r="AF14" i="28"/>
  <c r="AE14" i="28"/>
  <c r="AD14" i="28"/>
  <c r="AC14" i="28"/>
  <c r="AB14" i="28"/>
  <c r="AA14" i="28"/>
  <c r="Z14" i="28"/>
  <c r="Y14" i="28"/>
  <c r="X14" i="28"/>
  <c r="W14" i="28"/>
  <c r="W96" i="28"/>
  <c r="X96" i="28"/>
  <c r="Y96" i="28"/>
  <c r="Z96" i="28"/>
  <c r="AA96" i="28"/>
  <c r="AB96" i="28"/>
  <c r="AC96" i="28"/>
  <c r="AD96" i="28"/>
  <c r="AE96" i="28"/>
  <c r="AF96" i="28"/>
  <c r="AG96" i="28"/>
  <c r="AH96" i="28"/>
  <c r="AI96" i="28"/>
  <c r="AJ96" i="28"/>
  <c r="AK96" i="28"/>
  <c r="AL96" i="28"/>
  <c r="AM96" i="28"/>
  <c r="AN96" i="28"/>
  <c r="AO96" i="28"/>
  <c r="AP96" i="28"/>
  <c r="AQ96" i="28"/>
  <c r="AR96" i="28"/>
  <c r="AS96" i="28"/>
  <c r="AT96" i="28"/>
  <c r="AU96" i="28"/>
  <c r="AV96" i="28"/>
  <c r="AW96" i="28"/>
  <c r="AX96" i="28"/>
  <c r="AY96" i="28"/>
  <c r="AZ96" i="28"/>
  <c r="BA96" i="28"/>
  <c r="BB96" i="28"/>
  <c r="BC96" i="28"/>
  <c r="BD96" i="28"/>
  <c r="BE96" i="28"/>
  <c r="BF96" i="28"/>
  <c r="BG96" i="28"/>
  <c r="BH96" i="28"/>
  <c r="BI96" i="28"/>
  <c r="BJ96" i="28"/>
  <c r="BK96" i="28"/>
  <c r="BL96" i="28"/>
  <c r="BM96" i="28"/>
  <c r="BN96" i="28"/>
  <c r="BO96" i="28"/>
  <c r="BP96" i="28"/>
  <c r="BQ96" i="28"/>
  <c r="BR96" i="28"/>
  <c r="BS96" i="28"/>
  <c r="BT96" i="28"/>
  <c r="BU96" i="28"/>
  <c r="BV96" i="28"/>
  <c r="BW96" i="28"/>
  <c r="BX96" i="28"/>
  <c r="BY96" i="28"/>
  <c r="BZ96" i="28"/>
  <c r="CA96" i="28"/>
  <c r="CB96" i="28"/>
  <c r="CC96" i="28"/>
  <c r="CD96" i="28"/>
  <c r="CE96" i="28"/>
  <c r="CF96" i="28"/>
  <c r="CG96" i="28"/>
  <c r="CH96" i="28"/>
  <c r="CH68" i="28"/>
  <c r="CG68" i="28"/>
  <c r="CF68" i="28"/>
  <c r="CE68" i="28"/>
  <c r="CD68" i="28"/>
  <c r="CC68" i="28"/>
  <c r="CB68" i="28"/>
  <c r="CA68" i="28"/>
  <c r="BZ68" i="28"/>
  <c r="BY68" i="28"/>
  <c r="BX68" i="28"/>
  <c r="BW68" i="28"/>
  <c r="BV68" i="28"/>
  <c r="BU68" i="28"/>
  <c r="BT68" i="28"/>
  <c r="BS68" i="28"/>
  <c r="BR68" i="28"/>
  <c r="BQ68" i="28"/>
  <c r="BP68" i="28"/>
  <c r="BO68" i="28"/>
  <c r="BN68" i="28"/>
  <c r="BM68" i="28"/>
  <c r="BL68" i="28"/>
  <c r="BK68" i="28"/>
  <c r="BJ68" i="28"/>
  <c r="BI68" i="28"/>
  <c r="BH68" i="28"/>
  <c r="BG68" i="28"/>
  <c r="BF68" i="28"/>
  <c r="BE68" i="28"/>
  <c r="BD68" i="28"/>
  <c r="BC68" i="28"/>
  <c r="BB68" i="28"/>
  <c r="BA68" i="28"/>
  <c r="AZ68" i="28"/>
  <c r="AY68" i="28"/>
  <c r="AX68" i="28"/>
  <c r="AW68" i="28"/>
  <c r="AV68" i="28"/>
  <c r="AU68" i="28"/>
  <c r="AT68" i="28"/>
  <c r="AS68" i="28"/>
  <c r="AR68" i="28"/>
  <c r="AQ68" i="28"/>
  <c r="AP68" i="28"/>
  <c r="AO68" i="28"/>
  <c r="AN68" i="28"/>
  <c r="AM68" i="28"/>
  <c r="AL68" i="28"/>
  <c r="AK68" i="28"/>
  <c r="AJ68" i="28"/>
  <c r="AI68" i="28"/>
  <c r="AH68" i="28"/>
  <c r="AG68" i="28"/>
  <c r="AF68" i="28"/>
  <c r="AE68" i="28"/>
  <c r="AD68" i="28"/>
  <c r="AC68" i="28"/>
  <c r="AB68" i="28"/>
  <c r="AA68" i="28"/>
  <c r="Z68" i="28"/>
  <c r="Y68" i="28"/>
  <c r="X68" i="28"/>
  <c r="W68" i="28"/>
  <c r="V68" i="28"/>
  <c r="U68" i="28"/>
  <c r="T68" i="28"/>
  <c r="S68" i="28"/>
  <c r="R68" i="28"/>
  <c r="Q68" i="28"/>
  <c r="P68" i="28"/>
  <c r="O68" i="28"/>
  <c r="CH28" i="48"/>
  <c r="CG28" i="48"/>
  <c r="CF28" i="48"/>
  <c r="CE28" i="48"/>
  <c r="CD28" i="48"/>
  <c r="CC28" i="48"/>
  <c r="CB28" i="48"/>
  <c r="CA28" i="48"/>
  <c r="BZ28" i="48"/>
  <c r="BY28" i="48"/>
  <c r="BX28" i="48"/>
  <c r="BW28" i="48"/>
  <c r="BV28" i="48"/>
  <c r="BU28" i="48"/>
  <c r="BT28" i="48"/>
  <c r="BS28" i="48"/>
  <c r="BR28" i="48"/>
  <c r="BQ28" i="48"/>
  <c r="BP28" i="48"/>
  <c r="BO28" i="48"/>
  <c r="BN28" i="48"/>
  <c r="BM28" i="48"/>
  <c r="BL28" i="48"/>
  <c r="BK28" i="48"/>
  <c r="BJ28" i="48"/>
  <c r="BI28" i="48"/>
  <c r="BH28" i="48"/>
  <c r="BG28" i="48"/>
  <c r="BF28" i="48"/>
  <c r="BE28" i="48"/>
  <c r="BD28" i="48"/>
  <c r="BC28" i="48"/>
  <c r="BB28" i="48"/>
  <c r="BA28" i="48"/>
  <c r="AZ28" i="48"/>
  <c r="AY28" i="48"/>
  <c r="AX28" i="48"/>
  <c r="AW28" i="48"/>
  <c r="AV28" i="48"/>
  <c r="AU28" i="48"/>
  <c r="AT28" i="48"/>
  <c r="AS28" i="48"/>
  <c r="AR28" i="48"/>
  <c r="AQ28" i="48"/>
  <c r="AP28" i="48"/>
  <c r="AO28" i="48"/>
  <c r="AN28" i="48"/>
  <c r="AM28" i="48"/>
  <c r="AL28" i="48"/>
  <c r="AK28" i="48"/>
  <c r="AJ28" i="48"/>
  <c r="AI28" i="48"/>
  <c r="AH28" i="48"/>
  <c r="AG28" i="48"/>
  <c r="AF28" i="48"/>
  <c r="AE28" i="48"/>
  <c r="AD28" i="48"/>
  <c r="AC28" i="48"/>
  <c r="AB28" i="48"/>
  <c r="AA28" i="48"/>
  <c r="Z28" i="48"/>
  <c r="Y28" i="48"/>
  <c r="X28" i="48"/>
  <c r="W28" i="48"/>
  <c r="V28" i="48"/>
  <c r="U28" i="48"/>
  <c r="T28" i="48"/>
  <c r="S28" i="48"/>
  <c r="R28" i="48"/>
  <c r="Q28" i="48"/>
  <c r="P28" i="48"/>
  <c r="O28" i="48"/>
  <c r="N28" i="48"/>
  <c r="M28" i="48"/>
  <c r="L28" i="48"/>
  <c r="K28" i="48"/>
  <c r="J28" i="48"/>
  <c r="I28" i="48"/>
  <c r="H28" i="48"/>
  <c r="G28" i="48"/>
  <c r="F28" i="48"/>
  <c r="E28" i="48"/>
  <c r="D28" i="48"/>
  <c r="C28" i="48"/>
  <c r="Z3" i="41"/>
  <c r="AA3" i="41"/>
  <c r="AB3" i="41"/>
  <c r="R3" i="41"/>
  <c r="S3" i="41"/>
  <c r="T3" i="41"/>
  <c r="U3" i="41"/>
  <c r="V3" i="41"/>
  <c r="W3" i="41"/>
  <c r="X3" i="41"/>
  <c r="Y3" i="41"/>
  <c r="Q3" i="41"/>
  <c r="L113" i="39"/>
  <c r="Z113" i="39" s="1"/>
  <c r="F113" i="39"/>
  <c r="T113" i="39" s="1"/>
  <c r="D113" i="39"/>
  <c r="R113" i="39" s="1"/>
  <c r="C113" i="39" l="1"/>
  <c r="Q113" i="39" s="1"/>
  <c r="K113" i="39"/>
  <c r="Y113" i="39" s="1"/>
  <c r="G113" i="39"/>
  <c r="U113" i="39" s="1"/>
  <c r="E113" i="39"/>
  <c r="S113" i="39" s="1"/>
  <c r="M113" i="39"/>
  <c r="AA113" i="39" s="1"/>
  <c r="H113" i="39"/>
  <c r="V113" i="39" s="1"/>
  <c r="I113" i="39"/>
  <c r="W113" i="39" s="1"/>
  <c r="J113" i="39"/>
  <c r="X113" i="39" s="1"/>
  <c r="N113" i="39"/>
  <c r="AB113" i="39" s="1"/>
  <c r="N15" i="48"/>
  <c r="M15" i="48"/>
  <c r="L15" i="48"/>
  <c r="K15" i="48"/>
  <c r="J15" i="48"/>
  <c r="I15" i="48"/>
  <c r="H15" i="48"/>
  <c r="G15" i="48"/>
  <c r="F15" i="48"/>
  <c r="E15" i="48"/>
  <c r="D15" i="48"/>
  <c r="C15" i="48"/>
  <c r="N14" i="48"/>
  <c r="M14" i="48"/>
  <c r="L14" i="48"/>
  <c r="K14" i="48"/>
  <c r="J14" i="48"/>
  <c r="I14" i="48"/>
  <c r="H14" i="48"/>
  <c r="G14" i="48"/>
  <c r="F14" i="48"/>
  <c r="E14" i="48"/>
  <c r="D14" i="48"/>
  <c r="C14" i="48"/>
  <c r="N13" i="48"/>
  <c r="M13" i="48"/>
  <c r="L13" i="48"/>
  <c r="K13" i="48"/>
  <c r="J13" i="48"/>
  <c r="I13" i="48"/>
  <c r="H13" i="48"/>
  <c r="G13" i="48"/>
  <c r="F13" i="48"/>
  <c r="E13" i="48"/>
  <c r="D13" i="48"/>
  <c r="C13" i="48"/>
  <c r="N12" i="48"/>
  <c r="M12" i="48"/>
  <c r="L12" i="48"/>
  <c r="K12" i="48"/>
  <c r="J12" i="48"/>
  <c r="I12" i="48"/>
  <c r="H12" i="48"/>
  <c r="G12" i="48"/>
  <c r="F12" i="48"/>
  <c r="E12" i="48"/>
  <c r="D12" i="48"/>
  <c r="C12" i="48"/>
  <c r="N11" i="48"/>
  <c r="M11" i="48"/>
  <c r="L11" i="48"/>
  <c r="K11" i="48"/>
  <c r="J11" i="48"/>
  <c r="I11" i="48"/>
  <c r="H11" i="48"/>
  <c r="G11" i="48"/>
  <c r="F11" i="48"/>
  <c r="E11" i="48"/>
  <c r="D11" i="48"/>
  <c r="C11" i="48"/>
  <c r="N10" i="48"/>
  <c r="M10" i="48"/>
  <c r="L10" i="48"/>
  <c r="K10" i="48"/>
  <c r="J10" i="48"/>
  <c r="I10" i="48"/>
  <c r="H10" i="48"/>
  <c r="G10" i="48"/>
  <c r="F10" i="48"/>
  <c r="E10" i="48"/>
  <c r="D10" i="48"/>
  <c r="C10" i="48"/>
  <c r="N9" i="48"/>
  <c r="M9" i="48"/>
  <c r="L9" i="48"/>
  <c r="K9" i="48"/>
  <c r="J9" i="48"/>
  <c r="I9" i="48"/>
  <c r="H9" i="48"/>
  <c r="G9" i="48"/>
  <c r="F9" i="48"/>
  <c r="E9" i="48"/>
  <c r="D9" i="48"/>
  <c r="C9" i="48"/>
  <c r="N8" i="48"/>
  <c r="M8" i="48"/>
  <c r="L8" i="48"/>
  <c r="K8" i="48"/>
  <c r="J8" i="48"/>
  <c r="I8" i="48"/>
  <c r="H8" i="48"/>
  <c r="G8" i="48"/>
  <c r="F8" i="48"/>
  <c r="E8" i="48"/>
  <c r="D8" i="48"/>
  <c r="C8" i="48"/>
  <c r="N7" i="48"/>
  <c r="M7" i="48"/>
  <c r="L7" i="48"/>
  <c r="K7" i="48"/>
  <c r="J7" i="48"/>
  <c r="I7" i="48"/>
  <c r="H7" i="48"/>
  <c r="G7" i="48"/>
  <c r="F7" i="48"/>
  <c r="E7" i="48"/>
  <c r="D7" i="48"/>
  <c r="C7" i="48"/>
  <c r="N6" i="48"/>
  <c r="M6" i="48"/>
  <c r="L6" i="48"/>
  <c r="K6" i="48"/>
  <c r="J6" i="48"/>
  <c r="I6" i="48"/>
  <c r="H6" i="48"/>
  <c r="G6" i="48"/>
  <c r="F6" i="48"/>
  <c r="E6" i="48"/>
  <c r="D6" i="48"/>
  <c r="C6" i="48"/>
  <c r="N5" i="48"/>
  <c r="M5" i="48"/>
  <c r="L5" i="48"/>
  <c r="K5" i="48"/>
  <c r="J5" i="48"/>
  <c r="I5" i="48"/>
  <c r="H5" i="48"/>
  <c r="G5" i="48"/>
  <c r="F5" i="48"/>
  <c r="E5" i="48"/>
  <c r="D5" i="48"/>
  <c r="C5" i="48"/>
  <c r="M196" i="39"/>
  <c r="K196" i="39"/>
  <c r="I196" i="39"/>
  <c r="H196" i="39"/>
  <c r="E196" i="39"/>
  <c r="M195" i="39"/>
  <c r="L195" i="39"/>
  <c r="I195" i="39"/>
  <c r="I210" i="39" s="1"/>
  <c r="G195" i="39"/>
  <c r="E195" i="39"/>
  <c r="E210" i="39" s="1"/>
  <c r="D195" i="39"/>
  <c r="D210" i="39" s="1"/>
  <c r="M194" i="39"/>
  <c r="K194" i="39"/>
  <c r="I194" i="39"/>
  <c r="H194" i="39"/>
  <c r="E194" i="39"/>
  <c r="E209" i="39" s="1"/>
  <c r="M193" i="39"/>
  <c r="L193" i="39"/>
  <c r="L208" i="39" s="1"/>
  <c r="I193" i="39"/>
  <c r="G193" i="39"/>
  <c r="E193" i="39"/>
  <c r="D193" i="39"/>
  <c r="M192" i="39"/>
  <c r="M207" i="39" s="1"/>
  <c r="K192" i="39"/>
  <c r="I192" i="39"/>
  <c r="H192" i="39"/>
  <c r="H207" i="39" s="1"/>
  <c r="E192" i="39"/>
  <c r="M191" i="39"/>
  <c r="L191" i="39"/>
  <c r="I191" i="39"/>
  <c r="I206" i="39" s="1"/>
  <c r="G191" i="39"/>
  <c r="E191" i="39"/>
  <c r="D191" i="39"/>
  <c r="M190" i="39"/>
  <c r="M205" i="39" s="1"/>
  <c r="K190" i="39"/>
  <c r="I190" i="39"/>
  <c r="I205" i="39" s="1"/>
  <c r="H190" i="39"/>
  <c r="H205" i="39" s="1"/>
  <c r="E190" i="39"/>
  <c r="E205" i="39" s="1"/>
  <c r="M189" i="39"/>
  <c r="L189" i="39"/>
  <c r="I189" i="39"/>
  <c r="I204" i="39" s="1"/>
  <c r="G189" i="39"/>
  <c r="E189" i="39"/>
  <c r="D189" i="39"/>
  <c r="M188" i="39"/>
  <c r="K188" i="39"/>
  <c r="I188" i="39"/>
  <c r="H188" i="39"/>
  <c r="E188" i="39"/>
  <c r="E203" i="39" s="1"/>
  <c r="M187" i="39"/>
  <c r="M202" i="39" s="1"/>
  <c r="L187" i="39"/>
  <c r="I187" i="39"/>
  <c r="G187" i="39"/>
  <c r="E187" i="39"/>
  <c r="D187" i="39"/>
  <c r="D202" i="39" s="1"/>
  <c r="M186" i="39"/>
  <c r="M201" i="39" s="1"/>
  <c r="K186" i="39"/>
  <c r="I186" i="39"/>
  <c r="I201" i="39" s="1"/>
  <c r="H186" i="39"/>
  <c r="E186" i="39"/>
  <c r="D17" i="48" l="1"/>
  <c r="L17" i="48"/>
  <c r="M17" i="48"/>
  <c r="G17" i="48"/>
  <c r="E17" i="48"/>
  <c r="I17" i="48"/>
  <c r="J17" i="48"/>
  <c r="H17" i="48"/>
  <c r="C17" i="48"/>
  <c r="K17" i="48"/>
  <c r="M203" i="39"/>
  <c r="E206" i="39"/>
  <c r="E211" i="39"/>
  <c r="H203" i="39"/>
  <c r="L204" i="39"/>
  <c r="L206" i="39"/>
  <c r="I203" i="39"/>
  <c r="M204" i="39"/>
  <c r="E208" i="39"/>
  <c r="I211" i="39"/>
  <c r="E201" i="39"/>
  <c r="E202" i="39"/>
  <c r="D208" i="39"/>
  <c r="M206" i="39"/>
  <c r="I209" i="39"/>
  <c r="M210" i="39"/>
  <c r="K205" i="39"/>
  <c r="H211" i="39"/>
  <c r="H201" i="39"/>
  <c r="I202" i="39"/>
  <c r="H209" i="39"/>
  <c r="E207" i="39"/>
  <c r="M211" i="39"/>
  <c r="L202" i="39"/>
  <c r="D204" i="39"/>
  <c r="L210" i="39"/>
  <c r="D206" i="39"/>
  <c r="I208" i="39"/>
  <c r="E204" i="39"/>
  <c r="G206" i="39"/>
  <c r="I207" i="39"/>
  <c r="M208" i="39"/>
  <c r="M209" i="39"/>
  <c r="G204" i="39"/>
  <c r="K203" i="39"/>
  <c r="K211" i="39"/>
  <c r="G202" i="39"/>
  <c r="F186" i="39"/>
  <c r="F201" i="39" s="1"/>
  <c r="N186" i="39"/>
  <c r="J187" i="39"/>
  <c r="F188" i="39"/>
  <c r="N188" i="39"/>
  <c r="N203" i="39" s="1"/>
  <c r="J189" i="39"/>
  <c r="F190" i="39"/>
  <c r="N190" i="39"/>
  <c r="J191" i="39"/>
  <c r="F192" i="39"/>
  <c r="N192" i="39"/>
  <c r="J193" i="39"/>
  <c r="J208" i="39" s="1"/>
  <c r="F194" i="39"/>
  <c r="F209" i="39" s="1"/>
  <c r="N194" i="39"/>
  <c r="N209" i="39" s="1"/>
  <c r="J195" i="39"/>
  <c r="J210" i="39" s="1"/>
  <c r="F196" i="39"/>
  <c r="N196" i="39"/>
  <c r="N211" i="39" s="1"/>
  <c r="F17" i="48"/>
  <c r="N17" i="48"/>
  <c r="K201" i="39"/>
  <c r="K209" i="39"/>
  <c r="G186" i="39"/>
  <c r="G201" i="39" s="1"/>
  <c r="K187" i="39"/>
  <c r="K202" i="39" s="1"/>
  <c r="G188" i="39"/>
  <c r="K189" i="39"/>
  <c r="G190" i="39"/>
  <c r="K191" i="39"/>
  <c r="G192" i="39"/>
  <c r="K193" i="39"/>
  <c r="G194" i="39"/>
  <c r="G209" i="39" s="1"/>
  <c r="K195" i="39"/>
  <c r="K210" i="39" s="1"/>
  <c r="G196" i="39"/>
  <c r="G210" i="39"/>
  <c r="P184" i="39"/>
  <c r="G208" i="39"/>
  <c r="K207" i="39"/>
  <c r="J186" i="39"/>
  <c r="F187" i="39"/>
  <c r="N187" i="39"/>
  <c r="J188" i="39"/>
  <c r="F189" i="39"/>
  <c r="N189" i="39"/>
  <c r="J190" i="39"/>
  <c r="J205" i="39" s="1"/>
  <c r="F191" i="39"/>
  <c r="N191" i="39"/>
  <c r="J192" i="39"/>
  <c r="F193" i="39"/>
  <c r="N193" i="39"/>
  <c r="J194" i="39"/>
  <c r="F195" i="39"/>
  <c r="N195" i="39"/>
  <c r="J196" i="39"/>
  <c r="D186" i="39"/>
  <c r="D201" i="39" s="1"/>
  <c r="L186" i="39"/>
  <c r="L201" i="39" s="1"/>
  <c r="H187" i="39"/>
  <c r="H202" i="39" s="1"/>
  <c r="D188" i="39"/>
  <c r="D203" i="39" s="1"/>
  <c r="L188" i="39"/>
  <c r="L203" i="39" s="1"/>
  <c r="H189" i="39"/>
  <c r="H204" i="39" s="1"/>
  <c r="D190" i="39"/>
  <c r="D205" i="39" s="1"/>
  <c r="L190" i="39"/>
  <c r="L205" i="39" s="1"/>
  <c r="H191" i="39"/>
  <c r="H206" i="39" s="1"/>
  <c r="D192" i="39"/>
  <c r="D207" i="39" s="1"/>
  <c r="L192" i="39"/>
  <c r="L207" i="39" s="1"/>
  <c r="H193" i="39"/>
  <c r="H208" i="39" s="1"/>
  <c r="D194" i="39"/>
  <c r="D209" i="39" s="1"/>
  <c r="L194" i="39"/>
  <c r="L209" i="39" s="1"/>
  <c r="H195" i="39"/>
  <c r="H210" i="39" s="1"/>
  <c r="D196" i="39"/>
  <c r="D211" i="39" s="1"/>
  <c r="L196" i="39"/>
  <c r="L211" i="39" s="1"/>
  <c r="O21" i="39"/>
  <c r="W97" i="28"/>
  <c r="X97" i="28"/>
  <c r="Y97" i="28"/>
  <c r="Z97" i="28"/>
  <c r="AA97" i="28"/>
  <c r="AB97" i="28"/>
  <c r="AC97" i="28"/>
  <c r="AD97" i="28"/>
  <c r="AE97" i="28"/>
  <c r="AF97" i="28"/>
  <c r="AG97" i="28"/>
  <c r="AH97" i="28"/>
  <c r="AI97" i="28"/>
  <c r="AJ97" i="28"/>
  <c r="AK97" i="28"/>
  <c r="AL97" i="28"/>
  <c r="AM97" i="28"/>
  <c r="AN97" i="28"/>
  <c r="AO97" i="28"/>
  <c r="AP97" i="28"/>
  <c r="AQ97" i="28"/>
  <c r="AR97" i="28"/>
  <c r="AS97" i="28"/>
  <c r="AT97" i="28"/>
  <c r="AU97" i="28"/>
  <c r="AV97" i="28"/>
  <c r="AW97" i="28"/>
  <c r="AX97" i="28"/>
  <c r="AY97" i="28"/>
  <c r="AZ97" i="28"/>
  <c r="BA97" i="28"/>
  <c r="BB97" i="28"/>
  <c r="BC97" i="28"/>
  <c r="BD97" i="28"/>
  <c r="BE97" i="28"/>
  <c r="BF97" i="28"/>
  <c r="BG97" i="28"/>
  <c r="BH97" i="28"/>
  <c r="BI97" i="28"/>
  <c r="BJ97" i="28"/>
  <c r="BK97" i="28"/>
  <c r="BL97" i="28"/>
  <c r="BM97" i="28"/>
  <c r="BN97" i="28"/>
  <c r="BO97" i="28"/>
  <c r="BP97" i="28"/>
  <c r="BQ97" i="28"/>
  <c r="BR97" i="28"/>
  <c r="BS97" i="28"/>
  <c r="BT97" i="28"/>
  <c r="BU97" i="28"/>
  <c r="BV97" i="28"/>
  <c r="BW97" i="28"/>
  <c r="BX97" i="28"/>
  <c r="BY97" i="28"/>
  <c r="BZ97" i="28"/>
  <c r="CA97" i="28"/>
  <c r="CB97" i="28"/>
  <c r="CC97" i="28"/>
  <c r="CD97" i="28"/>
  <c r="CE97" i="28"/>
  <c r="CF97" i="28"/>
  <c r="CG97" i="28"/>
  <c r="CH97" i="28"/>
  <c r="W98" i="28"/>
  <c r="X98" i="28"/>
  <c r="Y98" i="28"/>
  <c r="Z98" i="28"/>
  <c r="AA98" i="28"/>
  <c r="AB98" i="28"/>
  <c r="AC98" i="28"/>
  <c r="AD98" i="28"/>
  <c r="AE98" i="28"/>
  <c r="AF98" i="28"/>
  <c r="AG98" i="28"/>
  <c r="AH98" i="28"/>
  <c r="AI98" i="28"/>
  <c r="AJ98" i="28"/>
  <c r="AK98" i="28"/>
  <c r="AL98" i="28"/>
  <c r="AM98" i="28"/>
  <c r="AN98" i="28"/>
  <c r="AO98" i="28"/>
  <c r="AP98" i="28"/>
  <c r="AQ98" i="28"/>
  <c r="AR98" i="28"/>
  <c r="AS98" i="28"/>
  <c r="AT98" i="28"/>
  <c r="AU98" i="28"/>
  <c r="AV98" i="28"/>
  <c r="AW98" i="28"/>
  <c r="AX98" i="28"/>
  <c r="AY98" i="28"/>
  <c r="AZ98" i="28"/>
  <c r="BA98" i="28"/>
  <c r="BB98" i="28"/>
  <c r="BC98" i="28"/>
  <c r="BD98" i="28"/>
  <c r="BE98" i="28"/>
  <c r="BF98" i="28"/>
  <c r="BG98" i="28"/>
  <c r="BH98" i="28"/>
  <c r="BI98" i="28"/>
  <c r="BJ98" i="28"/>
  <c r="BK98" i="28"/>
  <c r="BL98" i="28"/>
  <c r="BM98" i="28"/>
  <c r="BN98" i="28"/>
  <c r="BO98" i="28"/>
  <c r="BP98" i="28"/>
  <c r="BQ98" i="28"/>
  <c r="BR98" i="28"/>
  <c r="BS98" i="28"/>
  <c r="BT98" i="28"/>
  <c r="BU98" i="28"/>
  <c r="BV98" i="28"/>
  <c r="BW98" i="28"/>
  <c r="BX98" i="28"/>
  <c r="BY98" i="28"/>
  <c r="BZ98" i="28"/>
  <c r="CA98" i="28"/>
  <c r="CB98" i="28"/>
  <c r="CC98" i="28"/>
  <c r="CD98" i="28"/>
  <c r="CE98" i="28"/>
  <c r="CF98" i="28"/>
  <c r="CG98" i="28"/>
  <c r="CH98" i="28"/>
  <c r="W99" i="28"/>
  <c r="X99" i="28"/>
  <c r="Y99" i="28"/>
  <c r="Z99" i="28"/>
  <c r="AA99" i="28"/>
  <c r="AB99" i="28"/>
  <c r="AC99" i="28"/>
  <c r="AD99" i="28"/>
  <c r="AE99" i="28"/>
  <c r="AF99" i="28"/>
  <c r="AG99" i="28"/>
  <c r="AH99" i="28"/>
  <c r="AI99" i="28"/>
  <c r="AJ99" i="28"/>
  <c r="AK99" i="28"/>
  <c r="AL99" i="28"/>
  <c r="AM99" i="28"/>
  <c r="AN99" i="28"/>
  <c r="AO99" i="28"/>
  <c r="AP99" i="28"/>
  <c r="AQ99" i="28"/>
  <c r="AR99" i="28"/>
  <c r="AS99" i="28"/>
  <c r="AT99" i="28"/>
  <c r="AU99" i="28"/>
  <c r="AV99" i="28"/>
  <c r="AW99" i="28"/>
  <c r="AX99" i="28"/>
  <c r="AY99" i="28"/>
  <c r="AZ99" i="28"/>
  <c r="BA99" i="28"/>
  <c r="BB99" i="28"/>
  <c r="BC99" i="28"/>
  <c r="BD99" i="28"/>
  <c r="BE99" i="28"/>
  <c r="BF99" i="28"/>
  <c r="BG99" i="28"/>
  <c r="BH99" i="28"/>
  <c r="BI99" i="28"/>
  <c r="BJ99" i="28"/>
  <c r="BK99" i="28"/>
  <c r="BL99" i="28"/>
  <c r="BM99" i="28"/>
  <c r="BN99" i="28"/>
  <c r="BO99" i="28"/>
  <c r="BP99" i="28"/>
  <c r="BQ99" i="28"/>
  <c r="BR99" i="28"/>
  <c r="BS99" i="28"/>
  <c r="BT99" i="28"/>
  <c r="BU99" i="28"/>
  <c r="BV99" i="28"/>
  <c r="BW99" i="28"/>
  <c r="BX99" i="28"/>
  <c r="BY99" i="28"/>
  <c r="BZ99" i="28"/>
  <c r="CA99" i="28"/>
  <c r="CB99" i="28"/>
  <c r="CC99" i="28"/>
  <c r="CD99" i="28"/>
  <c r="CE99" i="28"/>
  <c r="CF99" i="28"/>
  <c r="CG99" i="28"/>
  <c r="CH99" i="28"/>
  <c r="W100" i="28"/>
  <c r="X100" i="28"/>
  <c r="Y100" i="28"/>
  <c r="Z100" i="28"/>
  <c r="AA100" i="28"/>
  <c r="AB100" i="28"/>
  <c r="AC100" i="28"/>
  <c r="AD100" i="28"/>
  <c r="AE100" i="28"/>
  <c r="AF100" i="28"/>
  <c r="AG100" i="28"/>
  <c r="AH100" i="28"/>
  <c r="AI100" i="28"/>
  <c r="AJ100" i="28"/>
  <c r="AK100" i="28"/>
  <c r="AL100" i="28"/>
  <c r="AM100" i="28"/>
  <c r="AN100" i="28"/>
  <c r="AO100" i="28"/>
  <c r="AP100" i="28"/>
  <c r="AQ100" i="28"/>
  <c r="AR100" i="28"/>
  <c r="AS100" i="28"/>
  <c r="AT100" i="28"/>
  <c r="AU100" i="28"/>
  <c r="AV100" i="28"/>
  <c r="AW100" i="28"/>
  <c r="AX100" i="28"/>
  <c r="AY100" i="28"/>
  <c r="AZ100" i="28"/>
  <c r="BA100" i="28"/>
  <c r="BB100" i="28"/>
  <c r="BC100" i="28"/>
  <c r="BD100" i="28"/>
  <c r="BE100" i="28"/>
  <c r="BF100" i="28"/>
  <c r="BG100" i="28"/>
  <c r="BH100" i="28"/>
  <c r="BI100" i="28"/>
  <c r="BJ100" i="28"/>
  <c r="BK100" i="28"/>
  <c r="BL100" i="28"/>
  <c r="BM100" i="28"/>
  <c r="BN100" i="28"/>
  <c r="BO100" i="28"/>
  <c r="BP100" i="28"/>
  <c r="BQ100" i="28"/>
  <c r="BR100" i="28"/>
  <c r="BS100" i="28"/>
  <c r="BT100" i="28"/>
  <c r="BU100" i="28"/>
  <c r="BV100" i="28"/>
  <c r="BW100" i="28"/>
  <c r="BX100" i="28"/>
  <c r="BY100" i="28"/>
  <c r="BZ100" i="28"/>
  <c r="CA100" i="28"/>
  <c r="CB100" i="28"/>
  <c r="CC100" i="28"/>
  <c r="CD100" i="28"/>
  <c r="CE100" i="28"/>
  <c r="CF100" i="28"/>
  <c r="CG100" i="28"/>
  <c r="CH100" i="28"/>
  <c r="N18" i="48" l="1"/>
  <c r="G203" i="39"/>
  <c r="N201" i="39"/>
  <c r="N207" i="39"/>
  <c r="F207" i="39"/>
  <c r="G211" i="39"/>
  <c r="F203" i="39"/>
  <c r="J209" i="39"/>
  <c r="F205" i="39"/>
  <c r="F202" i="39"/>
  <c r="F204" i="39"/>
  <c r="N210" i="39"/>
  <c r="J202" i="39"/>
  <c r="N202" i="39"/>
  <c r="J204" i="39"/>
  <c r="F211" i="39"/>
  <c r="F208" i="39"/>
  <c r="K206" i="39"/>
  <c r="F210" i="39"/>
  <c r="G205" i="39"/>
  <c r="G207" i="39"/>
  <c r="J201" i="39"/>
  <c r="J206" i="39"/>
  <c r="N205" i="39"/>
  <c r="J203" i="39"/>
  <c r="J211" i="39"/>
  <c r="N204" i="39"/>
  <c r="J207" i="39"/>
  <c r="N208" i="39"/>
  <c r="K208" i="39"/>
  <c r="F206" i="39"/>
  <c r="K204" i="39"/>
  <c r="N206" i="39"/>
  <c r="CR51" i="28"/>
  <c r="CR50" i="28"/>
  <c r="CR46" i="28"/>
  <c r="CR42" i="28"/>
  <c r="CR38" i="28"/>
  <c r="DD49" i="28" l="1"/>
  <c r="DD48" i="28"/>
  <c r="DD47" i="28"/>
  <c r="DD45" i="28"/>
  <c r="DD44" i="28"/>
  <c r="DD43" i="28"/>
  <c r="DD41" i="28"/>
  <c r="DD40" i="28"/>
  <c r="DD39" i="28"/>
  <c r="DD37" i="28"/>
  <c r="DD36" i="28"/>
  <c r="DD35" i="28"/>
  <c r="N90" i="36" l="1"/>
  <c r="M90" i="36"/>
  <c r="L90" i="36"/>
  <c r="K90" i="36"/>
  <c r="J90" i="36"/>
  <c r="I90" i="36"/>
  <c r="H90" i="36"/>
  <c r="G90" i="36"/>
  <c r="F90" i="36"/>
  <c r="E90" i="36"/>
  <c r="D90" i="36"/>
  <c r="C90" i="36"/>
  <c r="N89" i="36"/>
  <c r="M89" i="36"/>
  <c r="L89" i="36"/>
  <c r="K89" i="36"/>
  <c r="J89" i="36"/>
  <c r="I89" i="36"/>
  <c r="H89" i="36"/>
  <c r="G89" i="36"/>
  <c r="F89" i="36"/>
  <c r="E89" i="36"/>
  <c r="D89" i="36"/>
  <c r="C89" i="36"/>
  <c r="N88" i="36"/>
  <c r="M88" i="36"/>
  <c r="L88" i="36"/>
  <c r="K88" i="36"/>
  <c r="J88" i="36"/>
  <c r="I88" i="36"/>
  <c r="H88" i="36"/>
  <c r="G88" i="36"/>
  <c r="F88" i="36"/>
  <c r="E88" i="36"/>
  <c r="D88" i="36"/>
  <c r="C88" i="36"/>
  <c r="N87" i="36"/>
  <c r="M87" i="36"/>
  <c r="L87" i="36"/>
  <c r="K87" i="36"/>
  <c r="J87" i="36"/>
  <c r="I87" i="36"/>
  <c r="H87" i="36"/>
  <c r="G87" i="36"/>
  <c r="F87" i="36"/>
  <c r="E87" i="36"/>
  <c r="D87" i="36"/>
  <c r="C87" i="36"/>
  <c r="N86" i="36"/>
  <c r="M86" i="36"/>
  <c r="L86" i="36"/>
  <c r="K86" i="36"/>
  <c r="J86" i="36"/>
  <c r="I86" i="36"/>
  <c r="H86" i="36"/>
  <c r="G86" i="36"/>
  <c r="F86" i="36"/>
  <c r="E86" i="36"/>
  <c r="D86" i="36"/>
  <c r="C86" i="36"/>
  <c r="N85" i="36"/>
  <c r="M85" i="36"/>
  <c r="L85" i="36"/>
  <c r="K85" i="36"/>
  <c r="J85" i="36"/>
  <c r="I85" i="36"/>
  <c r="H85" i="36"/>
  <c r="G85" i="36"/>
  <c r="F85" i="36"/>
  <c r="E85" i="36"/>
  <c r="D85" i="36"/>
  <c r="C85" i="36"/>
  <c r="N84" i="36"/>
  <c r="M84" i="36"/>
  <c r="L84" i="36"/>
  <c r="K84" i="36"/>
  <c r="J84" i="36"/>
  <c r="I84" i="36"/>
  <c r="H84" i="36"/>
  <c r="G84" i="36"/>
  <c r="F84" i="36"/>
  <c r="E84" i="36"/>
  <c r="D84" i="36"/>
  <c r="C84" i="36"/>
  <c r="N83" i="36"/>
  <c r="M83" i="36"/>
  <c r="L83" i="36"/>
  <c r="K83" i="36"/>
  <c r="J83" i="36"/>
  <c r="I83" i="36"/>
  <c r="H83" i="36"/>
  <c r="G83" i="36"/>
  <c r="F83" i="36"/>
  <c r="E83" i="36"/>
  <c r="D83" i="36"/>
  <c r="C83" i="36"/>
  <c r="N82" i="36"/>
  <c r="M82" i="36"/>
  <c r="L82" i="36"/>
  <c r="K82" i="36"/>
  <c r="J82" i="36"/>
  <c r="I82" i="36"/>
  <c r="H82" i="36"/>
  <c r="G82" i="36"/>
  <c r="F82" i="36"/>
  <c r="E82" i="36"/>
  <c r="D82" i="36"/>
  <c r="C82" i="36"/>
  <c r="N81" i="36"/>
  <c r="M81" i="36"/>
  <c r="L81" i="36"/>
  <c r="K81" i="36"/>
  <c r="J81" i="36"/>
  <c r="I81" i="36"/>
  <c r="H81" i="36"/>
  <c r="G81" i="36"/>
  <c r="F81" i="36"/>
  <c r="E81" i="36"/>
  <c r="D81" i="36"/>
  <c r="C81" i="36"/>
  <c r="N80" i="36"/>
  <c r="M80" i="36"/>
  <c r="L80" i="36"/>
  <c r="K80" i="36"/>
  <c r="J80" i="36"/>
  <c r="I80" i="36"/>
  <c r="H80" i="36"/>
  <c r="G80" i="36"/>
  <c r="F80" i="36"/>
  <c r="E80" i="36"/>
  <c r="D80" i="36"/>
  <c r="C80" i="36"/>
  <c r="N79" i="36"/>
  <c r="M79" i="36"/>
  <c r="L79" i="36"/>
  <c r="K79" i="36"/>
  <c r="J79" i="36"/>
  <c r="I79" i="36"/>
  <c r="H79" i="36"/>
  <c r="G79" i="36"/>
  <c r="F79" i="36"/>
  <c r="E79" i="36"/>
  <c r="D79" i="36"/>
  <c r="C79" i="36"/>
  <c r="N78" i="36"/>
  <c r="M78" i="36"/>
  <c r="L78" i="36"/>
  <c r="K78" i="36"/>
  <c r="J78" i="36"/>
  <c r="I78" i="36"/>
  <c r="H78" i="36"/>
  <c r="G78" i="36"/>
  <c r="F78" i="36"/>
  <c r="E78" i="36"/>
  <c r="D78" i="36"/>
  <c r="C78" i="36"/>
  <c r="N90" i="35"/>
  <c r="M90" i="35"/>
  <c r="L90" i="35"/>
  <c r="K90" i="35"/>
  <c r="J90" i="35"/>
  <c r="I90" i="35"/>
  <c r="H90" i="35"/>
  <c r="G90" i="35"/>
  <c r="F90" i="35"/>
  <c r="E90" i="35"/>
  <c r="D90" i="35"/>
  <c r="C90" i="35"/>
  <c r="N89" i="35"/>
  <c r="M89" i="35"/>
  <c r="L89" i="35"/>
  <c r="K89" i="35"/>
  <c r="J89" i="35"/>
  <c r="I89" i="35"/>
  <c r="H89" i="35"/>
  <c r="G89" i="35"/>
  <c r="F89" i="35"/>
  <c r="E89" i="35"/>
  <c r="D89" i="35"/>
  <c r="C89" i="35"/>
  <c r="N88" i="35"/>
  <c r="M88" i="35"/>
  <c r="L88" i="35"/>
  <c r="K88" i="35"/>
  <c r="J88" i="35"/>
  <c r="I88" i="35"/>
  <c r="H88" i="35"/>
  <c r="G88" i="35"/>
  <c r="F88" i="35"/>
  <c r="E88" i="35"/>
  <c r="D88" i="35"/>
  <c r="C88" i="35"/>
  <c r="N87" i="35"/>
  <c r="M87" i="35"/>
  <c r="L87" i="35"/>
  <c r="K87" i="35"/>
  <c r="J87" i="35"/>
  <c r="I87" i="35"/>
  <c r="H87" i="35"/>
  <c r="G87" i="35"/>
  <c r="F87" i="35"/>
  <c r="E87" i="35"/>
  <c r="D87" i="35"/>
  <c r="C87" i="35"/>
  <c r="N86" i="35"/>
  <c r="M86" i="35"/>
  <c r="L86" i="35"/>
  <c r="K86" i="35"/>
  <c r="J86" i="35"/>
  <c r="I86" i="35"/>
  <c r="H86" i="35"/>
  <c r="G86" i="35"/>
  <c r="F86" i="35"/>
  <c r="E86" i="35"/>
  <c r="D86" i="35"/>
  <c r="C86" i="35"/>
  <c r="N85" i="35"/>
  <c r="M85" i="35"/>
  <c r="L85" i="35"/>
  <c r="K85" i="35"/>
  <c r="J85" i="35"/>
  <c r="I85" i="35"/>
  <c r="H85" i="35"/>
  <c r="G85" i="35"/>
  <c r="F85" i="35"/>
  <c r="E85" i="35"/>
  <c r="D85" i="35"/>
  <c r="C85" i="35"/>
  <c r="N84" i="35"/>
  <c r="M84" i="35"/>
  <c r="L84" i="35"/>
  <c r="K84" i="35"/>
  <c r="J84" i="35"/>
  <c r="I84" i="35"/>
  <c r="H84" i="35"/>
  <c r="G84" i="35"/>
  <c r="F84" i="35"/>
  <c r="E84" i="35"/>
  <c r="D84" i="35"/>
  <c r="C84" i="35"/>
  <c r="N83" i="35"/>
  <c r="M83" i="35"/>
  <c r="L83" i="35"/>
  <c r="K83" i="35"/>
  <c r="J83" i="35"/>
  <c r="I83" i="35"/>
  <c r="H83" i="35"/>
  <c r="G83" i="35"/>
  <c r="F83" i="35"/>
  <c r="E83" i="35"/>
  <c r="D83" i="35"/>
  <c r="C83" i="35"/>
  <c r="N82" i="35"/>
  <c r="M82" i="35"/>
  <c r="L82" i="35"/>
  <c r="K82" i="35"/>
  <c r="J82" i="35"/>
  <c r="I82" i="35"/>
  <c r="H82" i="35"/>
  <c r="G82" i="35"/>
  <c r="F82" i="35"/>
  <c r="E82" i="35"/>
  <c r="D82" i="35"/>
  <c r="C82" i="35"/>
  <c r="N81" i="35"/>
  <c r="M81" i="35"/>
  <c r="L81" i="35"/>
  <c r="K81" i="35"/>
  <c r="J81" i="35"/>
  <c r="I81" i="35"/>
  <c r="H81" i="35"/>
  <c r="G81" i="35"/>
  <c r="F81" i="35"/>
  <c r="E81" i="35"/>
  <c r="D81" i="35"/>
  <c r="C81" i="35"/>
  <c r="N80" i="35"/>
  <c r="M80" i="35"/>
  <c r="L80" i="35"/>
  <c r="K80" i="35"/>
  <c r="J80" i="35"/>
  <c r="I80" i="35"/>
  <c r="H80" i="35"/>
  <c r="G80" i="35"/>
  <c r="F80" i="35"/>
  <c r="E80" i="35"/>
  <c r="D80" i="35"/>
  <c r="C80" i="35"/>
  <c r="N79" i="35"/>
  <c r="M79" i="35"/>
  <c r="L79" i="35"/>
  <c r="K79" i="35"/>
  <c r="J79" i="35"/>
  <c r="I79" i="35"/>
  <c r="H79" i="35"/>
  <c r="G79" i="35"/>
  <c r="F79" i="35"/>
  <c r="E79" i="35"/>
  <c r="D79" i="35"/>
  <c r="C79" i="35"/>
  <c r="N78" i="35"/>
  <c r="M78" i="35"/>
  <c r="L78" i="35"/>
  <c r="K78" i="35"/>
  <c r="J78" i="35"/>
  <c r="I78" i="35"/>
  <c r="H78" i="35"/>
  <c r="G78" i="35"/>
  <c r="F78" i="35"/>
  <c r="E78" i="35"/>
  <c r="D78" i="35"/>
  <c r="C78" i="35"/>
  <c r="N90" i="34"/>
  <c r="M90" i="34"/>
  <c r="L90" i="34"/>
  <c r="K90" i="34"/>
  <c r="J90" i="34"/>
  <c r="I90" i="34"/>
  <c r="H90" i="34"/>
  <c r="G90" i="34"/>
  <c r="F90" i="34"/>
  <c r="E90" i="34"/>
  <c r="D90" i="34"/>
  <c r="C90" i="34"/>
  <c r="N89" i="34"/>
  <c r="M89" i="34"/>
  <c r="L89" i="34"/>
  <c r="K89" i="34"/>
  <c r="J89" i="34"/>
  <c r="I89" i="34"/>
  <c r="H89" i="34"/>
  <c r="G89" i="34"/>
  <c r="F89" i="34"/>
  <c r="E89" i="34"/>
  <c r="D89" i="34"/>
  <c r="C89" i="34"/>
  <c r="N88" i="34"/>
  <c r="M88" i="34"/>
  <c r="L88" i="34"/>
  <c r="K88" i="34"/>
  <c r="J88" i="34"/>
  <c r="I88" i="34"/>
  <c r="H88" i="34"/>
  <c r="G88" i="34"/>
  <c r="F88" i="34"/>
  <c r="E88" i="34"/>
  <c r="D88" i="34"/>
  <c r="C88" i="34"/>
  <c r="N87" i="34"/>
  <c r="M87" i="34"/>
  <c r="L87" i="34"/>
  <c r="K87" i="34"/>
  <c r="J87" i="34"/>
  <c r="I87" i="34"/>
  <c r="H87" i="34"/>
  <c r="G87" i="34"/>
  <c r="F87" i="34"/>
  <c r="E87" i="34"/>
  <c r="D87" i="34"/>
  <c r="C87" i="34"/>
  <c r="N86" i="34"/>
  <c r="M86" i="34"/>
  <c r="L86" i="34"/>
  <c r="K86" i="34"/>
  <c r="J86" i="34"/>
  <c r="I86" i="34"/>
  <c r="H86" i="34"/>
  <c r="G86" i="34"/>
  <c r="F86" i="34"/>
  <c r="E86" i="34"/>
  <c r="D86" i="34"/>
  <c r="C86" i="34"/>
  <c r="N85" i="34"/>
  <c r="M85" i="34"/>
  <c r="L85" i="34"/>
  <c r="K85" i="34"/>
  <c r="J85" i="34"/>
  <c r="I85" i="34"/>
  <c r="H85" i="34"/>
  <c r="G85" i="34"/>
  <c r="F85" i="34"/>
  <c r="E85" i="34"/>
  <c r="D85" i="34"/>
  <c r="C85" i="34"/>
  <c r="N84" i="34"/>
  <c r="M84" i="34"/>
  <c r="L84" i="34"/>
  <c r="K84" i="34"/>
  <c r="J84" i="34"/>
  <c r="I84" i="34"/>
  <c r="H84" i="34"/>
  <c r="G84" i="34"/>
  <c r="F84" i="34"/>
  <c r="E84" i="34"/>
  <c r="D84" i="34"/>
  <c r="C84" i="34"/>
  <c r="N83" i="34"/>
  <c r="M83" i="34"/>
  <c r="L83" i="34"/>
  <c r="K83" i="34"/>
  <c r="J83" i="34"/>
  <c r="I83" i="34"/>
  <c r="H83" i="34"/>
  <c r="G83" i="34"/>
  <c r="F83" i="34"/>
  <c r="E83" i="34"/>
  <c r="D83" i="34"/>
  <c r="C83" i="34"/>
  <c r="N82" i="34"/>
  <c r="M82" i="34"/>
  <c r="L82" i="34"/>
  <c r="K82" i="34"/>
  <c r="J82" i="34"/>
  <c r="I82" i="34"/>
  <c r="H82" i="34"/>
  <c r="G82" i="34"/>
  <c r="F82" i="34"/>
  <c r="E82" i="34"/>
  <c r="D82" i="34"/>
  <c r="C82" i="34"/>
  <c r="N81" i="34"/>
  <c r="M81" i="34"/>
  <c r="L81" i="34"/>
  <c r="K81" i="34"/>
  <c r="J81" i="34"/>
  <c r="I81" i="34"/>
  <c r="H81" i="34"/>
  <c r="G81" i="34"/>
  <c r="F81" i="34"/>
  <c r="E81" i="34"/>
  <c r="D81" i="34"/>
  <c r="C81" i="34"/>
  <c r="N80" i="34"/>
  <c r="M80" i="34"/>
  <c r="L80" i="34"/>
  <c r="K80" i="34"/>
  <c r="J80" i="34"/>
  <c r="I80" i="34"/>
  <c r="H80" i="34"/>
  <c r="G80" i="34"/>
  <c r="F80" i="34"/>
  <c r="E80" i="34"/>
  <c r="D80" i="34"/>
  <c r="C80" i="34"/>
  <c r="N79" i="34"/>
  <c r="M79" i="34"/>
  <c r="L79" i="34"/>
  <c r="K79" i="34"/>
  <c r="J79" i="34"/>
  <c r="I79" i="34"/>
  <c r="H79" i="34"/>
  <c r="G79" i="34"/>
  <c r="F79" i="34"/>
  <c r="E79" i="34"/>
  <c r="D79" i="34"/>
  <c r="C79" i="34"/>
  <c r="N78" i="34"/>
  <c r="M78" i="34"/>
  <c r="L78" i="34"/>
  <c r="K78" i="34"/>
  <c r="J78" i="34"/>
  <c r="I78" i="34"/>
  <c r="H78" i="34"/>
  <c r="G78" i="34"/>
  <c r="F78" i="34"/>
  <c r="E78" i="34"/>
  <c r="D78" i="34"/>
  <c r="C78" i="34"/>
  <c r="N90" i="33"/>
  <c r="M90" i="33"/>
  <c r="L90" i="33"/>
  <c r="K90" i="33"/>
  <c r="J90" i="33"/>
  <c r="I90" i="33"/>
  <c r="H90" i="33"/>
  <c r="G90" i="33"/>
  <c r="F90" i="33"/>
  <c r="E90" i="33"/>
  <c r="D90" i="33"/>
  <c r="C90" i="33"/>
  <c r="N89" i="33"/>
  <c r="M89" i="33"/>
  <c r="L89" i="33"/>
  <c r="K89" i="33"/>
  <c r="J89" i="33"/>
  <c r="I89" i="33"/>
  <c r="H89" i="33"/>
  <c r="G89" i="33"/>
  <c r="F89" i="33"/>
  <c r="E89" i="33"/>
  <c r="D89" i="33"/>
  <c r="C89" i="33"/>
  <c r="N88" i="33"/>
  <c r="M88" i="33"/>
  <c r="L88" i="33"/>
  <c r="K88" i="33"/>
  <c r="J88" i="33"/>
  <c r="I88" i="33"/>
  <c r="H88" i="33"/>
  <c r="G88" i="33"/>
  <c r="F88" i="33"/>
  <c r="E88" i="33"/>
  <c r="D88" i="33"/>
  <c r="C88" i="33"/>
  <c r="N87" i="33"/>
  <c r="M87" i="33"/>
  <c r="L87" i="33"/>
  <c r="K87" i="33"/>
  <c r="J87" i="33"/>
  <c r="I87" i="33"/>
  <c r="H87" i="33"/>
  <c r="G87" i="33"/>
  <c r="F87" i="33"/>
  <c r="E87" i="33"/>
  <c r="D87" i="33"/>
  <c r="C87" i="33"/>
  <c r="N86" i="33"/>
  <c r="M86" i="33"/>
  <c r="L86" i="33"/>
  <c r="K86" i="33"/>
  <c r="J86" i="33"/>
  <c r="I86" i="33"/>
  <c r="H86" i="33"/>
  <c r="G86" i="33"/>
  <c r="F86" i="33"/>
  <c r="E86" i="33"/>
  <c r="D86" i="33"/>
  <c r="C86" i="33"/>
  <c r="N85" i="33"/>
  <c r="M85" i="33"/>
  <c r="L85" i="33"/>
  <c r="K85" i="33"/>
  <c r="J85" i="33"/>
  <c r="I85" i="33"/>
  <c r="H85" i="33"/>
  <c r="G85" i="33"/>
  <c r="F85" i="33"/>
  <c r="E85" i="33"/>
  <c r="D85" i="33"/>
  <c r="C85" i="33"/>
  <c r="N84" i="33"/>
  <c r="M84" i="33"/>
  <c r="L84" i="33"/>
  <c r="K84" i="33"/>
  <c r="J84" i="33"/>
  <c r="I84" i="33"/>
  <c r="H84" i="33"/>
  <c r="G84" i="33"/>
  <c r="F84" i="33"/>
  <c r="E84" i="33"/>
  <c r="D84" i="33"/>
  <c r="C84" i="33"/>
  <c r="N83" i="33"/>
  <c r="M83" i="33"/>
  <c r="L83" i="33"/>
  <c r="K83" i="33"/>
  <c r="J83" i="33"/>
  <c r="I83" i="33"/>
  <c r="H83" i="33"/>
  <c r="G83" i="33"/>
  <c r="F83" i="33"/>
  <c r="E83" i="33"/>
  <c r="D83" i="33"/>
  <c r="C83" i="33"/>
  <c r="N82" i="33"/>
  <c r="M82" i="33"/>
  <c r="L82" i="33"/>
  <c r="K82" i="33"/>
  <c r="J82" i="33"/>
  <c r="I82" i="33"/>
  <c r="H82" i="33"/>
  <c r="G82" i="33"/>
  <c r="F82" i="33"/>
  <c r="E82" i="33"/>
  <c r="D82" i="33"/>
  <c r="C82" i="33"/>
  <c r="N81" i="33"/>
  <c r="M81" i="33"/>
  <c r="L81" i="33"/>
  <c r="K81" i="33"/>
  <c r="J81" i="33"/>
  <c r="I81" i="33"/>
  <c r="H81" i="33"/>
  <c r="G81" i="33"/>
  <c r="F81" i="33"/>
  <c r="E81" i="33"/>
  <c r="D81" i="33"/>
  <c r="C81" i="33"/>
  <c r="N80" i="33"/>
  <c r="M80" i="33"/>
  <c r="L80" i="33"/>
  <c r="K80" i="33"/>
  <c r="J80" i="33"/>
  <c r="I80" i="33"/>
  <c r="H80" i="33"/>
  <c r="G80" i="33"/>
  <c r="F80" i="33"/>
  <c r="E80" i="33"/>
  <c r="D80" i="33"/>
  <c r="C80" i="33"/>
  <c r="N79" i="33"/>
  <c r="M79" i="33"/>
  <c r="L79" i="33"/>
  <c r="K79" i="33"/>
  <c r="J79" i="33"/>
  <c r="I79" i="33"/>
  <c r="H79" i="33"/>
  <c r="G79" i="33"/>
  <c r="F79" i="33"/>
  <c r="E79" i="33"/>
  <c r="D79" i="33"/>
  <c r="C79" i="33"/>
  <c r="N78" i="33"/>
  <c r="M78" i="33"/>
  <c r="L78" i="33"/>
  <c r="K78" i="33"/>
  <c r="J78" i="33"/>
  <c r="I78" i="33"/>
  <c r="H78" i="33"/>
  <c r="G78" i="33"/>
  <c r="F78" i="33"/>
  <c r="E78" i="33"/>
  <c r="D78" i="33"/>
  <c r="C78" i="33"/>
  <c r="N75" i="32"/>
  <c r="M75" i="32"/>
  <c r="L75" i="32"/>
  <c r="K75" i="32"/>
  <c r="J75" i="32"/>
  <c r="I75" i="32"/>
  <c r="H75" i="32"/>
  <c r="G75" i="32"/>
  <c r="F75" i="32"/>
  <c r="E75" i="32"/>
  <c r="D75" i="32"/>
  <c r="C75" i="32"/>
  <c r="N74" i="32"/>
  <c r="M74" i="32"/>
  <c r="L74" i="32"/>
  <c r="K74" i="32"/>
  <c r="J74" i="32"/>
  <c r="I74" i="32"/>
  <c r="H74" i="32"/>
  <c r="G74" i="32"/>
  <c r="F74" i="32"/>
  <c r="E74" i="32"/>
  <c r="D74" i="32"/>
  <c r="C74" i="32"/>
  <c r="N73" i="32"/>
  <c r="M73" i="32"/>
  <c r="L73" i="32"/>
  <c r="K73" i="32"/>
  <c r="J73" i="32"/>
  <c r="I73" i="32"/>
  <c r="H73" i="32"/>
  <c r="G73" i="32"/>
  <c r="F73" i="32"/>
  <c r="E73" i="32"/>
  <c r="D73" i="32"/>
  <c r="C73" i="32"/>
  <c r="N72" i="32"/>
  <c r="M72" i="32"/>
  <c r="L72" i="32"/>
  <c r="K72" i="32"/>
  <c r="J72" i="32"/>
  <c r="I72" i="32"/>
  <c r="H72" i="32"/>
  <c r="G72" i="32"/>
  <c r="F72" i="32"/>
  <c r="E72" i="32"/>
  <c r="D72" i="32"/>
  <c r="C72" i="32"/>
  <c r="N71" i="32"/>
  <c r="M71" i="32"/>
  <c r="L71" i="32"/>
  <c r="K71" i="32"/>
  <c r="J71" i="32"/>
  <c r="I71" i="32"/>
  <c r="H71" i="32"/>
  <c r="G71" i="32"/>
  <c r="F71" i="32"/>
  <c r="E71" i="32"/>
  <c r="D71" i="32"/>
  <c r="C71" i="32"/>
  <c r="N70" i="32"/>
  <c r="M70" i="32"/>
  <c r="L70" i="32"/>
  <c r="K70" i="32"/>
  <c r="J70" i="32"/>
  <c r="I70" i="32"/>
  <c r="H70" i="32"/>
  <c r="G70" i="32"/>
  <c r="F70" i="32"/>
  <c r="E70" i="32"/>
  <c r="D70" i="32"/>
  <c r="C70" i="32"/>
  <c r="N69" i="32"/>
  <c r="M69" i="32"/>
  <c r="L69" i="32"/>
  <c r="K69" i="32"/>
  <c r="J69" i="32"/>
  <c r="I69" i="32"/>
  <c r="H69" i="32"/>
  <c r="G69" i="32"/>
  <c r="F69" i="32"/>
  <c r="E69" i="32"/>
  <c r="D69" i="32"/>
  <c r="C69" i="32"/>
  <c r="N68" i="32"/>
  <c r="M68" i="32"/>
  <c r="L68" i="32"/>
  <c r="K68" i="32"/>
  <c r="J68" i="32"/>
  <c r="I68" i="32"/>
  <c r="H68" i="32"/>
  <c r="G68" i="32"/>
  <c r="F68" i="32"/>
  <c r="E68" i="32"/>
  <c r="D68" i="32"/>
  <c r="C68" i="32"/>
  <c r="N67" i="32"/>
  <c r="M67" i="32"/>
  <c r="L67" i="32"/>
  <c r="K67" i="32"/>
  <c r="J67" i="32"/>
  <c r="I67" i="32"/>
  <c r="H67" i="32"/>
  <c r="G67" i="32"/>
  <c r="F67" i="32"/>
  <c r="E67" i="32"/>
  <c r="D67" i="32"/>
  <c r="C67" i="32"/>
  <c r="N66" i="32"/>
  <c r="M66" i="32"/>
  <c r="L66" i="32"/>
  <c r="K66" i="32"/>
  <c r="J66" i="32"/>
  <c r="I66" i="32"/>
  <c r="H66" i="32"/>
  <c r="G66" i="32"/>
  <c r="F66" i="32"/>
  <c r="E66" i="32"/>
  <c r="D66" i="32"/>
  <c r="N90" i="31"/>
  <c r="M90" i="31"/>
  <c r="L90" i="31"/>
  <c r="K90" i="31"/>
  <c r="J90" i="31"/>
  <c r="I90" i="31"/>
  <c r="H90" i="31"/>
  <c r="G90" i="31"/>
  <c r="F90" i="31"/>
  <c r="E90" i="31"/>
  <c r="D90" i="31"/>
  <c r="C90" i="31"/>
  <c r="N89" i="31"/>
  <c r="M89" i="31"/>
  <c r="L89" i="31"/>
  <c r="K89" i="31"/>
  <c r="J89" i="31"/>
  <c r="I89" i="31"/>
  <c r="H89" i="31"/>
  <c r="G89" i="31"/>
  <c r="F89" i="31"/>
  <c r="E89" i="31"/>
  <c r="D89" i="31"/>
  <c r="C89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N87" i="31"/>
  <c r="M87" i="31"/>
  <c r="L87" i="31"/>
  <c r="K87" i="31"/>
  <c r="J87" i="31"/>
  <c r="I87" i="31"/>
  <c r="H87" i="31"/>
  <c r="G87" i="31"/>
  <c r="F87" i="31"/>
  <c r="E87" i="31"/>
  <c r="D87" i="31"/>
  <c r="C87" i="31"/>
  <c r="N86" i="31"/>
  <c r="M86" i="31"/>
  <c r="L86" i="31"/>
  <c r="K86" i="31"/>
  <c r="J86" i="31"/>
  <c r="I86" i="31"/>
  <c r="H86" i="31"/>
  <c r="G86" i="31"/>
  <c r="F86" i="31"/>
  <c r="E86" i="31"/>
  <c r="D86" i="31"/>
  <c r="C86" i="31"/>
  <c r="N85" i="31"/>
  <c r="M85" i="31"/>
  <c r="L85" i="31"/>
  <c r="K85" i="31"/>
  <c r="J85" i="31"/>
  <c r="I85" i="31"/>
  <c r="H85" i="31"/>
  <c r="G85" i="31"/>
  <c r="F85" i="31"/>
  <c r="E85" i="31"/>
  <c r="D85" i="31"/>
  <c r="C85" i="31"/>
  <c r="N84" i="31"/>
  <c r="M84" i="31"/>
  <c r="L84" i="31"/>
  <c r="K84" i="31"/>
  <c r="J84" i="31"/>
  <c r="I84" i="31"/>
  <c r="H84" i="31"/>
  <c r="G84" i="31"/>
  <c r="F84" i="31"/>
  <c r="E84" i="31"/>
  <c r="D84" i="31"/>
  <c r="C84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N82" i="31"/>
  <c r="M82" i="31"/>
  <c r="L82" i="31"/>
  <c r="K82" i="31"/>
  <c r="J82" i="31"/>
  <c r="I82" i="31"/>
  <c r="H82" i="31"/>
  <c r="G82" i="31"/>
  <c r="F82" i="31"/>
  <c r="E82" i="31"/>
  <c r="D82" i="31"/>
  <c r="C82" i="31"/>
  <c r="N81" i="31"/>
  <c r="M81" i="31"/>
  <c r="L81" i="31"/>
  <c r="K81" i="31"/>
  <c r="J81" i="31"/>
  <c r="I81" i="31"/>
  <c r="H81" i="31"/>
  <c r="G81" i="31"/>
  <c r="F81" i="31"/>
  <c r="E81" i="31"/>
  <c r="D81" i="31"/>
  <c r="C81" i="31"/>
  <c r="N80" i="31"/>
  <c r="M80" i="31"/>
  <c r="L80" i="31"/>
  <c r="K80" i="31"/>
  <c r="J80" i="31"/>
  <c r="I80" i="31"/>
  <c r="H80" i="31"/>
  <c r="G80" i="31"/>
  <c r="F80" i="31"/>
  <c r="E80" i="31"/>
  <c r="D80" i="31"/>
  <c r="C80" i="31"/>
  <c r="N79" i="31"/>
  <c r="M79" i="31"/>
  <c r="L79" i="31"/>
  <c r="K79" i="31"/>
  <c r="J79" i="31"/>
  <c r="I79" i="31"/>
  <c r="H79" i="31"/>
  <c r="G79" i="31"/>
  <c r="F79" i="31"/>
  <c r="E79" i="31"/>
  <c r="D79" i="31"/>
  <c r="C79" i="31"/>
  <c r="N78" i="31"/>
  <c r="M78" i="31"/>
  <c r="L78" i="31"/>
  <c r="K78" i="31"/>
  <c r="J78" i="31"/>
  <c r="I78" i="31"/>
  <c r="H78" i="31"/>
  <c r="G78" i="31"/>
  <c r="F78" i="31"/>
  <c r="E78" i="31"/>
  <c r="D78" i="31"/>
  <c r="C78" i="31"/>
  <c r="N90" i="30"/>
  <c r="M90" i="30"/>
  <c r="L90" i="30"/>
  <c r="K90" i="30"/>
  <c r="J90" i="30"/>
  <c r="I90" i="30"/>
  <c r="H90" i="30"/>
  <c r="G90" i="30"/>
  <c r="F90" i="30"/>
  <c r="E90" i="30"/>
  <c r="D90" i="30"/>
  <c r="C90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N82" i="30"/>
  <c r="M82" i="30"/>
  <c r="L82" i="30"/>
  <c r="K82" i="30"/>
  <c r="J82" i="30"/>
  <c r="I82" i="30"/>
  <c r="H82" i="30"/>
  <c r="G82" i="30"/>
  <c r="F82" i="30"/>
  <c r="E82" i="30"/>
  <c r="D82" i="30"/>
  <c r="C82" i="30"/>
  <c r="N81" i="30"/>
  <c r="M81" i="30"/>
  <c r="L81" i="30"/>
  <c r="K81" i="30"/>
  <c r="J81" i="30"/>
  <c r="I81" i="30"/>
  <c r="H81" i="30"/>
  <c r="G81" i="30"/>
  <c r="F81" i="30"/>
  <c r="E81" i="30"/>
  <c r="D81" i="30"/>
  <c r="C81" i="30"/>
  <c r="N80" i="30"/>
  <c r="M80" i="30"/>
  <c r="L80" i="30"/>
  <c r="K80" i="30"/>
  <c r="J80" i="30"/>
  <c r="I80" i="30"/>
  <c r="H80" i="30"/>
  <c r="G80" i="30"/>
  <c r="F80" i="30"/>
  <c r="E80" i="30"/>
  <c r="D80" i="30"/>
  <c r="C80" i="30"/>
  <c r="N79" i="30"/>
  <c r="M79" i="30"/>
  <c r="L79" i="30"/>
  <c r="K79" i="30"/>
  <c r="J79" i="30"/>
  <c r="I79" i="30"/>
  <c r="H79" i="30"/>
  <c r="G79" i="30"/>
  <c r="F79" i="30"/>
  <c r="E79" i="30"/>
  <c r="D79" i="30"/>
  <c r="C79" i="30"/>
  <c r="N78" i="30"/>
  <c r="M78" i="30"/>
  <c r="L78" i="30"/>
  <c r="K78" i="30"/>
  <c r="J78" i="30"/>
  <c r="I78" i="30"/>
  <c r="H78" i="30"/>
  <c r="G78" i="30"/>
  <c r="F78" i="30"/>
  <c r="E78" i="30"/>
  <c r="D78" i="30"/>
  <c r="C78" i="30"/>
  <c r="N90" i="29"/>
  <c r="M90" i="29"/>
  <c r="L90" i="29"/>
  <c r="K90" i="29"/>
  <c r="J90" i="29"/>
  <c r="I90" i="29"/>
  <c r="H90" i="29"/>
  <c r="G90" i="29"/>
  <c r="F90" i="29"/>
  <c r="E90" i="29"/>
  <c r="D90" i="29"/>
  <c r="C90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N80" i="29"/>
  <c r="M80" i="29"/>
  <c r="L80" i="29"/>
  <c r="K80" i="29"/>
  <c r="J80" i="29"/>
  <c r="I80" i="29"/>
  <c r="H80" i="29"/>
  <c r="G80" i="29"/>
  <c r="F80" i="29"/>
  <c r="E80" i="29"/>
  <c r="D80" i="29"/>
  <c r="C80" i="29"/>
  <c r="N79" i="29"/>
  <c r="M79" i="29"/>
  <c r="L79" i="29"/>
  <c r="K79" i="29"/>
  <c r="J79" i="29"/>
  <c r="I79" i="29"/>
  <c r="H79" i="29"/>
  <c r="G79" i="29"/>
  <c r="F79" i="29"/>
  <c r="E79" i="29"/>
  <c r="D79" i="29"/>
  <c r="C79" i="29"/>
  <c r="N78" i="29"/>
  <c r="M78" i="29"/>
  <c r="L78" i="29"/>
  <c r="K78" i="29"/>
  <c r="J78" i="29"/>
  <c r="I78" i="29"/>
  <c r="H78" i="29"/>
  <c r="G78" i="29"/>
  <c r="F78" i="29"/>
  <c r="E78" i="29"/>
  <c r="D78" i="29"/>
  <c r="Z90" i="10"/>
  <c r="Y90" i="10"/>
  <c r="X90" i="10"/>
  <c r="W90" i="10"/>
  <c r="V90" i="10"/>
  <c r="U90" i="10"/>
  <c r="T90" i="10"/>
  <c r="S90" i="10"/>
  <c r="R90" i="10"/>
  <c r="Q90" i="10"/>
  <c r="P90" i="10"/>
  <c r="O90" i="10"/>
  <c r="Z89" i="10"/>
  <c r="Y89" i="10"/>
  <c r="X89" i="10"/>
  <c r="W89" i="10"/>
  <c r="V89" i="10"/>
  <c r="U89" i="10"/>
  <c r="T89" i="10"/>
  <c r="S89" i="10"/>
  <c r="R89" i="10"/>
  <c r="Q89" i="10"/>
  <c r="P89" i="10"/>
  <c r="O89" i="10"/>
  <c r="Z88" i="10"/>
  <c r="Y88" i="10"/>
  <c r="X88" i="10"/>
  <c r="W88" i="10"/>
  <c r="V88" i="10"/>
  <c r="U88" i="10"/>
  <c r="T88" i="10"/>
  <c r="S88" i="10"/>
  <c r="R88" i="10"/>
  <c r="Q88" i="10"/>
  <c r="P88" i="10"/>
  <c r="O88" i="10"/>
  <c r="Z87" i="10"/>
  <c r="Y87" i="10"/>
  <c r="X87" i="10"/>
  <c r="W87" i="10"/>
  <c r="V87" i="10"/>
  <c r="U87" i="10"/>
  <c r="T87" i="10"/>
  <c r="S87" i="10"/>
  <c r="R87" i="10"/>
  <c r="Q87" i="10"/>
  <c r="P87" i="10"/>
  <c r="O87" i="10"/>
  <c r="Z86" i="10"/>
  <c r="Y86" i="10"/>
  <c r="X86" i="10"/>
  <c r="W86" i="10"/>
  <c r="V86" i="10"/>
  <c r="U86" i="10"/>
  <c r="T86" i="10"/>
  <c r="S86" i="10"/>
  <c r="R86" i="10"/>
  <c r="Q86" i="10"/>
  <c r="P86" i="10"/>
  <c r="O86" i="10"/>
  <c r="Z85" i="10"/>
  <c r="Y85" i="10"/>
  <c r="X85" i="10"/>
  <c r="W85" i="10"/>
  <c r="V85" i="10"/>
  <c r="U85" i="10"/>
  <c r="T85" i="10"/>
  <c r="S85" i="10"/>
  <c r="R85" i="10"/>
  <c r="Q85" i="10"/>
  <c r="P85" i="10"/>
  <c r="O85" i="10"/>
  <c r="Z84" i="10"/>
  <c r="Y84" i="10"/>
  <c r="X84" i="10"/>
  <c r="W84" i="10"/>
  <c r="V84" i="10"/>
  <c r="U84" i="10"/>
  <c r="T84" i="10"/>
  <c r="S84" i="10"/>
  <c r="R84" i="10"/>
  <c r="Q84" i="10"/>
  <c r="P84" i="10"/>
  <c r="O84" i="10"/>
  <c r="Z83" i="10"/>
  <c r="Y83" i="10"/>
  <c r="X83" i="10"/>
  <c r="W83" i="10"/>
  <c r="V83" i="10"/>
  <c r="U83" i="10"/>
  <c r="T83" i="10"/>
  <c r="S83" i="10"/>
  <c r="R83" i="10"/>
  <c r="Q83" i="10"/>
  <c r="P83" i="10"/>
  <c r="O83" i="10"/>
  <c r="Z82" i="10"/>
  <c r="Y82" i="10"/>
  <c r="X82" i="10"/>
  <c r="W82" i="10"/>
  <c r="V82" i="10"/>
  <c r="U82" i="10"/>
  <c r="T82" i="10"/>
  <c r="S82" i="10"/>
  <c r="R82" i="10"/>
  <c r="Q82" i="10"/>
  <c r="P82" i="10"/>
  <c r="O82" i="10"/>
  <c r="Z81" i="10"/>
  <c r="Y81" i="10"/>
  <c r="X81" i="10"/>
  <c r="W81" i="10"/>
  <c r="V81" i="10"/>
  <c r="U81" i="10"/>
  <c r="T81" i="10"/>
  <c r="S81" i="10"/>
  <c r="R81" i="10"/>
  <c r="Q81" i="10"/>
  <c r="P81" i="10"/>
  <c r="O81" i="10"/>
  <c r="Z80" i="10"/>
  <c r="Y80" i="10"/>
  <c r="X80" i="10"/>
  <c r="W80" i="10"/>
  <c r="V80" i="10"/>
  <c r="U80" i="10"/>
  <c r="T80" i="10"/>
  <c r="S80" i="10"/>
  <c r="R80" i="10"/>
  <c r="Q80" i="10"/>
  <c r="P80" i="10"/>
  <c r="O80" i="10"/>
  <c r="Z79" i="10"/>
  <c r="Y79" i="10"/>
  <c r="X79" i="10"/>
  <c r="W79" i="10"/>
  <c r="V79" i="10"/>
  <c r="U79" i="10"/>
  <c r="T79" i="10"/>
  <c r="S79" i="10"/>
  <c r="R79" i="10"/>
  <c r="Q79" i="10"/>
  <c r="P79" i="10"/>
  <c r="O79" i="10"/>
  <c r="Z78" i="10"/>
  <c r="Y78" i="10"/>
  <c r="X78" i="10"/>
  <c r="W78" i="10"/>
  <c r="V78" i="10"/>
  <c r="U78" i="10"/>
  <c r="T78" i="10"/>
  <c r="S78" i="10"/>
  <c r="R78" i="10"/>
  <c r="Q78" i="10"/>
  <c r="P78" i="10"/>
  <c r="O78" i="10"/>
  <c r="AA78" i="10" s="1"/>
  <c r="AM78" i="10" s="1"/>
  <c r="AY78" i="10" s="1"/>
  <c r="BK78" i="10" s="1"/>
  <c r="BW78" i="10" s="1"/>
  <c r="BW78" i="31" s="1"/>
  <c r="Z75" i="2"/>
  <c r="Y75" i="2"/>
  <c r="X75" i="2"/>
  <c r="W75" i="2"/>
  <c r="V75" i="2"/>
  <c r="U75" i="2"/>
  <c r="T75" i="2"/>
  <c r="S75" i="2"/>
  <c r="R75" i="2"/>
  <c r="Q75" i="2"/>
  <c r="P75" i="2"/>
  <c r="O75" i="2"/>
  <c r="Z74" i="2"/>
  <c r="Y74" i="2"/>
  <c r="X74" i="2"/>
  <c r="W74" i="2"/>
  <c r="V74" i="2"/>
  <c r="U74" i="2"/>
  <c r="T74" i="2"/>
  <c r="S74" i="2"/>
  <c r="R74" i="2"/>
  <c r="Q74" i="2"/>
  <c r="P74" i="2"/>
  <c r="O74" i="2"/>
  <c r="Z73" i="2"/>
  <c r="Y73" i="2"/>
  <c r="X73" i="2"/>
  <c r="W73" i="2"/>
  <c r="V73" i="2"/>
  <c r="U73" i="2"/>
  <c r="T73" i="2"/>
  <c r="S73" i="2"/>
  <c r="R73" i="2"/>
  <c r="Q73" i="2"/>
  <c r="P73" i="2"/>
  <c r="O73" i="2"/>
  <c r="Z72" i="2"/>
  <c r="Y72" i="2"/>
  <c r="X72" i="2"/>
  <c r="W72" i="2"/>
  <c r="W72" i="32" s="1"/>
  <c r="V72" i="2"/>
  <c r="U72" i="2"/>
  <c r="T72" i="2"/>
  <c r="S72" i="2"/>
  <c r="S72" i="32" s="1"/>
  <c r="R72" i="2"/>
  <c r="Q72" i="2"/>
  <c r="P72" i="2"/>
  <c r="O72" i="2"/>
  <c r="O72" i="32" s="1"/>
  <c r="Z71" i="2"/>
  <c r="Y71" i="2"/>
  <c r="X71" i="2"/>
  <c r="W71" i="2"/>
  <c r="V71" i="2"/>
  <c r="U71" i="2"/>
  <c r="T71" i="2"/>
  <c r="S71" i="2"/>
  <c r="R71" i="2"/>
  <c r="Q71" i="2"/>
  <c r="P71" i="2"/>
  <c r="O71" i="2"/>
  <c r="Z70" i="2"/>
  <c r="Y70" i="2"/>
  <c r="X70" i="2"/>
  <c r="W70" i="2"/>
  <c r="V70" i="2"/>
  <c r="U70" i="2"/>
  <c r="T70" i="2"/>
  <c r="S70" i="2"/>
  <c r="R70" i="2"/>
  <c r="Q70" i="2"/>
  <c r="P70" i="2"/>
  <c r="O70" i="2"/>
  <c r="Z69" i="2"/>
  <c r="Y69" i="2"/>
  <c r="X69" i="2"/>
  <c r="W69" i="2"/>
  <c r="V69" i="2"/>
  <c r="U69" i="2"/>
  <c r="T69" i="2"/>
  <c r="S69" i="2"/>
  <c r="R69" i="2"/>
  <c r="Q69" i="2"/>
  <c r="P69" i="2"/>
  <c r="O69" i="2"/>
  <c r="Z68" i="2"/>
  <c r="Y68" i="2"/>
  <c r="X68" i="2"/>
  <c r="W68" i="2"/>
  <c r="V68" i="2"/>
  <c r="U68" i="2"/>
  <c r="T68" i="2"/>
  <c r="T68" i="32" s="1"/>
  <c r="S68" i="2"/>
  <c r="R68" i="2"/>
  <c r="Q68" i="2"/>
  <c r="P68" i="2"/>
  <c r="O68" i="2"/>
  <c r="Z67" i="2"/>
  <c r="Y67" i="2"/>
  <c r="X67" i="2"/>
  <c r="W67" i="2"/>
  <c r="V67" i="2"/>
  <c r="U67" i="2"/>
  <c r="T67" i="2"/>
  <c r="S67" i="2"/>
  <c r="R67" i="2"/>
  <c r="Q67" i="2"/>
  <c r="P67" i="2"/>
  <c r="O67" i="2"/>
  <c r="Z66" i="2"/>
  <c r="Y66" i="2"/>
  <c r="X66" i="2"/>
  <c r="W66" i="2"/>
  <c r="V66" i="2"/>
  <c r="U66" i="2"/>
  <c r="T66" i="2"/>
  <c r="S66" i="2"/>
  <c r="R66" i="2"/>
  <c r="Q66" i="2"/>
  <c r="P66" i="2"/>
  <c r="O66" i="2"/>
  <c r="O66" i="32" l="1"/>
  <c r="AA66" i="2"/>
  <c r="AB66" i="2"/>
  <c r="AB66" i="32" s="1"/>
  <c r="P66" i="32"/>
  <c r="AC66" i="2"/>
  <c r="Q66" i="32"/>
  <c r="AD66" i="2"/>
  <c r="R66" i="32"/>
  <c r="AE66" i="2"/>
  <c r="S66" i="32"/>
  <c r="AF66" i="2"/>
  <c r="AF66" i="32" s="1"/>
  <c r="T66" i="32"/>
  <c r="AG66" i="2"/>
  <c r="U66" i="32"/>
  <c r="AH66" i="2"/>
  <c r="V66" i="32"/>
  <c r="AI66" i="2"/>
  <c r="W66" i="32"/>
  <c r="AJ66" i="2"/>
  <c r="AJ66" i="32" s="1"/>
  <c r="X66" i="32"/>
  <c r="AK66" i="2"/>
  <c r="Y66" i="32"/>
  <c r="AL66" i="2"/>
  <c r="Z66" i="32"/>
  <c r="AA67" i="2"/>
  <c r="O67" i="32"/>
  <c r="P67" i="32"/>
  <c r="AB67" i="2"/>
  <c r="AC67" i="2"/>
  <c r="Q67" i="32"/>
  <c r="AD67" i="2"/>
  <c r="R67" i="32"/>
  <c r="AE67" i="2"/>
  <c r="S67" i="32"/>
  <c r="AF67" i="2"/>
  <c r="AF67" i="32" s="1"/>
  <c r="T67" i="32"/>
  <c r="AG67" i="2"/>
  <c r="U67" i="32"/>
  <c r="AH67" i="2"/>
  <c r="V67" i="32"/>
  <c r="AI67" i="2"/>
  <c r="W67" i="32"/>
  <c r="AJ67" i="2"/>
  <c r="AJ67" i="32" s="1"/>
  <c r="X67" i="32"/>
  <c r="AK67" i="2"/>
  <c r="Y67" i="32"/>
  <c r="AL67" i="2"/>
  <c r="Z67" i="32"/>
  <c r="AA68" i="2"/>
  <c r="O68" i="32"/>
  <c r="AB68" i="2"/>
  <c r="AB68" i="32" s="1"/>
  <c r="P68" i="32"/>
  <c r="AC68" i="2"/>
  <c r="Q68" i="32"/>
  <c r="AD68" i="2"/>
  <c r="R68" i="32"/>
  <c r="AE68" i="2"/>
  <c r="S68" i="32"/>
  <c r="AG68" i="2"/>
  <c r="U68" i="32"/>
  <c r="AH68" i="2"/>
  <c r="V68" i="32"/>
  <c r="AI68" i="2"/>
  <c r="W68" i="32"/>
  <c r="AJ68" i="2"/>
  <c r="AJ68" i="32" s="1"/>
  <c r="X68" i="32"/>
  <c r="AK68" i="2"/>
  <c r="Y68" i="32"/>
  <c r="AL68" i="2"/>
  <c r="Z68" i="32"/>
  <c r="AA69" i="2"/>
  <c r="O69" i="32"/>
  <c r="AB69" i="2"/>
  <c r="AB69" i="32" s="1"/>
  <c r="P69" i="32"/>
  <c r="AC69" i="2"/>
  <c r="Q69" i="32"/>
  <c r="AD69" i="2"/>
  <c r="R69" i="32"/>
  <c r="AE69" i="2"/>
  <c r="S69" i="32"/>
  <c r="AF69" i="2"/>
  <c r="AF69" i="32" s="1"/>
  <c r="T69" i="32"/>
  <c r="AG69" i="2"/>
  <c r="U69" i="32"/>
  <c r="AH69" i="2"/>
  <c r="V69" i="32"/>
  <c r="AI69" i="2"/>
  <c r="W69" i="32"/>
  <c r="X69" i="32"/>
  <c r="AJ69" i="2"/>
  <c r="AK69" i="2"/>
  <c r="Y69" i="32"/>
  <c r="AL69" i="2"/>
  <c r="Z69" i="32"/>
  <c r="AA70" i="2"/>
  <c r="O70" i="32"/>
  <c r="P70" i="32"/>
  <c r="AB70" i="2"/>
  <c r="AC70" i="2"/>
  <c r="Q70" i="32"/>
  <c r="AD70" i="2"/>
  <c r="R70" i="32"/>
  <c r="AE70" i="2"/>
  <c r="S70" i="32"/>
  <c r="AF70" i="2"/>
  <c r="AF70" i="32" s="1"/>
  <c r="T70" i="32"/>
  <c r="AG70" i="2"/>
  <c r="U70" i="32"/>
  <c r="AH70" i="2"/>
  <c r="V70" i="32"/>
  <c r="AI70" i="2"/>
  <c r="W70" i="32"/>
  <c r="AJ70" i="2"/>
  <c r="AJ70" i="32" s="1"/>
  <c r="X70" i="32"/>
  <c r="AK70" i="2"/>
  <c r="Y70" i="32"/>
  <c r="AL70" i="2"/>
  <c r="Z70" i="32"/>
  <c r="AA71" i="2"/>
  <c r="AA71" i="32" s="1"/>
  <c r="O71" i="32"/>
  <c r="AB71" i="2"/>
  <c r="P71" i="32"/>
  <c r="AC71" i="2"/>
  <c r="Q71" i="32"/>
  <c r="AD71" i="2"/>
  <c r="R71" i="32"/>
  <c r="AE71" i="2"/>
  <c r="AE71" i="32" s="1"/>
  <c r="S71" i="32"/>
  <c r="AF71" i="2"/>
  <c r="T71" i="32"/>
  <c r="AG71" i="2"/>
  <c r="U71" i="32"/>
  <c r="AH71" i="2"/>
  <c r="AH71" i="32" s="1"/>
  <c r="V71" i="32"/>
  <c r="AI71" i="2"/>
  <c r="AI71" i="32" s="1"/>
  <c r="W71" i="32"/>
  <c r="AJ71" i="2"/>
  <c r="X71" i="32"/>
  <c r="AK71" i="2"/>
  <c r="Y71" i="32"/>
  <c r="AL71" i="2"/>
  <c r="AL71" i="32" s="1"/>
  <c r="Z71" i="32"/>
  <c r="AB72" i="2"/>
  <c r="P72" i="32"/>
  <c r="AC72" i="2"/>
  <c r="Q72" i="32"/>
  <c r="AD72" i="2"/>
  <c r="R72" i="32"/>
  <c r="AF72" i="2"/>
  <c r="T72" i="32"/>
  <c r="AG72" i="2"/>
  <c r="U72" i="32"/>
  <c r="AH72" i="2"/>
  <c r="V72" i="32"/>
  <c r="AJ72" i="2"/>
  <c r="X72" i="32"/>
  <c r="AK72" i="2"/>
  <c r="Y72" i="32"/>
  <c r="AL72" i="2"/>
  <c r="Z72" i="32"/>
  <c r="AA73" i="2"/>
  <c r="AA73" i="32" s="1"/>
  <c r="O73" i="32"/>
  <c r="AB73" i="2"/>
  <c r="P73" i="32"/>
  <c r="AC73" i="2"/>
  <c r="Q73" i="32"/>
  <c r="AD73" i="2"/>
  <c r="R73" i="32"/>
  <c r="S73" i="32"/>
  <c r="AE73" i="2"/>
  <c r="AE73" i="32" s="1"/>
  <c r="AF73" i="2"/>
  <c r="T73" i="32"/>
  <c r="AG73" i="2"/>
  <c r="U73" i="32"/>
  <c r="AH73" i="2"/>
  <c r="V73" i="32"/>
  <c r="W73" i="32"/>
  <c r="AI73" i="2"/>
  <c r="AJ73" i="2"/>
  <c r="X73" i="32"/>
  <c r="AK73" i="2"/>
  <c r="Y73" i="32"/>
  <c r="AL73" i="2"/>
  <c r="Z73" i="32"/>
  <c r="AA74" i="2"/>
  <c r="AA74" i="32" s="1"/>
  <c r="O74" i="32"/>
  <c r="AB74" i="2"/>
  <c r="P74" i="32"/>
  <c r="AC74" i="2"/>
  <c r="AC74" i="32" s="1"/>
  <c r="Q74" i="32"/>
  <c r="AD74" i="2"/>
  <c r="R74" i="32"/>
  <c r="AE74" i="2"/>
  <c r="AE74" i="32" s="1"/>
  <c r="S74" i="32"/>
  <c r="AF74" i="2"/>
  <c r="T74" i="32"/>
  <c r="AG74" i="2"/>
  <c r="AG74" i="32" s="1"/>
  <c r="U74" i="32"/>
  <c r="AH74" i="2"/>
  <c r="V74" i="32"/>
  <c r="W74" i="32"/>
  <c r="AI74" i="2"/>
  <c r="AI74" i="32" s="1"/>
  <c r="AJ74" i="2"/>
  <c r="X74" i="32"/>
  <c r="AK74" i="2"/>
  <c r="AK74" i="32" s="1"/>
  <c r="Y74" i="32"/>
  <c r="AL74" i="2"/>
  <c r="Z74" i="32"/>
  <c r="AA75" i="2"/>
  <c r="AA75" i="32" s="1"/>
  <c r="O75" i="32"/>
  <c r="AB75" i="2"/>
  <c r="P75" i="32"/>
  <c r="AC75" i="2"/>
  <c r="Q75" i="32"/>
  <c r="AD75" i="2"/>
  <c r="AD75" i="32" s="1"/>
  <c r="R75" i="32"/>
  <c r="AE75" i="2"/>
  <c r="AE75" i="32" s="1"/>
  <c r="S75" i="32"/>
  <c r="AF75" i="2"/>
  <c r="T75" i="32"/>
  <c r="AG75" i="2"/>
  <c r="U75" i="32"/>
  <c r="AH75" i="2"/>
  <c r="AH75" i="32" s="1"/>
  <c r="V75" i="32"/>
  <c r="AI75" i="2"/>
  <c r="AI75" i="32" s="1"/>
  <c r="W75" i="32"/>
  <c r="AJ75" i="2"/>
  <c r="X75" i="32"/>
  <c r="AK75" i="2"/>
  <c r="Y75" i="32"/>
  <c r="AL75" i="2"/>
  <c r="AL75" i="32" s="1"/>
  <c r="Z75" i="32"/>
  <c r="AB78" i="10"/>
  <c r="P78" i="36"/>
  <c r="P78" i="35"/>
  <c r="P78" i="34"/>
  <c r="P78" i="33"/>
  <c r="P78" i="31"/>
  <c r="P78" i="30"/>
  <c r="P78" i="29"/>
  <c r="AC78" i="10"/>
  <c r="Q78" i="36"/>
  <c r="Q78" i="35"/>
  <c r="Q78" i="34"/>
  <c r="Q78" i="33"/>
  <c r="Q78" i="31"/>
  <c r="Q78" i="30"/>
  <c r="Q78" i="29"/>
  <c r="AD78" i="10"/>
  <c r="R78" i="36"/>
  <c r="R78" i="35"/>
  <c r="R78" i="34"/>
  <c r="R78" i="33"/>
  <c r="R78" i="31"/>
  <c r="R78" i="30"/>
  <c r="R78" i="29"/>
  <c r="AE78" i="10"/>
  <c r="S78" i="36"/>
  <c r="S78" i="35"/>
  <c r="S78" i="34"/>
  <c r="S78" i="33"/>
  <c r="S78" i="31"/>
  <c r="S78" i="30"/>
  <c r="S78" i="29"/>
  <c r="AF78" i="10"/>
  <c r="T78" i="36"/>
  <c r="T78" i="35"/>
  <c r="T78" i="34"/>
  <c r="T78" i="33"/>
  <c r="T78" i="31"/>
  <c r="T78" i="30"/>
  <c r="T78" i="29"/>
  <c r="AG78" i="10"/>
  <c r="U78" i="36"/>
  <c r="U78" i="35"/>
  <c r="U78" i="34"/>
  <c r="U78" i="33"/>
  <c r="U78" i="31"/>
  <c r="U78" i="30"/>
  <c r="U78" i="29"/>
  <c r="AH78" i="10"/>
  <c r="V78" i="36"/>
  <c r="V78" i="35"/>
  <c r="V78" i="34"/>
  <c r="V78" i="33"/>
  <c r="V78" i="31"/>
  <c r="V78" i="30"/>
  <c r="V78" i="29"/>
  <c r="AI78" i="10"/>
  <c r="W78" i="36"/>
  <c r="W78" i="35"/>
  <c r="W78" i="34"/>
  <c r="W78" i="33"/>
  <c r="W78" i="31"/>
  <c r="W78" i="30"/>
  <c r="W78" i="29"/>
  <c r="AJ78" i="10"/>
  <c r="X78" i="36"/>
  <c r="X78" i="35"/>
  <c r="X78" i="34"/>
  <c r="X78" i="33"/>
  <c r="X78" i="31"/>
  <c r="X78" i="30"/>
  <c r="X78" i="29"/>
  <c r="AK78" i="10"/>
  <c r="Y78" i="36"/>
  <c r="Y78" i="35"/>
  <c r="Y78" i="34"/>
  <c r="Y78" i="33"/>
  <c r="Y78" i="31"/>
  <c r="Y78" i="30"/>
  <c r="Y78" i="29"/>
  <c r="AL78" i="10"/>
  <c r="Z78" i="36"/>
  <c r="Z78" i="35"/>
  <c r="Z78" i="34"/>
  <c r="Z78" i="33"/>
  <c r="Z78" i="31"/>
  <c r="Z78" i="30"/>
  <c r="Z78" i="29"/>
  <c r="AA79" i="10"/>
  <c r="O79" i="36"/>
  <c r="O79" i="35"/>
  <c r="O79" i="34"/>
  <c r="O79" i="33"/>
  <c r="O79" i="31"/>
  <c r="O79" i="30"/>
  <c r="O79" i="29"/>
  <c r="AB79" i="10"/>
  <c r="P79" i="36"/>
  <c r="P79" i="35"/>
  <c r="P79" i="34"/>
  <c r="P79" i="33"/>
  <c r="P79" i="31"/>
  <c r="P79" i="30"/>
  <c r="P79" i="29"/>
  <c r="AC79" i="10"/>
  <c r="Q79" i="36"/>
  <c r="Q79" i="35"/>
  <c r="Q79" i="34"/>
  <c r="Q79" i="33"/>
  <c r="Q79" i="31"/>
  <c r="Q79" i="30"/>
  <c r="Q79" i="29"/>
  <c r="AD79" i="10"/>
  <c r="R79" i="36"/>
  <c r="R79" i="35"/>
  <c r="R79" i="34"/>
  <c r="R79" i="33"/>
  <c r="R79" i="31"/>
  <c r="R79" i="30"/>
  <c r="R79" i="29"/>
  <c r="AE79" i="10"/>
  <c r="S79" i="36"/>
  <c r="S79" i="35"/>
  <c r="S79" i="34"/>
  <c r="S79" i="33"/>
  <c r="S79" i="31"/>
  <c r="S79" i="30"/>
  <c r="S79" i="29"/>
  <c r="AF79" i="10"/>
  <c r="T79" i="36"/>
  <c r="T79" i="35"/>
  <c r="T79" i="34"/>
  <c r="T79" i="33"/>
  <c r="T79" i="31"/>
  <c r="T79" i="30"/>
  <c r="T79" i="29"/>
  <c r="AG79" i="10"/>
  <c r="U79" i="36"/>
  <c r="U79" i="35"/>
  <c r="U79" i="34"/>
  <c r="U79" i="33"/>
  <c r="U79" i="31"/>
  <c r="U79" i="30"/>
  <c r="U79" i="29"/>
  <c r="AH79" i="10"/>
  <c r="V79" i="36"/>
  <c r="V79" i="35"/>
  <c r="V79" i="34"/>
  <c r="V79" i="33"/>
  <c r="V79" i="31"/>
  <c r="V79" i="30"/>
  <c r="V79" i="29"/>
  <c r="AI79" i="10"/>
  <c r="W79" i="36"/>
  <c r="W79" i="35"/>
  <c r="W79" i="34"/>
  <c r="W79" i="33"/>
  <c r="W79" i="31"/>
  <c r="W79" i="30"/>
  <c r="W79" i="29"/>
  <c r="AJ79" i="10"/>
  <c r="X79" i="36"/>
  <c r="X79" i="35"/>
  <c r="X79" i="34"/>
  <c r="X79" i="33"/>
  <c r="X79" i="31"/>
  <c r="X79" i="30"/>
  <c r="X79" i="29"/>
  <c r="AK79" i="10"/>
  <c r="Y79" i="36"/>
  <c r="Y79" i="35"/>
  <c r="Y79" i="34"/>
  <c r="Y79" i="33"/>
  <c r="Y79" i="31"/>
  <c r="Y79" i="30"/>
  <c r="Y79" i="29"/>
  <c r="AL79" i="10"/>
  <c r="Z79" i="36"/>
  <c r="Z79" i="35"/>
  <c r="Z79" i="34"/>
  <c r="Z79" i="33"/>
  <c r="Z79" i="31"/>
  <c r="Z79" i="30"/>
  <c r="Z79" i="29"/>
  <c r="AA80" i="10"/>
  <c r="O80" i="36"/>
  <c r="O80" i="35"/>
  <c r="O80" i="34"/>
  <c r="O80" i="33"/>
  <c r="O80" i="31"/>
  <c r="O80" i="30"/>
  <c r="O80" i="29"/>
  <c r="AB80" i="10"/>
  <c r="P80" i="36"/>
  <c r="P80" i="35"/>
  <c r="P80" i="34"/>
  <c r="P80" i="33"/>
  <c r="P80" i="31"/>
  <c r="P80" i="30"/>
  <c r="P80" i="29"/>
  <c r="AC80" i="10"/>
  <c r="Q80" i="36"/>
  <c r="Q80" i="35"/>
  <c r="Q80" i="34"/>
  <c r="Q80" i="33"/>
  <c r="Q80" i="31"/>
  <c r="Q80" i="30"/>
  <c r="Q80" i="29"/>
  <c r="AD80" i="10"/>
  <c r="R80" i="36"/>
  <c r="R80" i="35"/>
  <c r="R80" i="34"/>
  <c r="R80" i="33"/>
  <c r="R80" i="31"/>
  <c r="R80" i="30"/>
  <c r="R80" i="29"/>
  <c r="AE80" i="10"/>
  <c r="S80" i="36"/>
  <c r="S80" i="35"/>
  <c r="S80" i="34"/>
  <c r="S80" i="33"/>
  <c r="S80" i="31"/>
  <c r="S80" i="30"/>
  <c r="S80" i="29"/>
  <c r="AF80" i="10"/>
  <c r="T80" i="36"/>
  <c r="T80" i="35"/>
  <c r="T80" i="34"/>
  <c r="T80" i="33"/>
  <c r="T80" i="31"/>
  <c r="T80" i="30"/>
  <c r="T80" i="29"/>
  <c r="AG80" i="10"/>
  <c r="U80" i="36"/>
  <c r="U80" i="35"/>
  <c r="U80" i="34"/>
  <c r="U80" i="33"/>
  <c r="U80" i="31"/>
  <c r="U80" i="30"/>
  <c r="U80" i="29"/>
  <c r="AH80" i="10"/>
  <c r="V80" i="36"/>
  <c r="V80" i="35"/>
  <c r="V80" i="34"/>
  <c r="V80" i="33"/>
  <c r="V80" i="31"/>
  <c r="V80" i="30"/>
  <c r="V80" i="29"/>
  <c r="AI80" i="10"/>
  <c r="W80" i="36"/>
  <c r="W80" i="35"/>
  <c r="W80" i="34"/>
  <c r="W80" i="33"/>
  <c r="W80" i="31"/>
  <c r="W80" i="30"/>
  <c r="W80" i="29"/>
  <c r="AJ80" i="10"/>
  <c r="X80" i="36"/>
  <c r="X80" i="35"/>
  <c r="X80" i="34"/>
  <c r="X80" i="33"/>
  <c r="X80" i="31"/>
  <c r="X80" i="30"/>
  <c r="X80" i="29"/>
  <c r="AK80" i="10"/>
  <c r="Y80" i="36"/>
  <c r="Y80" i="35"/>
  <c r="Y80" i="34"/>
  <c r="Y80" i="33"/>
  <c r="Y80" i="31"/>
  <c r="Y80" i="30"/>
  <c r="Y80" i="29"/>
  <c r="AL80" i="10"/>
  <c r="Z80" i="36"/>
  <c r="Z80" i="35"/>
  <c r="Z80" i="34"/>
  <c r="Z80" i="33"/>
  <c r="Z80" i="31"/>
  <c r="Z80" i="30"/>
  <c r="Z80" i="29"/>
  <c r="AA81" i="10"/>
  <c r="O81" i="36"/>
  <c r="O81" i="35"/>
  <c r="O81" i="34"/>
  <c r="O81" i="33"/>
  <c r="O81" i="31"/>
  <c r="O81" i="30"/>
  <c r="O81" i="29"/>
  <c r="AB81" i="10"/>
  <c r="P81" i="36"/>
  <c r="P81" i="35"/>
  <c r="P81" i="34"/>
  <c r="P81" i="33"/>
  <c r="P81" i="31"/>
  <c r="P81" i="30"/>
  <c r="P81" i="29"/>
  <c r="AC81" i="10"/>
  <c r="Q81" i="36"/>
  <c r="Q81" i="35"/>
  <c r="Q81" i="34"/>
  <c r="Q81" i="33"/>
  <c r="Q81" i="31"/>
  <c r="Q81" i="30"/>
  <c r="Q81" i="29"/>
  <c r="AD81" i="10"/>
  <c r="R81" i="36"/>
  <c r="R81" i="35"/>
  <c r="R81" i="34"/>
  <c r="R81" i="33"/>
  <c r="R81" i="31"/>
  <c r="R81" i="30"/>
  <c r="R81" i="29"/>
  <c r="AE81" i="10"/>
  <c r="S81" i="36"/>
  <c r="S81" i="35"/>
  <c r="S81" i="34"/>
  <c r="S81" i="33"/>
  <c r="S81" i="31"/>
  <c r="S81" i="30"/>
  <c r="S81" i="29"/>
  <c r="AF81" i="10"/>
  <c r="T81" i="36"/>
  <c r="T81" i="35"/>
  <c r="T81" i="34"/>
  <c r="T81" i="33"/>
  <c r="T81" i="31"/>
  <c r="T81" i="30"/>
  <c r="T81" i="29"/>
  <c r="AG81" i="10"/>
  <c r="U81" i="36"/>
  <c r="U81" i="35"/>
  <c r="U81" i="34"/>
  <c r="U81" i="33"/>
  <c r="U81" i="31"/>
  <c r="U81" i="30"/>
  <c r="U81" i="29"/>
  <c r="AH81" i="10"/>
  <c r="V81" i="36"/>
  <c r="V81" i="35"/>
  <c r="V81" i="34"/>
  <c r="V81" i="33"/>
  <c r="V81" i="31"/>
  <c r="V81" i="30"/>
  <c r="V81" i="29"/>
  <c r="AI81" i="10"/>
  <c r="W81" i="36"/>
  <c r="W81" i="35"/>
  <c r="W81" i="34"/>
  <c r="W81" i="33"/>
  <c r="W81" i="31"/>
  <c r="W81" i="30"/>
  <c r="W81" i="29"/>
  <c r="AJ81" i="10"/>
  <c r="X81" i="36"/>
  <c r="X81" i="35"/>
  <c r="X81" i="34"/>
  <c r="X81" i="33"/>
  <c r="X81" i="31"/>
  <c r="X81" i="30"/>
  <c r="X81" i="29"/>
  <c r="AK81" i="10"/>
  <c r="Y81" i="36"/>
  <c r="Y81" i="35"/>
  <c r="Y81" i="34"/>
  <c r="Y81" i="33"/>
  <c r="Y81" i="31"/>
  <c r="Y81" i="30"/>
  <c r="Y81" i="29"/>
  <c r="AL81" i="10"/>
  <c r="Z81" i="36"/>
  <c r="Z81" i="35"/>
  <c r="Z81" i="34"/>
  <c r="Z81" i="33"/>
  <c r="Z81" i="31"/>
  <c r="Z81" i="30"/>
  <c r="Z81" i="29"/>
  <c r="AA82" i="10"/>
  <c r="O82" i="36"/>
  <c r="O82" i="35"/>
  <c r="O82" i="34"/>
  <c r="O82" i="33"/>
  <c r="O82" i="31"/>
  <c r="O82" i="30"/>
  <c r="O82" i="29"/>
  <c r="AB82" i="10"/>
  <c r="P82" i="36"/>
  <c r="P82" i="35"/>
  <c r="P82" i="34"/>
  <c r="P82" i="33"/>
  <c r="P82" i="31"/>
  <c r="P82" i="30"/>
  <c r="P82" i="29"/>
  <c r="AC82" i="10"/>
  <c r="Q82" i="36"/>
  <c r="Q82" i="35"/>
  <c r="Q82" i="34"/>
  <c r="Q82" i="33"/>
  <c r="Q82" i="31"/>
  <c r="Q82" i="30"/>
  <c r="Q82" i="29"/>
  <c r="AD82" i="10"/>
  <c r="R82" i="36"/>
  <c r="R82" i="35"/>
  <c r="R82" i="34"/>
  <c r="R82" i="33"/>
  <c r="R82" i="31"/>
  <c r="R82" i="30"/>
  <c r="R82" i="29"/>
  <c r="AE82" i="10"/>
  <c r="S82" i="36"/>
  <c r="S82" i="35"/>
  <c r="S82" i="34"/>
  <c r="S82" i="33"/>
  <c r="S82" i="31"/>
  <c r="S82" i="30"/>
  <c r="S82" i="29"/>
  <c r="AF82" i="10"/>
  <c r="T82" i="36"/>
  <c r="T82" i="35"/>
  <c r="T82" i="34"/>
  <c r="T82" i="33"/>
  <c r="T82" i="31"/>
  <c r="T82" i="30"/>
  <c r="T82" i="29"/>
  <c r="AG82" i="10"/>
  <c r="U82" i="36"/>
  <c r="U82" i="35"/>
  <c r="U82" i="34"/>
  <c r="U82" i="33"/>
  <c r="U82" i="31"/>
  <c r="U82" i="30"/>
  <c r="U82" i="29"/>
  <c r="AH82" i="10"/>
  <c r="V82" i="36"/>
  <c r="V82" i="35"/>
  <c r="V82" i="34"/>
  <c r="V82" i="33"/>
  <c r="V82" i="31"/>
  <c r="V82" i="30"/>
  <c r="V82" i="29"/>
  <c r="AI82" i="10"/>
  <c r="W82" i="36"/>
  <c r="W82" i="35"/>
  <c r="W82" i="34"/>
  <c r="W82" i="33"/>
  <c r="W82" i="31"/>
  <c r="W82" i="30"/>
  <c r="W82" i="29"/>
  <c r="AJ82" i="10"/>
  <c r="X82" i="36"/>
  <c r="X82" i="35"/>
  <c r="X82" i="34"/>
  <c r="X82" i="33"/>
  <c r="X82" i="31"/>
  <c r="X82" i="30"/>
  <c r="X82" i="29"/>
  <c r="AK82" i="10"/>
  <c r="Y82" i="36"/>
  <c r="Y82" i="35"/>
  <c r="Y82" i="34"/>
  <c r="Y82" i="33"/>
  <c r="Y82" i="31"/>
  <c r="Y82" i="30"/>
  <c r="Y82" i="29"/>
  <c r="AL82" i="10"/>
  <c r="Z82" i="36"/>
  <c r="Z82" i="35"/>
  <c r="Z82" i="34"/>
  <c r="Z82" i="33"/>
  <c r="Z82" i="31"/>
  <c r="Z82" i="30"/>
  <c r="Z82" i="29"/>
  <c r="AA83" i="10"/>
  <c r="O83" i="36"/>
  <c r="O83" i="35"/>
  <c r="O83" i="34"/>
  <c r="O83" i="33"/>
  <c r="O83" i="31"/>
  <c r="O83" i="30"/>
  <c r="O83" i="29"/>
  <c r="P83" i="36"/>
  <c r="P83" i="35"/>
  <c r="P83" i="34"/>
  <c r="P83" i="33"/>
  <c r="P83" i="31"/>
  <c r="P83" i="30"/>
  <c r="P83" i="29"/>
  <c r="AB83" i="10"/>
  <c r="AC83" i="10"/>
  <c r="Q83" i="36"/>
  <c r="Q83" i="35"/>
  <c r="Q83" i="34"/>
  <c r="Q83" i="33"/>
  <c r="Q83" i="31"/>
  <c r="Q83" i="30"/>
  <c r="Q83" i="29"/>
  <c r="AD83" i="10"/>
  <c r="R83" i="36"/>
  <c r="R83" i="35"/>
  <c r="R83" i="34"/>
  <c r="R83" i="33"/>
  <c r="R83" i="31"/>
  <c r="R83" i="30"/>
  <c r="R83" i="29"/>
  <c r="AE83" i="10"/>
  <c r="S83" i="36"/>
  <c r="S83" i="35"/>
  <c r="S83" i="34"/>
  <c r="S83" i="33"/>
  <c r="S83" i="31"/>
  <c r="S83" i="30"/>
  <c r="S83" i="29"/>
  <c r="T83" i="36"/>
  <c r="T83" i="35"/>
  <c r="T83" i="34"/>
  <c r="T83" i="33"/>
  <c r="T83" i="31"/>
  <c r="T83" i="30"/>
  <c r="T83" i="29"/>
  <c r="AF83" i="10"/>
  <c r="U83" i="36"/>
  <c r="U83" i="35"/>
  <c r="U83" i="34"/>
  <c r="U83" i="33"/>
  <c r="U83" i="31"/>
  <c r="U83" i="30"/>
  <c r="U83" i="29"/>
  <c r="AG83" i="10"/>
  <c r="AH83" i="10"/>
  <c r="V83" i="36"/>
  <c r="V83" i="35"/>
  <c r="V83" i="34"/>
  <c r="V83" i="33"/>
  <c r="V83" i="31"/>
  <c r="V83" i="30"/>
  <c r="V83" i="29"/>
  <c r="AI83" i="10"/>
  <c r="W83" i="36"/>
  <c r="W83" i="35"/>
  <c r="W83" i="34"/>
  <c r="W83" i="33"/>
  <c r="W83" i="31"/>
  <c r="W83" i="30"/>
  <c r="W83" i="29"/>
  <c r="X83" i="36"/>
  <c r="X83" i="35"/>
  <c r="X83" i="34"/>
  <c r="X83" i="33"/>
  <c r="X83" i="31"/>
  <c r="X83" i="30"/>
  <c r="X83" i="29"/>
  <c r="AJ83" i="10"/>
  <c r="Y83" i="36"/>
  <c r="Y83" i="35"/>
  <c r="Y83" i="34"/>
  <c r="Y83" i="33"/>
  <c r="Y83" i="31"/>
  <c r="Y83" i="30"/>
  <c r="Y83" i="29"/>
  <c r="AK83" i="10"/>
  <c r="Z83" i="36"/>
  <c r="Z83" i="35"/>
  <c r="Z83" i="34"/>
  <c r="Z83" i="33"/>
  <c r="Z83" i="31"/>
  <c r="Z83" i="30"/>
  <c r="Z83" i="29"/>
  <c r="AL83" i="10"/>
  <c r="AA84" i="10"/>
  <c r="O84" i="36"/>
  <c r="O84" i="35"/>
  <c r="O84" i="34"/>
  <c r="O84" i="33"/>
  <c r="O84" i="31"/>
  <c r="O84" i="30"/>
  <c r="O84" i="29"/>
  <c r="AB84" i="10"/>
  <c r="P84" i="36"/>
  <c r="P84" i="35"/>
  <c r="P84" i="34"/>
  <c r="P84" i="33"/>
  <c r="P84" i="31"/>
  <c r="P84" i="30"/>
  <c r="P84" i="29"/>
  <c r="AC84" i="10"/>
  <c r="Q84" i="36"/>
  <c r="Q84" i="35"/>
  <c r="Q84" i="34"/>
  <c r="Q84" i="33"/>
  <c r="Q84" i="31"/>
  <c r="Q84" i="30"/>
  <c r="Q84" i="29"/>
  <c r="R84" i="36"/>
  <c r="R84" i="35"/>
  <c r="R84" i="34"/>
  <c r="R84" i="33"/>
  <c r="R84" i="31"/>
  <c r="R84" i="30"/>
  <c r="R84" i="29"/>
  <c r="AD84" i="10"/>
  <c r="AE84" i="10"/>
  <c r="S84" i="36"/>
  <c r="S84" i="35"/>
  <c r="S84" i="34"/>
  <c r="S84" i="33"/>
  <c r="S84" i="31"/>
  <c r="S84" i="30"/>
  <c r="S84" i="29"/>
  <c r="AF84" i="10"/>
  <c r="T84" i="36"/>
  <c r="T84" i="35"/>
  <c r="T84" i="34"/>
  <c r="T84" i="33"/>
  <c r="T84" i="31"/>
  <c r="T84" i="30"/>
  <c r="T84" i="29"/>
  <c r="AG84" i="10"/>
  <c r="U84" i="36"/>
  <c r="U84" i="35"/>
  <c r="U84" i="34"/>
  <c r="U84" i="33"/>
  <c r="U84" i="31"/>
  <c r="U84" i="30"/>
  <c r="U84" i="29"/>
  <c r="V84" i="36"/>
  <c r="V84" i="35"/>
  <c r="V84" i="34"/>
  <c r="V84" i="33"/>
  <c r="V84" i="31"/>
  <c r="V84" i="30"/>
  <c r="V84" i="29"/>
  <c r="AH84" i="10"/>
  <c r="AI84" i="10"/>
  <c r="W84" i="36"/>
  <c r="W84" i="35"/>
  <c r="W84" i="34"/>
  <c r="W84" i="33"/>
  <c r="W84" i="31"/>
  <c r="W84" i="30"/>
  <c r="W84" i="29"/>
  <c r="AJ84" i="10"/>
  <c r="X84" i="36"/>
  <c r="X84" i="35"/>
  <c r="X84" i="34"/>
  <c r="X84" i="33"/>
  <c r="X84" i="31"/>
  <c r="X84" i="30"/>
  <c r="X84" i="29"/>
  <c r="AK84" i="10"/>
  <c r="Y84" i="36"/>
  <c r="Y84" i="35"/>
  <c r="Y84" i="34"/>
  <c r="Y84" i="33"/>
  <c r="Y84" i="31"/>
  <c r="Y84" i="30"/>
  <c r="Y84" i="29"/>
  <c r="AL84" i="10"/>
  <c r="Z84" i="36"/>
  <c r="Z84" i="35"/>
  <c r="Z84" i="34"/>
  <c r="Z84" i="33"/>
  <c r="Z84" i="31"/>
  <c r="Z84" i="30"/>
  <c r="Z84" i="29"/>
  <c r="AA85" i="10"/>
  <c r="O85" i="36"/>
  <c r="O85" i="35"/>
  <c r="O85" i="34"/>
  <c r="O85" i="33"/>
  <c r="O85" i="31"/>
  <c r="O85" i="30"/>
  <c r="O85" i="29"/>
  <c r="AB85" i="10"/>
  <c r="P85" i="36"/>
  <c r="P85" i="35"/>
  <c r="P85" i="34"/>
  <c r="P85" i="33"/>
  <c r="P85" i="31"/>
  <c r="P85" i="30"/>
  <c r="P85" i="29"/>
  <c r="AC85" i="10"/>
  <c r="Q85" i="36"/>
  <c r="Q85" i="35"/>
  <c r="Q85" i="34"/>
  <c r="Q85" i="33"/>
  <c r="Q85" i="31"/>
  <c r="Q85" i="30"/>
  <c r="Q85" i="29"/>
  <c r="R85" i="36"/>
  <c r="R85" i="35"/>
  <c r="R85" i="34"/>
  <c r="R85" i="33"/>
  <c r="R85" i="31"/>
  <c r="R85" i="30"/>
  <c r="R85" i="29"/>
  <c r="AD85" i="10"/>
  <c r="AE85" i="10"/>
  <c r="S85" i="36"/>
  <c r="S85" i="35"/>
  <c r="S85" i="34"/>
  <c r="S85" i="33"/>
  <c r="S85" i="31"/>
  <c r="S85" i="30"/>
  <c r="S85" i="29"/>
  <c r="AF85" i="10"/>
  <c r="T85" i="36"/>
  <c r="T85" i="35"/>
  <c r="T85" i="34"/>
  <c r="T85" i="33"/>
  <c r="T85" i="31"/>
  <c r="T85" i="30"/>
  <c r="T85" i="29"/>
  <c r="AG85" i="10"/>
  <c r="U85" i="36"/>
  <c r="U85" i="35"/>
  <c r="U85" i="34"/>
  <c r="U85" i="33"/>
  <c r="U85" i="31"/>
  <c r="U85" i="30"/>
  <c r="U85" i="29"/>
  <c r="V85" i="36"/>
  <c r="V85" i="35"/>
  <c r="V85" i="34"/>
  <c r="V85" i="33"/>
  <c r="V85" i="31"/>
  <c r="V85" i="30"/>
  <c r="V85" i="29"/>
  <c r="AH85" i="10"/>
  <c r="AI85" i="10"/>
  <c r="W85" i="36"/>
  <c r="W85" i="35"/>
  <c r="W85" i="34"/>
  <c r="W85" i="33"/>
  <c r="W85" i="31"/>
  <c r="W85" i="30"/>
  <c r="W85" i="29"/>
  <c r="AJ85" i="10"/>
  <c r="X85" i="36"/>
  <c r="X85" i="35"/>
  <c r="X85" i="34"/>
  <c r="X85" i="33"/>
  <c r="X85" i="31"/>
  <c r="X85" i="30"/>
  <c r="X85" i="29"/>
  <c r="AK85" i="10"/>
  <c r="Y85" i="36"/>
  <c r="Y85" i="35"/>
  <c r="Y85" i="34"/>
  <c r="Y85" i="33"/>
  <c r="Y85" i="31"/>
  <c r="Y85" i="30"/>
  <c r="Y85" i="29"/>
  <c r="Z85" i="36"/>
  <c r="Z85" i="35"/>
  <c r="Z85" i="34"/>
  <c r="Z85" i="33"/>
  <c r="Z85" i="31"/>
  <c r="Z85" i="30"/>
  <c r="Z85" i="29"/>
  <c r="AL85" i="10"/>
  <c r="AA86" i="10"/>
  <c r="O86" i="36"/>
  <c r="O86" i="35"/>
  <c r="O86" i="34"/>
  <c r="O86" i="33"/>
  <c r="O86" i="31"/>
  <c r="O86" i="30"/>
  <c r="O86" i="29"/>
  <c r="AB86" i="10"/>
  <c r="P86" i="36"/>
  <c r="P86" i="35"/>
  <c r="P86" i="34"/>
  <c r="P86" i="33"/>
  <c r="P86" i="31"/>
  <c r="P86" i="30"/>
  <c r="P86" i="29"/>
  <c r="AC86" i="10"/>
  <c r="Q86" i="36"/>
  <c r="Q86" i="35"/>
  <c r="Q86" i="34"/>
  <c r="Q86" i="33"/>
  <c r="Q86" i="31"/>
  <c r="Q86" i="30"/>
  <c r="Q86" i="29"/>
  <c r="AD86" i="10"/>
  <c r="R86" i="36"/>
  <c r="R86" i="35"/>
  <c r="R86" i="34"/>
  <c r="R86" i="33"/>
  <c r="R86" i="31"/>
  <c r="R86" i="30"/>
  <c r="R86" i="29"/>
  <c r="S86" i="36"/>
  <c r="S86" i="35"/>
  <c r="S86" i="34"/>
  <c r="S86" i="33"/>
  <c r="S86" i="31"/>
  <c r="S86" i="30"/>
  <c r="S86" i="29"/>
  <c r="AE86" i="10"/>
  <c r="T86" i="36"/>
  <c r="T86" i="35"/>
  <c r="T86" i="34"/>
  <c r="T86" i="33"/>
  <c r="T86" i="31"/>
  <c r="T86" i="30"/>
  <c r="T86" i="29"/>
  <c r="AF86" i="10"/>
  <c r="AG86" i="10"/>
  <c r="U86" i="36"/>
  <c r="U86" i="35"/>
  <c r="U86" i="34"/>
  <c r="U86" i="33"/>
  <c r="U86" i="31"/>
  <c r="U86" i="30"/>
  <c r="U86" i="29"/>
  <c r="AH86" i="10"/>
  <c r="V86" i="36"/>
  <c r="V86" i="35"/>
  <c r="V86" i="34"/>
  <c r="V86" i="33"/>
  <c r="V86" i="31"/>
  <c r="V86" i="30"/>
  <c r="V86" i="29"/>
  <c r="AI86" i="10"/>
  <c r="W86" i="36"/>
  <c r="W86" i="35"/>
  <c r="W86" i="34"/>
  <c r="W86" i="33"/>
  <c r="W86" i="31"/>
  <c r="W86" i="30"/>
  <c r="W86" i="29"/>
  <c r="AJ86" i="10"/>
  <c r="X86" i="36"/>
  <c r="X86" i="35"/>
  <c r="X86" i="34"/>
  <c r="X86" i="33"/>
  <c r="X86" i="31"/>
  <c r="X86" i="30"/>
  <c r="X86" i="29"/>
  <c r="AK86" i="10"/>
  <c r="Y86" i="36"/>
  <c r="Y86" i="35"/>
  <c r="Y86" i="34"/>
  <c r="Y86" i="33"/>
  <c r="Y86" i="31"/>
  <c r="Y86" i="30"/>
  <c r="Y86" i="29"/>
  <c r="AL86" i="10"/>
  <c r="Z86" i="36"/>
  <c r="Z86" i="35"/>
  <c r="Z86" i="34"/>
  <c r="Z86" i="33"/>
  <c r="Z86" i="31"/>
  <c r="Z86" i="30"/>
  <c r="Z86" i="29"/>
  <c r="AA87" i="10"/>
  <c r="O87" i="36"/>
  <c r="O87" i="35"/>
  <c r="O87" i="34"/>
  <c r="O87" i="33"/>
  <c r="O87" i="31"/>
  <c r="O87" i="30"/>
  <c r="O87" i="29"/>
  <c r="P87" i="36"/>
  <c r="P87" i="35"/>
  <c r="P87" i="34"/>
  <c r="P87" i="33"/>
  <c r="P87" i="31"/>
  <c r="P87" i="30"/>
  <c r="P87" i="29"/>
  <c r="AB87" i="10"/>
  <c r="AC87" i="10"/>
  <c r="Q87" i="36"/>
  <c r="Q87" i="35"/>
  <c r="Q87" i="34"/>
  <c r="Q87" i="33"/>
  <c r="Q87" i="31"/>
  <c r="Q87" i="30"/>
  <c r="Q87" i="29"/>
  <c r="AD87" i="10"/>
  <c r="R87" i="36"/>
  <c r="R87" i="35"/>
  <c r="R87" i="34"/>
  <c r="R87" i="33"/>
  <c r="R87" i="31"/>
  <c r="R87" i="30"/>
  <c r="R87" i="29"/>
  <c r="AE87" i="10"/>
  <c r="S87" i="36"/>
  <c r="S87" i="35"/>
  <c r="S87" i="34"/>
  <c r="S87" i="33"/>
  <c r="S87" i="31"/>
  <c r="S87" i="30"/>
  <c r="S87" i="29"/>
  <c r="AF87" i="10"/>
  <c r="T87" i="36"/>
  <c r="T87" i="35"/>
  <c r="T87" i="34"/>
  <c r="T87" i="33"/>
  <c r="T87" i="31"/>
  <c r="T87" i="30"/>
  <c r="T87" i="29"/>
  <c r="AG87" i="10"/>
  <c r="U87" i="36"/>
  <c r="U87" i="35"/>
  <c r="U87" i="34"/>
  <c r="U87" i="33"/>
  <c r="U87" i="31"/>
  <c r="U87" i="30"/>
  <c r="U87" i="29"/>
  <c r="AH87" i="10"/>
  <c r="V87" i="36"/>
  <c r="V87" i="35"/>
  <c r="V87" i="34"/>
  <c r="V87" i="33"/>
  <c r="V87" i="31"/>
  <c r="V87" i="30"/>
  <c r="V87" i="29"/>
  <c r="AI87" i="10"/>
  <c r="W87" i="36"/>
  <c r="W87" i="35"/>
  <c r="W87" i="34"/>
  <c r="W87" i="33"/>
  <c r="W87" i="31"/>
  <c r="W87" i="30"/>
  <c r="W87" i="29"/>
  <c r="AJ87" i="10"/>
  <c r="X87" i="36"/>
  <c r="X87" i="35"/>
  <c r="X87" i="34"/>
  <c r="X87" i="33"/>
  <c r="X87" i="31"/>
  <c r="X87" i="30"/>
  <c r="X87" i="29"/>
  <c r="AK87" i="10"/>
  <c r="Y87" i="36"/>
  <c r="Y87" i="35"/>
  <c r="Y87" i="34"/>
  <c r="Y87" i="33"/>
  <c r="Y87" i="31"/>
  <c r="Y87" i="30"/>
  <c r="Y87" i="29"/>
  <c r="AL87" i="10"/>
  <c r="Z87" i="36"/>
  <c r="Z87" i="35"/>
  <c r="Z87" i="34"/>
  <c r="Z87" i="33"/>
  <c r="Z87" i="31"/>
  <c r="Z87" i="30"/>
  <c r="Z87" i="29"/>
  <c r="AA88" i="10"/>
  <c r="O88" i="36"/>
  <c r="O88" i="35"/>
  <c r="O88" i="34"/>
  <c r="O88" i="33"/>
  <c r="O88" i="31"/>
  <c r="O88" i="30"/>
  <c r="O88" i="29"/>
  <c r="AB88" i="10"/>
  <c r="P88" i="36"/>
  <c r="P88" i="35"/>
  <c r="P88" i="34"/>
  <c r="P88" i="33"/>
  <c r="P88" i="31"/>
  <c r="P88" i="30"/>
  <c r="P88" i="29"/>
  <c r="AC88" i="10"/>
  <c r="Q88" i="36"/>
  <c r="Q88" i="35"/>
  <c r="Q88" i="34"/>
  <c r="Q88" i="33"/>
  <c r="Q88" i="31"/>
  <c r="Q88" i="30"/>
  <c r="Q88" i="29"/>
  <c r="AD88" i="10"/>
  <c r="R88" i="36"/>
  <c r="R88" i="35"/>
  <c r="R88" i="34"/>
  <c r="R88" i="33"/>
  <c r="R88" i="31"/>
  <c r="R88" i="30"/>
  <c r="R88" i="29"/>
  <c r="AE88" i="10"/>
  <c r="S88" i="36"/>
  <c r="S88" i="35"/>
  <c r="S88" i="34"/>
  <c r="S88" i="33"/>
  <c r="S88" i="31"/>
  <c r="S88" i="30"/>
  <c r="S88" i="29"/>
  <c r="T88" i="36"/>
  <c r="T88" i="35"/>
  <c r="T88" i="34"/>
  <c r="T88" i="33"/>
  <c r="T88" i="31"/>
  <c r="T88" i="30"/>
  <c r="T88" i="29"/>
  <c r="AF88" i="10"/>
  <c r="AG88" i="10"/>
  <c r="U88" i="36"/>
  <c r="U88" i="35"/>
  <c r="U88" i="34"/>
  <c r="U88" i="33"/>
  <c r="U88" i="31"/>
  <c r="U88" i="30"/>
  <c r="U88" i="29"/>
  <c r="AH88" i="10"/>
  <c r="V88" i="36"/>
  <c r="V88" i="35"/>
  <c r="V88" i="34"/>
  <c r="V88" i="33"/>
  <c r="V88" i="31"/>
  <c r="V88" i="30"/>
  <c r="V88" i="29"/>
  <c r="AI88" i="10"/>
  <c r="W88" i="36"/>
  <c r="W88" i="35"/>
  <c r="W88" i="34"/>
  <c r="W88" i="33"/>
  <c r="W88" i="31"/>
  <c r="W88" i="30"/>
  <c r="W88" i="29"/>
  <c r="AJ88" i="10"/>
  <c r="X88" i="36"/>
  <c r="X88" i="35"/>
  <c r="X88" i="34"/>
  <c r="X88" i="33"/>
  <c r="X88" i="31"/>
  <c r="X88" i="30"/>
  <c r="X88" i="29"/>
  <c r="AK88" i="10"/>
  <c r="Y88" i="36"/>
  <c r="Y88" i="35"/>
  <c r="Y88" i="34"/>
  <c r="Y88" i="33"/>
  <c r="Y88" i="31"/>
  <c r="Y88" i="30"/>
  <c r="Y88" i="29"/>
  <c r="AL88" i="10"/>
  <c r="Z88" i="36"/>
  <c r="Z88" i="35"/>
  <c r="Z88" i="34"/>
  <c r="Z88" i="33"/>
  <c r="Z88" i="31"/>
  <c r="Z88" i="30"/>
  <c r="Z88" i="29"/>
  <c r="AA89" i="10"/>
  <c r="O89" i="36"/>
  <c r="O89" i="35"/>
  <c r="O89" i="34"/>
  <c r="O89" i="33"/>
  <c r="O89" i="31"/>
  <c r="O89" i="30"/>
  <c r="O89" i="29"/>
  <c r="AB89" i="10"/>
  <c r="P89" i="36"/>
  <c r="P89" i="35"/>
  <c r="P89" i="34"/>
  <c r="P89" i="33"/>
  <c r="P89" i="31"/>
  <c r="P89" i="30"/>
  <c r="P89" i="29"/>
  <c r="AC89" i="10"/>
  <c r="Q89" i="36"/>
  <c r="Q89" i="35"/>
  <c r="Q89" i="34"/>
  <c r="Q89" i="33"/>
  <c r="Q89" i="31"/>
  <c r="Q89" i="30"/>
  <c r="Q89" i="29"/>
  <c r="AD89" i="10"/>
  <c r="R89" i="36"/>
  <c r="R89" i="35"/>
  <c r="R89" i="34"/>
  <c r="R89" i="33"/>
  <c r="R89" i="31"/>
  <c r="R89" i="30"/>
  <c r="R89" i="29"/>
  <c r="AE89" i="10"/>
  <c r="S89" i="36"/>
  <c r="S89" i="35"/>
  <c r="S89" i="34"/>
  <c r="S89" i="33"/>
  <c r="S89" i="31"/>
  <c r="S89" i="30"/>
  <c r="S89" i="29"/>
  <c r="AF89" i="10"/>
  <c r="T89" i="36"/>
  <c r="T89" i="35"/>
  <c r="T89" i="34"/>
  <c r="T89" i="33"/>
  <c r="T89" i="31"/>
  <c r="T89" i="30"/>
  <c r="T89" i="29"/>
  <c r="AG89" i="10"/>
  <c r="U89" i="36"/>
  <c r="U89" i="35"/>
  <c r="U89" i="34"/>
  <c r="U89" i="33"/>
  <c r="U89" i="31"/>
  <c r="U89" i="30"/>
  <c r="U89" i="29"/>
  <c r="AH89" i="10"/>
  <c r="V89" i="36"/>
  <c r="V89" i="35"/>
  <c r="V89" i="34"/>
  <c r="V89" i="33"/>
  <c r="V89" i="31"/>
  <c r="V89" i="30"/>
  <c r="V89" i="29"/>
  <c r="AI89" i="10"/>
  <c r="W89" i="36"/>
  <c r="W89" i="35"/>
  <c r="W89" i="34"/>
  <c r="W89" i="33"/>
  <c r="W89" i="31"/>
  <c r="W89" i="30"/>
  <c r="W89" i="29"/>
  <c r="AJ89" i="10"/>
  <c r="X89" i="36"/>
  <c r="X89" i="35"/>
  <c r="X89" i="34"/>
  <c r="X89" i="33"/>
  <c r="X89" i="31"/>
  <c r="X89" i="30"/>
  <c r="X89" i="29"/>
  <c r="AK89" i="10"/>
  <c r="Y89" i="36"/>
  <c r="Y89" i="35"/>
  <c r="Y89" i="34"/>
  <c r="Y89" i="33"/>
  <c r="Y89" i="31"/>
  <c r="Y89" i="30"/>
  <c r="Y89" i="29"/>
  <c r="AL89" i="10"/>
  <c r="Z89" i="36"/>
  <c r="Z89" i="35"/>
  <c r="Z89" i="34"/>
  <c r="Z89" i="33"/>
  <c r="Z89" i="31"/>
  <c r="Z89" i="30"/>
  <c r="Z89" i="29"/>
  <c r="AA90" i="10"/>
  <c r="O90" i="36"/>
  <c r="O90" i="35"/>
  <c r="O90" i="34"/>
  <c r="O90" i="33"/>
  <c r="O90" i="31"/>
  <c r="O90" i="30"/>
  <c r="O90" i="29"/>
  <c r="AB90" i="10"/>
  <c r="P90" i="36"/>
  <c r="P90" i="35"/>
  <c r="P90" i="34"/>
  <c r="P90" i="33"/>
  <c r="P90" i="31"/>
  <c r="P90" i="30"/>
  <c r="P90" i="29"/>
  <c r="AC90" i="10"/>
  <c r="Q90" i="36"/>
  <c r="Q90" i="35"/>
  <c r="Q90" i="34"/>
  <c r="Q90" i="33"/>
  <c r="Q90" i="31"/>
  <c r="Q90" i="30"/>
  <c r="Q90" i="29"/>
  <c r="AD90" i="10"/>
  <c r="R90" i="36"/>
  <c r="R90" i="35"/>
  <c r="R90" i="34"/>
  <c r="R90" i="33"/>
  <c r="R90" i="31"/>
  <c r="R90" i="30"/>
  <c r="R90" i="29"/>
  <c r="AE90" i="10"/>
  <c r="S90" i="36"/>
  <c r="S90" i="35"/>
  <c r="S90" i="34"/>
  <c r="S90" i="33"/>
  <c r="S90" i="31"/>
  <c r="S90" i="30"/>
  <c r="S90" i="29"/>
  <c r="T90" i="36"/>
  <c r="T90" i="35"/>
  <c r="T90" i="34"/>
  <c r="T90" i="33"/>
  <c r="T90" i="31"/>
  <c r="T90" i="30"/>
  <c r="T90" i="29"/>
  <c r="AF90" i="10"/>
  <c r="AG90" i="10"/>
  <c r="U90" i="36"/>
  <c r="U90" i="35"/>
  <c r="U90" i="34"/>
  <c r="U90" i="33"/>
  <c r="U90" i="31"/>
  <c r="U90" i="30"/>
  <c r="U90" i="29"/>
  <c r="AH90" i="10"/>
  <c r="V90" i="36"/>
  <c r="V90" i="35"/>
  <c r="V90" i="34"/>
  <c r="V90" i="33"/>
  <c r="V90" i="31"/>
  <c r="V90" i="30"/>
  <c r="V90" i="29"/>
  <c r="AI90" i="10"/>
  <c r="W90" i="36"/>
  <c r="W90" i="35"/>
  <c r="W90" i="34"/>
  <c r="W90" i="33"/>
  <c r="W90" i="31"/>
  <c r="W90" i="30"/>
  <c r="W90" i="29"/>
  <c r="AJ90" i="10"/>
  <c r="X90" i="36"/>
  <c r="X90" i="35"/>
  <c r="X90" i="34"/>
  <c r="X90" i="33"/>
  <c r="X90" i="31"/>
  <c r="X90" i="30"/>
  <c r="X90" i="29"/>
  <c r="AK90" i="10"/>
  <c r="Y90" i="36"/>
  <c r="Y90" i="35"/>
  <c r="Y90" i="34"/>
  <c r="Y90" i="33"/>
  <c r="Y90" i="31"/>
  <c r="Y90" i="30"/>
  <c r="Y90" i="29"/>
  <c r="AL90" i="10"/>
  <c r="Z90" i="36"/>
  <c r="Z90" i="35"/>
  <c r="Z90" i="34"/>
  <c r="Z90" i="33"/>
  <c r="Z90" i="31"/>
  <c r="Z90" i="30"/>
  <c r="Z90" i="29"/>
  <c r="O78" i="33"/>
  <c r="AA78" i="33"/>
  <c r="AM78" i="33"/>
  <c r="AY78" i="33"/>
  <c r="BK78" i="33"/>
  <c r="BW78" i="33"/>
  <c r="O78" i="34"/>
  <c r="AA78" i="34"/>
  <c r="AM78" i="34"/>
  <c r="AY78" i="34"/>
  <c r="BK78" i="34"/>
  <c r="BW78" i="34"/>
  <c r="O78" i="35"/>
  <c r="AA78" i="35"/>
  <c r="AM78" i="35"/>
  <c r="AY78" i="35"/>
  <c r="BK78" i="35"/>
  <c r="BW78" i="35"/>
  <c r="O78" i="36"/>
  <c r="AA78" i="36"/>
  <c r="AM78" i="36"/>
  <c r="AY78" i="36"/>
  <c r="BK78" i="36"/>
  <c r="BW78" i="36"/>
  <c r="O78" i="29"/>
  <c r="AA78" i="29"/>
  <c r="AM78" i="29"/>
  <c r="AY78" i="29"/>
  <c r="BK78" i="29"/>
  <c r="BW78" i="29"/>
  <c r="O78" i="30"/>
  <c r="AA78" i="30"/>
  <c r="AM78" i="30"/>
  <c r="AY78" i="30"/>
  <c r="BK78" i="30"/>
  <c r="BW78" i="30"/>
  <c r="O78" i="31"/>
  <c r="AA78" i="31"/>
  <c r="AM78" i="31"/>
  <c r="AY78" i="31"/>
  <c r="BK78" i="31"/>
  <c r="AV66" i="2"/>
  <c r="AV66" i="32" s="1"/>
  <c r="AR67" i="2"/>
  <c r="AR67" i="32" s="1"/>
  <c r="AV67" i="2"/>
  <c r="AV67" i="32" s="1"/>
  <c r="AR66" i="2"/>
  <c r="AR66" i="32" s="1"/>
  <c r="AN68" i="2"/>
  <c r="AN68" i="32" s="1"/>
  <c r="AV68" i="2"/>
  <c r="AV68" i="32" s="1"/>
  <c r="AN69" i="2"/>
  <c r="AN69" i="32" s="1"/>
  <c r="AR69" i="2"/>
  <c r="AR69" i="32" s="1"/>
  <c r="AN66" i="2"/>
  <c r="AN66" i="32" s="1"/>
  <c r="AR70" i="2"/>
  <c r="AR70" i="32" s="1"/>
  <c r="AV70" i="2"/>
  <c r="AV70" i="32" s="1"/>
  <c r="AF68" i="2"/>
  <c r="AF68" i="32" s="1"/>
  <c r="AT71" i="2"/>
  <c r="AT71" i="32" s="1"/>
  <c r="AX71" i="2"/>
  <c r="AX71" i="32" s="1"/>
  <c r="AE72" i="2"/>
  <c r="AE72" i="32" s="1"/>
  <c r="AI72" i="2"/>
  <c r="AI72" i="32" s="1"/>
  <c r="AA72" i="2"/>
  <c r="AA72" i="32" s="1"/>
  <c r="AM73" i="2"/>
  <c r="AM73" i="32" s="1"/>
  <c r="AQ73" i="2"/>
  <c r="AQ73" i="32" s="1"/>
  <c r="AQ71" i="2"/>
  <c r="AQ71" i="32" s="1"/>
  <c r="AU71" i="2"/>
  <c r="AU71" i="32" s="1"/>
  <c r="AM74" i="2"/>
  <c r="AM74" i="32" s="1"/>
  <c r="AQ74" i="2"/>
  <c r="AQ74" i="32" s="1"/>
  <c r="AU74" i="2"/>
  <c r="AU74" i="32" s="1"/>
  <c r="AQ75" i="2"/>
  <c r="AQ75" i="32" s="1"/>
  <c r="AU75" i="2"/>
  <c r="AU75" i="32" s="1"/>
  <c r="AM75" i="2"/>
  <c r="AM75" i="32" s="1"/>
  <c r="AT75" i="2"/>
  <c r="AT75" i="32" s="1"/>
  <c r="AO74" i="2"/>
  <c r="AO74" i="32" s="1"/>
  <c r="AS74" i="2"/>
  <c r="AS74" i="32" s="1"/>
  <c r="AW74" i="2"/>
  <c r="AW74" i="32" s="1"/>
  <c r="AX75" i="2" l="1"/>
  <c r="AX75" i="32" s="1"/>
  <c r="AP75" i="2"/>
  <c r="AP75" i="32" s="1"/>
  <c r="AM71" i="2"/>
  <c r="AM71" i="32" s="1"/>
  <c r="AX90" i="10"/>
  <c r="AL90" i="36"/>
  <c r="AL90" i="35"/>
  <c r="AL90" i="34"/>
  <c r="AL90" i="33"/>
  <c r="AL90" i="31"/>
  <c r="AL90" i="30"/>
  <c r="AL90" i="29"/>
  <c r="AW90" i="10"/>
  <c r="AK90" i="36"/>
  <c r="AK90" i="35"/>
  <c r="AK90" i="34"/>
  <c r="AK90" i="33"/>
  <c r="AK90" i="31"/>
  <c r="AK90" i="30"/>
  <c r="AK90" i="29"/>
  <c r="AV90" i="10"/>
  <c r="AJ90" i="36"/>
  <c r="AJ90" i="35"/>
  <c r="AJ90" i="34"/>
  <c r="AJ90" i="33"/>
  <c r="AJ90" i="31"/>
  <c r="AJ90" i="30"/>
  <c r="AJ90" i="29"/>
  <c r="AU90" i="10"/>
  <c r="AI90" i="36"/>
  <c r="AI90" i="35"/>
  <c r="AI90" i="34"/>
  <c r="AI90" i="33"/>
  <c r="AI90" i="31"/>
  <c r="AI90" i="30"/>
  <c r="AI90" i="29"/>
  <c r="AT90" i="10"/>
  <c r="AH90" i="36"/>
  <c r="AH90" i="35"/>
  <c r="AH90" i="34"/>
  <c r="AH90" i="33"/>
  <c r="AH90" i="31"/>
  <c r="AH90" i="30"/>
  <c r="AH90" i="29"/>
  <c r="AS90" i="10"/>
  <c r="AG90" i="36"/>
  <c r="AG90" i="35"/>
  <c r="AG90" i="34"/>
  <c r="AG90" i="33"/>
  <c r="AG90" i="31"/>
  <c r="AG90" i="30"/>
  <c r="AG90" i="29"/>
  <c r="AR90" i="10"/>
  <c r="AF90" i="36"/>
  <c r="AF90" i="35"/>
  <c r="AF90" i="34"/>
  <c r="AF90" i="33"/>
  <c r="AF90" i="31"/>
  <c r="AF90" i="30"/>
  <c r="AF90" i="29"/>
  <c r="AQ90" i="10"/>
  <c r="AE90" i="36"/>
  <c r="AE90" i="35"/>
  <c r="AE90" i="34"/>
  <c r="AE90" i="33"/>
  <c r="AE90" i="31"/>
  <c r="AE90" i="30"/>
  <c r="AE90" i="29"/>
  <c r="AP90" i="10"/>
  <c r="AD90" i="36"/>
  <c r="AD90" i="35"/>
  <c r="AD90" i="34"/>
  <c r="AD90" i="33"/>
  <c r="AD90" i="31"/>
  <c r="AD90" i="30"/>
  <c r="AD90" i="29"/>
  <c r="AO90" i="10"/>
  <c r="AC90" i="36"/>
  <c r="AC90" i="35"/>
  <c r="AC90" i="34"/>
  <c r="AC90" i="33"/>
  <c r="AC90" i="31"/>
  <c r="AC90" i="30"/>
  <c r="AC90" i="29"/>
  <c r="AN90" i="10"/>
  <c r="AB90" i="36"/>
  <c r="AB90" i="35"/>
  <c r="AB90" i="34"/>
  <c r="AB90" i="33"/>
  <c r="AB90" i="31"/>
  <c r="AB90" i="30"/>
  <c r="AB90" i="29"/>
  <c r="AM90" i="10"/>
  <c r="AA90" i="36"/>
  <c r="AA90" i="35"/>
  <c r="AA90" i="34"/>
  <c r="AA90" i="33"/>
  <c r="AA90" i="31"/>
  <c r="AA90" i="30"/>
  <c r="AA90" i="29"/>
  <c r="AX89" i="10"/>
  <c r="AL89" i="36"/>
  <c r="AL89" i="35"/>
  <c r="AL89" i="34"/>
  <c r="AL89" i="33"/>
  <c r="AL89" i="31"/>
  <c r="AL89" i="30"/>
  <c r="AL89" i="29"/>
  <c r="AW89" i="10"/>
  <c r="AK89" i="36"/>
  <c r="AK89" i="35"/>
  <c r="AK89" i="34"/>
  <c r="AK89" i="33"/>
  <c r="AK89" i="31"/>
  <c r="AK89" i="30"/>
  <c r="AK89" i="29"/>
  <c r="AV89" i="10"/>
  <c r="AJ89" i="36"/>
  <c r="AJ89" i="35"/>
  <c r="AJ89" i="34"/>
  <c r="AJ89" i="33"/>
  <c r="AJ89" i="31"/>
  <c r="AJ89" i="30"/>
  <c r="AJ89" i="29"/>
  <c r="AU89" i="10"/>
  <c r="AI89" i="36"/>
  <c r="AI89" i="35"/>
  <c r="AI89" i="34"/>
  <c r="AI89" i="33"/>
  <c r="AI89" i="31"/>
  <c r="AI89" i="30"/>
  <c r="AI89" i="29"/>
  <c r="AT89" i="10"/>
  <c r="AH89" i="36"/>
  <c r="AH89" i="35"/>
  <c r="AH89" i="34"/>
  <c r="AH89" i="33"/>
  <c r="AH89" i="31"/>
  <c r="AH89" i="30"/>
  <c r="AH89" i="29"/>
  <c r="AS89" i="10"/>
  <c r="AG89" i="36"/>
  <c r="AG89" i="35"/>
  <c r="AG89" i="34"/>
  <c r="AG89" i="33"/>
  <c r="AG89" i="31"/>
  <c r="AG89" i="30"/>
  <c r="AG89" i="29"/>
  <c r="AR89" i="10"/>
  <c r="AF89" i="36"/>
  <c r="AF89" i="35"/>
  <c r="AF89" i="34"/>
  <c r="AF89" i="33"/>
  <c r="AF89" i="31"/>
  <c r="AF89" i="30"/>
  <c r="AF89" i="29"/>
  <c r="AQ89" i="10"/>
  <c r="AE89" i="36"/>
  <c r="AE89" i="35"/>
  <c r="AE89" i="34"/>
  <c r="AE89" i="33"/>
  <c r="AE89" i="31"/>
  <c r="AE89" i="30"/>
  <c r="AE89" i="29"/>
  <c r="AP89" i="10"/>
  <c r="AD89" i="36"/>
  <c r="AD89" i="35"/>
  <c r="AD89" i="34"/>
  <c r="AD89" i="33"/>
  <c r="AD89" i="31"/>
  <c r="AD89" i="30"/>
  <c r="AD89" i="29"/>
  <c r="AO89" i="10"/>
  <c r="AC89" i="36"/>
  <c r="AC89" i="35"/>
  <c r="AC89" i="34"/>
  <c r="AC89" i="33"/>
  <c r="AC89" i="31"/>
  <c r="AC89" i="30"/>
  <c r="AC89" i="29"/>
  <c r="AN89" i="10"/>
  <c r="AB89" i="36"/>
  <c r="AB89" i="35"/>
  <c r="AB89" i="34"/>
  <c r="AB89" i="33"/>
  <c r="AB89" i="31"/>
  <c r="AB89" i="30"/>
  <c r="AB89" i="29"/>
  <c r="AM89" i="10"/>
  <c r="AA89" i="36"/>
  <c r="AA89" i="35"/>
  <c r="AA89" i="34"/>
  <c r="AA89" i="33"/>
  <c r="AA89" i="31"/>
  <c r="AA89" i="30"/>
  <c r="AA89" i="29"/>
  <c r="AX88" i="10"/>
  <c r="AL88" i="36"/>
  <c r="AL88" i="35"/>
  <c r="AL88" i="34"/>
  <c r="AL88" i="33"/>
  <c r="AL88" i="31"/>
  <c r="AL88" i="30"/>
  <c r="AL88" i="29"/>
  <c r="AW88" i="10"/>
  <c r="AK88" i="36"/>
  <c r="AK88" i="35"/>
  <c r="AK88" i="34"/>
  <c r="AK88" i="33"/>
  <c r="AK88" i="31"/>
  <c r="AK88" i="30"/>
  <c r="AK88" i="29"/>
  <c r="AJ88" i="36"/>
  <c r="AJ88" i="35"/>
  <c r="AJ88" i="34"/>
  <c r="AJ88" i="33"/>
  <c r="AJ88" i="31"/>
  <c r="AJ88" i="30"/>
  <c r="AJ88" i="29"/>
  <c r="AV88" i="10"/>
  <c r="AU88" i="10"/>
  <c r="AI88" i="36"/>
  <c r="AI88" i="35"/>
  <c r="AI88" i="34"/>
  <c r="AI88" i="33"/>
  <c r="AI88" i="31"/>
  <c r="AI88" i="30"/>
  <c r="AI88" i="29"/>
  <c r="AT88" i="10"/>
  <c r="AH88" i="36"/>
  <c r="AH88" i="35"/>
  <c r="AH88" i="34"/>
  <c r="AH88" i="33"/>
  <c r="AH88" i="31"/>
  <c r="AH88" i="30"/>
  <c r="AH88" i="29"/>
  <c r="AS88" i="10"/>
  <c r="AG88" i="36"/>
  <c r="AG88" i="35"/>
  <c r="AG88" i="34"/>
  <c r="AG88" i="33"/>
  <c r="AG88" i="31"/>
  <c r="AG88" i="30"/>
  <c r="AG88" i="29"/>
  <c r="AR88" i="10"/>
  <c r="AF88" i="36"/>
  <c r="AF88" i="35"/>
  <c r="AF88" i="34"/>
  <c r="AF88" i="33"/>
  <c r="AF88" i="31"/>
  <c r="AF88" i="30"/>
  <c r="AF88" i="29"/>
  <c r="AQ88" i="10"/>
  <c r="AE88" i="36"/>
  <c r="AE88" i="35"/>
  <c r="AE88" i="34"/>
  <c r="AE88" i="33"/>
  <c r="AE88" i="31"/>
  <c r="AE88" i="30"/>
  <c r="AE88" i="29"/>
  <c r="AP88" i="10"/>
  <c r="AD88" i="36"/>
  <c r="AD88" i="35"/>
  <c r="AD88" i="34"/>
  <c r="AD88" i="33"/>
  <c r="AD88" i="31"/>
  <c r="AD88" i="30"/>
  <c r="AD88" i="29"/>
  <c r="AO88" i="10"/>
  <c r="AC88" i="36"/>
  <c r="AC88" i="35"/>
  <c r="AC88" i="34"/>
  <c r="AC88" i="33"/>
  <c r="AC88" i="31"/>
  <c r="AC88" i="30"/>
  <c r="AC88" i="29"/>
  <c r="AN88" i="10"/>
  <c r="AB88" i="36"/>
  <c r="AB88" i="35"/>
  <c r="AB88" i="34"/>
  <c r="AB88" i="33"/>
  <c r="AB88" i="31"/>
  <c r="AB88" i="30"/>
  <c r="AB88" i="29"/>
  <c r="AM88" i="10"/>
  <c r="AA88" i="36"/>
  <c r="AA88" i="35"/>
  <c r="AA88" i="34"/>
  <c r="AA88" i="33"/>
  <c r="AA88" i="31"/>
  <c r="AA88" i="30"/>
  <c r="AA88" i="29"/>
  <c r="AX87" i="10"/>
  <c r="AL87" i="36"/>
  <c r="AL87" i="35"/>
  <c r="AL87" i="34"/>
  <c r="AL87" i="33"/>
  <c r="AL87" i="31"/>
  <c r="AL87" i="30"/>
  <c r="AL87" i="29"/>
  <c r="AW87" i="10"/>
  <c r="AK87" i="36"/>
  <c r="AK87" i="35"/>
  <c r="AK87" i="34"/>
  <c r="AK87" i="33"/>
  <c r="AK87" i="31"/>
  <c r="AK87" i="30"/>
  <c r="AK87" i="29"/>
  <c r="AV87" i="10"/>
  <c r="AJ87" i="36"/>
  <c r="AJ87" i="35"/>
  <c r="AJ87" i="34"/>
  <c r="AJ87" i="33"/>
  <c r="AJ87" i="31"/>
  <c r="AJ87" i="30"/>
  <c r="AJ87" i="29"/>
  <c r="AU87" i="10"/>
  <c r="AI87" i="36"/>
  <c r="AI87" i="35"/>
  <c r="AI87" i="34"/>
  <c r="AI87" i="33"/>
  <c r="AI87" i="31"/>
  <c r="AI87" i="30"/>
  <c r="AI87" i="29"/>
  <c r="AT87" i="10"/>
  <c r="AH87" i="36"/>
  <c r="AH87" i="35"/>
  <c r="AH87" i="34"/>
  <c r="AH87" i="33"/>
  <c r="AH87" i="31"/>
  <c r="AH87" i="30"/>
  <c r="AH87" i="29"/>
  <c r="AS87" i="10"/>
  <c r="AG87" i="36"/>
  <c r="AG87" i="35"/>
  <c r="AG87" i="34"/>
  <c r="AG87" i="33"/>
  <c r="AG87" i="31"/>
  <c r="AG87" i="30"/>
  <c r="AG87" i="29"/>
  <c r="AF87" i="36"/>
  <c r="AF87" i="35"/>
  <c r="AF87" i="34"/>
  <c r="AF87" i="33"/>
  <c r="AF87" i="31"/>
  <c r="AF87" i="30"/>
  <c r="AF87" i="29"/>
  <c r="AR87" i="10"/>
  <c r="AQ87" i="10"/>
  <c r="AE87" i="36"/>
  <c r="AE87" i="35"/>
  <c r="AE87" i="34"/>
  <c r="AE87" i="33"/>
  <c r="AE87" i="31"/>
  <c r="AE87" i="30"/>
  <c r="AE87" i="29"/>
  <c r="AP87" i="10"/>
  <c r="AD87" i="36"/>
  <c r="AD87" i="35"/>
  <c r="AD87" i="34"/>
  <c r="AD87" i="33"/>
  <c r="AD87" i="31"/>
  <c r="AD87" i="30"/>
  <c r="AD87" i="29"/>
  <c r="AO87" i="10"/>
  <c r="AC87" i="36"/>
  <c r="AC87" i="35"/>
  <c r="AC87" i="34"/>
  <c r="AC87" i="33"/>
  <c r="AC87" i="31"/>
  <c r="AC87" i="30"/>
  <c r="AC87" i="29"/>
  <c r="AN87" i="10"/>
  <c r="AB87" i="36"/>
  <c r="AB87" i="35"/>
  <c r="AB87" i="34"/>
  <c r="AB87" i="33"/>
  <c r="AB87" i="31"/>
  <c r="AB87" i="30"/>
  <c r="AB87" i="29"/>
  <c r="AM87" i="10"/>
  <c r="AA87" i="36"/>
  <c r="AA87" i="35"/>
  <c r="AA87" i="34"/>
  <c r="AA87" i="33"/>
  <c r="AA87" i="31"/>
  <c r="AA87" i="30"/>
  <c r="AA87" i="29"/>
  <c r="AX86" i="10"/>
  <c r="AL86" i="36"/>
  <c r="AL86" i="35"/>
  <c r="AL86" i="34"/>
  <c r="AL86" i="33"/>
  <c r="AL86" i="31"/>
  <c r="AL86" i="30"/>
  <c r="AL86" i="29"/>
  <c r="AW86" i="10"/>
  <c r="AK86" i="36"/>
  <c r="AK86" i="35"/>
  <c r="AK86" i="34"/>
  <c r="AK86" i="33"/>
  <c r="AK86" i="31"/>
  <c r="AK86" i="30"/>
  <c r="AK86" i="29"/>
  <c r="AJ86" i="36"/>
  <c r="AJ86" i="35"/>
  <c r="AJ86" i="34"/>
  <c r="AJ86" i="33"/>
  <c r="AJ86" i="31"/>
  <c r="AJ86" i="30"/>
  <c r="AJ86" i="29"/>
  <c r="AV86" i="10"/>
  <c r="AU86" i="10"/>
  <c r="AI86" i="36"/>
  <c r="AI86" i="35"/>
  <c r="AI86" i="34"/>
  <c r="AI86" i="33"/>
  <c r="AI86" i="31"/>
  <c r="AI86" i="30"/>
  <c r="AI86" i="29"/>
  <c r="AT86" i="10"/>
  <c r="AH86" i="36"/>
  <c r="AH86" i="35"/>
  <c r="AH86" i="34"/>
  <c r="AH86" i="33"/>
  <c r="AH86" i="31"/>
  <c r="AH86" i="30"/>
  <c r="AH86" i="29"/>
  <c r="AS86" i="10"/>
  <c r="AG86" i="36"/>
  <c r="AG86" i="35"/>
  <c r="AG86" i="34"/>
  <c r="AG86" i="33"/>
  <c r="AG86" i="31"/>
  <c r="AG86" i="30"/>
  <c r="AG86" i="29"/>
  <c r="AR86" i="10"/>
  <c r="AF86" i="36"/>
  <c r="AF86" i="35"/>
  <c r="AF86" i="34"/>
  <c r="AF86" i="33"/>
  <c r="AF86" i="31"/>
  <c r="AF86" i="30"/>
  <c r="AF86" i="29"/>
  <c r="AQ86" i="10"/>
  <c r="AE86" i="36"/>
  <c r="AE86" i="35"/>
  <c r="AE86" i="34"/>
  <c r="AE86" i="33"/>
  <c r="AE86" i="31"/>
  <c r="AE86" i="30"/>
  <c r="AE86" i="29"/>
  <c r="AP86" i="10"/>
  <c r="AD86" i="36"/>
  <c r="AD86" i="35"/>
  <c r="AD86" i="34"/>
  <c r="AD86" i="33"/>
  <c r="AD86" i="31"/>
  <c r="AD86" i="30"/>
  <c r="AD86" i="29"/>
  <c r="AO86" i="10"/>
  <c r="AC86" i="36"/>
  <c r="AC86" i="35"/>
  <c r="AC86" i="34"/>
  <c r="AC86" i="33"/>
  <c r="AC86" i="31"/>
  <c r="AC86" i="30"/>
  <c r="AC86" i="29"/>
  <c r="AB86" i="36"/>
  <c r="AB86" i="35"/>
  <c r="AB86" i="34"/>
  <c r="AB86" i="33"/>
  <c r="AB86" i="31"/>
  <c r="AB86" i="30"/>
  <c r="AB86" i="29"/>
  <c r="AN86" i="10"/>
  <c r="AM86" i="10"/>
  <c r="AA86" i="36"/>
  <c r="AA86" i="35"/>
  <c r="AA86" i="34"/>
  <c r="AA86" i="33"/>
  <c r="AA86" i="31"/>
  <c r="AA86" i="30"/>
  <c r="AA86" i="29"/>
  <c r="AX85" i="10"/>
  <c r="AL85" i="36"/>
  <c r="AL85" i="35"/>
  <c r="AL85" i="34"/>
  <c r="AL85" i="33"/>
  <c r="AL85" i="31"/>
  <c r="AL85" i="30"/>
  <c r="AL85" i="29"/>
  <c r="AW85" i="10"/>
  <c r="AK85" i="36"/>
  <c r="AK85" i="35"/>
  <c r="AK85" i="34"/>
  <c r="AK85" i="33"/>
  <c r="AK85" i="31"/>
  <c r="AK85" i="30"/>
  <c r="AK85" i="29"/>
  <c r="AV85" i="10"/>
  <c r="AJ85" i="36"/>
  <c r="AJ85" i="35"/>
  <c r="AJ85" i="34"/>
  <c r="AJ85" i="33"/>
  <c r="AJ85" i="31"/>
  <c r="AJ85" i="30"/>
  <c r="AJ85" i="29"/>
  <c r="AU85" i="10"/>
  <c r="AI85" i="36"/>
  <c r="AI85" i="35"/>
  <c r="AI85" i="34"/>
  <c r="AI85" i="33"/>
  <c r="AI85" i="31"/>
  <c r="AI85" i="30"/>
  <c r="AI85" i="29"/>
  <c r="AT85" i="10"/>
  <c r="AH85" i="36"/>
  <c r="AH85" i="35"/>
  <c r="AH85" i="34"/>
  <c r="AH85" i="33"/>
  <c r="AH85" i="31"/>
  <c r="AH85" i="30"/>
  <c r="AH85" i="29"/>
  <c r="AS85" i="10"/>
  <c r="AG85" i="36"/>
  <c r="AG85" i="35"/>
  <c r="AG85" i="34"/>
  <c r="AG85" i="33"/>
  <c r="AG85" i="31"/>
  <c r="AG85" i="30"/>
  <c r="AG85" i="29"/>
  <c r="AR85" i="10"/>
  <c r="AF85" i="36"/>
  <c r="AF85" i="35"/>
  <c r="AF85" i="34"/>
  <c r="AF85" i="33"/>
  <c r="AF85" i="31"/>
  <c r="AF85" i="30"/>
  <c r="AF85" i="29"/>
  <c r="AQ85" i="10"/>
  <c r="AE85" i="36"/>
  <c r="AE85" i="35"/>
  <c r="AE85" i="34"/>
  <c r="AE85" i="33"/>
  <c r="AE85" i="31"/>
  <c r="AE85" i="30"/>
  <c r="AE85" i="29"/>
  <c r="AP85" i="10"/>
  <c r="AD85" i="36"/>
  <c r="AD85" i="35"/>
  <c r="AD85" i="34"/>
  <c r="AD85" i="33"/>
  <c r="AD85" i="31"/>
  <c r="AD85" i="30"/>
  <c r="AD85" i="29"/>
  <c r="AO85" i="10"/>
  <c r="AC85" i="36"/>
  <c r="AC85" i="35"/>
  <c r="AC85" i="34"/>
  <c r="AC85" i="33"/>
  <c r="AC85" i="31"/>
  <c r="AC85" i="30"/>
  <c r="AC85" i="29"/>
  <c r="AN85" i="10"/>
  <c r="AB85" i="36"/>
  <c r="AB85" i="35"/>
  <c r="AB85" i="34"/>
  <c r="AB85" i="33"/>
  <c r="AB85" i="31"/>
  <c r="AB85" i="30"/>
  <c r="AB85" i="29"/>
  <c r="AM85" i="10"/>
  <c r="AA85" i="36"/>
  <c r="AA85" i="35"/>
  <c r="AA85" i="34"/>
  <c r="AA85" i="33"/>
  <c r="AA85" i="31"/>
  <c r="AA85" i="30"/>
  <c r="AA85" i="29"/>
  <c r="AX84" i="10"/>
  <c r="AL84" i="36"/>
  <c r="AL84" i="35"/>
  <c r="AL84" i="34"/>
  <c r="AL84" i="33"/>
  <c r="AL84" i="31"/>
  <c r="AL84" i="30"/>
  <c r="AL84" i="29"/>
  <c r="AW84" i="10"/>
  <c r="AK84" i="36"/>
  <c r="AK84" i="35"/>
  <c r="AK84" i="34"/>
  <c r="AK84" i="33"/>
  <c r="AK84" i="31"/>
  <c r="AK84" i="30"/>
  <c r="AK84" i="29"/>
  <c r="AV84" i="10"/>
  <c r="AJ84" i="36"/>
  <c r="AJ84" i="35"/>
  <c r="AJ84" i="34"/>
  <c r="AJ84" i="33"/>
  <c r="AJ84" i="31"/>
  <c r="AJ84" i="30"/>
  <c r="AJ84" i="29"/>
  <c r="AU84" i="10"/>
  <c r="AI84" i="36"/>
  <c r="AI84" i="35"/>
  <c r="AI84" i="34"/>
  <c r="AI84" i="33"/>
  <c r="AI84" i="31"/>
  <c r="AI84" i="30"/>
  <c r="AI84" i="29"/>
  <c r="AT84" i="10"/>
  <c r="AH84" i="36"/>
  <c r="AH84" i="35"/>
  <c r="AH84" i="34"/>
  <c r="AH84" i="33"/>
  <c r="AH84" i="31"/>
  <c r="AH84" i="30"/>
  <c r="AH84" i="29"/>
  <c r="AS84" i="10"/>
  <c r="AG84" i="36"/>
  <c r="AG84" i="35"/>
  <c r="AG84" i="34"/>
  <c r="AG84" i="33"/>
  <c r="AG84" i="31"/>
  <c r="AG84" i="30"/>
  <c r="AG84" i="29"/>
  <c r="AR84" i="10"/>
  <c r="AF84" i="36"/>
  <c r="AF84" i="35"/>
  <c r="AF84" i="34"/>
  <c r="AF84" i="33"/>
  <c r="AF84" i="31"/>
  <c r="AF84" i="30"/>
  <c r="AF84" i="29"/>
  <c r="AQ84" i="10"/>
  <c r="AE84" i="36"/>
  <c r="AE84" i="35"/>
  <c r="AE84" i="34"/>
  <c r="AE84" i="33"/>
  <c r="AE84" i="31"/>
  <c r="AE84" i="30"/>
  <c r="AE84" i="29"/>
  <c r="AP84" i="10"/>
  <c r="AD84" i="36"/>
  <c r="AD84" i="35"/>
  <c r="AD84" i="34"/>
  <c r="AD84" i="33"/>
  <c r="AD84" i="31"/>
  <c r="AD84" i="30"/>
  <c r="AD84" i="29"/>
  <c r="AO84" i="10"/>
  <c r="AC84" i="36"/>
  <c r="AC84" i="35"/>
  <c r="AC84" i="34"/>
  <c r="AC84" i="33"/>
  <c r="AC84" i="31"/>
  <c r="AC84" i="30"/>
  <c r="AC84" i="29"/>
  <c r="AN84" i="10"/>
  <c r="AB84" i="36"/>
  <c r="AB84" i="35"/>
  <c r="AB84" i="34"/>
  <c r="AB84" i="33"/>
  <c r="AB84" i="31"/>
  <c r="AB84" i="30"/>
  <c r="AB84" i="29"/>
  <c r="AM84" i="10"/>
  <c r="AA84" i="36"/>
  <c r="AA84" i="35"/>
  <c r="AA84" i="34"/>
  <c r="AA84" i="33"/>
  <c r="AA84" i="31"/>
  <c r="AA84" i="30"/>
  <c r="AA84" i="29"/>
  <c r="AX83" i="10"/>
  <c r="AL83" i="36"/>
  <c r="AL83" i="35"/>
  <c r="AL83" i="34"/>
  <c r="AL83" i="33"/>
  <c r="AL83" i="31"/>
  <c r="AL83" i="30"/>
  <c r="AL83" i="29"/>
  <c r="AK83" i="36"/>
  <c r="AK83" i="35"/>
  <c r="AK83" i="34"/>
  <c r="AK83" i="33"/>
  <c r="AK83" i="31"/>
  <c r="AK83" i="30"/>
  <c r="AK83" i="29"/>
  <c r="AW83" i="10"/>
  <c r="AJ83" i="36"/>
  <c r="AJ83" i="35"/>
  <c r="AJ83" i="34"/>
  <c r="AJ83" i="33"/>
  <c r="AJ83" i="31"/>
  <c r="AJ83" i="30"/>
  <c r="AJ83" i="29"/>
  <c r="AV83" i="10"/>
  <c r="AU83" i="10"/>
  <c r="AI83" i="36"/>
  <c r="AI83" i="35"/>
  <c r="AI83" i="34"/>
  <c r="AI83" i="33"/>
  <c r="AI83" i="31"/>
  <c r="AI83" i="30"/>
  <c r="AI83" i="29"/>
  <c r="AT83" i="10"/>
  <c r="AH83" i="36"/>
  <c r="AH83" i="35"/>
  <c r="AH83" i="34"/>
  <c r="AH83" i="33"/>
  <c r="AH83" i="31"/>
  <c r="AH83" i="30"/>
  <c r="AH83" i="29"/>
  <c r="AS83" i="10"/>
  <c r="AG83" i="36"/>
  <c r="AG83" i="35"/>
  <c r="AG83" i="34"/>
  <c r="AG83" i="33"/>
  <c r="AG83" i="31"/>
  <c r="AG83" i="30"/>
  <c r="AG83" i="29"/>
  <c r="AF83" i="36"/>
  <c r="AF83" i="35"/>
  <c r="AF83" i="34"/>
  <c r="AF83" i="33"/>
  <c r="AF83" i="31"/>
  <c r="AF83" i="30"/>
  <c r="AF83" i="29"/>
  <c r="AR83" i="10"/>
  <c r="AQ83" i="10"/>
  <c r="AE83" i="36"/>
  <c r="AE83" i="35"/>
  <c r="AE83" i="34"/>
  <c r="AE83" i="33"/>
  <c r="AE83" i="31"/>
  <c r="AE83" i="30"/>
  <c r="AE83" i="29"/>
  <c r="AP83" i="10"/>
  <c r="AD83" i="36"/>
  <c r="AD83" i="35"/>
  <c r="AD83" i="34"/>
  <c r="AD83" i="33"/>
  <c r="AD83" i="31"/>
  <c r="AD83" i="30"/>
  <c r="AD83" i="29"/>
  <c r="AO83" i="10"/>
  <c r="AC83" i="36"/>
  <c r="AC83" i="35"/>
  <c r="AC83" i="34"/>
  <c r="AC83" i="33"/>
  <c r="AC83" i="31"/>
  <c r="AC83" i="30"/>
  <c r="AC83" i="29"/>
  <c r="AN83" i="10"/>
  <c r="AB83" i="36"/>
  <c r="AB83" i="35"/>
  <c r="AB83" i="34"/>
  <c r="AB83" i="33"/>
  <c r="AB83" i="31"/>
  <c r="AB83" i="30"/>
  <c r="AB83" i="29"/>
  <c r="AM83" i="10"/>
  <c r="AA83" i="36"/>
  <c r="AA83" i="35"/>
  <c r="AA83" i="34"/>
  <c r="AA83" i="33"/>
  <c r="AA83" i="31"/>
  <c r="AA83" i="30"/>
  <c r="AA83" i="29"/>
  <c r="AX82" i="10"/>
  <c r="AL82" i="36"/>
  <c r="AL82" i="35"/>
  <c r="AL82" i="34"/>
  <c r="AL82" i="33"/>
  <c r="AL82" i="31"/>
  <c r="AL82" i="30"/>
  <c r="AL82" i="29"/>
  <c r="AW82" i="10"/>
  <c r="AK82" i="36"/>
  <c r="AK82" i="35"/>
  <c r="AK82" i="34"/>
  <c r="AK82" i="33"/>
  <c r="AK82" i="31"/>
  <c r="AK82" i="30"/>
  <c r="AK82" i="29"/>
  <c r="AV82" i="10"/>
  <c r="AJ82" i="36"/>
  <c r="AJ82" i="35"/>
  <c r="AJ82" i="34"/>
  <c r="AJ82" i="33"/>
  <c r="AJ82" i="31"/>
  <c r="AJ82" i="30"/>
  <c r="AJ82" i="29"/>
  <c r="AU82" i="10"/>
  <c r="AI82" i="36"/>
  <c r="AI82" i="35"/>
  <c r="AI82" i="34"/>
  <c r="AI82" i="33"/>
  <c r="AI82" i="31"/>
  <c r="AI82" i="30"/>
  <c r="AI82" i="29"/>
  <c r="AT82" i="10"/>
  <c r="AH82" i="36"/>
  <c r="AH82" i="35"/>
  <c r="AH82" i="34"/>
  <c r="AH82" i="33"/>
  <c r="AH82" i="31"/>
  <c r="AH82" i="30"/>
  <c r="AH82" i="29"/>
  <c r="AS82" i="10"/>
  <c r="AG82" i="36"/>
  <c r="AG82" i="35"/>
  <c r="AG82" i="34"/>
  <c r="AG82" i="33"/>
  <c r="AG82" i="31"/>
  <c r="AG82" i="30"/>
  <c r="AG82" i="29"/>
  <c r="AR82" i="10"/>
  <c r="AF82" i="36"/>
  <c r="AF82" i="35"/>
  <c r="AF82" i="34"/>
  <c r="AF82" i="33"/>
  <c r="AF82" i="31"/>
  <c r="AF82" i="30"/>
  <c r="AF82" i="29"/>
  <c r="AQ82" i="10"/>
  <c r="AE82" i="36"/>
  <c r="AE82" i="35"/>
  <c r="AE82" i="34"/>
  <c r="AE82" i="33"/>
  <c r="AE82" i="31"/>
  <c r="AE82" i="30"/>
  <c r="AE82" i="29"/>
  <c r="AP82" i="10"/>
  <c r="AD82" i="36"/>
  <c r="AD82" i="35"/>
  <c r="AD82" i="34"/>
  <c r="AD82" i="33"/>
  <c r="AD82" i="31"/>
  <c r="AD82" i="30"/>
  <c r="AD82" i="29"/>
  <c r="AO82" i="10"/>
  <c r="AC82" i="36"/>
  <c r="AC82" i="35"/>
  <c r="AC82" i="34"/>
  <c r="AC82" i="33"/>
  <c r="AC82" i="31"/>
  <c r="AC82" i="30"/>
  <c r="AC82" i="29"/>
  <c r="AN82" i="10"/>
  <c r="AB82" i="36"/>
  <c r="AB82" i="35"/>
  <c r="AB82" i="34"/>
  <c r="AB82" i="33"/>
  <c r="AB82" i="31"/>
  <c r="AB82" i="30"/>
  <c r="AB82" i="29"/>
  <c r="AM82" i="10"/>
  <c r="AA82" i="36"/>
  <c r="AA82" i="35"/>
  <c r="AA82" i="34"/>
  <c r="AA82" i="33"/>
  <c r="AA82" i="31"/>
  <c r="AA82" i="30"/>
  <c r="AA82" i="29"/>
  <c r="AX81" i="10"/>
  <c r="AL81" i="36"/>
  <c r="AL81" i="35"/>
  <c r="AL81" i="34"/>
  <c r="AL81" i="33"/>
  <c r="AL81" i="31"/>
  <c r="AL81" i="30"/>
  <c r="AL81" i="29"/>
  <c r="AW81" i="10"/>
  <c r="AK81" i="36"/>
  <c r="AK81" i="35"/>
  <c r="AK81" i="34"/>
  <c r="AK81" i="33"/>
  <c r="AK81" i="31"/>
  <c r="AK81" i="30"/>
  <c r="AK81" i="29"/>
  <c r="AV81" i="10"/>
  <c r="AJ81" i="36"/>
  <c r="AJ81" i="35"/>
  <c r="AJ81" i="34"/>
  <c r="AJ81" i="33"/>
  <c r="AJ81" i="31"/>
  <c r="AJ81" i="30"/>
  <c r="AJ81" i="29"/>
  <c r="AU81" i="10"/>
  <c r="AI81" i="36"/>
  <c r="AI81" i="35"/>
  <c r="AI81" i="34"/>
  <c r="AI81" i="33"/>
  <c r="AI81" i="31"/>
  <c r="AI81" i="30"/>
  <c r="AI81" i="29"/>
  <c r="AT81" i="10"/>
  <c r="AH81" i="36"/>
  <c r="AH81" i="35"/>
  <c r="AH81" i="34"/>
  <c r="AH81" i="33"/>
  <c r="AH81" i="31"/>
  <c r="AH81" i="30"/>
  <c r="AH81" i="29"/>
  <c r="AS81" i="10"/>
  <c r="AG81" i="36"/>
  <c r="AG81" i="35"/>
  <c r="AG81" i="34"/>
  <c r="AG81" i="33"/>
  <c r="AG81" i="31"/>
  <c r="AG81" i="30"/>
  <c r="AG81" i="29"/>
  <c r="AR81" i="10"/>
  <c r="AF81" i="36"/>
  <c r="AF81" i="35"/>
  <c r="AF81" i="34"/>
  <c r="AF81" i="33"/>
  <c r="AF81" i="31"/>
  <c r="AF81" i="30"/>
  <c r="AF81" i="29"/>
  <c r="AQ81" i="10"/>
  <c r="AE81" i="36"/>
  <c r="AE81" i="35"/>
  <c r="AE81" i="34"/>
  <c r="AE81" i="33"/>
  <c r="AE81" i="31"/>
  <c r="AE81" i="30"/>
  <c r="AE81" i="29"/>
  <c r="AP81" i="10"/>
  <c r="AD81" i="36"/>
  <c r="AD81" i="35"/>
  <c r="AD81" i="34"/>
  <c r="AD81" i="33"/>
  <c r="AD81" i="31"/>
  <c r="AD81" i="30"/>
  <c r="AD81" i="29"/>
  <c r="AO81" i="10"/>
  <c r="AC81" i="36"/>
  <c r="AC81" i="35"/>
  <c r="AC81" i="34"/>
  <c r="AC81" i="33"/>
  <c r="AC81" i="31"/>
  <c r="AC81" i="30"/>
  <c r="AC81" i="29"/>
  <c r="AN81" i="10"/>
  <c r="AB81" i="36"/>
  <c r="AB81" i="35"/>
  <c r="AB81" i="34"/>
  <c r="AB81" i="33"/>
  <c r="AB81" i="31"/>
  <c r="AB81" i="30"/>
  <c r="AB81" i="29"/>
  <c r="AM81" i="10"/>
  <c r="AA81" i="36"/>
  <c r="AA81" i="35"/>
  <c r="AA81" i="34"/>
  <c r="AA81" i="33"/>
  <c r="AA81" i="31"/>
  <c r="AA81" i="30"/>
  <c r="AA81" i="29"/>
  <c r="AX80" i="10"/>
  <c r="AL80" i="36"/>
  <c r="AL80" i="35"/>
  <c r="AL80" i="34"/>
  <c r="AL80" i="33"/>
  <c r="AL80" i="31"/>
  <c r="AL80" i="30"/>
  <c r="AL80" i="29"/>
  <c r="AW80" i="10"/>
  <c r="AK80" i="36"/>
  <c r="AK80" i="35"/>
  <c r="AK80" i="34"/>
  <c r="AK80" i="33"/>
  <c r="AK80" i="31"/>
  <c r="AK80" i="30"/>
  <c r="AK80" i="29"/>
  <c r="AV80" i="10"/>
  <c r="AJ80" i="36"/>
  <c r="AJ80" i="35"/>
  <c r="AJ80" i="34"/>
  <c r="AJ80" i="33"/>
  <c r="AJ80" i="31"/>
  <c r="AJ80" i="30"/>
  <c r="AJ80" i="29"/>
  <c r="AU80" i="10"/>
  <c r="AI80" i="36"/>
  <c r="AI80" i="35"/>
  <c r="AI80" i="34"/>
  <c r="AI80" i="33"/>
  <c r="AI80" i="31"/>
  <c r="AI80" i="30"/>
  <c r="AI80" i="29"/>
  <c r="AT80" i="10"/>
  <c r="AH80" i="36"/>
  <c r="AH80" i="35"/>
  <c r="AH80" i="34"/>
  <c r="AH80" i="33"/>
  <c r="AH80" i="31"/>
  <c r="AH80" i="30"/>
  <c r="AH80" i="29"/>
  <c r="AS80" i="10"/>
  <c r="AG80" i="36"/>
  <c r="AG80" i="35"/>
  <c r="AG80" i="34"/>
  <c r="AG80" i="33"/>
  <c r="AG80" i="31"/>
  <c r="AG80" i="30"/>
  <c r="AG80" i="29"/>
  <c r="AR80" i="10"/>
  <c r="AF80" i="36"/>
  <c r="AF80" i="35"/>
  <c r="AF80" i="34"/>
  <c r="AF80" i="33"/>
  <c r="AF80" i="31"/>
  <c r="AF80" i="30"/>
  <c r="AF80" i="29"/>
  <c r="AQ80" i="10"/>
  <c r="AE80" i="36"/>
  <c r="AE80" i="35"/>
  <c r="AE80" i="34"/>
  <c r="AE80" i="33"/>
  <c r="AE80" i="31"/>
  <c r="AE80" i="30"/>
  <c r="AE80" i="29"/>
  <c r="AP80" i="10"/>
  <c r="AD80" i="36"/>
  <c r="AD80" i="35"/>
  <c r="AD80" i="34"/>
  <c r="AD80" i="33"/>
  <c r="AD80" i="31"/>
  <c r="AD80" i="30"/>
  <c r="AD80" i="29"/>
  <c r="AO80" i="10"/>
  <c r="AC80" i="36"/>
  <c r="AC80" i="35"/>
  <c r="AC80" i="34"/>
  <c r="AC80" i="33"/>
  <c r="AC80" i="31"/>
  <c r="AC80" i="30"/>
  <c r="AC80" i="29"/>
  <c r="AN80" i="10"/>
  <c r="AB80" i="36"/>
  <c r="AB80" i="35"/>
  <c r="AB80" i="34"/>
  <c r="AB80" i="33"/>
  <c r="AB80" i="31"/>
  <c r="AB80" i="30"/>
  <c r="AB80" i="29"/>
  <c r="AM80" i="10"/>
  <c r="AA80" i="36"/>
  <c r="AA80" i="35"/>
  <c r="AA80" i="34"/>
  <c r="AA80" i="33"/>
  <c r="AA80" i="31"/>
  <c r="AA80" i="30"/>
  <c r="AA80" i="29"/>
  <c r="AX79" i="10"/>
  <c r="AL79" i="36"/>
  <c r="AL79" i="35"/>
  <c r="AL79" i="34"/>
  <c r="AL79" i="33"/>
  <c r="AL79" i="31"/>
  <c r="AL79" i="30"/>
  <c r="AL79" i="29"/>
  <c r="AW79" i="10"/>
  <c r="AK79" i="36"/>
  <c r="AK79" i="35"/>
  <c r="AK79" i="34"/>
  <c r="AK79" i="33"/>
  <c r="AK79" i="31"/>
  <c r="AK79" i="30"/>
  <c r="AK79" i="29"/>
  <c r="AV79" i="10"/>
  <c r="AJ79" i="36"/>
  <c r="AJ79" i="35"/>
  <c r="AJ79" i="34"/>
  <c r="AJ79" i="33"/>
  <c r="AJ79" i="31"/>
  <c r="AJ79" i="30"/>
  <c r="AJ79" i="29"/>
  <c r="AU79" i="10"/>
  <c r="AI79" i="36"/>
  <c r="AI79" i="35"/>
  <c r="AI79" i="34"/>
  <c r="AI79" i="33"/>
  <c r="AI79" i="31"/>
  <c r="AI79" i="30"/>
  <c r="AI79" i="29"/>
  <c r="AT79" i="10"/>
  <c r="AH79" i="36"/>
  <c r="AH79" i="35"/>
  <c r="AH79" i="34"/>
  <c r="AH79" i="33"/>
  <c r="AH79" i="31"/>
  <c r="AH79" i="30"/>
  <c r="AH79" i="29"/>
  <c r="AS79" i="10"/>
  <c r="AG79" i="36"/>
  <c r="AG79" i="35"/>
  <c r="AG79" i="34"/>
  <c r="AG79" i="33"/>
  <c r="AG79" i="31"/>
  <c r="AG79" i="30"/>
  <c r="AG79" i="29"/>
  <c r="AR79" i="10"/>
  <c r="AF79" i="36"/>
  <c r="AF79" i="35"/>
  <c r="AF79" i="34"/>
  <c r="AF79" i="33"/>
  <c r="AF79" i="31"/>
  <c r="AF79" i="30"/>
  <c r="AF79" i="29"/>
  <c r="AQ79" i="10"/>
  <c r="AE79" i="36"/>
  <c r="AE79" i="35"/>
  <c r="AE79" i="34"/>
  <c r="AE79" i="33"/>
  <c r="AE79" i="31"/>
  <c r="AE79" i="30"/>
  <c r="AE79" i="29"/>
  <c r="AP79" i="10"/>
  <c r="AD79" i="36"/>
  <c r="AD79" i="35"/>
  <c r="AD79" i="34"/>
  <c r="AD79" i="33"/>
  <c r="AD79" i="31"/>
  <c r="AD79" i="30"/>
  <c r="AD79" i="29"/>
  <c r="AO79" i="10"/>
  <c r="AC79" i="36"/>
  <c r="AC79" i="35"/>
  <c r="AC79" i="34"/>
  <c r="AC79" i="33"/>
  <c r="AC79" i="31"/>
  <c r="AC79" i="30"/>
  <c r="AC79" i="29"/>
  <c r="AN79" i="10"/>
  <c r="AB79" i="36"/>
  <c r="AB79" i="35"/>
  <c r="AB79" i="34"/>
  <c r="AB79" i="33"/>
  <c r="AB79" i="31"/>
  <c r="AB79" i="30"/>
  <c r="AB79" i="29"/>
  <c r="AM79" i="10"/>
  <c r="AA79" i="36"/>
  <c r="AA79" i="35"/>
  <c r="AA79" i="34"/>
  <c r="AA79" i="33"/>
  <c r="AA79" i="31"/>
  <c r="AA79" i="30"/>
  <c r="AA79" i="29"/>
  <c r="AX78" i="10"/>
  <c r="AL78" i="36"/>
  <c r="AL78" i="35"/>
  <c r="AL78" i="34"/>
  <c r="AL78" i="33"/>
  <c r="AL78" i="31"/>
  <c r="AL78" i="30"/>
  <c r="AL78" i="29"/>
  <c r="AW78" i="10"/>
  <c r="AK78" i="36"/>
  <c r="AK78" i="35"/>
  <c r="AK78" i="34"/>
  <c r="AK78" i="33"/>
  <c r="AK78" i="31"/>
  <c r="AK78" i="30"/>
  <c r="AK78" i="29"/>
  <c r="AV78" i="10"/>
  <c r="AJ78" i="36"/>
  <c r="AJ78" i="35"/>
  <c r="AJ78" i="34"/>
  <c r="AJ78" i="33"/>
  <c r="AJ78" i="31"/>
  <c r="AJ78" i="30"/>
  <c r="AJ78" i="29"/>
  <c r="AU78" i="10"/>
  <c r="AI78" i="36"/>
  <c r="AI78" i="35"/>
  <c r="AI78" i="34"/>
  <c r="AI78" i="33"/>
  <c r="AI78" i="31"/>
  <c r="AI78" i="30"/>
  <c r="AI78" i="29"/>
  <c r="AT78" i="10"/>
  <c r="AH78" i="36"/>
  <c r="AH78" i="35"/>
  <c r="AH78" i="34"/>
  <c r="AH78" i="33"/>
  <c r="AH78" i="31"/>
  <c r="AH78" i="30"/>
  <c r="AH78" i="29"/>
  <c r="AS78" i="10"/>
  <c r="AG78" i="36"/>
  <c r="AG78" i="35"/>
  <c r="AG78" i="34"/>
  <c r="AG78" i="33"/>
  <c r="AG78" i="31"/>
  <c r="AG78" i="30"/>
  <c r="AG78" i="29"/>
  <c r="AR78" i="10"/>
  <c r="AF78" i="36"/>
  <c r="AF78" i="35"/>
  <c r="AF78" i="34"/>
  <c r="AF78" i="33"/>
  <c r="AF78" i="31"/>
  <c r="AF78" i="30"/>
  <c r="AF78" i="29"/>
  <c r="AQ78" i="10"/>
  <c r="AE78" i="36"/>
  <c r="AE78" i="35"/>
  <c r="AE78" i="34"/>
  <c r="AE78" i="33"/>
  <c r="AE78" i="31"/>
  <c r="AE78" i="30"/>
  <c r="AE78" i="29"/>
  <c r="AP78" i="10"/>
  <c r="AD78" i="36"/>
  <c r="AD78" i="35"/>
  <c r="AD78" i="34"/>
  <c r="AD78" i="33"/>
  <c r="AD78" i="31"/>
  <c r="AD78" i="30"/>
  <c r="AD78" i="29"/>
  <c r="AO78" i="10"/>
  <c r="AC78" i="36"/>
  <c r="AC78" i="35"/>
  <c r="AC78" i="34"/>
  <c r="AC78" i="33"/>
  <c r="AC78" i="31"/>
  <c r="AC78" i="30"/>
  <c r="AC78" i="29"/>
  <c r="AN78" i="10"/>
  <c r="AB78" i="36"/>
  <c r="AB78" i="35"/>
  <c r="AB78" i="34"/>
  <c r="AB78" i="33"/>
  <c r="AB78" i="31"/>
  <c r="AB78" i="30"/>
  <c r="AB78" i="29"/>
  <c r="AW75" i="2"/>
  <c r="AK75" i="32"/>
  <c r="AV75" i="2"/>
  <c r="AJ75" i="32"/>
  <c r="AS75" i="2"/>
  <c r="AG75" i="32"/>
  <c r="AR75" i="2"/>
  <c r="AF75" i="32"/>
  <c r="AO75" i="2"/>
  <c r="AC75" i="32"/>
  <c r="AN75" i="2"/>
  <c r="AB75" i="32"/>
  <c r="AX74" i="2"/>
  <c r="AL74" i="32"/>
  <c r="AV74" i="2"/>
  <c r="AJ74" i="32"/>
  <c r="AT74" i="2"/>
  <c r="AH74" i="32"/>
  <c r="AR74" i="2"/>
  <c r="AF74" i="32"/>
  <c r="AP74" i="2"/>
  <c r="AD74" i="32"/>
  <c r="AN74" i="2"/>
  <c r="AB74" i="32"/>
  <c r="AX73" i="2"/>
  <c r="AL73" i="32"/>
  <c r="AW73" i="2"/>
  <c r="AK73" i="32"/>
  <c r="AV73" i="2"/>
  <c r="AJ73" i="32"/>
  <c r="AI73" i="32"/>
  <c r="AU73" i="2"/>
  <c r="AT73" i="2"/>
  <c r="AH73" i="32"/>
  <c r="AS73" i="2"/>
  <c r="AG73" i="32"/>
  <c r="AR73" i="2"/>
  <c r="AF73" i="32"/>
  <c r="AP73" i="2"/>
  <c r="AD73" i="32"/>
  <c r="AO73" i="2"/>
  <c r="AC73" i="32"/>
  <c r="AN73" i="2"/>
  <c r="AB73" i="32"/>
  <c r="AX72" i="2"/>
  <c r="AL72" i="32"/>
  <c r="AW72" i="2"/>
  <c r="AK72" i="32"/>
  <c r="AV72" i="2"/>
  <c r="AJ72" i="32"/>
  <c r="AT72" i="2"/>
  <c r="AH72" i="32"/>
  <c r="AS72" i="2"/>
  <c r="AG72" i="32"/>
  <c r="AR72" i="2"/>
  <c r="AF72" i="32"/>
  <c r="AP72" i="2"/>
  <c r="AD72" i="32"/>
  <c r="AO72" i="2"/>
  <c r="AC72" i="32"/>
  <c r="AN72" i="2"/>
  <c r="AB72" i="32"/>
  <c r="AW71" i="2"/>
  <c r="AK71" i="32"/>
  <c r="AV71" i="2"/>
  <c r="AJ71" i="32"/>
  <c r="AS71" i="2"/>
  <c r="AG71" i="32"/>
  <c r="AR71" i="2"/>
  <c r="AF71" i="32"/>
  <c r="AP71" i="2"/>
  <c r="AD71" i="32"/>
  <c r="AO71" i="2"/>
  <c r="AC71" i="32"/>
  <c r="AN71" i="2"/>
  <c r="AB71" i="32"/>
  <c r="AX70" i="2"/>
  <c r="AL70" i="32"/>
  <c r="AW70" i="2"/>
  <c r="AK70" i="32"/>
  <c r="AU70" i="2"/>
  <c r="AI70" i="32"/>
  <c r="AT70" i="2"/>
  <c r="AH70" i="32"/>
  <c r="AS70" i="2"/>
  <c r="AG70" i="32"/>
  <c r="AQ70" i="2"/>
  <c r="AE70" i="32"/>
  <c r="AP70" i="2"/>
  <c r="AD70" i="32"/>
  <c r="AO70" i="2"/>
  <c r="AC70" i="32"/>
  <c r="AB70" i="32"/>
  <c r="AN70" i="2"/>
  <c r="AM70" i="2"/>
  <c r="AA70" i="32"/>
  <c r="AX69" i="2"/>
  <c r="AL69" i="32"/>
  <c r="AW69" i="2"/>
  <c r="AK69" i="32"/>
  <c r="AV69" i="2"/>
  <c r="AJ69" i="32"/>
  <c r="AU69" i="2"/>
  <c r="AI69" i="32"/>
  <c r="AT69" i="2"/>
  <c r="AH69" i="32"/>
  <c r="AS69" i="2"/>
  <c r="AG69" i="32"/>
  <c r="AQ69" i="2"/>
  <c r="AE69" i="32"/>
  <c r="AP69" i="2"/>
  <c r="AD69" i="32"/>
  <c r="AO69" i="2"/>
  <c r="AC69" i="32"/>
  <c r="AM69" i="2"/>
  <c r="AA69" i="32"/>
  <c r="AX68" i="2"/>
  <c r="AL68" i="32"/>
  <c r="AW68" i="2"/>
  <c r="AK68" i="32"/>
  <c r="AU68" i="2"/>
  <c r="AI68" i="32"/>
  <c r="AT68" i="2"/>
  <c r="AH68" i="32"/>
  <c r="AS68" i="2"/>
  <c r="AG68" i="32"/>
  <c r="AQ68" i="2"/>
  <c r="AE68" i="32"/>
  <c r="AP68" i="2"/>
  <c r="AD68" i="32"/>
  <c r="AO68" i="2"/>
  <c r="AC68" i="32"/>
  <c r="AM68" i="2"/>
  <c r="AA68" i="32"/>
  <c r="AX67" i="2"/>
  <c r="AL67" i="32"/>
  <c r="AW67" i="2"/>
  <c r="AK67" i="32"/>
  <c r="AU67" i="2"/>
  <c r="AI67" i="32"/>
  <c r="AT67" i="2"/>
  <c r="AH67" i="32"/>
  <c r="AS67" i="2"/>
  <c r="AG67" i="32"/>
  <c r="AQ67" i="2"/>
  <c r="AE67" i="32"/>
  <c r="AP67" i="2"/>
  <c r="AD67" i="32"/>
  <c r="AO67" i="2"/>
  <c r="AC67" i="32"/>
  <c r="AN67" i="2"/>
  <c r="AB67" i="32"/>
  <c r="AM67" i="2"/>
  <c r="AA67" i="32"/>
  <c r="AX66" i="2"/>
  <c r="AL66" i="32"/>
  <c r="AW66" i="2"/>
  <c r="AK66" i="32"/>
  <c r="AU66" i="2"/>
  <c r="AI66" i="32"/>
  <c r="AT66" i="2"/>
  <c r="AH66" i="32"/>
  <c r="AS66" i="2"/>
  <c r="AG66" i="32"/>
  <c r="AQ66" i="2"/>
  <c r="AE66" i="32"/>
  <c r="AP66" i="2"/>
  <c r="AD66" i="32"/>
  <c r="AO66" i="2"/>
  <c r="AC66" i="32"/>
  <c r="AM66" i="2"/>
  <c r="AA66" i="32"/>
  <c r="BF75" i="2"/>
  <c r="BF75" i="32" s="1"/>
  <c r="BC74" i="2"/>
  <c r="BC74" i="32" s="1"/>
  <c r="BJ71" i="2"/>
  <c r="BJ71" i="32" s="1"/>
  <c r="AY75" i="2"/>
  <c r="AY75" i="32" s="1"/>
  <c r="BG71" i="2"/>
  <c r="BG71" i="32" s="1"/>
  <c r="BB75" i="2"/>
  <c r="BB75" i="32" s="1"/>
  <c r="AQ72" i="2"/>
  <c r="AQ72" i="32" s="1"/>
  <c r="AR68" i="2"/>
  <c r="AR68" i="32" s="1"/>
  <c r="BD70" i="2"/>
  <c r="BD70" i="32" s="1"/>
  <c r="BD69" i="2"/>
  <c r="BD69" i="32" s="1"/>
  <c r="BH68" i="2"/>
  <c r="BH68" i="32" s="1"/>
  <c r="BD67" i="2"/>
  <c r="BD67" i="32" s="1"/>
  <c r="BA74" i="2"/>
  <c r="BA74" i="32" s="1"/>
  <c r="BC75" i="2"/>
  <c r="BC75" i="32" s="1"/>
  <c r="BE74" i="2"/>
  <c r="BE74" i="32" s="1"/>
  <c r="BG75" i="2"/>
  <c r="BG75" i="32" s="1"/>
  <c r="AY74" i="2"/>
  <c r="AY74" i="32" s="1"/>
  <c r="AM72" i="2"/>
  <c r="AM72" i="32" s="1"/>
  <c r="BF71" i="2"/>
  <c r="BF71" i="32" s="1"/>
  <c r="AZ66" i="2"/>
  <c r="AZ66" i="32" s="1"/>
  <c r="BI74" i="2"/>
  <c r="BI74" i="32" s="1"/>
  <c r="AY71" i="2"/>
  <c r="AY71" i="32" s="1"/>
  <c r="AY73" i="2"/>
  <c r="AY73" i="32" s="1"/>
  <c r="BG74" i="2"/>
  <c r="BG74" i="32" s="1"/>
  <c r="BC71" i="2"/>
  <c r="BC71" i="32" s="1"/>
  <c r="BJ75" i="2"/>
  <c r="BJ75" i="32" s="1"/>
  <c r="BC73" i="2"/>
  <c r="BC73" i="32" s="1"/>
  <c r="AU72" i="2"/>
  <c r="AU72" i="32" s="1"/>
  <c r="BH70" i="2"/>
  <c r="BH70" i="32" s="1"/>
  <c r="AZ69" i="2"/>
  <c r="AZ69" i="32" s="1"/>
  <c r="AZ68" i="2"/>
  <c r="AZ68" i="32" s="1"/>
  <c r="BD66" i="2"/>
  <c r="BD66" i="32" s="1"/>
  <c r="BH67" i="2"/>
  <c r="BH67" i="32" s="1"/>
  <c r="BH66" i="2"/>
  <c r="BH66" i="32" s="1"/>
  <c r="AY66" i="2" l="1"/>
  <c r="AM66" i="32"/>
  <c r="BA66" i="2"/>
  <c r="AO66" i="32"/>
  <c r="BB66" i="2"/>
  <c r="AP66" i="32"/>
  <c r="BC66" i="2"/>
  <c r="AQ66" i="32"/>
  <c r="BE66" i="2"/>
  <c r="AS66" i="32"/>
  <c r="BF66" i="2"/>
  <c r="AT66" i="32"/>
  <c r="BG66" i="2"/>
  <c r="AU66" i="32"/>
  <c r="BI66" i="2"/>
  <c r="AW66" i="32"/>
  <c r="BJ66" i="2"/>
  <c r="AX66" i="32"/>
  <c r="AY67" i="2"/>
  <c r="AM67" i="32"/>
  <c r="AN67" i="32"/>
  <c r="AZ67" i="2"/>
  <c r="BA67" i="2"/>
  <c r="AO67" i="32"/>
  <c r="BB67" i="2"/>
  <c r="AP67" i="32"/>
  <c r="BC67" i="2"/>
  <c r="AQ67" i="32"/>
  <c r="BE67" i="2"/>
  <c r="AS67" i="32"/>
  <c r="BF67" i="2"/>
  <c r="AT67" i="32"/>
  <c r="BG67" i="2"/>
  <c r="AU67" i="32"/>
  <c r="BI67" i="2"/>
  <c r="AW67" i="32"/>
  <c r="BJ67" i="2"/>
  <c r="AX67" i="32"/>
  <c r="AY68" i="2"/>
  <c r="AM68" i="32"/>
  <c r="BA68" i="2"/>
  <c r="AO68" i="32"/>
  <c r="BB68" i="2"/>
  <c r="AP68" i="32"/>
  <c r="BC68" i="2"/>
  <c r="AQ68" i="32"/>
  <c r="BE68" i="2"/>
  <c r="AS68" i="32"/>
  <c r="BF68" i="2"/>
  <c r="AT68" i="32"/>
  <c r="BG68" i="2"/>
  <c r="AU68" i="32"/>
  <c r="BI68" i="2"/>
  <c r="AW68" i="32"/>
  <c r="BJ68" i="2"/>
  <c r="AX68" i="32"/>
  <c r="AY69" i="2"/>
  <c r="AM69" i="32"/>
  <c r="BA69" i="2"/>
  <c r="AO69" i="32"/>
  <c r="BB69" i="2"/>
  <c r="AP69" i="32"/>
  <c r="BC69" i="2"/>
  <c r="AQ69" i="32"/>
  <c r="BE69" i="2"/>
  <c r="AS69" i="32"/>
  <c r="BF69" i="2"/>
  <c r="AT69" i="32"/>
  <c r="BG69" i="2"/>
  <c r="AU69" i="32"/>
  <c r="AV69" i="32"/>
  <c r="BH69" i="2"/>
  <c r="BI69" i="2"/>
  <c r="AW69" i="32"/>
  <c r="BJ69" i="2"/>
  <c r="AX69" i="32"/>
  <c r="AY70" i="2"/>
  <c r="AM70" i="32"/>
  <c r="AZ70" i="2"/>
  <c r="AN70" i="32"/>
  <c r="BA70" i="2"/>
  <c r="AO70" i="32"/>
  <c r="BB70" i="2"/>
  <c r="AP70" i="32"/>
  <c r="BC70" i="2"/>
  <c r="AQ70" i="32"/>
  <c r="BE70" i="2"/>
  <c r="AS70" i="32"/>
  <c r="BF70" i="2"/>
  <c r="AT70" i="32"/>
  <c r="BG70" i="2"/>
  <c r="AU70" i="32"/>
  <c r="BI70" i="2"/>
  <c r="AW70" i="32"/>
  <c r="BJ70" i="2"/>
  <c r="AX70" i="32"/>
  <c r="AZ71" i="2"/>
  <c r="AN71" i="32"/>
  <c r="BA71" i="2"/>
  <c r="AO71" i="32"/>
  <c r="AP71" i="32"/>
  <c r="BB71" i="2"/>
  <c r="BD71" i="2"/>
  <c r="AR71" i="32"/>
  <c r="BE71" i="2"/>
  <c r="AS71" i="32"/>
  <c r="BH71" i="2"/>
  <c r="AV71" i="32"/>
  <c r="BI71" i="2"/>
  <c r="AW71" i="32"/>
  <c r="AZ72" i="2"/>
  <c r="AN72" i="32"/>
  <c r="BA72" i="2"/>
  <c r="AO72" i="32"/>
  <c r="BB72" i="2"/>
  <c r="AP72" i="32"/>
  <c r="BD72" i="2"/>
  <c r="AR72" i="32"/>
  <c r="BE72" i="2"/>
  <c r="AS72" i="32"/>
  <c r="BF72" i="2"/>
  <c r="AT72" i="32"/>
  <c r="BH72" i="2"/>
  <c r="AV72" i="32"/>
  <c r="BI72" i="2"/>
  <c r="AW72" i="32"/>
  <c r="BJ72" i="2"/>
  <c r="AX72" i="32"/>
  <c r="AZ73" i="2"/>
  <c r="AN73" i="32"/>
  <c r="BA73" i="2"/>
  <c r="AO73" i="32"/>
  <c r="BB73" i="2"/>
  <c r="AP73" i="32"/>
  <c r="BD73" i="2"/>
  <c r="AR73" i="32"/>
  <c r="BE73" i="2"/>
  <c r="AS73" i="32"/>
  <c r="BF73" i="2"/>
  <c r="AT73" i="32"/>
  <c r="AU73" i="32"/>
  <c r="BG73" i="2"/>
  <c r="BH73" i="2"/>
  <c r="AV73" i="32"/>
  <c r="BI73" i="2"/>
  <c r="AW73" i="32"/>
  <c r="BJ73" i="2"/>
  <c r="AX73" i="32"/>
  <c r="AZ74" i="2"/>
  <c r="AN74" i="32"/>
  <c r="BB74" i="2"/>
  <c r="AP74" i="32"/>
  <c r="BD74" i="2"/>
  <c r="AR74" i="32"/>
  <c r="BF74" i="2"/>
  <c r="AT74" i="32"/>
  <c r="BH74" i="2"/>
  <c r="AV74" i="32"/>
  <c r="BJ74" i="2"/>
  <c r="AX74" i="32"/>
  <c r="AZ75" i="2"/>
  <c r="AN75" i="32"/>
  <c r="BA75" i="2"/>
  <c r="AO75" i="32"/>
  <c r="BD75" i="2"/>
  <c r="AR75" i="32"/>
  <c r="BE75" i="2"/>
  <c r="AS75" i="32"/>
  <c r="BH75" i="2"/>
  <c r="AV75" i="32"/>
  <c r="BI75" i="2"/>
  <c r="AW75" i="32"/>
  <c r="AZ78" i="10"/>
  <c r="AN78" i="36"/>
  <c r="AN78" i="35"/>
  <c r="AN78" i="34"/>
  <c r="AN78" i="33"/>
  <c r="AN78" i="31"/>
  <c r="AN78" i="30"/>
  <c r="AN78" i="29"/>
  <c r="BA78" i="10"/>
  <c r="AO78" i="36"/>
  <c r="AO78" i="35"/>
  <c r="AO78" i="34"/>
  <c r="AO78" i="33"/>
  <c r="AO78" i="31"/>
  <c r="AO78" i="30"/>
  <c r="AO78" i="29"/>
  <c r="BB78" i="10"/>
  <c r="AP78" i="36"/>
  <c r="AP78" i="35"/>
  <c r="AP78" i="34"/>
  <c r="AP78" i="33"/>
  <c r="AP78" i="31"/>
  <c r="AP78" i="30"/>
  <c r="AP78" i="29"/>
  <c r="BC78" i="10"/>
  <c r="AQ78" i="36"/>
  <c r="AQ78" i="35"/>
  <c r="AQ78" i="34"/>
  <c r="AQ78" i="33"/>
  <c r="AQ78" i="31"/>
  <c r="AQ78" i="30"/>
  <c r="AQ78" i="29"/>
  <c r="BD78" i="10"/>
  <c r="AR78" i="36"/>
  <c r="AR78" i="35"/>
  <c r="AR78" i="34"/>
  <c r="AR78" i="33"/>
  <c r="AR78" i="31"/>
  <c r="AR78" i="30"/>
  <c r="AR78" i="29"/>
  <c r="BE78" i="10"/>
  <c r="AS78" i="36"/>
  <c r="AS78" i="35"/>
  <c r="AS78" i="34"/>
  <c r="AS78" i="33"/>
  <c r="AS78" i="31"/>
  <c r="AS78" i="30"/>
  <c r="AS78" i="29"/>
  <c r="BF78" i="10"/>
  <c r="AT78" i="36"/>
  <c r="AT78" i="35"/>
  <c r="AT78" i="34"/>
  <c r="AT78" i="33"/>
  <c r="AT78" i="31"/>
  <c r="AT78" i="30"/>
  <c r="AT78" i="29"/>
  <c r="BG78" i="10"/>
  <c r="AU78" i="36"/>
  <c r="AU78" i="35"/>
  <c r="AU78" i="34"/>
  <c r="AU78" i="33"/>
  <c r="AU78" i="31"/>
  <c r="AU78" i="30"/>
  <c r="AU78" i="29"/>
  <c r="BH78" i="10"/>
  <c r="AV78" i="36"/>
  <c r="AV78" i="35"/>
  <c r="AV78" i="34"/>
  <c r="AV78" i="33"/>
  <c r="AV78" i="31"/>
  <c r="AV78" i="30"/>
  <c r="AV78" i="29"/>
  <c r="BI78" i="10"/>
  <c r="AW78" i="36"/>
  <c r="AW78" i="35"/>
  <c r="AW78" i="34"/>
  <c r="AW78" i="33"/>
  <c r="AW78" i="31"/>
  <c r="AW78" i="30"/>
  <c r="AW78" i="29"/>
  <c r="BJ78" i="10"/>
  <c r="AX78" i="36"/>
  <c r="AX78" i="35"/>
  <c r="AX78" i="34"/>
  <c r="AX78" i="33"/>
  <c r="AX78" i="31"/>
  <c r="AX78" i="30"/>
  <c r="AX78" i="29"/>
  <c r="AY79" i="10"/>
  <c r="AM79" i="36"/>
  <c r="AM79" i="35"/>
  <c r="AM79" i="34"/>
  <c r="AM79" i="33"/>
  <c r="AM79" i="31"/>
  <c r="AM79" i="30"/>
  <c r="AM79" i="29"/>
  <c r="AZ79" i="10"/>
  <c r="AN79" i="36"/>
  <c r="AN79" i="35"/>
  <c r="AN79" i="34"/>
  <c r="AN79" i="33"/>
  <c r="AN79" i="31"/>
  <c r="AN79" i="30"/>
  <c r="AN79" i="29"/>
  <c r="BA79" i="10"/>
  <c r="AO79" i="36"/>
  <c r="AO79" i="35"/>
  <c r="AO79" i="34"/>
  <c r="AO79" i="33"/>
  <c r="AO79" i="31"/>
  <c r="AO79" i="30"/>
  <c r="AO79" i="29"/>
  <c r="BB79" i="10"/>
  <c r="AP79" i="36"/>
  <c r="AP79" i="35"/>
  <c r="AP79" i="34"/>
  <c r="AP79" i="33"/>
  <c r="AP79" i="31"/>
  <c r="AP79" i="30"/>
  <c r="AP79" i="29"/>
  <c r="BC79" i="10"/>
  <c r="AQ79" i="36"/>
  <c r="AQ79" i="35"/>
  <c r="AQ79" i="34"/>
  <c r="AQ79" i="33"/>
  <c r="AQ79" i="31"/>
  <c r="AQ79" i="30"/>
  <c r="AQ79" i="29"/>
  <c r="BD79" i="10"/>
  <c r="AR79" i="36"/>
  <c r="AR79" i="35"/>
  <c r="AR79" i="34"/>
  <c r="AR79" i="33"/>
  <c r="AR79" i="31"/>
  <c r="AR79" i="30"/>
  <c r="AR79" i="29"/>
  <c r="BE79" i="10"/>
  <c r="AS79" i="36"/>
  <c r="AS79" i="35"/>
  <c r="AS79" i="34"/>
  <c r="AS79" i="33"/>
  <c r="AS79" i="31"/>
  <c r="AS79" i="30"/>
  <c r="AS79" i="29"/>
  <c r="BF79" i="10"/>
  <c r="AT79" i="36"/>
  <c r="AT79" i="35"/>
  <c r="AT79" i="34"/>
  <c r="AT79" i="33"/>
  <c r="AT79" i="31"/>
  <c r="AT79" i="30"/>
  <c r="AT79" i="29"/>
  <c r="BG79" i="10"/>
  <c r="AU79" i="36"/>
  <c r="AU79" i="35"/>
  <c r="AU79" i="34"/>
  <c r="AU79" i="33"/>
  <c r="AU79" i="31"/>
  <c r="AU79" i="30"/>
  <c r="AU79" i="29"/>
  <c r="BH79" i="10"/>
  <c r="AV79" i="36"/>
  <c r="AV79" i="35"/>
  <c r="AV79" i="34"/>
  <c r="AV79" i="33"/>
  <c r="AV79" i="31"/>
  <c r="AV79" i="30"/>
  <c r="AV79" i="29"/>
  <c r="BI79" i="10"/>
  <c r="AW79" i="36"/>
  <c r="AW79" i="35"/>
  <c r="AW79" i="34"/>
  <c r="AW79" i="33"/>
  <c r="AW79" i="31"/>
  <c r="AW79" i="30"/>
  <c r="AW79" i="29"/>
  <c r="BJ79" i="10"/>
  <c r="AX79" i="36"/>
  <c r="AX79" i="35"/>
  <c r="AX79" i="34"/>
  <c r="AX79" i="33"/>
  <c r="AX79" i="31"/>
  <c r="AX79" i="30"/>
  <c r="AX79" i="29"/>
  <c r="AY80" i="10"/>
  <c r="AM80" i="36"/>
  <c r="AM80" i="35"/>
  <c r="AM80" i="34"/>
  <c r="AM80" i="33"/>
  <c r="AM80" i="31"/>
  <c r="AM80" i="30"/>
  <c r="AM80" i="29"/>
  <c r="AZ80" i="10"/>
  <c r="AN80" i="36"/>
  <c r="AN80" i="35"/>
  <c r="AN80" i="34"/>
  <c r="AN80" i="33"/>
  <c r="AN80" i="31"/>
  <c r="AN80" i="30"/>
  <c r="AN80" i="29"/>
  <c r="BA80" i="10"/>
  <c r="AO80" i="36"/>
  <c r="AO80" i="35"/>
  <c r="AO80" i="34"/>
  <c r="AO80" i="33"/>
  <c r="AO80" i="31"/>
  <c r="AO80" i="30"/>
  <c r="AO80" i="29"/>
  <c r="BB80" i="10"/>
  <c r="AP80" i="36"/>
  <c r="AP80" i="35"/>
  <c r="AP80" i="34"/>
  <c r="AP80" i="33"/>
  <c r="AP80" i="31"/>
  <c r="AP80" i="30"/>
  <c r="AP80" i="29"/>
  <c r="BC80" i="10"/>
  <c r="AQ80" i="36"/>
  <c r="AQ80" i="35"/>
  <c r="AQ80" i="34"/>
  <c r="AQ80" i="33"/>
  <c r="AQ80" i="31"/>
  <c r="AQ80" i="30"/>
  <c r="AQ80" i="29"/>
  <c r="BD80" i="10"/>
  <c r="AR80" i="36"/>
  <c r="AR80" i="35"/>
  <c r="AR80" i="34"/>
  <c r="AR80" i="33"/>
  <c r="AR80" i="31"/>
  <c r="AR80" i="30"/>
  <c r="AR80" i="29"/>
  <c r="BE80" i="10"/>
  <c r="AS80" i="36"/>
  <c r="AS80" i="35"/>
  <c r="AS80" i="34"/>
  <c r="AS80" i="33"/>
  <c r="AS80" i="31"/>
  <c r="AS80" i="30"/>
  <c r="AS80" i="29"/>
  <c r="BF80" i="10"/>
  <c r="AT80" i="36"/>
  <c r="AT80" i="35"/>
  <c r="AT80" i="34"/>
  <c r="AT80" i="33"/>
  <c r="AT80" i="31"/>
  <c r="AT80" i="30"/>
  <c r="AT80" i="29"/>
  <c r="BG80" i="10"/>
  <c r="AU80" i="36"/>
  <c r="AU80" i="35"/>
  <c r="AU80" i="34"/>
  <c r="AU80" i="33"/>
  <c r="AU80" i="31"/>
  <c r="AU80" i="30"/>
  <c r="AU80" i="29"/>
  <c r="BH80" i="10"/>
  <c r="AV80" i="36"/>
  <c r="AV80" i="35"/>
  <c r="AV80" i="34"/>
  <c r="AV80" i="33"/>
  <c r="AV80" i="31"/>
  <c r="AV80" i="30"/>
  <c r="AV80" i="29"/>
  <c r="BI80" i="10"/>
  <c r="AW80" i="36"/>
  <c r="AW80" i="35"/>
  <c r="AW80" i="34"/>
  <c r="AW80" i="33"/>
  <c r="AW80" i="31"/>
  <c r="AW80" i="30"/>
  <c r="AW80" i="29"/>
  <c r="BJ80" i="10"/>
  <c r="AX80" i="36"/>
  <c r="AX80" i="35"/>
  <c r="AX80" i="34"/>
  <c r="AX80" i="33"/>
  <c r="AX80" i="31"/>
  <c r="AX80" i="30"/>
  <c r="AX80" i="29"/>
  <c r="AY81" i="10"/>
  <c r="AM81" i="36"/>
  <c r="AM81" i="35"/>
  <c r="AM81" i="34"/>
  <c r="AM81" i="33"/>
  <c r="AM81" i="31"/>
  <c r="AM81" i="30"/>
  <c r="AM81" i="29"/>
  <c r="AZ81" i="10"/>
  <c r="AN81" i="36"/>
  <c r="AN81" i="35"/>
  <c r="AN81" i="34"/>
  <c r="AN81" i="33"/>
  <c r="AN81" i="31"/>
  <c r="AN81" i="30"/>
  <c r="AN81" i="29"/>
  <c r="BA81" i="10"/>
  <c r="AO81" i="36"/>
  <c r="AO81" i="35"/>
  <c r="AO81" i="34"/>
  <c r="AO81" i="33"/>
  <c r="AO81" i="31"/>
  <c r="AO81" i="30"/>
  <c r="AO81" i="29"/>
  <c r="BB81" i="10"/>
  <c r="AP81" i="36"/>
  <c r="AP81" i="35"/>
  <c r="AP81" i="34"/>
  <c r="AP81" i="33"/>
  <c r="AP81" i="31"/>
  <c r="AP81" i="30"/>
  <c r="AP81" i="29"/>
  <c r="BC81" i="10"/>
  <c r="AQ81" i="36"/>
  <c r="AQ81" i="35"/>
  <c r="AQ81" i="34"/>
  <c r="AQ81" i="33"/>
  <c r="AQ81" i="31"/>
  <c r="AQ81" i="30"/>
  <c r="AQ81" i="29"/>
  <c r="BD81" i="10"/>
  <c r="AR81" i="36"/>
  <c r="AR81" i="35"/>
  <c r="AR81" i="34"/>
  <c r="AR81" i="33"/>
  <c r="AR81" i="31"/>
  <c r="AR81" i="30"/>
  <c r="AR81" i="29"/>
  <c r="BE81" i="10"/>
  <c r="AS81" i="36"/>
  <c r="AS81" i="35"/>
  <c r="AS81" i="34"/>
  <c r="AS81" i="33"/>
  <c r="AS81" i="31"/>
  <c r="AS81" i="30"/>
  <c r="AS81" i="29"/>
  <c r="BF81" i="10"/>
  <c r="AT81" i="36"/>
  <c r="AT81" i="35"/>
  <c r="AT81" i="34"/>
  <c r="AT81" i="33"/>
  <c r="AT81" i="31"/>
  <c r="AT81" i="30"/>
  <c r="AT81" i="29"/>
  <c r="BG81" i="10"/>
  <c r="AU81" i="36"/>
  <c r="AU81" i="35"/>
  <c r="AU81" i="34"/>
  <c r="AU81" i="33"/>
  <c r="AU81" i="31"/>
  <c r="AU81" i="30"/>
  <c r="AU81" i="29"/>
  <c r="BH81" i="10"/>
  <c r="AV81" i="36"/>
  <c r="AV81" i="35"/>
  <c r="AV81" i="34"/>
  <c r="AV81" i="33"/>
  <c r="AV81" i="31"/>
  <c r="AV81" i="30"/>
  <c r="AV81" i="29"/>
  <c r="BI81" i="10"/>
  <c r="AW81" i="36"/>
  <c r="AW81" i="35"/>
  <c r="AW81" i="34"/>
  <c r="AW81" i="33"/>
  <c r="AW81" i="31"/>
  <c r="AW81" i="30"/>
  <c r="AW81" i="29"/>
  <c r="BJ81" i="10"/>
  <c r="AX81" i="36"/>
  <c r="AX81" i="35"/>
  <c r="AX81" i="34"/>
  <c r="AX81" i="33"/>
  <c r="AX81" i="31"/>
  <c r="AX81" i="30"/>
  <c r="AX81" i="29"/>
  <c r="AY82" i="10"/>
  <c r="AM82" i="36"/>
  <c r="AM82" i="35"/>
  <c r="AM82" i="34"/>
  <c r="AM82" i="33"/>
  <c r="AM82" i="31"/>
  <c r="AM82" i="30"/>
  <c r="AM82" i="29"/>
  <c r="AZ82" i="10"/>
  <c r="AN82" i="36"/>
  <c r="AN82" i="35"/>
  <c r="AN82" i="34"/>
  <c r="AN82" i="33"/>
  <c r="AN82" i="31"/>
  <c r="AN82" i="30"/>
  <c r="AN82" i="29"/>
  <c r="BA82" i="10"/>
  <c r="AO82" i="36"/>
  <c r="AO82" i="35"/>
  <c r="AO82" i="34"/>
  <c r="AO82" i="33"/>
  <c r="AO82" i="31"/>
  <c r="AO82" i="30"/>
  <c r="AO82" i="29"/>
  <c r="BB82" i="10"/>
  <c r="AP82" i="36"/>
  <c r="AP82" i="35"/>
  <c r="AP82" i="34"/>
  <c r="AP82" i="33"/>
  <c r="AP82" i="31"/>
  <c r="AP82" i="30"/>
  <c r="AP82" i="29"/>
  <c r="BC82" i="10"/>
  <c r="AQ82" i="36"/>
  <c r="AQ82" i="35"/>
  <c r="AQ82" i="34"/>
  <c r="AQ82" i="33"/>
  <c r="AQ82" i="31"/>
  <c r="AQ82" i="30"/>
  <c r="AQ82" i="29"/>
  <c r="BD82" i="10"/>
  <c r="AR82" i="36"/>
  <c r="AR82" i="35"/>
  <c r="AR82" i="34"/>
  <c r="AR82" i="33"/>
  <c r="AR82" i="31"/>
  <c r="AR82" i="30"/>
  <c r="AR82" i="29"/>
  <c r="BE82" i="10"/>
  <c r="AS82" i="36"/>
  <c r="AS82" i="35"/>
  <c r="AS82" i="34"/>
  <c r="AS82" i="33"/>
  <c r="AS82" i="31"/>
  <c r="AS82" i="30"/>
  <c r="AS82" i="29"/>
  <c r="BF82" i="10"/>
  <c r="AT82" i="36"/>
  <c r="AT82" i="35"/>
  <c r="AT82" i="34"/>
  <c r="AT82" i="33"/>
  <c r="AT82" i="31"/>
  <c r="AT82" i="30"/>
  <c r="AT82" i="29"/>
  <c r="BG82" i="10"/>
  <c r="AU82" i="36"/>
  <c r="AU82" i="35"/>
  <c r="AU82" i="34"/>
  <c r="AU82" i="33"/>
  <c r="AU82" i="31"/>
  <c r="AU82" i="30"/>
  <c r="AU82" i="29"/>
  <c r="BH82" i="10"/>
  <c r="AV82" i="36"/>
  <c r="AV82" i="35"/>
  <c r="AV82" i="34"/>
  <c r="AV82" i="33"/>
  <c r="AV82" i="31"/>
  <c r="AV82" i="30"/>
  <c r="AV82" i="29"/>
  <c r="BI82" i="10"/>
  <c r="AW82" i="36"/>
  <c r="AW82" i="35"/>
  <c r="AW82" i="34"/>
  <c r="AW82" i="33"/>
  <c r="AW82" i="31"/>
  <c r="AW82" i="30"/>
  <c r="AW82" i="29"/>
  <c r="BJ82" i="10"/>
  <c r="AX82" i="36"/>
  <c r="AX82" i="35"/>
  <c r="AX82" i="34"/>
  <c r="AX82" i="33"/>
  <c r="AX82" i="31"/>
  <c r="AX82" i="30"/>
  <c r="AX82" i="29"/>
  <c r="AY83" i="10"/>
  <c r="AM83" i="36"/>
  <c r="AM83" i="35"/>
  <c r="AM83" i="34"/>
  <c r="AM83" i="33"/>
  <c r="AM83" i="31"/>
  <c r="AM83" i="30"/>
  <c r="AM83" i="29"/>
  <c r="AZ83" i="10"/>
  <c r="AN83" i="36"/>
  <c r="AN83" i="35"/>
  <c r="AN83" i="34"/>
  <c r="AN83" i="33"/>
  <c r="AN83" i="31"/>
  <c r="AN83" i="30"/>
  <c r="AN83" i="29"/>
  <c r="BA83" i="10"/>
  <c r="AO83" i="36"/>
  <c r="AO83" i="35"/>
  <c r="AO83" i="34"/>
  <c r="AO83" i="33"/>
  <c r="AO83" i="31"/>
  <c r="AO83" i="30"/>
  <c r="AO83" i="29"/>
  <c r="BB83" i="10"/>
  <c r="AP83" i="36"/>
  <c r="AP83" i="35"/>
  <c r="AP83" i="34"/>
  <c r="AP83" i="33"/>
  <c r="AP83" i="31"/>
  <c r="AP83" i="30"/>
  <c r="AP83" i="29"/>
  <c r="BC83" i="10"/>
  <c r="AQ83" i="36"/>
  <c r="AQ83" i="35"/>
  <c r="AQ83" i="34"/>
  <c r="AQ83" i="33"/>
  <c r="AQ83" i="31"/>
  <c r="AQ83" i="30"/>
  <c r="AQ83" i="29"/>
  <c r="BD83" i="10"/>
  <c r="AR83" i="36"/>
  <c r="AR83" i="35"/>
  <c r="AR83" i="34"/>
  <c r="AR83" i="33"/>
  <c r="AR83" i="31"/>
  <c r="AR83" i="30"/>
  <c r="AR83" i="29"/>
  <c r="BE83" i="10"/>
  <c r="AS83" i="36"/>
  <c r="AS83" i="35"/>
  <c r="AS83" i="34"/>
  <c r="AS83" i="33"/>
  <c r="AS83" i="31"/>
  <c r="AS83" i="30"/>
  <c r="AS83" i="29"/>
  <c r="BF83" i="10"/>
  <c r="AT83" i="36"/>
  <c r="AT83" i="35"/>
  <c r="AT83" i="34"/>
  <c r="AT83" i="33"/>
  <c r="AT83" i="31"/>
  <c r="AT83" i="30"/>
  <c r="AT83" i="29"/>
  <c r="BG83" i="10"/>
  <c r="AU83" i="36"/>
  <c r="AU83" i="35"/>
  <c r="AU83" i="34"/>
  <c r="AU83" i="33"/>
  <c r="AU83" i="31"/>
  <c r="AU83" i="30"/>
  <c r="AU83" i="29"/>
  <c r="AV83" i="36"/>
  <c r="AV83" i="35"/>
  <c r="AV83" i="34"/>
  <c r="AV83" i="33"/>
  <c r="AV83" i="31"/>
  <c r="AV83" i="30"/>
  <c r="AV83" i="29"/>
  <c r="BH83" i="10"/>
  <c r="BI83" i="10"/>
  <c r="AW83" i="36"/>
  <c r="AW83" i="35"/>
  <c r="AW83" i="34"/>
  <c r="AW83" i="33"/>
  <c r="AW83" i="31"/>
  <c r="AW83" i="30"/>
  <c r="AW83" i="29"/>
  <c r="BJ83" i="10"/>
  <c r="AX83" i="36"/>
  <c r="AX83" i="35"/>
  <c r="AX83" i="34"/>
  <c r="AX83" i="33"/>
  <c r="AX83" i="31"/>
  <c r="AX83" i="30"/>
  <c r="AX83" i="29"/>
  <c r="AY84" i="10"/>
  <c r="AM84" i="36"/>
  <c r="AM84" i="35"/>
  <c r="AM84" i="34"/>
  <c r="AM84" i="33"/>
  <c r="AM84" i="31"/>
  <c r="AM84" i="30"/>
  <c r="AM84" i="29"/>
  <c r="AZ84" i="10"/>
  <c r="AN84" i="36"/>
  <c r="AN84" i="35"/>
  <c r="AN84" i="34"/>
  <c r="AN84" i="33"/>
  <c r="AN84" i="31"/>
  <c r="AN84" i="30"/>
  <c r="AN84" i="29"/>
  <c r="BA84" i="10"/>
  <c r="AO84" i="36"/>
  <c r="AO84" i="35"/>
  <c r="AO84" i="34"/>
  <c r="AO84" i="33"/>
  <c r="AO84" i="31"/>
  <c r="AO84" i="30"/>
  <c r="AO84" i="29"/>
  <c r="BB84" i="10"/>
  <c r="AP84" i="36"/>
  <c r="AP84" i="35"/>
  <c r="AP84" i="34"/>
  <c r="AP84" i="33"/>
  <c r="AP84" i="31"/>
  <c r="AP84" i="30"/>
  <c r="AP84" i="29"/>
  <c r="BC84" i="10"/>
  <c r="AQ84" i="36"/>
  <c r="AQ84" i="35"/>
  <c r="AQ84" i="34"/>
  <c r="AQ84" i="33"/>
  <c r="AQ84" i="31"/>
  <c r="AQ84" i="30"/>
  <c r="AQ84" i="29"/>
  <c r="BD84" i="10"/>
  <c r="AR84" i="36"/>
  <c r="AR84" i="35"/>
  <c r="AR84" i="34"/>
  <c r="AR84" i="33"/>
  <c r="AR84" i="31"/>
  <c r="AR84" i="30"/>
  <c r="AR84" i="29"/>
  <c r="BE84" i="10"/>
  <c r="AS84" i="36"/>
  <c r="AS84" i="35"/>
  <c r="AS84" i="34"/>
  <c r="AS84" i="33"/>
  <c r="AS84" i="31"/>
  <c r="AS84" i="30"/>
  <c r="AS84" i="29"/>
  <c r="BF84" i="10"/>
  <c r="AT84" i="36"/>
  <c r="AT84" i="35"/>
  <c r="AT84" i="34"/>
  <c r="AT84" i="33"/>
  <c r="AT84" i="31"/>
  <c r="AT84" i="30"/>
  <c r="AT84" i="29"/>
  <c r="BG84" i="10"/>
  <c r="AU84" i="36"/>
  <c r="AU84" i="35"/>
  <c r="AU84" i="34"/>
  <c r="AU84" i="33"/>
  <c r="AU84" i="31"/>
  <c r="AU84" i="30"/>
  <c r="AU84" i="29"/>
  <c r="BH84" i="10"/>
  <c r="AV84" i="36"/>
  <c r="AV84" i="35"/>
  <c r="AV84" i="34"/>
  <c r="AV84" i="33"/>
  <c r="AV84" i="31"/>
  <c r="AV84" i="30"/>
  <c r="AV84" i="29"/>
  <c r="BI84" i="10"/>
  <c r="AW84" i="36"/>
  <c r="AW84" i="35"/>
  <c r="AW84" i="34"/>
  <c r="AW84" i="33"/>
  <c r="AW84" i="31"/>
  <c r="AW84" i="30"/>
  <c r="AW84" i="29"/>
  <c r="BJ84" i="10"/>
  <c r="AX84" i="36"/>
  <c r="AX84" i="35"/>
  <c r="AX84" i="34"/>
  <c r="AX84" i="33"/>
  <c r="AX84" i="31"/>
  <c r="AX84" i="30"/>
  <c r="AX84" i="29"/>
  <c r="AY85" i="10"/>
  <c r="AM85" i="36"/>
  <c r="AM85" i="35"/>
  <c r="AM85" i="34"/>
  <c r="AM85" i="33"/>
  <c r="AM85" i="31"/>
  <c r="AM85" i="30"/>
  <c r="AM85" i="29"/>
  <c r="AZ85" i="10"/>
  <c r="AN85" i="36"/>
  <c r="AN85" i="35"/>
  <c r="AN85" i="34"/>
  <c r="AN85" i="33"/>
  <c r="AN85" i="31"/>
  <c r="AN85" i="30"/>
  <c r="AN85" i="29"/>
  <c r="BA85" i="10"/>
  <c r="AO85" i="36"/>
  <c r="AO85" i="35"/>
  <c r="AO85" i="34"/>
  <c r="AO85" i="33"/>
  <c r="AO85" i="31"/>
  <c r="AO85" i="30"/>
  <c r="AO85" i="29"/>
  <c r="BB85" i="10"/>
  <c r="AP85" i="36"/>
  <c r="AP85" i="35"/>
  <c r="AP85" i="34"/>
  <c r="AP85" i="33"/>
  <c r="AP85" i="31"/>
  <c r="AP85" i="30"/>
  <c r="AP85" i="29"/>
  <c r="BC85" i="10"/>
  <c r="AQ85" i="36"/>
  <c r="AQ85" i="35"/>
  <c r="AQ85" i="34"/>
  <c r="AQ85" i="33"/>
  <c r="AQ85" i="31"/>
  <c r="AQ85" i="30"/>
  <c r="AQ85" i="29"/>
  <c r="BD85" i="10"/>
  <c r="AR85" i="36"/>
  <c r="AR85" i="35"/>
  <c r="AR85" i="34"/>
  <c r="AR85" i="33"/>
  <c r="AR85" i="31"/>
  <c r="AR85" i="30"/>
  <c r="AR85" i="29"/>
  <c r="BE85" i="10"/>
  <c r="AS85" i="36"/>
  <c r="AS85" i="35"/>
  <c r="AS85" i="34"/>
  <c r="AS85" i="33"/>
  <c r="AS85" i="31"/>
  <c r="AS85" i="30"/>
  <c r="AS85" i="29"/>
  <c r="BF85" i="10"/>
  <c r="AT85" i="36"/>
  <c r="AT85" i="35"/>
  <c r="AT85" i="34"/>
  <c r="AT85" i="33"/>
  <c r="AT85" i="31"/>
  <c r="AT85" i="30"/>
  <c r="AT85" i="29"/>
  <c r="BG85" i="10"/>
  <c r="AU85" i="36"/>
  <c r="AU85" i="35"/>
  <c r="AU85" i="34"/>
  <c r="AU85" i="33"/>
  <c r="AU85" i="31"/>
  <c r="AU85" i="30"/>
  <c r="AU85" i="29"/>
  <c r="AV85" i="36"/>
  <c r="AV85" i="35"/>
  <c r="AV85" i="34"/>
  <c r="AV85" i="33"/>
  <c r="AV85" i="31"/>
  <c r="AV85" i="30"/>
  <c r="AV85" i="29"/>
  <c r="BH85" i="10"/>
  <c r="BI85" i="10"/>
  <c r="AW85" i="36"/>
  <c r="AW85" i="35"/>
  <c r="AW85" i="34"/>
  <c r="AW85" i="33"/>
  <c r="AW85" i="31"/>
  <c r="AW85" i="30"/>
  <c r="AW85" i="29"/>
  <c r="BJ85" i="10"/>
  <c r="AX85" i="36"/>
  <c r="AX85" i="35"/>
  <c r="AX85" i="34"/>
  <c r="AX85" i="33"/>
  <c r="AX85" i="31"/>
  <c r="AX85" i="30"/>
  <c r="AX85" i="29"/>
  <c r="AY86" i="10"/>
  <c r="AM86" i="36"/>
  <c r="AM86" i="35"/>
  <c r="AM86" i="34"/>
  <c r="AM86" i="33"/>
  <c r="AM86" i="31"/>
  <c r="AM86" i="30"/>
  <c r="AM86" i="29"/>
  <c r="AZ86" i="10"/>
  <c r="AN86" i="36"/>
  <c r="AN86" i="35"/>
  <c r="AN86" i="34"/>
  <c r="AN86" i="33"/>
  <c r="AN86" i="31"/>
  <c r="AN86" i="30"/>
  <c r="AN86" i="29"/>
  <c r="BA86" i="10"/>
  <c r="AO86" i="36"/>
  <c r="AO86" i="35"/>
  <c r="AO86" i="34"/>
  <c r="AO86" i="33"/>
  <c r="AO86" i="31"/>
  <c r="AO86" i="30"/>
  <c r="AO86" i="29"/>
  <c r="BB86" i="10"/>
  <c r="AP86" i="36"/>
  <c r="AP86" i="35"/>
  <c r="AP86" i="34"/>
  <c r="AP86" i="33"/>
  <c r="AP86" i="31"/>
  <c r="AP86" i="30"/>
  <c r="AP86" i="29"/>
  <c r="BC86" i="10"/>
  <c r="AQ86" i="36"/>
  <c r="AQ86" i="35"/>
  <c r="AQ86" i="34"/>
  <c r="AQ86" i="33"/>
  <c r="AQ86" i="31"/>
  <c r="AQ86" i="30"/>
  <c r="AQ86" i="29"/>
  <c r="AR86" i="36"/>
  <c r="AR86" i="35"/>
  <c r="AR86" i="34"/>
  <c r="AR86" i="33"/>
  <c r="AR86" i="31"/>
  <c r="AR86" i="30"/>
  <c r="AR86" i="29"/>
  <c r="BD86" i="10"/>
  <c r="BE86" i="10"/>
  <c r="AS86" i="36"/>
  <c r="AS86" i="35"/>
  <c r="AS86" i="34"/>
  <c r="AS86" i="33"/>
  <c r="AS86" i="31"/>
  <c r="AS86" i="30"/>
  <c r="AS86" i="29"/>
  <c r="BF86" i="10"/>
  <c r="AT86" i="36"/>
  <c r="AT86" i="35"/>
  <c r="AT86" i="34"/>
  <c r="AT86" i="33"/>
  <c r="AT86" i="31"/>
  <c r="AT86" i="30"/>
  <c r="AT86" i="29"/>
  <c r="BG86" i="10"/>
  <c r="AU86" i="36"/>
  <c r="AU86" i="35"/>
  <c r="AU86" i="34"/>
  <c r="AU86" i="33"/>
  <c r="AU86" i="31"/>
  <c r="AU86" i="30"/>
  <c r="AU86" i="29"/>
  <c r="BH86" i="10"/>
  <c r="AV86" i="36"/>
  <c r="AV86" i="35"/>
  <c r="AV86" i="34"/>
  <c r="AV86" i="33"/>
  <c r="AV86" i="31"/>
  <c r="AV86" i="30"/>
  <c r="AV86" i="29"/>
  <c r="BI86" i="10"/>
  <c r="AW86" i="36"/>
  <c r="AW86" i="35"/>
  <c r="AW86" i="34"/>
  <c r="AW86" i="33"/>
  <c r="AW86" i="31"/>
  <c r="AW86" i="30"/>
  <c r="AW86" i="29"/>
  <c r="BJ86" i="10"/>
  <c r="AX86" i="36"/>
  <c r="AX86" i="35"/>
  <c r="AX86" i="34"/>
  <c r="AX86" i="33"/>
  <c r="AX86" i="31"/>
  <c r="AX86" i="30"/>
  <c r="AX86" i="29"/>
  <c r="AY87" i="10"/>
  <c r="AM87" i="36"/>
  <c r="AM87" i="35"/>
  <c r="AM87" i="34"/>
  <c r="AM87" i="33"/>
  <c r="AM87" i="31"/>
  <c r="AM87" i="30"/>
  <c r="AM87" i="29"/>
  <c r="AZ87" i="10"/>
  <c r="AN87" i="36"/>
  <c r="AN87" i="35"/>
  <c r="AN87" i="34"/>
  <c r="AN87" i="33"/>
  <c r="AN87" i="31"/>
  <c r="AN87" i="30"/>
  <c r="AN87" i="29"/>
  <c r="BA87" i="10"/>
  <c r="AO87" i="36"/>
  <c r="AO87" i="35"/>
  <c r="AO87" i="34"/>
  <c r="AO87" i="33"/>
  <c r="AO87" i="31"/>
  <c r="AO87" i="30"/>
  <c r="AO87" i="29"/>
  <c r="BB87" i="10"/>
  <c r="AP87" i="36"/>
  <c r="AP87" i="35"/>
  <c r="AP87" i="34"/>
  <c r="AP87" i="33"/>
  <c r="AP87" i="31"/>
  <c r="AP87" i="30"/>
  <c r="AP87" i="29"/>
  <c r="BC87" i="10"/>
  <c r="AQ87" i="36"/>
  <c r="AQ87" i="35"/>
  <c r="AQ87" i="34"/>
  <c r="AQ87" i="33"/>
  <c r="AQ87" i="31"/>
  <c r="AQ87" i="30"/>
  <c r="AQ87" i="29"/>
  <c r="BD87" i="10"/>
  <c r="AR87" i="36"/>
  <c r="AR87" i="35"/>
  <c r="AR87" i="34"/>
  <c r="AR87" i="33"/>
  <c r="AR87" i="31"/>
  <c r="AR87" i="30"/>
  <c r="AR87" i="29"/>
  <c r="BE87" i="10"/>
  <c r="AS87" i="36"/>
  <c r="AS87" i="35"/>
  <c r="AS87" i="34"/>
  <c r="AS87" i="33"/>
  <c r="AS87" i="31"/>
  <c r="AS87" i="30"/>
  <c r="AS87" i="29"/>
  <c r="BF87" i="10"/>
  <c r="AT87" i="36"/>
  <c r="AT87" i="35"/>
  <c r="AT87" i="34"/>
  <c r="AT87" i="33"/>
  <c r="AT87" i="31"/>
  <c r="AT87" i="30"/>
  <c r="AT87" i="29"/>
  <c r="BG87" i="10"/>
  <c r="AU87" i="36"/>
  <c r="AU87" i="35"/>
  <c r="AU87" i="34"/>
  <c r="AU87" i="33"/>
  <c r="AU87" i="31"/>
  <c r="AU87" i="30"/>
  <c r="AU87" i="29"/>
  <c r="BH87" i="10"/>
  <c r="AV87" i="36"/>
  <c r="AV87" i="35"/>
  <c r="AV87" i="34"/>
  <c r="AV87" i="33"/>
  <c r="AV87" i="31"/>
  <c r="AV87" i="30"/>
  <c r="AV87" i="29"/>
  <c r="BI87" i="10"/>
  <c r="AW87" i="36"/>
  <c r="AW87" i="35"/>
  <c r="AW87" i="34"/>
  <c r="AW87" i="33"/>
  <c r="AW87" i="31"/>
  <c r="AW87" i="30"/>
  <c r="AW87" i="29"/>
  <c r="BJ87" i="10"/>
  <c r="AX87" i="36"/>
  <c r="AX87" i="35"/>
  <c r="AX87" i="34"/>
  <c r="AX87" i="33"/>
  <c r="AX87" i="31"/>
  <c r="AX87" i="30"/>
  <c r="AX87" i="29"/>
  <c r="AY88" i="10"/>
  <c r="AM88" i="36"/>
  <c r="AM88" i="35"/>
  <c r="AM88" i="34"/>
  <c r="AM88" i="33"/>
  <c r="AM88" i="31"/>
  <c r="AM88" i="30"/>
  <c r="AM88" i="29"/>
  <c r="AZ88" i="10"/>
  <c r="AN88" i="36"/>
  <c r="AN88" i="35"/>
  <c r="AN88" i="34"/>
  <c r="AN88" i="33"/>
  <c r="AN88" i="31"/>
  <c r="AN88" i="30"/>
  <c r="AN88" i="29"/>
  <c r="BA88" i="10"/>
  <c r="AO88" i="36"/>
  <c r="AO88" i="35"/>
  <c r="AO88" i="34"/>
  <c r="AO88" i="33"/>
  <c r="AO88" i="31"/>
  <c r="AO88" i="30"/>
  <c r="AO88" i="29"/>
  <c r="BB88" i="10"/>
  <c r="AP88" i="36"/>
  <c r="AP88" i="35"/>
  <c r="AP88" i="34"/>
  <c r="AP88" i="33"/>
  <c r="AP88" i="31"/>
  <c r="AP88" i="30"/>
  <c r="AP88" i="29"/>
  <c r="BC88" i="10"/>
  <c r="AQ88" i="36"/>
  <c r="AQ88" i="35"/>
  <c r="AQ88" i="34"/>
  <c r="AQ88" i="33"/>
  <c r="AQ88" i="31"/>
  <c r="AQ88" i="30"/>
  <c r="AQ88" i="29"/>
  <c r="BD88" i="10"/>
  <c r="AR88" i="36"/>
  <c r="AR88" i="35"/>
  <c r="AR88" i="34"/>
  <c r="AR88" i="33"/>
  <c r="AR88" i="31"/>
  <c r="AR88" i="30"/>
  <c r="AR88" i="29"/>
  <c r="BE88" i="10"/>
  <c r="AS88" i="36"/>
  <c r="AS88" i="35"/>
  <c r="AS88" i="34"/>
  <c r="AS88" i="33"/>
  <c r="AS88" i="31"/>
  <c r="AS88" i="30"/>
  <c r="AS88" i="29"/>
  <c r="BF88" i="10"/>
  <c r="AT88" i="36"/>
  <c r="AT88" i="35"/>
  <c r="AT88" i="34"/>
  <c r="AT88" i="33"/>
  <c r="AT88" i="31"/>
  <c r="AT88" i="30"/>
  <c r="AT88" i="29"/>
  <c r="BG88" i="10"/>
  <c r="AU88" i="36"/>
  <c r="AU88" i="35"/>
  <c r="AU88" i="34"/>
  <c r="AU88" i="33"/>
  <c r="AU88" i="31"/>
  <c r="AU88" i="30"/>
  <c r="AU88" i="29"/>
  <c r="BH88" i="10"/>
  <c r="AV88" i="36"/>
  <c r="AV88" i="35"/>
  <c r="AV88" i="34"/>
  <c r="AV88" i="33"/>
  <c r="AV88" i="31"/>
  <c r="AV88" i="30"/>
  <c r="AV88" i="29"/>
  <c r="BI88" i="10"/>
  <c r="AW88" i="36"/>
  <c r="AW88" i="35"/>
  <c r="AW88" i="34"/>
  <c r="AW88" i="33"/>
  <c r="AW88" i="31"/>
  <c r="AW88" i="30"/>
  <c r="AW88" i="29"/>
  <c r="BJ88" i="10"/>
  <c r="AX88" i="36"/>
  <c r="AX88" i="35"/>
  <c r="AX88" i="34"/>
  <c r="AX88" i="33"/>
  <c r="AX88" i="31"/>
  <c r="AX88" i="30"/>
  <c r="AX88" i="29"/>
  <c r="AY89" i="10"/>
  <c r="AM89" i="36"/>
  <c r="AM89" i="35"/>
  <c r="AM89" i="34"/>
  <c r="AM89" i="33"/>
  <c r="AM89" i="31"/>
  <c r="AM89" i="30"/>
  <c r="AM89" i="29"/>
  <c r="AZ89" i="10"/>
  <c r="AN89" i="36"/>
  <c r="AN89" i="35"/>
  <c r="AN89" i="34"/>
  <c r="AN89" i="33"/>
  <c r="AN89" i="31"/>
  <c r="AN89" i="30"/>
  <c r="AN89" i="29"/>
  <c r="BA89" i="10"/>
  <c r="AO89" i="36"/>
  <c r="AO89" i="35"/>
  <c r="AO89" i="34"/>
  <c r="AO89" i="33"/>
  <c r="AO89" i="31"/>
  <c r="AO89" i="30"/>
  <c r="AO89" i="29"/>
  <c r="BB89" i="10"/>
  <c r="AP89" i="36"/>
  <c r="AP89" i="35"/>
  <c r="AP89" i="34"/>
  <c r="AP89" i="33"/>
  <c r="AP89" i="31"/>
  <c r="AP89" i="30"/>
  <c r="AP89" i="29"/>
  <c r="BC89" i="10"/>
  <c r="AQ89" i="36"/>
  <c r="AQ89" i="35"/>
  <c r="AQ89" i="34"/>
  <c r="AQ89" i="33"/>
  <c r="AQ89" i="31"/>
  <c r="AQ89" i="30"/>
  <c r="AQ89" i="29"/>
  <c r="BD89" i="10"/>
  <c r="AR89" i="36"/>
  <c r="AR89" i="35"/>
  <c r="AR89" i="34"/>
  <c r="AR89" i="33"/>
  <c r="AR89" i="31"/>
  <c r="AR89" i="30"/>
  <c r="AR89" i="29"/>
  <c r="BE89" i="10"/>
  <c r="AS89" i="36"/>
  <c r="AS89" i="35"/>
  <c r="AS89" i="34"/>
  <c r="AS89" i="33"/>
  <c r="AS89" i="31"/>
  <c r="AS89" i="30"/>
  <c r="AS89" i="29"/>
  <c r="BF89" i="10"/>
  <c r="AT89" i="36"/>
  <c r="AT89" i="35"/>
  <c r="AT89" i="34"/>
  <c r="AT89" i="33"/>
  <c r="AT89" i="31"/>
  <c r="AT89" i="30"/>
  <c r="AT89" i="29"/>
  <c r="BG89" i="10"/>
  <c r="AU89" i="36"/>
  <c r="AU89" i="35"/>
  <c r="AU89" i="34"/>
  <c r="AU89" i="33"/>
  <c r="AU89" i="31"/>
  <c r="AU89" i="30"/>
  <c r="AU89" i="29"/>
  <c r="BH89" i="10"/>
  <c r="AV89" i="36"/>
  <c r="AV89" i="35"/>
  <c r="AV89" i="34"/>
  <c r="AV89" i="33"/>
  <c r="AV89" i="31"/>
  <c r="AV89" i="30"/>
  <c r="AV89" i="29"/>
  <c r="BI89" i="10"/>
  <c r="AW89" i="36"/>
  <c r="AW89" i="35"/>
  <c r="AW89" i="34"/>
  <c r="AW89" i="33"/>
  <c r="AW89" i="31"/>
  <c r="AW89" i="30"/>
  <c r="AW89" i="29"/>
  <c r="BJ89" i="10"/>
  <c r="AX89" i="36"/>
  <c r="AX89" i="35"/>
  <c r="AX89" i="34"/>
  <c r="AX89" i="33"/>
  <c r="AX89" i="31"/>
  <c r="AX89" i="30"/>
  <c r="AX89" i="29"/>
  <c r="AY90" i="10"/>
  <c r="AM90" i="36"/>
  <c r="AM90" i="35"/>
  <c r="AM90" i="34"/>
  <c r="AM90" i="33"/>
  <c r="AM90" i="31"/>
  <c r="AM90" i="30"/>
  <c r="AM90" i="29"/>
  <c r="AZ90" i="10"/>
  <c r="AN90" i="36"/>
  <c r="AN90" i="35"/>
  <c r="AN90" i="34"/>
  <c r="AN90" i="33"/>
  <c r="AN90" i="31"/>
  <c r="AN90" i="30"/>
  <c r="AN90" i="29"/>
  <c r="BA90" i="10"/>
  <c r="AO90" i="36"/>
  <c r="AO90" i="35"/>
  <c r="AO90" i="34"/>
  <c r="AO90" i="33"/>
  <c r="AO90" i="31"/>
  <c r="AO90" i="30"/>
  <c r="AO90" i="29"/>
  <c r="BB90" i="10"/>
  <c r="AP90" i="36"/>
  <c r="AP90" i="35"/>
  <c r="AP90" i="34"/>
  <c r="AP90" i="33"/>
  <c r="AP90" i="31"/>
  <c r="AP90" i="30"/>
  <c r="AP90" i="29"/>
  <c r="BC90" i="10"/>
  <c r="AQ90" i="36"/>
  <c r="AQ90" i="35"/>
  <c r="AQ90" i="34"/>
  <c r="AQ90" i="33"/>
  <c r="AQ90" i="31"/>
  <c r="AQ90" i="30"/>
  <c r="AQ90" i="29"/>
  <c r="AR90" i="36"/>
  <c r="AR90" i="35"/>
  <c r="AR90" i="34"/>
  <c r="AR90" i="33"/>
  <c r="AR90" i="31"/>
  <c r="AR90" i="30"/>
  <c r="AR90" i="29"/>
  <c r="BD90" i="10"/>
  <c r="BE90" i="10"/>
  <c r="AS90" i="36"/>
  <c r="AS90" i="35"/>
  <c r="AS90" i="34"/>
  <c r="AS90" i="33"/>
  <c r="AS90" i="31"/>
  <c r="AS90" i="30"/>
  <c r="AS90" i="29"/>
  <c r="BF90" i="10"/>
  <c r="AT90" i="36"/>
  <c r="AT90" i="35"/>
  <c r="AT90" i="34"/>
  <c r="AT90" i="33"/>
  <c r="AT90" i="31"/>
  <c r="AT90" i="30"/>
  <c r="AT90" i="29"/>
  <c r="BG90" i="10"/>
  <c r="AU90" i="36"/>
  <c r="AU90" i="35"/>
  <c r="AU90" i="34"/>
  <c r="AU90" i="33"/>
  <c r="AU90" i="31"/>
  <c r="AU90" i="30"/>
  <c r="AU90" i="29"/>
  <c r="BH90" i="10"/>
  <c r="AV90" i="36"/>
  <c r="AV90" i="35"/>
  <c r="AV90" i="34"/>
  <c r="AV90" i="33"/>
  <c r="AV90" i="31"/>
  <c r="AV90" i="30"/>
  <c r="AV90" i="29"/>
  <c r="BI90" i="10"/>
  <c r="AW90" i="36"/>
  <c r="AW90" i="35"/>
  <c r="AW90" i="34"/>
  <c r="AW90" i="33"/>
  <c r="AW90" i="31"/>
  <c r="AW90" i="30"/>
  <c r="AW90" i="29"/>
  <c r="BJ90" i="10"/>
  <c r="AX90" i="36"/>
  <c r="AX90" i="35"/>
  <c r="AX90" i="34"/>
  <c r="AX90" i="33"/>
  <c r="AX90" i="31"/>
  <c r="AX90" i="30"/>
  <c r="AX90" i="29"/>
  <c r="BP66" i="2"/>
  <c r="BP66" i="32" s="1"/>
  <c r="BO73" i="2"/>
  <c r="BO73" i="32" s="1"/>
  <c r="BS75" i="2"/>
  <c r="BS75" i="32" s="1"/>
  <c r="BO74" i="2"/>
  <c r="BO74" i="32" s="1"/>
  <c r="BT66" i="2"/>
  <c r="BT66" i="32" s="1"/>
  <c r="BT70" i="2"/>
  <c r="BT70" i="32" s="1"/>
  <c r="BK71" i="2"/>
  <c r="BK71" i="32" s="1"/>
  <c r="BL66" i="2"/>
  <c r="BL66" i="32" s="1"/>
  <c r="AY72" i="2"/>
  <c r="AY72" i="32" s="1"/>
  <c r="BP67" i="2"/>
  <c r="BP67" i="32" s="1"/>
  <c r="BP69" i="2"/>
  <c r="BP69" i="32" s="1"/>
  <c r="BD68" i="2"/>
  <c r="BD68" i="32" s="1"/>
  <c r="BN75" i="2"/>
  <c r="BN75" i="32" s="1"/>
  <c r="BL69" i="2"/>
  <c r="BL69" i="32" s="1"/>
  <c r="BO71" i="2"/>
  <c r="BO71" i="32" s="1"/>
  <c r="BO75" i="2"/>
  <c r="BO75" i="32" s="1"/>
  <c r="BS71" i="2"/>
  <c r="BS71" i="32" s="1"/>
  <c r="BT67" i="2"/>
  <c r="BT67" i="32" s="1"/>
  <c r="BG72" i="2"/>
  <c r="BG72" i="32" s="1"/>
  <c r="BS74" i="2"/>
  <c r="BS74" i="32" s="1"/>
  <c r="BK73" i="2"/>
  <c r="BK73" i="32" s="1"/>
  <c r="BK74" i="2"/>
  <c r="BK74" i="32" s="1"/>
  <c r="BC72" i="2"/>
  <c r="BC72" i="32" s="1"/>
  <c r="BL68" i="2"/>
  <c r="BL68" i="32" s="1"/>
  <c r="BV75" i="2"/>
  <c r="BV75" i="32" s="1"/>
  <c r="BU74" i="2"/>
  <c r="BU74" i="32" s="1"/>
  <c r="BR71" i="2"/>
  <c r="BR71" i="32" s="1"/>
  <c r="BQ74" i="2"/>
  <c r="BQ74" i="32" s="1"/>
  <c r="BM74" i="2"/>
  <c r="BM74" i="32" s="1"/>
  <c r="BT68" i="2"/>
  <c r="BT68" i="32" s="1"/>
  <c r="BP70" i="2"/>
  <c r="BP70" i="32" s="1"/>
  <c r="BK75" i="2"/>
  <c r="BK75" i="32" s="1"/>
  <c r="BV71" i="2"/>
  <c r="BV71" i="32" s="1"/>
  <c r="BR75" i="2"/>
  <c r="BR75" i="32" s="1"/>
  <c r="CH212" i="31"/>
  <c r="CG212" i="31"/>
  <c r="CF212" i="31"/>
  <c r="CE212" i="31"/>
  <c r="CD212" i="31"/>
  <c r="CC212" i="31"/>
  <c r="CB212" i="31"/>
  <c r="CA212" i="31"/>
  <c r="BZ212" i="31"/>
  <c r="BY212" i="31"/>
  <c r="BX212" i="31"/>
  <c r="BW212" i="31"/>
  <c r="CH211" i="31"/>
  <c r="CG211" i="31"/>
  <c r="CF211" i="31"/>
  <c r="CE211" i="31"/>
  <c r="CD211" i="31"/>
  <c r="CC211" i="31"/>
  <c r="CB211" i="31"/>
  <c r="CA211" i="31"/>
  <c r="BZ211" i="31"/>
  <c r="BY211" i="31"/>
  <c r="BX211" i="31"/>
  <c r="BW211" i="31"/>
  <c r="CH210" i="31"/>
  <c r="CG210" i="31"/>
  <c r="CF210" i="31"/>
  <c r="CE210" i="31"/>
  <c r="CD210" i="31"/>
  <c r="CC210" i="31"/>
  <c r="CB210" i="31"/>
  <c r="CA210" i="31"/>
  <c r="BZ210" i="31"/>
  <c r="BY210" i="31"/>
  <c r="BX210" i="31"/>
  <c r="BW210" i="31"/>
  <c r="CH209" i="31"/>
  <c r="CG209" i="31"/>
  <c r="CF209" i="31"/>
  <c r="CE209" i="31"/>
  <c r="CD209" i="31"/>
  <c r="CC209" i="31"/>
  <c r="CB209" i="31"/>
  <c r="CA209" i="31"/>
  <c r="BZ209" i="31"/>
  <c r="BY209" i="31"/>
  <c r="BX209" i="31"/>
  <c r="BW209" i="31"/>
  <c r="CH208" i="31"/>
  <c r="CG208" i="31"/>
  <c r="CF208" i="31"/>
  <c r="CE208" i="31"/>
  <c r="CD208" i="31"/>
  <c r="CC208" i="31"/>
  <c r="CB208" i="31"/>
  <c r="CA208" i="31"/>
  <c r="BZ208" i="31"/>
  <c r="BY208" i="31"/>
  <c r="BX208" i="31"/>
  <c r="BW208" i="31"/>
  <c r="CH207" i="31"/>
  <c r="CG207" i="31"/>
  <c r="CF207" i="31"/>
  <c r="CE207" i="31"/>
  <c r="CD207" i="31"/>
  <c r="CC207" i="31"/>
  <c r="CB207" i="31"/>
  <c r="CA207" i="31"/>
  <c r="BZ207" i="31"/>
  <c r="BY207" i="31"/>
  <c r="BX207" i="31"/>
  <c r="BW207" i="31"/>
  <c r="CH206" i="31"/>
  <c r="CG206" i="31"/>
  <c r="CF206" i="31"/>
  <c r="CE206" i="31"/>
  <c r="CD206" i="31"/>
  <c r="CC206" i="31"/>
  <c r="CB206" i="31"/>
  <c r="CA206" i="31"/>
  <c r="BZ206" i="31"/>
  <c r="BY206" i="31"/>
  <c r="BX206" i="31"/>
  <c r="BW206" i="31"/>
  <c r="CH205" i="31"/>
  <c r="CG205" i="31"/>
  <c r="CF205" i="31"/>
  <c r="CE205" i="31"/>
  <c r="CD205" i="31"/>
  <c r="CC205" i="31"/>
  <c r="CB205" i="31"/>
  <c r="CA205" i="31"/>
  <c r="BZ205" i="31"/>
  <c r="BY205" i="31"/>
  <c r="BX205" i="31"/>
  <c r="BW205" i="31"/>
  <c r="CH204" i="31"/>
  <c r="CG204" i="31"/>
  <c r="CF204" i="31"/>
  <c r="CE204" i="31"/>
  <c r="CD204" i="31"/>
  <c r="CC204" i="31"/>
  <c r="CB204" i="31"/>
  <c r="CA204" i="31"/>
  <c r="BZ204" i="31"/>
  <c r="BY204" i="31"/>
  <c r="BX204" i="31"/>
  <c r="BW204" i="31"/>
  <c r="CH203" i="31"/>
  <c r="CG203" i="31"/>
  <c r="CF203" i="31"/>
  <c r="CE203" i="31"/>
  <c r="CD203" i="31"/>
  <c r="CC203" i="31"/>
  <c r="CB203" i="31"/>
  <c r="CA203" i="31"/>
  <c r="BZ203" i="31"/>
  <c r="BY203" i="31"/>
  <c r="BX203" i="31"/>
  <c r="BW203" i="31"/>
  <c r="CH202" i="31"/>
  <c r="CG202" i="31"/>
  <c r="CF202" i="31"/>
  <c r="CE202" i="31"/>
  <c r="CD202" i="31"/>
  <c r="CC202" i="31"/>
  <c r="CB202" i="31"/>
  <c r="CA202" i="31"/>
  <c r="BZ202" i="31"/>
  <c r="BY202" i="31"/>
  <c r="BX202" i="31"/>
  <c r="BW202" i="31"/>
  <c r="CH201" i="31"/>
  <c r="CG201" i="31"/>
  <c r="CF201" i="31"/>
  <c r="CE201" i="31"/>
  <c r="CD201" i="31"/>
  <c r="CC201" i="31"/>
  <c r="CB201" i="31"/>
  <c r="CA201" i="31"/>
  <c r="BZ201" i="31"/>
  <c r="BY201" i="31"/>
  <c r="BX201" i="31"/>
  <c r="BW201" i="31"/>
  <c r="CH200" i="31"/>
  <c r="CG200" i="31"/>
  <c r="CF200" i="31"/>
  <c r="CE200" i="31"/>
  <c r="CD200" i="31"/>
  <c r="CC200" i="31"/>
  <c r="CB200" i="31"/>
  <c r="CA200" i="31"/>
  <c r="BZ200" i="31"/>
  <c r="BY200" i="31"/>
  <c r="BX200" i="31"/>
  <c r="BW200" i="31"/>
  <c r="CH212" i="30"/>
  <c r="CG212" i="30"/>
  <c r="CF212" i="30"/>
  <c r="CE212" i="30"/>
  <c r="CD212" i="30"/>
  <c r="CC212" i="30"/>
  <c r="CB212" i="30"/>
  <c r="CA212" i="30"/>
  <c r="BZ212" i="30"/>
  <c r="BY212" i="30"/>
  <c r="BX212" i="30"/>
  <c r="BW212" i="30"/>
  <c r="CH211" i="30"/>
  <c r="CG211" i="30"/>
  <c r="CF211" i="30"/>
  <c r="CE211" i="30"/>
  <c r="CD211" i="30"/>
  <c r="CC211" i="30"/>
  <c r="CB211" i="30"/>
  <c r="CA211" i="30"/>
  <c r="BZ211" i="30"/>
  <c r="BY211" i="30"/>
  <c r="BX211" i="30"/>
  <c r="BW211" i="30"/>
  <c r="CH210" i="30"/>
  <c r="CG210" i="30"/>
  <c r="CF210" i="30"/>
  <c r="CE210" i="30"/>
  <c r="CD210" i="30"/>
  <c r="CC210" i="30"/>
  <c r="CB210" i="30"/>
  <c r="CA210" i="30"/>
  <c r="BZ210" i="30"/>
  <c r="BY210" i="30"/>
  <c r="BX210" i="30"/>
  <c r="BW210" i="30"/>
  <c r="CH209" i="30"/>
  <c r="CG209" i="30"/>
  <c r="CF209" i="30"/>
  <c r="CE209" i="30"/>
  <c r="CD209" i="30"/>
  <c r="CC209" i="30"/>
  <c r="CB209" i="30"/>
  <c r="CA209" i="30"/>
  <c r="BZ209" i="30"/>
  <c r="BY209" i="30"/>
  <c r="BX209" i="30"/>
  <c r="BW209" i="30"/>
  <c r="CH208" i="30"/>
  <c r="CG208" i="30"/>
  <c r="CF208" i="30"/>
  <c r="CE208" i="30"/>
  <c r="CD208" i="30"/>
  <c r="CC208" i="30"/>
  <c r="CB208" i="30"/>
  <c r="CA208" i="30"/>
  <c r="BZ208" i="30"/>
  <c r="BY208" i="30"/>
  <c r="BX208" i="30"/>
  <c r="BW208" i="30"/>
  <c r="CH207" i="30"/>
  <c r="CG207" i="30"/>
  <c r="CF207" i="30"/>
  <c r="CE207" i="30"/>
  <c r="CD207" i="30"/>
  <c r="CC207" i="30"/>
  <c r="CB207" i="30"/>
  <c r="CA207" i="30"/>
  <c r="BZ207" i="30"/>
  <c r="BY207" i="30"/>
  <c r="BX207" i="30"/>
  <c r="BW207" i="30"/>
  <c r="CH206" i="30"/>
  <c r="CG206" i="30"/>
  <c r="CF206" i="30"/>
  <c r="CE206" i="30"/>
  <c r="CD206" i="30"/>
  <c r="CC206" i="30"/>
  <c r="CB206" i="30"/>
  <c r="CA206" i="30"/>
  <c r="BZ206" i="30"/>
  <c r="BY206" i="30"/>
  <c r="BX206" i="30"/>
  <c r="BW206" i="30"/>
  <c r="CH205" i="30"/>
  <c r="CG205" i="30"/>
  <c r="CF205" i="30"/>
  <c r="CE205" i="30"/>
  <c r="CD205" i="30"/>
  <c r="CC205" i="30"/>
  <c r="CB205" i="30"/>
  <c r="CA205" i="30"/>
  <c r="BZ205" i="30"/>
  <c r="BY205" i="30"/>
  <c r="BX205" i="30"/>
  <c r="BW205" i="30"/>
  <c r="CH204" i="30"/>
  <c r="CG204" i="30"/>
  <c r="CF204" i="30"/>
  <c r="CE204" i="30"/>
  <c r="CD204" i="30"/>
  <c r="CC204" i="30"/>
  <c r="CB204" i="30"/>
  <c r="CA204" i="30"/>
  <c r="BZ204" i="30"/>
  <c r="BY204" i="30"/>
  <c r="BX204" i="30"/>
  <c r="BW204" i="30"/>
  <c r="CH203" i="30"/>
  <c r="CG203" i="30"/>
  <c r="CF203" i="30"/>
  <c r="CE203" i="30"/>
  <c r="CD203" i="30"/>
  <c r="CC203" i="30"/>
  <c r="CB203" i="30"/>
  <c r="CA203" i="30"/>
  <c r="BZ203" i="30"/>
  <c r="BY203" i="30"/>
  <c r="BX203" i="30"/>
  <c r="BW203" i="30"/>
  <c r="CH202" i="30"/>
  <c r="CG202" i="30"/>
  <c r="CF202" i="30"/>
  <c r="CE202" i="30"/>
  <c r="CD202" i="30"/>
  <c r="CC202" i="30"/>
  <c r="CB202" i="30"/>
  <c r="CA202" i="30"/>
  <c r="BZ202" i="30"/>
  <c r="BY202" i="30"/>
  <c r="BX202" i="30"/>
  <c r="BW202" i="30"/>
  <c r="CH201" i="30"/>
  <c r="CG201" i="30"/>
  <c r="CF201" i="30"/>
  <c r="CE201" i="30"/>
  <c r="CD201" i="30"/>
  <c r="CC201" i="30"/>
  <c r="CB201" i="30"/>
  <c r="CA201" i="30"/>
  <c r="BZ201" i="30"/>
  <c r="BY201" i="30"/>
  <c r="BX201" i="30"/>
  <c r="BW201" i="30"/>
  <c r="CH200" i="30"/>
  <c r="CG200" i="30"/>
  <c r="CF200" i="30"/>
  <c r="CE200" i="30"/>
  <c r="CD200" i="30"/>
  <c r="CC200" i="30"/>
  <c r="CB200" i="30"/>
  <c r="CA200" i="30"/>
  <c r="BZ200" i="30"/>
  <c r="BY200" i="30"/>
  <c r="BX200" i="30"/>
  <c r="BW200" i="30"/>
  <c r="CH212" i="29"/>
  <c r="CG212" i="29"/>
  <c r="CF212" i="29"/>
  <c r="CE212" i="29"/>
  <c r="CD212" i="29"/>
  <c r="CC212" i="29"/>
  <c r="CB212" i="29"/>
  <c r="CA212" i="29"/>
  <c r="BZ212" i="29"/>
  <c r="BY212" i="29"/>
  <c r="BX212" i="29"/>
  <c r="BW212" i="29"/>
  <c r="CH211" i="29"/>
  <c r="CG211" i="29"/>
  <c r="CF211" i="29"/>
  <c r="CE211" i="29"/>
  <c r="CD211" i="29"/>
  <c r="CC211" i="29"/>
  <c r="CB211" i="29"/>
  <c r="CA211" i="29"/>
  <c r="BZ211" i="29"/>
  <c r="BY211" i="29"/>
  <c r="BX211" i="29"/>
  <c r="BW211" i="29"/>
  <c r="CH210" i="29"/>
  <c r="CG210" i="29"/>
  <c r="CF210" i="29"/>
  <c r="CE210" i="29"/>
  <c r="CD210" i="29"/>
  <c r="CC210" i="29"/>
  <c r="CB210" i="29"/>
  <c r="CA210" i="29"/>
  <c r="BZ210" i="29"/>
  <c r="BY210" i="29"/>
  <c r="BX210" i="29"/>
  <c r="BW210" i="29"/>
  <c r="CH209" i="29"/>
  <c r="CG209" i="29"/>
  <c r="CF209" i="29"/>
  <c r="CE209" i="29"/>
  <c r="CD209" i="29"/>
  <c r="CC209" i="29"/>
  <c r="CB209" i="29"/>
  <c r="CA209" i="29"/>
  <c r="BZ209" i="29"/>
  <c r="BY209" i="29"/>
  <c r="BX209" i="29"/>
  <c r="BW209" i="29"/>
  <c r="CH208" i="29"/>
  <c r="CG208" i="29"/>
  <c r="CF208" i="29"/>
  <c r="CE208" i="29"/>
  <c r="CD208" i="29"/>
  <c r="CC208" i="29"/>
  <c r="CB208" i="29"/>
  <c r="CA208" i="29"/>
  <c r="BZ208" i="29"/>
  <c r="BY208" i="29"/>
  <c r="BX208" i="29"/>
  <c r="BW208" i="29"/>
  <c r="CH207" i="29"/>
  <c r="CG207" i="29"/>
  <c r="CF207" i="29"/>
  <c r="CE207" i="29"/>
  <c r="CD207" i="29"/>
  <c r="CC207" i="29"/>
  <c r="CB207" i="29"/>
  <c r="CA207" i="29"/>
  <c r="BZ207" i="29"/>
  <c r="BY207" i="29"/>
  <c r="BX207" i="29"/>
  <c r="BW207" i="29"/>
  <c r="CH206" i="29"/>
  <c r="CG206" i="29"/>
  <c r="CF206" i="29"/>
  <c r="CE206" i="29"/>
  <c r="CD206" i="29"/>
  <c r="CC206" i="29"/>
  <c r="CB206" i="29"/>
  <c r="CA206" i="29"/>
  <c r="BZ206" i="29"/>
  <c r="BY206" i="29"/>
  <c r="BX206" i="29"/>
  <c r="BW206" i="29"/>
  <c r="CH205" i="29"/>
  <c r="CG205" i="29"/>
  <c r="CF205" i="29"/>
  <c r="CE205" i="29"/>
  <c r="CD205" i="29"/>
  <c r="CC205" i="29"/>
  <c r="CB205" i="29"/>
  <c r="CA205" i="29"/>
  <c r="BZ205" i="29"/>
  <c r="BY205" i="29"/>
  <c r="BX205" i="29"/>
  <c r="BW205" i="29"/>
  <c r="CH204" i="29"/>
  <c r="CG204" i="29"/>
  <c r="CF204" i="29"/>
  <c r="CE204" i="29"/>
  <c r="CD204" i="29"/>
  <c r="CC204" i="29"/>
  <c r="CB204" i="29"/>
  <c r="CA204" i="29"/>
  <c r="BZ204" i="29"/>
  <c r="BY204" i="29"/>
  <c r="BX204" i="29"/>
  <c r="BW204" i="29"/>
  <c r="CH203" i="29"/>
  <c r="CG203" i="29"/>
  <c r="CF203" i="29"/>
  <c r="CE203" i="29"/>
  <c r="CD203" i="29"/>
  <c r="CC203" i="29"/>
  <c r="CB203" i="29"/>
  <c r="CA203" i="29"/>
  <c r="BZ203" i="29"/>
  <c r="BY203" i="29"/>
  <c r="BX203" i="29"/>
  <c r="BW203" i="29"/>
  <c r="CH202" i="29"/>
  <c r="CG202" i="29"/>
  <c r="CF202" i="29"/>
  <c r="CE202" i="29"/>
  <c r="CD202" i="29"/>
  <c r="CC202" i="29"/>
  <c r="CB202" i="29"/>
  <c r="CA202" i="29"/>
  <c r="BZ202" i="29"/>
  <c r="BY202" i="29"/>
  <c r="BX202" i="29"/>
  <c r="BW202" i="29"/>
  <c r="CH201" i="29"/>
  <c r="CG201" i="29"/>
  <c r="CF201" i="29"/>
  <c r="CE201" i="29"/>
  <c r="CD201" i="29"/>
  <c r="CC201" i="29"/>
  <c r="CB201" i="29"/>
  <c r="CA201" i="29"/>
  <c r="BZ201" i="29"/>
  <c r="BY201" i="29"/>
  <c r="BX201" i="29"/>
  <c r="BW201" i="29"/>
  <c r="CH200" i="29"/>
  <c r="CG200" i="29"/>
  <c r="CF200" i="29"/>
  <c r="CE200" i="29"/>
  <c r="CD200" i="29"/>
  <c r="CC200" i="29"/>
  <c r="CB200" i="29"/>
  <c r="CA200" i="29"/>
  <c r="BZ200" i="29"/>
  <c r="BY200" i="29"/>
  <c r="BX200" i="29"/>
  <c r="BW200" i="29"/>
  <c r="BV90" i="10" l="1"/>
  <c r="BJ90" i="36"/>
  <c r="BJ90" i="35"/>
  <c r="BJ90" i="34"/>
  <c r="BJ90" i="33"/>
  <c r="BJ90" i="31"/>
  <c r="BJ90" i="30"/>
  <c r="BJ90" i="29"/>
  <c r="BU90" i="10"/>
  <c r="BI90" i="36"/>
  <c r="BI90" i="35"/>
  <c r="BI90" i="34"/>
  <c r="BI90" i="33"/>
  <c r="BI90" i="31"/>
  <c r="BI90" i="30"/>
  <c r="BI90" i="29"/>
  <c r="BT90" i="10"/>
  <c r="BH90" i="36"/>
  <c r="BH90" i="35"/>
  <c r="BH90" i="34"/>
  <c r="BH90" i="33"/>
  <c r="BH90" i="31"/>
  <c r="BH90" i="30"/>
  <c r="BH90" i="29"/>
  <c r="BS90" i="10"/>
  <c r="BG90" i="36"/>
  <c r="BG90" i="35"/>
  <c r="BG90" i="34"/>
  <c r="BG90" i="33"/>
  <c r="BG90" i="31"/>
  <c r="BG90" i="30"/>
  <c r="BG90" i="29"/>
  <c r="BR90" i="10"/>
  <c r="BF90" i="36"/>
  <c r="BF90" i="35"/>
  <c r="BF90" i="34"/>
  <c r="BF90" i="33"/>
  <c r="BF90" i="31"/>
  <c r="BF90" i="30"/>
  <c r="BF90" i="29"/>
  <c r="BQ90" i="10"/>
  <c r="BE90" i="36"/>
  <c r="BE90" i="35"/>
  <c r="BE90" i="34"/>
  <c r="BE90" i="33"/>
  <c r="BE90" i="31"/>
  <c r="BE90" i="30"/>
  <c r="BE90" i="29"/>
  <c r="BP90" i="10"/>
  <c r="BD90" i="36"/>
  <c r="BD90" i="35"/>
  <c r="BD90" i="34"/>
  <c r="BD90" i="33"/>
  <c r="BD90" i="31"/>
  <c r="BD90" i="30"/>
  <c r="BD90" i="29"/>
  <c r="BO90" i="10"/>
  <c r="BC90" i="36"/>
  <c r="BC90" i="35"/>
  <c r="BC90" i="34"/>
  <c r="BC90" i="33"/>
  <c r="BC90" i="31"/>
  <c r="BC90" i="30"/>
  <c r="BC90" i="29"/>
  <c r="BN90" i="10"/>
  <c r="BB90" i="36"/>
  <c r="BB90" i="35"/>
  <c r="BB90" i="34"/>
  <c r="BB90" i="33"/>
  <c r="BB90" i="31"/>
  <c r="BB90" i="30"/>
  <c r="BB90" i="29"/>
  <c r="BM90" i="10"/>
  <c r="BA90" i="36"/>
  <c r="BA90" i="35"/>
  <c r="BA90" i="34"/>
  <c r="BA90" i="33"/>
  <c r="BA90" i="31"/>
  <c r="BA90" i="30"/>
  <c r="BA90" i="29"/>
  <c r="BL90" i="10"/>
  <c r="AZ90" i="36"/>
  <c r="AZ90" i="35"/>
  <c r="AZ90" i="34"/>
  <c r="AZ90" i="33"/>
  <c r="AZ90" i="31"/>
  <c r="AZ90" i="30"/>
  <c r="AZ90" i="29"/>
  <c r="BK90" i="10"/>
  <c r="AY90" i="36"/>
  <c r="AY90" i="35"/>
  <c r="AY90" i="34"/>
  <c r="AY90" i="33"/>
  <c r="AY90" i="31"/>
  <c r="AY90" i="30"/>
  <c r="AY90" i="29"/>
  <c r="BV89" i="10"/>
  <c r="BJ89" i="36"/>
  <c r="BJ89" i="35"/>
  <c r="BJ89" i="34"/>
  <c r="BJ89" i="33"/>
  <c r="BJ89" i="31"/>
  <c r="BJ89" i="30"/>
  <c r="BJ89" i="29"/>
  <c r="BU89" i="10"/>
  <c r="BI89" i="36"/>
  <c r="BI89" i="35"/>
  <c r="BI89" i="34"/>
  <c r="BI89" i="33"/>
  <c r="BI89" i="31"/>
  <c r="BI89" i="30"/>
  <c r="BI89" i="29"/>
  <c r="BT89" i="10"/>
  <c r="BH89" i="36"/>
  <c r="BH89" i="35"/>
  <c r="BH89" i="34"/>
  <c r="BH89" i="33"/>
  <c r="BH89" i="31"/>
  <c r="BH89" i="30"/>
  <c r="BH89" i="29"/>
  <c r="BS89" i="10"/>
  <c r="BG89" i="36"/>
  <c r="BG89" i="35"/>
  <c r="BG89" i="34"/>
  <c r="BG89" i="33"/>
  <c r="BG89" i="31"/>
  <c r="BG89" i="30"/>
  <c r="BG89" i="29"/>
  <c r="BR89" i="10"/>
  <c r="BF89" i="36"/>
  <c r="BF89" i="35"/>
  <c r="BF89" i="34"/>
  <c r="BF89" i="33"/>
  <c r="BF89" i="31"/>
  <c r="BF89" i="30"/>
  <c r="BF89" i="29"/>
  <c r="BQ89" i="10"/>
  <c r="BE89" i="36"/>
  <c r="BE89" i="35"/>
  <c r="BE89" i="34"/>
  <c r="BE89" i="33"/>
  <c r="BE89" i="31"/>
  <c r="BE89" i="30"/>
  <c r="BE89" i="29"/>
  <c r="BP89" i="10"/>
  <c r="BD89" i="36"/>
  <c r="BD89" i="35"/>
  <c r="BD89" i="34"/>
  <c r="BD89" i="33"/>
  <c r="BD89" i="31"/>
  <c r="BD89" i="30"/>
  <c r="BD89" i="29"/>
  <c r="BO89" i="10"/>
  <c r="BC89" i="36"/>
  <c r="BC89" i="35"/>
  <c r="BC89" i="34"/>
  <c r="BC89" i="33"/>
  <c r="BC89" i="31"/>
  <c r="BC89" i="30"/>
  <c r="BC89" i="29"/>
  <c r="BN89" i="10"/>
  <c r="BB89" i="36"/>
  <c r="BB89" i="35"/>
  <c r="BB89" i="34"/>
  <c r="BB89" i="33"/>
  <c r="BB89" i="31"/>
  <c r="BB89" i="30"/>
  <c r="BB89" i="29"/>
  <c r="BM89" i="10"/>
  <c r="BA89" i="36"/>
  <c r="BA89" i="35"/>
  <c r="BA89" i="34"/>
  <c r="BA89" i="33"/>
  <c r="BA89" i="31"/>
  <c r="BA89" i="30"/>
  <c r="BA89" i="29"/>
  <c r="BL89" i="10"/>
  <c r="AZ89" i="36"/>
  <c r="AZ89" i="35"/>
  <c r="AZ89" i="34"/>
  <c r="AZ89" i="33"/>
  <c r="AZ89" i="31"/>
  <c r="AZ89" i="30"/>
  <c r="AZ89" i="29"/>
  <c r="BK89" i="10"/>
  <c r="AY89" i="36"/>
  <c r="AY89" i="35"/>
  <c r="AY89" i="34"/>
  <c r="AY89" i="33"/>
  <c r="AY89" i="31"/>
  <c r="AY89" i="30"/>
  <c r="AY89" i="29"/>
  <c r="BV88" i="10"/>
  <c r="BJ88" i="36"/>
  <c r="BJ88" i="35"/>
  <c r="BJ88" i="34"/>
  <c r="BJ88" i="33"/>
  <c r="BJ88" i="31"/>
  <c r="BJ88" i="30"/>
  <c r="BJ88" i="29"/>
  <c r="BU88" i="10"/>
  <c r="BI88" i="36"/>
  <c r="BI88" i="35"/>
  <c r="BI88" i="34"/>
  <c r="BI88" i="33"/>
  <c r="BI88" i="31"/>
  <c r="BI88" i="30"/>
  <c r="BI88" i="29"/>
  <c r="BT88" i="10"/>
  <c r="BH88" i="36"/>
  <c r="BH88" i="35"/>
  <c r="BH88" i="34"/>
  <c r="BH88" i="33"/>
  <c r="BH88" i="31"/>
  <c r="BH88" i="30"/>
  <c r="BH88" i="29"/>
  <c r="BS88" i="10"/>
  <c r="BG88" i="36"/>
  <c r="BG88" i="35"/>
  <c r="BG88" i="34"/>
  <c r="BG88" i="33"/>
  <c r="BG88" i="31"/>
  <c r="BG88" i="30"/>
  <c r="BG88" i="29"/>
  <c r="BR88" i="10"/>
  <c r="BF88" i="36"/>
  <c r="BF88" i="35"/>
  <c r="BF88" i="34"/>
  <c r="BF88" i="33"/>
  <c r="BF88" i="31"/>
  <c r="BF88" i="30"/>
  <c r="BF88" i="29"/>
  <c r="BQ88" i="10"/>
  <c r="BE88" i="36"/>
  <c r="BE88" i="35"/>
  <c r="BE88" i="34"/>
  <c r="BE88" i="33"/>
  <c r="BE88" i="31"/>
  <c r="BE88" i="30"/>
  <c r="BE88" i="29"/>
  <c r="BP88" i="10"/>
  <c r="BD88" i="36"/>
  <c r="BD88" i="35"/>
  <c r="BD88" i="34"/>
  <c r="BD88" i="33"/>
  <c r="BD88" i="31"/>
  <c r="BD88" i="30"/>
  <c r="BD88" i="29"/>
  <c r="BO88" i="10"/>
  <c r="BC88" i="36"/>
  <c r="BC88" i="35"/>
  <c r="BC88" i="34"/>
  <c r="BC88" i="33"/>
  <c r="BC88" i="31"/>
  <c r="BC88" i="30"/>
  <c r="BC88" i="29"/>
  <c r="BN88" i="10"/>
  <c r="BB88" i="36"/>
  <c r="BB88" i="35"/>
  <c r="BB88" i="34"/>
  <c r="BB88" i="33"/>
  <c r="BB88" i="31"/>
  <c r="BB88" i="30"/>
  <c r="BB88" i="29"/>
  <c r="BM88" i="10"/>
  <c r="BA88" i="36"/>
  <c r="BA88" i="35"/>
  <c r="BA88" i="34"/>
  <c r="BA88" i="33"/>
  <c r="BA88" i="31"/>
  <c r="BA88" i="30"/>
  <c r="BA88" i="29"/>
  <c r="BL88" i="10"/>
  <c r="AZ88" i="36"/>
  <c r="AZ88" i="35"/>
  <c r="AZ88" i="34"/>
  <c r="AZ88" i="33"/>
  <c r="AZ88" i="31"/>
  <c r="AZ88" i="30"/>
  <c r="AZ88" i="29"/>
  <c r="BK88" i="10"/>
  <c r="AY88" i="36"/>
  <c r="AY88" i="35"/>
  <c r="AY88" i="34"/>
  <c r="AY88" i="33"/>
  <c r="AY88" i="31"/>
  <c r="AY88" i="30"/>
  <c r="AY88" i="29"/>
  <c r="BV87" i="10"/>
  <c r="BJ87" i="36"/>
  <c r="BJ87" i="35"/>
  <c r="BJ87" i="34"/>
  <c r="BJ87" i="33"/>
  <c r="BJ87" i="31"/>
  <c r="BJ87" i="30"/>
  <c r="BJ87" i="29"/>
  <c r="BU87" i="10"/>
  <c r="BI87" i="36"/>
  <c r="BI87" i="35"/>
  <c r="BI87" i="34"/>
  <c r="BI87" i="33"/>
  <c r="BI87" i="31"/>
  <c r="BI87" i="30"/>
  <c r="BI87" i="29"/>
  <c r="BT87" i="10"/>
  <c r="BH87" i="36"/>
  <c r="BH87" i="35"/>
  <c r="BH87" i="34"/>
  <c r="BH87" i="33"/>
  <c r="BH87" i="31"/>
  <c r="BH87" i="30"/>
  <c r="BH87" i="29"/>
  <c r="BS87" i="10"/>
  <c r="BG87" i="36"/>
  <c r="BG87" i="35"/>
  <c r="BG87" i="34"/>
  <c r="BG87" i="33"/>
  <c r="BG87" i="31"/>
  <c r="BG87" i="30"/>
  <c r="BG87" i="29"/>
  <c r="BR87" i="10"/>
  <c r="BF87" i="36"/>
  <c r="BF87" i="35"/>
  <c r="BF87" i="34"/>
  <c r="BF87" i="33"/>
  <c r="BF87" i="31"/>
  <c r="BF87" i="30"/>
  <c r="BF87" i="29"/>
  <c r="BQ87" i="10"/>
  <c r="BE87" i="36"/>
  <c r="BE87" i="35"/>
  <c r="BE87" i="34"/>
  <c r="BE87" i="33"/>
  <c r="BE87" i="31"/>
  <c r="BE87" i="30"/>
  <c r="BE87" i="29"/>
  <c r="BP87" i="10"/>
  <c r="BD87" i="36"/>
  <c r="BD87" i="35"/>
  <c r="BD87" i="34"/>
  <c r="BD87" i="33"/>
  <c r="BD87" i="31"/>
  <c r="BD87" i="30"/>
  <c r="BD87" i="29"/>
  <c r="BO87" i="10"/>
  <c r="BC87" i="36"/>
  <c r="BC87" i="35"/>
  <c r="BC87" i="34"/>
  <c r="BC87" i="33"/>
  <c r="BC87" i="31"/>
  <c r="BC87" i="30"/>
  <c r="BC87" i="29"/>
  <c r="BN87" i="10"/>
  <c r="BB87" i="36"/>
  <c r="BB87" i="35"/>
  <c r="BB87" i="34"/>
  <c r="BB87" i="33"/>
  <c r="BB87" i="31"/>
  <c r="BB87" i="30"/>
  <c r="BB87" i="29"/>
  <c r="BM87" i="10"/>
  <c r="BA87" i="36"/>
  <c r="BA87" i="35"/>
  <c r="BA87" i="34"/>
  <c r="BA87" i="33"/>
  <c r="BA87" i="31"/>
  <c r="BA87" i="30"/>
  <c r="BA87" i="29"/>
  <c r="BL87" i="10"/>
  <c r="AZ87" i="36"/>
  <c r="AZ87" i="35"/>
  <c r="AZ87" i="34"/>
  <c r="AZ87" i="33"/>
  <c r="AZ87" i="31"/>
  <c r="AZ87" i="30"/>
  <c r="AZ87" i="29"/>
  <c r="BK87" i="10"/>
  <c r="AY87" i="36"/>
  <c r="AY87" i="35"/>
  <c r="AY87" i="34"/>
  <c r="AY87" i="33"/>
  <c r="AY87" i="31"/>
  <c r="AY87" i="30"/>
  <c r="AY87" i="29"/>
  <c r="BV86" i="10"/>
  <c r="BJ86" i="36"/>
  <c r="BJ86" i="35"/>
  <c r="BJ86" i="34"/>
  <c r="BJ86" i="33"/>
  <c r="BJ86" i="31"/>
  <c r="BJ86" i="30"/>
  <c r="BJ86" i="29"/>
  <c r="BU86" i="10"/>
  <c r="BI86" i="36"/>
  <c r="BI86" i="35"/>
  <c r="BI86" i="34"/>
  <c r="BI86" i="33"/>
  <c r="BI86" i="31"/>
  <c r="BI86" i="30"/>
  <c r="BI86" i="29"/>
  <c r="BT86" i="10"/>
  <c r="BH86" i="36"/>
  <c r="BH86" i="35"/>
  <c r="BH86" i="34"/>
  <c r="BH86" i="33"/>
  <c r="BH86" i="31"/>
  <c r="BH86" i="30"/>
  <c r="BH86" i="29"/>
  <c r="BS86" i="10"/>
  <c r="BG86" i="36"/>
  <c r="BG86" i="35"/>
  <c r="BG86" i="34"/>
  <c r="BG86" i="33"/>
  <c r="BG86" i="31"/>
  <c r="BG86" i="30"/>
  <c r="BG86" i="29"/>
  <c r="BR86" i="10"/>
  <c r="BF86" i="36"/>
  <c r="BF86" i="35"/>
  <c r="BF86" i="34"/>
  <c r="BF86" i="33"/>
  <c r="BF86" i="31"/>
  <c r="BF86" i="30"/>
  <c r="BF86" i="29"/>
  <c r="BQ86" i="10"/>
  <c r="BE86" i="36"/>
  <c r="BE86" i="35"/>
  <c r="BE86" i="34"/>
  <c r="BE86" i="33"/>
  <c r="BE86" i="31"/>
  <c r="BE86" i="30"/>
  <c r="BE86" i="29"/>
  <c r="BP86" i="10"/>
  <c r="BD86" i="36"/>
  <c r="BD86" i="35"/>
  <c r="BD86" i="34"/>
  <c r="BD86" i="33"/>
  <c r="BD86" i="31"/>
  <c r="BD86" i="30"/>
  <c r="BD86" i="29"/>
  <c r="BO86" i="10"/>
  <c r="BC86" i="36"/>
  <c r="BC86" i="35"/>
  <c r="BC86" i="34"/>
  <c r="BC86" i="33"/>
  <c r="BC86" i="31"/>
  <c r="BC86" i="30"/>
  <c r="BC86" i="29"/>
  <c r="BN86" i="10"/>
  <c r="BB86" i="36"/>
  <c r="BB86" i="35"/>
  <c r="BB86" i="34"/>
  <c r="BB86" i="33"/>
  <c r="BB86" i="31"/>
  <c r="BB86" i="30"/>
  <c r="BB86" i="29"/>
  <c r="BM86" i="10"/>
  <c r="BA86" i="36"/>
  <c r="BA86" i="35"/>
  <c r="BA86" i="34"/>
  <c r="BA86" i="33"/>
  <c r="BA86" i="31"/>
  <c r="BA86" i="30"/>
  <c r="BA86" i="29"/>
  <c r="BL86" i="10"/>
  <c r="AZ86" i="36"/>
  <c r="AZ86" i="35"/>
  <c r="AZ86" i="34"/>
  <c r="AZ86" i="33"/>
  <c r="AZ86" i="31"/>
  <c r="AZ86" i="30"/>
  <c r="AZ86" i="29"/>
  <c r="BK86" i="10"/>
  <c r="AY86" i="36"/>
  <c r="AY86" i="35"/>
  <c r="AY86" i="34"/>
  <c r="AY86" i="33"/>
  <c r="AY86" i="31"/>
  <c r="AY86" i="30"/>
  <c r="AY86" i="29"/>
  <c r="BV85" i="10"/>
  <c r="BJ85" i="36"/>
  <c r="BJ85" i="35"/>
  <c r="BJ85" i="34"/>
  <c r="BJ85" i="33"/>
  <c r="BJ85" i="31"/>
  <c r="BJ85" i="30"/>
  <c r="BJ85" i="29"/>
  <c r="BU85" i="10"/>
  <c r="BI85" i="36"/>
  <c r="BI85" i="35"/>
  <c r="BI85" i="34"/>
  <c r="BI85" i="33"/>
  <c r="BI85" i="31"/>
  <c r="BI85" i="30"/>
  <c r="BI85" i="29"/>
  <c r="BT85" i="10"/>
  <c r="BH85" i="36"/>
  <c r="BH85" i="35"/>
  <c r="BH85" i="34"/>
  <c r="BH85" i="33"/>
  <c r="BH85" i="31"/>
  <c r="BH85" i="30"/>
  <c r="BH85" i="29"/>
  <c r="BS85" i="10"/>
  <c r="BG85" i="36"/>
  <c r="BG85" i="35"/>
  <c r="BG85" i="34"/>
  <c r="BG85" i="33"/>
  <c r="BG85" i="31"/>
  <c r="BG85" i="30"/>
  <c r="BG85" i="29"/>
  <c r="BR85" i="10"/>
  <c r="BF85" i="36"/>
  <c r="BF85" i="35"/>
  <c r="BF85" i="34"/>
  <c r="BF85" i="33"/>
  <c r="BF85" i="31"/>
  <c r="BF85" i="30"/>
  <c r="BF85" i="29"/>
  <c r="BQ85" i="10"/>
  <c r="BE85" i="36"/>
  <c r="BE85" i="35"/>
  <c r="BE85" i="34"/>
  <c r="BE85" i="33"/>
  <c r="BE85" i="31"/>
  <c r="BE85" i="30"/>
  <c r="BE85" i="29"/>
  <c r="BP85" i="10"/>
  <c r="BD85" i="36"/>
  <c r="BD85" i="35"/>
  <c r="BD85" i="34"/>
  <c r="BD85" i="33"/>
  <c r="BD85" i="31"/>
  <c r="BD85" i="30"/>
  <c r="BD85" i="29"/>
  <c r="BO85" i="10"/>
  <c r="BC85" i="36"/>
  <c r="BC85" i="35"/>
  <c r="BC85" i="34"/>
  <c r="BC85" i="33"/>
  <c r="BC85" i="31"/>
  <c r="BC85" i="30"/>
  <c r="BC85" i="29"/>
  <c r="BN85" i="10"/>
  <c r="BB85" i="36"/>
  <c r="BB85" i="35"/>
  <c r="BB85" i="34"/>
  <c r="BB85" i="33"/>
  <c r="BB85" i="31"/>
  <c r="BB85" i="30"/>
  <c r="BB85" i="29"/>
  <c r="BM85" i="10"/>
  <c r="BA85" i="36"/>
  <c r="BA85" i="35"/>
  <c r="BA85" i="34"/>
  <c r="BA85" i="33"/>
  <c r="BA85" i="31"/>
  <c r="BA85" i="30"/>
  <c r="BA85" i="29"/>
  <c r="BL85" i="10"/>
  <c r="AZ85" i="36"/>
  <c r="AZ85" i="35"/>
  <c r="AZ85" i="34"/>
  <c r="AZ85" i="33"/>
  <c r="AZ85" i="31"/>
  <c r="AZ85" i="30"/>
  <c r="AZ85" i="29"/>
  <c r="BK85" i="10"/>
  <c r="AY85" i="36"/>
  <c r="AY85" i="35"/>
  <c r="AY85" i="34"/>
  <c r="AY85" i="33"/>
  <c r="AY85" i="31"/>
  <c r="AY85" i="30"/>
  <c r="AY85" i="29"/>
  <c r="BV84" i="10"/>
  <c r="BJ84" i="36"/>
  <c r="BJ84" i="35"/>
  <c r="BJ84" i="34"/>
  <c r="BJ84" i="33"/>
  <c r="BJ84" i="31"/>
  <c r="BJ84" i="30"/>
  <c r="BJ84" i="29"/>
  <c r="BU84" i="10"/>
  <c r="BI84" i="36"/>
  <c r="BI84" i="35"/>
  <c r="BI84" i="34"/>
  <c r="BI84" i="33"/>
  <c r="BI84" i="31"/>
  <c r="BI84" i="30"/>
  <c r="BI84" i="29"/>
  <c r="BT84" i="10"/>
  <c r="BH84" i="36"/>
  <c r="BH84" i="35"/>
  <c r="BH84" i="34"/>
  <c r="BH84" i="33"/>
  <c r="BH84" i="31"/>
  <c r="BH84" i="30"/>
  <c r="BH84" i="29"/>
  <c r="BS84" i="10"/>
  <c r="BG84" i="36"/>
  <c r="BG84" i="35"/>
  <c r="BG84" i="34"/>
  <c r="BG84" i="33"/>
  <c r="BG84" i="31"/>
  <c r="BG84" i="30"/>
  <c r="BG84" i="29"/>
  <c r="BR84" i="10"/>
  <c r="BF84" i="36"/>
  <c r="BF84" i="35"/>
  <c r="BF84" i="34"/>
  <c r="BF84" i="33"/>
  <c r="BF84" i="31"/>
  <c r="BF84" i="30"/>
  <c r="BF84" i="29"/>
  <c r="BQ84" i="10"/>
  <c r="BE84" i="36"/>
  <c r="BE84" i="35"/>
  <c r="BE84" i="34"/>
  <c r="BE84" i="33"/>
  <c r="BE84" i="31"/>
  <c r="BE84" i="30"/>
  <c r="BE84" i="29"/>
  <c r="BP84" i="10"/>
  <c r="BD84" i="36"/>
  <c r="BD84" i="35"/>
  <c r="BD84" i="34"/>
  <c r="BD84" i="33"/>
  <c r="BD84" i="31"/>
  <c r="BD84" i="30"/>
  <c r="BD84" i="29"/>
  <c r="BO84" i="10"/>
  <c r="BC84" i="36"/>
  <c r="BC84" i="35"/>
  <c r="BC84" i="34"/>
  <c r="BC84" i="33"/>
  <c r="BC84" i="31"/>
  <c r="BC84" i="30"/>
  <c r="BC84" i="29"/>
  <c r="BN84" i="10"/>
  <c r="BB84" i="36"/>
  <c r="BB84" i="35"/>
  <c r="BB84" i="34"/>
  <c r="BB84" i="33"/>
  <c r="BB84" i="31"/>
  <c r="BB84" i="30"/>
  <c r="BB84" i="29"/>
  <c r="BM84" i="10"/>
  <c r="BA84" i="36"/>
  <c r="BA84" i="35"/>
  <c r="BA84" i="34"/>
  <c r="BA84" i="33"/>
  <c r="BA84" i="31"/>
  <c r="BA84" i="30"/>
  <c r="BA84" i="29"/>
  <c r="BL84" i="10"/>
  <c r="AZ84" i="36"/>
  <c r="AZ84" i="35"/>
  <c r="AZ84" i="34"/>
  <c r="AZ84" i="33"/>
  <c r="AZ84" i="31"/>
  <c r="AZ84" i="30"/>
  <c r="AZ84" i="29"/>
  <c r="BK84" i="10"/>
  <c r="AY84" i="36"/>
  <c r="AY84" i="35"/>
  <c r="AY84" i="34"/>
  <c r="AY84" i="33"/>
  <c r="AY84" i="31"/>
  <c r="AY84" i="30"/>
  <c r="AY84" i="29"/>
  <c r="BV83" i="10"/>
  <c r="BJ83" i="36"/>
  <c r="BJ83" i="35"/>
  <c r="BJ83" i="34"/>
  <c r="BJ83" i="33"/>
  <c r="BJ83" i="31"/>
  <c r="BJ83" i="30"/>
  <c r="BJ83" i="29"/>
  <c r="BU83" i="10"/>
  <c r="BI83" i="36"/>
  <c r="BI83" i="35"/>
  <c r="BI83" i="34"/>
  <c r="BI83" i="33"/>
  <c r="BI83" i="31"/>
  <c r="BI83" i="30"/>
  <c r="BI83" i="29"/>
  <c r="BT83" i="10"/>
  <c r="BH83" i="36"/>
  <c r="BH83" i="35"/>
  <c r="BH83" i="34"/>
  <c r="BH83" i="33"/>
  <c r="BH83" i="31"/>
  <c r="BH83" i="30"/>
  <c r="BH83" i="29"/>
  <c r="BS83" i="10"/>
  <c r="BG83" i="36"/>
  <c r="BG83" i="35"/>
  <c r="BG83" i="34"/>
  <c r="BG83" i="33"/>
  <c r="BG83" i="31"/>
  <c r="BG83" i="30"/>
  <c r="BG83" i="29"/>
  <c r="BR83" i="10"/>
  <c r="BF83" i="36"/>
  <c r="BF83" i="35"/>
  <c r="BF83" i="34"/>
  <c r="BF83" i="33"/>
  <c r="BF83" i="31"/>
  <c r="BF83" i="30"/>
  <c r="BF83" i="29"/>
  <c r="BQ83" i="10"/>
  <c r="BE83" i="36"/>
  <c r="BE83" i="35"/>
  <c r="BE83" i="34"/>
  <c r="BE83" i="33"/>
  <c r="BE83" i="31"/>
  <c r="BE83" i="30"/>
  <c r="BE83" i="29"/>
  <c r="BP83" i="10"/>
  <c r="BD83" i="36"/>
  <c r="BD83" i="35"/>
  <c r="BD83" i="34"/>
  <c r="BD83" i="33"/>
  <c r="BD83" i="31"/>
  <c r="BD83" i="30"/>
  <c r="BD83" i="29"/>
  <c r="BO83" i="10"/>
  <c r="BC83" i="36"/>
  <c r="BC83" i="35"/>
  <c r="BC83" i="34"/>
  <c r="BC83" i="33"/>
  <c r="BC83" i="31"/>
  <c r="BC83" i="30"/>
  <c r="BC83" i="29"/>
  <c r="BN83" i="10"/>
  <c r="BB83" i="36"/>
  <c r="BB83" i="35"/>
  <c r="BB83" i="34"/>
  <c r="BB83" i="33"/>
  <c r="BB83" i="31"/>
  <c r="BB83" i="30"/>
  <c r="BB83" i="29"/>
  <c r="BM83" i="10"/>
  <c r="BA83" i="36"/>
  <c r="BA83" i="35"/>
  <c r="BA83" i="34"/>
  <c r="BA83" i="33"/>
  <c r="BA83" i="31"/>
  <c r="BA83" i="30"/>
  <c r="BA83" i="29"/>
  <c r="BL83" i="10"/>
  <c r="AZ83" i="36"/>
  <c r="AZ83" i="35"/>
  <c r="AZ83" i="34"/>
  <c r="AZ83" i="33"/>
  <c r="AZ83" i="31"/>
  <c r="AZ83" i="30"/>
  <c r="AZ83" i="29"/>
  <c r="BK83" i="10"/>
  <c r="AY83" i="36"/>
  <c r="AY83" i="35"/>
  <c r="AY83" i="34"/>
  <c r="AY83" i="33"/>
  <c r="AY83" i="31"/>
  <c r="AY83" i="30"/>
  <c r="AY83" i="29"/>
  <c r="BV82" i="10"/>
  <c r="BJ82" i="36"/>
  <c r="BJ82" i="35"/>
  <c r="BJ82" i="34"/>
  <c r="BJ82" i="33"/>
  <c r="BJ82" i="31"/>
  <c r="BJ82" i="30"/>
  <c r="BJ82" i="29"/>
  <c r="BU82" i="10"/>
  <c r="BI82" i="36"/>
  <c r="BI82" i="35"/>
  <c r="BI82" i="34"/>
  <c r="BI82" i="33"/>
  <c r="BI82" i="31"/>
  <c r="BI82" i="30"/>
  <c r="BI82" i="29"/>
  <c r="BT82" i="10"/>
  <c r="BH82" i="36"/>
  <c r="BH82" i="35"/>
  <c r="BH82" i="34"/>
  <c r="BH82" i="33"/>
  <c r="BH82" i="31"/>
  <c r="BH82" i="30"/>
  <c r="BH82" i="29"/>
  <c r="BS82" i="10"/>
  <c r="BG82" i="36"/>
  <c r="BG82" i="35"/>
  <c r="BG82" i="34"/>
  <c r="BG82" i="33"/>
  <c r="BG82" i="31"/>
  <c r="BG82" i="30"/>
  <c r="BG82" i="29"/>
  <c r="BR82" i="10"/>
  <c r="BF82" i="36"/>
  <c r="BF82" i="35"/>
  <c r="BF82" i="34"/>
  <c r="BF82" i="33"/>
  <c r="BF82" i="31"/>
  <c r="BF82" i="30"/>
  <c r="BF82" i="29"/>
  <c r="BQ82" i="10"/>
  <c r="BE82" i="36"/>
  <c r="BE82" i="35"/>
  <c r="BE82" i="34"/>
  <c r="BE82" i="33"/>
  <c r="BE82" i="31"/>
  <c r="BE82" i="30"/>
  <c r="BE82" i="29"/>
  <c r="BP82" i="10"/>
  <c r="BD82" i="36"/>
  <c r="BD82" i="35"/>
  <c r="BD82" i="34"/>
  <c r="BD82" i="33"/>
  <c r="BD82" i="31"/>
  <c r="BD82" i="30"/>
  <c r="BD82" i="29"/>
  <c r="BO82" i="10"/>
  <c r="BC82" i="36"/>
  <c r="BC82" i="35"/>
  <c r="BC82" i="34"/>
  <c r="BC82" i="33"/>
  <c r="BC82" i="31"/>
  <c r="BC82" i="30"/>
  <c r="BC82" i="29"/>
  <c r="BN82" i="10"/>
  <c r="BB82" i="36"/>
  <c r="BB82" i="35"/>
  <c r="BB82" i="34"/>
  <c r="BB82" i="33"/>
  <c r="BB82" i="31"/>
  <c r="BB82" i="30"/>
  <c r="BB82" i="29"/>
  <c r="BM82" i="10"/>
  <c r="BA82" i="36"/>
  <c r="BA82" i="35"/>
  <c r="BA82" i="34"/>
  <c r="BA82" i="33"/>
  <c r="BA82" i="31"/>
  <c r="BA82" i="30"/>
  <c r="BA82" i="29"/>
  <c r="BL82" i="10"/>
  <c r="AZ82" i="36"/>
  <c r="AZ82" i="35"/>
  <c r="AZ82" i="34"/>
  <c r="AZ82" i="33"/>
  <c r="AZ82" i="31"/>
  <c r="AZ82" i="30"/>
  <c r="AZ82" i="29"/>
  <c r="BK82" i="10"/>
  <c r="AY82" i="36"/>
  <c r="AY82" i="35"/>
  <c r="AY82" i="34"/>
  <c r="AY82" i="33"/>
  <c r="AY82" i="31"/>
  <c r="AY82" i="30"/>
  <c r="AY82" i="29"/>
  <c r="BV81" i="10"/>
  <c r="BJ81" i="36"/>
  <c r="BJ81" i="35"/>
  <c r="BJ81" i="34"/>
  <c r="BJ81" i="33"/>
  <c r="BJ81" i="31"/>
  <c r="BJ81" i="30"/>
  <c r="BJ81" i="29"/>
  <c r="BU81" i="10"/>
  <c r="BI81" i="36"/>
  <c r="BI81" i="35"/>
  <c r="BI81" i="34"/>
  <c r="BI81" i="33"/>
  <c r="BI81" i="31"/>
  <c r="BI81" i="30"/>
  <c r="BI81" i="29"/>
  <c r="BT81" i="10"/>
  <c r="BH81" i="36"/>
  <c r="BH81" i="35"/>
  <c r="BH81" i="34"/>
  <c r="BH81" i="33"/>
  <c r="BH81" i="31"/>
  <c r="BH81" i="30"/>
  <c r="BH81" i="29"/>
  <c r="BS81" i="10"/>
  <c r="BG81" i="36"/>
  <c r="BG81" i="35"/>
  <c r="BG81" i="34"/>
  <c r="BG81" i="33"/>
  <c r="BG81" i="31"/>
  <c r="BG81" i="30"/>
  <c r="BG81" i="29"/>
  <c r="BR81" i="10"/>
  <c r="BF81" i="36"/>
  <c r="BF81" i="35"/>
  <c r="BF81" i="34"/>
  <c r="BF81" i="33"/>
  <c r="BF81" i="31"/>
  <c r="BF81" i="30"/>
  <c r="BF81" i="29"/>
  <c r="BQ81" i="10"/>
  <c r="BE81" i="36"/>
  <c r="BE81" i="35"/>
  <c r="BE81" i="34"/>
  <c r="BE81" i="33"/>
  <c r="BE81" i="31"/>
  <c r="BE81" i="30"/>
  <c r="BE81" i="29"/>
  <c r="BP81" i="10"/>
  <c r="BD81" i="36"/>
  <c r="BD81" i="35"/>
  <c r="BD81" i="34"/>
  <c r="BD81" i="33"/>
  <c r="BD81" i="31"/>
  <c r="BD81" i="30"/>
  <c r="BD81" i="29"/>
  <c r="BO81" i="10"/>
  <c r="BC81" i="36"/>
  <c r="BC81" i="35"/>
  <c r="BC81" i="34"/>
  <c r="BC81" i="33"/>
  <c r="BC81" i="31"/>
  <c r="BC81" i="30"/>
  <c r="BC81" i="29"/>
  <c r="BN81" i="10"/>
  <c r="BB81" i="36"/>
  <c r="BB81" i="35"/>
  <c r="BB81" i="34"/>
  <c r="BB81" i="33"/>
  <c r="BB81" i="31"/>
  <c r="BB81" i="30"/>
  <c r="BB81" i="29"/>
  <c r="BM81" i="10"/>
  <c r="BA81" i="36"/>
  <c r="BA81" i="35"/>
  <c r="BA81" i="34"/>
  <c r="BA81" i="33"/>
  <c r="BA81" i="31"/>
  <c r="BA81" i="30"/>
  <c r="BA81" i="29"/>
  <c r="BL81" i="10"/>
  <c r="AZ81" i="36"/>
  <c r="AZ81" i="35"/>
  <c r="AZ81" i="34"/>
  <c r="AZ81" i="33"/>
  <c r="AZ81" i="31"/>
  <c r="AZ81" i="30"/>
  <c r="AZ81" i="29"/>
  <c r="BK81" i="10"/>
  <c r="AY81" i="36"/>
  <c r="AY81" i="35"/>
  <c r="AY81" i="34"/>
  <c r="AY81" i="33"/>
  <c r="AY81" i="31"/>
  <c r="AY81" i="30"/>
  <c r="AY81" i="29"/>
  <c r="BV80" i="10"/>
  <c r="BJ80" i="36"/>
  <c r="BJ80" i="35"/>
  <c r="BJ80" i="34"/>
  <c r="BJ80" i="33"/>
  <c r="BJ80" i="31"/>
  <c r="BJ80" i="30"/>
  <c r="BJ80" i="29"/>
  <c r="BU80" i="10"/>
  <c r="BI80" i="36"/>
  <c r="BI80" i="35"/>
  <c r="BI80" i="34"/>
  <c r="BI80" i="33"/>
  <c r="BI80" i="31"/>
  <c r="BI80" i="30"/>
  <c r="BI80" i="29"/>
  <c r="BT80" i="10"/>
  <c r="BH80" i="36"/>
  <c r="BH80" i="35"/>
  <c r="BH80" i="34"/>
  <c r="BH80" i="33"/>
  <c r="BH80" i="31"/>
  <c r="BH80" i="30"/>
  <c r="BH80" i="29"/>
  <c r="BS80" i="10"/>
  <c r="BG80" i="36"/>
  <c r="BG80" i="35"/>
  <c r="BG80" i="34"/>
  <c r="BG80" i="33"/>
  <c r="BG80" i="31"/>
  <c r="BG80" i="30"/>
  <c r="BG80" i="29"/>
  <c r="BR80" i="10"/>
  <c r="BF80" i="36"/>
  <c r="BF80" i="35"/>
  <c r="BF80" i="34"/>
  <c r="BF80" i="33"/>
  <c r="BF80" i="31"/>
  <c r="BF80" i="30"/>
  <c r="BF80" i="29"/>
  <c r="BQ80" i="10"/>
  <c r="BE80" i="36"/>
  <c r="BE80" i="35"/>
  <c r="BE80" i="34"/>
  <c r="BE80" i="33"/>
  <c r="BE80" i="31"/>
  <c r="BE80" i="30"/>
  <c r="BE80" i="29"/>
  <c r="BP80" i="10"/>
  <c r="BD80" i="36"/>
  <c r="BD80" i="35"/>
  <c r="BD80" i="34"/>
  <c r="BD80" i="33"/>
  <c r="BD80" i="31"/>
  <c r="BD80" i="30"/>
  <c r="BD80" i="29"/>
  <c r="BO80" i="10"/>
  <c r="BC80" i="36"/>
  <c r="BC80" i="35"/>
  <c r="BC80" i="34"/>
  <c r="BC80" i="33"/>
  <c r="BC80" i="31"/>
  <c r="BC80" i="30"/>
  <c r="BC80" i="29"/>
  <c r="BN80" i="10"/>
  <c r="BB80" i="36"/>
  <c r="BB80" i="35"/>
  <c r="BB80" i="34"/>
  <c r="BB80" i="33"/>
  <c r="BB80" i="31"/>
  <c r="BB80" i="30"/>
  <c r="BB80" i="29"/>
  <c r="BM80" i="10"/>
  <c r="BA80" i="36"/>
  <c r="BA80" i="35"/>
  <c r="BA80" i="34"/>
  <c r="BA80" i="33"/>
  <c r="BA80" i="31"/>
  <c r="BA80" i="30"/>
  <c r="BA80" i="29"/>
  <c r="BL80" i="10"/>
  <c r="AZ80" i="36"/>
  <c r="AZ80" i="35"/>
  <c r="AZ80" i="34"/>
  <c r="AZ80" i="33"/>
  <c r="AZ80" i="31"/>
  <c r="AZ80" i="30"/>
  <c r="AZ80" i="29"/>
  <c r="BK80" i="10"/>
  <c r="AY80" i="36"/>
  <c r="AY80" i="35"/>
  <c r="AY80" i="34"/>
  <c r="AY80" i="33"/>
  <c r="AY80" i="31"/>
  <c r="AY80" i="30"/>
  <c r="AY80" i="29"/>
  <c r="BV79" i="10"/>
  <c r="BJ79" i="36"/>
  <c r="BJ79" i="35"/>
  <c r="BJ79" i="34"/>
  <c r="BJ79" i="33"/>
  <c r="BJ79" i="31"/>
  <c r="BJ79" i="30"/>
  <c r="BJ79" i="29"/>
  <c r="BU79" i="10"/>
  <c r="BI79" i="36"/>
  <c r="BI79" i="35"/>
  <c r="BI79" i="34"/>
  <c r="BI79" i="33"/>
  <c r="BI79" i="31"/>
  <c r="BI79" i="30"/>
  <c r="BI79" i="29"/>
  <c r="BT79" i="10"/>
  <c r="BH79" i="36"/>
  <c r="BH79" i="35"/>
  <c r="BH79" i="34"/>
  <c r="BH79" i="33"/>
  <c r="BH79" i="31"/>
  <c r="BH79" i="30"/>
  <c r="BH79" i="29"/>
  <c r="BS79" i="10"/>
  <c r="BG79" i="36"/>
  <c r="BG79" i="35"/>
  <c r="BG79" i="34"/>
  <c r="BG79" i="33"/>
  <c r="BG79" i="31"/>
  <c r="BG79" i="30"/>
  <c r="BG79" i="29"/>
  <c r="BR79" i="10"/>
  <c r="BF79" i="36"/>
  <c r="BF79" i="35"/>
  <c r="BF79" i="34"/>
  <c r="BF79" i="33"/>
  <c r="BF79" i="31"/>
  <c r="BF79" i="30"/>
  <c r="BF79" i="29"/>
  <c r="BQ79" i="10"/>
  <c r="BE79" i="36"/>
  <c r="BE79" i="35"/>
  <c r="BE79" i="34"/>
  <c r="BE79" i="33"/>
  <c r="BE79" i="31"/>
  <c r="BE79" i="30"/>
  <c r="BE79" i="29"/>
  <c r="BP79" i="10"/>
  <c r="BD79" i="36"/>
  <c r="BD79" i="35"/>
  <c r="BD79" i="34"/>
  <c r="BD79" i="33"/>
  <c r="BD79" i="31"/>
  <c r="BD79" i="30"/>
  <c r="BD79" i="29"/>
  <c r="BO79" i="10"/>
  <c r="BC79" i="36"/>
  <c r="BC79" i="35"/>
  <c r="BC79" i="34"/>
  <c r="BC79" i="33"/>
  <c r="BC79" i="31"/>
  <c r="BC79" i="30"/>
  <c r="BC79" i="29"/>
  <c r="BN79" i="10"/>
  <c r="BB79" i="36"/>
  <c r="BB79" i="35"/>
  <c r="BB79" i="34"/>
  <c r="BB79" i="33"/>
  <c r="BB79" i="31"/>
  <c r="BB79" i="30"/>
  <c r="BB79" i="29"/>
  <c r="BM79" i="10"/>
  <c r="BA79" i="36"/>
  <c r="BA79" i="35"/>
  <c r="BA79" i="34"/>
  <c r="BA79" i="33"/>
  <c r="BA79" i="31"/>
  <c r="BA79" i="30"/>
  <c r="BA79" i="29"/>
  <c r="BL79" i="10"/>
  <c r="AZ79" i="36"/>
  <c r="AZ79" i="35"/>
  <c r="AZ79" i="34"/>
  <c r="AZ79" i="33"/>
  <c r="AZ79" i="31"/>
  <c r="AZ79" i="30"/>
  <c r="AZ79" i="29"/>
  <c r="BK79" i="10"/>
  <c r="AY79" i="36"/>
  <c r="AY79" i="35"/>
  <c r="AY79" i="34"/>
  <c r="AY79" i="33"/>
  <c r="AY79" i="31"/>
  <c r="AY79" i="30"/>
  <c r="AY79" i="29"/>
  <c r="BV78" i="10"/>
  <c r="BJ78" i="36"/>
  <c r="BJ78" i="35"/>
  <c r="BJ78" i="34"/>
  <c r="BJ78" i="33"/>
  <c r="BJ78" i="31"/>
  <c r="BJ78" i="30"/>
  <c r="BJ78" i="29"/>
  <c r="BU78" i="10"/>
  <c r="BI78" i="36"/>
  <c r="BI78" i="35"/>
  <c r="BI78" i="34"/>
  <c r="BI78" i="33"/>
  <c r="BI78" i="31"/>
  <c r="BI78" i="30"/>
  <c r="BI78" i="29"/>
  <c r="BT78" i="10"/>
  <c r="BH78" i="36"/>
  <c r="BH78" i="35"/>
  <c r="BH78" i="34"/>
  <c r="BH78" i="33"/>
  <c r="BH78" i="31"/>
  <c r="BH78" i="30"/>
  <c r="BH78" i="29"/>
  <c r="BS78" i="10"/>
  <c r="BG78" i="36"/>
  <c r="BG78" i="35"/>
  <c r="BG78" i="34"/>
  <c r="BG78" i="33"/>
  <c r="BG78" i="31"/>
  <c r="BG78" i="30"/>
  <c r="BG78" i="29"/>
  <c r="BR78" i="10"/>
  <c r="BF78" i="36"/>
  <c r="BF78" i="35"/>
  <c r="BF78" i="34"/>
  <c r="BF78" i="33"/>
  <c r="BF78" i="31"/>
  <c r="BF78" i="30"/>
  <c r="BF78" i="29"/>
  <c r="BQ78" i="10"/>
  <c r="BE78" i="36"/>
  <c r="BE78" i="35"/>
  <c r="BE78" i="34"/>
  <c r="BE78" i="33"/>
  <c r="BE78" i="31"/>
  <c r="BE78" i="30"/>
  <c r="BE78" i="29"/>
  <c r="BP78" i="10"/>
  <c r="BD78" i="36"/>
  <c r="BD78" i="35"/>
  <c r="BD78" i="34"/>
  <c r="BD78" i="33"/>
  <c r="BD78" i="31"/>
  <c r="BD78" i="30"/>
  <c r="BD78" i="29"/>
  <c r="BO78" i="10"/>
  <c r="BC78" i="36"/>
  <c r="BC78" i="35"/>
  <c r="BC78" i="34"/>
  <c r="BC78" i="33"/>
  <c r="BC78" i="31"/>
  <c r="BC78" i="30"/>
  <c r="BC78" i="29"/>
  <c r="BN78" i="10"/>
  <c r="BB78" i="36"/>
  <c r="BB78" i="35"/>
  <c r="BB78" i="34"/>
  <c r="BB78" i="33"/>
  <c r="BB78" i="31"/>
  <c r="BB78" i="30"/>
  <c r="BB78" i="29"/>
  <c r="BM78" i="10"/>
  <c r="BA78" i="36"/>
  <c r="BA78" i="35"/>
  <c r="BA78" i="34"/>
  <c r="BA78" i="33"/>
  <c r="BA78" i="31"/>
  <c r="BA78" i="30"/>
  <c r="BA78" i="29"/>
  <c r="BL78" i="10"/>
  <c r="AZ78" i="36"/>
  <c r="AZ78" i="35"/>
  <c r="AZ78" i="34"/>
  <c r="AZ78" i="33"/>
  <c r="AZ78" i="31"/>
  <c r="AZ78" i="30"/>
  <c r="AZ78" i="29"/>
  <c r="BU75" i="2"/>
  <c r="BI75" i="32"/>
  <c r="BT75" i="2"/>
  <c r="BH75" i="32"/>
  <c r="BQ75" i="2"/>
  <c r="BE75" i="32"/>
  <c r="BP75" i="2"/>
  <c r="BD75" i="32"/>
  <c r="BM75" i="2"/>
  <c r="BA75" i="32"/>
  <c r="BL75" i="2"/>
  <c r="AZ75" i="32"/>
  <c r="BV74" i="2"/>
  <c r="BJ74" i="32"/>
  <c r="BT74" i="2"/>
  <c r="BH74" i="32"/>
  <c r="BR74" i="2"/>
  <c r="BF74" i="32"/>
  <c r="BP74" i="2"/>
  <c r="BD74" i="32"/>
  <c r="BN74" i="2"/>
  <c r="BB74" i="32"/>
  <c r="BL74" i="2"/>
  <c r="AZ74" i="32"/>
  <c r="BV73" i="2"/>
  <c r="BJ73" i="32"/>
  <c r="BU73" i="2"/>
  <c r="BI73" i="32"/>
  <c r="BT73" i="2"/>
  <c r="BH73" i="32"/>
  <c r="BG73" i="32"/>
  <c r="BS73" i="2"/>
  <c r="BR73" i="2"/>
  <c r="BF73" i="32"/>
  <c r="BQ73" i="2"/>
  <c r="BE73" i="32"/>
  <c r="BP73" i="2"/>
  <c r="BD73" i="32"/>
  <c r="BN73" i="2"/>
  <c r="BB73" i="32"/>
  <c r="BM73" i="2"/>
  <c r="BA73" i="32"/>
  <c r="BL73" i="2"/>
  <c r="AZ73" i="32"/>
  <c r="BV72" i="2"/>
  <c r="BJ72" i="32"/>
  <c r="BU72" i="2"/>
  <c r="BI72" i="32"/>
  <c r="BT72" i="2"/>
  <c r="BH72" i="32"/>
  <c r="BR72" i="2"/>
  <c r="BF72" i="32"/>
  <c r="BQ72" i="2"/>
  <c r="BE72" i="32"/>
  <c r="BP72" i="2"/>
  <c r="BD72" i="32"/>
  <c r="BN72" i="2"/>
  <c r="BB72" i="32"/>
  <c r="BM72" i="2"/>
  <c r="BA72" i="32"/>
  <c r="BL72" i="2"/>
  <c r="AZ72" i="32"/>
  <c r="BU71" i="2"/>
  <c r="BI71" i="32"/>
  <c r="BT71" i="2"/>
  <c r="BH71" i="32"/>
  <c r="BQ71" i="2"/>
  <c r="BE71" i="32"/>
  <c r="BP71" i="2"/>
  <c r="BD71" i="32"/>
  <c r="BB71" i="32"/>
  <c r="BN71" i="2"/>
  <c r="BM71" i="2"/>
  <c r="BA71" i="32"/>
  <c r="BL71" i="2"/>
  <c r="AZ71" i="32"/>
  <c r="BV70" i="2"/>
  <c r="BJ70" i="32"/>
  <c r="BU70" i="2"/>
  <c r="BI70" i="32"/>
  <c r="BG70" i="32"/>
  <c r="BS70" i="2"/>
  <c r="BR70" i="2"/>
  <c r="BF70" i="32"/>
  <c r="BQ70" i="2"/>
  <c r="BE70" i="32"/>
  <c r="BO70" i="2"/>
  <c r="BC70" i="32"/>
  <c r="BN70" i="2"/>
  <c r="BB70" i="32"/>
  <c r="BM70" i="2"/>
  <c r="BA70" i="32"/>
  <c r="BL70" i="2"/>
  <c r="AZ70" i="32"/>
  <c r="AY70" i="32"/>
  <c r="BK70" i="2"/>
  <c r="BV69" i="2"/>
  <c r="BJ69" i="32"/>
  <c r="BU69" i="2"/>
  <c r="BI69" i="32"/>
  <c r="BH69" i="32"/>
  <c r="BT69" i="2"/>
  <c r="BS69" i="2"/>
  <c r="BG69" i="32"/>
  <c r="BR69" i="2"/>
  <c r="BF69" i="32"/>
  <c r="BQ69" i="2"/>
  <c r="BE69" i="32"/>
  <c r="BO69" i="2"/>
  <c r="BC69" i="32"/>
  <c r="BN69" i="2"/>
  <c r="BB69" i="32"/>
  <c r="BM69" i="2"/>
  <c r="BA69" i="32"/>
  <c r="BK69" i="2"/>
  <c r="AY69" i="32"/>
  <c r="BV68" i="2"/>
  <c r="BJ68" i="32"/>
  <c r="BU68" i="2"/>
  <c r="BI68" i="32"/>
  <c r="BS68" i="2"/>
  <c r="BG68" i="32"/>
  <c r="BR68" i="2"/>
  <c r="BF68" i="32"/>
  <c r="BQ68" i="2"/>
  <c r="BE68" i="32"/>
  <c r="BO68" i="2"/>
  <c r="BC68" i="32"/>
  <c r="BN68" i="2"/>
  <c r="BB68" i="32"/>
  <c r="BM68" i="2"/>
  <c r="BA68" i="32"/>
  <c r="BK68" i="2"/>
  <c r="AY68" i="32"/>
  <c r="BV67" i="2"/>
  <c r="BJ67" i="32"/>
  <c r="BU67" i="2"/>
  <c r="BI67" i="32"/>
  <c r="BS67" i="2"/>
  <c r="BG67" i="32"/>
  <c r="BR67" i="2"/>
  <c r="BF67" i="32"/>
  <c r="BQ67" i="2"/>
  <c r="BE67" i="32"/>
  <c r="BO67" i="2"/>
  <c r="BC67" i="32"/>
  <c r="BN67" i="2"/>
  <c r="BB67" i="32"/>
  <c r="BM67" i="2"/>
  <c r="BA67" i="32"/>
  <c r="AZ67" i="32"/>
  <c r="BL67" i="2"/>
  <c r="BK67" i="2"/>
  <c r="AY67" i="32"/>
  <c r="BV66" i="2"/>
  <c r="BJ66" i="32"/>
  <c r="BU66" i="2"/>
  <c r="BI66" i="32"/>
  <c r="BS66" i="2"/>
  <c r="BG66" i="32"/>
  <c r="BR66" i="2"/>
  <c r="BF66" i="32"/>
  <c r="BQ66" i="2"/>
  <c r="BE66" i="32"/>
  <c r="BO66" i="2"/>
  <c r="BC66" i="32"/>
  <c r="BN66" i="2"/>
  <c r="BB66" i="32"/>
  <c r="BM66" i="2"/>
  <c r="BA66" i="32"/>
  <c r="BK66" i="2"/>
  <c r="AY66" i="32"/>
  <c r="BW75" i="2"/>
  <c r="BW75" i="32" s="1"/>
  <c r="CE74" i="2"/>
  <c r="CE74" i="32" s="1"/>
  <c r="BK72" i="2"/>
  <c r="BK72" i="32" s="1"/>
  <c r="BW71" i="2"/>
  <c r="BW71" i="32" s="1"/>
  <c r="CA73" i="2"/>
  <c r="CA73" i="32" s="1"/>
  <c r="CD75" i="2"/>
  <c r="CD75" i="32" s="1"/>
  <c r="CF68" i="2"/>
  <c r="CF68" i="32" s="1"/>
  <c r="BY74" i="2"/>
  <c r="BY74" i="32" s="1"/>
  <c r="CD71" i="2"/>
  <c r="CD71" i="32" s="1"/>
  <c r="CH75" i="2"/>
  <c r="CH75" i="32" s="1"/>
  <c r="BW74" i="2"/>
  <c r="BW74" i="32" s="1"/>
  <c r="CF67" i="2"/>
  <c r="CF67" i="32" s="1"/>
  <c r="CA75" i="2"/>
  <c r="CA75" i="32" s="1"/>
  <c r="BX69" i="2"/>
  <c r="BX69" i="32" s="1"/>
  <c r="BP68" i="2"/>
  <c r="BP68" i="32" s="1"/>
  <c r="CF70" i="2"/>
  <c r="CF70" i="32" s="1"/>
  <c r="CA74" i="2"/>
  <c r="CA74" i="32" s="1"/>
  <c r="BW73" i="2"/>
  <c r="BW73" i="32" s="1"/>
  <c r="BS72" i="2"/>
  <c r="BS72" i="32" s="1"/>
  <c r="CE71" i="2"/>
  <c r="CE71" i="32" s="1"/>
  <c r="CB69" i="2"/>
  <c r="CB69" i="32" s="1"/>
  <c r="CF66" i="2"/>
  <c r="CF66" i="32" s="1"/>
  <c r="CE75" i="2"/>
  <c r="CE75" i="32" s="1"/>
  <c r="CH71" i="2"/>
  <c r="CH71" i="32" s="1"/>
  <c r="CB70" i="2"/>
  <c r="CB70" i="32" s="1"/>
  <c r="CC74" i="2"/>
  <c r="CC74" i="32" s="1"/>
  <c r="CG74" i="2"/>
  <c r="CG74" i="32" s="1"/>
  <c r="BX68" i="2"/>
  <c r="BX68" i="32" s="1"/>
  <c r="BO72" i="2"/>
  <c r="BO72" i="32" s="1"/>
  <c r="CA71" i="2"/>
  <c r="CA71" i="32" s="1"/>
  <c r="BZ75" i="2"/>
  <c r="BZ75" i="32" s="1"/>
  <c r="CB67" i="2"/>
  <c r="CB67" i="32" s="1"/>
  <c r="BX66" i="2"/>
  <c r="BX66" i="32" s="1"/>
  <c r="CB66" i="2"/>
  <c r="CB66" i="32" s="1"/>
  <c r="BW66" i="2" l="1"/>
  <c r="BW66" i="32" s="1"/>
  <c r="BK66" i="32"/>
  <c r="BY66" i="2"/>
  <c r="BY66" i="32" s="1"/>
  <c r="BM66" i="32"/>
  <c r="BZ66" i="2"/>
  <c r="BZ66" i="32" s="1"/>
  <c r="BN66" i="32"/>
  <c r="CA66" i="2"/>
  <c r="CA66" i="32" s="1"/>
  <c r="BO66" i="32"/>
  <c r="CC66" i="2"/>
  <c r="CC66" i="32" s="1"/>
  <c r="BQ66" i="32"/>
  <c r="CD66" i="2"/>
  <c r="CD66" i="32" s="1"/>
  <c r="BR66" i="32"/>
  <c r="CE66" i="2"/>
  <c r="CE66" i="32" s="1"/>
  <c r="BS66" i="32"/>
  <c r="CG66" i="2"/>
  <c r="CG66" i="32" s="1"/>
  <c r="BU66" i="32"/>
  <c r="CH66" i="2"/>
  <c r="CH66" i="32" s="1"/>
  <c r="BV66" i="32"/>
  <c r="BW67" i="2"/>
  <c r="BW67" i="32" s="1"/>
  <c r="BK67" i="32"/>
  <c r="BL67" i="32"/>
  <c r="BX67" i="2"/>
  <c r="BX67" i="32" s="1"/>
  <c r="BY67" i="2"/>
  <c r="BY67" i="32" s="1"/>
  <c r="BM67" i="32"/>
  <c r="BZ67" i="2"/>
  <c r="BZ67" i="32" s="1"/>
  <c r="BN67" i="32"/>
  <c r="CA67" i="2"/>
  <c r="CA67" i="32" s="1"/>
  <c r="BO67" i="32"/>
  <c r="CC67" i="2"/>
  <c r="CC67" i="32" s="1"/>
  <c r="BQ67" i="32"/>
  <c r="CD67" i="2"/>
  <c r="CD67" i="32" s="1"/>
  <c r="BR67" i="32"/>
  <c r="CE67" i="2"/>
  <c r="CE67" i="32" s="1"/>
  <c r="BS67" i="32"/>
  <c r="CG67" i="2"/>
  <c r="CG67" i="32" s="1"/>
  <c r="BU67" i="32"/>
  <c r="CH67" i="2"/>
  <c r="CH67" i="32" s="1"/>
  <c r="BV67" i="32"/>
  <c r="BW68" i="2"/>
  <c r="BW68" i="32" s="1"/>
  <c r="BK68" i="32"/>
  <c r="BY68" i="2"/>
  <c r="BY68" i="32" s="1"/>
  <c r="BM68" i="32"/>
  <c r="BZ68" i="2"/>
  <c r="BZ68" i="32" s="1"/>
  <c r="BN68" i="32"/>
  <c r="CA68" i="2"/>
  <c r="CA68" i="32" s="1"/>
  <c r="BO68" i="32"/>
  <c r="CC68" i="2"/>
  <c r="CC68" i="32" s="1"/>
  <c r="BQ68" i="32"/>
  <c r="CD68" i="2"/>
  <c r="CD68" i="32" s="1"/>
  <c r="BR68" i="32"/>
  <c r="CE68" i="2"/>
  <c r="CE68" i="32" s="1"/>
  <c r="BS68" i="32"/>
  <c r="CG68" i="2"/>
  <c r="CG68" i="32" s="1"/>
  <c r="BU68" i="32"/>
  <c r="CH68" i="2"/>
  <c r="CH68" i="32" s="1"/>
  <c r="BV68" i="32"/>
  <c r="BW69" i="2"/>
  <c r="BW69" i="32" s="1"/>
  <c r="BK69" i="32"/>
  <c r="BY69" i="2"/>
  <c r="BY69" i="32" s="1"/>
  <c r="BM69" i="32"/>
  <c r="BZ69" i="2"/>
  <c r="BZ69" i="32" s="1"/>
  <c r="BN69" i="32"/>
  <c r="CA69" i="2"/>
  <c r="CA69" i="32" s="1"/>
  <c r="BO69" i="32"/>
  <c r="CC69" i="2"/>
  <c r="CC69" i="32" s="1"/>
  <c r="BQ69" i="32"/>
  <c r="CD69" i="2"/>
  <c r="CD69" i="32" s="1"/>
  <c r="BR69" i="32"/>
  <c r="CE69" i="2"/>
  <c r="CE69" i="32" s="1"/>
  <c r="BS69" i="32"/>
  <c r="BT69" i="32"/>
  <c r="CF69" i="2"/>
  <c r="CF69" i="32" s="1"/>
  <c r="CG69" i="2"/>
  <c r="CG69" i="32" s="1"/>
  <c r="BU69" i="32"/>
  <c r="CH69" i="2"/>
  <c r="CH69" i="32" s="1"/>
  <c r="BV69" i="32"/>
  <c r="BK70" i="32"/>
  <c r="BW70" i="2"/>
  <c r="BW70" i="32" s="1"/>
  <c r="BX70" i="2"/>
  <c r="BX70" i="32" s="1"/>
  <c r="BL70" i="32"/>
  <c r="BY70" i="2"/>
  <c r="BY70" i="32" s="1"/>
  <c r="BM70" i="32"/>
  <c r="BZ70" i="2"/>
  <c r="BZ70" i="32" s="1"/>
  <c r="BN70" i="32"/>
  <c r="BO70" i="32"/>
  <c r="CA70" i="2"/>
  <c r="CA70" i="32" s="1"/>
  <c r="CC70" i="2"/>
  <c r="CC70" i="32" s="1"/>
  <c r="BQ70" i="32"/>
  <c r="CD70" i="2"/>
  <c r="CD70" i="32" s="1"/>
  <c r="BR70" i="32"/>
  <c r="BS70" i="32"/>
  <c r="CE70" i="2"/>
  <c r="CE70" i="32" s="1"/>
  <c r="CG70" i="2"/>
  <c r="CG70" i="32" s="1"/>
  <c r="BU70" i="32"/>
  <c r="CH70" i="2"/>
  <c r="CH70" i="32" s="1"/>
  <c r="BV70" i="32"/>
  <c r="BX71" i="2"/>
  <c r="BX71" i="32" s="1"/>
  <c r="BL71" i="32"/>
  <c r="BY71" i="2"/>
  <c r="BY71" i="32" s="1"/>
  <c r="BM71" i="32"/>
  <c r="BN71" i="32"/>
  <c r="BZ71" i="2"/>
  <c r="BZ71" i="32" s="1"/>
  <c r="CB71" i="2"/>
  <c r="CB71" i="32" s="1"/>
  <c r="BP71" i="32"/>
  <c r="CC71" i="2"/>
  <c r="CC71" i="32" s="1"/>
  <c r="BQ71" i="32"/>
  <c r="CF71" i="2"/>
  <c r="CF71" i="32" s="1"/>
  <c r="BT71" i="32"/>
  <c r="CG71" i="2"/>
  <c r="CG71" i="32" s="1"/>
  <c r="BU71" i="32"/>
  <c r="BX72" i="2"/>
  <c r="BX72" i="32" s="1"/>
  <c r="BL72" i="32"/>
  <c r="BY72" i="2"/>
  <c r="BY72" i="32" s="1"/>
  <c r="BM72" i="32"/>
  <c r="BZ72" i="2"/>
  <c r="BZ72" i="32" s="1"/>
  <c r="BN72" i="32"/>
  <c r="CB72" i="2"/>
  <c r="CB72" i="32" s="1"/>
  <c r="BP72" i="32"/>
  <c r="CC72" i="2"/>
  <c r="CC72" i="32" s="1"/>
  <c r="BQ72" i="32"/>
  <c r="CD72" i="2"/>
  <c r="CD72" i="32" s="1"/>
  <c r="BR72" i="32"/>
  <c r="CF72" i="2"/>
  <c r="CF72" i="32" s="1"/>
  <c r="BT72" i="32"/>
  <c r="CG72" i="2"/>
  <c r="CG72" i="32" s="1"/>
  <c r="BU72" i="32"/>
  <c r="CH72" i="2"/>
  <c r="CH72" i="32" s="1"/>
  <c r="BV72" i="32"/>
  <c r="BX73" i="2"/>
  <c r="BX73" i="32" s="1"/>
  <c r="BL73" i="32"/>
  <c r="BY73" i="2"/>
  <c r="BY73" i="32" s="1"/>
  <c r="BM73" i="32"/>
  <c r="BZ73" i="2"/>
  <c r="BZ73" i="32" s="1"/>
  <c r="BN73" i="32"/>
  <c r="CB73" i="2"/>
  <c r="CB73" i="32" s="1"/>
  <c r="BP73" i="32"/>
  <c r="CC73" i="2"/>
  <c r="CC73" i="32" s="1"/>
  <c r="BQ73" i="32"/>
  <c r="CD73" i="2"/>
  <c r="CD73" i="32" s="1"/>
  <c r="BR73" i="32"/>
  <c r="BS73" i="32"/>
  <c r="CE73" i="2"/>
  <c r="CE73" i="32" s="1"/>
  <c r="CF73" i="2"/>
  <c r="CF73" i="32" s="1"/>
  <c r="BT73" i="32"/>
  <c r="CG73" i="2"/>
  <c r="CG73" i="32" s="1"/>
  <c r="BU73" i="32"/>
  <c r="CH73" i="2"/>
  <c r="CH73" i="32" s="1"/>
  <c r="BV73" i="32"/>
  <c r="BX74" i="2"/>
  <c r="BX74" i="32" s="1"/>
  <c r="BL74" i="32"/>
  <c r="BZ74" i="2"/>
  <c r="BZ74" i="32" s="1"/>
  <c r="BN74" i="32"/>
  <c r="CB74" i="2"/>
  <c r="CB74" i="32" s="1"/>
  <c r="BP74" i="32"/>
  <c r="CD74" i="2"/>
  <c r="CD74" i="32" s="1"/>
  <c r="BR74" i="32"/>
  <c r="CF74" i="2"/>
  <c r="CF74" i="32" s="1"/>
  <c r="BT74" i="32"/>
  <c r="CH74" i="2"/>
  <c r="CH74" i="32" s="1"/>
  <c r="BV74" i="32"/>
  <c r="BX75" i="2"/>
  <c r="BX75" i="32" s="1"/>
  <c r="BL75" i="32"/>
  <c r="BY75" i="2"/>
  <c r="BY75" i="32" s="1"/>
  <c r="BM75" i="32"/>
  <c r="CB75" i="2"/>
  <c r="CB75" i="32" s="1"/>
  <c r="BP75" i="32"/>
  <c r="CC75" i="2"/>
  <c r="CC75" i="32" s="1"/>
  <c r="BQ75" i="32"/>
  <c r="CF75" i="2"/>
  <c r="CF75" i="32" s="1"/>
  <c r="BT75" i="32"/>
  <c r="CG75" i="2"/>
  <c r="CG75" i="32" s="1"/>
  <c r="BU75" i="32"/>
  <c r="BX78" i="10"/>
  <c r="BL78" i="36"/>
  <c r="BL78" i="35"/>
  <c r="BL78" i="34"/>
  <c r="BL78" i="33"/>
  <c r="BL78" i="31"/>
  <c r="BL78" i="30"/>
  <c r="BL78" i="29"/>
  <c r="BY78" i="10"/>
  <c r="BM78" i="36"/>
  <c r="BM78" i="35"/>
  <c r="BM78" i="34"/>
  <c r="BM78" i="33"/>
  <c r="BM78" i="31"/>
  <c r="BM78" i="30"/>
  <c r="BM78" i="29"/>
  <c r="BZ78" i="10"/>
  <c r="BN78" i="36"/>
  <c r="BN78" i="35"/>
  <c r="BN78" i="34"/>
  <c r="BN78" i="33"/>
  <c r="BN78" i="31"/>
  <c r="BN78" i="30"/>
  <c r="BN78" i="29"/>
  <c r="CA78" i="10"/>
  <c r="BO78" i="36"/>
  <c r="BO78" i="35"/>
  <c r="BO78" i="34"/>
  <c r="BO78" i="33"/>
  <c r="BO78" i="31"/>
  <c r="BO78" i="30"/>
  <c r="BO78" i="29"/>
  <c r="CB78" i="10"/>
  <c r="BP78" i="36"/>
  <c r="BP78" i="35"/>
  <c r="BP78" i="34"/>
  <c r="BP78" i="33"/>
  <c r="BP78" i="31"/>
  <c r="BP78" i="30"/>
  <c r="BP78" i="29"/>
  <c r="CC78" i="10"/>
  <c r="BQ78" i="36"/>
  <c r="BQ78" i="35"/>
  <c r="BQ78" i="34"/>
  <c r="BQ78" i="33"/>
  <c r="BQ78" i="31"/>
  <c r="BQ78" i="30"/>
  <c r="BQ78" i="29"/>
  <c r="CD78" i="10"/>
  <c r="BR78" i="36"/>
  <c r="BR78" i="35"/>
  <c r="BR78" i="34"/>
  <c r="BR78" i="33"/>
  <c r="BR78" i="31"/>
  <c r="BR78" i="30"/>
  <c r="BR78" i="29"/>
  <c r="CE78" i="10"/>
  <c r="BS78" i="36"/>
  <c r="BS78" i="35"/>
  <c r="BS78" i="34"/>
  <c r="BS78" i="33"/>
  <c r="BS78" i="31"/>
  <c r="BS78" i="30"/>
  <c r="BS78" i="29"/>
  <c r="CF78" i="10"/>
  <c r="BT78" i="36"/>
  <c r="BT78" i="35"/>
  <c r="BT78" i="34"/>
  <c r="BT78" i="33"/>
  <c r="BT78" i="31"/>
  <c r="BT78" i="30"/>
  <c r="BT78" i="29"/>
  <c r="CG78" i="10"/>
  <c r="BU78" i="36"/>
  <c r="BU78" i="35"/>
  <c r="BU78" i="34"/>
  <c r="BU78" i="33"/>
  <c r="BU78" i="31"/>
  <c r="BU78" i="30"/>
  <c r="BU78" i="29"/>
  <c r="CH78" i="10"/>
  <c r="BV78" i="36"/>
  <c r="BV78" i="35"/>
  <c r="BV78" i="34"/>
  <c r="BV78" i="33"/>
  <c r="BV78" i="31"/>
  <c r="BV78" i="30"/>
  <c r="BV78" i="29"/>
  <c r="BW79" i="10"/>
  <c r="BK79" i="36"/>
  <c r="BK79" i="35"/>
  <c r="BK79" i="34"/>
  <c r="BK79" i="33"/>
  <c r="BK79" i="31"/>
  <c r="BK79" i="30"/>
  <c r="BK79" i="29"/>
  <c r="BX79" i="10"/>
  <c r="BL79" i="36"/>
  <c r="BL79" i="35"/>
  <c r="BL79" i="34"/>
  <c r="BL79" i="33"/>
  <c r="BL79" i="31"/>
  <c r="BL79" i="30"/>
  <c r="BL79" i="29"/>
  <c r="BY79" i="10"/>
  <c r="BM79" i="36"/>
  <c r="BM79" i="35"/>
  <c r="BM79" i="34"/>
  <c r="BM79" i="33"/>
  <c r="BM79" i="31"/>
  <c r="BM79" i="30"/>
  <c r="BM79" i="29"/>
  <c r="BZ79" i="10"/>
  <c r="BN79" i="36"/>
  <c r="BN79" i="35"/>
  <c r="BN79" i="34"/>
  <c r="BN79" i="33"/>
  <c r="BN79" i="31"/>
  <c r="BN79" i="30"/>
  <c r="BN79" i="29"/>
  <c r="CA79" i="10"/>
  <c r="BO79" i="36"/>
  <c r="BO79" i="35"/>
  <c r="BO79" i="34"/>
  <c r="BO79" i="33"/>
  <c r="BO79" i="31"/>
  <c r="BO79" i="30"/>
  <c r="BO79" i="29"/>
  <c r="CB79" i="10"/>
  <c r="BP79" i="36"/>
  <c r="BP79" i="35"/>
  <c r="BP79" i="34"/>
  <c r="BP79" i="33"/>
  <c r="BP79" i="31"/>
  <c r="BP79" i="30"/>
  <c r="BP79" i="29"/>
  <c r="CC79" i="10"/>
  <c r="BQ79" i="36"/>
  <c r="BQ79" i="35"/>
  <c r="BQ79" i="34"/>
  <c r="BQ79" i="33"/>
  <c r="BQ79" i="31"/>
  <c r="BQ79" i="30"/>
  <c r="BQ79" i="29"/>
  <c r="CD79" i="10"/>
  <c r="BR79" i="36"/>
  <c r="BR79" i="35"/>
  <c r="BR79" i="34"/>
  <c r="BR79" i="33"/>
  <c r="BR79" i="31"/>
  <c r="BR79" i="30"/>
  <c r="BR79" i="29"/>
  <c r="CE79" i="10"/>
  <c r="BS79" i="36"/>
  <c r="BS79" i="35"/>
  <c r="BS79" i="34"/>
  <c r="BS79" i="33"/>
  <c r="BS79" i="31"/>
  <c r="BS79" i="30"/>
  <c r="BS79" i="29"/>
  <c r="CF79" i="10"/>
  <c r="BT79" i="36"/>
  <c r="BT79" i="35"/>
  <c r="BT79" i="34"/>
  <c r="BT79" i="33"/>
  <c r="BT79" i="31"/>
  <c r="BT79" i="30"/>
  <c r="BT79" i="29"/>
  <c r="CG79" i="10"/>
  <c r="BU79" i="36"/>
  <c r="BU79" i="35"/>
  <c r="BU79" i="34"/>
  <c r="BU79" i="33"/>
  <c r="BU79" i="31"/>
  <c r="BU79" i="30"/>
  <c r="BU79" i="29"/>
  <c r="CH79" i="10"/>
  <c r="BV79" i="36"/>
  <c r="BV79" i="35"/>
  <c r="BV79" i="34"/>
  <c r="BV79" i="33"/>
  <c r="BV79" i="31"/>
  <c r="BV79" i="30"/>
  <c r="BV79" i="29"/>
  <c r="BW80" i="10"/>
  <c r="BK80" i="36"/>
  <c r="BK80" i="35"/>
  <c r="BK80" i="34"/>
  <c r="BK80" i="33"/>
  <c r="BK80" i="31"/>
  <c r="BK80" i="30"/>
  <c r="BK80" i="29"/>
  <c r="BX80" i="10"/>
  <c r="BL80" i="36"/>
  <c r="BL80" i="35"/>
  <c r="BL80" i="34"/>
  <c r="BL80" i="33"/>
  <c r="BL80" i="31"/>
  <c r="BL80" i="30"/>
  <c r="BL80" i="29"/>
  <c r="BY80" i="10"/>
  <c r="BM80" i="36"/>
  <c r="BM80" i="35"/>
  <c r="BM80" i="34"/>
  <c r="BM80" i="33"/>
  <c r="BM80" i="31"/>
  <c r="BM80" i="30"/>
  <c r="BM80" i="29"/>
  <c r="BZ80" i="10"/>
  <c r="BN80" i="36"/>
  <c r="BN80" i="35"/>
  <c r="BN80" i="34"/>
  <c r="BN80" i="33"/>
  <c r="BN80" i="31"/>
  <c r="BN80" i="30"/>
  <c r="BN80" i="29"/>
  <c r="CA80" i="10"/>
  <c r="BO80" i="36"/>
  <c r="BO80" i="35"/>
  <c r="BO80" i="34"/>
  <c r="BO80" i="33"/>
  <c r="BO80" i="31"/>
  <c r="BO80" i="30"/>
  <c r="BO80" i="29"/>
  <c r="CB80" i="10"/>
  <c r="BP80" i="36"/>
  <c r="BP80" i="35"/>
  <c r="BP80" i="34"/>
  <c r="BP80" i="33"/>
  <c r="BP80" i="31"/>
  <c r="BP80" i="30"/>
  <c r="BP80" i="29"/>
  <c r="CC80" i="10"/>
  <c r="BQ80" i="36"/>
  <c r="BQ80" i="35"/>
  <c r="BQ80" i="34"/>
  <c r="BQ80" i="33"/>
  <c r="BQ80" i="31"/>
  <c r="BQ80" i="30"/>
  <c r="BQ80" i="29"/>
  <c r="CD80" i="10"/>
  <c r="BR80" i="36"/>
  <c r="BR80" i="35"/>
  <c r="BR80" i="34"/>
  <c r="BR80" i="33"/>
  <c r="BR80" i="31"/>
  <c r="BR80" i="30"/>
  <c r="BR80" i="29"/>
  <c r="CE80" i="10"/>
  <c r="BS80" i="36"/>
  <c r="BS80" i="35"/>
  <c r="BS80" i="34"/>
  <c r="BS80" i="33"/>
  <c r="BS80" i="31"/>
  <c r="BS80" i="30"/>
  <c r="BS80" i="29"/>
  <c r="CF80" i="10"/>
  <c r="BT80" i="36"/>
  <c r="BT80" i="35"/>
  <c r="BT80" i="34"/>
  <c r="BT80" i="33"/>
  <c r="BT80" i="31"/>
  <c r="BT80" i="30"/>
  <c r="BT80" i="29"/>
  <c r="CG80" i="10"/>
  <c r="BU80" i="36"/>
  <c r="BU80" i="35"/>
  <c r="BU80" i="34"/>
  <c r="BU80" i="33"/>
  <c r="BU80" i="31"/>
  <c r="BU80" i="30"/>
  <c r="BU80" i="29"/>
  <c r="CH80" i="10"/>
  <c r="BV80" i="36"/>
  <c r="BV80" i="35"/>
  <c r="BV80" i="34"/>
  <c r="BV80" i="33"/>
  <c r="BV80" i="31"/>
  <c r="BV80" i="30"/>
  <c r="BV80" i="29"/>
  <c r="BW81" i="10"/>
  <c r="BK81" i="36"/>
  <c r="BK81" i="35"/>
  <c r="BK81" i="34"/>
  <c r="BK81" i="33"/>
  <c r="BK81" i="31"/>
  <c r="BK81" i="30"/>
  <c r="BK81" i="29"/>
  <c r="BX81" i="10"/>
  <c r="BL81" i="36"/>
  <c r="BL81" i="35"/>
  <c r="BL81" i="34"/>
  <c r="BL81" i="33"/>
  <c r="BL81" i="31"/>
  <c r="BL81" i="30"/>
  <c r="BL81" i="29"/>
  <c r="BY81" i="10"/>
  <c r="BM81" i="36"/>
  <c r="BM81" i="35"/>
  <c r="BM81" i="34"/>
  <c r="BM81" i="33"/>
  <c r="BM81" i="31"/>
  <c r="BM81" i="30"/>
  <c r="BM81" i="29"/>
  <c r="BZ81" i="10"/>
  <c r="BN81" i="36"/>
  <c r="BN81" i="35"/>
  <c r="BN81" i="34"/>
  <c r="BN81" i="33"/>
  <c r="BN81" i="31"/>
  <c r="BN81" i="30"/>
  <c r="BN81" i="29"/>
  <c r="CA81" i="10"/>
  <c r="BO81" i="36"/>
  <c r="BO81" i="35"/>
  <c r="BO81" i="34"/>
  <c r="BO81" i="33"/>
  <c r="BO81" i="31"/>
  <c r="BO81" i="30"/>
  <c r="BO81" i="29"/>
  <c r="CB81" i="10"/>
  <c r="BP81" i="36"/>
  <c r="BP81" i="35"/>
  <c r="BP81" i="34"/>
  <c r="BP81" i="33"/>
  <c r="BP81" i="31"/>
  <c r="BP81" i="30"/>
  <c r="BP81" i="29"/>
  <c r="CC81" i="10"/>
  <c r="BQ81" i="36"/>
  <c r="BQ81" i="35"/>
  <c r="BQ81" i="34"/>
  <c r="BQ81" i="33"/>
  <c r="BQ81" i="31"/>
  <c r="BQ81" i="30"/>
  <c r="BQ81" i="29"/>
  <c r="CD81" i="10"/>
  <c r="BR81" i="36"/>
  <c r="BR81" i="35"/>
  <c r="BR81" i="34"/>
  <c r="BR81" i="33"/>
  <c r="BR81" i="31"/>
  <c r="BR81" i="30"/>
  <c r="BR81" i="29"/>
  <c r="CE81" i="10"/>
  <c r="BS81" i="36"/>
  <c r="BS81" i="35"/>
  <c r="BS81" i="34"/>
  <c r="BS81" i="33"/>
  <c r="BS81" i="31"/>
  <c r="BS81" i="30"/>
  <c r="BS81" i="29"/>
  <c r="CF81" i="10"/>
  <c r="BT81" i="36"/>
  <c r="BT81" i="35"/>
  <c r="BT81" i="34"/>
  <c r="BT81" i="33"/>
  <c r="BT81" i="31"/>
  <c r="BT81" i="30"/>
  <c r="BT81" i="29"/>
  <c r="CG81" i="10"/>
  <c r="BU81" i="36"/>
  <c r="BU81" i="35"/>
  <c r="BU81" i="34"/>
  <c r="BU81" i="33"/>
  <c r="BU81" i="31"/>
  <c r="BU81" i="30"/>
  <c r="BU81" i="29"/>
  <c r="CH81" i="10"/>
  <c r="BV81" i="36"/>
  <c r="BV81" i="35"/>
  <c r="BV81" i="34"/>
  <c r="BV81" i="33"/>
  <c r="BV81" i="31"/>
  <c r="BV81" i="30"/>
  <c r="BV81" i="29"/>
  <c r="BW82" i="10"/>
  <c r="BK82" i="36"/>
  <c r="BK82" i="35"/>
  <c r="BK82" i="34"/>
  <c r="BK82" i="33"/>
  <c r="BK82" i="31"/>
  <c r="BK82" i="30"/>
  <c r="BK82" i="29"/>
  <c r="BX82" i="10"/>
  <c r="BL82" i="36"/>
  <c r="BL82" i="35"/>
  <c r="BL82" i="34"/>
  <c r="BL82" i="33"/>
  <c r="BL82" i="31"/>
  <c r="BL82" i="30"/>
  <c r="BL82" i="29"/>
  <c r="BY82" i="10"/>
  <c r="BM82" i="36"/>
  <c r="BM82" i="35"/>
  <c r="BM82" i="34"/>
  <c r="BM82" i="33"/>
  <c r="BM82" i="31"/>
  <c r="BM82" i="30"/>
  <c r="BM82" i="29"/>
  <c r="BZ82" i="10"/>
  <c r="BN82" i="36"/>
  <c r="BN82" i="35"/>
  <c r="BN82" i="34"/>
  <c r="BN82" i="33"/>
  <c r="BN82" i="31"/>
  <c r="BN82" i="30"/>
  <c r="BN82" i="29"/>
  <c r="CA82" i="10"/>
  <c r="BO82" i="36"/>
  <c r="BO82" i="35"/>
  <c r="BO82" i="34"/>
  <c r="BO82" i="33"/>
  <c r="BO82" i="31"/>
  <c r="BO82" i="30"/>
  <c r="BO82" i="29"/>
  <c r="CB82" i="10"/>
  <c r="BP82" i="36"/>
  <c r="BP82" i="35"/>
  <c r="BP82" i="34"/>
  <c r="BP82" i="33"/>
  <c r="BP82" i="31"/>
  <c r="BP82" i="30"/>
  <c r="BP82" i="29"/>
  <c r="CC82" i="10"/>
  <c r="BQ82" i="36"/>
  <c r="BQ82" i="35"/>
  <c r="BQ82" i="34"/>
  <c r="BQ82" i="33"/>
  <c r="BQ82" i="31"/>
  <c r="BQ82" i="30"/>
  <c r="BQ82" i="29"/>
  <c r="CD82" i="10"/>
  <c r="BR82" i="36"/>
  <c r="BR82" i="35"/>
  <c r="BR82" i="34"/>
  <c r="BR82" i="33"/>
  <c r="BR82" i="31"/>
  <c r="BR82" i="30"/>
  <c r="BR82" i="29"/>
  <c r="CE82" i="10"/>
  <c r="BS82" i="36"/>
  <c r="BS82" i="35"/>
  <c r="BS82" i="34"/>
  <c r="BS82" i="33"/>
  <c r="BS82" i="31"/>
  <c r="BS82" i="30"/>
  <c r="BS82" i="29"/>
  <c r="CF82" i="10"/>
  <c r="BT82" i="36"/>
  <c r="BT82" i="35"/>
  <c r="BT82" i="34"/>
  <c r="BT82" i="33"/>
  <c r="BT82" i="31"/>
  <c r="BT82" i="30"/>
  <c r="BT82" i="29"/>
  <c r="CG82" i="10"/>
  <c r="BU82" i="36"/>
  <c r="BU82" i="35"/>
  <c r="BU82" i="34"/>
  <c r="BU82" i="33"/>
  <c r="BU82" i="31"/>
  <c r="BU82" i="30"/>
  <c r="BU82" i="29"/>
  <c r="CH82" i="10"/>
  <c r="BV82" i="36"/>
  <c r="BV82" i="35"/>
  <c r="BV82" i="34"/>
  <c r="BV82" i="33"/>
  <c r="BV82" i="31"/>
  <c r="BV82" i="30"/>
  <c r="BV82" i="29"/>
  <c r="BW83" i="10"/>
  <c r="BK83" i="36"/>
  <c r="BK83" i="35"/>
  <c r="BK83" i="34"/>
  <c r="BK83" i="33"/>
  <c r="BK83" i="31"/>
  <c r="BK83" i="30"/>
  <c r="BK83" i="29"/>
  <c r="BX83" i="10"/>
  <c r="BL83" i="36"/>
  <c r="BL83" i="35"/>
  <c r="BL83" i="34"/>
  <c r="BL83" i="33"/>
  <c r="BL83" i="31"/>
  <c r="BL83" i="30"/>
  <c r="BL83" i="29"/>
  <c r="BY83" i="10"/>
  <c r="BM83" i="36"/>
  <c r="BM83" i="35"/>
  <c r="BM83" i="34"/>
  <c r="BM83" i="33"/>
  <c r="BM83" i="31"/>
  <c r="BM83" i="30"/>
  <c r="BM83" i="29"/>
  <c r="BZ83" i="10"/>
  <c r="BN83" i="36"/>
  <c r="BN83" i="35"/>
  <c r="BN83" i="34"/>
  <c r="BN83" i="33"/>
  <c r="BN83" i="31"/>
  <c r="BN83" i="30"/>
  <c r="BN83" i="29"/>
  <c r="CA83" i="10"/>
  <c r="BO83" i="36"/>
  <c r="BO83" i="35"/>
  <c r="BO83" i="34"/>
  <c r="BO83" i="33"/>
  <c r="BO83" i="31"/>
  <c r="BO83" i="30"/>
  <c r="BO83" i="29"/>
  <c r="CB83" i="10"/>
  <c r="BP83" i="36"/>
  <c r="BP83" i="35"/>
  <c r="BP83" i="34"/>
  <c r="BP83" i="33"/>
  <c r="BP83" i="31"/>
  <c r="BP83" i="30"/>
  <c r="BP83" i="29"/>
  <c r="CC83" i="10"/>
  <c r="BQ83" i="36"/>
  <c r="BQ83" i="35"/>
  <c r="BQ83" i="34"/>
  <c r="BQ83" i="33"/>
  <c r="BQ83" i="31"/>
  <c r="BQ83" i="30"/>
  <c r="BQ83" i="29"/>
  <c r="CD83" i="10"/>
  <c r="BR83" i="36"/>
  <c r="BR83" i="35"/>
  <c r="BR83" i="34"/>
  <c r="BR83" i="33"/>
  <c r="BR83" i="31"/>
  <c r="BR83" i="30"/>
  <c r="BR83" i="29"/>
  <c r="CE83" i="10"/>
  <c r="BS83" i="36"/>
  <c r="BS83" i="35"/>
  <c r="BS83" i="34"/>
  <c r="BS83" i="33"/>
  <c r="BS83" i="31"/>
  <c r="BS83" i="30"/>
  <c r="BS83" i="29"/>
  <c r="CF83" i="10"/>
  <c r="BT83" i="36"/>
  <c r="BT83" i="35"/>
  <c r="BT83" i="34"/>
  <c r="BT83" i="33"/>
  <c r="BT83" i="31"/>
  <c r="BT83" i="30"/>
  <c r="BT83" i="29"/>
  <c r="CG83" i="10"/>
  <c r="BU83" i="36"/>
  <c r="BU83" i="35"/>
  <c r="BU83" i="34"/>
  <c r="BU83" i="33"/>
  <c r="BU83" i="31"/>
  <c r="BU83" i="30"/>
  <c r="BU83" i="29"/>
  <c r="CH83" i="10"/>
  <c r="BV83" i="36"/>
  <c r="BV83" i="35"/>
  <c r="BV83" i="34"/>
  <c r="BV83" i="33"/>
  <c r="BV83" i="31"/>
  <c r="BV83" i="30"/>
  <c r="BV83" i="29"/>
  <c r="BW84" i="10"/>
  <c r="BK84" i="36"/>
  <c r="BK84" i="35"/>
  <c r="BK84" i="34"/>
  <c r="BK84" i="33"/>
  <c r="BK84" i="31"/>
  <c r="BK84" i="30"/>
  <c r="BK84" i="29"/>
  <c r="BX84" i="10"/>
  <c r="BL84" i="36"/>
  <c r="BL84" i="35"/>
  <c r="BL84" i="34"/>
  <c r="BL84" i="33"/>
  <c r="BL84" i="31"/>
  <c r="BL84" i="30"/>
  <c r="BL84" i="29"/>
  <c r="BY84" i="10"/>
  <c r="BM84" i="36"/>
  <c r="BM84" i="35"/>
  <c r="BM84" i="34"/>
  <c r="BM84" i="33"/>
  <c r="BM84" i="31"/>
  <c r="BM84" i="30"/>
  <c r="BM84" i="29"/>
  <c r="BZ84" i="10"/>
  <c r="BN84" i="36"/>
  <c r="BN84" i="35"/>
  <c r="BN84" i="34"/>
  <c r="BN84" i="33"/>
  <c r="BN84" i="31"/>
  <c r="BN84" i="30"/>
  <c r="BN84" i="29"/>
  <c r="CA84" i="10"/>
  <c r="BO84" i="36"/>
  <c r="BO84" i="35"/>
  <c r="BO84" i="34"/>
  <c r="BO84" i="33"/>
  <c r="BO84" i="31"/>
  <c r="BO84" i="30"/>
  <c r="BO84" i="29"/>
  <c r="CB84" i="10"/>
  <c r="BP84" i="36"/>
  <c r="BP84" i="35"/>
  <c r="BP84" i="34"/>
  <c r="BP84" i="33"/>
  <c r="BP84" i="31"/>
  <c r="BP84" i="30"/>
  <c r="BP84" i="29"/>
  <c r="CC84" i="10"/>
  <c r="BQ84" i="36"/>
  <c r="BQ84" i="35"/>
  <c r="BQ84" i="34"/>
  <c r="BQ84" i="33"/>
  <c r="BQ84" i="31"/>
  <c r="BQ84" i="30"/>
  <c r="BQ84" i="29"/>
  <c r="CD84" i="10"/>
  <c r="BR84" i="36"/>
  <c r="BR84" i="35"/>
  <c r="BR84" i="34"/>
  <c r="BR84" i="33"/>
  <c r="BR84" i="31"/>
  <c r="BR84" i="30"/>
  <c r="BR84" i="29"/>
  <c r="CE84" i="10"/>
  <c r="BS84" i="36"/>
  <c r="BS84" i="35"/>
  <c r="BS84" i="34"/>
  <c r="BS84" i="33"/>
  <c r="BS84" i="31"/>
  <c r="BS84" i="30"/>
  <c r="BS84" i="29"/>
  <c r="CF84" i="10"/>
  <c r="BT84" i="36"/>
  <c r="BT84" i="35"/>
  <c r="BT84" i="34"/>
  <c r="BT84" i="33"/>
  <c r="BT84" i="31"/>
  <c r="BT84" i="30"/>
  <c r="BT84" i="29"/>
  <c r="CG84" i="10"/>
  <c r="BU84" i="36"/>
  <c r="BU84" i="35"/>
  <c r="BU84" i="34"/>
  <c r="BU84" i="33"/>
  <c r="BU84" i="31"/>
  <c r="BU84" i="30"/>
  <c r="BU84" i="29"/>
  <c r="CH84" i="10"/>
  <c r="BV84" i="36"/>
  <c r="BV84" i="35"/>
  <c r="BV84" i="34"/>
  <c r="BV84" i="33"/>
  <c r="BV84" i="31"/>
  <c r="BV84" i="30"/>
  <c r="BV84" i="29"/>
  <c r="BW85" i="10"/>
  <c r="BK85" i="36"/>
  <c r="BK85" i="35"/>
  <c r="BK85" i="34"/>
  <c r="BK85" i="33"/>
  <c r="BK85" i="31"/>
  <c r="BK85" i="30"/>
  <c r="BK85" i="29"/>
  <c r="BX85" i="10"/>
  <c r="BL85" i="36"/>
  <c r="BL85" i="35"/>
  <c r="BL85" i="34"/>
  <c r="BL85" i="33"/>
  <c r="BL85" i="31"/>
  <c r="BL85" i="30"/>
  <c r="BL85" i="29"/>
  <c r="BY85" i="10"/>
  <c r="BM85" i="36"/>
  <c r="BM85" i="35"/>
  <c r="BM85" i="34"/>
  <c r="BM85" i="33"/>
  <c r="BM85" i="31"/>
  <c r="BM85" i="30"/>
  <c r="BM85" i="29"/>
  <c r="BZ85" i="10"/>
  <c r="BN85" i="36"/>
  <c r="BN85" i="35"/>
  <c r="BN85" i="34"/>
  <c r="BN85" i="33"/>
  <c r="BN85" i="31"/>
  <c r="BN85" i="30"/>
  <c r="BN85" i="29"/>
  <c r="CA85" i="10"/>
  <c r="BO85" i="36"/>
  <c r="BO85" i="35"/>
  <c r="BO85" i="34"/>
  <c r="BO85" i="33"/>
  <c r="BO85" i="31"/>
  <c r="BO85" i="30"/>
  <c r="BO85" i="29"/>
  <c r="CB85" i="10"/>
  <c r="BP85" i="36"/>
  <c r="BP85" i="35"/>
  <c r="BP85" i="34"/>
  <c r="BP85" i="33"/>
  <c r="BP85" i="31"/>
  <c r="BP85" i="30"/>
  <c r="BP85" i="29"/>
  <c r="CC85" i="10"/>
  <c r="BQ85" i="36"/>
  <c r="BQ85" i="35"/>
  <c r="BQ85" i="34"/>
  <c r="BQ85" i="33"/>
  <c r="BQ85" i="31"/>
  <c r="BQ85" i="30"/>
  <c r="BQ85" i="29"/>
  <c r="CD85" i="10"/>
  <c r="BR85" i="36"/>
  <c r="BR85" i="35"/>
  <c r="BR85" i="34"/>
  <c r="BR85" i="33"/>
  <c r="BR85" i="31"/>
  <c r="BR85" i="30"/>
  <c r="BR85" i="29"/>
  <c r="CE85" i="10"/>
  <c r="BS85" i="36"/>
  <c r="BS85" i="35"/>
  <c r="BS85" i="34"/>
  <c r="BS85" i="33"/>
  <c r="BS85" i="31"/>
  <c r="BS85" i="30"/>
  <c r="BS85" i="29"/>
  <c r="CF85" i="10"/>
  <c r="BT85" i="36"/>
  <c r="BT85" i="35"/>
  <c r="BT85" i="34"/>
  <c r="BT85" i="33"/>
  <c r="BT85" i="31"/>
  <c r="BT85" i="30"/>
  <c r="BT85" i="29"/>
  <c r="CG85" i="10"/>
  <c r="BU85" i="36"/>
  <c r="BU85" i="35"/>
  <c r="BU85" i="34"/>
  <c r="BU85" i="33"/>
  <c r="BU85" i="31"/>
  <c r="BU85" i="30"/>
  <c r="BU85" i="29"/>
  <c r="CH85" i="10"/>
  <c r="BV85" i="36"/>
  <c r="BV85" i="35"/>
  <c r="BV85" i="34"/>
  <c r="BV85" i="33"/>
  <c r="BV85" i="31"/>
  <c r="BV85" i="30"/>
  <c r="BV85" i="29"/>
  <c r="BW86" i="10"/>
  <c r="BK86" i="36"/>
  <c r="BK86" i="35"/>
  <c r="BK86" i="34"/>
  <c r="BK86" i="33"/>
  <c r="BK86" i="31"/>
  <c r="BK86" i="30"/>
  <c r="BK86" i="29"/>
  <c r="BX86" i="10"/>
  <c r="BL86" i="36"/>
  <c r="BL86" i="35"/>
  <c r="BL86" i="34"/>
  <c r="BL86" i="33"/>
  <c r="BL86" i="31"/>
  <c r="BL86" i="30"/>
  <c r="BL86" i="29"/>
  <c r="BY86" i="10"/>
  <c r="BM86" i="36"/>
  <c r="BM86" i="35"/>
  <c r="BM86" i="34"/>
  <c r="BM86" i="33"/>
  <c r="BM86" i="31"/>
  <c r="BM86" i="30"/>
  <c r="BM86" i="29"/>
  <c r="BZ86" i="10"/>
  <c r="BN86" i="36"/>
  <c r="BN86" i="35"/>
  <c r="BN86" i="34"/>
  <c r="BN86" i="33"/>
  <c r="BN86" i="31"/>
  <c r="BN86" i="30"/>
  <c r="BN86" i="29"/>
  <c r="CA86" i="10"/>
  <c r="BO86" i="36"/>
  <c r="BO86" i="35"/>
  <c r="BO86" i="34"/>
  <c r="BO86" i="33"/>
  <c r="BO86" i="31"/>
  <c r="BO86" i="30"/>
  <c r="BO86" i="29"/>
  <c r="CB86" i="10"/>
  <c r="BP86" i="36"/>
  <c r="BP86" i="35"/>
  <c r="BP86" i="34"/>
  <c r="BP86" i="33"/>
  <c r="BP86" i="31"/>
  <c r="BP86" i="30"/>
  <c r="BP86" i="29"/>
  <c r="CC86" i="10"/>
  <c r="BQ86" i="36"/>
  <c r="BQ86" i="35"/>
  <c r="BQ86" i="34"/>
  <c r="BQ86" i="33"/>
  <c r="BQ86" i="31"/>
  <c r="BQ86" i="30"/>
  <c r="BQ86" i="29"/>
  <c r="CD86" i="10"/>
  <c r="BR86" i="36"/>
  <c r="BR86" i="35"/>
  <c r="BR86" i="34"/>
  <c r="BR86" i="33"/>
  <c r="BR86" i="31"/>
  <c r="BR86" i="30"/>
  <c r="BR86" i="29"/>
  <c r="CE86" i="10"/>
  <c r="BS86" i="36"/>
  <c r="BS86" i="35"/>
  <c r="BS86" i="34"/>
  <c r="BS86" i="33"/>
  <c r="BS86" i="31"/>
  <c r="BS86" i="30"/>
  <c r="BS86" i="29"/>
  <c r="CF86" i="10"/>
  <c r="BT86" i="36"/>
  <c r="BT86" i="35"/>
  <c r="BT86" i="34"/>
  <c r="BT86" i="33"/>
  <c r="BT86" i="31"/>
  <c r="BT86" i="30"/>
  <c r="BT86" i="29"/>
  <c r="CG86" i="10"/>
  <c r="BU86" i="36"/>
  <c r="BU86" i="35"/>
  <c r="BU86" i="34"/>
  <c r="BU86" i="33"/>
  <c r="BU86" i="31"/>
  <c r="BU86" i="30"/>
  <c r="BU86" i="29"/>
  <c r="CH86" i="10"/>
  <c r="BV86" i="36"/>
  <c r="BV86" i="35"/>
  <c r="BV86" i="34"/>
  <c r="BV86" i="33"/>
  <c r="BV86" i="31"/>
  <c r="BV86" i="30"/>
  <c r="BV86" i="29"/>
  <c r="BW87" i="10"/>
  <c r="BK87" i="36"/>
  <c r="BK87" i="35"/>
  <c r="BK87" i="34"/>
  <c r="BK87" i="33"/>
  <c r="BK87" i="31"/>
  <c r="BK87" i="30"/>
  <c r="BK87" i="29"/>
  <c r="BX87" i="10"/>
  <c r="BL87" i="36"/>
  <c r="BL87" i="35"/>
  <c r="BL87" i="34"/>
  <c r="BL87" i="33"/>
  <c r="BL87" i="31"/>
  <c r="BL87" i="30"/>
  <c r="BL87" i="29"/>
  <c r="BY87" i="10"/>
  <c r="BM87" i="36"/>
  <c r="BM87" i="35"/>
  <c r="BM87" i="34"/>
  <c r="BM87" i="33"/>
  <c r="BM87" i="31"/>
  <c r="BM87" i="30"/>
  <c r="BM87" i="29"/>
  <c r="BZ87" i="10"/>
  <c r="BN87" i="36"/>
  <c r="BN87" i="35"/>
  <c r="BN87" i="34"/>
  <c r="BN87" i="33"/>
  <c r="BN87" i="31"/>
  <c r="BN87" i="30"/>
  <c r="BN87" i="29"/>
  <c r="CA87" i="10"/>
  <c r="BO87" i="36"/>
  <c r="BO87" i="35"/>
  <c r="BO87" i="34"/>
  <c r="BO87" i="33"/>
  <c r="BO87" i="31"/>
  <c r="BO87" i="30"/>
  <c r="BO87" i="29"/>
  <c r="CB87" i="10"/>
  <c r="BP87" i="36"/>
  <c r="BP87" i="35"/>
  <c r="BP87" i="34"/>
  <c r="BP87" i="33"/>
  <c r="BP87" i="31"/>
  <c r="BP87" i="30"/>
  <c r="BP87" i="29"/>
  <c r="CC87" i="10"/>
  <c r="BQ87" i="36"/>
  <c r="BQ87" i="35"/>
  <c r="BQ87" i="34"/>
  <c r="BQ87" i="33"/>
  <c r="BQ87" i="31"/>
  <c r="BQ87" i="30"/>
  <c r="BQ87" i="29"/>
  <c r="CD87" i="10"/>
  <c r="BR87" i="36"/>
  <c r="BR87" i="35"/>
  <c r="BR87" i="34"/>
  <c r="BR87" i="33"/>
  <c r="BR87" i="31"/>
  <c r="BR87" i="30"/>
  <c r="BR87" i="29"/>
  <c r="CE87" i="10"/>
  <c r="BS87" i="36"/>
  <c r="BS87" i="35"/>
  <c r="BS87" i="34"/>
  <c r="BS87" i="33"/>
  <c r="BS87" i="31"/>
  <c r="BS87" i="30"/>
  <c r="BS87" i="29"/>
  <c r="CF87" i="10"/>
  <c r="BT87" i="36"/>
  <c r="BT87" i="35"/>
  <c r="BT87" i="34"/>
  <c r="BT87" i="33"/>
  <c r="BT87" i="31"/>
  <c r="BT87" i="30"/>
  <c r="BT87" i="29"/>
  <c r="CG87" i="10"/>
  <c r="BU87" i="36"/>
  <c r="BU87" i="35"/>
  <c r="BU87" i="34"/>
  <c r="BU87" i="33"/>
  <c r="BU87" i="31"/>
  <c r="BU87" i="30"/>
  <c r="BU87" i="29"/>
  <c r="CH87" i="10"/>
  <c r="BV87" i="36"/>
  <c r="BV87" i="35"/>
  <c r="BV87" i="34"/>
  <c r="BV87" i="33"/>
  <c r="BV87" i="31"/>
  <c r="BV87" i="30"/>
  <c r="BV87" i="29"/>
  <c r="BW88" i="10"/>
  <c r="BK88" i="36"/>
  <c r="BK88" i="35"/>
  <c r="BK88" i="34"/>
  <c r="BK88" i="33"/>
  <c r="BK88" i="31"/>
  <c r="BK88" i="30"/>
  <c r="BK88" i="29"/>
  <c r="BX88" i="10"/>
  <c r="BL88" i="36"/>
  <c r="BL88" i="35"/>
  <c r="BL88" i="34"/>
  <c r="BL88" i="33"/>
  <c r="BL88" i="31"/>
  <c r="BL88" i="30"/>
  <c r="BL88" i="29"/>
  <c r="BY88" i="10"/>
  <c r="BM88" i="36"/>
  <c r="BM88" i="35"/>
  <c r="BM88" i="34"/>
  <c r="BM88" i="33"/>
  <c r="BM88" i="31"/>
  <c r="BM88" i="30"/>
  <c r="BM88" i="29"/>
  <c r="BZ88" i="10"/>
  <c r="BN88" i="36"/>
  <c r="BN88" i="35"/>
  <c r="BN88" i="34"/>
  <c r="BN88" i="33"/>
  <c r="BN88" i="31"/>
  <c r="BN88" i="30"/>
  <c r="BN88" i="29"/>
  <c r="CA88" i="10"/>
  <c r="BO88" i="36"/>
  <c r="BO88" i="35"/>
  <c r="BO88" i="34"/>
  <c r="BO88" i="33"/>
  <c r="BO88" i="31"/>
  <c r="BO88" i="30"/>
  <c r="BO88" i="29"/>
  <c r="CB88" i="10"/>
  <c r="BP88" i="36"/>
  <c r="BP88" i="35"/>
  <c r="BP88" i="34"/>
  <c r="BP88" i="33"/>
  <c r="BP88" i="31"/>
  <c r="BP88" i="30"/>
  <c r="BP88" i="29"/>
  <c r="CC88" i="10"/>
  <c r="BQ88" i="36"/>
  <c r="BQ88" i="35"/>
  <c r="BQ88" i="34"/>
  <c r="BQ88" i="33"/>
  <c r="BQ88" i="31"/>
  <c r="BQ88" i="30"/>
  <c r="BQ88" i="29"/>
  <c r="CD88" i="10"/>
  <c r="BR88" i="36"/>
  <c r="BR88" i="35"/>
  <c r="BR88" i="34"/>
  <c r="BR88" i="33"/>
  <c r="BR88" i="31"/>
  <c r="BR88" i="30"/>
  <c r="BR88" i="29"/>
  <c r="CE88" i="10"/>
  <c r="BS88" i="36"/>
  <c r="BS88" i="35"/>
  <c r="BS88" i="34"/>
  <c r="BS88" i="33"/>
  <c r="BS88" i="31"/>
  <c r="BS88" i="30"/>
  <c r="BS88" i="29"/>
  <c r="CF88" i="10"/>
  <c r="BT88" i="36"/>
  <c r="BT88" i="35"/>
  <c r="BT88" i="34"/>
  <c r="BT88" i="33"/>
  <c r="BT88" i="31"/>
  <c r="BT88" i="30"/>
  <c r="BT88" i="29"/>
  <c r="CG88" i="10"/>
  <c r="BU88" i="36"/>
  <c r="BU88" i="35"/>
  <c r="BU88" i="34"/>
  <c r="BU88" i="33"/>
  <c r="BU88" i="31"/>
  <c r="BU88" i="30"/>
  <c r="BU88" i="29"/>
  <c r="CH88" i="10"/>
  <c r="BV88" i="36"/>
  <c r="BV88" i="35"/>
  <c r="BV88" i="34"/>
  <c r="BV88" i="33"/>
  <c r="BV88" i="31"/>
  <c r="BV88" i="30"/>
  <c r="BV88" i="29"/>
  <c r="BW89" i="10"/>
  <c r="BK89" i="36"/>
  <c r="BK89" i="35"/>
  <c r="BK89" i="34"/>
  <c r="BK89" i="33"/>
  <c r="BK89" i="31"/>
  <c r="BK89" i="30"/>
  <c r="BK89" i="29"/>
  <c r="BX89" i="10"/>
  <c r="BL89" i="36"/>
  <c r="BL89" i="35"/>
  <c r="BL89" i="34"/>
  <c r="BL89" i="33"/>
  <c r="BL89" i="31"/>
  <c r="BL89" i="30"/>
  <c r="BL89" i="29"/>
  <c r="BY89" i="10"/>
  <c r="BM89" i="36"/>
  <c r="BM89" i="35"/>
  <c r="BM89" i="34"/>
  <c r="BM89" i="33"/>
  <c r="BM89" i="31"/>
  <c r="BM89" i="30"/>
  <c r="BM89" i="29"/>
  <c r="BZ89" i="10"/>
  <c r="BN89" i="36"/>
  <c r="BN89" i="35"/>
  <c r="BN89" i="34"/>
  <c r="BN89" i="33"/>
  <c r="BN89" i="31"/>
  <c r="BN89" i="30"/>
  <c r="BN89" i="29"/>
  <c r="CA89" i="10"/>
  <c r="BO89" i="36"/>
  <c r="BO89" i="35"/>
  <c r="BO89" i="34"/>
  <c r="BO89" i="33"/>
  <c r="BO89" i="31"/>
  <c r="BO89" i="30"/>
  <c r="BO89" i="29"/>
  <c r="CB89" i="10"/>
  <c r="BP89" i="36"/>
  <c r="BP89" i="35"/>
  <c r="BP89" i="34"/>
  <c r="BP89" i="33"/>
  <c r="BP89" i="31"/>
  <c r="BP89" i="30"/>
  <c r="BP89" i="29"/>
  <c r="CC89" i="10"/>
  <c r="BQ89" i="36"/>
  <c r="BQ89" i="35"/>
  <c r="BQ89" i="34"/>
  <c r="BQ89" i="33"/>
  <c r="BQ89" i="31"/>
  <c r="BQ89" i="30"/>
  <c r="BQ89" i="29"/>
  <c r="CD89" i="10"/>
  <c r="BR89" i="36"/>
  <c r="BR89" i="35"/>
  <c r="BR89" i="34"/>
  <c r="BR89" i="33"/>
  <c r="BR89" i="31"/>
  <c r="BR89" i="30"/>
  <c r="BR89" i="29"/>
  <c r="CE89" i="10"/>
  <c r="BS89" i="36"/>
  <c r="BS89" i="35"/>
  <c r="BS89" i="34"/>
  <c r="BS89" i="33"/>
  <c r="BS89" i="31"/>
  <c r="BS89" i="30"/>
  <c r="BS89" i="29"/>
  <c r="CF89" i="10"/>
  <c r="BT89" i="36"/>
  <c r="BT89" i="35"/>
  <c r="BT89" i="34"/>
  <c r="BT89" i="33"/>
  <c r="BT89" i="31"/>
  <c r="BT89" i="30"/>
  <c r="BT89" i="29"/>
  <c r="CG89" i="10"/>
  <c r="BU89" i="36"/>
  <c r="BU89" i="35"/>
  <c r="BU89" i="34"/>
  <c r="BU89" i="33"/>
  <c r="BU89" i="31"/>
  <c r="BU89" i="30"/>
  <c r="BU89" i="29"/>
  <c r="CH89" i="10"/>
  <c r="BV89" i="36"/>
  <c r="BV89" i="35"/>
  <c r="BV89" i="34"/>
  <c r="BV89" i="33"/>
  <c r="BV89" i="31"/>
  <c r="BV89" i="30"/>
  <c r="BV89" i="29"/>
  <c r="BW90" i="10"/>
  <c r="BK90" i="36"/>
  <c r="BK90" i="35"/>
  <c r="BK90" i="34"/>
  <c r="BK90" i="33"/>
  <c r="BK90" i="31"/>
  <c r="BK90" i="30"/>
  <c r="BK90" i="29"/>
  <c r="BX90" i="10"/>
  <c r="BL90" i="36"/>
  <c r="BL90" i="35"/>
  <c r="BL90" i="34"/>
  <c r="BL90" i="33"/>
  <c r="BL90" i="31"/>
  <c r="BL90" i="30"/>
  <c r="BL90" i="29"/>
  <c r="BY90" i="10"/>
  <c r="BM90" i="36"/>
  <c r="BM90" i="35"/>
  <c r="BM90" i="34"/>
  <c r="BM90" i="33"/>
  <c r="BM90" i="31"/>
  <c r="BM90" i="30"/>
  <c r="BM90" i="29"/>
  <c r="BZ90" i="10"/>
  <c r="BN90" i="36"/>
  <c r="BN90" i="35"/>
  <c r="BN90" i="34"/>
  <c r="BN90" i="33"/>
  <c r="BN90" i="31"/>
  <c r="BN90" i="30"/>
  <c r="BN90" i="29"/>
  <c r="CA90" i="10"/>
  <c r="BO90" i="36"/>
  <c r="BO90" i="35"/>
  <c r="BO90" i="34"/>
  <c r="BO90" i="33"/>
  <c r="BO90" i="31"/>
  <c r="BO90" i="30"/>
  <c r="BO90" i="29"/>
  <c r="CB90" i="10"/>
  <c r="BP90" i="36"/>
  <c r="BP90" i="35"/>
  <c r="BP90" i="34"/>
  <c r="BP90" i="33"/>
  <c r="BP90" i="31"/>
  <c r="BP90" i="30"/>
  <c r="BP90" i="29"/>
  <c r="CC90" i="10"/>
  <c r="BQ90" i="36"/>
  <c r="BQ90" i="35"/>
  <c r="BQ90" i="34"/>
  <c r="BQ90" i="33"/>
  <c r="BQ90" i="31"/>
  <c r="BQ90" i="30"/>
  <c r="BQ90" i="29"/>
  <c r="CD90" i="10"/>
  <c r="BR90" i="36"/>
  <c r="BR90" i="35"/>
  <c r="BR90" i="34"/>
  <c r="BR90" i="33"/>
  <c r="BR90" i="31"/>
  <c r="BR90" i="30"/>
  <c r="BR90" i="29"/>
  <c r="CE90" i="10"/>
  <c r="BS90" i="36"/>
  <c r="BS90" i="35"/>
  <c r="BS90" i="34"/>
  <c r="BS90" i="33"/>
  <c r="BS90" i="31"/>
  <c r="BS90" i="30"/>
  <c r="BS90" i="29"/>
  <c r="CF90" i="10"/>
  <c r="BT90" i="36"/>
  <c r="BT90" i="35"/>
  <c r="BT90" i="34"/>
  <c r="BT90" i="33"/>
  <c r="BT90" i="31"/>
  <c r="BT90" i="30"/>
  <c r="BT90" i="29"/>
  <c r="CG90" i="10"/>
  <c r="BU90" i="36"/>
  <c r="BU90" i="35"/>
  <c r="BU90" i="34"/>
  <c r="BU90" i="33"/>
  <c r="BU90" i="31"/>
  <c r="BU90" i="30"/>
  <c r="BU90" i="29"/>
  <c r="CH90" i="10"/>
  <c r="BV90" i="36"/>
  <c r="BV90" i="35"/>
  <c r="BV90" i="34"/>
  <c r="BV90" i="33"/>
  <c r="BV90" i="31"/>
  <c r="BV90" i="30"/>
  <c r="BV90" i="29"/>
  <c r="CA72" i="2"/>
  <c r="CA72" i="32" s="1"/>
  <c r="BW72" i="2"/>
  <c r="BW72" i="32" s="1"/>
  <c r="CE72" i="2"/>
  <c r="CE72" i="32" s="1"/>
  <c r="CB68" i="2"/>
  <c r="CB68" i="32" s="1"/>
  <c r="CH90" i="36" l="1"/>
  <c r="CH90" i="35"/>
  <c r="CH90" i="34"/>
  <c r="CH90" i="33"/>
  <c r="CH90" i="31"/>
  <c r="CH90" i="30"/>
  <c r="CH90" i="29"/>
  <c r="CG90" i="36"/>
  <c r="CG90" i="35"/>
  <c r="CG90" i="34"/>
  <c r="CG90" i="33"/>
  <c r="CG90" i="31"/>
  <c r="CG90" i="30"/>
  <c r="CG90" i="29"/>
  <c r="CF90" i="36"/>
  <c r="CF90" i="35"/>
  <c r="CF90" i="34"/>
  <c r="CF90" i="33"/>
  <c r="CF90" i="31"/>
  <c r="CF90" i="30"/>
  <c r="CF90" i="29"/>
  <c r="CE90" i="36"/>
  <c r="CE90" i="35"/>
  <c r="CE90" i="34"/>
  <c r="CE90" i="33"/>
  <c r="CE90" i="31"/>
  <c r="CE90" i="30"/>
  <c r="CE90" i="29"/>
  <c r="CD90" i="36"/>
  <c r="CD90" i="35"/>
  <c r="CD90" i="34"/>
  <c r="CD90" i="33"/>
  <c r="CD90" i="31"/>
  <c r="CD90" i="30"/>
  <c r="CD90" i="29"/>
  <c r="CC90" i="36"/>
  <c r="CC90" i="35"/>
  <c r="CC90" i="34"/>
  <c r="CC90" i="33"/>
  <c r="CC90" i="31"/>
  <c r="CC90" i="30"/>
  <c r="CC90" i="29"/>
  <c r="CB90" i="36"/>
  <c r="CB90" i="35"/>
  <c r="CB90" i="34"/>
  <c r="CB90" i="33"/>
  <c r="CB90" i="31"/>
  <c r="CB90" i="30"/>
  <c r="CB90" i="29"/>
  <c r="CA90" i="36"/>
  <c r="CA90" i="35"/>
  <c r="CA90" i="34"/>
  <c r="CA90" i="33"/>
  <c r="CA90" i="31"/>
  <c r="CA90" i="30"/>
  <c r="CA90" i="29"/>
  <c r="BZ90" i="36"/>
  <c r="BZ90" i="35"/>
  <c r="BZ90" i="34"/>
  <c r="BZ90" i="33"/>
  <c r="BZ90" i="31"/>
  <c r="BZ90" i="30"/>
  <c r="BZ90" i="29"/>
  <c r="BY90" i="36"/>
  <c r="BY90" i="35"/>
  <c r="BY90" i="34"/>
  <c r="BY90" i="33"/>
  <c r="BY90" i="31"/>
  <c r="BY90" i="30"/>
  <c r="BY90" i="29"/>
  <c r="BX90" i="36"/>
  <c r="BX90" i="35"/>
  <c r="BX90" i="34"/>
  <c r="BX90" i="33"/>
  <c r="BX90" i="31"/>
  <c r="BX90" i="30"/>
  <c r="BX90" i="29"/>
  <c r="BW90" i="36"/>
  <c r="BW90" i="35"/>
  <c r="BW90" i="34"/>
  <c r="BW90" i="33"/>
  <c r="BW90" i="31"/>
  <c r="BW90" i="30"/>
  <c r="BW90" i="29"/>
  <c r="CH89" i="36"/>
  <c r="CH89" i="35"/>
  <c r="CH89" i="34"/>
  <c r="CH89" i="33"/>
  <c r="CH89" i="31"/>
  <c r="CH89" i="30"/>
  <c r="CH89" i="29"/>
  <c r="CG89" i="36"/>
  <c r="CG89" i="35"/>
  <c r="CG89" i="34"/>
  <c r="CG89" i="33"/>
  <c r="CG89" i="31"/>
  <c r="CG89" i="30"/>
  <c r="CG89" i="29"/>
  <c r="CF89" i="36"/>
  <c r="CF89" i="35"/>
  <c r="CF89" i="34"/>
  <c r="CF89" i="33"/>
  <c r="CF89" i="31"/>
  <c r="CF89" i="30"/>
  <c r="CF89" i="29"/>
  <c r="CE89" i="36"/>
  <c r="CE89" i="35"/>
  <c r="CE89" i="34"/>
  <c r="CE89" i="33"/>
  <c r="CE89" i="31"/>
  <c r="CE89" i="30"/>
  <c r="CE89" i="29"/>
  <c r="CD89" i="36"/>
  <c r="CD89" i="35"/>
  <c r="CD89" i="34"/>
  <c r="CD89" i="33"/>
  <c r="CD89" i="31"/>
  <c r="CD89" i="30"/>
  <c r="CD89" i="29"/>
  <c r="CC89" i="36"/>
  <c r="CC89" i="35"/>
  <c r="CC89" i="34"/>
  <c r="CC89" i="33"/>
  <c r="CC89" i="31"/>
  <c r="CC89" i="30"/>
  <c r="CC89" i="29"/>
  <c r="CB89" i="36"/>
  <c r="CB89" i="35"/>
  <c r="CB89" i="34"/>
  <c r="CB89" i="33"/>
  <c r="CB89" i="31"/>
  <c r="CB89" i="30"/>
  <c r="CB89" i="29"/>
  <c r="CA89" i="36"/>
  <c r="CA89" i="35"/>
  <c r="CA89" i="34"/>
  <c r="CA89" i="33"/>
  <c r="CA89" i="31"/>
  <c r="CA89" i="30"/>
  <c r="CA89" i="29"/>
  <c r="BZ89" i="36"/>
  <c r="BZ89" i="35"/>
  <c r="BZ89" i="34"/>
  <c r="BZ89" i="33"/>
  <c r="BZ89" i="31"/>
  <c r="BZ89" i="30"/>
  <c r="BZ89" i="29"/>
  <c r="BY89" i="36"/>
  <c r="BY89" i="35"/>
  <c r="BY89" i="34"/>
  <c r="BY89" i="33"/>
  <c r="BY89" i="31"/>
  <c r="BY89" i="30"/>
  <c r="BY89" i="29"/>
  <c r="BX89" i="36"/>
  <c r="BX89" i="35"/>
  <c r="BX89" i="34"/>
  <c r="BX89" i="33"/>
  <c r="BX89" i="31"/>
  <c r="BX89" i="30"/>
  <c r="BX89" i="29"/>
  <c r="BW89" i="36"/>
  <c r="BW89" i="35"/>
  <c r="BW89" i="34"/>
  <c r="BW89" i="33"/>
  <c r="BW89" i="31"/>
  <c r="BW89" i="30"/>
  <c r="BW89" i="29"/>
  <c r="CH88" i="36"/>
  <c r="CH88" i="35"/>
  <c r="CH88" i="34"/>
  <c r="CH88" i="33"/>
  <c r="CH88" i="31"/>
  <c r="CH88" i="30"/>
  <c r="CH88" i="29"/>
  <c r="CG88" i="36"/>
  <c r="CG88" i="35"/>
  <c r="CG88" i="34"/>
  <c r="CG88" i="33"/>
  <c r="CG88" i="31"/>
  <c r="CG88" i="30"/>
  <c r="CG88" i="29"/>
  <c r="CF88" i="36"/>
  <c r="CF88" i="35"/>
  <c r="CF88" i="34"/>
  <c r="CF88" i="33"/>
  <c r="CF88" i="31"/>
  <c r="CF88" i="30"/>
  <c r="CF88" i="29"/>
  <c r="CE88" i="36"/>
  <c r="CE88" i="35"/>
  <c r="CE88" i="34"/>
  <c r="CE88" i="33"/>
  <c r="CE88" i="31"/>
  <c r="CE88" i="30"/>
  <c r="CE88" i="29"/>
  <c r="CD88" i="36"/>
  <c r="CD88" i="35"/>
  <c r="CD88" i="34"/>
  <c r="CD88" i="33"/>
  <c r="CD88" i="31"/>
  <c r="CD88" i="30"/>
  <c r="CD88" i="29"/>
  <c r="CC88" i="36"/>
  <c r="CC88" i="35"/>
  <c r="CC88" i="34"/>
  <c r="CC88" i="33"/>
  <c r="CC88" i="31"/>
  <c r="CC88" i="30"/>
  <c r="CC88" i="29"/>
  <c r="CB88" i="36"/>
  <c r="CB88" i="35"/>
  <c r="CB88" i="34"/>
  <c r="CB88" i="33"/>
  <c r="CB88" i="31"/>
  <c r="CB88" i="30"/>
  <c r="CB88" i="29"/>
  <c r="CA88" i="36"/>
  <c r="CA88" i="35"/>
  <c r="CA88" i="34"/>
  <c r="CA88" i="33"/>
  <c r="CA88" i="31"/>
  <c r="CA88" i="30"/>
  <c r="CA88" i="29"/>
  <c r="BZ88" i="36"/>
  <c r="BZ88" i="35"/>
  <c r="BZ88" i="34"/>
  <c r="BZ88" i="33"/>
  <c r="BZ88" i="31"/>
  <c r="BZ88" i="30"/>
  <c r="BZ88" i="29"/>
  <c r="BY88" i="36"/>
  <c r="BY88" i="35"/>
  <c r="BY88" i="34"/>
  <c r="BY88" i="33"/>
  <c r="BY88" i="31"/>
  <c r="BY88" i="30"/>
  <c r="BY88" i="29"/>
  <c r="BX88" i="36"/>
  <c r="BX88" i="35"/>
  <c r="BX88" i="34"/>
  <c r="BX88" i="33"/>
  <c r="BX88" i="31"/>
  <c r="BX88" i="30"/>
  <c r="BX88" i="29"/>
  <c r="BW88" i="36"/>
  <c r="BW88" i="35"/>
  <c r="BW88" i="34"/>
  <c r="BW88" i="33"/>
  <c r="BW88" i="31"/>
  <c r="BW88" i="30"/>
  <c r="BW88" i="29"/>
  <c r="CH87" i="36"/>
  <c r="CH87" i="35"/>
  <c r="CH87" i="34"/>
  <c r="CH87" i="33"/>
  <c r="CH87" i="31"/>
  <c r="CH87" i="30"/>
  <c r="CH87" i="29"/>
  <c r="CG87" i="36"/>
  <c r="CG87" i="35"/>
  <c r="CG87" i="34"/>
  <c r="CG87" i="33"/>
  <c r="CG87" i="31"/>
  <c r="CG87" i="30"/>
  <c r="CG87" i="29"/>
  <c r="CF87" i="36"/>
  <c r="CF87" i="35"/>
  <c r="CF87" i="34"/>
  <c r="CF87" i="33"/>
  <c r="CF87" i="31"/>
  <c r="CF87" i="30"/>
  <c r="CF87" i="29"/>
  <c r="CE87" i="36"/>
  <c r="CE87" i="35"/>
  <c r="CE87" i="34"/>
  <c r="CE87" i="33"/>
  <c r="CE87" i="31"/>
  <c r="CE87" i="30"/>
  <c r="CE87" i="29"/>
  <c r="CD87" i="36"/>
  <c r="CD87" i="35"/>
  <c r="CD87" i="34"/>
  <c r="CD87" i="33"/>
  <c r="CD87" i="31"/>
  <c r="CD87" i="30"/>
  <c r="CD87" i="29"/>
  <c r="CC87" i="36"/>
  <c r="CC87" i="35"/>
  <c r="CC87" i="34"/>
  <c r="CC87" i="33"/>
  <c r="CC87" i="31"/>
  <c r="CC87" i="30"/>
  <c r="CC87" i="29"/>
  <c r="CB87" i="36"/>
  <c r="CB87" i="35"/>
  <c r="CB87" i="34"/>
  <c r="CB87" i="33"/>
  <c r="CB87" i="31"/>
  <c r="CB87" i="30"/>
  <c r="CB87" i="29"/>
  <c r="CA87" i="36"/>
  <c r="CA87" i="35"/>
  <c r="CA87" i="34"/>
  <c r="CA87" i="33"/>
  <c r="CA87" i="31"/>
  <c r="CA87" i="30"/>
  <c r="CA87" i="29"/>
  <c r="BZ87" i="36"/>
  <c r="BZ87" i="35"/>
  <c r="BZ87" i="34"/>
  <c r="BZ87" i="33"/>
  <c r="BZ87" i="31"/>
  <c r="BZ87" i="30"/>
  <c r="BZ87" i="29"/>
  <c r="BY87" i="36"/>
  <c r="BY87" i="35"/>
  <c r="BY87" i="34"/>
  <c r="BY87" i="33"/>
  <c r="BY87" i="31"/>
  <c r="BY87" i="30"/>
  <c r="BY87" i="29"/>
  <c r="BX87" i="36"/>
  <c r="BX87" i="35"/>
  <c r="BX87" i="34"/>
  <c r="BX87" i="33"/>
  <c r="BX87" i="31"/>
  <c r="BX87" i="30"/>
  <c r="BX87" i="29"/>
  <c r="BW87" i="36"/>
  <c r="BW87" i="35"/>
  <c r="BW87" i="34"/>
  <c r="BW87" i="33"/>
  <c r="BW87" i="31"/>
  <c r="BW87" i="30"/>
  <c r="BW87" i="29"/>
  <c r="CH86" i="36"/>
  <c r="CH86" i="35"/>
  <c r="CH86" i="34"/>
  <c r="CH86" i="33"/>
  <c r="CH86" i="31"/>
  <c r="CH86" i="30"/>
  <c r="CH86" i="29"/>
  <c r="CG86" i="36"/>
  <c r="CG86" i="35"/>
  <c r="CG86" i="34"/>
  <c r="CG86" i="33"/>
  <c r="CG86" i="31"/>
  <c r="CG86" i="30"/>
  <c r="CG86" i="29"/>
  <c r="CF86" i="36"/>
  <c r="CF86" i="35"/>
  <c r="CF86" i="34"/>
  <c r="CF86" i="33"/>
  <c r="CF86" i="31"/>
  <c r="CF86" i="30"/>
  <c r="CF86" i="29"/>
  <c r="CE86" i="36"/>
  <c r="CE86" i="35"/>
  <c r="CE86" i="34"/>
  <c r="CE86" i="33"/>
  <c r="CE86" i="31"/>
  <c r="CE86" i="30"/>
  <c r="CE86" i="29"/>
  <c r="CD86" i="36"/>
  <c r="CD86" i="35"/>
  <c r="CD86" i="34"/>
  <c r="CD86" i="33"/>
  <c r="CD86" i="31"/>
  <c r="CD86" i="30"/>
  <c r="CD86" i="29"/>
  <c r="CC86" i="36"/>
  <c r="CC86" i="35"/>
  <c r="CC86" i="34"/>
  <c r="CC86" i="33"/>
  <c r="CC86" i="31"/>
  <c r="CC86" i="30"/>
  <c r="CC86" i="29"/>
  <c r="CB86" i="36"/>
  <c r="CB86" i="35"/>
  <c r="CB86" i="34"/>
  <c r="CB86" i="33"/>
  <c r="CB86" i="31"/>
  <c r="CB86" i="30"/>
  <c r="CB86" i="29"/>
  <c r="CA86" i="36"/>
  <c r="CA86" i="35"/>
  <c r="CA86" i="34"/>
  <c r="CA86" i="33"/>
  <c r="CA86" i="31"/>
  <c r="CA86" i="30"/>
  <c r="CA86" i="29"/>
  <c r="BZ86" i="36"/>
  <c r="BZ86" i="35"/>
  <c r="BZ86" i="34"/>
  <c r="BZ86" i="33"/>
  <c r="BZ86" i="31"/>
  <c r="BZ86" i="30"/>
  <c r="BZ86" i="29"/>
  <c r="BY86" i="36"/>
  <c r="BY86" i="35"/>
  <c r="BY86" i="34"/>
  <c r="BY86" i="33"/>
  <c r="BY86" i="31"/>
  <c r="BY86" i="30"/>
  <c r="BY86" i="29"/>
  <c r="BX86" i="36"/>
  <c r="BX86" i="35"/>
  <c r="BX86" i="34"/>
  <c r="BX86" i="33"/>
  <c r="BX86" i="31"/>
  <c r="BX86" i="30"/>
  <c r="BX86" i="29"/>
  <c r="BW86" i="36"/>
  <c r="BW86" i="35"/>
  <c r="BW86" i="34"/>
  <c r="BW86" i="33"/>
  <c r="BW86" i="31"/>
  <c r="BW86" i="30"/>
  <c r="BW86" i="29"/>
  <c r="CH85" i="36"/>
  <c r="CH85" i="35"/>
  <c r="CH85" i="34"/>
  <c r="CH85" i="33"/>
  <c r="CH85" i="31"/>
  <c r="CH85" i="30"/>
  <c r="CH85" i="29"/>
  <c r="CG85" i="36"/>
  <c r="CG85" i="35"/>
  <c r="CG85" i="34"/>
  <c r="CG85" i="33"/>
  <c r="CG85" i="31"/>
  <c r="CG85" i="30"/>
  <c r="CG85" i="29"/>
  <c r="CF85" i="36"/>
  <c r="CF85" i="35"/>
  <c r="CF85" i="34"/>
  <c r="CF85" i="33"/>
  <c r="CF85" i="31"/>
  <c r="CF85" i="30"/>
  <c r="CF85" i="29"/>
  <c r="CE85" i="36"/>
  <c r="CE85" i="35"/>
  <c r="CE85" i="34"/>
  <c r="CE85" i="33"/>
  <c r="CE85" i="31"/>
  <c r="CE85" i="30"/>
  <c r="CE85" i="29"/>
  <c r="CD85" i="36"/>
  <c r="CD85" i="35"/>
  <c r="CD85" i="34"/>
  <c r="CD85" i="33"/>
  <c r="CD85" i="31"/>
  <c r="CD85" i="30"/>
  <c r="CD85" i="29"/>
  <c r="CC85" i="36"/>
  <c r="CC85" i="35"/>
  <c r="CC85" i="34"/>
  <c r="CC85" i="33"/>
  <c r="CC85" i="31"/>
  <c r="CC85" i="30"/>
  <c r="CC85" i="29"/>
  <c r="CB85" i="36"/>
  <c r="CB85" i="35"/>
  <c r="CB85" i="34"/>
  <c r="CB85" i="33"/>
  <c r="CB85" i="31"/>
  <c r="CB85" i="30"/>
  <c r="CB85" i="29"/>
  <c r="CA85" i="36"/>
  <c r="CA85" i="35"/>
  <c r="CA85" i="34"/>
  <c r="CA85" i="33"/>
  <c r="CA85" i="31"/>
  <c r="CA85" i="30"/>
  <c r="CA85" i="29"/>
  <c r="BZ85" i="36"/>
  <c r="BZ85" i="35"/>
  <c r="BZ85" i="34"/>
  <c r="BZ85" i="33"/>
  <c r="BZ85" i="31"/>
  <c r="BZ85" i="30"/>
  <c r="BZ85" i="29"/>
  <c r="BY85" i="36"/>
  <c r="BY85" i="35"/>
  <c r="BY85" i="34"/>
  <c r="BY85" i="33"/>
  <c r="BY85" i="31"/>
  <c r="BY85" i="30"/>
  <c r="BY85" i="29"/>
  <c r="BX85" i="36"/>
  <c r="BX85" i="35"/>
  <c r="BX85" i="34"/>
  <c r="BX85" i="33"/>
  <c r="BX85" i="31"/>
  <c r="BX85" i="30"/>
  <c r="BX85" i="29"/>
  <c r="BW85" i="36"/>
  <c r="BW85" i="35"/>
  <c r="BW85" i="34"/>
  <c r="BW85" i="33"/>
  <c r="BW85" i="31"/>
  <c r="BW85" i="30"/>
  <c r="BW85" i="29"/>
  <c r="CH84" i="36"/>
  <c r="CH84" i="35"/>
  <c r="CH84" i="34"/>
  <c r="CH84" i="33"/>
  <c r="CH84" i="31"/>
  <c r="CH84" i="30"/>
  <c r="CH84" i="29"/>
  <c r="CG84" i="36"/>
  <c r="CG84" i="35"/>
  <c r="CG84" i="34"/>
  <c r="CG84" i="33"/>
  <c r="CG84" i="31"/>
  <c r="CG84" i="30"/>
  <c r="CG84" i="29"/>
  <c r="CF84" i="36"/>
  <c r="CF84" i="35"/>
  <c r="CF84" i="34"/>
  <c r="CF84" i="33"/>
  <c r="CF84" i="31"/>
  <c r="CF84" i="30"/>
  <c r="CF84" i="29"/>
  <c r="CE84" i="36"/>
  <c r="CE84" i="35"/>
  <c r="CE84" i="34"/>
  <c r="CE84" i="33"/>
  <c r="CE84" i="31"/>
  <c r="CE84" i="30"/>
  <c r="CE84" i="29"/>
  <c r="CD84" i="36"/>
  <c r="CD84" i="35"/>
  <c r="CD84" i="34"/>
  <c r="CD84" i="33"/>
  <c r="CD84" i="31"/>
  <c r="CD84" i="30"/>
  <c r="CD84" i="29"/>
  <c r="CC84" i="36"/>
  <c r="CC84" i="35"/>
  <c r="CC84" i="34"/>
  <c r="CC84" i="33"/>
  <c r="CC84" i="31"/>
  <c r="CC84" i="30"/>
  <c r="CC84" i="29"/>
  <c r="CB84" i="36"/>
  <c r="CB84" i="35"/>
  <c r="CB84" i="34"/>
  <c r="CB84" i="33"/>
  <c r="CB84" i="31"/>
  <c r="CB84" i="30"/>
  <c r="CB84" i="29"/>
  <c r="CA84" i="36"/>
  <c r="CA84" i="35"/>
  <c r="CA84" i="34"/>
  <c r="CA84" i="33"/>
  <c r="CA84" i="31"/>
  <c r="CA84" i="30"/>
  <c r="CA84" i="29"/>
  <c r="BZ84" i="36"/>
  <c r="BZ84" i="35"/>
  <c r="BZ84" i="34"/>
  <c r="BZ84" i="33"/>
  <c r="BZ84" i="31"/>
  <c r="BZ84" i="30"/>
  <c r="BZ84" i="29"/>
  <c r="BY84" i="36"/>
  <c r="BY84" i="35"/>
  <c r="BY84" i="34"/>
  <c r="BY84" i="33"/>
  <c r="BY84" i="31"/>
  <c r="BY84" i="30"/>
  <c r="BY84" i="29"/>
  <c r="BX84" i="36"/>
  <c r="BX84" i="35"/>
  <c r="BX84" i="34"/>
  <c r="BX84" i="33"/>
  <c r="BX84" i="31"/>
  <c r="BX84" i="30"/>
  <c r="BX84" i="29"/>
  <c r="BW84" i="36"/>
  <c r="BW84" i="35"/>
  <c r="BW84" i="34"/>
  <c r="BW84" i="33"/>
  <c r="BW84" i="31"/>
  <c r="BW84" i="30"/>
  <c r="BW84" i="29"/>
  <c r="CH83" i="36"/>
  <c r="CH83" i="35"/>
  <c r="CH83" i="34"/>
  <c r="CH83" i="33"/>
  <c r="CH83" i="31"/>
  <c r="CH83" i="30"/>
  <c r="CH83" i="29"/>
  <c r="CG83" i="36"/>
  <c r="CG83" i="35"/>
  <c r="CG83" i="34"/>
  <c r="CG83" i="33"/>
  <c r="CG83" i="31"/>
  <c r="CG83" i="30"/>
  <c r="CG83" i="29"/>
  <c r="CF83" i="36"/>
  <c r="CF83" i="35"/>
  <c r="CF83" i="34"/>
  <c r="CF83" i="33"/>
  <c r="CF83" i="31"/>
  <c r="CF83" i="30"/>
  <c r="CF83" i="29"/>
  <c r="CE83" i="36"/>
  <c r="CE83" i="35"/>
  <c r="CE83" i="34"/>
  <c r="CE83" i="33"/>
  <c r="CE83" i="31"/>
  <c r="CE83" i="30"/>
  <c r="CE83" i="29"/>
  <c r="CD83" i="36"/>
  <c r="CD83" i="35"/>
  <c r="CD83" i="34"/>
  <c r="CD83" i="33"/>
  <c r="CD83" i="31"/>
  <c r="CD83" i="30"/>
  <c r="CD83" i="29"/>
  <c r="CC83" i="36"/>
  <c r="CC83" i="35"/>
  <c r="CC83" i="34"/>
  <c r="CC83" i="33"/>
  <c r="CC83" i="31"/>
  <c r="CC83" i="30"/>
  <c r="CC83" i="29"/>
  <c r="CB83" i="36"/>
  <c r="CB83" i="35"/>
  <c r="CB83" i="34"/>
  <c r="CB83" i="33"/>
  <c r="CB83" i="31"/>
  <c r="CB83" i="30"/>
  <c r="CB83" i="29"/>
  <c r="CA83" i="36"/>
  <c r="CA83" i="35"/>
  <c r="CA83" i="34"/>
  <c r="CA83" i="33"/>
  <c r="CA83" i="31"/>
  <c r="CA83" i="30"/>
  <c r="CA83" i="29"/>
  <c r="BZ83" i="36"/>
  <c r="BZ83" i="35"/>
  <c r="BZ83" i="34"/>
  <c r="BZ83" i="33"/>
  <c r="BZ83" i="31"/>
  <c r="BZ83" i="30"/>
  <c r="BZ83" i="29"/>
  <c r="BY83" i="36"/>
  <c r="BY83" i="35"/>
  <c r="BY83" i="34"/>
  <c r="BY83" i="33"/>
  <c r="BY83" i="31"/>
  <c r="BY83" i="30"/>
  <c r="BY83" i="29"/>
  <c r="BX83" i="36"/>
  <c r="BX83" i="35"/>
  <c r="BX83" i="34"/>
  <c r="BX83" i="33"/>
  <c r="BX83" i="31"/>
  <c r="BX83" i="30"/>
  <c r="BX83" i="29"/>
  <c r="BW83" i="36"/>
  <c r="BW83" i="35"/>
  <c r="BW83" i="34"/>
  <c r="BW83" i="33"/>
  <c r="BW83" i="31"/>
  <c r="BW83" i="30"/>
  <c r="BW83" i="29"/>
  <c r="CH82" i="36"/>
  <c r="CH82" i="35"/>
  <c r="CH82" i="34"/>
  <c r="CH82" i="33"/>
  <c r="CH82" i="31"/>
  <c r="CH82" i="30"/>
  <c r="CH82" i="29"/>
  <c r="CG82" i="36"/>
  <c r="CG82" i="35"/>
  <c r="CG82" i="34"/>
  <c r="CG82" i="33"/>
  <c r="CG82" i="31"/>
  <c r="CG82" i="30"/>
  <c r="CG82" i="29"/>
  <c r="CF82" i="36"/>
  <c r="CF82" i="35"/>
  <c r="CF82" i="34"/>
  <c r="CF82" i="33"/>
  <c r="CF82" i="31"/>
  <c r="CF82" i="30"/>
  <c r="CF82" i="29"/>
  <c r="CE82" i="36"/>
  <c r="CE82" i="35"/>
  <c r="CE82" i="34"/>
  <c r="CE82" i="33"/>
  <c r="CE82" i="31"/>
  <c r="CE82" i="30"/>
  <c r="CE82" i="29"/>
  <c r="CD82" i="36"/>
  <c r="CD82" i="35"/>
  <c r="CD82" i="34"/>
  <c r="CD82" i="33"/>
  <c r="CD82" i="31"/>
  <c r="CD82" i="30"/>
  <c r="CD82" i="29"/>
  <c r="CC82" i="36"/>
  <c r="CC82" i="35"/>
  <c r="CC82" i="34"/>
  <c r="CC82" i="33"/>
  <c r="CC82" i="31"/>
  <c r="CC82" i="30"/>
  <c r="CC82" i="29"/>
  <c r="CB82" i="36"/>
  <c r="CB82" i="35"/>
  <c r="CB82" i="34"/>
  <c r="CB82" i="33"/>
  <c r="CB82" i="31"/>
  <c r="CB82" i="30"/>
  <c r="CB82" i="29"/>
  <c r="CA82" i="36"/>
  <c r="CA82" i="35"/>
  <c r="CA82" i="34"/>
  <c r="CA82" i="33"/>
  <c r="CA82" i="31"/>
  <c r="CA82" i="30"/>
  <c r="CA82" i="29"/>
  <c r="BZ82" i="36"/>
  <c r="BZ82" i="35"/>
  <c r="BZ82" i="34"/>
  <c r="BZ82" i="33"/>
  <c r="BZ82" i="31"/>
  <c r="BZ82" i="30"/>
  <c r="BZ82" i="29"/>
  <c r="BY82" i="36"/>
  <c r="BY82" i="35"/>
  <c r="BY82" i="34"/>
  <c r="BY82" i="33"/>
  <c r="BY82" i="31"/>
  <c r="BY82" i="30"/>
  <c r="BY82" i="29"/>
  <c r="BX82" i="36"/>
  <c r="BX82" i="35"/>
  <c r="BX82" i="34"/>
  <c r="BX82" i="33"/>
  <c r="BX82" i="31"/>
  <c r="BX82" i="30"/>
  <c r="BX82" i="29"/>
  <c r="BW82" i="36"/>
  <c r="BW82" i="35"/>
  <c r="BW82" i="34"/>
  <c r="BW82" i="33"/>
  <c r="BW82" i="31"/>
  <c r="BW82" i="30"/>
  <c r="BW82" i="29"/>
  <c r="CH81" i="36"/>
  <c r="CH81" i="35"/>
  <c r="CH81" i="34"/>
  <c r="CH81" i="33"/>
  <c r="CH81" i="31"/>
  <c r="CH81" i="30"/>
  <c r="CH81" i="29"/>
  <c r="CG81" i="36"/>
  <c r="CG81" i="35"/>
  <c r="CG81" i="34"/>
  <c r="CG81" i="33"/>
  <c r="CG81" i="31"/>
  <c r="CG81" i="30"/>
  <c r="CG81" i="29"/>
  <c r="CF81" i="36"/>
  <c r="CF81" i="35"/>
  <c r="CF81" i="34"/>
  <c r="CF81" i="33"/>
  <c r="CF81" i="31"/>
  <c r="CF81" i="30"/>
  <c r="CF81" i="29"/>
  <c r="CE81" i="36"/>
  <c r="CE81" i="35"/>
  <c r="CE81" i="34"/>
  <c r="CE81" i="33"/>
  <c r="CE81" i="31"/>
  <c r="CE81" i="30"/>
  <c r="CE81" i="29"/>
  <c r="CD81" i="36"/>
  <c r="CD81" i="35"/>
  <c r="CD81" i="34"/>
  <c r="CD81" i="33"/>
  <c r="CD81" i="31"/>
  <c r="CD81" i="30"/>
  <c r="CD81" i="29"/>
  <c r="CC81" i="36"/>
  <c r="CC81" i="35"/>
  <c r="CC81" i="34"/>
  <c r="CC81" i="33"/>
  <c r="CC81" i="31"/>
  <c r="CC81" i="30"/>
  <c r="CC81" i="29"/>
  <c r="CB81" i="36"/>
  <c r="CB81" i="35"/>
  <c r="CB81" i="34"/>
  <c r="CB81" i="33"/>
  <c r="CB81" i="31"/>
  <c r="CB81" i="30"/>
  <c r="CB81" i="29"/>
  <c r="CA81" i="36"/>
  <c r="CA81" i="35"/>
  <c r="CA81" i="34"/>
  <c r="CA81" i="33"/>
  <c r="CA81" i="31"/>
  <c r="CA81" i="30"/>
  <c r="CA81" i="29"/>
  <c r="BZ81" i="36"/>
  <c r="BZ81" i="35"/>
  <c r="BZ81" i="34"/>
  <c r="BZ81" i="33"/>
  <c r="BZ81" i="31"/>
  <c r="BZ81" i="30"/>
  <c r="BZ81" i="29"/>
  <c r="BY81" i="36"/>
  <c r="BY81" i="35"/>
  <c r="BY81" i="34"/>
  <c r="BY81" i="33"/>
  <c r="BY81" i="31"/>
  <c r="BY81" i="30"/>
  <c r="BY81" i="29"/>
  <c r="BX81" i="36"/>
  <c r="BX81" i="35"/>
  <c r="BX81" i="34"/>
  <c r="BX81" i="33"/>
  <c r="BX81" i="31"/>
  <c r="BX81" i="30"/>
  <c r="BX81" i="29"/>
  <c r="BW81" i="36"/>
  <c r="BW81" i="35"/>
  <c r="BW81" i="34"/>
  <c r="BW81" i="33"/>
  <c r="BW81" i="31"/>
  <c r="BW81" i="30"/>
  <c r="BW81" i="29"/>
  <c r="CH80" i="36"/>
  <c r="CH80" i="35"/>
  <c r="CH80" i="34"/>
  <c r="CH80" i="33"/>
  <c r="CH80" i="31"/>
  <c r="CH80" i="30"/>
  <c r="CH80" i="29"/>
  <c r="CG80" i="36"/>
  <c r="CG80" i="35"/>
  <c r="CG80" i="34"/>
  <c r="CG80" i="33"/>
  <c r="CG80" i="31"/>
  <c r="CG80" i="30"/>
  <c r="CG80" i="29"/>
  <c r="CF80" i="36"/>
  <c r="CF80" i="35"/>
  <c r="CF80" i="34"/>
  <c r="CF80" i="33"/>
  <c r="CF80" i="31"/>
  <c r="CF80" i="30"/>
  <c r="CF80" i="29"/>
  <c r="CE80" i="36"/>
  <c r="CE80" i="35"/>
  <c r="CE80" i="34"/>
  <c r="CE80" i="33"/>
  <c r="CE80" i="31"/>
  <c r="CE80" i="30"/>
  <c r="CE80" i="29"/>
  <c r="CD80" i="36"/>
  <c r="CD80" i="35"/>
  <c r="CD80" i="34"/>
  <c r="CD80" i="33"/>
  <c r="CD80" i="31"/>
  <c r="CD80" i="30"/>
  <c r="CD80" i="29"/>
  <c r="CC80" i="36"/>
  <c r="CC80" i="35"/>
  <c r="CC80" i="34"/>
  <c r="CC80" i="33"/>
  <c r="CC80" i="31"/>
  <c r="CC80" i="30"/>
  <c r="CC80" i="29"/>
  <c r="CB80" i="36"/>
  <c r="CB80" i="35"/>
  <c r="CB80" i="34"/>
  <c r="CB80" i="33"/>
  <c r="CB80" i="31"/>
  <c r="CB80" i="30"/>
  <c r="CB80" i="29"/>
  <c r="CA80" i="36"/>
  <c r="CA80" i="35"/>
  <c r="CA80" i="34"/>
  <c r="CA80" i="33"/>
  <c r="CA80" i="31"/>
  <c r="CA80" i="30"/>
  <c r="CA80" i="29"/>
  <c r="BZ80" i="36"/>
  <c r="BZ80" i="35"/>
  <c r="BZ80" i="34"/>
  <c r="BZ80" i="33"/>
  <c r="BZ80" i="31"/>
  <c r="BZ80" i="30"/>
  <c r="BZ80" i="29"/>
  <c r="BY80" i="36"/>
  <c r="BY80" i="35"/>
  <c r="BY80" i="34"/>
  <c r="BY80" i="33"/>
  <c r="BY80" i="31"/>
  <c r="BY80" i="30"/>
  <c r="BY80" i="29"/>
  <c r="BX80" i="36"/>
  <c r="BX80" i="35"/>
  <c r="BX80" i="34"/>
  <c r="BX80" i="33"/>
  <c r="BX80" i="31"/>
  <c r="BX80" i="30"/>
  <c r="BX80" i="29"/>
  <c r="BW80" i="36"/>
  <c r="BW80" i="35"/>
  <c r="BW80" i="34"/>
  <c r="BW80" i="33"/>
  <c r="BW80" i="31"/>
  <c r="BW80" i="30"/>
  <c r="BW80" i="29"/>
  <c r="CH79" i="36"/>
  <c r="CH79" i="35"/>
  <c r="CH79" i="34"/>
  <c r="CH79" i="33"/>
  <c r="CH79" i="31"/>
  <c r="CH79" i="30"/>
  <c r="CH79" i="29"/>
  <c r="CG79" i="36"/>
  <c r="CG79" i="35"/>
  <c r="CG79" i="34"/>
  <c r="CG79" i="33"/>
  <c r="CG79" i="31"/>
  <c r="CG79" i="30"/>
  <c r="CG79" i="29"/>
  <c r="CF79" i="36"/>
  <c r="CF79" i="35"/>
  <c r="CF79" i="34"/>
  <c r="CF79" i="33"/>
  <c r="CF79" i="31"/>
  <c r="CF79" i="30"/>
  <c r="CF79" i="29"/>
  <c r="CE79" i="36"/>
  <c r="CE79" i="35"/>
  <c r="CE79" i="34"/>
  <c r="CE79" i="33"/>
  <c r="CE79" i="31"/>
  <c r="CE79" i="30"/>
  <c r="CE79" i="29"/>
  <c r="CD79" i="36"/>
  <c r="CD79" i="35"/>
  <c r="CD79" i="34"/>
  <c r="CD79" i="33"/>
  <c r="CD79" i="31"/>
  <c r="CD79" i="30"/>
  <c r="CD79" i="29"/>
  <c r="CC79" i="36"/>
  <c r="CC79" i="35"/>
  <c r="CC79" i="34"/>
  <c r="CC79" i="33"/>
  <c r="CC79" i="31"/>
  <c r="CC79" i="30"/>
  <c r="CC79" i="29"/>
  <c r="CB79" i="36"/>
  <c r="CB79" i="35"/>
  <c r="CB79" i="34"/>
  <c r="CB79" i="33"/>
  <c r="CB79" i="31"/>
  <c r="CB79" i="30"/>
  <c r="CB79" i="29"/>
  <c r="CA79" i="36"/>
  <c r="CA79" i="35"/>
  <c r="CA79" i="34"/>
  <c r="CA79" i="33"/>
  <c r="CA79" i="31"/>
  <c r="CA79" i="30"/>
  <c r="CA79" i="29"/>
  <c r="BZ79" i="36"/>
  <c r="BZ79" i="35"/>
  <c r="BZ79" i="34"/>
  <c r="BZ79" i="33"/>
  <c r="BZ79" i="31"/>
  <c r="BZ79" i="30"/>
  <c r="BZ79" i="29"/>
  <c r="BY79" i="36"/>
  <c r="BY79" i="35"/>
  <c r="BY79" i="34"/>
  <c r="BY79" i="33"/>
  <c r="BY79" i="31"/>
  <c r="BY79" i="30"/>
  <c r="BY79" i="29"/>
  <c r="BX79" i="36"/>
  <c r="BX79" i="35"/>
  <c r="BX79" i="34"/>
  <c r="BX79" i="33"/>
  <c r="BX79" i="31"/>
  <c r="BX79" i="30"/>
  <c r="BX79" i="29"/>
  <c r="BW79" i="36"/>
  <c r="BW79" i="35"/>
  <c r="BW79" i="34"/>
  <c r="BW79" i="33"/>
  <c r="BW79" i="31"/>
  <c r="BW79" i="30"/>
  <c r="BW79" i="29"/>
  <c r="CH78" i="36"/>
  <c r="CH78" i="35"/>
  <c r="CH78" i="34"/>
  <c r="CH78" i="33"/>
  <c r="CH78" i="31"/>
  <c r="CH78" i="30"/>
  <c r="CH78" i="29"/>
  <c r="CG78" i="36"/>
  <c r="CG78" i="35"/>
  <c r="CG78" i="34"/>
  <c r="CG78" i="33"/>
  <c r="CG78" i="31"/>
  <c r="CG78" i="30"/>
  <c r="CG78" i="29"/>
  <c r="CF78" i="36"/>
  <c r="CF78" i="35"/>
  <c r="CF78" i="34"/>
  <c r="CF78" i="33"/>
  <c r="CF78" i="31"/>
  <c r="CF78" i="30"/>
  <c r="CF78" i="29"/>
  <c r="CE78" i="36"/>
  <c r="CE78" i="35"/>
  <c r="CE78" i="34"/>
  <c r="CE78" i="33"/>
  <c r="CE78" i="31"/>
  <c r="CE78" i="30"/>
  <c r="CE78" i="29"/>
  <c r="CD78" i="36"/>
  <c r="CD78" i="35"/>
  <c r="CD78" i="34"/>
  <c r="CD78" i="33"/>
  <c r="CD78" i="31"/>
  <c r="CD78" i="30"/>
  <c r="CD78" i="29"/>
  <c r="CC78" i="36"/>
  <c r="CC78" i="35"/>
  <c r="CC78" i="34"/>
  <c r="CC78" i="33"/>
  <c r="CC78" i="31"/>
  <c r="CC78" i="30"/>
  <c r="CC78" i="29"/>
  <c r="CB78" i="36"/>
  <c r="CB78" i="35"/>
  <c r="CB78" i="34"/>
  <c r="CB78" i="33"/>
  <c r="CB78" i="31"/>
  <c r="CB78" i="30"/>
  <c r="CB78" i="29"/>
  <c r="CA78" i="36"/>
  <c r="CA78" i="35"/>
  <c r="CA78" i="34"/>
  <c r="CA78" i="33"/>
  <c r="CA78" i="31"/>
  <c r="CA78" i="30"/>
  <c r="CA78" i="29"/>
  <c r="BZ78" i="36"/>
  <c r="BZ78" i="35"/>
  <c r="BZ78" i="34"/>
  <c r="BZ78" i="33"/>
  <c r="BZ78" i="31"/>
  <c r="BZ78" i="30"/>
  <c r="BZ78" i="29"/>
  <c r="BY78" i="36"/>
  <c r="BY78" i="35"/>
  <c r="BY78" i="34"/>
  <c r="BY78" i="33"/>
  <c r="BY78" i="31"/>
  <c r="BY78" i="30"/>
  <c r="BY78" i="29"/>
  <c r="BX78" i="36"/>
  <c r="BX78" i="35"/>
  <c r="BX78" i="34"/>
  <c r="BX78" i="33"/>
  <c r="BX78" i="31"/>
  <c r="BX78" i="30"/>
  <c r="BX78" i="29"/>
  <c r="CH53" i="36" l="1"/>
  <c r="CG53" i="36"/>
  <c r="CF53" i="36"/>
  <c r="CE53" i="36"/>
  <c r="CD53" i="36"/>
  <c r="CC53" i="36"/>
  <c r="CB53" i="36"/>
  <c r="CA53" i="36"/>
  <c r="BZ53" i="36"/>
  <c r="BY53" i="36"/>
  <c r="BX53" i="36"/>
  <c r="BW53" i="36"/>
  <c r="BV53" i="36"/>
  <c r="BU53" i="36"/>
  <c r="BT53" i="36"/>
  <c r="BS53" i="36"/>
  <c r="BR53" i="36"/>
  <c r="BQ53" i="36"/>
  <c r="BP53" i="36"/>
  <c r="BO53" i="36"/>
  <c r="BN53" i="36"/>
  <c r="BM53" i="36"/>
  <c r="BL53" i="36"/>
  <c r="BK53" i="36"/>
  <c r="BJ53" i="36"/>
  <c r="BI53" i="36"/>
  <c r="BH53" i="36"/>
  <c r="BG53" i="36"/>
  <c r="BF53" i="36"/>
  <c r="BE53" i="36"/>
  <c r="BD53" i="36"/>
  <c r="BC53" i="36"/>
  <c r="BB53" i="36"/>
  <c r="BA53" i="36"/>
  <c r="AZ53" i="36"/>
  <c r="AY53" i="36"/>
  <c r="AX53" i="36"/>
  <c r="AW53" i="36"/>
  <c r="AV53" i="36"/>
  <c r="AU53" i="36"/>
  <c r="AT53" i="36"/>
  <c r="AS53" i="36"/>
  <c r="AR53" i="36"/>
  <c r="AQ53" i="36"/>
  <c r="AP53" i="36"/>
  <c r="AO53" i="36"/>
  <c r="AN53" i="36"/>
  <c r="AM53" i="36"/>
  <c r="AL53" i="36"/>
  <c r="AK53" i="36"/>
  <c r="AJ53" i="36"/>
  <c r="AI53" i="36"/>
  <c r="AH53" i="36"/>
  <c r="AG53" i="36"/>
  <c r="AF53" i="36"/>
  <c r="AE53" i="36"/>
  <c r="AD53" i="36"/>
  <c r="AC53" i="36"/>
  <c r="AB53" i="36"/>
  <c r="AA53" i="36"/>
  <c r="Z53" i="36"/>
  <c r="Y53" i="36"/>
  <c r="X53" i="36"/>
  <c r="W53" i="36"/>
  <c r="V53" i="36"/>
  <c r="U53" i="36"/>
  <c r="T53" i="36"/>
  <c r="S53" i="36"/>
  <c r="R53" i="36"/>
  <c r="Q53" i="36"/>
  <c r="P53" i="36"/>
  <c r="O53" i="36"/>
  <c r="N53" i="36"/>
  <c r="M53" i="36"/>
  <c r="L53" i="36"/>
  <c r="K53" i="36"/>
  <c r="J53" i="36"/>
  <c r="I53" i="36"/>
  <c r="H53" i="36"/>
  <c r="G53" i="36"/>
  <c r="CH52" i="36"/>
  <c r="CG52" i="36"/>
  <c r="CF52" i="36"/>
  <c r="CE52" i="36"/>
  <c r="CD52" i="36"/>
  <c r="CC52" i="36"/>
  <c r="CB52" i="36"/>
  <c r="CA52" i="36"/>
  <c r="BZ52" i="36"/>
  <c r="BY52" i="36"/>
  <c r="BX52" i="36"/>
  <c r="BW52" i="36"/>
  <c r="BV52" i="36"/>
  <c r="BU52" i="36"/>
  <c r="BT52" i="36"/>
  <c r="BS52" i="36"/>
  <c r="BR52" i="36"/>
  <c r="BQ52" i="36"/>
  <c r="BP52" i="36"/>
  <c r="BO52" i="36"/>
  <c r="BN52" i="36"/>
  <c r="BM52" i="36"/>
  <c r="BL52" i="36"/>
  <c r="BK52" i="36"/>
  <c r="BJ52" i="36"/>
  <c r="BI52" i="36"/>
  <c r="BH52" i="36"/>
  <c r="BG52" i="36"/>
  <c r="BF52" i="36"/>
  <c r="BE52" i="36"/>
  <c r="BD52" i="36"/>
  <c r="BC52" i="36"/>
  <c r="BB52" i="36"/>
  <c r="BA52" i="36"/>
  <c r="AZ52" i="36"/>
  <c r="AY52" i="36"/>
  <c r="AX52" i="36"/>
  <c r="AW52" i="36"/>
  <c r="AV52" i="36"/>
  <c r="AU52" i="36"/>
  <c r="AT52" i="36"/>
  <c r="AS52" i="36"/>
  <c r="AR52" i="36"/>
  <c r="AQ52" i="36"/>
  <c r="AP52" i="36"/>
  <c r="AO52" i="36"/>
  <c r="AN52" i="36"/>
  <c r="AM52" i="36"/>
  <c r="AL52" i="36"/>
  <c r="AK52" i="36"/>
  <c r="AJ52" i="36"/>
  <c r="AI52" i="36"/>
  <c r="AI51" i="36" s="1"/>
  <c r="AI50" i="36" s="1"/>
  <c r="AI49" i="36" s="1"/>
  <c r="AI48" i="36" s="1"/>
  <c r="AI47" i="36" s="1"/>
  <c r="AI46" i="36" s="1"/>
  <c r="AI45" i="36" s="1"/>
  <c r="AI44" i="36" s="1"/>
  <c r="AI43" i="36" s="1"/>
  <c r="AI42" i="36" s="1"/>
  <c r="AI41" i="36" s="1"/>
  <c r="AH52" i="36"/>
  <c r="AG52" i="36"/>
  <c r="AF52" i="36"/>
  <c r="AE52" i="36"/>
  <c r="AE51" i="36" s="1"/>
  <c r="AE50" i="36" s="1"/>
  <c r="AE49" i="36" s="1"/>
  <c r="AE48" i="36" s="1"/>
  <c r="AE47" i="36" s="1"/>
  <c r="AE46" i="36" s="1"/>
  <c r="AE45" i="36" s="1"/>
  <c r="AE44" i="36" s="1"/>
  <c r="AE43" i="36" s="1"/>
  <c r="AE42" i="36" s="1"/>
  <c r="AE41" i="36" s="1"/>
  <c r="AD52" i="36"/>
  <c r="AC52" i="36"/>
  <c r="AB52" i="36"/>
  <c r="AA52" i="36"/>
  <c r="Z52" i="36"/>
  <c r="Y52" i="36"/>
  <c r="X52" i="36"/>
  <c r="W52" i="36"/>
  <c r="V52" i="36"/>
  <c r="U52" i="36"/>
  <c r="T52" i="36"/>
  <c r="S52" i="36"/>
  <c r="R52" i="36"/>
  <c r="Q52" i="36"/>
  <c r="P52" i="36"/>
  <c r="O52" i="36"/>
  <c r="N52" i="36"/>
  <c r="M52" i="36"/>
  <c r="L52" i="36"/>
  <c r="K52" i="36"/>
  <c r="J52" i="36"/>
  <c r="I52" i="36"/>
  <c r="H52" i="36"/>
  <c r="G52" i="36"/>
  <c r="CH51" i="36"/>
  <c r="CG51" i="36"/>
  <c r="CF51" i="36"/>
  <c r="CE51" i="36"/>
  <c r="CD51" i="36"/>
  <c r="CC51" i="36"/>
  <c r="CB51" i="36"/>
  <c r="CA51" i="36"/>
  <c r="BZ51" i="36"/>
  <c r="BY51" i="36"/>
  <c r="BX51" i="36"/>
  <c r="BW51" i="36"/>
  <c r="BV51" i="36"/>
  <c r="BU51" i="36"/>
  <c r="BT51" i="36"/>
  <c r="BS51" i="36"/>
  <c r="BR51" i="36"/>
  <c r="BQ51" i="36"/>
  <c r="BP51" i="36"/>
  <c r="BO51" i="36"/>
  <c r="BN51" i="36"/>
  <c r="BM51" i="36"/>
  <c r="BL51" i="36"/>
  <c r="BK51" i="36"/>
  <c r="BJ51" i="36"/>
  <c r="BI51" i="36"/>
  <c r="BH51" i="36"/>
  <c r="BG51" i="36"/>
  <c r="BF51" i="36"/>
  <c r="BE51" i="36"/>
  <c r="BD51" i="36"/>
  <c r="BC51" i="36"/>
  <c r="BB51" i="36"/>
  <c r="BA51" i="36"/>
  <c r="AZ51" i="36"/>
  <c r="AY51" i="36"/>
  <c r="AX51" i="36"/>
  <c r="AW51" i="36"/>
  <c r="AV51" i="36"/>
  <c r="AU51" i="36"/>
  <c r="AT51" i="36"/>
  <c r="AS51" i="36"/>
  <c r="AR51" i="36"/>
  <c r="AQ51" i="36"/>
  <c r="AP51" i="36"/>
  <c r="AO51" i="36"/>
  <c r="AN51" i="36"/>
  <c r="AM51" i="36"/>
  <c r="AL51" i="36"/>
  <c r="AK51" i="36"/>
  <c r="AJ51" i="36"/>
  <c r="AH51" i="36"/>
  <c r="AG51" i="36"/>
  <c r="AF51" i="36"/>
  <c r="AD51" i="36"/>
  <c r="AC51" i="36"/>
  <c r="AB51" i="36"/>
  <c r="AA51" i="36"/>
  <c r="Z51" i="36"/>
  <c r="Y51" i="36"/>
  <c r="X51" i="36"/>
  <c r="W51" i="36"/>
  <c r="V51" i="36"/>
  <c r="U51" i="36"/>
  <c r="T51" i="36"/>
  <c r="S51" i="36"/>
  <c r="R51" i="36"/>
  <c r="Q51" i="36"/>
  <c r="P51" i="36"/>
  <c r="O51" i="36"/>
  <c r="N51" i="36"/>
  <c r="M51" i="36"/>
  <c r="L51" i="36"/>
  <c r="K51" i="36"/>
  <c r="J51" i="36"/>
  <c r="I51" i="36"/>
  <c r="H51" i="36"/>
  <c r="G51" i="36"/>
  <c r="CH50" i="36"/>
  <c r="CG50" i="36"/>
  <c r="CF50" i="36"/>
  <c r="CE50" i="36"/>
  <c r="CD50" i="36"/>
  <c r="CC50" i="36"/>
  <c r="CB50" i="36"/>
  <c r="CA50" i="36"/>
  <c r="BZ50" i="36"/>
  <c r="BY50" i="36"/>
  <c r="BX50" i="36"/>
  <c r="BW50" i="36"/>
  <c r="BV50" i="36"/>
  <c r="BU50" i="36"/>
  <c r="BT50" i="36"/>
  <c r="BS50" i="36"/>
  <c r="BR50" i="36"/>
  <c r="BQ50" i="36"/>
  <c r="BP50" i="36"/>
  <c r="BO50" i="36"/>
  <c r="BN50" i="36"/>
  <c r="BM50" i="36"/>
  <c r="BL50" i="36"/>
  <c r="BK50" i="36"/>
  <c r="BJ50" i="36"/>
  <c r="BI50" i="36"/>
  <c r="BH50" i="36"/>
  <c r="BG50" i="36"/>
  <c r="BF50" i="36"/>
  <c r="BE50" i="36"/>
  <c r="BD50" i="36"/>
  <c r="BC50" i="36"/>
  <c r="BB50" i="36"/>
  <c r="BA50" i="36"/>
  <c r="AZ50" i="36"/>
  <c r="AY50" i="36"/>
  <c r="AX50" i="36"/>
  <c r="AW50" i="36"/>
  <c r="AV50" i="36"/>
  <c r="AU50" i="36"/>
  <c r="AT50" i="36"/>
  <c r="AS50" i="36"/>
  <c r="AR50" i="36"/>
  <c r="AQ50" i="36"/>
  <c r="AP50" i="36"/>
  <c r="AO50" i="36"/>
  <c r="AN50" i="36"/>
  <c r="AM50" i="36"/>
  <c r="AL50" i="36"/>
  <c r="AK50" i="36"/>
  <c r="AJ50" i="36"/>
  <c r="AH50" i="36"/>
  <c r="AG50" i="36"/>
  <c r="AF50" i="36"/>
  <c r="AD50" i="36"/>
  <c r="AC50" i="36"/>
  <c r="AB50" i="36"/>
  <c r="AA50" i="36"/>
  <c r="Z50" i="36"/>
  <c r="Y50" i="36"/>
  <c r="X50" i="36"/>
  <c r="W50" i="36"/>
  <c r="V50" i="36"/>
  <c r="U50" i="36"/>
  <c r="T50" i="36"/>
  <c r="S50" i="36"/>
  <c r="R50" i="36"/>
  <c r="Q50" i="36"/>
  <c r="P50" i="36"/>
  <c r="O50" i="36"/>
  <c r="N50" i="36"/>
  <c r="M50" i="36"/>
  <c r="L50" i="36"/>
  <c r="K50" i="36"/>
  <c r="J50" i="36"/>
  <c r="I50" i="36"/>
  <c r="H50" i="36"/>
  <c r="G50" i="36"/>
  <c r="CH49" i="36"/>
  <c r="CG49" i="36"/>
  <c r="CF49" i="36"/>
  <c r="CE49" i="36"/>
  <c r="CD49" i="36"/>
  <c r="CC49" i="36"/>
  <c r="CB49" i="36"/>
  <c r="CA49" i="36"/>
  <c r="BZ49" i="36"/>
  <c r="BY49" i="36"/>
  <c r="BX49" i="36"/>
  <c r="BW49" i="36"/>
  <c r="BV49" i="36"/>
  <c r="BU49" i="36"/>
  <c r="BT49" i="36"/>
  <c r="BS49" i="36"/>
  <c r="BR49" i="36"/>
  <c r="BQ49" i="36"/>
  <c r="BP49" i="36"/>
  <c r="BO49" i="36"/>
  <c r="BN49" i="36"/>
  <c r="BM49" i="36"/>
  <c r="BL49" i="36"/>
  <c r="BK49" i="36"/>
  <c r="BJ49" i="36"/>
  <c r="BI49" i="36"/>
  <c r="BH49" i="36"/>
  <c r="BG49" i="36"/>
  <c r="BF49" i="36"/>
  <c r="BE49" i="36"/>
  <c r="BD49" i="36"/>
  <c r="BC49" i="36"/>
  <c r="BB49" i="36"/>
  <c r="BA49" i="36"/>
  <c r="AZ49" i="36"/>
  <c r="AY49" i="36"/>
  <c r="AX49" i="36"/>
  <c r="AW49" i="36"/>
  <c r="AV49" i="36"/>
  <c r="AU49" i="36"/>
  <c r="AT49" i="36"/>
  <c r="AS49" i="36"/>
  <c r="AR49" i="36"/>
  <c r="AQ49" i="36"/>
  <c r="AP49" i="36"/>
  <c r="AO49" i="36"/>
  <c r="AN49" i="36"/>
  <c r="AM49" i="36"/>
  <c r="AL49" i="36"/>
  <c r="AK49" i="36"/>
  <c r="AJ49" i="36"/>
  <c r="AH49" i="36"/>
  <c r="AG49" i="36"/>
  <c r="AF49" i="36"/>
  <c r="AD49" i="36"/>
  <c r="AC49" i="36"/>
  <c r="AB49" i="36"/>
  <c r="AA49" i="36"/>
  <c r="Z49" i="36"/>
  <c r="Y49" i="36"/>
  <c r="X49" i="36"/>
  <c r="W49" i="36"/>
  <c r="V49" i="36"/>
  <c r="U49" i="36"/>
  <c r="T49" i="36"/>
  <c r="S49" i="36"/>
  <c r="R49" i="36"/>
  <c r="Q49" i="36"/>
  <c r="P49" i="36"/>
  <c r="O49" i="36"/>
  <c r="N49" i="36"/>
  <c r="M49" i="36"/>
  <c r="L49" i="36"/>
  <c r="K49" i="36"/>
  <c r="J49" i="36"/>
  <c r="I49" i="36"/>
  <c r="H49" i="36"/>
  <c r="G49" i="36"/>
  <c r="CH48" i="36"/>
  <c r="CG48" i="36"/>
  <c r="CF48" i="36"/>
  <c r="CE48" i="36"/>
  <c r="CD48" i="36"/>
  <c r="CC48" i="36"/>
  <c r="CB48" i="36"/>
  <c r="CA48" i="36"/>
  <c r="BZ48" i="36"/>
  <c r="BY48" i="36"/>
  <c r="BX48" i="36"/>
  <c r="BW48" i="36"/>
  <c r="BV48" i="36"/>
  <c r="BU48" i="36"/>
  <c r="BT48" i="36"/>
  <c r="BS48" i="36"/>
  <c r="BR48" i="36"/>
  <c r="BQ48" i="36"/>
  <c r="BP48" i="36"/>
  <c r="BO48" i="36"/>
  <c r="BN48" i="36"/>
  <c r="BM48" i="36"/>
  <c r="BL48" i="36"/>
  <c r="BK48" i="36"/>
  <c r="BJ48" i="36"/>
  <c r="BI48" i="36"/>
  <c r="BH48" i="36"/>
  <c r="BG48" i="36"/>
  <c r="BF48" i="36"/>
  <c r="BE48" i="36"/>
  <c r="BD48" i="36"/>
  <c r="BC48" i="36"/>
  <c r="BB48" i="36"/>
  <c r="BA48" i="36"/>
  <c r="AZ48" i="36"/>
  <c r="AY48" i="36"/>
  <c r="AX48" i="36"/>
  <c r="AW48" i="36"/>
  <c r="AV48" i="36"/>
  <c r="AU48" i="36"/>
  <c r="AT48" i="36"/>
  <c r="AS48" i="36"/>
  <c r="AR48" i="36"/>
  <c r="AQ48" i="36"/>
  <c r="AP48" i="36"/>
  <c r="AO48" i="36"/>
  <c r="AN48" i="36"/>
  <c r="AM48" i="36"/>
  <c r="AL48" i="36"/>
  <c r="AK48" i="36"/>
  <c r="AJ48" i="36"/>
  <c r="AH48" i="36"/>
  <c r="AG48" i="36"/>
  <c r="AF48" i="36"/>
  <c r="AD48" i="36"/>
  <c r="AC48" i="36"/>
  <c r="AB48" i="36"/>
  <c r="AA48" i="36"/>
  <c r="Z48" i="36"/>
  <c r="Y48" i="36"/>
  <c r="X48" i="36"/>
  <c r="W48" i="36"/>
  <c r="V48" i="36"/>
  <c r="U48" i="36"/>
  <c r="T48" i="36"/>
  <c r="S48" i="36"/>
  <c r="R48" i="36"/>
  <c r="Q48" i="36"/>
  <c r="P48" i="36"/>
  <c r="O48" i="36"/>
  <c r="N48" i="36"/>
  <c r="M48" i="36"/>
  <c r="L48" i="36"/>
  <c r="K48" i="36"/>
  <c r="J48" i="36"/>
  <c r="I48" i="36"/>
  <c r="H48" i="36"/>
  <c r="G48" i="36"/>
  <c r="CH47" i="36"/>
  <c r="CG47" i="36"/>
  <c r="CF47" i="36"/>
  <c r="CE47" i="36"/>
  <c r="CD47" i="36"/>
  <c r="CC47" i="36"/>
  <c r="CB47" i="36"/>
  <c r="CA47" i="36"/>
  <c r="BZ47" i="36"/>
  <c r="BY47" i="36"/>
  <c r="BX47" i="36"/>
  <c r="BW47" i="36"/>
  <c r="BV47" i="36"/>
  <c r="BU47" i="36"/>
  <c r="BT47" i="36"/>
  <c r="BS47" i="36"/>
  <c r="BR47" i="36"/>
  <c r="BQ47" i="36"/>
  <c r="BP47" i="36"/>
  <c r="BO47" i="36"/>
  <c r="BN47" i="36"/>
  <c r="BM47" i="36"/>
  <c r="BL47" i="36"/>
  <c r="BK47" i="36"/>
  <c r="BJ47" i="36"/>
  <c r="BI47" i="36"/>
  <c r="BH47" i="36"/>
  <c r="BG47" i="36"/>
  <c r="BF47" i="36"/>
  <c r="BE47" i="36"/>
  <c r="BD47" i="36"/>
  <c r="BC47" i="36"/>
  <c r="BB47" i="36"/>
  <c r="BA47" i="36"/>
  <c r="AZ47" i="36"/>
  <c r="AY47" i="36"/>
  <c r="AX47" i="36"/>
  <c r="AW47" i="36"/>
  <c r="AV47" i="36"/>
  <c r="AU47" i="36"/>
  <c r="AT47" i="36"/>
  <c r="AS47" i="36"/>
  <c r="AR47" i="36"/>
  <c r="AQ47" i="36"/>
  <c r="AP47" i="36"/>
  <c r="AO47" i="36"/>
  <c r="AN47" i="36"/>
  <c r="AM47" i="36"/>
  <c r="AL47" i="36"/>
  <c r="AK47" i="36"/>
  <c r="AJ47" i="36"/>
  <c r="AH47" i="36"/>
  <c r="AG47" i="36"/>
  <c r="AF47" i="36"/>
  <c r="AD47" i="36"/>
  <c r="AC47" i="36"/>
  <c r="AB47" i="36"/>
  <c r="AA47" i="36"/>
  <c r="Z47" i="36"/>
  <c r="Y47" i="36"/>
  <c r="X47" i="36"/>
  <c r="W47" i="36"/>
  <c r="V47" i="36"/>
  <c r="U47" i="36"/>
  <c r="T47" i="36"/>
  <c r="S47" i="36"/>
  <c r="R47" i="36"/>
  <c r="Q47" i="36"/>
  <c r="P47" i="36"/>
  <c r="O47" i="36"/>
  <c r="N47" i="36"/>
  <c r="M47" i="36"/>
  <c r="L47" i="36"/>
  <c r="K47" i="36"/>
  <c r="J47" i="36"/>
  <c r="I47" i="36"/>
  <c r="H47" i="36"/>
  <c r="G47" i="36"/>
  <c r="CH46" i="36"/>
  <c r="CG46" i="36"/>
  <c r="CF46" i="36"/>
  <c r="CE46" i="36"/>
  <c r="CD46" i="36"/>
  <c r="CC46" i="36"/>
  <c r="CB46" i="36"/>
  <c r="CA46" i="36"/>
  <c r="BZ46" i="36"/>
  <c r="BY46" i="36"/>
  <c r="BX46" i="36"/>
  <c r="BW46" i="36"/>
  <c r="BV46" i="36"/>
  <c r="BU46" i="36"/>
  <c r="BT46" i="36"/>
  <c r="BS46" i="36"/>
  <c r="BR46" i="36"/>
  <c r="BQ46" i="36"/>
  <c r="BP46" i="36"/>
  <c r="BO46" i="36"/>
  <c r="BN46" i="36"/>
  <c r="BM46" i="36"/>
  <c r="BL46" i="36"/>
  <c r="BK46" i="36"/>
  <c r="BJ46" i="36"/>
  <c r="BI46" i="36"/>
  <c r="BH46" i="36"/>
  <c r="BG46" i="36"/>
  <c r="BF46" i="36"/>
  <c r="BE46" i="36"/>
  <c r="BD46" i="36"/>
  <c r="BC46" i="36"/>
  <c r="BB46" i="36"/>
  <c r="BA46" i="36"/>
  <c r="AZ46" i="36"/>
  <c r="AY46" i="36"/>
  <c r="AX46" i="36"/>
  <c r="AW46" i="36"/>
  <c r="AV46" i="36"/>
  <c r="AU46" i="36"/>
  <c r="AT46" i="36"/>
  <c r="AS46" i="36"/>
  <c r="AR46" i="36"/>
  <c r="AQ46" i="36"/>
  <c r="AP46" i="36"/>
  <c r="AO46" i="36"/>
  <c r="AN46" i="36"/>
  <c r="AM46" i="36"/>
  <c r="AL46" i="36"/>
  <c r="AK46" i="36"/>
  <c r="AJ46" i="36"/>
  <c r="AH46" i="36"/>
  <c r="AG46" i="36"/>
  <c r="AF46" i="36"/>
  <c r="AD46" i="36"/>
  <c r="AC46" i="36"/>
  <c r="AB46" i="36"/>
  <c r="AA46" i="36"/>
  <c r="Z46" i="36"/>
  <c r="Y46" i="36"/>
  <c r="X46" i="36"/>
  <c r="W46" i="36"/>
  <c r="V46" i="36"/>
  <c r="U46" i="36"/>
  <c r="T46" i="36"/>
  <c r="S46" i="36"/>
  <c r="R46" i="36"/>
  <c r="Q46" i="36"/>
  <c r="P46" i="36"/>
  <c r="O46" i="36"/>
  <c r="N46" i="36"/>
  <c r="M46" i="36"/>
  <c r="L46" i="36"/>
  <c r="K46" i="36"/>
  <c r="J46" i="36"/>
  <c r="I46" i="36"/>
  <c r="H46" i="36"/>
  <c r="G46" i="36"/>
  <c r="CH45" i="36"/>
  <c r="CG45" i="36"/>
  <c r="CF45" i="36"/>
  <c r="CE45" i="36"/>
  <c r="CD45" i="36"/>
  <c r="CC45" i="36"/>
  <c r="CB45" i="36"/>
  <c r="CA45" i="36"/>
  <c r="BZ45" i="36"/>
  <c r="BY45" i="36"/>
  <c r="BX45" i="36"/>
  <c r="BW45" i="36"/>
  <c r="BV45" i="36"/>
  <c r="BU45" i="36"/>
  <c r="BT45" i="36"/>
  <c r="BS45" i="36"/>
  <c r="BR45" i="36"/>
  <c r="BQ45" i="36"/>
  <c r="BP45" i="36"/>
  <c r="BO45" i="36"/>
  <c r="BN45" i="36"/>
  <c r="BM45" i="36"/>
  <c r="BL45" i="36"/>
  <c r="BK45" i="36"/>
  <c r="BJ45" i="36"/>
  <c r="BI45" i="36"/>
  <c r="BH45" i="36"/>
  <c r="BG45" i="36"/>
  <c r="BF45" i="36"/>
  <c r="BE45" i="36"/>
  <c r="BD45" i="36"/>
  <c r="BC45" i="36"/>
  <c r="BB45" i="36"/>
  <c r="BA45" i="36"/>
  <c r="AZ45" i="36"/>
  <c r="AY45" i="36"/>
  <c r="AX45" i="36"/>
  <c r="AW45" i="36"/>
  <c r="AV45" i="36"/>
  <c r="AU45" i="36"/>
  <c r="AT45" i="36"/>
  <c r="AS45" i="36"/>
  <c r="AR45" i="36"/>
  <c r="AQ45" i="36"/>
  <c r="AP45" i="36"/>
  <c r="AO45" i="36"/>
  <c r="AN45" i="36"/>
  <c r="AM45" i="36"/>
  <c r="AL45" i="36"/>
  <c r="AK45" i="36"/>
  <c r="AJ45" i="36"/>
  <c r="AH45" i="36"/>
  <c r="AG45" i="36"/>
  <c r="AF45" i="36"/>
  <c r="AD45" i="36"/>
  <c r="AC45" i="36"/>
  <c r="AB45" i="36"/>
  <c r="AA45" i="36"/>
  <c r="Z45" i="36"/>
  <c r="Y45" i="36"/>
  <c r="X45" i="36"/>
  <c r="W45" i="36"/>
  <c r="V45" i="36"/>
  <c r="U45" i="36"/>
  <c r="T45" i="36"/>
  <c r="S45" i="36"/>
  <c r="R45" i="36"/>
  <c r="Q45" i="36"/>
  <c r="P45" i="36"/>
  <c r="O45" i="36"/>
  <c r="N45" i="36"/>
  <c r="M45" i="36"/>
  <c r="L45" i="36"/>
  <c r="K45" i="36"/>
  <c r="J45" i="36"/>
  <c r="I45" i="36"/>
  <c r="H45" i="36"/>
  <c r="G45" i="36"/>
  <c r="CH44" i="36"/>
  <c r="CG44" i="36"/>
  <c r="CF44" i="36"/>
  <c r="CE44" i="36"/>
  <c r="CD44" i="36"/>
  <c r="CC44" i="36"/>
  <c r="CB44" i="36"/>
  <c r="CA44" i="36"/>
  <c r="BZ44" i="36"/>
  <c r="BY44" i="36"/>
  <c r="BX44" i="36"/>
  <c r="BW44" i="36"/>
  <c r="BV44" i="36"/>
  <c r="BU44" i="36"/>
  <c r="BT44" i="36"/>
  <c r="BS44" i="36"/>
  <c r="BR44" i="36"/>
  <c r="BQ44" i="36"/>
  <c r="BP44" i="36"/>
  <c r="BO44" i="36"/>
  <c r="BN44" i="36"/>
  <c r="BM44" i="36"/>
  <c r="BL44" i="36"/>
  <c r="BK44" i="36"/>
  <c r="BJ44" i="36"/>
  <c r="BI44" i="36"/>
  <c r="BH44" i="36"/>
  <c r="BG44" i="36"/>
  <c r="BF44" i="36"/>
  <c r="BE44" i="36"/>
  <c r="BD44" i="36"/>
  <c r="BC44" i="36"/>
  <c r="BB44" i="36"/>
  <c r="BA44" i="36"/>
  <c r="AZ44" i="36"/>
  <c r="AY44" i="36"/>
  <c r="AX44" i="36"/>
  <c r="AW44" i="36"/>
  <c r="AV44" i="36"/>
  <c r="AU44" i="36"/>
  <c r="AT44" i="36"/>
  <c r="AS44" i="36"/>
  <c r="AR44" i="36"/>
  <c r="AQ44" i="36"/>
  <c r="AP44" i="36"/>
  <c r="AO44" i="36"/>
  <c r="AN44" i="36"/>
  <c r="AM44" i="36"/>
  <c r="AL44" i="36"/>
  <c r="AK44" i="36"/>
  <c r="AJ44" i="36"/>
  <c r="AH44" i="36"/>
  <c r="AG44" i="36"/>
  <c r="AF44" i="36"/>
  <c r="AD44" i="36"/>
  <c r="AC44" i="36"/>
  <c r="AB44" i="36"/>
  <c r="AA44" i="36"/>
  <c r="Z44" i="36"/>
  <c r="Y44" i="36"/>
  <c r="X44" i="36"/>
  <c r="W44" i="36"/>
  <c r="V44" i="36"/>
  <c r="U44" i="36"/>
  <c r="T44" i="36"/>
  <c r="S44" i="36"/>
  <c r="R44" i="36"/>
  <c r="Q44" i="36"/>
  <c r="P44" i="36"/>
  <c r="O44" i="36"/>
  <c r="N44" i="36"/>
  <c r="M44" i="36"/>
  <c r="L44" i="36"/>
  <c r="K44" i="36"/>
  <c r="J44" i="36"/>
  <c r="I44" i="36"/>
  <c r="H44" i="36"/>
  <c r="G44" i="36"/>
  <c r="CH43" i="36"/>
  <c r="CG43" i="36"/>
  <c r="CF43" i="36"/>
  <c r="CE43" i="36"/>
  <c r="CD43" i="36"/>
  <c r="CC43" i="36"/>
  <c r="CB43" i="36"/>
  <c r="CA43" i="36"/>
  <c r="BZ43" i="36"/>
  <c r="BY43" i="36"/>
  <c r="BX43" i="36"/>
  <c r="BW43" i="36"/>
  <c r="BV43" i="36"/>
  <c r="BU43" i="36"/>
  <c r="BT43" i="36"/>
  <c r="BS43" i="36"/>
  <c r="BR43" i="36"/>
  <c r="BQ43" i="36"/>
  <c r="BP43" i="36"/>
  <c r="BO43" i="36"/>
  <c r="BN43" i="36"/>
  <c r="BM43" i="36"/>
  <c r="BL43" i="36"/>
  <c r="BK43" i="36"/>
  <c r="BJ43" i="36"/>
  <c r="BI43" i="36"/>
  <c r="BH43" i="36"/>
  <c r="BG43" i="36"/>
  <c r="BF43" i="36"/>
  <c r="BE43" i="36"/>
  <c r="BD43" i="36"/>
  <c r="BC43" i="36"/>
  <c r="BB43" i="36"/>
  <c r="BA43" i="36"/>
  <c r="AZ43" i="36"/>
  <c r="AY43" i="36"/>
  <c r="AX43" i="36"/>
  <c r="AW43" i="36"/>
  <c r="AV43" i="36"/>
  <c r="AU43" i="36"/>
  <c r="AT43" i="36"/>
  <c r="AS43" i="36"/>
  <c r="AR43" i="36"/>
  <c r="AQ43" i="36"/>
  <c r="AP43" i="36"/>
  <c r="AO43" i="36"/>
  <c r="AN43" i="36"/>
  <c r="AM43" i="36"/>
  <c r="AL43" i="36"/>
  <c r="AK43" i="36"/>
  <c r="AJ43" i="36"/>
  <c r="AH43" i="36"/>
  <c r="AG43" i="36"/>
  <c r="AF43" i="36"/>
  <c r="AD43" i="36"/>
  <c r="AC43" i="36"/>
  <c r="AB43" i="36"/>
  <c r="AA43" i="36"/>
  <c r="Z43" i="36"/>
  <c r="Y43" i="36"/>
  <c r="X43" i="36"/>
  <c r="W43" i="36"/>
  <c r="V43" i="36"/>
  <c r="U43" i="36"/>
  <c r="T43" i="36"/>
  <c r="S43" i="36"/>
  <c r="R43" i="36"/>
  <c r="Q43" i="36"/>
  <c r="P43" i="36"/>
  <c r="O43" i="36"/>
  <c r="N43" i="36"/>
  <c r="M43" i="36"/>
  <c r="L43" i="36"/>
  <c r="K43" i="36"/>
  <c r="J43" i="36"/>
  <c r="I43" i="36"/>
  <c r="H43" i="36"/>
  <c r="G43" i="36"/>
  <c r="CH42" i="36"/>
  <c r="CG42" i="36"/>
  <c r="CF42" i="36"/>
  <c r="CE42" i="36"/>
  <c r="CD42" i="36"/>
  <c r="CC42" i="36"/>
  <c r="CB42" i="36"/>
  <c r="CA42" i="36"/>
  <c r="BZ42" i="36"/>
  <c r="BY42" i="36"/>
  <c r="BX42" i="36"/>
  <c r="BW42" i="36"/>
  <c r="BV42" i="36"/>
  <c r="BU42" i="36"/>
  <c r="BT42" i="36"/>
  <c r="BS42" i="36"/>
  <c r="BR42" i="36"/>
  <c r="BQ42" i="36"/>
  <c r="BP42" i="36"/>
  <c r="BO42" i="36"/>
  <c r="BN42" i="36"/>
  <c r="BM42" i="36"/>
  <c r="BL42" i="36"/>
  <c r="BK42" i="36"/>
  <c r="BJ42" i="36"/>
  <c r="BI42" i="36"/>
  <c r="BH42" i="36"/>
  <c r="BG42" i="36"/>
  <c r="BF42" i="36"/>
  <c r="BE42" i="36"/>
  <c r="BD42" i="36"/>
  <c r="BC42" i="36"/>
  <c r="BB42" i="36"/>
  <c r="BA42" i="36"/>
  <c r="AZ42" i="36"/>
  <c r="AY42" i="36"/>
  <c r="AX42" i="36"/>
  <c r="AW42" i="36"/>
  <c r="AV42" i="36"/>
  <c r="AU42" i="36"/>
  <c r="AT42" i="36"/>
  <c r="AS42" i="36"/>
  <c r="AR42" i="36"/>
  <c r="AQ42" i="36"/>
  <c r="AP42" i="36"/>
  <c r="AO42" i="36"/>
  <c r="AN42" i="36"/>
  <c r="AM42" i="36"/>
  <c r="AL42" i="36"/>
  <c r="AK42" i="36"/>
  <c r="AJ42" i="36"/>
  <c r="AH42" i="36"/>
  <c r="AG42" i="36"/>
  <c r="AF42" i="36"/>
  <c r="AD42" i="36"/>
  <c r="AC42" i="36"/>
  <c r="AB42" i="36"/>
  <c r="AA42" i="36"/>
  <c r="Z42" i="36"/>
  <c r="Y42" i="36"/>
  <c r="X42" i="36"/>
  <c r="W42" i="36"/>
  <c r="V42" i="36"/>
  <c r="U42" i="36"/>
  <c r="T42" i="36"/>
  <c r="S42" i="36"/>
  <c r="R42" i="36"/>
  <c r="Q42" i="36"/>
  <c r="P42" i="36"/>
  <c r="O42" i="36"/>
  <c r="N42" i="36"/>
  <c r="M42" i="36"/>
  <c r="L42" i="36"/>
  <c r="K42" i="36"/>
  <c r="J42" i="36"/>
  <c r="I42" i="36"/>
  <c r="H42" i="36"/>
  <c r="G42" i="36"/>
  <c r="CH41" i="36"/>
  <c r="CG41" i="36"/>
  <c r="CF41" i="36"/>
  <c r="CE41" i="36"/>
  <c r="CD41" i="36"/>
  <c r="CC41" i="36"/>
  <c r="CB41" i="36"/>
  <c r="CA41" i="36"/>
  <c r="BZ41" i="36"/>
  <c r="BY41" i="36"/>
  <c r="BX41" i="36"/>
  <c r="BW41" i="36"/>
  <c r="BV41" i="36"/>
  <c r="BU41" i="36"/>
  <c r="BT41" i="36"/>
  <c r="BS41" i="36"/>
  <c r="BR41" i="36"/>
  <c r="BQ41" i="36"/>
  <c r="BP41" i="36"/>
  <c r="BO41" i="36"/>
  <c r="BN41" i="36"/>
  <c r="BM41" i="36"/>
  <c r="BL41" i="36"/>
  <c r="BK41" i="36"/>
  <c r="BJ41" i="36"/>
  <c r="BI41" i="36"/>
  <c r="BH41" i="36"/>
  <c r="BG41" i="36"/>
  <c r="BF41" i="36"/>
  <c r="BE41" i="36"/>
  <c r="BD41" i="36"/>
  <c r="BC41" i="36"/>
  <c r="BB41" i="36"/>
  <c r="BA41" i="36"/>
  <c r="AZ41" i="36"/>
  <c r="AY41" i="36"/>
  <c r="AX41" i="36"/>
  <c r="AW41" i="36"/>
  <c r="AV41" i="36"/>
  <c r="AU41" i="36"/>
  <c r="AT41" i="36"/>
  <c r="AS41" i="36"/>
  <c r="AR41" i="36"/>
  <c r="AQ41" i="36"/>
  <c r="AP41" i="36"/>
  <c r="AO41" i="36"/>
  <c r="AN41" i="36"/>
  <c r="AM41" i="36"/>
  <c r="AL41" i="36"/>
  <c r="AK41" i="36"/>
  <c r="AJ41" i="36"/>
  <c r="AH41" i="36"/>
  <c r="AG41" i="36"/>
  <c r="AF41" i="36"/>
  <c r="AD41" i="36"/>
  <c r="AC41" i="36"/>
  <c r="AB41" i="36"/>
  <c r="AA41" i="36"/>
  <c r="Z41" i="36"/>
  <c r="Y41" i="36"/>
  <c r="X41" i="36"/>
  <c r="W41" i="36"/>
  <c r="V41" i="36"/>
  <c r="U41" i="36"/>
  <c r="T41" i="36"/>
  <c r="S41" i="36"/>
  <c r="R41" i="36"/>
  <c r="Q41" i="36"/>
  <c r="P41" i="36"/>
  <c r="O41" i="36"/>
  <c r="N41" i="36"/>
  <c r="M41" i="36"/>
  <c r="L41" i="36"/>
  <c r="K41" i="36"/>
  <c r="J41" i="36"/>
  <c r="I41" i="36"/>
  <c r="H41" i="36"/>
  <c r="G41" i="36"/>
  <c r="G53" i="35"/>
  <c r="H53" i="35" s="1"/>
  <c r="I53" i="35" s="1"/>
  <c r="J53" i="35" s="1"/>
  <c r="K53" i="35" s="1"/>
  <c r="L53" i="35" s="1"/>
  <c r="M53" i="35" s="1"/>
  <c r="N53" i="35" s="1"/>
  <c r="O53" i="35" s="1"/>
  <c r="P53" i="35" s="1"/>
  <c r="Q53" i="35" s="1"/>
  <c r="R53" i="35" s="1"/>
  <c r="S53" i="35" s="1"/>
  <c r="T53" i="35" s="1"/>
  <c r="U53" i="35" s="1"/>
  <c r="V53" i="35" s="1"/>
  <c r="W53" i="35" s="1"/>
  <c r="X53" i="35" s="1"/>
  <c r="Y53" i="35" s="1"/>
  <c r="Z53" i="35" s="1"/>
  <c r="AA53" i="35" s="1"/>
  <c r="AB53" i="35" s="1"/>
  <c r="AC53" i="35" s="1"/>
  <c r="AD53" i="35" s="1"/>
  <c r="AE53" i="35" s="1"/>
  <c r="AF53" i="35" s="1"/>
  <c r="AG53" i="35" s="1"/>
  <c r="AH53" i="35" s="1"/>
  <c r="AI53" i="35" s="1"/>
  <c r="AJ53" i="35" s="1"/>
  <c r="AK53" i="35" s="1"/>
  <c r="AL53" i="35" s="1"/>
  <c r="AM53" i="35" s="1"/>
  <c r="AN53" i="35" s="1"/>
  <c r="AO53" i="35" s="1"/>
  <c r="AP53" i="35" s="1"/>
  <c r="AQ53" i="35" s="1"/>
  <c r="AR53" i="35" s="1"/>
  <c r="AS53" i="35" s="1"/>
  <c r="AT53" i="35" s="1"/>
  <c r="AU53" i="35" s="1"/>
  <c r="AV53" i="35" s="1"/>
  <c r="AW53" i="35" s="1"/>
  <c r="AX53" i="35" s="1"/>
  <c r="AY53" i="35" s="1"/>
  <c r="AZ53" i="35" s="1"/>
  <c r="BA53" i="35" s="1"/>
  <c r="BB53" i="35" s="1"/>
  <c r="BC53" i="35" s="1"/>
  <c r="BD53" i="35" s="1"/>
  <c r="BE53" i="35" s="1"/>
  <c r="BF53" i="35" s="1"/>
  <c r="BG53" i="35" s="1"/>
  <c r="BH53" i="35" s="1"/>
  <c r="BI53" i="35" s="1"/>
  <c r="BJ53" i="35" s="1"/>
  <c r="BK53" i="35" s="1"/>
  <c r="BL53" i="35" s="1"/>
  <c r="BM53" i="35" s="1"/>
  <c r="BN53" i="35" s="1"/>
  <c r="BO53" i="35" s="1"/>
  <c r="BP53" i="35" s="1"/>
  <c r="BQ53" i="35" s="1"/>
  <c r="BR53" i="35" s="1"/>
  <c r="BS53" i="35" s="1"/>
  <c r="BT53" i="35" s="1"/>
  <c r="BU53" i="35" s="1"/>
  <c r="BV53" i="35" s="1"/>
  <c r="BW53" i="35" s="1"/>
  <c r="BX53" i="35" s="1"/>
  <c r="BY53" i="35" s="1"/>
  <c r="BZ53" i="35" s="1"/>
  <c r="CA53" i="35" s="1"/>
  <c r="CB53" i="35" s="1"/>
  <c r="CC53" i="35" s="1"/>
  <c r="CD53" i="35" s="1"/>
  <c r="CE53" i="35" s="1"/>
  <c r="CF53" i="35" s="1"/>
  <c r="CG53" i="35" s="1"/>
  <c r="CH53" i="35" s="1"/>
  <c r="G52" i="35"/>
  <c r="H52" i="35" s="1"/>
  <c r="I52" i="35" s="1"/>
  <c r="J52" i="35" s="1"/>
  <c r="K52" i="35" s="1"/>
  <c r="L52" i="35" s="1"/>
  <c r="M52" i="35" s="1"/>
  <c r="N52" i="35" s="1"/>
  <c r="O52" i="35" s="1"/>
  <c r="P52" i="35" s="1"/>
  <c r="Q52" i="35" s="1"/>
  <c r="R52" i="35" s="1"/>
  <c r="S52" i="35" s="1"/>
  <c r="T52" i="35" s="1"/>
  <c r="U52" i="35" s="1"/>
  <c r="V52" i="35" s="1"/>
  <c r="W52" i="35" s="1"/>
  <c r="X52" i="35" s="1"/>
  <c r="Y52" i="35" s="1"/>
  <c r="Z52" i="35" s="1"/>
  <c r="AA52" i="35" s="1"/>
  <c r="AB52" i="35" s="1"/>
  <c r="AC52" i="35" s="1"/>
  <c r="AD52" i="35" s="1"/>
  <c r="AE52" i="35" s="1"/>
  <c r="AF52" i="35" s="1"/>
  <c r="AG52" i="35" s="1"/>
  <c r="AH52" i="35" s="1"/>
  <c r="AI52" i="35" s="1"/>
  <c r="AJ52" i="35" s="1"/>
  <c r="AK52" i="35" s="1"/>
  <c r="AL52" i="35" s="1"/>
  <c r="AM52" i="35" s="1"/>
  <c r="AN52" i="35" s="1"/>
  <c r="AO52" i="35" s="1"/>
  <c r="AP52" i="35" s="1"/>
  <c r="AQ52" i="35" s="1"/>
  <c r="AR52" i="35" s="1"/>
  <c r="AS52" i="35" s="1"/>
  <c r="AT52" i="35" s="1"/>
  <c r="AU52" i="35" s="1"/>
  <c r="AV52" i="35" s="1"/>
  <c r="AW52" i="35" s="1"/>
  <c r="AX52" i="35" s="1"/>
  <c r="AY52" i="35" s="1"/>
  <c r="AZ52" i="35" s="1"/>
  <c r="BA52" i="35" s="1"/>
  <c r="BB52" i="35" s="1"/>
  <c r="BC52" i="35" s="1"/>
  <c r="BD52" i="35" s="1"/>
  <c r="BE52" i="35" s="1"/>
  <c r="BF52" i="35" s="1"/>
  <c r="BG52" i="35" s="1"/>
  <c r="BH52" i="35" s="1"/>
  <c r="BI52" i="35" s="1"/>
  <c r="BJ52" i="35" s="1"/>
  <c r="BK52" i="35" s="1"/>
  <c r="BL52" i="35" s="1"/>
  <c r="BM52" i="35" s="1"/>
  <c r="BN52" i="35" s="1"/>
  <c r="BO52" i="35" s="1"/>
  <c r="BP52" i="35" s="1"/>
  <c r="BQ52" i="35" s="1"/>
  <c r="BR52" i="35" s="1"/>
  <c r="BS52" i="35" s="1"/>
  <c r="BT52" i="35" s="1"/>
  <c r="BU52" i="35" s="1"/>
  <c r="BV52" i="35" s="1"/>
  <c r="BW52" i="35" s="1"/>
  <c r="BX52" i="35" s="1"/>
  <c r="BY52" i="35" s="1"/>
  <c r="BZ52" i="35" s="1"/>
  <c r="CA52" i="35" s="1"/>
  <c r="CB52" i="35" s="1"/>
  <c r="CC52" i="35" s="1"/>
  <c r="CD52" i="35" s="1"/>
  <c r="CE52" i="35" s="1"/>
  <c r="CF52" i="35" s="1"/>
  <c r="CG52" i="35" s="1"/>
  <c r="CH52" i="35" s="1"/>
  <c r="G51" i="35"/>
  <c r="H51" i="35" s="1"/>
  <c r="I51" i="35" s="1"/>
  <c r="J51" i="35" s="1"/>
  <c r="K51" i="35" s="1"/>
  <c r="L51" i="35" s="1"/>
  <c r="M51" i="35" s="1"/>
  <c r="N51" i="35" s="1"/>
  <c r="O51" i="35" s="1"/>
  <c r="P51" i="35" s="1"/>
  <c r="Q51" i="35" s="1"/>
  <c r="R51" i="35" s="1"/>
  <c r="S51" i="35" s="1"/>
  <c r="T51" i="35" s="1"/>
  <c r="U51" i="35" s="1"/>
  <c r="V51" i="35" s="1"/>
  <c r="W51" i="35" s="1"/>
  <c r="X51" i="35" s="1"/>
  <c r="Y51" i="35" s="1"/>
  <c r="Z51" i="35" s="1"/>
  <c r="AA51" i="35" s="1"/>
  <c r="AB51" i="35" s="1"/>
  <c r="AC51" i="35" s="1"/>
  <c r="AD51" i="35" s="1"/>
  <c r="AE51" i="35" s="1"/>
  <c r="AF51" i="35" s="1"/>
  <c r="AG51" i="35" s="1"/>
  <c r="AH51" i="35" s="1"/>
  <c r="AI51" i="35" s="1"/>
  <c r="AJ51" i="35" s="1"/>
  <c r="AK51" i="35" s="1"/>
  <c r="AL51" i="35" s="1"/>
  <c r="AM51" i="35" s="1"/>
  <c r="AN51" i="35" s="1"/>
  <c r="AO51" i="35" s="1"/>
  <c r="AP51" i="35" s="1"/>
  <c r="AQ51" i="35" s="1"/>
  <c r="AR51" i="35" s="1"/>
  <c r="AS51" i="35" s="1"/>
  <c r="AT51" i="35" s="1"/>
  <c r="AU51" i="35" s="1"/>
  <c r="AV51" i="35" s="1"/>
  <c r="AW51" i="35" s="1"/>
  <c r="AX51" i="35" s="1"/>
  <c r="AY51" i="35" s="1"/>
  <c r="AZ51" i="35" s="1"/>
  <c r="BA51" i="35" s="1"/>
  <c r="BB51" i="35" s="1"/>
  <c r="BC51" i="35" s="1"/>
  <c r="BD51" i="35" s="1"/>
  <c r="BE51" i="35" s="1"/>
  <c r="BF51" i="35" s="1"/>
  <c r="BG51" i="35" s="1"/>
  <c r="BH51" i="35" s="1"/>
  <c r="BI51" i="35" s="1"/>
  <c r="BJ51" i="35" s="1"/>
  <c r="BK51" i="35" s="1"/>
  <c r="BL51" i="35" s="1"/>
  <c r="BM51" i="35" s="1"/>
  <c r="BN51" i="35" s="1"/>
  <c r="BO51" i="35" s="1"/>
  <c r="BP51" i="35" s="1"/>
  <c r="BQ51" i="35" s="1"/>
  <c r="BR51" i="35" s="1"/>
  <c r="BS51" i="35" s="1"/>
  <c r="BT51" i="35" s="1"/>
  <c r="BU51" i="35" s="1"/>
  <c r="BV51" i="35" s="1"/>
  <c r="BW51" i="35" s="1"/>
  <c r="BX51" i="35" s="1"/>
  <c r="BY51" i="35" s="1"/>
  <c r="BZ51" i="35" s="1"/>
  <c r="CA51" i="35" s="1"/>
  <c r="CB51" i="35" s="1"/>
  <c r="CC51" i="35" s="1"/>
  <c r="CD51" i="35" s="1"/>
  <c r="CE51" i="35" s="1"/>
  <c r="CF51" i="35" s="1"/>
  <c r="CG51" i="35" s="1"/>
  <c r="CH51" i="35" s="1"/>
  <c r="G50" i="35"/>
  <c r="H50" i="35" s="1"/>
  <c r="I50" i="35" s="1"/>
  <c r="J50" i="35" s="1"/>
  <c r="K50" i="35" s="1"/>
  <c r="L50" i="35" s="1"/>
  <c r="M50" i="35" s="1"/>
  <c r="N50" i="35" s="1"/>
  <c r="O50" i="35" s="1"/>
  <c r="P50" i="35" s="1"/>
  <c r="Q50" i="35" s="1"/>
  <c r="R50" i="35" s="1"/>
  <c r="S50" i="35" s="1"/>
  <c r="T50" i="35" s="1"/>
  <c r="U50" i="35" s="1"/>
  <c r="V50" i="35" s="1"/>
  <c r="W50" i="35" s="1"/>
  <c r="X50" i="35" s="1"/>
  <c r="Y50" i="35" s="1"/>
  <c r="Z50" i="35" s="1"/>
  <c r="AA50" i="35" s="1"/>
  <c r="AB50" i="35" s="1"/>
  <c r="AC50" i="35" s="1"/>
  <c r="AD50" i="35" s="1"/>
  <c r="AE50" i="35" s="1"/>
  <c r="AF50" i="35" s="1"/>
  <c r="AG50" i="35" s="1"/>
  <c r="AH50" i="35" s="1"/>
  <c r="AI50" i="35" s="1"/>
  <c r="AJ50" i="35" s="1"/>
  <c r="AK50" i="35" s="1"/>
  <c r="AL50" i="35" s="1"/>
  <c r="AM50" i="35" s="1"/>
  <c r="AN50" i="35" s="1"/>
  <c r="AO50" i="35" s="1"/>
  <c r="AP50" i="35" s="1"/>
  <c r="AQ50" i="35" s="1"/>
  <c r="AR50" i="35" s="1"/>
  <c r="AS50" i="35" s="1"/>
  <c r="AT50" i="35" s="1"/>
  <c r="AU50" i="35" s="1"/>
  <c r="AV50" i="35" s="1"/>
  <c r="AW50" i="35" s="1"/>
  <c r="AX50" i="35" s="1"/>
  <c r="AY50" i="35" s="1"/>
  <c r="AZ50" i="35" s="1"/>
  <c r="BA50" i="35" s="1"/>
  <c r="BB50" i="35" s="1"/>
  <c r="BC50" i="35" s="1"/>
  <c r="BD50" i="35" s="1"/>
  <c r="BE50" i="35" s="1"/>
  <c r="BF50" i="35" s="1"/>
  <c r="BG50" i="35" s="1"/>
  <c r="BH50" i="35" s="1"/>
  <c r="BI50" i="35" s="1"/>
  <c r="BJ50" i="35" s="1"/>
  <c r="BK50" i="35" s="1"/>
  <c r="BL50" i="35" s="1"/>
  <c r="BM50" i="35" s="1"/>
  <c r="BN50" i="35" s="1"/>
  <c r="BO50" i="35" s="1"/>
  <c r="BP50" i="35" s="1"/>
  <c r="BQ50" i="35" s="1"/>
  <c r="BR50" i="35" s="1"/>
  <c r="BS50" i="35" s="1"/>
  <c r="BT50" i="35" s="1"/>
  <c r="BU50" i="35" s="1"/>
  <c r="BV50" i="35" s="1"/>
  <c r="BW50" i="35" s="1"/>
  <c r="BX50" i="35" s="1"/>
  <c r="BY50" i="35" s="1"/>
  <c r="BZ50" i="35" s="1"/>
  <c r="CA50" i="35" s="1"/>
  <c r="CB50" i="35" s="1"/>
  <c r="CC50" i="35" s="1"/>
  <c r="CD50" i="35" s="1"/>
  <c r="CE50" i="35" s="1"/>
  <c r="CF50" i="35" s="1"/>
  <c r="CG50" i="35" s="1"/>
  <c r="CH50" i="35" s="1"/>
  <c r="G49" i="35"/>
  <c r="H49" i="35" s="1"/>
  <c r="I49" i="35" s="1"/>
  <c r="J49" i="35" s="1"/>
  <c r="K49" i="35" s="1"/>
  <c r="L49" i="35" s="1"/>
  <c r="M49" i="35" s="1"/>
  <c r="N49" i="35" s="1"/>
  <c r="O49" i="35" s="1"/>
  <c r="P49" i="35" s="1"/>
  <c r="Q49" i="35" s="1"/>
  <c r="R49" i="35" s="1"/>
  <c r="S49" i="35" s="1"/>
  <c r="T49" i="35" s="1"/>
  <c r="U49" i="35" s="1"/>
  <c r="V49" i="35" s="1"/>
  <c r="W49" i="35" s="1"/>
  <c r="X49" i="35" s="1"/>
  <c r="Y49" i="35" s="1"/>
  <c r="Z49" i="35" s="1"/>
  <c r="AA49" i="35" s="1"/>
  <c r="AB49" i="35" s="1"/>
  <c r="AC49" i="35" s="1"/>
  <c r="AD49" i="35" s="1"/>
  <c r="AE49" i="35" s="1"/>
  <c r="AF49" i="35" s="1"/>
  <c r="AG49" i="35" s="1"/>
  <c r="AH49" i="35" s="1"/>
  <c r="AI49" i="35" s="1"/>
  <c r="AJ49" i="35" s="1"/>
  <c r="AK49" i="35" s="1"/>
  <c r="AL49" i="35" s="1"/>
  <c r="AM49" i="35" s="1"/>
  <c r="AN49" i="35" s="1"/>
  <c r="AO49" i="35" s="1"/>
  <c r="AP49" i="35" s="1"/>
  <c r="AQ49" i="35" s="1"/>
  <c r="AR49" i="35" s="1"/>
  <c r="AS49" i="35" s="1"/>
  <c r="AT49" i="35" s="1"/>
  <c r="AU49" i="35" s="1"/>
  <c r="AV49" i="35" s="1"/>
  <c r="AW49" i="35" s="1"/>
  <c r="AX49" i="35" s="1"/>
  <c r="AY49" i="35" s="1"/>
  <c r="AZ49" i="35" s="1"/>
  <c r="BA49" i="35" s="1"/>
  <c r="BB49" i="35" s="1"/>
  <c r="BC49" i="35" s="1"/>
  <c r="BD49" i="35" s="1"/>
  <c r="BE49" i="35" s="1"/>
  <c r="BF49" i="35" s="1"/>
  <c r="BG49" i="35" s="1"/>
  <c r="BH49" i="35" s="1"/>
  <c r="BI49" i="35" s="1"/>
  <c r="BJ49" i="35" s="1"/>
  <c r="BK49" i="35" s="1"/>
  <c r="BL49" i="35" s="1"/>
  <c r="BM49" i="35" s="1"/>
  <c r="BN49" i="35" s="1"/>
  <c r="BO49" i="35" s="1"/>
  <c r="BP49" i="35" s="1"/>
  <c r="BQ49" i="35" s="1"/>
  <c r="BR49" i="35" s="1"/>
  <c r="BS49" i="35" s="1"/>
  <c r="BT49" i="35" s="1"/>
  <c r="BU49" i="35" s="1"/>
  <c r="BV49" i="35" s="1"/>
  <c r="BW49" i="35" s="1"/>
  <c r="BX49" i="35" s="1"/>
  <c r="BY49" i="35" s="1"/>
  <c r="BZ49" i="35" s="1"/>
  <c r="CA49" i="35" s="1"/>
  <c r="CB49" i="35" s="1"/>
  <c r="CC49" i="35" s="1"/>
  <c r="CD49" i="35" s="1"/>
  <c r="CE49" i="35" s="1"/>
  <c r="CF49" i="35" s="1"/>
  <c r="CG49" i="35" s="1"/>
  <c r="CH49" i="35" s="1"/>
  <c r="G48" i="35"/>
  <c r="H48" i="35" s="1"/>
  <c r="I48" i="35" s="1"/>
  <c r="J48" i="35" s="1"/>
  <c r="K48" i="35" s="1"/>
  <c r="L48" i="35" s="1"/>
  <c r="M48" i="35" s="1"/>
  <c r="N48" i="35" s="1"/>
  <c r="O48" i="35" s="1"/>
  <c r="P48" i="35" s="1"/>
  <c r="Q48" i="35" s="1"/>
  <c r="R48" i="35" s="1"/>
  <c r="S48" i="35" s="1"/>
  <c r="T48" i="35" s="1"/>
  <c r="U48" i="35" s="1"/>
  <c r="V48" i="35" s="1"/>
  <c r="W48" i="35" s="1"/>
  <c r="X48" i="35" s="1"/>
  <c r="Y48" i="35" s="1"/>
  <c r="Z48" i="35" s="1"/>
  <c r="AA48" i="35" s="1"/>
  <c r="AB48" i="35" s="1"/>
  <c r="AC48" i="35" s="1"/>
  <c r="AD48" i="35" s="1"/>
  <c r="AE48" i="35" s="1"/>
  <c r="AF48" i="35" s="1"/>
  <c r="AG48" i="35" s="1"/>
  <c r="AH48" i="35" s="1"/>
  <c r="AI48" i="35" s="1"/>
  <c r="AJ48" i="35" s="1"/>
  <c r="AK48" i="35" s="1"/>
  <c r="AL48" i="35" s="1"/>
  <c r="AM48" i="35" s="1"/>
  <c r="AN48" i="35" s="1"/>
  <c r="AO48" i="35" s="1"/>
  <c r="AP48" i="35" s="1"/>
  <c r="AQ48" i="35" s="1"/>
  <c r="AR48" i="35" s="1"/>
  <c r="AS48" i="35" s="1"/>
  <c r="AT48" i="35" s="1"/>
  <c r="AU48" i="35" s="1"/>
  <c r="AV48" i="35" s="1"/>
  <c r="AW48" i="35" s="1"/>
  <c r="AX48" i="35" s="1"/>
  <c r="AY48" i="35" s="1"/>
  <c r="AZ48" i="35" s="1"/>
  <c r="BA48" i="35" s="1"/>
  <c r="BB48" i="35" s="1"/>
  <c r="BC48" i="35" s="1"/>
  <c r="BD48" i="35" s="1"/>
  <c r="BE48" i="35" s="1"/>
  <c r="BF48" i="35" s="1"/>
  <c r="BG48" i="35" s="1"/>
  <c r="BH48" i="35" s="1"/>
  <c r="BI48" i="35" s="1"/>
  <c r="BJ48" i="35" s="1"/>
  <c r="BK48" i="35" s="1"/>
  <c r="BL48" i="35" s="1"/>
  <c r="BM48" i="35" s="1"/>
  <c r="BN48" i="35" s="1"/>
  <c r="BO48" i="35" s="1"/>
  <c r="BP48" i="35" s="1"/>
  <c r="BQ48" i="35" s="1"/>
  <c r="BR48" i="35" s="1"/>
  <c r="BS48" i="35" s="1"/>
  <c r="BT48" i="35" s="1"/>
  <c r="BU48" i="35" s="1"/>
  <c r="BV48" i="35" s="1"/>
  <c r="BW48" i="35" s="1"/>
  <c r="BX48" i="35" s="1"/>
  <c r="BY48" i="35" s="1"/>
  <c r="BZ48" i="35" s="1"/>
  <c r="CA48" i="35" s="1"/>
  <c r="CB48" i="35" s="1"/>
  <c r="CC48" i="35" s="1"/>
  <c r="CD48" i="35" s="1"/>
  <c r="CE48" i="35" s="1"/>
  <c r="CF48" i="35" s="1"/>
  <c r="CG48" i="35" s="1"/>
  <c r="CH48" i="35" s="1"/>
  <c r="G47" i="35"/>
  <c r="H47" i="35" s="1"/>
  <c r="I47" i="35" s="1"/>
  <c r="J47" i="35" s="1"/>
  <c r="K47" i="35" s="1"/>
  <c r="L47" i="35" s="1"/>
  <c r="M47" i="35" s="1"/>
  <c r="N47" i="35" s="1"/>
  <c r="O47" i="35" s="1"/>
  <c r="P47" i="35" s="1"/>
  <c r="Q47" i="35" s="1"/>
  <c r="R47" i="35" s="1"/>
  <c r="S47" i="35" s="1"/>
  <c r="T47" i="35" s="1"/>
  <c r="U47" i="35" s="1"/>
  <c r="V47" i="35" s="1"/>
  <c r="W47" i="35" s="1"/>
  <c r="X47" i="35" s="1"/>
  <c r="Y47" i="35" s="1"/>
  <c r="Z47" i="35" s="1"/>
  <c r="AA47" i="35" s="1"/>
  <c r="AB47" i="35" s="1"/>
  <c r="AC47" i="35" s="1"/>
  <c r="AD47" i="35" s="1"/>
  <c r="AE47" i="35" s="1"/>
  <c r="AF47" i="35" s="1"/>
  <c r="AG47" i="35" s="1"/>
  <c r="AH47" i="35" s="1"/>
  <c r="AI47" i="35" s="1"/>
  <c r="AJ47" i="35" s="1"/>
  <c r="AK47" i="35" s="1"/>
  <c r="AL47" i="35" s="1"/>
  <c r="AM47" i="35" s="1"/>
  <c r="AN47" i="35" s="1"/>
  <c r="AO47" i="35" s="1"/>
  <c r="AP47" i="35" s="1"/>
  <c r="AQ47" i="35" s="1"/>
  <c r="AR47" i="35" s="1"/>
  <c r="AS47" i="35" s="1"/>
  <c r="AT47" i="35" s="1"/>
  <c r="AU47" i="35" s="1"/>
  <c r="AV47" i="35" s="1"/>
  <c r="AW47" i="35" s="1"/>
  <c r="AX47" i="35" s="1"/>
  <c r="AY47" i="35" s="1"/>
  <c r="AZ47" i="35" s="1"/>
  <c r="BA47" i="35" s="1"/>
  <c r="BB47" i="35" s="1"/>
  <c r="BC47" i="35" s="1"/>
  <c r="BD47" i="35" s="1"/>
  <c r="BE47" i="35" s="1"/>
  <c r="BF47" i="35" s="1"/>
  <c r="BG47" i="35" s="1"/>
  <c r="BH47" i="35" s="1"/>
  <c r="BI47" i="35" s="1"/>
  <c r="BJ47" i="35" s="1"/>
  <c r="BK47" i="35" s="1"/>
  <c r="BL47" i="35" s="1"/>
  <c r="BM47" i="35" s="1"/>
  <c r="BN47" i="35" s="1"/>
  <c r="BO47" i="35" s="1"/>
  <c r="BP47" i="35" s="1"/>
  <c r="BQ47" i="35" s="1"/>
  <c r="BR47" i="35" s="1"/>
  <c r="BS47" i="35" s="1"/>
  <c r="BT47" i="35" s="1"/>
  <c r="BU47" i="35" s="1"/>
  <c r="BV47" i="35" s="1"/>
  <c r="BW47" i="35" s="1"/>
  <c r="BX47" i="35" s="1"/>
  <c r="BY47" i="35" s="1"/>
  <c r="BZ47" i="35" s="1"/>
  <c r="CA47" i="35" s="1"/>
  <c r="CB47" i="35" s="1"/>
  <c r="CC47" i="35" s="1"/>
  <c r="CD47" i="35" s="1"/>
  <c r="CE47" i="35" s="1"/>
  <c r="CF47" i="35" s="1"/>
  <c r="CG47" i="35" s="1"/>
  <c r="CH47" i="35" s="1"/>
  <c r="G46" i="35"/>
  <c r="H46" i="35" s="1"/>
  <c r="I46" i="35" s="1"/>
  <c r="J46" i="35" s="1"/>
  <c r="K46" i="35" s="1"/>
  <c r="L46" i="35" s="1"/>
  <c r="M46" i="35" s="1"/>
  <c r="N46" i="35" s="1"/>
  <c r="O46" i="35" s="1"/>
  <c r="P46" i="35" s="1"/>
  <c r="Q46" i="35" s="1"/>
  <c r="R46" i="35" s="1"/>
  <c r="S46" i="35" s="1"/>
  <c r="T46" i="35" s="1"/>
  <c r="U46" i="35" s="1"/>
  <c r="V46" i="35" s="1"/>
  <c r="W46" i="35" s="1"/>
  <c r="X46" i="35" s="1"/>
  <c r="Y46" i="35" s="1"/>
  <c r="Z46" i="35" s="1"/>
  <c r="AA46" i="35" s="1"/>
  <c r="AB46" i="35" s="1"/>
  <c r="AC46" i="35" s="1"/>
  <c r="AD46" i="35" s="1"/>
  <c r="AE46" i="35" s="1"/>
  <c r="AF46" i="35" s="1"/>
  <c r="AG46" i="35" s="1"/>
  <c r="AH46" i="35" s="1"/>
  <c r="AI46" i="35" s="1"/>
  <c r="AJ46" i="35" s="1"/>
  <c r="AK46" i="35" s="1"/>
  <c r="AL46" i="35" s="1"/>
  <c r="AM46" i="35" s="1"/>
  <c r="AN46" i="35" s="1"/>
  <c r="AO46" i="35" s="1"/>
  <c r="AP46" i="35" s="1"/>
  <c r="AQ46" i="35" s="1"/>
  <c r="AR46" i="35" s="1"/>
  <c r="AS46" i="35" s="1"/>
  <c r="AT46" i="35" s="1"/>
  <c r="AU46" i="35" s="1"/>
  <c r="AV46" i="35" s="1"/>
  <c r="AW46" i="35" s="1"/>
  <c r="AX46" i="35" s="1"/>
  <c r="AY46" i="35" s="1"/>
  <c r="AZ46" i="35" s="1"/>
  <c r="BA46" i="35" s="1"/>
  <c r="BB46" i="35" s="1"/>
  <c r="BC46" i="35" s="1"/>
  <c r="BD46" i="35" s="1"/>
  <c r="BE46" i="35" s="1"/>
  <c r="BF46" i="35" s="1"/>
  <c r="BG46" i="35" s="1"/>
  <c r="BH46" i="35" s="1"/>
  <c r="BI46" i="35" s="1"/>
  <c r="BJ46" i="35" s="1"/>
  <c r="BK46" i="35" s="1"/>
  <c r="BL46" i="35" s="1"/>
  <c r="BM46" i="35" s="1"/>
  <c r="BN46" i="35" s="1"/>
  <c r="BO46" i="35" s="1"/>
  <c r="BP46" i="35" s="1"/>
  <c r="BQ46" i="35" s="1"/>
  <c r="BR46" i="35" s="1"/>
  <c r="BS46" i="35" s="1"/>
  <c r="BT46" i="35" s="1"/>
  <c r="BU46" i="35" s="1"/>
  <c r="BV46" i="35" s="1"/>
  <c r="BW46" i="35" s="1"/>
  <c r="BX46" i="35" s="1"/>
  <c r="BY46" i="35" s="1"/>
  <c r="BZ46" i="35" s="1"/>
  <c r="CA46" i="35" s="1"/>
  <c r="CB46" i="35" s="1"/>
  <c r="CC46" i="35" s="1"/>
  <c r="CD46" i="35" s="1"/>
  <c r="CE46" i="35" s="1"/>
  <c r="CF46" i="35" s="1"/>
  <c r="CG46" i="35" s="1"/>
  <c r="CH46" i="35" s="1"/>
  <c r="G45" i="35"/>
  <c r="H45" i="35" s="1"/>
  <c r="I45" i="35" s="1"/>
  <c r="J45" i="35" s="1"/>
  <c r="K45" i="35" s="1"/>
  <c r="L45" i="35" s="1"/>
  <c r="M45" i="35" s="1"/>
  <c r="N45" i="35" s="1"/>
  <c r="O45" i="35" s="1"/>
  <c r="P45" i="35" s="1"/>
  <c r="Q45" i="35" s="1"/>
  <c r="R45" i="35" s="1"/>
  <c r="S45" i="35" s="1"/>
  <c r="T45" i="35" s="1"/>
  <c r="U45" i="35" s="1"/>
  <c r="V45" i="35" s="1"/>
  <c r="W45" i="35" s="1"/>
  <c r="X45" i="35" s="1"/>
  <c r="Y45" i="35" s="1"/>
  <c r="Z45" i="35" s="1"/>
  <c r="AA45" i="35" s="1"/>
  <c r="AB45" i="35" s="1"/>
  <c r="AC45" i="35" s="1"/>
  <c r="AD45" i="35" s="1"/>
  <c r="AE45" i="35" s="1"/>
  <c r="AF45" i="35" s="1"/>
  <c r="AG45" i="35" s="1"/>
  <c r="AH45" i="35" s="1"/>
  <c r="AI45" i="35" s="1"/>
  <c r="AJ45" i="35" s="1"/>
  <c r="AK45" i="35" s="1"/>
  <c r="AL45" i="35" s="1"/>
  <c r="AM45" i="35" s="1"/>
  <c r="AN45" i="35" s="1"/>
  <c r="AO45" i="35" s="1"/>
  <c r="AP45" i="35" s="1"/>
  <c r="AQ45" i="35" s="1"/>
  <c r="AR45" i="35" s="1"/>
  <c r="AS45" i="35" s="1"/>
  <c r="AT45" i="35" s="1"/>
  <c r="AU45" i="35" s="1"/>
  <c r="AV45" i="35" s="1"/>
  <c r="AW45" i="35" s="1"/>
  <c r="AX45" i="35" s="1"/>
  <c r="AY45" i="35" s="1"/>
  <c r="AZ45" i="35" s="1"/>
  <c r="BA45" i="35" s="1"/>
  <c r="BB45" i="35" s="1"/>
  <c r="BC45" i="35" s="1"/>
  <c r="BD45" i="35" s="1"/>
  <c r="BE45" i="35" s="1"/>
  <c r="BF45" i="35" s="1"/>
  <c r="BG45" i="35" s="1"/>
  <c r="BH45" i="35" s="1"/>
  <c r="BI45" i="35" s="1"/>
  <c r="BJ45" i="35" s="1"/>
  <c r="BK45" i="35" s="1"/>
  <c r="BL45" i="35" s="1"/>
  <c r="BM45" i="35" s="1"/>
  <c r="BN45" i="35" s="1"/>
  <c r="BO45" i="35" s="1"/>
  <c r="BP45" i="35" s="1"/>
  <c r="BQ45" i="35" s="1"/>
  <c r="BR45" i="35" s="1"/>
  <c r="BS45" i="35" s="1"/>
  <c r="BT45" i="35" s="1"/>
  <c r="BU45" i="35" s="1"/>
  <c r="BV45" i="35" s="1"/>
  <c r="BW45" i="35" s="1"/>
  <c r="BX45" i="35" s="1"/>
  <c r="BY45" i="35" s="1"/>
  <c r="BZ45" i="35" s="1"/>
  <c r="CA45" i="35" s="1"/>
  <c r="CB45" i="35" s="1"/>
  <c r="CC45" i="35" s="1"/>
  <c r="CD45" i="35" s="1"/>
  <c r="CE45" i="35" s="1"/>
  <c r="CF45" i="35" s="1"/>
  <c r="CG45" i="35" s="1"/>
  <c r="CH45" i="35" s="1"/>
  <c r="G44" i="35"/>
  <c r="H44" i="35" s="1"/>
  <c r="I44" i="35" s="1"/>
  <c r="J44" i="35" s="1"/>
  <c r="K44" i="35" s="1"/>
  <c r="L44" i="35" s="1"/>
  <c r="M44" i="35" s="1"/>
  <c r="N44" i="35" s="1"/>
  <c r="O44" i="35" s="1"/>
  <c r="P44" i="35" s="1"/>
  <c r="Q44" i="35" s="1"/>
  <c r="R44" i="35" s="1"/>
  <c r="S44" i="35" s="1"/>
  <c r="T44" i="35" s="1"/>
  <c r="U44" i="35" s="1"/>
  <c r="V44" i="35" s="1"/>
  <c r="W44" i="35" s="1"/>
  <c r="X44" i="35" s="1"/>
  <c r="Y44" i="35" s="1"/>
  <c r="Z44" i="35" s="1"/>
  <c r="AA44" i="35" s="1"/>
  <c r="AB44" i="35" s="1"/>
  <c r="AC44" i="35" s="1"/>
  <c r="AD44" i="35" s="1"/>
  <c r="AE44" i="35" s="1"/>
  <c r="AF44" i="35" s="1"/>
  <c r="AG44" i="35" s="1"/>
  <c r="AH44" i="35" s="1"/>
  <c r="AI44" i="35" s="1"/>
  <c r="AJ44" i="35" s="1"/>
  <c r="AK44" i="35" s="1"/>
  <c r="AL44" i="35" s="1"/>
  <c r="AM44" i="35" s="1"/>
  <c r="AN44" i="35" s="1"/>
  <c r="AO44" i="35" s="1"/>
  <c r="AP44" i="35" s="1"/>
  <c r="AQ44" i="35" s="1"/>
  <c r="AR44" i="35" s="1"/>
  <c r="AS44" i="35" s="1"/>
  <c r="AT44" i="35" s="1"/>
  <c r="AU44" i="35" s="1"/>
  <c r="AV44" i="35" s="1"/>
  <c r="AW44" i="35" s="1"/>
  <c r="AX44" i="35" s="1"/>
  <c r="AY44" i="35" s="1"/>
  <c r="AZ44" i="35" s="1"/>
  <c r="BA44" i="35" s="1"/>
  <c r="BB44" i="35" s="1"/>
  <c r="BC44" i="35" s="1"/>
  <c r="BD44" i="35" s="1"/>
  <c r="BE44" i="35" s="1"/>
  <c r="BF44" i="35" s="1"/>
  <c r="BG44" i="35" s="1"/>
  <c r="BH44" i="35" s="1"/>
  <c r="BI44" i="35" s="1"/>
  <c r="BJ44" i="35" s="1"/>
  <c r="BK44" i="35" s="1"/>
  <c r="BL44" i="35" s="1"/>
  <c r="BM44" i="35" s="1"/>
  <c r="BN44" i="35" s="1"/>
  <c r="BO44" i="35" s="1"/>
  <c r="BP44" i="35" s="1"/>
  <c r="BQ44" i="35" s="1"/>
  <c r="BR44" i="35" s="1"/>
  <c r="BS44" i="35" s="1"/>
  <c r="BT44" i="35" s="1"/>
  <c r="BU44" i="35" s="1"/>
  <c r="BV44" i="35" s="1"/>
  <c r="BW44" i="35" s="1"/>
  <c r="BX44" i="35" s="1"/>
  <c r="BY44" i="35" s="1"/>
  <c r="BZ44" i="35" s="1"/>
  <c r="CA44" i="35" s="1"/>
  <c r="CB44" i="35" s="1"/>
  <c r="CC44" i="35" s="1"/>
  <c r="CD44" i="35" s="1"/>
  <c r="CE44" i="35" s="1"/>
  <c r="CF44" i="35" s="1"/>
  <c r="CG44" i="35" s="1"/>
  <c r="CH44" i="35" s="1"/>
  <c r="G43" i="35"/>
  <c r="H43" i="35" s="1"/>
  <c r="I43" i="35" s="1"/>
  <c r="J43" i="35" s="1"/>
  <c r="K43" i="35" s="1"/>
  <c r="L43" i="35" s="1"/>
  <c r="M43" i="35" s="1"/>
  <c r="N43" i="35" s="1"/>
  <c r="O43" i="35" s="1"/>
  <c r="P43" i="35" s="1"/>
  <c r="Q43" i="35" s="1"/>
  <c r="R43" i="35" s="1"/>
  <c r="S43" i="35" s="1"/>
  <c r="T43" i="35" s="1"/>
  <c r="U43" i="35" s="1"/>
  <c r="V43" i="35" s="1"/>
  <c r="W43" i="35" s="1"/>
  <c r="X43" i="35" s="1"/>
  <c r="Y43" i="35" s="1"/>
  <c r="Z43" i="35" s="1"/>
  <c r="AA43" i="35" s="1"/>
  <c r="AB43" i="35" s="1"/>
  <c r="AC43" i="35" s="1"/>
  <c r="AD43" i="35" s="1"/>
  <c r="AE43" i="35" s="1"/>
  <c r="AF43" i="35" s="1"/>
  <c r="AG43" i="35" s="1"/>
  <c r="AH43" i="35" s="1"/>
  <c r="AI43" i="35" s="1"/>
  <c r="AJ43" i="35" s="1"/>
  <c r="AK43" i="35" s="1"/>
  <c r="AL43" i="35" s="1"/>
  <c r="AM43" i="35" s="1"/>
  <c r="AN43" i="35" s="1"/>
  <c r="AO43" i="35" s="1"/>
  <c r="AP43" i="35" s="1"/>
  <c r="AQ43" i="35" s="1"/>
  <c r="AR43" i="35" s="1"/>
  <c r="AS43" i="35" s="1"/>
  <c r="AT43" i="35" s="1"/>
  <c r="AU43" i="35" s="1"/>
  <c r="AV43" i="35" s="1"/>
  <c r="AW43" i="35" s="1"/>
  <c r="AX43" i="35" s="1"/>
  <c r="AY43" i="35" s="1"/>
  <c r="AZ43" i="35" s="1"/>
  <c r="BA43" i="35" s="1"/>
  <c r="BB43" i="35" s="1"/>
  <c r="BC43" i="35" s="1"/>
  <c r="BD43" i="35" s="1"/>
  <c r="BE43" i="35" s="1"/>
  <c r="BF43" i="35" s="1"/>
  <c r="BG43" i="35" s="1"/>
  <c r="BH43" i="35" s="1"/>
  <c r="BI43" i="35" s="1"/>
  <c r="BJ43" i="35" s="1"/>
  <c r="BK43" i="35" s="1"/>
  <c r="BL43" i="35" s="1"/>
  <c r="BM43" i="35" s="1"/>
  <c r="BN43" i="35" s="1"/>
  <c r="BO43" i="35" s="1"/>
  <c r="BP43" i="35" s="1"/>
  <c r="BQ43" i="35" s="1"/>
  <c r="BR43" i="35" s="1"/>
  <c r="BS43" i="35" s="1"/>
  <c r="BT43" i="35" s="1"/>
  <c r="BU43" i="35" s="1"/>
  <c r="BV43" i="35" s="1"/>
  <c r="BW43" i="35" s="1"/>
  <c r="BX43" i="35" s="1"/>
  <c r="BY43" i="35" s="1"/>
  <c r="BZ43" i="35" s="1"/>
  <c r="CA43" i="35" s="1"/>
  <c r="CB43" i="35" s="1"/>
  <c r="CC43" i="35" s="1"/>
  <c r="CD43" i="35" s="1"/>
  <c r="CE43" i="35" s="1"/>
  <c r="CF43" i="35" s="1"/>
  <c r="CG43" i="35" s="1"/>
  <c r="CH43" i="35" s="1"/>
  <c r="G42" i="35"/>
  <c r="H42" i="35" s="1"/>
  <c r="I42" i="35" s="1"/>
  <c r="J42" i="35" s="1"/>
  <c r="K42" i="35" s="1"/>
  <c r="L42" i="35" s="1"/>
  <c r="M42" i="35" s="1"/>
  <c r="N42" i="35" s="1"/>
  <c r="O42" i="35" s="1"/>
  <c r="P42" i="35" s="1"/>
  <c r="Q42" i="35" s="1"/>
  <c r="R42" i="35" s="1"/>
  <c r="S42" i="35" s="1"/>
  <c r="T42" i="35" s="1"/>
  <c r="U42" i="35" s="1"/>
  <c r="V42" i="35" s="1"/>
  <c r="W42" i="35" s="1"/>
  <c r="X42" i="35" s="1"/>
  <c r="Y42" i="35" s="1"/>
  <c r="Z42" i="35" s="1"/>
  <c r="AA42" i="35" s="1"/>
  <c r="AB42" i="35" s="1"/>
  <c r="AC42" i="35" s="1"/>
  <c r="AD42" i="35" s="1"/>
  <c r="AE42" i="35" s="1"/>
  <c r="AF42" i="35" s="1"/>
  <c r="AG42" i="35" s="1"/>
  <c r="AH42" i="35" s="1"/>
  <c r="AI42" i="35" s="1"/>
  <c r="AJ42" i="35" s="1"/>
  <c r="AK42" i="35" s="1"/>
  <c r="AL42" i="35" s="1"/>
  <c r="AM42" i="35" s="1"/>
  <c r="AN42" i="35" s="1"/>
  <c r="AO42" i="35" s="1"/>
  <c r="AP42" i="35" s="1"/>
  <c r="AQ42" i="35" s="1"/>
  <c r="AR42" i="35" s="1"/>
  <c r="AS42" i="35" s="1"/>
  <c r="AT42" i="35" s="1"/>
  <c r="AU42" i="35" s="1"/>
  <c r="AV42" i="35" s="1"/>
  <c r="AW42" i="35" s="1"/>
  <c r="AX42" i="35" s="1"/>
  <c r="AY42" i="35" s="1"/>
  <c r="AZ42" i="35" s="1"/>
  <c r="BA42" i="35" s="1"/>
  <c r="BB42" i="35" s="1"/>
  <c r="BC42" i="35" s="1"/>
  <c r="BD42" i="35" s="1"/>
  <c r="BE42" i="35" s="1"/>
  <c r="BF42" i="35" s="1"/>
  <c r="BG42" i="35" s="1"/>
  <c r="BH42" i="35" s="1"/>
  <c r="BI42" i="35" s="1"/>
  <c r="BJ42" i="35" s="1"/>
  <c r="BK42" i="35" s="1"/>
  <c r="BL42" i="35" s="1"/>
  <c r="BM42" i="35" s="1"/>
  <c r="BN42" i="35" s="1"/>
  <c r="BO42" i="35" s="1"/>
  <c r="BP42" i="35" s="1"/>
  <c r="BQ42" i="35" s="1"/>
  <c r="BR42" i="35" s="1"/>
  <c r="BS42" i="35" s="1"/>
  <c r="BT42" i="35" s="1"/>
  <c r="BU42" i="35" s="1"/>
  <c r="BV42" i="35" s="1"/>
  <c r="BW42" i="35" s="1"/>
  <c r="BX42" i="35" s="1"/>
  <c r="BY42" i="35" s="1"/>
  <c r="BZ42" i="35" s="1"/>
  <c r="CA42" i="35" s="1"/>
  <c r="CB42" i="35" s="1"/>
  <c r="CC42" i="35" s="1"/>
  <c r="CD42" i="35" s="1"/>
  <c r="CE42" i="35" s="1"/>
  <c r="CF42" i="35" s="1"/>
  <c r="CG42" i="35" s="1"/>
  <c r="CH42" i="35" s="1"/>
  <c r="G41" i="35"/>
  <c r="H41" i="35" s="1"/>
  <c r="I41" i="35" s="1"/>
  <c r="J41" i="35" s="1"/>
  <c r="K41" i="35" s="1"/>
  <c r="L41" i="35" s="1"/>
  <c r="M41" i="35" s="1"/>
  <c r="N41" i="35" s="1"/>
  <c r="O41" i="35" s="1"/>
  <c r="P41" i="35" s="1"/>
  <c r="Q41" i="35" s="1"/>
  <c r="R41" i="35" s="1"/>
  <c r="S41" i="35" s="1"/>
  <c r="T41" i="35" s="1"/>
  <c r="U41" i="35" s="1"/>
  <c r="V41" i="35" s="1"/>
  <c r="W41" i="35" s="1"/>
  <c r="X41" i="35" s="1"/>
  <c r="Y41" i="35" s="1"/>
  <c r="Z41" i="35" s="1"/>
  <c r="AA41" i="35" s="1"/>
  <c r="AB41" i="35" s="1"/>
  <c r="AC41" i="35" s="1"/>
  <c r="AD41" i="35" s="1"/>
  <c r="AE41" i="35" s="1"/>
  <c r="AF41" i="35" s="1"/>
  <c r="AG41" i="35" s="1"/>
  <c r="AH41" i="35" s="1"/>
  <c r="AI41" i="35" s="1"/>
  <c r="AJ41" i="35" s="1"/>
  <c r="AK41" i="35" s="1"/>
  <c r="AL41" i="35" s="1"/>
  <c r="AM41" i="35" s="1"/>
  <c r="AN41" i="35" s="1"/>
  <c r="AO41" i="35" s="1"/>
  <c r="AP41" i="35" s="1"/>
  <c r="AQ41" i="35" s="1"/>
  <c r="AR41" i="35" s="1"/>
  <c r="AS41" i="35" s="1"/>
  <c r="AT41" i="35" s="1"/>
  <c r="AU41" i="35" s="1"/>
  <c r="AV41" i="35" s="1"/>
  <c r="AW41" i="35" s="1"/>
  <c r="AX41" i="35" s="1"/>
  <c r="AY41" i="35" s="1"/>
  <c r="AZ41" i="35" s="1"/>
  <c r="BA41" i="35" s="1"/>
  <c r="BB41" i="35" s="1"/>
  <c r="BC41" i="35" s="1"/>
  <c r="BD41" i="35" s="1"/>
  <c r="BE41" i="35" s="1"/>
  <c r="BF41" i="35" s="1"/>
  <c r="BG41" i="35" s="1"/>
  <c r="BH41" i="35" s="1"/>
  <c r="BI41" i="35" s="1"/>
  <c r="BJ41" i="35" s="1"/>
  <c r="BK41" i="35" s="1"/>
  <c r="BL41" i="35" s="1"/>
  <c r="BM41" i="35" s="1"/>
  <c r="BN41" i="35" s="1"/>
  <c r="BO41" i="35" s="1"/>
  <c r="BP41" i="35" s="1"/>
  <c r="BQ41" i="35" s="1"/>
  <c r="BR41" i="35" s="1"/>
  <c r="BS41" i="35" s="1"/>
  <c r="BT41" i="35" s="1"/>
  <c r="BU41" i="35" s="1"/>
  <c r="BV41" i="35" s="1"/>
  <c r="BW41" i="35" s="1"/>
  <c r="BX41" i="35" s="1"/>
  <c r="BY41" i="35" s="1"/>
  <c r="BZ41" i="35" s="1"/>
  <c r="CA41" i="35" s="1"/>
  <c r="CB41" i="35" s="1"/>
  <c r="CC41" i="35" s="1"/>
  <c r="CD41" i="35" s="1"/>
  <c r="CE41" i="35" s="1"/>
  <c r="CF41" i="35" s="1"/>
  <c r="CG41" i="35" s="1"/>
  <c r="CH41" i="35" s="1"/>
  <c r="G53" i="34"/>
  <c r="H53" i="34" s="1"/>
  <c r="I53" i="34" s="1"/>
  <c r="J53" i="34" s="1"/>
  <c r="K53" i="34" s="1"/>
  <c r="L53" i="34" s="1"/>
  <c r="M53" i="34" s="1"/>
  <c r="N53" i="34" s="1"/>
  <c r="O53" i="34" s="1"/>
  <c r="P53" i="34" s="1"/>
  <c r="Q53" i="34" s="1"/>
  <c r="R53" i="34" s="1"/>
  <c r="S53" i="34" s="1"/>
  <c r="T53" i="34" s="1"/>
  <c r="U53" i="34" s="1"/>
  <c r="V53" i="34" s="1"/>
  <c r="W53" i="34" s="1"/>
  <c r="X53" i="34" s="1"/>
  <c r="Y53" i="34" s="1"/>
  <c r="Z53" i="34" s="1"/>
  <c r="AA53" i="34" s="1"/>
  <c r="AB53" i="34" s="1"/>
  <c r="AC53" i="34" s="1"/>
  <c r="AD53" i="34" s="1"/>
  <c r="AE53" i="34" s="1"/>
  <c r="AF53" i="34" s="1"/>
  <c r="AG53" i="34" s="1"/>
  <c r="AH53" i="34" s="1"/>
  <c r="AI53" i="34" s="1"/>
  <c r="AJ53" i="34" s="1"/>
  <c r="AK53" i="34" s="1"/>
  <c r="AL53" i="34" s="1"/>
  <c r="AM53" i="34" s="1"/>
  <c r="AN53" i="34" s="1"/>
  <c r="AO53" i="34" s="1"/>
  <c r="AP53" i="34" s="1"/>
  <c r="AQ53" i="34" s="1"/>
  <c r="AR53" i="34" s="1"/>
  <c r="AS53" i="34" s="1"/>
  <c r="AT53" i="34" s="1"/>
  <c r="AU53" i="34" s="1"/>
  <c r="AV53" i="34" s="1"/>
  <c r="AW53" i="34" s="1"/>
  <c r="AX53" i="34" s="1"/>
  <c r="AY53" i="34" s="1"/>
  <c r="AZ53" i="34" s="1"/>
  <c r="BA53" i="34" s="1"/>
  <c r="BB53" i="34" s="1"/>
  <c r="BC53" i="34" s="1"/>
  <c r="BD53" i="34" s="1"/>
  <c r="BE53" i="34" s="1"/>
  <c r="BF53" i="34" s="1"/>
  <c r="BG53" i="34" s="1"/>
  <c r="BH53" i="34" s="1"/>
  <c r="BI53" i="34" s="1"/>
  <c r="BJ53" i="34" s="1"/>
  <c r="BK53" i="34" s="1"/>
  <c r="BL53" i="34" s="1"/>
  <c r="BM53" i="34" s="1"/>
  <c r="BN53" i="34" s="1"/>
  <c r="BO53" i="34" s="1"/>
  <c r="BP53" i="34" s="1"/>
  <c r="BQ53" i="34" s="1"/>
  <c r="BR53" i="34" s="1"/>
  <c r="BS53" i="34" s="1"/>
  <c r="BT53" i="34" s="1"/>
  <c r="BU53" i="34" s="1"/>
  <c r="BV53" i="34" s="1"/>
  <c r="BW53" i="34" s="1"/>
  <c r="BX53" i="34" s="1"/>
  <c r="BY53" i="34" s="1"/>
  <c r="BZ53" i="34" s="1"/>
  <c r="CA53" i="34" s="1"/>
  <c r="CB53" i="34" s="1"/>
  <c r="CC53" i="34" s="1"/>
  <c r="CD53" i="34" s="1"/>
  <c r="CE53" i="34" s="1"/>
  <c r="CF53" i="34" s="1"/>
  <c r="CG53" i="34" s="1"/>
  <c r="CH53" i="34" s="1"/>
  <c r="G52" i="34"/>
  <c r="H52" i="34" s="1"/>
  <c r="I52" i="34" s="1"/>
  <c r="J52" i="34" s="1"/>
  <c r="K52" i="34" s="1"/>
  <c r="L52" i="34" s="1"/>
  <c r="M52" i="34" s="1"/>
  <c r="N52" i="34" s="1"/>
  <c r="O52" i="34" s="1"/>
  <c r="P52" i="34" s="1"/>
  <c r="Q52" i="34" s="1"/>
  <c r="R52" i="34" s="1"/>
  <c r="S52" i="34" s="1"/>
  <c r="T52" i="34" s="1"/>
  <c r="U52" i="34" s="1"/>
  <c r="V52" i="34" s="1"/>
  <c r="W52" i="34" s="1"/>
  <c r="X52" i="34" s="1"/>
  <c r="Y52" i="34" s="1"/>
  <c r="Z52" i="34" s="1"/>
  <c r="AA52" i="34" s="1"/>
  <c r="AB52" i="34" s="1"/>
  <c r="AC52" i="34" s="1"/>
  <c r="AD52" i="34" s="1"/>
  <c r="AE52" i="34" s="1"/>
  <c r="AF52" i="34" s="1"/>
  <c r="AG52" i="34" s="1"/>
  <c r="AH52" i="34" s="1"/>
  <c r="AI52" i="34" s="1"/>
  <c r="AJ52" i="34" s="1"/>
  <c r="AK52" i="34" s="1"/>
  <c r="AL52" i="34" s="1"/>
  <c r="AM52" i="34" s="1"/>
  <c r="AN52" i="34" s="1"/>
  <c r="AO52" i="34" s="1"/>
  <c r="AP52" i="34" s="1"/>
  <c r="AQ52" i="34" s="1"/>
  <c r="AR52" i="34" s="1"/>
  <c r="AS52" i="34" s="1"/>
  <c r="AT52" i="34" s="1"/>
  <c r="AU52" i="34" s="1"/>
  <c r="AV52" i="34" s="1"/>
  <c r="AW52" i="34" s="1"/>
  <c r="AX52" i="34" s="1"/>
  <c r="AY52" i="34" s="1"/>
  <c r="AZ52" i="34" s="1"/>
  <c r="BA52" i="34" s="1"/>
  <c r="BB52" i="34" s="1"/>
  <c r="BC52" i="34" s="1"/>
  <c r="BD52" i="34" s="1"/>
  <c r="BE52" i="34" s="1"/>
  <c r="BF52" i="34" s="1"/>
  <c r="BG52" i="34" s="1"/>
  <c r="BH52" i="34" s="1"/>
  <c r="BI52" i="34" s="1"/>
  <c r="BJ52" i="34" s="1"/>
  <c r="BK52" i="34" s="1"/>
  <c r="BL52" i="34" s="1"/>
  <c r="BM52" i="34" s="1"/>
  <c r="BN52" i="34" s="1"/>
  <c r="BO52" i="34" s="1"/>
  <c r="BP52" i="34" s="1"/>
  <c r="BQ52" i="34" s="1"/>
  <c r="BR52" i="34" s="1"/>
  <c r="BS52" i="34" s="1"/>
  <c r="BT52" i="34" s="1"/>
  <c r="BU52" i="34" s="1"/>
  <c r="BV52" i="34" s="1"/>
  <c r="BW52" i="34" s="1"/>
  <c r="BX52" i="34" s="1"/>
  <c r="BY52" i="34" s="1"/>
  <c r="BZ52" i="34" s="1"/>
  <c r="CA52" i="34" s="1"/>
  <c r="CB52" i="34" s="1"/>
  <c r="CC52" i="34" s="1"/>
  <c r="CD52" i="34" s="1"/>
  <c r="CE52" i="34" s="1"/>
  <c r="CF52" i="34" s="1"/>
  <c r="CG52" i="34" s="1"/>
  <c r="CH52" i="34" s="1"/>
  <c r="G51" i="34"/>
  <c r="H51" i="34" s="1"/>
  <c r="I51" i="34" s="1"/>
  <c r="J51" i="34" s="1"/>
  <c r="K51" i="34" s="1"/>
  <c r="L51" i="34" s="1"/>
  <c r="M51" i="34" s="1"/>
  <c r="N51" i="34" s="1"/>
  <c r="O51" i="34" s="1"/>
  <c r="P51" i="34" s="1"/>
  <c r="Q51" i="34" s="1"/>
  <c r="R51" i="34" s="1"/>
  <c r="S51" i="34" s="1"/>
  <c r="T51" i="34" s="1"/>
  <c r="U51" i="34" s="1"/>
  <c r="V51" i="34" s="1"/>
  <c r="W51" i="34" s="1"/>
  <c r="X51" i="34" s="1"/>
  <c r="Y51" i="34" s="1"/>
  <c r="Z51" i="34" s="1"/>
  <c r="AA51" i="34" s="1"/>
  <c r="AB51" i="34" s="1"/>
  <c r="AC51" i="34" s="1"/>
  <c r="AD51" i="34" s="1"/>
  <c r="AE51" i="34" s="1"/>
  <c r="AF51" i="34" s="1"/>
  <c r="AG51" i="34" s="1"/>
  <c r="AH51" i="34" s="1"/>
  <c r="AI51" i="34" s="1"/>
  <c r="AJ51" i="34" s="1"/>
  <c r="AK51" i="34" s="1"/>
  <c r="AL51" i="34" s="1"/>
  <c r="AM51" i="34" s="1"/>
  <c r="AN51" i="34" s="1"/>
  <c r="AO51" i="34" s="1"/>
  <c r="AP51" i="34" s="1"/>
  <c r="AQ51" i="34" s="1"/>
  <c r="AR51" i="34" s="1"/>
  <c r="AS51" i="34" s="1"/>
  <c r="AT51" i="34" s="1"/>
  <c r="AU51" i="34" s="1"/>
  <c r="AV51" i="34" s="1"/>
  <c r="AW51" i="34" s="1"/>
  <c r="AX51" i="34" s="1"/>
  <c r="AY51" i="34" s="1"/>
  <c r="AZ51" i="34" s="1"/>
  <c r="BA51" i="34" s="1"/>
  <c r="BB51" i="34" s="1"/>
  <c r="BC51" i="34" s="1"/>
  <c r="BD51" i="34" s="1"/>
  <c r="BE51" i="34" s="1"/>
  <c r="BF51" i="34" s="1"/>
  <c r="BG51" i="34" s="1"/>
  <c r="BH51" i="34" s="1"/>
  <c r="BI51" i="34" s="1"/>
  <c r="BJ51" i="34" s="1"/>
  <c r="BK51" i="34" s="1"/>
  <c r="BL51" i="34" s="1"/>
  <c r="BM51" i="34" s="1"/>
  <c r="BN51" i="34" s="1"/>
  <c r="BO51" i="34" s="1"/>
  <c r="BP51" i="34" s="1"/>
  <c r="BQ51" i="34" s="1"/>
  <c r="BR51" i="34" s="1"/>
  <c r="BS51" i="34" s="1"/>
  <c r="BT51" i="34" s="1"/>
  <c r="BU51" i="34" s="1"/>
  <c r="BV51" i="34" s="1"/>
  <c r="BW51" i="34" s="1"/>
  <c r="BX51" i="34" s="1"/>
  <c r="BY51" i="34" s="1"/>
  <c r="BZ51" i="34" s="1"/>
  <c r="CA51" i="34" s="1"/>
  <c r="CB51" i="34" s="1"/>
  <c r="CC51" i="34" s="1"/>
  <c r="CD51" i="34" s="1"/>
  <c r="CE51" i="34" s="1"/>
  <c r="CF51" i="34" s="1"/>
  <c r="CG51" i="34" s="1"/>
  <c r="CH51" i="34" s="1"/>
  <c r="G50" i="34"/>
  <c r="H50" i="34" s="1"/>
  <c r="I50" i="34" s="1"/>
  <c r="J50" i="34" s="1"/>
  <c r="K50" i="34" s="1"/>
  <c r="L50" i="34" s="1"/>
  <c r="M50" i="34" s="1"/>
  <c r="N50" i="34" s="1"/>
  <c r="O50" i="34" s="1"/>
  <c r="P50" i="34" s="1"/>
  <c r="Q50" i="34" s="1"/>
  <c r="R50" i="34" s="1"/>
  <c r="S50" i="34" s="1"/>
  <c r="T50" i="34" s="1"/>
  <c r="U50" i="34" s="1"/>
  <c r="V50" i="34" s="1"/>
  <c r="W50" i="34" s="1"/>
  <c r="X50" i="34" s="1"/>
  <c r="Y50" i="34" s="1"/>
  <c r="Z50" i="34" s="1"/>
  <c r="AA50" i="34" s="1"/>
  <c r="AB50" i="34" s="1"/>
  <c r="AC50" i="34" s="1"/>
  <c r="AD50" i="34" s="1"/>
  <c r="AE50" i="34" s="1"/>
  <c r="AF50" i="34" s="1"/>
  <c r="AG50" i="34" s="1"/>
  <c r="AH50" i="34" s="1"/>
  <c r="AI50" i="34" s="1"/>
  <c r="AJ50" i="34" s="1"/>
  <c r="AK50" i="34" s="1"/>
  <c r="AL50" i="34" s="1"/>
  <c r="AM50" i="34" s="1"/>
  <c r="AN50" i="34" s="1"/>
  <c r="AO50" i="34" s="1"/>
  <c r="AP50" i="34" s="1"/>
  <c r="AQ50" i="34" s="1"/>
  <c r="AR50" i="34" s="1"/>
  <c r="AS50" i="34" s="1"/>
  <c r="AT50" i="34" s="1"/>
  <c r="AU50" i="34" s="1"/>
  <c r="AV50" i="34" s="1"/>
  <c r="AW50" i="34" s="1"/>
  <c r="AX50" i="34" s="1"/>
  <c r="AY50" i="34" s="1"/>
  <c r="AZ50" i="34" s="1"/>
  <c r="BA50" i="34" s="1"/>
  <c r="BB50" i="34" s="1"/>
  <c r="BC50" i="34" s="1"/>
  <c r="BD50" i="34" s="1"/>
  <c r="BE50" i="34" s="1"/>
  <c r="BF50" i="34" s="1"/>
  <c r="BG50" i="34" s="1"/>
  <c r="BH50" i="34" s="1"/>
  <c r="BI50" i="34" s="1"/>
  <c r="BJ50" i="34" s="1"/>
  <c r="BK50" i="34" s="1"/>
  <c r="BL50" i="34" s="1"/>
  <c r="BM50" i="34" s="1"/>
  <c r="BN50" i="34" s="1"/>
  <c r="BO50" i="34" s="1"/>
  <c r="BP50" i="34" s="1"/>
  <c r="BQ50" i="34" s="1"/>
  <c r="BR50" i="34" s="1"/>
  <c r="BS50" i="34" s="1"/>
  <c r="BT50" i="34" s="1"/>
  <c r="BU50" i="34" s="1"/>
  <c r="BV50" i="34" s="1"/>
  <c r="BW50" i="34" s="1"/>
  <c r="BX50" i="34" s="1"/>
  <c r="BY50" i="34" s="1"/>
  <c r="BZ50" i="34" s="1"/>
  <c r="CA50" i="34" s="1"/>
  <c r="CB50" i="34" s="1"/>
  <c r="CC50" i="34" s="1"/>
  <c r="CD50" i="34" s="1"/>
  <c r="CE50" i="34" s="1"/>
  <c r="CF50" i="34" s="1"/>
  <c r="CG50" i="34" s="1"/>
  <c r="CH50" i="34" s="1"/>
  <c r="G49" i="34"/>
  <c r="H49" i="34" s="1"/>
  <c r="I49" i="34" s="1"/>
  <c r="J49" i="34" s="1"/>
  <c r="K49" i="34" s="1"/>
  <c r="L49" i="34" s="1"/>
  <c r="M49" i="34" s="1"/>
  <c r="N49" i="34" s="1"/>
  <c r="O49" i="34" s="1"/>
  <c r="P49" i="34" s="1"/>
  <c r="Q49" i="34" s="1"/>
  <c r="R49" i="34" s="1"/>
  <c r="S49" i="34" s="1"/>
  <c r="T49" i="34" s="1"/>
  <c r="U49" i="34" s="1"/>
  <c r="V49" i="34" s="1"/>
  <c r="W49" i="34" s="1"/>
  <c r="X49" i="34" s="1"/>
  <c r="Y49" i="34" s="1"/>
  <c r="Z49" i="34" s="1"/>
  <c r="AA49" i="34" s="1"/>
  <c r="AB49" i="34" s="1"/>
  <c r="AC49" i="34" s="1"/>
  <c r="AD49" i="34" s="1"/>
  <c r="AE49" i="34" s="1"/>
  <c r="AF49" i="34" s="1"/>
  <c r="AG49" i="34" s="1"/>
  <c r="AH49" i="34" s="1"/>
  <c r="AI49" i="34" s="1"/>
  <c r="AJ49" i="34" s="1"/>
  <c r="AK49" i="34" s="1"/>
  <c r="AL49" i="34" s="1"/>
  <c r="AM49" i="34" s="1"/>
  <c r="AN49" i="34" s="1"/>
  <c r="AO49" i="34" s="1"/>
  <c r="AP49" i="34" s="1"/>
  <c r="AQ49" i="34" s="1"/>
  <c r="AR49" i="34" s="1"/>
  <c r="AS49" i="34" s="1"/>
  <c r="AT49" i="34" s="1"/>
  <c r="AU49" i="34" s="1"/>
  <c r="AV49" i="34" s="1"/>
  <c r="AW49" i="34" s="1"/>
  <c r="AX49" i="34" s="1"/>
  <c r="AY49" i="34" s="1"/>
  <c r="AZ49" i="34" s="1"/>
  <c r="BA49" i="34" s="1"/>
  <c r="BB49" i="34" s="1"/>
  <c r="BC49" i="34" s="1"/>
  <c r="BD49" i="34" s="1"/>
  <c r="BE49" i="34" s="1"/>
  <c r="BF49" i="34" s="1"/>
  <c r="BG49" i="34" s="1"/>
  <c r="BH49" i="34" s="1"/>
  <c r="BI49" i="34" s="1"/>
  <c r="BJ49" i="34" s="1"/>
  <c r="BK49" i="34" s="1"/>
  <c r="BL49" i="34" s="1"/>
  <c r="BM49" i="34" s="1"/>
  <c r="BN49" i="34" s="1"/>
  <c r="BO49" i="34" s="1"/>
  <c r="BP49" i="34" s="1"/>
  <c r="BQ49" i="34" s="1"/>
  <c r="BR49" i="34" s="1"/>
  <c r="BS49" i="34" s="1"/>
  <c r="BT49" i="34" s="1"/>
  <c r="BU49" i="34" s="1"/>
  <c r="BV49" i="34" s="1"/>
  <c r="BW49" i="34" s="1"/>
  <c r="BX49" i="34" s="1"/>
  <c r="BY49" i="34" s="1"/>
  <c r="BZ49" i="34" s="1"/>
  <c r="CA49" i="34" s="1"/>
  <c r="CB49" i="34" s="1"/>
  <c r="CC49" i="34" s="1"/>
  <c r="CD49" i="34" s="1"/>
  <c r="CE49" i="34" s="1"/>
  <c r="CF49" i="34" s="1"/>
  <c r="CG49" i="34" s="1"/>
  <c r="CH49" i="34" s="1"/>
  <c r="G48" i="34"/>
  <c r="H48" i="34" s="1"/>
  <c r="I48" i="34" s="1"/>
  <c r="J48" i="34" s="1"/>
  <c r="K48" i="34" s="1"/>
  <c r="L48" i="34" s="1"/>
  <c r="M48" i="34" s="1"/>
  <c r="N48" i="34" s="1"/>
  <c r="O48" i="34" s="1"/>
  <c r="P48" i="34" s="1"/>
  <c r="Q48" i="34" s="1"/>
  <c r="R48" i="34" s="1"/>
  <c r="S48" i="34" s="1"/>
  <c r="T48" i="34" s="1"/>
  <c r="U48" i="34" s="1"/>
  <c r="V48" i="34" s="1"/>
  <c r="W48" i="34" s="1"/>
  <c r="X48" i="34" s="1"/>
  <c r="Y48" i="34" s="1"/>
  <c r="Z48" i="34" s="1"/>
  <c r="AA48" i="34" s="1"/>
  <c r="AB48" i="34" s="1"/>
  <c r="AC48" i="34" s="1"/>
  <c r="AD48" i="34" s="1"/>
  <c r="AE48" i="34" s="1"/>
  <c r="AF48" i="34" s="1"/>
  <c r="AG48" i="34" s="1"/>
  <c r="AH48" i="34" s="1"/>
  <c r="AI48" i="34" s="1"/>
  <c r="AJ48" i="34" s="1"/>
  <c r="AK48" i="34" s="1"/>
  <c r="AL48" i="34" s="1"/>
  <c r="AM48" i="34" s="1"/>
  <c r="AN48" i="34" s="1"/>
  <c r="AO48" i="34" s="1"/>
  <c r="AP48" i="34" s="1"/>
  <c r="AQ48" i="34" s="1"/>
  <c r="AR48" i="34" s="1"/>
  <c r="AS48" i="34" s="1"/>
  <c r="AT48" i="34" s="1"/>
  <c r="AU48" i="34" s="1"/>
  <c r="AV48" i="34" s="1"/>
  <c r="AW48" i="34" s="1"/>
  <c r="AX48" i="34" s="1"/>
  <c r="AY48" i="34" s="1"/>
  <c r="AZ48" i="34" s="1"/>
  <c r="BA48" i="34" s="1"/>
  <c r="BB48" i="34" s="1"/>
  <c r="BC48" i="34" s="1"/>
  <c r="BD48" i="34" s="1"/>
  <c r="BE48" i="34" s="1"/>
  <c r="BF48" i="34" s="1"/>
  <c r="BG48" i="34" s="1"/>
  <c r="BH48" i="34" s="1"/>
  <c r="BI48" i="34" s="1"/>
  <c r="BJ48" i="34" s="1"/>
  <c r="BK48" i="34" s="1"/>
  <c r="BL48" i="34" s="1"/>
  <c r="BM48" i="34" s="1"/>
  <c r="BN48" i="34" s="1"/>
  <c r="BO48" i="34" s="1"/>
  <c r="BP48" i="34" s="1"/>
  <c r="BQ48" i="34" s="1"/>
  <c r="BR48" i="34" s="1"/>
  <c r="BS48" i="34" s="1"/>
  <c r="BT48" i="34" s="1"/>
  <c r="BU48" i="34" s="1"/>
  <c r="BV48" i="34" s="1"/>
  <c r="BW48" i="34" s="1"/>
  <c r="BX48" i="34" s="1"/>
  <c r="BY48" i="34" s="1"/>
  <c r="BZ48" i="34" s="1"/>
  <c r="CA48" i="34" s="1"/>
  <c r="CB48" i="34" s="1"/>
  <c r="CC48" i="34" s="1"/>
  <c r="CD48" i="34" s="1"/>
  <c r="CE48" i="34" s="1"/>
  <c r="CF48" i="34" s="1"/>
  <c r="CG48" i="34" s="1"/>
  <c r="CH48" i="34" s="1"/>
  <c r="G47" i="34"/>
  <c r="H47" i="34" s="1"/>
  <c r="I47" i="34" s="1"/>
  <c r="J47" i="34" s="1"/>
  <c r="K47" i="34" s="1"/>
  <c r="L47" i="34" s="1"/>
  <c r="M47" i="34" s="1"/>
  <c r="N47" i="34" s="1"/>
  <c r="O47" i="34" s="1"/>
  <c r="P47" i="34" s="1"/>
  <c r="Q47" i="34" s="1"/>
  <c r="R47" i="34" s="1"/>
  <c r="S47" i="34" s="1"/>
  <c r="T47" i="34" s="1"/>
  <c r="U47" i="34" s="1"/>
  <c r="V47" i="34" s="1"/>
  <c r="W47" i="34" s="1"/>
  <c r="X47" i="34" s="1"/>
  <c r="Y47" i="34" s="1"/>
  <c r="Z47" i="34" s="1"/>
  <c r="AA47" i="34" s="1"/>
  <c r="AB47" i="34" s="1"/>
  <c r="AC47" i="34" s="1"/>
  <c r="AD47" i="34" s="1"/>
  <c r="AE47" i="34" s="1"/>
  <c r="AF47" i="34" s="1"/>
  <c r="AG47" i="34" s="1"/>
  <c r="AH47" i="34" s="1"/>
  <c r="AI47" i="34" s="1"/>
  <c r="AJ47" i="34" s="1"/>
  <c r="AK47" i="34" s="1"/>
  <c r="AL47" i="34" s="1"/>
  <c r="AM47" i="34" s="1"/>
  <c r="AN47" i="34" s="1"/>
  <c r="AO47" i="34" s="1"/>
  <c r="AP47" i="34" s="1"/>
  <c r="AQ47" i="34" s="1"/>
  <c r="AR47" i="34" s="1"/>
  <c r="AS47" i="34" s="1"/>
  <c r="AT47" i="34" s="1"/>
  <c r="AU47" i="34" s="1"/>
  <c r="AV47" i="34" s="1"/>
  <c r="AW47" i="34" s="1"/>
  <c r="AX47" i="34" s="1"/>
  <c r="AY47" i="34" s="1"/>
  <c r="AZ47" i="34" s="1"/>
  <c r="BA47" i="34" s="1"/>
  <c r="BB47" i="34" s="1"/>
  <c r="BC47" i="34" s="1"/>
  <c r="BD47" i="34" s="1"/>
  <c r="BE47" i="34" s="1"/>
  <c r="BF47" i="34" s="1"/>
  <c r="BG47" i="34" s="1"/>
  <c r="BH47" i="34" s="1"/>
  <c r="BI47" i="34" s="1"/>
  <c r="BJ47" i="34" s="1"/>
  <c r="BK47" i="34" s="1"/>
  <c r="BL47" i="34" s="1"/>
  <c r="BM47" i="34" s="1"/>
  <c r="BN47" i="34" s="1"/>
  <c r="BO47" i="34" s="1"/>
  <c r="BP47" i="34" s="1"/>
  <c r="BQ47" i="34" s="1"/>
  <c r="BR47" i="34" s="1"/>
  <c r="BS47" i="34" s="1"/>
  <c r="BT47" i="34" s="1"/>
  <c r="BU47" i="34" s="1"/>
  <c r="BV47" i="34" s="1"/>
  <c r="BW47" i="34" s="1"/>
  <c r="BX47" i="34" s="1"/>
  <c r="BY47" i="34" s="1"/>
  <c r="BZ47" i="34" s="1"/>
  <c r="CA47" i="34" s="1"/>
  <c r="CB47" i="34" s="1"/>
  <c r="CC47" i="34" s="1"/>
  <c r="CD47" i="34" s="1"/>
  <c r="CE47" i="34" s="1"/>
  <c r="CF47" i="34" s="1"/>
  <c r="CG47" i="34" s="1"/>
  <c r="CH47" i="34" s="1"/>
  <c r="G46" i="34"/>
  <c r="H46" i="34" s="1"/>
  <c r="I46" i="34" s="1"/>
  <c r="J46" i="34" s="1"/>
  <c r="K46" i="34" s="1"/>
  <c r="L46" i="34" s="1"/>
  <c r="M46" i="34" s="1"/>
  <c r="N46" i="34" s="1"/>
  <c r="O46" i="34" s="1"/>
  <c r="P46" i="34" s="1"/>
  <c r="Q46" i="34" s="1"/>
  <c r="R46" i="34" s="1"/>
  <c r="S46" i="34" s="1"/>
  <c r="T46" i="34" s="1"/>
  <c r="U46" i="34" s="1"/>
  <c r="V46" i="34" s="1"/>
  <c r="W46" i="34" s="1"/>
  <c r="X46" i="34" s="1"/>
  <c r="Y46" i="34" s="1"/>
  <c r="Z46" i="34" s="1"/>
  <c r="AA46" i="34" s="1"/>
  <c r="AB46" i="34" s="1"/>
  <c r="AC46" i="34" s="1"/>
  <c r="AD46" i="34" s="1"/>
  <c r="AE46" i="34" s="1"/>
  <c r="AF46" i="34" s="1"/>
  <c r="AG46" i="34" s="1"/>
  <c r="AH46" i="34" s="1"/>
  <c r="AI46" i="34" s="1"/>
  <c r="AJ46" i="34" s="1"/>
  <c r="AK46" i="34" s="1"/>
  <c r="AL46" i="34" s="1"/>
  <c r="AM46" i="34" s="1"/>
  <c r="AN46" i="34" s="1"/>
  <c r="AO46" i="34" s="1"/>
  <c r="AP46" i="34" s="1"/>
  <c r="AQ46" i="34" s="1"/>
  <c r="AR46" i="34" s="1"/>
  <c r="AS46" i="34" s="1"/>
  <c r="AT46" i="34" s="1"/>
  <c r="AU46" i="34" s="1"/>
  <c r="AV46" i="34" s="1"/>
  <c r="AW46" i="34" s="1"/>
  <c r="AX46" i="34" s="1"/>
  <c r="AY46" i="34" s="1"/>
  <c r="AZ46" i="34" s="1"/>
  <c r="BA46" i="34" s="1"/>
  <c r="BB46" i="34" s="1"/>
  <c r="BC46" i="34" s="1"/>
  <c r="BD46" i="34" s="1"/>
  <c r="BE46" i="34" s="1"/>
  <c r="BF46" i="34" s="1"/>
  <c r="BG46" i="34" s="1"/>
  <c r="BH46" i="34" s="1"/>
  <c r="BI46" i="34" s="1"/>
  <c r="BJ46" i="34" s="1"/>
  <c r="BK46" i="34" s="1"/>
  <c r="BL46" i="34" s="1"/>
  <c r="BM46" i="34" s="1"/>
  <c r="BN46" i="34" s="1"/>
  <c r="BO46" i="34" s="1"/>
  <c r="BP46" i="34" s="1"/>
  <c r="BQ46" i="34" s="1"/>
  <c r="BR46" i="34" s="1"/>
  <c r="BS46" i="34" s="1"/>
  <c r="BT46" i="34" s="1"/>
  <c r="BU46" i="34" s="1"/>
  <c r="BV46" i="34" s="1"/>
  <c r="BW46" i="34" s="1"/>
  <c r="BX46" i="34" s="1"/>
  <c r="BY46" i="34" s="1"/>
  <c r="BZ46" i="34" s="1"/>
  <c r="CA46" i="34" s="1"/>
  <c r="CB46" i="34" s="1"/>
  <c r="CC46" i="34" s="1"/>
  <c r="CD46" i="34" s="1"/>
  <c r="CE46" i="34" s="1"/>
  <c r="CF46" i="34" s="1"/>
  <c r="CG46" i="34" s="1"/>
  <c r="CH46" i="34" s="1"/>
  <c r="G45" i="34"/>
  <c r="H45" i="34" s="1"/>
  <c r="I45" i="34" s="1"/>
  <c r="J45" i="34" s="1"/>
  <c r="K45" i="34" s="1"/>
  <c r="L45" i="34" s="1"/>
  <c r="M45" i="34" s="1"/>
  <c r="N45" i="34" s="1"/>
  <c r="O45" i="34" s="1"/>
  <c r="P45" i="34" s="1"/>
  <c r="Q45" i="34" s="1"/>
  <c r="R45" i="34" s="1"/>
  <c r="S45" i="34" s="1"/>
  <c r="T45" i="34" s="1"/>
  <c r="U45" i="34" s="1"/>
  <c r="V45" i="34" s="1"/>
  <c r="W45" i="34" s="1"/>
  <c r="X45" i="34" s="1"/>
  <c r="Y45" i="34" s="1"/>
  <c r="Z45" i="34" s="1"/>
  <c r="AA45" i="34" s="1"/>
  <c r="AB45" i="34" s="1"/>
  <c r="AC45" i="34" s="1"/>
  <c r="AD45" i="34" s="1"/>
  <c r="AE45" i="34" s="1"/>
  <c r="AF45" i="34" s="1"/>
  <c r="AG45" i="34" s="1"/>
  <c r="AH45" i="34" s="1"/>
  <c r="AI45" i="34" s="1"/>
  <c r="AJ45" i="34" s="1"/>
  <c r="AK45" i="34" s="1"/>
  <c r="AL45" i="34" s="1"/>
  <c r="AM45" i="34" s="1"/>
  <c r="AN45" i="34" s="1"/>
  <c r="AO45" i="34" s="1"/>
  <c r="AP45" i="34" s="1"/>
  <c r="AQ45" i="34" s="1"/>
  <c r="AR45" i="34" s="1"/>
  <c r="AS45" i="34" s="1"/>
  <c r="AT45" i="34" s="1"/>
  <c r="AU45" i="34" s="1"/>
  <c r="AV45" i="34" s="1"/>
  <c r="AW45" i="34" s="1"/>
  <c r="AX45" i="34" s="1"/>
  <c r="AY45" i="34" s="1"/>
  <c r="AZ45" i="34" s="1"/>
  <c r="BA45" i="34" s="1"/>
  <c r="BB45" i="34" s="1"/>
  <c r="BC45" i="34" s="1"/>
  <c r="BD45" i="34" s="1"/>
  <c r="BE45" i="34" s="1"/>
  <c r="BF45" i="34" s="1"/>
  <c r="BG45" i="34" s="1"/>
  <c r="BH45" i="34" s="1"/>
  <c r="BI45" i="34" s="1"/>
  <c r="BJ45" i="34" s="1"/>
  <c r="BK45" i="34" s="1"/>
  <c r="BL45" i="34" s="1"/>
  <c r="BM45" i="34" s="1"/>
  <c r="BN45" i="34" s="1"/>
  <c r="BO45" i="34" s="1"/>
  <c r="BP45" i="34" s="1"/>
  <c r="BQ45" i="34" s="1"/>
  <c r="BR45" i="34" s="1"/>
  <c r="BS45" i="34" s="1"/>
  <c r="BT45" i="34" s="1"/>
  <c r="BU45" i="34" s="1"/>
  <c r="BV45" i="34" s="1"/>
  <c r="BW45" i="34" s="1"/>
  <c r="BX45" i="34" s="1"/>
  <c r="BY45" i="34" s="1"/>
  <c r="BZ45" i="34" s="1"/>
  <c r="CA45" i="34" s="1"/>
  <c r="CB45" i="34" s="1"/>
  <c r="CC45" i="34" s="1"/>
  <c r="CD45" i="34" s="1"/>
  <c r="CE45" i="34" s="1"/>
  <c r="CF45" i="34" s="1"/>
  <c r="CG45" i="34" s="1"/>
  <c r="CH45" i="34" s="1"/>
  <c r="G44" i="34"/>
  <c r="H44" i="34" s="1"/>
  <c r="I44" i="34" s="1"/>
  <c r="J44" i="34" s="1"/>
  <c r="K44" i="34" s="1"/>
  <c r="L44" i="34" s="1"/>
  <c r="M44" i="34" s="1"/>
  <c r="N44" i="34" s="1"/>
  <c r="O44" i="34" s="1"/>
  <c r="P44" i="34" s="1"/>
  <c r="Q44" i="34" s="1"/>
  <c r="R44" i="34" s="1"/>
  <c r="S44" i="34" s="1"/>
  <c r="T44" i="34" s="1"/>
  <c r="U44" i="34" s="1"/>
  <c r="V44" i="34" s="1"/>
  <c r="W44" i="34" s="1"/>
  <c r="X44" i="34" s="1"/>
  <c r="Y44" i="34" s="1"/>
  <c r="Z44" i="34" s="1"/>
  <c r="AA44" i="34" s="1"/>
  <c r="AB44" i="34" s="1"/>
  <c r="AC44" i="34" s="1"/>
  <c r="AD44" i="34" s="1"/>
  <c r="AE44" i="34" s="1"/>
  <c r="AF44" i="34" s="1"/>
  <c r="AG44" i="34" s="1"/>
  <c r="AH44" i="34" s="1"/>
  <c r="AI44" i="34" s="1"/>
  <c r="AJ44" i="34" s="1"/>
  <c r="AK44" i="34" s="1"/>
  <c r="AL44" i="34" s="1"/>
  <c r="AM44" i="34" s="1"/>
  <c r="AN44" i="34" s="1"/>
  <c r="AO44" i="34" s="1"/>
  <c r="AP44" i="34" s="1"/>
  <c r="AQ44" i="34" s="1"/>
  <c r="AR44" i="34" s="1"/>
  <c r="AS44" i="34" s="1"/>
  <c r="AT44" i="34" s="1"/>
  <c r="AU44" i="34" s="1"/>
  <c r="AV44" i="34" s="1"/>
  <c r="AW44" i="34" s="1"/>
  <c r="AX44" i="34" s="1"/>
  <c r="AY44" i="34" s="1"/>
  <c r="AZ44" i="34" s="1"/>
  <c r="BA44" i="34" s="1"/>
  <c r="BB44" i="34" s="1"/>
  <c r="BC44" i="34" s="1"/>
  <c r="BD44" i="34" s="1"/>
  <c r="BE44" i="34" s="1"/>
  <c r="BF44" i="34" s="1"/>
  <c r="BG44" i="34" s="1"/>
  <c r="BH44" i="34" s="1"/>
  <c r="BI44" i="34" s="1"/>
  <c r="BJ44" i="34" s="1"/>
  <c r="BK44" i="34" s="1"/>
  <c r="BL44" i="34" s="1"/>
  <c r="BM44" i="34" s="1"/>
  <c r="BN44" i="34" s="1"/>
  <c r="BO44" i="34" s="1"/>
  <c r="BP44" i="34" s="1"/>
  <c r="BQ44" i="34" s="1"/>
  <c r="BR44" i="34" s="1"/>
  <c r="BS44" i="34" s="1"/>
  <c r="BT44" i="34" s="1"/>
  <c r="BU44" i="34" s="1"/>
  <c r="BV44" i="34" s="1"/>
  <c r="BW44" i="34" s="1"/>
  <c r="BX44" i="34" s="1"/>
  <c r="BY44" i="34" s="1"/>
  <c r="BZ44" i="34" s="1"/>
  <c r="CA44" i="34" s="1"/>
  <c r="CB44" i="34" s="1"/>
  <c r="CC44" i="34" s="1"/>
  <c r="CD44" i="34" s="1"/>
  <c r="CE44" i="34" s="1"/>
  <c r="CF44" i="34" s="1"/>
  <c r="CG44" i="34" s="1"/>
  <c r="CH44" i="34" s="1"/>
  <c r="G43" i="34"/>
  <c r="H43" i="34" s="1"/>
  <c r="I43" i="34" s="1"/>
  <c r="J43" i="34" s="1"/>
  <c r="K43" i="34" s="1"/>
  <c r="L43" i="34" s="1"/>
  <c r="M43" i="34" s="1"/>
  <c r="N43" i="34" s="1"/>
  <c r="O43" i="34" s="1"/>
  <c r="P43" i="34" s="1"/>
  <c r="Q43" i="34" s="1"/>
  <c r="R43" i="34" s="1"/>
  <c r="S43" i="34" s="1"/>
  <c r="T43" i="34" s="1"/>
  <c r="U43" i="34" s="1"/>
  <c r="V43" i="34" s="1"/>
  <c r="W43" i="34" s="1"/>
  <c r="X43" i="34" s="1"/>
  <c r="Y43" i="34" s="1"/>
  <c r="Z43" i="34" s="1"/>
  <c r="AA43" i="34" s="1"/>
  <c r="AB43" i="34" s="1"/>
  <c r="AC43" i="34" s="1"/>
  <c r="AD43" i="34" s="1"/>
  <c r="AE43" i="34" s="1"/>
  <c r="AF43" i="34" s="1"/>
  <c r="AG43" i="34" s="1"/>
  <c r="AH43" i="34" s="1"/>
  <c r="AI43" i="34" s="1"/>
  <c r="AJ43" i="34" s="1"/>
  <c r="AK43" i="34" s="1"/>
  <c r="AL43" i="34" s="1"/>
  <c r="AM43" i="34" s="1"/>
  <c r="AN43" i="34" s="1"/>
  <c r="AO43" i="34" s="1"/>
  <c r="AP43" i="34" s="1"/>
  <c r="AQ43" i="34" s="1"/>
  <c r="AR43" i="34" s="1"/>
  <c r="AS43" i="34" s="1"/>
  <c r="AT43" i="34" s="1"/>
  <c r="AU43" i="34" s="1"/>
  <c r="AV43" i="34" s="1"/>
  <c r="AW43" i="34" s="1"/>
  <c r="AX43" i="34" s="1"/>
  <c r="AY43" i="34" s="1"/>
  <c r="AZ43" i="34" s="1"/>
  <c r="BA43" i="34" s="1"/>
  <c r="BB43" i="34" s="1"/>
  <c r="BC43" i="34" s="1"/>
  <c r="BD43" i="34" s="1"/>
  <c r="BE43" i="34" s="1"/>
  <c r="BF43" i="34" s="1"/>
  <c r="BG43" i="34" s="1"/>
  <c r="BH43" i="34" s="1"/>
  <c r="BI43" i="34" s="1"/>
  <c r="BJ43" i="34" s="1"/>
  <c r="BK43" i="34" s="1"/>
  <c r="BL43" i="34" s="1"/>
  <c r="BM43" i="34" s="1"/>
  <c r="BN43" i="34" s="1"/>
  <c r="BO43" i="34" s="1"/>
  <c r="BP43" i="34" s="1"/>
  <c r="BQ43" i="34" s="1"/>
  <c r="BR43" i="34" s="1"/>
  <c r="BS43" i="34" s="1"/>
  <c r="BT43" i="34" s="1"/>
  <c r="BU43" i="34" s="1"/>
  <c r="BV43" i="34" s="1"/>
  <c r="BW43" i="34" s="1"/>
  <c r="BX43" i="34" s="1"/>
  <c r="BY43" i="34" s="1"/>
  <c r="BZ43" i="34" s="1"/>
  <c r="CA43" i="34" s="1"/>
  <c r="CB43" i="34" s="1"/>
  <c r="CC43" i="34" s="1"/>
  <c r="CD43" i="34" s="1"/>
  <c r="CE43" i="34" s="1"/>
  <c r="CF43" i="34" s="1"/>
  <c r="CG43" i="34" s="1"/>
  <c r="CH43" i="34" s="1"/>
  <c r="G42" i="34"/>
  <c r="H42" i="34" s="1"/>
  <c r="I42" i="34" s="1"/>
  <c r="J42" i="34" s="1"/>
  <c r="K42" i="34" s="1"/>
  <c r="L42" i="34" s="1"/>
  <c r="M42" i="34" s="1"/>
  <c r="N42" i="34" s="1"/>
  <c r="O42" i="34" s="1"/>
  <c r="P42" i="34" s="1"/>
  <c r="Q42" i="34" s="1"/>
  <c r="R42" i="34" s="1"/>
  <c r="S42" i="34" s="1"/>
  <c r="T42" i="34" s="1"/>
  <c r="U42" i="34" s="1"/>
  <c r="V42" i="34" s="1"/>
  <c r="W42" i="34" s="1"/>
  <c r="X42" i="34" s="1"/>
  <c r="Y42" i="34" s="1"/>
  <c r="Z42" i="34" s="1"/>
  <c r="AA42" i="34" s="1"/>
  <c r="AB42" i="34" s="1"/>
  <c r="AC42" i="34" s="1"/>
  <c r="AD42" i="34" s="1"/>
  <c r="AE42" i="34" s="1"/>
  <c r="AF42" i="34" s="1"/>
  <c r="AG42" i="34" s="1"/>
  <c r="AH42" i="34" s="1"/>
  <c r="AI42" i="34" s="1"/>
  <c r="AJ42" i="34" s="1"/>
  <c r="AK42" i="34" s="1"/>
  <c r="AL42" i="34" s="1"/>
  <c r="AM42" i="34" s="1"/>
  <c r="AN42" i="34" s="1"/>
  <c r="AO42" i="34" s="1"/>
  <c r="AP42" i="34" s="1"/>
  <c r="AQ42" i="34" s="1"/>
  <c r="AR42" i="34" s="1"/>
  <c r="AS42" i="34" s="1"/>
  <c r="AT42" i="34" s="1"/>
  <c r="AU42" i="34" s="1"/>
  <c r="AV42" i="34" s="1"/>
  <c r="AW42" i="34" s="1"/>
  <c r="AX42" i="34" s="1"/>
  <c r="AY42" i="34" s="1"/>
  <c r="AZ42" i="34" s="1"/>
  <c r="BA42" i="34" s="1"/>
  <c r="BB42" i="34" s="1"/>
  <c r="BC42" i="34" s="1"/>
  <c r="BD42" i="34" s="1"/>
  <c r="BE42" i="34" s="1"/>
  <c r="BF42" i="34" s="1"/>
  <c r="BG42" i="34" s="1"/>
  <c r="BH42" i="34" s="1"/>
  <c r="BI42" i="34" s="1"/>
  <c r="BJ42" i="34" s="1"/>
  <c r="BK42" i="34" s="1"/>
  <c r="BL42" i="34" s="1"/>
  <c r="BM42" i="34" s="1"/>
  <c r="BN42" i="34" s="1"/>
  <c r="BO42" i="34" s="1"/>
  <c r="BP42" i="34" s="1"/>
  <c r="BQ42" i="34" s="1"/>
  <c r="BR42" i="34" s="1"/>
  <c r="BS42" i="34" s="1"/>
  <c r="BT42" i="34" s="1"/>
  <c r="BU42" i="34" s="1"/>
  <c r="BV42" i="34" s="1"/>
  <c r="BW42" i="34" s="1"/>
  <c r="BX42" i="34" s="1"/>
  <c r="BY42" i="34" s="1"/>
  <c r="BZ42" i="34" s="1"/>
  <c r="CA42" i="34" s="1"/>
  <c r="CB42" i="34" s="1"/>
  <c r="CC42" i="34" s="1"/>
  <c r="CD42" i="34" s="1"/>
  <c r="CE42" i="34" s="1"/>
  <c r="CF42" i="34" s="1"/>
  <c r="CG42" i="34" s="1"/>
  <c r="CH42" i="34" s="1"/>
  <c r="G41" i="34"/>
  <c r="H41" i="34" s="1"/>
  <c r="I41" i="34" s="1"/>
  <c r="J41" i="34" s="1"/>
  <c r="K41" i="34" s="1"/>
  <c r="L41" i="34" s="1"/>
  <c r="M41" i="34" s="1"/>
  <c r="N41" i="34" s="1"/>
  <c r="O41" i="34" s="1"/>
  <c r="P41" i="34" s="1"/>
  <c r="Q41" i="34" s="1"/>
  <c r="R41" i="34" s="1"/>
  <c r="S41" i="34" s="1"/>
  <c r="T41" i="34" s="1"/>
  <c r="U41" i="34" s="1"/>
  <c r="V41" i="34" s="1"/>
  <c r="W41" i="34" s="1"/>
  <c r="X41" i="34" s="1"/>
  <c r="Y41" i="34" s="1"/>
  <c r="Z41" i="34" s="1"/>
  <c r="AA41" i="34" s="1"/>
  <c r="AB41" i="34" s="1"/>
  <c r="AC41" i="34" s="1"/>
  <c r="AD41" i="34" s="1"/>
  <c r="AE41" i="34" s="1"/>
  <c r="AF41" i="34" s="1"/>
  <c r="AG41" i="34" s="1"/>
  <c r="AH41" i="34" s="1"/>
  <c r="AI41" i="34" s="1"/>
  <c r="AJ41" i="34" s="1"/>
  <c r="AK41" i="34" s="1"/>
  <c r="AL41" i="34" s="1"/>
  <c r="AM41" i="34" s="1"/>
  <c r="AN41" i="34" s="1"/>
  <c r="AO41" i="34" s="1"/>
  <c r="AP41" i="34" s="1"/>
  <c r="AQ41" i="34" s="1"/>
  <c r="AR41" i="34" s="1"/>
  <c r="AS41" i="34" s="1"/>
  <c r="AT41" i="34" s="1"/>
  <c r="AU41" i="34" s="1"/>
  <c r="AV41" i="34" s="1"/>
  <c r="AW41" i="34" s="1"/>
  <c r="AX41" i="34" s="1"/>
  <c r="AY41" i="34" s="1"/>
  <c r="AZ41" i="34" s="1"/>
  <c r="BA41" i="34" s="1"/>
  <c r="BB41" i="34" s="1"/>
  <c r="BC41" i="34" s="1"/>
  <c r="BD41" i="34" s="1"/>
  <c r="BE41" i="34" s="1"/>
  <c r="BF41" i="34" s="1"/>
  <c r="BG41" i="34" s="1"/>
  <c r="BH41" i="34" s="1"/>
  <c r="BI41" i="34" s="1"/>
  <c r="BJ41" i="34" s="1"/>
  <c r="BK41" i="34" s="1"/>
  <c r="BL41" i="34" s="1"/>
  <c r="BM41" i="34" s="1"/>
  <c r="BN41" i="34" s="1"/>
  <c r="BO41" i="34" s="1"/>
  <c r="BP41" i="34" s="1"/>
  <c r="BQ41" i="34" s="1"/>
  <c r="BR41" i="34" s="1"/>
  <c r="BS41" i="34" s="1"/>
  <c r="BT41" i="34" s="1"/>
  <c r="BU41" i="34" s="1"/>
  <c r="BV41" i="34" s="1"/>
  <c r="BW41" i="34" s="1"/>
  <c r="BX41" i="34" s="1"/>
  <c r="BY41" i="34" s="1"/>
  <c r="BZ41" i="34" s="1"/>
  <c r="CA41" i="34" s="1"/>
  <c r="CB41" i="34" s="1"/>
  <c r="CC41" i="34" s="1"/>
  <c r="CD41" i="34" s="1"/>
  <c r="CE41" i="34" s="1"/>
  <c r="CF41" i="34" s="1"/>
  <c r="CG41" i="34" s="1"/>
  <c r="CH41" i="34" s="1"/>
  <c r="G53" i="33"/>
  <c r="H53" i="33" s="1"/>
  <c r="I53" i="33" s="1"/>
  <c r="J53" i="33" s="1"/>
  <c r="K53" i="33" s="1"/>
  <c r="L53" i="33" s="1"/>
  <c r="M53" i="33" s="1"/>
  <c r="N53" i="33" s="1"/>
  <c r="O53" i="33" s="1"/>
  <c r="P53" i="33" s="1"/>
  <c r="Q53" i="33" s="1"/>
  <c r="R53" i="33" s="1"/>
  <c r="S53" i="33" s="1"/>
  <c r="T53" i="33" s="1"/>
  <c r="U53" i="33" s="1"/>
  <c r="V53" i="33" s="1"/>
  <c r="W53" i="33" s="1"/>
  <c r="X53" i="33" s="1"/>
  <c r="Y53" i="33" s="1"/>
  <c r="Z53" i="33" s="1"/>
  <c r="AA53" i="33" s="1"/>
  <c r="AB53" i="33" s="1"/>
  <c r="AC53" i="33" s="1"/>
  <c r="AD53" i="33" s="1"/>
  <c r="AE53" i="33" s="1"/>
  <c r="AF53" i="33" s="1"/>
  <c r="AG53" i="33" s="1"/>
  <c r="AH53" i="33" s="1"/>
  <c r="AI53" i="33" s="1"/>
  <c r="AJ53" i="33" s="1"/>
  <c r="AK53" i="33" s="1"/>
  <c r="AL53" i="33" s="1"/>
  <c r="AM53" i="33" s="1"/>
  <c r="AN53" i="33" s="1"/>
  <c r="AO53" i="33" s="1"/>
  <c r="AP53" i="33" s="1"/>
  <c r="AQ53" i="33" s="1"/>
  <c r="AR53" i="33" s="1"/>
  <c r="AS53" i="33" s="1"/>
  <c r="AT53" i="33" s="1"/>
  <c r="AU53" i="33" s="1"/>
  <c r="AV53" i="33" s="1"/>
  <c r="AW53" i="33" s="1"/>
  <c r="AX53" i="33" s="1"/>
  <c r="AY53" i="33" s="1"/>
  <c r="AZ53" i="33" s="1"/>
  <c r="BA53" i="33" s="1"/>
  <c r="BB53" i="33" s="1"/>
  <c r="BC53" i="33" s="1"/>
  <c r="BD53" i="33" s="1"/>
  <c r="BE53" i="33" s="1"/>
  <c r="BF53" i="33" s="1"/>
  <c r="BG53" i="33" s="1"/>
  <c r="BH53" i="33" s="1"/>
  <c r="BI53" i="33" s="1"/>
  <c r="BJ53" i="33" s="1"/>
  <c r="BK53" i="33" s="1"/>
  <c r="BL53" i="33" s="1"/>
  <c r="BM53" i="33" s="1"/>
  <c r="BN53" i="33" s="1"/>
  <c r="BO53" i="33" s="1"/>
  <c r="BP53" i="33" s="1"/>
  <c r="BQ53" i="33" s="1"/>
  <c r="BR53" i="33" s="1"/>
  <c r="BS53" i="33" s="1"/>
  <c r="BT53" i="33" s="1"/>
  <c r="BU53" i="33" s="1"/>
  <c r="BV53" i="33" s="1"/>
  <c r="BW53" i="33" s="1"/>
  <c r="BX53" i="33" s="1"/>
  <c r="BY53" i="33" s="1"/>
  <c r="BZ53" i="33" s="1"/>
  <c r="CA53" i="33" s="1"/>
  <c r="CB53" i="33" s="1"/>
  <c r="CC53" i="33" s="1"/>
  <c r="CD53" i="33" s="1"/>
  <c r="CE53" i="33" s="1"/>
  <c r="CF53" i="33" s="1"/>
  <c r="CG53" i="33" s="1"/>
  <c r="CH53" i="33" s="1"/>
  <c r="G52" i="33"/>
  <c r="H52" i="33" s="1"/>
  <c r="I52" i="33" s="1"/>
  <c r="J52" i="33" s="1"/>
  <c r="K52" i="33" s="1"/>
  <c r="L52" i="33" s="1"/>
  <c r="M52" i="33" s="1"/>
  <c r="N52" i="33" s="1"/>
  <c r="O52" i="33" s="1"/>
  <c r="P52" i="33" s="1"/>
  <c r="Q52" i="33" s="1"/>
  <c r="R52" i="33" s="1"/>
  <c r="S52" i="33" s="1"/>
  <c r="T52" i="33" s="1"/>
  <c r="U52" i="33" s="1"/>
  <c r="V52" i="33" s="1"/>
  <c r="W52" i="33" s="1"/>
  <c r="X52" i="33" s="1"/>
  <c r="Y52" i="33" s="1"/>
  <c r="Z52" i="33" s="1"/>
  <c r="AA52" i="33" s="1"/>
  <c r="AB52" i="33" s="1"/>
  <c r="AC52" i="33" s="1"/>
  <c r="AD52" i="33" s="1"/>
  <c r="AE52" i="33" s="1"/>
  <c r="AF52" i="33" s="1"/>
  <c r="AG52" i="33" s="1"/>
  <c r="AH52" i="33" s="1"/>
  <c r="AI52" i="33" s="1"/>
  <c r="AJ52" i="33" s="1"/>
  <c r="AK52" i="33" s="1"/>
  <c r="AL52" i="33" s="1"/>
  <c r="AM52" i="33" s="1"/>
  <c r="AN52" i="33" s="1"/>
  <c r="AO52" i="33" s="1"/>
  <c r="AP52" i="33" s="1"/>
  <c r="AQ52" i="33" s="1"/>
  <c r="AR52" i="33" s="1"/>
  <c r="AS52" i="33" s="1"/>
  <c r="AT52" i="33" s="1"/>
  <c r="AU52" i="33" s="1"/>
  <c r="AV52" i="33" s="1"/>
  <c r="AW52" i="33" s="1"/>
  <c r="AX52" i="33" s="1"/>
  <c r="AY52" i="33" s="1"/>
  <c r="AZ52" i="33" s="1"/>
  <c r="BA52" i="33" s="1"/>
  <c r="BB52" i="33" s="1"/>
  <c r="BC52" i="33" s="1"/>
  <c r="BD52" i="33" s="1"/>
  <c r="BE52" i="33" s="1"/>
  <c r="BF52" i="33" s="1"/>
  <c r="BG52" i="33" s="1"/>
  <c r="BH52" i="33" s="1"/>
  <c r="BI52" i="33" s="1"/>
  <c r="BJ52" i="33" s="1"/>
  <c r="BK52" i="33" s="1"/>
  <c r="BL52" i="33" s="1"/>
  <c r="BM52" i="33" s="1"/>
  <c r="BN52" i="33" s="1"/>
  <c r="BO52" i="33" s="1"/>
  <c r="BP52" i="33" s="1"/>
  <c r="BQ52" i="33" s="1"/>
  <c r="BR52" i="33" s="1"/>
  <c r="BS52" i="33" s="1"/>
  <c r="BT52" i="33" s="1"/>
  <c r="BU52" i="33" s="1"/>
  <c r="BV52" i="33" s="1"/>
  <c r="BW52" i="33" s="1"/>
  <c r="BX52" i="33" s="1"/>
  <c r="BY52" i="33" s="1"/>
  <c r="BZ52" i="33" s="1"/>
  <c r="CA52" i="33" s="1"/>
  <c r="CB52" i="33" s="1"/>
  <c r="CC52" i="33" s="1"/>
  <c r="CD52" i="33" s="1"/>
  <c r="CE52" i="33" s="1"/>
  <c r="CF52" i="33" s="1"/>
  <c r="CG52" i="33" s="1"/>
  <c r="CH52" i="33" s="1"/>
  <c r="G51" i="33"/>
  <c r="H51" i="33" s="1"/>
  <c r="I51" i="33" s="1"/>
  <c r="J51" i="33" s="1"/>
  <c r="K51" i="33" s="1"/>
  <c r="L51" i="33" s="1"/>
  <c r="M51" i="33" s="1"/>
  <c r="N51" i="33" s="1"/>
  <c r="O51" i="33" s="1"/>
  <c r="P51" i="33" s="1"/>
  <c r="Q51" i="33" s="1"/>
  <c r="R51" i="33" s="1"/>
  <c r="S51" i="33" s="1"/>
  <c r="T51" i="33" s="1"/>
  <c r="U51" i="33" s="1"/>
  <c r="V51" i="33" s="1"/>
  <c r="W51" i="33" s="1"/>
  <c r="X51" i="33" s="1"/>
  <c r="Y51" i="33" s="1"/>
  <c r="Z51" i="33" s="1"/>
  <c r="AA51" i="33" s="1"/>
  <c r="AB51" i="33" s="1"/>
  <c r="AC51" i="33" s="1"/>
  <c r="AD51" i="33" s="1"/>
  <c r="AE51" i="33" s="1"/>
  <c r="AF51" i="33" s="1"/>
  <c r="AG51" i="33" s="1"/>
  <c r="AH51" i="33" s="1"/>
  <c r="AI51" i="33" s="1"/>
  <c r="AJ51" i="33" s="1"/>
  <c r="AK51" i="33" s="1"/>
  <c r="AL51" i="33" s="1"/>
  <c r="AM51" i="33" s="1"/>
  <c r="AN51" i="33" s="1"/>
  <c r="AO51" i="33" s="1"/>
  <c r="AP51" i="33" s="1"/>
  <c r="AQ51" i="33" s="1"/>
  <c r="AR51" i="33" s="1"/>
  <c r="AS51" i="33" s="1"/>
  <c r="AT51" i="33" s="1"/>
  <c r="AU51" i="33" s="1"/>
  <c r="AV51" i="33" s="1"/>
  <c r="AW51" i="33" s="1"/>
  <c r="AX51" i="33" s="1"/>
  <c r="AY51" i="33" s="1"/>
  <c r="AZ51" i="33" s="1"/>
  <c r="BA51" i="33" s="1"/>
  <c r="BB51" i="33" s="1"/>
  <c r="BC51" i="33" s="1"/>
  <c r="BD51" i="33" s="1"/>
  <c r="BE51" i="33" s="1"/>
  <c r="BF51" i="33" s="1"/>
  <c r="BG51" i="33" s="1"/>
  <c r="BH51" i="33" s="1"/>
  <c r="BI51" i="33" s="1"/>
  <c r="BJ51" i="33" s="1"/>
  <c r="BK51" i="33" s="1"/>
  <c r="BL51" i="33" s="1"/>
  <c r="BM51" i="33" s="1"/>
  <c r="BN51" i="33" s="1"/>
  <c r="BO51" i="33" s="1"/>
  <c r="BP51" i="33" s="1"/>
  <c r="BQ51" i="33" s="1"/>
  <c r="BR51" i="33" s="1"/>
  <c r="BS51" i="33" s="1"/>
  <c r="BT51" i="33" s="1"/>
  <c r="BU51" i="33" s="1"/>
  <c r="BV51" i="33" s="1"/>
  <c r="BW51" i="33" s="1"/>
  <c r="BX51" i="33" s="1"/>
  <c r="BY51" i="33" s="1"/>
  <c r="BZ51" i="33" s="1"/>
  <c r="CA51" i="33" s="1"/>
  <c r="CB51" i="33" s="1"/>
  <c r="CC51" i="33" s="1"/>
  <c r="CD51" i="33" s="1"/>
  <c r="CE51" i="33" s="1"/>
  <c r="CF51" i="33" s="1"/>
  <c r="CG51" i="33" s="1"/>
  <c r="CH51" i="33" s="1"/>
  <c r="G50" i="33"/>
  <c r="H50" i="33" s="1"/>
  <c r="I50" i="33" s="1"/>
  <c r="J50" i="33" s="1"/>
  <c r="K50" i="33" s="1"/>
  <c r="L50" i="33" s="1"/>
  <c r="M50" i="33" s="1"/>
  <c r="N50" i="33" s="1"/>
  <c r="O50" i="33" s="1"/>
  <c r="P50" i="33" s="1"/>
  <c r="Q50" i="33" s="1"/>
  <c r="R50" i="33" s="1"/>
  <c r="S50" i="33" s="1"/>
  <c r="T50" i="33" s="1"/>
  <c r="U50" i="33" s="1"/>
  <c r="V50" i="33" s="1"/>
  <c r="W50" i="33" s="1"/>
  <c r="X50" i="33" s="1"/>
  <c r="Y50" i="33" s="1"/>
  <c r="Z50" i="33" s="1"/>
  <c r="AA50" i="33" s="1"/>
  <c r="AB50" i="33" s="1"/>
  <c r="AC50" i="33" s="1"/>
  <c r="AD50" i="33" s="1"/>
  <c r="AE50" i="33" s="1"/>
  <c r="AF50" i="33" s="1"/>
  <c r="AG50" i="33" s="1"/>
  <c r="AH50" i="33" s="1"/>
  <c r="AI50" i="33" s="1"/>
  <c r="AJ50" i="33" s="1"/>
  <c r="AK50" i="33" s="1"/>
  <c r="AL50" i="33" s="1"/>
  <c r="AM50" i="33" s="1"/>
  <c r="AN50" i="33" s="1"/>
  <c r="AO50" i="33" s="1"/>
  <c r="AP50" i="33" s="1"/>
  <c r="AQ50" i="33" s="1"/>
  <c r="AR50" i="33" s="1"/>
  <c r="AS50" i="33" s="1"/>
  <c r="AT50" i="33" s="1"/>
  <c r="AU50" i="33" s="1"/>
  <c r="AV50" i="33" s="1"/>
  <c r="AW50" i="33" s="1"/>
  <c r="AX50" i="33" s="1"/>
  <c r="AY50" i="33" s="1"/>
  <c r="AZ50" i="33" s="1"/>
  <c r="BA50" i="33" s="1"/>
  <c r="BB50" i="33" s="1"/>
  <c r="BC50" i="33" s="1"/>
  <c r="BD50" i="33" s="1"/>
  <c r="BE50" i="33" s="1"/>
  <c r="BF50" i="33" s="1"/>
  <c r="BG50" i="33" s="1"/>
  <c r="BH50" i="33" s="1"/>
  <c r="BI50" i="33" s="1"/>
  <c r="BJ50" i="33" s="1"/>
  <c r="BK50" i="33" s="1"/>
  <c r="BL50" i="33" s="1"/>
  <c r="BM50" i="33" s="1"/>
  <c r="BN50" i="33" s="1"/>
  <c r="BO50" i="33" s="1"/>
  <c r="BP50" i="33" s="1"/>
  <c r="BQ50" i="33" s="1"/>
  <c r="BR50" i="33" s="1"/>
  <c r="BS50" i="33" s="1"/>
  <c r="BT50" i="33" s="1"/>
  <c r="BU50" i="33" s="1"/>
  <c r="BV50" i="33" s="1"/>
  <c r="BW50" i="33" s="1"/>
  <c r="BX50" i="33" s="1"/>
  <c r="BY50" i="33" s="1"/>
  <c r="BZ50" i="33" s="1"/>
  <c r="CA50" i="33" s="1"/>
  <c r="CB50" i="33" s="1"/>
  <c r="CC50" i="33" s="1"/>
  <c r="CD50" i="33" s="1"/>
  <c r="CE50" i="33" s="1"/>
  <c r="CF50" i="33" s="1"/>
  <c r="CG50" i="33" s="1"/>
  <c r="CH50" i="33" s="1"/>
  <c r="G49" i="33"/>
  <c r="H49" i="33" s="1"/>
  <c r="I49" i="33" s="1"/>
  <c r="J49" i="33" s="1"/>
  <c r="K49" i="33" s="1"/>
  <c r="L49" i="33" s="1"/>
  <c r="M49" i="33" s="1"/>
  <c r="N49" i="33" s="1"/>
  <c r="O49" i="33" s="1"/>
  <c r="P49" i="33" s="1"/>
  <c r="Q49" i="33" s="1"/>
  <c r="R49" i="33" s="1"/>
  <c r="S49" i="33" s="1"/>
  <c r="T49" i="33" s="1"/>
  <c r="U49" i="33" s="1"/>
  <c r="V49" i="33" s="1"/>
  <c r="W49" i="33" s="1"/>
  <c r="X49" i="33" s="1"/>
  <c r="Y49" i="33" s="1"/>
  <c r="Z49" i="33" s="1"/>
  <c r="AA49" i="33" s="1"/>
  <c r="AB49" i="33" s="1"/>
  <c r="AC49" i="33" s="1"/>
  <c r="AD49" i="33" s="1"/>
  <c r="AE49" i="33" s="1"/>
  <c r="AF49" i="33" s="1"/>
  <c r="AG49" i="33" s="1"/>
  <c r="AH49" i="33" s="1"/>
  <c r="AI49" i="33" s="1"/>
  <c r="AJ49" i="33" s="1"/>
  <c r="AK49" i="33" s="1"/>
  <c r="AL49" i="33" s="1"/>
  <c r="AM49" i="33" s="1"/>
  <c r="AN49" i="33" s="1"/>
  <c r="AO49" i="33" s="1"/>
  <c r="AP49" i="33" s="1"/>
  <c r="AQ49" i="33" s="1"/>
  <c r="AR49" i="33" s="1"/>
  <c r="AS49" i="33" s="1"/>
  <c r="AT49" i="33" s="1"/>
  <c r="AU49" i="33" s="1"/>
  <c r="AV49" i="33" s="1"/>
  <c r="AW49" i="33" s="1"/>
  <c r="AX49" i="33" s="1"/>
  <c r="AY49" i="33" s="1"/>
  <c r="AZ49" i="33" s="1"/>
  <c r="BA49" i="33" s="1"/>
  <c r="BB49" i="33" s="1"/>
  <c r="BC49" i="33" s="1"/>
  <c r="BD49" i="33" s="1"/>
  <c r="BE49" i="33" s="1"/>
  <c r="BF49" i="33" s="1"/>
  <c r="BG49" i="33" s="1"/>
  <c r="BH49" i="33" s="1"/>
  <c r="BI49" i="33" s="1"/>
  <c r="BJ49" i="33" s="1"/>
  <c r="BK49" i="33" s="1"/>
  <c r="BL49" i="33" s="1"/>
  <c r="BM49" i="33" s="1"/>
  <c r="BN49" i="33" s="1"/>
  <c r="BO49" i="33" s="1"/>
  <c r="BP49" i="33" s="1"/>
  <c r="BQ49" i="33" s="1"/>
  <c r="BR49" i="33" s="1"/>
  <c r="BS49" i="33" s="1"/>
  <c r="BT49" i="33" s="1"/>
  <c r="BU49" i="33" s="1"/>
  <c r="BV49" i="33" s="1"/>
  <c r="BW49" i="33" s="1"/>
  <c r="BX49" i="33" s="1"/>
  <c r="BY49" i="33" s="1"/>
  <c r="BZ49" i="33" s="1"/>
  <c r="CA49" i="33" s="1"/>
  <c r="CB49" i="33" s="1"/>
  <c r="CC49" i="33" s="1"/>
  <c r="CD49" i="33" s="1"/>
  <c r="CE49" i="33" s="1"/>
  <c r="CF49" i="33" s="1"/>
  <c r="CG49" i="33" s="1"/>
  <c r="CH49" i="33" s="1"/>
  <c r="G48" i="33"/>
  <c r="H48" i="33" s="1"/>
  <c r="I48" i="33" s="1"/>
  <c r="J48" i="33" s="1"/>
  <c r="K48" i="33" s="1"/>
  <c r="L48" i="33" s="1"/>
  <c r="M48" i="33" s="1"/>
  <c r="N48" i="33" s="1"/>
  <c r="O48" i="33" s="1"/>
  <c r="P48" i="33" s="1"/>
  <c r="Q48" i="33" s="1"/>
  <c r="R48" i="33" s="1"/>
  <c r="S48" i="33" s="1"/>
  <c r="T48" i="33" s="1"/>
  <c r="U48" i="33" s="1"/>
  <c r="V48" i="33" s="1"/>
  <c r="W48" i="33" s="1"/>
  <c r="X48" i="33" s="1"/>
  <c r="Y48" i="33" s="1"/>
  <c r="Z48" i="33" s="1"/>
  <c r="AA48" i="33" s="1"/>
  <c r="AB48" i="33" s="1"/>
  <c r="AC48" i="33" s="1"/>
  <c r="AD48" i="33" s="1"/>
  <c r="AE48" i="33" s="1"/>
  <c r="AF48" i="33" s="1"/>
  <c r="AG48" i="33" s="1"/>
  <c r="AH48" i="33" s="1"/>
  <c r="AI48" i="33" s="1"/>
  <c r="AJ48" i="33" s="1"/>
  <c r="AK48" i="33" s="1"/>
  <c r="AL48" i="33" s="1"/>
  <c r="AM48" i="33" s="1"/>
  <c r="AN48" i="33" s="1"/>
  <c r="AO48" i="33" s="1"/>
  <c r="AP48" i="33" s="1"/>
  <c r="AQ48" i="33" s="1"/>
  <c r="AR48" i="33" s="1"/>
  <c r="AS48" i="33" s="1"/>
  <c r="AT48" i="33" s="1"/>
  <c r="AU48" i="33" s="1"/>
  <c r="AV48" i="33" s="1"/>
  <c r="AW48" i="33" s="1"/>
  <c r="AX48" i="33" s="1"/>
  <c r="AY48" i="33" s="1"/>
  <c r="AZ48" i="33" s="1"/>
  <c r="BA48" i="33" s="1"/>
  <c r="BB48" i="33" s="1"/>
  <c r="BC48" i="33" s="1"/>
  <c r="BD48" i="33" s="1"/>
  <c r="BE48" i="33" s="1"/>
  <c r="BF48" i="33" s="1"/>
  <c r="BG48" i="33" s="1"/>
  <c r="BH48" i="33" s="1"/>
  <c r="BI48" i="33" s="1"/>
  <c r="BJ48" i="33" s="1"/>
  <c r="BK48" i="33" s="1"/>
  <c r="BL48" i="33" s="1"/>
  <c r="BM48" i="33" s="1"/>
  <c r="BN48" i="33" s="1"/>
  <c r="BO48" i="33" s="1"/>
  <c r="BP48" i="33" s="1"/>
  <c r="BQ48" i="33" s="1"/>
  <c r="BR48" i="33" s="1"/>
  <c r="BS48" i="33" s="1"/>
  <c r="BT48" i="33" s="1"/>
  <c r="BU48" i="33" s="1"/>
  <c r="BV48" i="33" s="1"/>
  <c r="BW48" i="33" s="1"/>
  <c r="BX48" i="33" s="1"/>
  <c r="BY48" i="33" s="1"/>
  <c r="BZ48" i="33" s="1"/>
  <c r="CA48" i="33" s="1"/>
  <c r="CB48" i="33" s="1"/>
  <c r="CC48" i="33" s="1"/>
  <c r="CD48" i="33" s="1"/>
  <c r="CE48" i="33" s="1"/>
  <c r="CF48" i="33" s="1"/>
  <c r="CG48" i="33" s="1"/>
  <c r="CH48" i="33" s="1"/>
  <c r="G47" i="33"/>
  <c r="H47" i="33" s="1"/>
  <c r="I47" i="33" s="1"/>
  <c r="J47" i="33" s="1"/>
  <c r="K47" i="33" s="1"/>
  <c r="L47" i="33" s="1"/>
  <c r="M47" i="33" s="1"/>
  <c r="N47" i="33" s="1"/>
  <c r="O47" i="33" s="1"/>
  <c r="P47" i="33" s="1"/>
  <c r="Q47" i="33" s="1"/>
  <c r="R47" i="33" s="1"/>
  <c r="S47" i="33" s="1"/>
  <c r="T47" i="33" s="1"/>
  <c r="U47" i="33" s="1"/>
  <c r="V47" i="33" s="1"/>
  <c r="W47" i="33" s="1"/>
  <c r="X47" i="33" s="1"/>
  <c r="Y47" i="33" s="1"/>
  <c r="Z47" i="33" s="1"/>
  <c r="AA47" i="33" s="1"/>
  <c r="AB47" i="33" s="1"/>
  <c r="AC47" i="33" s="1"/>
  <c r="AD47" i="33" s="1"/>
  <c r="AE47" i="33" s="1"/>
  <c r="AF47" i="33" s="1"/>
  <c r="AG47" i="33" s="1"/>
  <c r="AH47" i="33" s="1"/>
  <c r="AI47" i="33" s="1"/>
  <c r="AJ47" i="33" s="1"/>
  <c r="AK47" i="33" s="1"/>
  <c r="AL47" i="33" s="1"/>
  <c r="AM47" i="33" s="1"/>
  <c r="AN47" i="33" s="1"/>
  <c r="AO47" i="33" s="1"/>
  <c r="AP47" i="33" s="1"/>
  <c r="AQ47" i="33" s="1"/>
  <c r="AR47" i="33" s="1"/>
  <c r="AS47" i="33" s="1"/>
  <c r="AT47" i="33" s="1"/>
  <c r="AU47" i="33" s="1"/>
  <c r="AV47" i="33" s="1"/>
  <c r="AW47" i="33" s="1"/>
  <c r="AX47" i="33" s="1"/>
  <c r="AY47" i="33" s="1"/>
  <c r="AZ47" i="33" s="1"/>
  <c r="BA47" i="33" s="1"/>
  <c r="BB47" i="33" s="1"/>
  <c r="BC47" i="33" s="1"/>
  <c r="BD47" i="33" s="1"/>
  <c r="BE47" i="33" s="1"/>
  <c r="BF47" i="33" s="1"/>
  <c r="BG47" i="33" s="1"/>
  <c r="BH47" i="33" s="1"/>
  <c r="BI47" i="33" s="1"/>
  <c r="BJ47" i="33" s="1"/>
  <c r="BK47" i="33" s="1"/>
  <c r="BL47" i="33" s="1"/>
  <c r="BM47" i="33" s="1"/>
  <c r="BN47" i="33" s="1"/>
  <c r="BO47" i="33" s="1"/>
  <c r="BP47" i="33" s="1"/>
  <c r="BQ47" i="33" s="1"/>
  <c r="BR47" i="33" s="1"/>
  <c r="BS47" i="33" s="1"/>
  <c r="BT47" i="33" s="1"/>
  <c r="BU47" i="33" s="1"/>
  <c r="BV47" i="33" s="1"/>
  <c r="BW47" i="33" s="1"/>
  <c r="BX47" i="33" s="1"/>
  <c r="BY47" i="33" s="1"/>
  <c r="BZ47" i="33" s="1"/>
  <c r="CA47" i="33" s="1"/>
  <c r="CB47" i="33" s="1"/>
  <c r="CC47" i="33" s="1"/>
  <c r="CD47" i="33" s="1"/>
  <c r="CE47" i="33" s="1"/>
  <c r="CF47" i="33" s="1"/>
  <c r="CG47" i="33" s="1"/>
  <c r="CH47" i="33" s="1"/>
  <c r="G46" i="33"/>
  <c r="H46" i="33" s="1"/>
  <c r="I46" i="33" s="1"/>
  <c r="J46" i="33" s="1"/>
  <c r="K46" i="33" s="1"/>
  <c r="L46" i="33" s="1"/>
  <c r="M46" i="33" s="1"/>
  <c r="N46" i="33" s="1"/>
  <c r="O46" i="33" s="1"/>
  <c r="P46" i="33" s="1"/>
  <c r="Q46" i="33" s="1"/>
  <c r="R46" i="33" s="1"/>
  <c r="S46" i="33" s="1"/>
  <c r="T46" i="33" s="1"/>
  <c r="U46" i="33" s="1"/>
  <c r="V46" i="33" s="1"/>
  <c r="W46" i="33" s="1"/>
  <c r="X46" i="33" s="1"/>
  <c r="Y46" i="33" s="1"/>
  <c r="Z46" i="33" s="1"/>
  <c r="AA46" i="33" s="1"/>
  <c r="AB46" i="33" s="1"/>
  <c r="AC46" i="33" s="1"/>
  <c r="AD46" i="33" s="1"/>
  <c r="AE46" i="33" s="1"/>
  <c r="AF46" i="33" s="1"/>
  <c r="AG46" i="33" s="1"/>
  <c r="AH46" i="33" s="1"/>
  <c r="AI46" i="33" s="1"/>
  <c r="AJ46" i="33" s="1"/>
  <c r="AK46" i="33" s="1"/>
  <c r="AL46" i="33" s="1"/>
  <c r="AM46" i="33" s="1"/>
  <c r="AN46" i="33" s="1"/>
  <c r="AO46" i="33" s="1"/>
  <c r="AP46" i="33" s="1"/>
  <c r="AQ46" i="33" s="1"/>
  <c r="AR46" i="33" s="1"/>
  <c r="AS46" i="33" s="1"/>
  <c r="AT46" i="33" s="1"/>
  <c r="AU46" i="33" s="1"/>
  <c r="AV46" i="33" s="1"/>
  <c r="AW46" i="33" s="1"/>
  <c r="AX46" i="33" s="1"/>
  <c r="AY46" i="33" s="1"/>
  <c r="AZ46" i="33" s="1"/>
  <c r="BA46" i="33" s="1"/>
  <c r="BB46" i="33" s="1"/>
  <c r="BC46" i="33" s="1"/>
  <c r="BD46" i="33" s="1"/>
  <c r="BE46" i="33" s="1"/>
  <c r="BF46" i="33" s="1"/>
  <c r="BG46" i="33" s="1"/>
  <c r="BH46" i="33" s="1"/>
  <c r="BI46" i="33" s="1"/>
  <c r="BJ46" i="33" s="1"/>
  <c r="BK46" i="33" s="1"/>
  <c r="BL46" i="33" s="1"/>
  <c r="BM46" i="33" s="1"/>
  <c r="BN46" i="33" s="1"/>
  <c r="BO46" i="33" s="1"/>
  <c r="BP46" i="33" s="1"/>
  <c r="BQ46" i="33" s="1"/>
  <c r="BR46" i="33" s="1"/>
  <c r="BS46" i="33" s="1"/>
  <c r="BT46" i="33" s="1"/>
  <c r="BU46" i="33" s="1"/>
  <c r="BV46" i="33" s="1"/>
  <c r="BW46" i="33" s="1"/>
  <c r="BX46" i="33" s="1"/>
  <c r="BY46" i="33" s="1"/>
  <c r="BZ46" i="33" s="1"/>
  <c r="CA46" i="33" s="1"/>
  <c r="CB46" i="33" s="1"/>
  <c r="CC46" i="33" s="1"/>
  <c r="CD46" i="33" s="1"/>
  <c r="CE46" i="33" s="1"/>
  <c r="CF46" i="33" s="1"/>
  <c r="CG46" i="33" s="1"/>
  <c r="CH46" i="33" s="1"/>
  <c r="G45" i="33"/>
  <c r="H45" i="33" s="1"/>
  <c r="I45" i="33" s="1"/>
  <c r="J45" i="33" s="1"/>
  <c r="K45" i="33" s="1"/>
  <c r="L45" i="33" s="1"/>
  <c r="M45" i="33" s="1"/>
  <c r="N45" i="33" s="1"/>
  <c r="O45" i="33" s="1"/>
  <c r="P45" i="33" s="1"/>
  <c r="Q45" i="33" s="1"/>
  <c r="R45" i="33" s="1"/>
  <c r="S45" i="33" s="1"/>
  <c r="T45" i="33" s="1"/>
  <c r="U45" i="33" s="1"/>
  <c r="V45" i="33" s="1"/>
  <c r="W45" i="33" s="1"/>
  <c r="X45" i="33" s="1"/>
  <c r="Y45" i="33" s="1"/>
  <c r="Z45" i="33" s="1"/>
  <c r="AA45" i="33" s="1"/>
  <c r="AB45" i="33" s="1"/>
  <c r="AC45" i="33" s="1"/>
  <c r="AD45" i="33" s="1"/>
  <c r="AE45" i="33" s="1"/>
  <c r="AF45" i="33" s="1"/>
  <c r="AG45" i="33" s="1"/>
  <c r="AH45" i="33" s="1"/>
  <c r="AI45" i="33" s="1"/>
  <c r="AJ45" i="33" s="1"/>
  <c r="AK45" i="33" s="1"/>
  <c r="AL45" i="33" s="1"/>
  <c r="AM45" i="33" s="1"/>
  <c r="AN45" i="33" s="1"/>
  <c r="AO45" i="33" s="1"/>
  <c r="AP45" i="33" s="1"/>
  <c r="AQ45" i="33" s="1"/>
  <c r="AR45" i="33" s="1"/>
  <c r="AS45" i="33" s="1"/>
  <c r="AT45" i="33" s="1"/>
  <c r="AU45" i="33" s="1"/>
  <c r="AV45" i="33" s="1"/>
  <c r="AW45" i="33" s="1"/>
  <c r="AX45" i="33" s="1"/>
  <c r="AY45" i="33" s="1"/>
  <c r="AZ45" i="33" s="1"/>
  <c r="BA45" i="33" s="1"/>
  <c r="BB45" i="33" s="1"/>
  <c r="BC45" i="33" s="1"/>
  <c r="BD45" i="33" s="1"/>
  <c r="BE45" i="33" s="1"/>
  <c r="BF45" i="33" s="1"/>
  <c r="BG45" i="33" s="1"/>
  <c r="BH45" i="33" s="1"/>
  <c r="BI45" i="33" s="1"/>
  <c r="BJ45" i="33" s="1"/>
  <c r="BK45" i="33" s="1"/>
  <c r="BL45" i="33" s="1"/>
  <c r="BM45" i="33" s="1"/>
  <c r="BN45" i="33" s="1"/>
  <c r="BO45" i="33" s="1"/>
  <c r="BP45" i="33" s="1"/>
  <c r="BQ45" i="33" s="1"/>
  <c r="BR45" i="33" s="1"/>
  <c r="BS45" i="33" s="1"/>
  <c r="BT45" i="33" s="1"/>
  <c r="BU45" i="33" s="1"/>
  <c r="BV45" i="33" s="1"/>
  <c r="BW45" i="33" s="1"/>
  <c r="BX45" i="33" s="1"/>
  <c r="BY45" i="33" s="1"/>
  <c r="BZ45" i="33" s="1"/>
  <c r="CA45" i="33" s="1"/>
  <c r="CB45" i="33" s="1"/>
  <c r="CC45" i="33" s="1"/>
  <c r="CD45" i="33" s="1"/>
  <c r="CE45" i="33" s="1"/>
  <c r="CF45" i="33" s="1"/>
  <c r="CG45" i="33" s="1"/>
  <c r="CH45" i="33" s="1"/>
  <c r="G44" i="33"/>
  <c r="H44" i="33" s="1"/>
  <c r="I44" i="33" s="1"/>
  <c r="J44" i="33" s="1"/>
  <c r="K44" i="33" s="1"/>
  <c r="L44" i="33" s="1"/>
  <c r="M44" i="33" s="1"/>
  <c r="N44" i="33" s="1"/>
  <c r="O44" i="33" s="1"/>
  <c r="P44" i="33" s="1"/>
  <c r="Q44" i="33" s="1"/>
  <c r="R44" i="33" s="1"/>
  <c r="S44" i="33" s="1"/>
  <c r="T44" i="33" s="1"/>
  <c r="U44" i="33" s="1"/>
  <c r="V44" i="33" s="1"/>
  <c r="W44" i="33" s="1"/>
  <c r="X44" i="33" s="1"/>
  <c r="Y44" i="33" s="1"/>
  <c r="Z44" i="33" s="1"/>
  <c r="AA44" i="33" s="1"/>
  <c r="AB44" i="33" s="1"/>
  <c r="AC44" i="33" s="1"/>
  <c r="AD44" i="33" s="1"/>
  <c r="AE44" i="33" s="1"/>
  <c r="AF44" i="33" s="1"/>
  <c r="AG44" i="33" s="1"/>
  <c r="AH44" i="33" s="1"/>
  <c r="AI44" i="33" s="1"/>
  <c r="AJ44" i="33" s="1"/>
  <c r="AK44" i="33" s="1"/>
  <c r="AL44" i="33" s="1"/>
  <c r="AM44" i="33" s="1"/>
  <c r="AN44" i="33" s="1"/>
  <c r="AO44" i="33" s="1"/>
  <c r="AP44" i="33" s="1"/>
  <c r="AQ44" i="33" s="1"/>
  <c r="AR44" i="33" s="1"/>
  <c r="AS44" i="33" s="1"/>
  <c r="AT44" i="33" s="1"/>
  <c r="AU44" i="33" s="1"/>
  <c r="AV44" i="33" s="1"/>
  <c r="AW44" i="33" s="1"/>
  <c r="AX44" i="33" s="1"/>
  <c r="AY44" i="33" s="1"/>
  <c r="AZ44" i="33" s="1"/>
  <c r="BA44" i="33" s="1"/>
  <c r="BB44" i="33" s="1"/>
  <c r="BC44" i="33" s="1"/>
  <c r="BD44" i="33" s="1"/>
  <c r="BE44" i="33" s="1"/>
  <c r="BF44" i="33" s="1"/>
  <c r="BG44" i="33" s="1"/>
  <c r="BH44" i="33" s="1"/>
  <c r="BI44" i="33" s="1"/>
  <c r="BJ44" i="33" s="1"/>
  <c r="BK44" i="33" s="1"/>
  <c r="BL44" i="33" s="1"/>
  <c r="BM44" i="33" s="1"/>
  <c r="BN44" i="33" s="1"/>
  <c r="BO44" i="33" s="1"/>
  <c r="BP44" i="33" s="1"/>
  <c r="BQ44" i="33" s="1"/>
  <c r="BR44" i="33" s="1"/>
  <c r="BS44" i="33" s="1"/>
  <c r="BT44" i="33" s="1"/>
  <c r="BU44" i="33" s="1"/>
  <c r="BV44" i="33" s="1"/>
  <c r="BW44" i="33" s="1"/>
  <c r="BX44" i="33" s="1"/>
  <c r="BY44" i="33" s="1"/>
  <c r="BZ44" i="33" s="1"/>
  <c r="CA44" i="33" s="1"/>
  <c r="CB44" i="33" s="1"/>
  <c r="CC44" i="33" s="1"/>
  <c r="CD44" i="33" s="1"/>
  <c r="CE44" i="33" s="1"/>
  <c r="CF44" i="33" s="1"/>
  <c r="CG44" i="33" s="1"/>
  <c r="CH44" i="33" s="1"/>
  <c r="G43" i="33"/>
  <c r="H43" i="33" s="1"/>
  <c r="I43" i="33" s="1"/>
  <c r="J43" i="33" s="1"/>
  <c r="K43" i="33" s="1"/>
  <c r="L43" i="33" s="1"/>
  <c r="M43" i="33" s="1"/>
  <c r="N43" i="33" s="1"/>
  <c r="O43" i="33" s="1"/>
  <c r="P43" i="33" s="1"/>
  <c r="Q43" i="33" s="1"/>
  <c r="R43" i="33" s="1"/>
  <c r="S43" i="33" s="1"/>
  <c r="T43" i="33" s="1"/>
  <c r="U43" i="33" s="1"/>
  <c r="V43" i="33" s="1"/>
  <c r="W43" i="33" s="1"/>
  <c r="X43" i="33" s="1"/>
  <c r="Y43" i="33" s="1"/>
  <c r="Z43" i="33" s="1"/>
  <c r="AA43" i="33" s="1"/>
  <c r="AB43" i="33" s="1"/>
  <c r="AC43" i="33" s="1"/>
  <c r="AD43" i="33" s="1"/>
  <c r="AE43" i="33" s="1"/>
  <c r="AF43" i="33" s="1"/>
  <c r="AG43" i="33" s="1"/>
  <c r="AH43" i="33" s="1"/>
  <c r="AI43" i="33" s="1"/>
  <c r="AJ43" i="33" s="1"/>
  <c r="AK43" i="33" s="1"/>
  <c r="AL43" i="33" s="1"/>
  <c r="AM43" i="33" s="1"/>
  <c r="AN43" i="33" s="1"/>
  <c r="AO43" i="33" s="1"/>
  <c r="AP43" i="33" s="1"/>
  <c r="AQ43" i="33" s="1"/>
  <c r="AR43" i="33" s="1"/>
  <c r="AS43" i="33" s="1"/>
  <c r="AT43" i="33" s="1"/>
  <c r="AU43" i="33" s="1"/>
  <c r="AV43" i="33" s="1"/>
  <c r="AW43" i="33" s="1"/>
  <c r="AX43" i="33" s="1"/>
  <c r="AY43" i="33" s="1"/>
  <c r="AZ43" i="33" s="1"/>
  <c r="BA43" i="33" s="1"/>
  <c r="BB43" i="33" s="1"/>
  <c r="BC43" i="33" s="1"/>
  <c r="BD43" i="33" s="1"/>
  <c r="BE43" i="33" s="1"/>
  <c r="BF43" i="33" s="1"/>
  <c r="BG43" i="33" s="1"/>
  <c r="BH43" i="33" s="1"/>
  <c r="BI43" i="33" s="1"/>
  <c r="BJ43" i="33" s="1"/>
  <c r="BK43" i="33" s="1"/>
  <c r="BL43" i="33" s="1"/>
  <c r="BM43" i="33" s="1"/>
  <c r="BN43" i="33" s="1"/>
  <c r="BO43" i="33" s="1"/>
  <c r="BP43" i="33" s="1"/>
  <c r="BQ43" i="33" s="1"/>
  <c r="BR43" i="33" s="1"/>
  <c r="BS43" i="33" s="1"/>
  <c r="BT43" i="33" s="1"/>
  <c r="BU43" i="33" s="1"/>
  <c r="BV43" i="33" s="1"/>
  <c r="BW43" i="33" s="1"/>
  <c r="BX43" i="33" s="1"/>
  <c r="BY43" i="33" s="1"/>
  <c r="BZ43" i="33" s="1"/>
  <c r="CA43" i="33" s="1"/>
  <c r="CB43" i="33" s="1"/>
  <c r="CC43" i="33" s="1"/>
  <c r="CD43" i="33" s="1"/>
  <c r="CE43" i="33" s="1"/>
  <c r="CF43" i="33" s="1"/>
  <c r="CG43" i="33" s="1"/>
  <c r="CH43" i="33" s="1"/>
  <c r="G42" i="33"/>
  <c r="H42" i="33" s="1"/>
  <c r="I42" i="33" s="1"/>
  <c r="J42" i="33" s="1"/>
  <c r="K42" i="33" s="1"/>
  <c r="L42" i="33" s="1"/>
  <c r="M42" i="33" s="1"/>
  <c r="N42" i="33" s="1"/>
  <c r="O42" i="33" s="1"/>
  <c r="P42" i="33" s="1"/>
  <c r="Q42" i="33" s="1"/>
  <c r="R42" i="33" s="1"/>
  <c r="S42" i="33" s="1"/>
  <c r="T42" i="33" s="1"/>
  <c r="U42" i="33" s="1"/>
  <c r="V42" i="33" s="1"/>
  <c r="W42" i="33" s="1"/>
  <c r="X42" i="33" s="1"/>
  <c r="Y42" i="33" s="1"/>
  <c r="Z42" i="33" s="1"/>
  <c r="AA42" i="33" s="1"/>
  <c r="AB42" i="33" s="1"/>
  <c r="AC42" i="33" s="1"/>
  <c r="AD42" i="33" s="1"/>
  <c r="AE42" i="33" s="1"/>
  <c r="AF42" i="33" s="1"/>
  <c r="AG42" i="33" s="1"/>
  <c r="AH42" i="33" s="1"/>
  <c r="AI42" i="33" s="1"/>
  <c r="AJ42" i="33" s="1"/>
  <c r="AK42" i="33" s="1"/>
  <c r="AL42" i="33" s="1"/>
  <c r="AM42" i="33" s="1"/>
  <c r="AN42" i="33" s="1"/>
  <c r="AO42" i="33" s="1"/>
  <c r="AP42" i="33" s="1"/>
  <c r="AQ42" i="33" s="1"/>
  <c r="AR42" i="33" s="1"/>
  <c r="AS42" i="33" s="1"/>
  <c r="AT42" i="33" s="1"/>
  <c r="AU42" i="33" s="1"/>
  <c r="AV42" i="33" s="1"/>
  <c r="AW42" i="33" s="1"/>
  <c r="AX42" i="33" s="1"/>
  <c r="AY42" i="33" s="1"/>
  <c r="AZ42" i="33" s="1"/>
  <c r="BA42" i="33" s="1"/>
  <c r="BB42" i="33" s="1"/>
  <c r="BC42" i="33" s="1"/>
  <c r="BD42" i="33" s="1"/>
  <c r="BE42" i="33" s="1"/>
  <c r="BF42" i="33" s="1"/>
  <c r="BG42" i="33" s="1"/>
  <c r="BH42" i="33" s="1"/>
  <c r="BI42" i="33" s="1"/>
  <c r="BJ42" i="33" s="1"/>
  <c r="BK42" i="33" s="1"/>
  <c r="BL42" i="33" s="1"/>
  <c r="BM42" i="33" s="1"/>
  <c r="BN42" i="33" s="1"/>
  <c r="BO42" i="33" s="1"/>
  <c r="BP42" i="33" s="1"/>
  <c r="BQ42" i="33" s="1"/>
  <c r="BR42" i="33" s="1"/>
  <c r="BS42" i="33" s="1"/>
  <c r="BT42" i="33" s="1"/>
  <c r="BU42" i="33" s="1"/>
  <c r="BV42" i="33" s="1"/>
  <c r="BW42" i="33" s="1"/>
  <c r="BX42" i="33" s="1"/>
  <c r="BY42" i="33" s="1"/>
  <c r="BZ42" i="33" s="1"/>
  <c r="CA42" i="33" s="1"/>
  <c r="CB42" i="33" s="1"/>
  <c r="CC42" i="33" s="1"/>
  <c r="CD42" i="33" s="1"/>
  <c r="CE42" i="33" s="1"/>
  <c r="CF42" i="33" s="1"/>
  <c r="CG42" i="33" s="1"/>
  <c r="CH42" i="33" s="1"/>
  <c r="G41" i="33"/>
  <c r="H41" i="33" s="1"/>
  <c r="I41" i="33" s="1"/>
  <c r="J41" i="33" s="1"/>
  <c r="K41" i="33" s="1"/>
  <c r="L41" i="33" s="1"/>
  <c r="M41" i="33" s="1"/>
  <c r="N41" i="33" s="1"/>
  <c r="O41" i="33" s="1"/>
  <c r="P41" i="33" s="1"/>
  <c r="Q41" i="33" s="1"/>
  <c r="R41" i="33" s="1"/>
  <c r="S41" i="33" s="1"/>
  <c r="T41" i="33" s="1"/>
  <c r="U41" i="33" s="1"/>
  <c r="V41" i="33" s="1"/>
  <c r="W41" i="33" s="1"/>
  <c r="X41" i="33" s="1"/>
  <c r="Y41" i="33" s="1"/>
  <c r="Z41" i="33" s="1"/>
  <c r="AA41" i="33" s="1"/>
  <c r="AB41" i="33" s="1"/>
  <c r="AC41" i="33" s="1"/>
  <c r="AD41" i="33" s="1"/>
  <c r="AE41" i="33" s="1"/>
  <c r="AF41" i="33" s="1"/>
  <c r="AG41" i="33" s="1"/>
  <c r="AH41" i="33" s="1"/>
  <c r="AI41" i="33" s="1"/>
  <c r="AJ41" i="33" s="1"/>
  <c r="AK41" i="33" s="1"/>
  <c r="AL41" i="33" s="1"/>
  <c r="AM41" i="33" s="1"/>
  <c r="AN41" i="33" s="1"/>
  <c r="AO41" i="33" s="1"/>
  <c r="AP41" i="33" s="1"/>
  <c r="AQ41" i="33" s="1"/>
  <c r="AR41" i="33" s="1"/>
  <c r="AS41" i="33" s="1"/>
  <c r="AT41" i="33" s="1"/>
  <c r="AU41" i="33" s="1"/>
  <c r="AV41" i="33" s="1"/>
  <c r="AW41" i="33" s="1"/>
  <c r="AX41" i="33" s="1"/>
  <c r="AY41" i="33" s="1"/>
  <c r="AZ41" i="33" s="1"/>
  <c r="BA41" i="33" s="1"/>
  <c r="BB41" i="33" s="1"/>
  <c r="BC41" i="33" s="1"/>
  <c r="BD41" i="33" s="1"/>
  <c r="BE41" i="33" s="1"/>
  <c r="BF41" i="33" s="1"/>
  <c r="BG41" i="33" s="1"/>
  <c r="BH41" i="33" s="1"/>
  <c r="BI41" i="33" s="1"/>
  <c r="BJ41" i="33" s="1"/>
  <c r="BK41" i="33" s="1"/>
  <c r="BL41" i="33" s="1"/>
  <c r="BM41" i="33" s="1"/>
  <c r="BN41" i="33" s="1"/>
  <c r="BO41" i="33" s="1"/>
  <c r="BP41" i="33" s="1"/>
  <c r="BQ41" i="33" s="1"/>
  <c r="BR41" i="33" s="1"/>
  <c r="BS41" i="33" s="1"/>
  <c r="BT41" i="33" s="1"/>
  <c r="BU41" i="33" s="1"/>
  <c r="BV41" i="33" s="1"/>
  <c r="BW41" i="33" s="1"/>
  <c r="BX41" i="33" s="1"/>
  <c r="BY41" i="33" s="1"/>
  <c r="BZ41" i="33" s="1"/>
  <c r="CA41" i="33" s="1"/>
  <c r="CB41" i="33" s="1"/>
  <c r="CC41" i="33" s="1"/>
  <c r="CD41" i="33" s="1"/>
  <c r="CE41" i="33" s="1"/>
  <c r="CF41" i="33" s="1"/>
  <c r="CG41" i="33" s="1"/>
  <c r="CH41" i="33" s="1"/>
  <c r="G45" i="32"/>
  <c r="H45" i="32" s="1"/>
  <c r="I45" i="32" s="1"/>
  <c r="J45" i="32" s="1"/>
  <c r="K45" i="32" s="1"/>
  <c r="L45" i="32" s="1"/>
  <c r="M45" i="32" s="1"/>
  <c r="N45" i="32" s="1"/>
  <c r="O45" i="32" s="1"/>
  <c r="P45" i="32" s="1"/>
  <c r="Q45" i="32" s="1"/>
  <c r="R45" i="32" s="1"/>
  <c r="S45" i="32" s="1"/>
  <c r="T45" i="32" s="1"/>
  <c r="U45" i="32" s="1"/>
  <c r="V45" i="32" s="1"/>
  <c r="W45" i="32" s="1"/>
  <c r="X45" i="32" s="1"/>
  <c r="Y45" i="32" s="1"/>
  <c r="Z45" i="32" s="1"/>
  <c r="AA45" i="32" s="1"/>
  <c r="AB45" i="32" s="1"/>
  <c r="AC45" i="32" s="1"/>
  <c r="AD45" i="32" s="1"/>
  <c r="AE45" i="32" s="1"/>
  <c r="AF45" i="32" s="1"/>
  <c r="AG45" i="32" s="1"/>
  <c r="AH45" i="32" s="1"/>
  <c r="AI45" i="32" s="1"/>
  <c r="AJ45" i="32" s="1"/>
  <c r="AK45" i="32" s="1"/>
  <c r="AL45" i="32" s="1"/>
  <c r="AM45" i="32" s="1"/>
  <c r="AN45" i="32" s="1"/>
  <c r="AO45" i="32" s="1"/>
  <c r="AP45" i="32" s="1"/>
  <c r="AQ45" i="32" s="1"/>
  <c r="AR45" i="32" s="1"/>
  <c r="AS45" i="32" s="1"/>
  <c r="AT45" i="32" s="1"/>
  <c r="AU45" i="32" s="1"/>
  <c r="AV45" i="32" s="1"/>
  <c r="AW45" i="32" s="1"/>
  <c r="AX45" i="32" s="1"/>
  <c r="AY45" i="32" s="1"/>
  <c r="AZ45" i="32" s="1"/>
  <c r="BA45" i="32" s="1"/>
  <c r="BB45" i="32" s="1"/>
  <c r="BC45" i="32" s="1"/>
  <c r="BD45" i="32" s="1"/>
  <c r="BE45" i="32" s="1"/>
  <c r="BF45" i="32" s="1"/>
  <c r="BG45" i="32" s="1"/>
  <c r="BH45" i="32" s="1"/>
  <c r="BI45" i="32" s="1"/>
  <c r="BJ45" i="32" s="1"/>
  <c r="BK45" i="32" s="1"/>
  <c r="BL45" i="32" s="1"/>
  <c r="BM45" i="32" s="1"/>
  <c r="BN45" i="32" s="1"/>
  <c r="BO45" i="32" s="1"/>
  <c r="BP45" i="32" s="1"/>
  <c r="BQ45" i="32" s="1"/>
  <c r="BR45" i="32" s="1"/>
  <c r="BS45" i="32" s="1"/>
  <c r="BT45" i="32" s="1"/>
  <c r="BU45" i="32" s="1"/>
  <c r="BV45" i="32" s="1"/>
  <c r="BW45" i="32" s="1"/>
  <c r="BX45" i="32" s="1"/>
  <c r="BY45" i="32" s="1"/>
  <c r="BZ45" i="32" s="1"/>
  <c r="CA45" i="32" s="1"/>
  <c r="CB45" i="32" s="1"/>
  <c r="CC45" i="32" s="1"/>
  <c r="CD45" i="32" s="1"/>
  <c r="CE45" i="32" s="1"/>
  <c r="CF45" i="32" s="1"/>
  <c r="CG45" i="32" s="1"/>
  <c r="CH45" i="32" s="1"/>
  <c r="G44" i="32"/>
  <c r="H44" i="32" s="1"/>
  <c r="I44" i="32" s="1"/>
  <c r="J44" i="32" s="1"/>
  <c r="K44" i="32" s="1"/>
  <c r="L44" i="32" s="1"/>
  <c r="M44" i="32" s="1"/>
  <c r="N44" i="32" s="1"/>
  <c r="O44" i="32" s="1"/>
  <c r="P44" i="32" s="1"/>
  <c r="Q44" i="32" s="1"/>
  <c r="R44" i="32" s="1"/>
  <c r="S44" i="32" s="1"/>
  <c r="T44" i="32" s="1"/>
  <c r="U44" i="32" s="1"/>
  <c r="V44" i="32" s="1"/>
  <c r="W44" i="32" s="1"/>
  <c r="X44" i="32" s="1"/>
  <c r="Y44" i="32" s="1"/>
  <c r="Z44" i="32" s="1"/>
  <c r="AA44" i="32" s="1"/>
  <c r="AB44" i="32" s="1"/>
  <c r="AC44" i="32" s="1"/>
  <c r="AD44" i="32" s="1"/>
  <c r="AE44" i="32" s="1"/>
  <c r="AF44" i="32" s="1"/>
  <c r="AG44" i="32" s="1"/>
  <c r="AH44" i="32" s="1"/>
  <c r="AI44" i="32" s="1"/>
  <c r="AJ44" i="32" s="1"/>
  <c r="AK44" i="32" s="1"/>
  <c r="AL44" i="32" s="1"/>
  <c r="AM44" i="32" s="1"/>
  <c r="AN44" i="32" s="1"/>
  <c r="AO44" i="32" s="1"/>
  <c r="AP44" i="32" s="1"/>
  <c r="AQ44" i="32" s="1"/>
  <c r="AR44" i="32" s="1"/>
  <c r="AS44" i="32" s="1"/>
  <c r="AT44" i="32" s="1"/>
  <c r="AU44" i="32" s="1"/>
  <c r="AV44" i="32" s="1"/>
  <c r="AW44" i="32" s="1"/>
  <c r="AX44" i="32" s="1"/>
  <c r="AY44" i="32" s="1"/>
  <c r="AZ44" i="32" s="1"/>
  <c r="BA44" i="32" s="1"/>
  <c r="BB44" i="32" s="1"/>
  <c r="BC44" i="32" s="1"/>
  <c r="BD44" i="32" s="1"/>
  <c r="BE44" i="32" s="1"/>
  <c r="BF44" i="32" s="1"/>
  <c r="BG44" i="32" s="1"/>
  <c r="BH44" i="32" s="1"/>
  <c r="BI44" i="32" s="1"/>
  <c r="BJ44" i="32" s="1"/>
  <c r="BK44" i="32" s="1"/>
  <c r="BL44" i="32" s="1"/>
  <c r="BM44" i="32" s="1"/>
  <c r="BN44" i="32" s="1"/>
  <c r="BO44" i="32" s="1"/>
  <c r="BP44" i="32" s="1"/>
  <c r="BQ44" i="32" s="1"/>
  <c r="BR44" i="32" s="1"/>
  <c r="BS44" i="32" s="1"/>
  <c r="BT44" i="32" s="1"/>
  <c r="BU44" i="32" s="1"/>
  <c r="BV44" i="32" s="1"/>
  <c r="BW44" i="32" s="1"/>
  <c r="BX44" i="32" s="1"/>
  <c r="BY44" i="32" s="1"/>
  <c r="BZ44" i="32" s="1"/>
  <c r="CA44" i="32" s="1"/>
  <c r="CB44" i="32" s="1"/>
  <c r="CC44" i="32" s="1"/>
  <c r="CD44" i="32" s="1"/>
  <c r="CE44" i="32" s="1"/>
  <c r="CF44" i="32" s="1"/>
  <c r="CG44" i="32" s="1"/>
  <c r="CH44" i="32" s="1"/>
  <c r="G43" i="32"/>
  <c r="H43" i="32" s="1"/>
  <c r="I43" i="32" s="1"/>
  <c r="J43" i="32" s="1"/>
  <c r="K43" i="32" s="1"/>
  <c r="L43" i="32" s="1"/>
  <c r="M43" i="32" s="1"/>
  <c r="N43" i="32" s="1"/>
  <c r="O43" i="32" s="1"/>
  <c r="P43" i="32" s="1"/>
  <c r="Q43" i="32" s="1"/>
  <c r="R43" i="32" s="1"/>
  <c r="S43" i="32" s="1"/>
  <c r="T43" i="32" s="1"/>
  <c r="U43" i="32" s="1"/>
  <c r="V43" i="32" s="1"/>
  <c r="W43" i="32" s="1"/>
  <c r="X43" i="32" s="1"/>
  <c r="Y43" i="32" s="1"/>
  <c r="Z43" i="32" s="1"/>
  <c r="AA43" i="32" s="1"/>
  <c r="AB43" i="32" s="1"/>
  <c r="AC43" i="32" s="1"/>
  <c r="AD43" i="32" s="1"/>
  <c r="AE43" i="32" s="1"/>
  <c r="AF43" i="32" s="1"/>
  <c r="AG43" i="32" s="1"/>
  <c r="AH43" i="32" s="1"/>
  <c r="AI43" i="32" s="1"/>
  <c r="AJ43" i="32" s="1"/>
  <c r="AK43" i="32" s="1"/>
  <c r="AL43" i="32" s="1"/>
  <c r="AM43" i="32" s="1"/>
  <c r="AN43" i="32" s="1"/>
  <c r="AO43" i="32" s="1"/>
  <c r="AP43" i="32" s="1"/>
  <c r="AQ43" i="32" s="1"/>
  <c r="AR43" i="32" s="1"/>
  <c r="AS43" i="32" s="1"/>
  <c r="AT43" i="32" s="1"/>
  <c r="AU43" i="32" s="1"/>
  <c r="AV43" i="32" s="1"/>
  <c r="AW43" i="32" s="1"/>
  <c r="AX43" i="32" s="1"/>
  <c r="AY43" i="32" s="1"/>
  <c r="AZ43" i="32" s="1"/>
  <c r="BA43" i="32" s="1"/>
  <c r="BB43" i="32" s="1"/>
  <c r="BC43" i="32" s="1"/>
  <c r="BD43" i="32" s="1"/>
  <c r="BE43" i="32" s="1"/>
  <c r="BF43" i="32" s="1"/>
  <c r="BG43" i="32" s="1"/>
  <c r="BH43" i="32" s="1"/>
  <c r="BI43" i="32" s="1"/>
  <c r="BJ43" i="32" s="1"/>
  <c r="BK43" i="32" s="1"/>
  <c r="BL43" i="32" s="1"/>
  <c r="BM43" i="32" s="1"/>
  <c r="BN43" i="32" s="1"/>
  <c r="BO43" i="32" s="1"/>
  <c r="BP43" i="32" s="1"/>
  <c r="BQ43" i="32" s="1"/>
  <c r="BR43" i="32" s="1"/>
  <c r="BS43" i="32" s="1"/>
  <c r="BT43" i="32" s="1"/>
  <c r="BU43" i="32" s="1"/>
  <c r="BV43" i="32" s="1"/>
  <c r="BW43" i="32" s="1"/>
  <c r="BX43" i="32" s="1"/>
  <c r="BY43" i="32" s="1"/>
  <c r="BZ43" i="32" s="1"/>
  <c r="CA43" i="32" s="1"/>
  <c r="CB43" i="32" s="1"/>
  <c r="CC43" i="32" s="1"/>
  <c r="CD43" i="32" s="1"/>
  <c r="CE43" i="32" s="1"/>
  <c r="CF43" i="32" s="1"/>
  <c r="CG43" i="32" s="1"/>
  <c r="CH43" i="32" s="1"/>
  <c r="G42" i="32"/>
  <c r="H42" i="32" s="1"/>
  <c r="I42" i="32" s="1"/>
  <c r="J42" i="32" s="1"/>
  <c r="K42" i="32" s="1"/>
  <c r="L42" i="32" s="1"/>
  <c r="M42" i="32" s="1"/>
  <c r="N42" i="32" s="1"/>
  <c r="O42" i="32" s="1"/>
  <c r="P42" i="32" s="1"/>
  <c r="Q42" i="32" s="1"/>
  <c r="R42" i="32" s="1"/>
  <c r="S42" i="32" s="1"/>
  <c r="T42" i="32" s="1"/>
  <c r="U42" i="32" s="1"/>
  <c r="V42" i="32" s="1"/>
  <c r="W42" i="32" s="1"/>
  <c r="X42" i="32" s="1"/>
  <c r="Y42" i="32" s="1"/>
  <c r="Z42" i="32" s="1"/>
  <c r="AA42" i="32" s="1"/>
  <c r="AB42" i="32" s="1"/>
  <c r="AC42" i="32" s="1"/>
  <c r="AD42" i="32" s="1"/>
  <c r="AE42" i="32" s="1"/>
  <c r="AF42" i="32" s="1"/>
  <c r="AG42" i="32" s="1"/>
  <c r="AH42" i="32" s="1"/>
  <c r="AI42" i="32" s="1"/>
  <c r="AJ42" i="32" s="1"/>
  <c r="AK42" i="32" s="1"/>
  <c r="AL42" i="32" s="1"/>
  <c r="AM42" i="32" s="1"/>
  <c r="AN42" i="32" s="1"/>
  <c r="AO42" i="32" s="1"/>
  <c r="AP42" i="32" s="1"/>
  <c r="AQ42" i="32" s="1"/>
  <c r="AR42" i="32" s="1"/>
  <c r="AS42" i="32" s="1"/>
  <c r="AT42" i="32" s="1"/>
  <c r="AU42" i="32" s="1"/>
  <c r="AV42" i="32" s="1"/>
  <c r="AW42" i="32" s="1"/>
  <c r="AX42" i="32" s="1"/>
  <c r="AY42" i="32" s="1"/>
  <c r="AZ42" i="32" s="1"/>
  <c r="BA42" i="32" s="1"/>
  <c r="BB42" i="32" s="1"/>
  <c r="BC42" i="32" s="1"/>
  <c r="BD42" i="32" s="1"/>
  <c r="BE42" i="32" s="1"/>
  <c r="BF42" i="32" s="1"/>
  <c r="BG42" i="32" s="1"/>
  <c r="BH42" i="32" s="1"/>
  <c r="BI42" i="32" s="1"/>
  <c r="BJ42" i="32" s="1"/>
  <c r="BK42" i="32" s="1"/>
  <c r="BL42" i="32" s="1"/>
  <c r="BM42" i="32" s="1"/>
  <c r="BN42" i="32" s="1"/>
  <c r="BO42" i="32" s="1"/>
  <c r="BP42" i="32" s="1"/>
  <c r="BQ42" i="32" s="1"/>
  <c r="BR42" i="32" s="1"/>
  <c r="BS42" i="32" s="1"/>
  <c r="BT42" i="32" s="1"/>
  <c r="BU42" i="32" s="1"/>
  <c r="BV42" i="32" s="1"/>
  <c r="BW42" i="32" s="1"/>
  <c r="BX42" i="32" s="1"/>
  <c r="BY42" i="32" s="1"/>
  <c r="BZ42" i="32" s="1"/>
  <c r="CA42" i="32" s="1"/>
  <c r="CB42" i="32" s="1"/>
  <c r="CC42" i="32" s="1"/>
  <c r="CD42" i="32" s="1"/>
  <c r="CE42" i="32" s="1"/>
  <c r="CF42" i="32" s="1"/>
  <c r="CG42" i="32" s="1"/>
  <c r="CH42" i="32" s="1"/>
  <c r="G41" i="32"/>
  <c r="H41" i="32" s="1"/>
  <c r="I41" i="32" s="1"/>
  <c r="J41" i="32" s="1"/>
  <c r="K41" i="32" s="1"/>
  <c r="L41" i="32" s="1"/>
  <c r="M41" i="32" s="1"/>
  <c r="N41" i="32" s="1"/>
  <c r="O41" i="32" s="1"/>
  <c r="P41" i="32" s="1"/>
  <c r="Q41" i="32" s="1"/>
  <c r="R41" i="32" s="1"/>
  <c r="S41" i="32" s="1"/>
  <c r="T41" i="32" s="1"/>
  <c r="U41" i="32" s="1"/>
  <c r="V41" i="32" s="1"/>
  <c r="W41" i="32" s="1"/>
  <c r="X41" i="32" s="1"/>
  <c r="Y41" i="32" s="1"/>
  <c r="Z41" i="32" s="1"/>
  <c r="AA41" i="32" s="1"/>
  <c r="AB41" i="32" s="1"/>
  <c r="AC41" i="32" s="1"/>
  <c r="AD41" i="32" s="1"/>
  <c r="AE41" i="32" s="1"/>
  <c r="AF41" i="32" s="1"/>
  <c r="AG41" i="32" s="1"/>
  <c r="AH41" i="32" s="1"/>
  <c r="AI41" i="32" s="1"/>
  <c r="AJ41" i="32" s="1"/>
  <c r="AK41" i="32" s="1"/>
  <c r="AL41" i="32" s="1"/>
  <c r="AM41" i="32" s="1"/>
  <c r="AN41" i="32" s="1"/>
  <c r="AO41" i="32" s="1"/>
  <c r="AP41" i="32" s="1"/>
  <c r="AQ41" i="32" s="1"/>
  <c r="AR41" i="32" s="1"/>
  <c r="AS41" i="32" s="1"/>
  <c r="AT41" i="32" s="1"/>
  <c r="AU41" i="32" s="1"/>
  <c r="AV41" i="32" s="1"/>
  <c r="AW41" i="32" s="1"/>
  <c r="AX41" i="32" s="1"/>
  <c r="AY41" i="32" s="1"/>
  <c r="AZ41" i="32" s="1"/>
  <c r="BA41" i="32" s="1"/>
  <c r="BB41" i="32" s="1"/>
  <c r="BC41" i="32" s="1"/>
  <c r="BD41" i="32" s="1"/>
  <c r="BE41" i="32" s="1"/>
  <c r="BF41" i="32" s="1"/>
  <c r="BG41" i="32" s="1"/>
  <c r="BH41" i="32" s="1"/>
  <c r="BI41" i="32" s="1"/>
  <c r="BJ41" i="32" s="1"/>
  <c r="BK41" i="32" s="1"/>
  <c r="BL41" i="32" s="1"/>
  <c r="BM41" i="32" s="1"/>
  <c r="BN41" i="32" s="1"/>
  <c r="BO41" i="32" s="1"/>
  <c r="BP41" i="32" s="1"/>
  <c r="BQ41" i="32" s="1"/>
  <c r="BR41" i="32" s="1"/>
  <c r="BS41" i="32" s="1"/>
  <c r="BT41" i="32" s="1"/>
  <c r="BU41" i="32" s="1"/>
  <c r="BV41" i="32" s="1"/>
  <c r="BW41" i="32" s="1"/>
  <c r="BX41" i="32" s="1"/>
  <c r="BY41" i="32" s="1"/>
  <c r="BZ41" i="32" s="1"/>
  <c r="CA41" i="32" s="1"/>
  <c r="CB41" i="32" s="1"/>
  <c r="CC41" i="32" s="1"/>
  <c r="CD41" i="32" s="1"/>
  <c r="CE41" i="32" s="1"/>
  <c r="CF41" i="32" s="1"/>
  <c r="CG41" i="32" s="1"/>
  <c r="CH41" i="32" s="1"/>
  <c r="G40" i="32"/>
  <c r="H40" i="32" s="1"/>
  <c r="I40" i="32" s="1"/>
  <c r="J40" i="32" s="1"/>
  <c r="K40" i="32" s="1"/>
  <c r="L40" i="32" s="1"/>
  <c r="M40" i="32" s="1"/>
  <c r="N40" i="32" s="1"/>
  <c r="O40" i="32" s="1"/>
  <c r="P40" i="32" s="1"/>
  <c r="Q40" i="32" s="1"/>
  <c r="R40" i="32" s="1"/>
  <c r="S40" i="32" s="1"/>
  <c r="T40" i="32" s="1"/>
  <c r="U40" i="32" s="1"/>
  <c r="V40" i="32" s="1"/>
  <c r="W40" i="32" s="1"/>
  <c r="X40" i="32" s="1"/>
  <c r="Y40" i="32" s="1"/>
  <c r="Z40" i="32" s="1"/>
  <c r="AA40" i="32" s="1"/>
  <c r="AB40" i="32" s="1"/>
  <c r="AC40" i="32" s="1"/>
  <c r="AD40" i="32" s="1"/>
  <c r="AE40" i="32" s="1"/>
  <c r="AF40" i="32" s="1"/>
  <c r="AG40" i="32" s="1"/>
  <c r="AH40" i="32" s="1"/>
  <c r="AI40" i="32" s="1"/>
  <c r="AJ40" i="32" s="1"/>
  <c r="AK40" i="32" s="1"/>
  <c r="AL40" i="32" s="1"/>
  <c r="AM40" i="32" s="1"/>
  <c r="AN40" i="32" s="1"/>
  <c r="AO40" i="32" s="1"/>
  <c r="AP40" i="32" s="1"/>
  <c r="AQ40" i="32" s="1"/>
  <c r="AR40" i="32" s="1"/>
  <c r="AS40" i="32" s="1"/>
  <c r="AT40" i="32" s="1"/>
  <c r="AU40" i="32" s="1"/>
  <c r="AV40" i="32" s="1"/>
  <c r="AW40" i="32" s="1"/>
  <c r="AX40" i="32" s="1"/>
  <c r="AY40" i="32" s="1"/>
  <c r="AZ40" i="32" s="1"/>
  <c r="BA40" i="32" s="1"/>
  <c r="BB40" i="32" s="1"/>
  <c r="BC40" i="32" s="1"/>
  <c r="BD40" i="32" s="1"/>
  <c r="BE40" i="32" s="1"/>
  <c r="BF40" i="32" s="1"/>
  <c r="BG40" i="32" s="1"/>
  <c r="BH40" i="32" s="1"/>
  <c r="BI40" i="32" s="1"/>
  <c r="BJ40" i="32" s="1"/>
  <c r="BK40" i="32" s="1"/>
  <c r="BL40" i="32" s="1"/>
  <c r="BM40" i="32" s="1"/>
  <c r="BN40" i="32" s="1"/>
  <c r="BO40" i="32" s="1"/>
  <c r="BP40" i="32" s="1"/>
  <c r="BQ40" i="32" s="1"/>
  <c r="BR40" i="32" s="1"/>
  <c r="BS40" i="32" s="1"/>
  <c r="BT40" i="32" s="1"/>
  <c r="BU40" i="32" s="1"/>
  <c r="BV40" i="32" s="1"/>
  <c r="BW40" i="32" s="1"/>
  <c r="BX40" i="32" s="1"/>
  <c r="BY40" i="32" s="1"/>
  <c r="BZ40" i="32" s="1"/>
  <c r="CA40" i="32" s="1"/>
  <c r="CB40" i="32" s="1"/>
  <c r="CC40" i="32" s="1"/>
  <c r="CD40" i="32" s="1"/>
  <c r="CE40" i="32" s="1"/>
  <c r="CF40" i="32" s="1"/>
  <c r="CG40" i="32" s="1"/>
  <c r="CH40" i="32" s="1"/>
  <c r="G39" i="32"/>
  <c r="H39" i="32" s="1"/>
  <c r="I39" i="32" s="1"/>
  <c r="J39" i="32" s="1"/>
  <c r="K39" i="32" s="1"/>
  <c r="L39" i="32" s="1"/>
  <c r="M39" i="32" s="1"/>
  <c r="N39" i="32" s="1"/>
  <c r="O39" i="32" s="1"/>
  <c r="P39" i="32" s="1"/>
  <c r="Q39" i="32" s="1"/>
  <c r="R39" i="32" s="1"/>
  <c r="S39" i="32" s="1"/>
  <c r="T39" i="32" s="1"/>
  <c r="U39" i="32" s="1"/>
  <c r="V39" i="32" s="1"/>
  <c r="W39" i="32" s="1"/>
  <c r="X39" i="32" s="1"/>
  <c r="Y39" i="32" s="1"/>
  <c r="Z39" i="32" s="1"/>
  <c r="AA39" i="32" s="1"/>
  <c r="AB39" i="32" s="1"/>
  <c r="AC39" i="32" s="1"/>
  <c r="AD39" i="32" s="1"/>
  <c r="AE39" i="32" s="1"/>
  <c r="AF39" i="32" s="1"/>
  <c r="AG39" i="32" s="1"/>
  <c r="AH39" i="32" s="1"/>
  <c r="AI39" i="32" s="1"/>
  <c r="AJ39" i="32" s="1"/>
  <c r="AK39" i="32" s="1"/>
  <c r="AL39" i="32" s="1"/>
  <c r="AM39" i="32" s="1"/>
  <c r="AN39" i="32" s="1"/>
  <c r="AO39" i="32" s="1"/>
  <c r="AP39" i="32" s="1"/>
  <c r="AQ39" i="32" s="1"/>
  <c r="AR39" i="32" s="1"/>
  <c r="AS39" i="32" s="1"/>
  <c r="AT39" i="32" s="1"/>
  <c r="AU39" i="32" s="1"/>
  <c r="AV39" i="32" s="1"/>
  <c r="AW39" i="32" s="1"/>
  <c r="AX39" i="32" s="1"/>
  <c r="AY39" i="32" s="1"/>
  <c r="AZ39" i="32" s="1"/>
  <c r="BA39" i="32" s="1"/>
  <c r="BB39" i="32" s="1"/>
  <c r="BC39" i="32" s="1"/>
  <c r="BD39" i="32" s="1"/>
  <c r="BE39" i="32" s="1"/>
  <c r="BF39" i="32" s="1"/>
  <c r="BG39" i="32" s="1"/>
  <c r="BH39" i="32" s="1"/>
  <c r="BI39" i="32" s="1"/>
  <c r="BJ39" i="32" s="1"/>
  <c r="BK39" i="32" s="1"/>
  <c r="BL39" i="32" s="1"/>
  <c r="BM39" i="32" s="1"/>
  <c r="BN39" i="32" s="1"/>
  <c r="BO39" i="32" s="1"/>
  <c r="BP39" i="32" s="1"/>
  <c r="BQ39" i="32" s="1"/>
  <c r="BR39" i="32" s="1"/>
  <c r="BS39" i="32" s="1"/>
  <c r="BT39" i="32" s="1"/>
  <c r="BU39" i="32" s="1"/>
  <c r="BV39" i="32" s="1"/>
  <c r="BW39" i="32" s="1"/>
  <c r="BX39" i="32" s="1"/>
  <c r="BY39" i="32" s="1"/>
  <c r="BZ39" i="32" s="1"/>
  <c r="CA39" i="32" s="1"/>
  <c r="CB39" i="32" s="1"/>
  <c r="CC39" i="32" s="1"/>
  <c r="CD39" i="32" s="1"/>
  <c r="CE39" i="32" s="1"/>
  <c r="CF39" i="32" s="1"/>
  <c r="CG39" i="32" s="1"/>
  <c r="CH39" i="32" s="1"/>
  <c r="G38" i="32"/>
  <c r="H38" i="32" s="1"/>
  <c r="I38" i="32" s="1"/>
  <c r="J38" i="32" s="1"/>
  <c r="K38" i="32" s="1"/>
  <c r="L38" i="32" s="1"/>
  <c r="M38" i="32" s="1"/>
  <c r="N38" i="32" s="1"/>
  <c r="O38" i="32" s="1"/>
  <c r="P38" i="32" s="1"/>
  <c r="Q38" i="32" s="1"/>
  <c r="R38" i="32" s="1"/>
  <c r="S38" i="32" s="1"/>
  <c r="T38" i="32" s="1"/>
  <c r="U38" i="32" s="1"/>
  <c r="V38" i="32" s="1"/>
  <c r="W38" i="32" s="1"/>
  <c r="X38" i="32" s="1"/>
  <c r="Y38" i="32" s="1"/>
  <c r="Z38" i="32" s="1"/>
  <c r="AA38" i="32" s="1"/>
  <c r="AB38" i="32" s="1"/>
  <c r="AC38" i="32" s="1"/>
  <c r="AD38" i="32" s="1"/>
  <c r="AE38" i="32" s="1"/>
  <c r="AF38" i="32" s="1"/>
  <c r="AG38" i="32" s="1"/>
  <c r="AH38" i="32" s="1"/>
  <c r="AI38" i="32" s="1"/>
  <c r="AJ38" i="32" s="1"/>
  <c r="AK38" i="32" s="1"/>
  <c r="AL38" i="32" s="1"/>
  <c r="AM38" i="32" s="1"/>
  <c r="AN38" i="32" s="1"/>
  <c r="AO38" i="32" s="1"/>
  <c r="AP38" i="32" s="1"/>
  <c r="AQ38" i="32" s="1"/>
  <c r="AR38" i="32" s="1"/>
  <c r="AS38" i="32" s="1"/>
  <c r="AT38" i="32" s="1"/>
  <c r="AU38" i="32" s="1"/>
  <c r="AV38" i="32" s="1"/>
  <c r="AW38" i="32" s="1"/>
  <c r="AX38" i="32" s="1"/>
  <c r="AY38" i="32" s="1"/>
  <c r="AZ38" i="32" s="1"/>
  <c r="BA38" i="32" s="1"/>
  <c r="BB38" i="32" s="1"/>
  <c r="BC38" i="32" s="1"/>
  <c r="BD38" i="32" s="1"/>
  <c r="BE38" i="32" s="1"/>
  <c r="BF38" i="32" s="1"/>
  <c r="BG38" i="32" s="1"/>
  <c r="BH38" i="32" s="1"/>
  <c r="BI38" i="32" s="1"/>
  <c r="BJ38" i="32" s="1"/>
  <c r="BK38" i="32" s="1"/>
  <c r="BL38" i="32" s="1"/>
  <c r="BM38" i="32" s="1"/>
  <c r="BN38" i="32" s="1"/>
  <c r="BO38" i="32" s="1"/>
  <c r="BP38" i="32" s="1"/>
  <c r="BQ38" i="32" s="1"/>
  <c r="BR38" i="32" s="1"/>
  <c r="BS38" i="32" s="1"/>
  <c r="BT38" i="32" s="1"/>
  <c r="BU38" i="32" s="1"/>
  <c r="BV38" i="32" s="1"/>
  <c r="BW38" i="32" s="1"/>
  <c r="BX38" i="32" s="1"/>
  <c r="BY38" i="32" s="1"/>
  <c r="BZ38" i="32" s="1"/>
  <c r="CA38" i="32" s="1"/>
  <c r="CB38" i="32" s="1"/>
  <c r="CC38" i="32" s="1"/>
  <c r="CD38" i="32" s="1"/>
  <c r="CE38" i="32" s="1"/>
  <c r="CF38" i="32" s="1"/>
  <c r="CG38" i="32" s="1"/>
  <c r="CH38" i="32" s="1"/>
  <c r="G37" i="32"/>
  <c r="H37" i="32" s="1"/>
  <c r="I37" i="32" s="1"/>
  <c r="J37" i="32" s="1"/>
  <c r="K37" i="32" s="1"/>
  <c r="L37" i="32" s="1"/>
  <c r="M37" i="32" s="1"/>
  <c r="N37" i="32" s="1"/>
  <c r="O37" i="32" s="1"/>
  <c r="P37" i="32" s="1"/>
  <c r="Q37" i="32" s="1"/>
  <c r="R37" i="32" s="1"/>
  <c r="S37" i="32" s="1"/>
  <c r="T37" i="32" s="1"/>
  <c r="U37" i="32" s="1"/>
  <c r="V37" i="32" s="1"/>
  <c r="W37" i="32" s="1"/>
  <c r="X37" i="32" s="1"/>
  <c r="Y37" i="32" s="1"/>
  <c r="Z37" i="32" s="1"/>
  <c r="AA37" i="32" s="1"/>
  <c r="AB37" i="32" s="1"/>
  <c r="AC37" i="32" s="1"/>
  <c r="AD37" i="32" s="1"/>
  <c r="AE37" i="32" s="1"/>
  <c r="AF37" i="32" s="1"/>
  <c r="AG37" i="32" s="1"/>
  <c r="AH37" i="32" s="1"/>
  <c r="AI37" i="32" s="1"/>
  <c r="AJ37" i="32" s="1"/>
  <c r="AK37" i="32" s="1"/>
  <c r="AL37" i="32" s="1"/>
  <c r="AM37" i="32" s="1"/>
  <c r="AN37" i="32" s="1"/>
  <c r="AO37" i="32" s="1"/>
  <c r="AP37" i="32" s="1"/>
  <c r="AQ37" i="32" s="1"/>
  <c r="AR37" i="32" s="1"/>
  <c r="AS37" i="32" s="1"/>
  <c r="AT37" i="32" s="1"/>
  <c r="AU37" i="32" s="1"/>
  <c r="AV37" i="32" s="1"/>
  <c r="AW37" i="32" s="1"/>
  <c r="AX37" i="32" s="1"/>
  <c r="AY37" i="32" s="1"/>
  <c r="AZ37" i="32" s="1"/>
  <c r="BA37" i="32" s="1"/>
  <c r="BB37" i="32" s="1"/>
  <c r="BC37" i="32" s="1"/>
  <c r="BD37" i="32" s="1"/>
  <c r="BE37" i="32" s="1"/>
  <c r="BF37" i="32" s="1"/>
  <c r="BG37" i="32" s="1"/>
  <c r="BH37" i="32" s="1"/>
  <c r="BI37" i="32" s="1"/>
  <c r="BJ37" i="32" s="1"/>
  <c r="BK37" i="32" s="1"/>
  <c r="BL37" i="32" s="1"/>
  <c r="BM37" i="32" s="1"/>
  <c r="BN37" i="32" s="1"/>
  <c r="BO37" i="32" s="1"/>
  <c r="BP37" i="32" s="1"/>
  <c r="BQ37" i="32" s="1"/>
  <c r="BR37" i="32" s="1"/>
  <c r="BS37" i="32" s="1"/>
  <c r="BT37" i="32" s="1"/>
  <c r="BU37" i="32" s="1"/>
  <c r="BV37" i="32" s="1"/>
  <c r="BW37" i="32" s="1"/>
  <c r="BX37" i="32" s="1"/>
  <c r="BY37" i="32" s="1"/>
  <c r="BZ37" i="32" s="1"/>
  <c r="CA37" i="32" s="1"/>
  <c r="CB37" i="32" s="1"/>
  <c r="CC37" i="32" s="1"/>
  <c r="CD37" i="32" s="1"/>
  <c r="CE37" i="32" s="1"/>
  <c r="CF37" i="32" s="1"/>
  <c r="CG37" i="32" s="1"/>
  <c r="CH37" i="32" s="1"/>
  <c r="G36" i="32"/>
  <c r="H36" i="32" s="1"/>
  <c r="I36" i="32" s="1"/>
  <c r="J36" i="32" s="1"/>
  <c r="K36" i="32" s="1"/>
  <c r="L36" i="32" s="1"/>
  <c r="M36" i="32" s="1"/>
  <c r="N36" i="32" s="1"/>
  <c r="O36" i="32" s="1"/>
  <c r="P36" i="32" s="1"/>
  <c r="Q36" i="32" s="1"/>
  <c r="R36" i="32" s="1"/>
  <c r="S36" i="32" s="1"/>
  <c r="T36" i="32" s="1"/>
  <c r="U36" i="32" s="1"/>
  <c r="V36" i="32" s="1"/>
  <c r="W36" i="32" s="1"/>
  <c r="X36" i="32" s="1"/>
  <c r="Y36" i="32" s="1"/>
  <c r="Z36" i="32" s="1"/>
  <c r="AA36" i="32" s="1"/>
  <c r="AB36" i="32" s="1"/>
  <c r="AC36" i="32" s="1"/>
  <c r="AD36" i="32" s="1"/>
  <c r="AE36" i="32" s="1"/>
  <c r="AF36" i="32" s="1"/>
  <c r="AG36" i="32" s="1"/>
  <c r="AH36" i="32" s="1"/>
  <c r="AI36" i="32" s="1"/>
  <c r="AJ36" i="32" s="1"/>
  <c r="AK36" i="32" s="1"/>
  <c r="AL36" i="32" s="1"/>
  <c r="AM36" i="32" s="1"/>
  <c r="AN36" i="32" s="1"/>
  <c r="AO36" i="32" s="1"/>
  <c r="AP36" i="32" s="1"/>
  <c r="AQ36" i="32" s="1"/>
  <c r="AR36" i="32" s="1"/>
  <c r="AS36" i="32" s="1"/>
  <c r="AT36" i="32" s="1"/>
  <c r="AU36" i="32" s="1"/>
  <c r="AV36" i="32" s="1"/>
  <c r="AW36" i="32" s="1"/>
  <c r="AX36" i="32" s="1"/>
  <c r="AY36" i="32" s="1"/>
  <c r="AZ36" i="32" s="1"/>
  <c r="BA36" i="32" s="1"/>
  <c r="BB36" i="32" s="1"/>
  <c r="BC36" i="32" s="1"/>
  <c r="BD36" i="32" s="1"/>
  <c r="BE36" i="32" s="1"/>
  <c r="BF36" i="32" s="1"/>
  <c r="BG36" i="32" s="1"/>
  <c r="BH36" i="32" s="1"/>
  <c r="BI36" i="32" s="1"/>
  <c r="BJ36" i="32" s="1"/>
  <c r="BK36" i="32" s="1"/>
  <c r="BL36" i="32" s="1"/>
  <c r="BM36" i="32" s="1"/>
  <c r="BN36" i="32" s="1"/>
  <c r="BO36" i="32" s="1"/>
  <c r="BP36" i="32" s="1"/>
  <c r="BQ36" i="32" s="1"/>
  <c r="BR36" i="32" s="1"/>
  <c r="BS36" i="32" s="1"/>
  <c r="BT36" i="32" s="1"/>
  <c r="BU36" i="32" s="1"/>
  <c r="BV36" i="32" s="1"/>
  <c r="BW36" i="32" s="1"/>
  <c r="BX36" i="32" s="1"/>
  <c r="BY36" i="32" s="1"/>
  <c r="BZ36" i="32" s="1"/>
  <c r="CA36" i="32" s="1"/>
  <c r="CB36" i="32" s="1"/>
  <c r="CC36" i="32" s="1"/>
  <c r="CD36" i="32" s="1"/>
  <c r="CE36" i="32" s="1"/>
  <c r="CF36" i="32" s="1"/>
  <c r="CG36" i="32" s="1"/>
  <c r="CH36" i="32" s="1"/>
  <c r="G35" i="32"/>
  <c r="H35" i="32" s="1"/>
  <c r="I35" i="32" s="1"/>
  <c r="J35" i="32" s="1"/>
  <c r="K35" i="32" s="1"/>
  <c r="L35" i="32" s="1"/>
  <c r="M35" i="32" s="1"/>
  <c r="N35" i="32" s="1"/>
  <c r="O35" i="32" s="1"/>
  <c r="P35" i="32" s="1"/>
  <c r="Q35" i="32" s="1"/>
  <c r="R35" i="32" s="1"/>
  <c r="S35" i="32" s="1"/>
  <c r="T35" i="32" s="1"/>
  <c r="U35" i="32" s="1"/>
  <c r="V35" i="32" s="1"/>
  <c r="W35" i="32" s="1"/>
  <c r="X35" i="32" s="1"/>
  <c r="Y35" i="32" s="1"/>
  <c r="Z35" i="32" s="1"/>
  <c r="AA35" i="32" s="1"/>
  <c r="AB35" i="32" s="1"/>
  <c r="AC35" i="32" s="1"/>
  <c r="AD35" i="32" s="1"/>
  <c r="AE35" i="32" s="1"/>
  <c r="AF35" i="32" s="1"/>
  <c r="AG35" i="32" s="1"/>
  <c r="AH35" i="32" s="1"/>
  <c r="AI35" i="32" s="1"/>
  <c r="AJ35" i="32" s="1"/>
  <c r="AK35" i="32" s="1"/>
  <c r="AL35" i="32" s="1"/>
  <c r="AM35" i="32" s="1"/>
  <c r="AN35" i="32" s="1"/>
  <c r="AO35" i="32" s="1"/>
  <c r="AP35" i="32" s="1"/>
  <c r="AQ35" i="32" s="1"/>
  <c r="AR35" i="32" s="1"/>
  <c r="AS35" i="32" s="1"/>
  <c r="AT35" i="32" s="1"/>
  <c r="AU35" i="32" s="1"/>
  <c r="AV35" i="32" s="1"/>
  <c r="AW35" i="32" s="1"/>
  <c r="AX35" i="32" s="1"/>
  <c r="AY35" i="32" s="1"/>
  <c r="AZ35" i="32" s="1"/>
  <c r="BA35" i="32" s="1"/>
  <c r="BB35" i="32" s="1"/>
  <c r="BC35" i="32" s="1"/>
  <c r="BD35" i="32" s="1"/>
  <c r="BE35" i="32" s="1"/>
  <c r="BF35" i="32" s="1"/>
  <c r="BG35" i="32" s="1"/>
  <c r="BH35" i="32" s="1"/>
  <c r="BI35" i="32" s="1"/>
  <c r="BJ35" i="32" s="1"/>
  <c r="BK35" i="32" s="1"/>
  <c r="BL35" i="32" s="1"/>
  <c r="BM35" i="32" s="1"/>
  <c r="BN35" i="32" s="1"/>
  <c r="BO35" i="32" s="1"/>
  <c r="BP35" i="32" s="1"/>
  <c r="BQ35" i="32" s="1"/>
  <c r="BR35" i="32" s="1"/>
  <c r="BS35" i="32" s="1"/>
  <c r="BT35" i="32" s="1"/>
  <c r="BU35" i="32" s="1"/>
  <c r="BV35" i="32" s="1"/>
  <c r="BW35" i="32" s="1"/>
  <c r="BX35" i="32" s="1"/>
  <c r="BY35" i="32" s="1"/>
  <c r="BZ35" i="32" s="1"/>
  <c r="CA35" i="32" s="1"/>
  <c r="CB35" i="32" s="1"/>
  <c r="CC35" i="32" s="1"/>
  <c r="CD35" i="32" s="1"/>
  <c r="CE35" i="32" s="1"/>
  <c r="CF35" i="32" s="1"/>
  <c r="CG35" i="32" s="1"/>
  <c r="CH35" i="32" s="1"/>
  <c r="G53" i="31"/>
  <c r="H53" i="31" s="1"/>
  <c r="I53" i="31" s="1"/>
  <c r="J53" i="31" s="1"/>
  <c r="K53" i="31" s="1"/>
  <c r="L53" i="31" s="1"/>
  <c r="M53" i="31" s="1"/>
  <c r="N53" i="31" s="1"/>
  <c r="O53" i="31" s="1"/>
  <c r="P53" i="31" s="1"/>
  <c r="Q53" i="31" s="1"/>
  <c r="R53" i="31" s="1"/>
  <c r="S53" i="31" s="1"/>
  <c r="T53" i="31" s="1"/>
  <c r="U53" i="31" s="1"/>
  <c r="V53" i="31" s="1"/>
  <c r="W53" i="31" s="1"/>
  <c r="X53" i="31" s="1"/>
  <c r="Y53" i="31" s="1"/>
  <c r="Z53" i="31" s="1"/>
  <c r="AA53" i="31" s="1"/>
  <c r="AB53" i="31" s="1"/>
  <c r="AC53" i="31" s="1"/>
  <c r="AD53" i="31" s="1"/>
  <c r="AE53" i="31" s="1"/>
  <c r="AF53" i="31" s="1"/>
  <c r="AG53" i="31" s="1"/>
  <c r="AH53" i="31" s="1"/>
  <c r="AI53" i="31" s="1"/>
  <c r="AJ53" i="31" s="1"/>
  <c r="AK53" i="31" s="1"/>
  <c r="AL53" i="31" s="1"/>
  <c r="AM53" i="31" s="1"/>
  <c r="AN53" i="31" s="1"/>
  <c r="AO53" i="31" s="1"/>
  <c r="AP53" i="31" s="1"/>
  <c r="AQ53" i="31" s="1"/>
  <c r="AR53" i="31" s="1"/>
  <c r="AS53" i="31" s="1"/>
  <c r="AT53" i="31" s="1"/>
  <c r="AU53" i="31" s="1"/>
  <c r="AV53" i="31" s="1"/>
  <c r="AW53" i="31" s="1"/>
  <c r="AX53" i="31" s="1"/>
  <c r="AY53" i="31" s="1"/>
  <c r="AZ53" i="31" s="1"/>
  <c r="BA53" i="31" s="1"/>
  <c r="BB53" i="31" s="1"/>
  <c r="BC53" i="31" s="1"/>
  <c r="BD53" i="31" s="1"/>
  <c r="BE53" i="31" s="1"/>
  <c r="BF53" i="31" s="1"/>
  <c r="BG53" i="31" s="1"/>
  <c r="BH53" i="31" s="1"/>
  <c r="BI53" i="31" s="1"/>
  <c r="BJ53" i="31" s="1"/>
  <c r="BK53" i="31" s="1"/>
  <c r="BL53" i="31" s="1"/>
  <c r="BM53" i="31" s="1"/>
  <c r="BN53" i="31" s="1"/>
  <c r="BO53" i="31" s="1"/>
  <c r="BP53" i="31" s="1"/>
  <c r="BQ53" i="31" s="1"/>
  <c r="BR53" i="31" s="1"/>
  <c r="BS53" i="31" s="1"/>
  <c r="BT53" i="31" s="1"/>
  <c r="BU53" i="31" s="1"/>
  <c r="BV53" i="31" s="1"/>
  <c r="BW53" i="31" s="1"/>
  <c r="BX53" i="31" s="1"/>
  <c r="BY53" i="31" s="1"/>
  <c r="BZ53" i="31" s="1"/>
  <c r="CA53" i="31" s="1"/>
  <c r="CB53" i="31" s="1"/>
  <c r="CC53" i="31" s="1"/>
  <c r="CD53" i="31" s="1"/>
  <c r="CE53" i="31" s="1"/>
  <c r="CF53" i="31" s="1"/>
  <c r="CG53" i="31" s="1"/>
  <c r="CH53" i="31" s="1"/>
  <c r="G52" i="31"/>
  <c r="H52" i="31" s="1"/>
  <c r="I52" i="31" s="1"/>
  <c r="J52" i="31" s="1"/>
  <c r="K52" i="31" s="1"/>
  <c r="L52" i="31" s="1"/>
  <c r="M52" i="31" s="1"/>
  <c r="N52" i="31" s="1"/>
  <c r="O52" i="31" s="1"/>
  <c r="P52" i="31" s="1"/>
  <c r="Q52" i="31" s="1"/>
  <c r="R52" i="31" s="1"/>
  <c r="S52" i="31" s="1"/>
  <c r="T52" i="31" s="1"/>
  <c r="U52" i="31" s="1"/>
  <c r="V52" i="31" s="1"/>
  <c r="W52" i="31" s="1"/>
  <c r="X52" i="31" s="1"/>
  <c r="Y52" i="31" s="1"/>
  <c r="Z52" i="31" s="1"/>
  <c r="AA52" i="31" s="1"/>
  <c r="AB52" i="31" s="1"/>
  <c r="AC52" i="31" s="1"/>
  <c r="AD52" i="31" s="1"/>
  <c r="AE52" i="31" s="1"/>
  <c r="AF52" i="31" s="1"/>
  <c r="AG52" i="31" s="1"/>
  <c r="AH52" i="31" s="1"/>
  <c r="AI52" i="31" s="1"/>
  <c r="AJ52" i="31" s="1"/>
  <c r="AK52" i="31" s="1"/>
  <c r="AL52" i="31" s="1"/>
  <c r="AM52" i="31" s="1"/>
  <c r="AN52" i="31" s="1"/>
  <c r="AO52" i="31" s="1"/>
  <c r="AP52" i="31" s="1"/>
  <c r="AQ52" i="31" s="1"/>
  <c r="AR52" i="31" s="1"/>
  <c r="AS52" i="31" s="1"/>
  <c r="AT52" i="31" s="1"/>
  <c r="AU52" i="31" s="1"/>
  <c r="AV52" i="31" s="1"/>
  <c r="AW52" i="31" s="1"/>
  <c r="AX52" i="31" s="1"/>
  <c r="AY52" i="31" s="1"/>
  <c r="AZ52" i="31" s="1"/>
  <c r="BA52" i="31" s="1"/>
  <c r="BB52" i="31" s="1"/>
  <c r="BC52" i="31" s="1"/>
  <c r="BD52" i="31" s="1"/>
  <c r="BE52" i="31" s="1"/>
  <c r="BF52" i="31" s="1"/>
  <c r="BG52" i="31" s="1"/>
  <c r="BH52" i="31" s="1"/>
  <c r="BI52" i="31" s="1"/>
  <c r="BJ52" i="31" s="1"/>
  <c r="BK52" i="31" s="1"/>
  <c r="BL52" i="31" s="1"/>
  <c r="BM52" i="31" s="1"/>
  <c r="BN52" i="31" s="1"/>
  <c r="BO52" i="31" s="1"/>
  <c r="BP52" i="31" s="1"/>
  <c r="BQ52" i="31" s="1"/>
  <c r="BR52" i="31" s="1"/>
  <c r="BS52" i="31" s="1"/>
  <c r="BT52" i="31" s="1"/>
  <c r="BU52" i="31" s="1"/>
  <c r="BV52" i="31" s="1"/>
  <c r="BW52" i="31" s="1"/>
  <c r="BX52" i="31" s="1"/>
  <c r="BY52" i="31" s="1"/>
  <c r="BZ52" i="31" s="1"/>
  <c r="CA52" i="31" s="1"/>
  <c r="CB52" i="31" s="1"/>
  <c r="CC52" i="31" s="1"/>
  <c r="CD52" i="31" s="1"/>
  <c r="CE52" i="31" s="1"/>
  <c r="CF52" i="31" s="1"/>
  <c r="CG52" i="31" s="1"/>
  <c r="CH52" i="31" s="1"/>
  <c r="G51" i="31"/>
  <c r="H51" i="31" s="1"/>
  <c r="I51" i="31" s="1"/>
  <c r="J51" i="31" s="1"/>
  <c r="K51" i="31" s="1"/>
  <c r="L51" i="31" s="1"/>
  <c r="M51" i="31" s="1"/>
  <c r="N51" i="31" s="1"/>
  <c r="O51" i="31" s="1"/>
  <c r="P51" i="31" s="1"/>
  <c r="Q51" i="31" s="1"/>
  <c r="R51" i="31" s="1"/>
  <c r="S51" i="31" s="1"/>
  <c r="T51" i="31" s="1"/>
  <c r="U51" i="31" s="1"/>
  <c r="V51" i="31" s="1"/>
  <c r="W51" i="31" s="1"/>
  <c r="X51" i="31" s="1"/>
  <c r="Y51" i="31" s="1"/>
  <c r="Z51" i="31" s="1"/>
  <c r="AA51" i="31" s="1"/>
  <c r="AB51" i="31" s="1"/>
  <c r="AC51" i="31" s="1"/>
  <c r="AD51" i="31" s="1"/>
  <c r="AE51" i="31" s="1"/>
  <c r="AF51" i="31" s="1"/>
  <c r="AG51" i="31" s="1"/>
  <c r="AH51" i="31" s="1"/>
  <c r="AI51" i="31" s="1"/>
  <c r="AJ51" i="31" s="1"/>
  <c r="AK51" i="31" s="1"/>
  <c r="AL51" i="31" s="1"/>
  <c r="AM51" i="31" s="1"/>
  <c r="AN51" i="31" s="1"/>
  <c r="AO51" i="31" s="1"/>
  <c r="AP51" i="31" s="1"/>
  <c r="AQ51" i="31" s="1"/>
  <c r="AR51" i="31" s="1"/>
  <c r="AS51" i="31" s="1"/>
  <c r="AT51" i="31" s="1"/>
  <c r="AU51" i="31" s="1"/>
  <c r="AV51" i="31" s="1"/>
  <c r="AW51" i="31" s="1"/>
  <c r="AX51" i="31" s="1"/>
  <c r="AY51" i="31" s="1"/>
  <c r="AZ51" i="31" s="1"/>
  <c r="BA51" i="31" s="1"/>
  <c r="BB51" i="31" s="1"/>
  <c r="BC51" i="31" s="1"/>
  <c r="BD51" i="31" s="1"/>
  <c r="BE51" i="31" s="1"/>
  <c r="BF51" i="31" s="1"/>
  <c r="BG51" i="31" s="1"/>
  <c r="BH51" i="31" s="1"/>
  <c r="BI51" i="31" s="1"/>
  <c r="BJ51" i="31" s="1"/>
  <c r="BK51" i="31" s="1"/>
  <c r="BL51" i="31" s="1"/>
  <c r="BM51" i="31" s="1"/>
  <c r="BN51" i="31" s="1"/>
  <c r="BO51" i="31" s="1"/>
  <c r="BP51" i="31" s="1"/>
  <c r="BQ51" i="31" s="1"/>
  <c r="BR51" i="31" s="1"/>
  <c r="BS51" i="31" s="1"/>
  <c r="BT51" i="31" s="1"/>
  <c r="BU51" i="31" s="1"/>
  <c r="BV51" i="31" s="1"/>
  <c r="BW51" i="31" s="1"/>
  <c r="BX51" i="31" s="1"/>
  <c r="BY51" i="31" s="1"/>
  <c r="BZ51" i="31" s="1"/>
  <c r="CA51" i="31" s="1"/>
  <c r="CB51" i="31" s="1"/>
  <c r="CC51" i="31" s="1"/>
  <c r="CD51" i="31" s="1"/>
  <c r="CE51" i="31" s="1"/>
  <c r="CF51" i="31" s="1"/>
  <c r="CG51" i="31" s="1"/>
  <c r="CH51" i="31" s="1"/>
  <c r="G50" i="31"/>
  <c r="H50" i="31" s="1"/>
  <c r="I50" i="31" s="1"/>
  <c r="J50" i="31" s="1"/>
  <c r="K50" i="31" s="1"/>
  <c r="L50" i="31" s="1"/>
  <c r="M50" i="31" s="1"/>
  <c r="N50" i="31" s="1"/>
  <c r="O50" i="31" s="1"/>
  <c r="P50" i="31" s="1"/>
  <c r="Q50" i="31" s="1"/>
  <c r="R50" i="31" s="1"/>
  <c r="S50" i="31" s="1"/>
  <c r="T50" i="31" s="1"/>
  <c r="U50" i="31" s="1"/>
  <c r="V50" i="31" s="1"/>
  <c r="W50" i="31" s="1"/>
  <c r="X50" i="31" s="1"/>
  <c r="Y50" i="31" s="1"/>
  <c r="Z50" i="31" s="1"/>
  <c r="AA50" i="31" s="1"/>
  <c r="AB50" i="31" s="1"/>
  <c r="AC50" i="31" s="1"/>
  <c r="AD50" i="31" s="1"/>
  <c r="AE50" i="31" s="1"/>
  <c r="AF50" i="31" s="1"/>
  <c r="AG50" i="31" s="1"/>
  <c r="AH50" i="31" s="1"/>
  <c r="AI50" i="31" s="1"/>
  <c r="AJ50" i="31" s="1"/>
  <c r="AK50" i="31" s="1"/>
  <c r="AL50" i="31" s="1"/>
  <c r="AM50" i="31" s="1"/>
  <c r="AN50" i="31" s="1"/>
  <c r="AO50" i="31" s="1"/>
  <c r="AP50" i="31" s="1"/>
  <c r="AQ50" i="31" s="1"/>
  <c r="AR50" i="31" s="1"/>
  <c r="AS50" i="31" s="1"/>
  <c r="AT50" i="31" s="1"/>
  <c r="AU50" i="31" s="1"/>
  <c r="AV50" i="31" s="1"/>
  <c r="AW50" i="31" s="1"/>
  <c r="AX50" i="31" s="1"/>
  <c r="AY50" i="31" s="1"/>
  <c r="AZ50" i="31" s="1"/>
  <c r="BA50" i="31" s="1"/>
  <c r="BB50" i="31" s="1"/>
  <c r="BC50" i="31" s="1"/>
  <c r="BD50" i="31" s="1"/>
  <c r="BE50" i="31" s="1"/>
  <c r="BF50" i="31" s="1"/>
  <c r="BG50" i="31" s="1"/>
  <c r="BH50" i="31" s="1"/>
  <c r="BI50" i="31" s="1"/>
  <c r="BJ50" i="31" s="1"/>
  <c r="BK50" i="31" s="1"/>
  <c r="BL50" i="31" s="1"/>
  <c r="BM50" i="31" s="1"/>
  <c r="BN50" i="31" s="1"/>
  <c r="BO50" i="31" s="1"/>
  <c r="BP50" i="31" s="1"/>
  <c r="BQ50" i="31" s="1"/>
  <c r="BR50" i="31" s="1"/>
  <c r="BS50" i="31" s="1"/>
  <c r="BT50" i="31" s="1"/>
  <c r="BU50" i="31" s="1"/>
  <c r="BV50" i="31" s="1"/>
  <c r="BW50" i="31" s="1"/>
  <c r="BX50" i="31" s="1"/>
  <c r="BY50" i="31" s="1"/>
  <c r="BZ50" i="31" s="1"/>
  <c r="CA50" i="31" s="1"/>
  <c r="CB50" i="31" s="1"/>
  <c r="CC50" i="31" s="1"/>
  <c r="CD50" i="31" s="1"/>
  <c r="CE50" i="31" s="1"/>
  <c r="CF50" i="31" s="1"/>
  <c r="CG50" i="31" s="1"/>
  <c r="CH50" i="31" s="1"/>
  <c r="G49" i="31"/>
  <c r="H49" i="31" s="1"/>
  <c r="I49" i="31" s="1"/>
  <c r="J49" i="31" s="1"/>
  <c r="K49" i="31" s="1"/>
  <c r="L49" i="31" s="1"/>
  <c r="M49" i="31" s="1"/>
  <c r="N49" i="31" s="1"/>
  <c r="O49" i="31" s="1"/>
  <c r="P49" i="31" s="1"/>
  <c r="Q49" i="31" s="1"/>
  <c r="R49" i="31" s="1"/>
  <c r="S49" i="31" s="1"/>
  <c r="T49" i="31" s="1"/>
  <c r="U49" i="31" s="1"/>
  <c r="V49" i="31" s="1"/>
  <c r="W49" i="31" s="1"/>
  <c r="X49" i="31" s="1"/>
  <c r="Y49" i="31" s="1"/>
  <c r="Z49" i="31" s="1"/>
  <c r="AA49" i="31" s="1"/>
  <c r="AB49" i="31" s="1"/>
  <c r="AC49" i="31" s="1"/>
  <c r="AD49" i="31" s="1"/>
  <c r="AE49" i="31" s="1"/>
  <c r="AF49" i="31" s="1"/>
  <c r="AG49" i="31" s="1"/>
  <c r="AH49" i="31" s="1"/>
  <c r="AI49" i="31" s="1"/>
  <c r="AJ49" i="31" s="1"/>
  <c r="AK49" i="31" s="1"/>
  <c r="AL49" i="31" s="1"/>
  <c r="AM49" i="31" s="1"/>
  <c r="AN49" i="31" s="1"/>
  <c r="AO49" i="31" s="1"/>
  <c r="AP49" i="31" s="1"/>
  <c r="AQ49" i="31" s="1"/>
  <c r="AR49" i="31" s="1"/>
  <c r="AS49" i="31" s="1"/>
  <c r="AT49" i="31" s="1"/>
  <c r="AU49" i="31" s="1"/>
  <c r="AV49" i="31" s="1"/>
  <c r="AW49" i="31" s="1"/>
  <c r="AX49" i="31" s="1"/>
  <c r="AY49" i="31" s="1"/>
  <c r="AZ49" i="31" s="1"/>
  <c r="BA49" i="31" s="1"/>
  <c r="BB49" i="31" s="1"/>
  <c r="BC49" i="31" s="1"/>
  <c r="BD49" i="31" s="1"/>
  <c r="BE49" i="31" s="1"/>
  <c r="BF49" i="31" s="1"/>
  <c r="BG49" i="31" s="1"/>
  <c r="BH49" i="31" s="1"/>
  <c r="BI49" i="31" s="1"/>
  <c r="BJ49" i="31" s="1"/>
  <c r="BK49" i="31" s="1"/>
  <c r="BL49" i="31" s="1"/>
  <c r="BM49" i="31" s="1"/>
  <c r="BN49" i="31" s="1"/>
  <c r="BO49" i="31" s="1"/>
  <c r="BP49" i="31" s="1"/>
  <c r="BQ49" i="31" s="1"/>
  <c r="BR49" i="31" s="1"/>
  <c r="BS49" i="31" s="1"/>
  <c r="BT49" i="31" s="1"/>
  <c r="BU49" i="31" s="1"/>
  <c r="BV49" i="31" s="1"/>
  <c r="BW49" i="31" s="1"/>
  <c r="BX49" i="31" s="1"/>
  <c r="BY49" i="31" s="1"/>
  <c r="BZ49" i="31" s="1"/>
  <c r="CA49" i="31" s="1"/>
  <c r="CB49" i="31" s="1"/>
  <c r="CC49" i="31" s="1"/>
  <c r="CD49" i="31" s="1"/>
  <c r="CE49" i="31" s="1"/>
  <c r="CF49" i="31" s="1"/>
  <c r="CG49" i="31" s="1"/>
  <c r="CH49" i="31" s="1"/>
  <c r="G48" i="31"/>
  <c r="H48" i="31" s="1"/>
  <c r="I48" i="31" s="1"/>
  <c r="J48" i="31" s="1"/>
  <c r="K48" i="31" s="1"/>
  <c r="L48" i="31" s="1"/>
  <c r="M48" i="31" s="1"/>
  <c r="N48" i="31" s="1"/>
  <c r="O48" i="31" s="1"/>
  <c r="P48" i="31" s="1"/>
  <c r="Q48" i="31" s="1"/>
  <c r="R48" i="31" s="1"/>
  <c r="S48" i="31" s="1"/>
  <c r="T48" i="31" s="1"/>
  <c r="U48" i="31" s="1"/>
  <c r="V48" i="31" s="1"/>
  <c r="W48" i="31" s="1"/>
  <c r="X48" i="31" s="1"/>
  <c r="Y48" i="31" s="1"/>
  <c r="Z48" i="31" s="1"/>
  <c r="AA48" i="31" s="1"/>
  <c r="AB48" i="31" s="1"/>
  <c r="AC48" i="31" s="1"/>
  <c r="AD48" i="31" s="1"/>
  <c r="AE48" i="31" s="1"/>
  <c r="AF48" i="31" s="1"/>
  <c r="AG48" i="31" s="1"/>
  <c r="AH48" i="31" s="1"/>
  <c r="AI48" i="31" s="1"/>
  <c r="AJ48" i="31" s="1"/>
  <c r="AK48" i="31" s="1"/>
  <c r="AL48" i="31" s="1"/>
  <c r="AM48" i="31" s="1"/>
  <c r="AN48" i="31" s="1"/>
  <c r="AO48" i="31" s="1"/>
  <c r="AP48" i="31" s="1"/>
  <c r="AQ48" i="31" s="1"/>
  <c r="AR48" i="31" s="1"/>
  <c r="AS48" i="31" s="1"/>
  <c r="AT48" i="31" s="1"/>
  <c r="AU48" i="31" s="1"/>
  <c r="AV48" i="31" s="1"/>
  <c r="AW48" i="31" s="1"/>
  <c r="AX48" i="31" s="1"/>
  <c r="AY48" i="31" s="1"/>
  <c r="AZ48" i="31" s="1"/>
  <c r="BA48" i="31" s="1"/>
  <c r="BB48" i="31" s="1"/>
  <c r="BC48" i="31" s="1"/>
  <c r="BD48" i="31" s="1"/>
  <c r="BE48" i="31" s="1"/>
  <c r="BF48" i="31" s="1"/>
  <c r="BG48" i="31" s="1"/>
  <c r="BH48" i="31" s="1"/>
  <c r="BI48" i="31" s="1"/>
  <c r="BJ48" i="31" s="1"/>
  <c r="BK48" i="31" s="1"/>
  <c r="BL48" i="31" s="1"/>
  <c r="BM48" i="31" s="1"/>
  <c r="BN48" i="31" s="1"/>
  <c r="BO48" i="31" s="1"/>
  <c r="BP48" i="31" s="1"/>
  <c r="BQ48" i="31" s="1"/>
  <c r="BR48" i="31" s="1"/>
  <c r="BS48" i="31" s="1"/>
  <c r="BT48" i="31" s="1"/>
  <c r="BU48" i="31" s="1"/>
  <c r="BV48" i="31" s="1"/>
  <c r="BW48" i="31" s="1"/>
  <c r="BX48" i="31" s="1"/>
  <c r="BY48" i="31" s="1"/>
  <c r="BZ48" i="31" s="1"/>
  <c r="CA48" i="31" s="1"/>
  <c r="CB48" i="31" s="1"/>
  <c r="CC48" i="31" s="1"/>
  <c r="CD48" i="31" s="1"/>
  <c r="CE48" i="31" s="1"/>
  <c r="CF48" i="31" s="1"/>
  <c r="CG48" i="31" s="1"/>
  <c r="CH48" i="31" s="1"/>
  <c r="G47" i="31"/>
  <c r="H47" i="31" s="1"/>
  <c r="I47" i="31" s="1"/>
  <c r="J47" i="31" s="1"/>
  <c r="K47" i="31" s="1"/>
  <c r="L47" i="31" s="1"/>
  <c r="M47" i="31" s="1"/>
  <c r="N47" i="31" s="1"/>
  <c r="O47" i="31" s="1"/>
  <c r="P47" i="31" s="1"/>
  <c r="Q47" i="31" s="1"/>
  <c r="R47" i="31" s="1"/>
  <c r="S47" i="31" s="1"/>
  <c r="T47" i="31" s="1"/>
  <c r="U47" i="31" s="1"/>
  <c r="V47" i="31" s="1"/>
  <c r="W47" i="31" s="1"/>
  <c r="X47" i="31" s="1"/>
  <c r="Y47" i="31" s="1"/>
  <c r="Z47" i="31" s="1"/>
  <c r="AA47" i="31" s="1"/>
  <c r="AB47" i="31" s="1"/>
  <c r="AC47" i="31" s="1"/>
  <c r="AD47" i="31" s="1"/>
  <c r="AE47" i="31" s="1"/>
  <c r="AF47" i="31" s="1"/>
  <c r="AG47" i="31" s="1"/>
  <c r="AH47" i="31" s="1"/>
  <c r="AI47" i="31" s="1"/>
  <c r="AJ47" i="31" s="1"/>
  <c r="AK47" i="31" s="1"/>
  <c r="AL47" i="31" s="1"/>
  <c r="AM47" i="31" s="1"/>
  <c r="AN47" i="31" s="1"/>
  <c r="AO47" i="31" s="1"/>
  <c r="AP47" i="31" s="1"/>
  <c r="AQ47" i="31" s="1"/>
  <c r="AR47" i="31" s="1"/>
  <c r="AS47" i="31" s="1"/>
  <c r="AT47" i="31" s="1"/>
  <c r="AU47" i="31" s="1"/>
  <c r="AV47" i="31" s="1"/>
  <c r="AW47" i="31" s="1"/>
  <c r="AX47" i="31" s="1"/>
  <c r="AY47" i="31" s="1"/>
  <c r="AZ47" i="31" s="1"/>
  <c r="BA47" i="31" s="1"/>
  <c r="BB47" i="31" s="1"/>
  <c r="BC47" i="31" s="1"/>
  <c r="BD47" i="31" s="1"/>
  <c r="BE47" i="31" s="1"/>
  <c r="BF47" i="31" s="1"/>
  <c r="BG47" i="31" s="1"/>
  <c r="BH47" i="31" s="1"/>
  <c r="BI47" i="31" s="1"/>
  <c r="BJ47" i="31" s="1"/>
  <c r="BK47" i="31" s="1"/>
  <c r="BL47" i="31" s="1"/>
  <c r="BM47" i="31" s="1"/>
  <c r="BN47" i="31" s="1"/>
  <c r="BO47" i="31" s="1"/>
  <c r="BP47" i="31" s="1"/>
  <c r="BQ47" i="31" s="1"/>
  <c r="BR47" i="31" s="1"/>
  <c r="BS47" i="31" s="1"/>
  <c r="BT47" i="31" s="1"/>
  <c r="BU47" i="31" s="1"/>
  <c r="BV47" i="31" s="1"/>
  <c r="BW47" i="31" s="1"/>
  <c r="BX47" i="31" s="1"/>
  <c r="BY47" i="31" s="1"/>
  <c r="BZ47" i="31" s="1"/>
  <c r="CA47" i="31" s="1"/>
  <c r="CB47" i="31" s="1"/>
  <c r="CC47" i="31" s="1"/>
  <c r="CD47" i="31" s="1"/>
  <c r="CE47" i="31" s="1"/>
  <c r="CF47" i="31" s="1"/>
  <c r="CG47" i="31" s="1"/>
  <c r="CH47" i="31" s="1"/>
  <c r="G46" i="31"/>
  <c r="H46" i="31" s="1"/>
  <c r="I46" i="31" s="1"/>
  <c r="J46" i="31" s="1"/>
  <c r="K46" i="31" s="1"/>
  <c r="L46" i="31" s="1"/>
  <c r="M46" i="31" s="1"/>
  <c r="N46" i="31" s="1"/>
  <c r="O46" i="31" s="1"/>
  <c r="P46" i="31" s="1"/>
  <c r="Q46" i="31" s="1"/>
  <c r="R46" i="31" s="1"/>
  <c r="S46" i="31" s="1"/>
  <c r="T46" i="31" s="1"/>
  <c r="U46" i="31" s="1"/>
  <c r="V46" i="31" s="1"/>
  <c r="W46" i="31" s="1"/>
  <c r="X46" i="31" s="1"/>
  <c r="Y46" i="31" s="1"/>
  <c r="Z46" i="31" s="1"/>
  <c r="AA46" i="31" s="1"/>
  <c r="AB46" i="31" s="1"/>
  <c r="AC46" i="31" s="1"/>
  <c r="AD46" i="31" s="1"/>
  <c r="AE46" i="31" s="1"/>
  <c r="AF46" i="31" s="1"/>
  <c r="AG46" i="31" s="1"/>
  <c r="AH46" i="31" s="1"/>
  <c r="AI46" i="31" s="1"/>
  <c r="AJ46" i="31" s="1"/>
  <c r="AK46" i="31" s="1"/>
  <c r="AL46" i="31" s="1"/>
  <c r="AM46" i="31" s="1"/>
  <c r="AN46" i="31" s="1"/>
  <c r="AO46" i="31" s="1"/>
  <c r="AP46" i="31" s="1"/>
  <c r="AQ46" i="31" s="1"/>
  <c r="AR46" i="31" s="1"/>
  <c r="AS46" i="31" s="1"/>
  <c r="AT46" i="31" s="1"/>
  <c r="AU46" i="31" s="1"/>
  <c r="AV46" i="31" s="1"/>
  <c r="AW46" i="31" s="1"/>
  <c r="AX46" i="31" s="1"/>
  <c r="AY46" i="31" s="1"/>
  <c r="AZ46" i="31" s="1"/>
  <c r="BA46" i="31" s="1"/>
  <c r="BB46" i="31" s="1"/>
  <c r="BC46" i="31" s="1"/>
  <c r="BD46" i="31" s="1"/>
  <c r="BE46" i="31" s="1"/>
  <c r="BF46" i="31" s="1"/>
  <c r="BG46" i="31" s="1"/>
  <c r="BH46" i="31" s="1"/>
  <c r="BI46" i="31" s="1"/>
  <c r="BJ46" i="31" s="1"/>
  <c r="BK46" i="31" s="1"/>
  <c r="BL46" i="31" s="1"/>
  <c r="BM46" i="31" s="1"/>
  <c r="BN46" i="31" s="1"/>
  <c r="BO46" i="31" s="1"/>
  <c r="BP46" i="31" s="1"/>
  <c r="BQ46" i="31" s="1"/>
  <c r="BR46" i="31" s="1"/>
  <c r="BS46" i="31" s="1"/>
  <c r="BT46" i="31" s="1"/>
  <c r="BU46" i="31" s="1"/>
  <c r="BV46" i="31" s="1"/>
  <c r="BW46" i="31" s="1"/>
  <c r="BX46" i="31" s="1"/>
  <c r="BY46" i="31" s="1"/>
  <c r="BZ46" i="31" s="1"/>
  <c r="CA46" i="31" s="1"/>
  <c r="CB46" i="31" s="1"/>
  <c r="CC46" i="31" s="1"/>
  <c r="CD46" i="31" s="1"/>
  <c r="CE46" i="31" s="1"/>
  <c r="CF46" i="31" s="1"/>
  <c r="CG46" i="31" s="1"/>
  <c r="CH46" i="31" s="1"/>
  <c r="G45" i="31"/>
  <c r="H45" i="31" s="1"/>
  <c r="I45" i="31" s="1"/>
  <c r="J45" i="31" s="1"/>
  <c r="K45" i="31" s="1"/>
  <c r="L45" i="31" s="1"/>
  <c r="M45" i="31" s="1"/>
  <c r="N45" i="31" s="1"/>
  <c r="O45" i="31" s="1"/>
  <c r="P45" i="31" s="1"/>
  <c r="Q45" i="31" s="1"/>
  <c r="R45" i="31" s="1"/>
  <c r="S45" i="31" s="1"/>
  <c r="T45" i="31" s="1"/>
  <c r="U45" i="31" s="1"/>
  <c r="V45" i="31" s="1"/>
  <c r="W45" i="31" s="1"/>
  <c r="X45" i="31" s="1"/>
  <c r="Y45" i="31" s="1"/>
  <c r="Z45" i="31" s="1"/>
  <c r="AA45" i="31" s="1"/>
  <c r="AB45" i="31" s="1"/>
  <c r="AC45" i="31" s="1"/>
  <c r="AD45" i="31" s="1"/>
  <c r="AE45" i="31" s="1"/>
  <c r="AF45" i="31" s="1"/>
  <c r="AG45" i="31" s="1"/>
  <c r="AH45" i="31" s="1"/>
  <c r="AI45" i="31" s="1"/>
  <c r="AJ45" i="31" s="1"/>
  <c r="AK45" i="31" s="1"/>
  <c r="AL45" i="31" s="1"/>
  <c r="AM45" i="31" s="1"/>
  <c r="AN45" i="31" s="1"/>
  <c r="AO45" i="31" s="1"/>
  <c r="AP45" i="31" s="1"/>
  <c r="AQ45" i="31" s="1"/>
  <c r="AR45" i="31" s="1"/>
  <c r="AS45" i="31" s="1"/>
  <c r="AT45" i="31" s="1"/>
  <c r="AU45" i="31" s="1"/>
  <c r="AV45" i="31" s="1"/>
  <c r="AW45" i="31" s="1"/>
  <c r="AX45" i="31" s="1"/>
  <c r="AY45" i="31" s="1"/>
  <c r="AZ45" i="31" s="1"/>
  <c r="BA45" i="31" s="1"/>
  <c r="BB45" i="31" s="1"/>
  <c r="BC45" i="31" s="1"/>
  <c r="BD45" i="31" s="1"/>
  <c r="BE45" i="31" s="1"/>
  <c r="BF45" i="31" s="1"/>
  <c r="BG45" i="31" s="1"/>
  <c r="BH45" i="31" s="1"/>
  <c r="BI45" i="31" s="1"/>
  <c r="BJ45" i="31" s="1"/>
  <c r="BK45" i="31" s="1"/>
  <c r="BL45" i="31" s="1"/>
  <c r="BM45" i="31" s="1"/>
  <c r="BN45" i="31" s="1"/>
  <c r="BO45" i="31" s="1"/>
  <c r="BP45" i="31" s="1"/>
  <c r="BQ45" i="31" s="1"/>
  <c r="BR45" i="31" s="1"/>
  <c r="BS45" i="31" s="1"/>
  <c r="BT45" i="31" s="1"/>
  <c r="BU45" i="31" s="1"/>
  <c r="BV45" i="31" s="1"/>
  <c r="BW45" i="31" s="1"/>
  <c r="BX45" i="31" s="1"/>
  <c r="BY45" i="31" s="1"/>
  <c r="BZ45" i="31" s="1"/>
  <c r="CA45" i="31" s="1"/>
  <c r="CB45" i="31" s="1"/>
  <c r="CC45" i="31" s="1"/>
  <c r="CD45" i="31" s="1"/>
  <c r="CE45" i="31" s="1"/>
  <c r="CF45" i="31" s="1"/>
  <c r="CG45" i="31" s="1"/>
  <c r="CH45" i="31" s="1"/>
  <c r="G44" i="31"/>
  <c r="H44" i="31" s="1"/>
  <c r="I44" i="31" s="1"/>
  <c r="J44" i="31" s="1"/>
  <c r="K44" i="31" s="1"/>
  <c r="L44" i="31" s="1"/>
  <c r="M44" i="31" s="1"/>
  <c r="N44" i="31" s="1"/>
  <c r="O44" i="31" s="1"/>
  <c r="P44" i="31" s="1"/>
  <c r="Q44" i="31" s="1"/>
  <c r="R44" i="31" s="1"/>
  <c r="S44" i="31" s="1"/>
  <c r="T44" i="31" s="1"/>
  <c r="U44" i="31" s="1"/>
  <c r="V44" i="31" s="1"/>
  <c r="W44" i="31" s="1"/>
  <c r="X44" i="31" s="1"/>
  <c r="Y44" i="31" s="1"/>
  <c r="Z44" i="31" s="1"/>
  <c r="AA44" i="31" s="1"/>
  <c r="AB44" i="31" s="1"/>
  <c r="AC44" i="31" s="1"/>
  <c r="AD44" i="31" s="1"/>
  <c r="AE44" i="31" s="1"/>
  <c r="AF44" i="31" s="1"/>
  <c r="AG44" i="31" s="1"/>
  <c r="AH44" i="31" s="1"/>
  <c r="AI44" i="31" s="1"/>
  <c r="AJ44" i="31" s="1"/>
  <c r="AK44" i="31" s="1"/>
  <c r="AL44" i="31" s="1"/>
  <c r="AM44" i="31" s="1"/>
  <c r="AN44" i="31" s="1"/>
  <c r="AO44" i="31" s="1"/>
  <c r="AP44" i="31" s="1"/>
  <c r="AQ44" i="31" s="1"/>
  <c r="AR44" i="31" s="1"/>
  <c r="AS44" i="31" s="1"/>
  <c r="AT44" i="31" s="1"/>
  <c r="AU44" i="31" s="1"/>
  <c r="AV44" i="31" s="1"/>
  <c r="AW44" i="31" s="1"/>
  <c r="AX44" i="31" s="1"/>
  <c r="AY44" i="31" s="1"/>
  <c r="AZ44" i="31" s="1"/>
  <c r="BA44" i="31" s="1"/>
  <c r="BB44" i="31" s="1"/>
  <c r="BC44" i="31" s="1"/>
  <c r="BD44" i="31" s="1"/>
  <c r="BE44" i="31" s="1"/>
  <c r="BF44" i="31" s="1"/>
  <c r="BG44" i="31" s="1"/>
  <c r="BH44" i="31" s="1"/>
  <c r="BI44" i="31" s="1"/>
  <c r="BJ44" i="31" s="1"/>
  <c r="BK44" i="31" s="1"/>
  <c r="BL44" i="31" s="1"/>
  <c r="BM44" i="31" s="1"/>
  <c r="BN44" i="31" s="1"/>
  <c r="BO44" i="31" s="1"/>
  <c r="BP44" i="31" s="1"/>
  <c r="BQ44" i="31" s="1"/>
  <c r="BR44" i="31" s="1"/>
  <c r="BS44" i="31" s="1"/>
  <c r="BT44" i="31" s="1"/>
  <c r="BU44" i="31" s="1"/>
  <c r="BV44" i="31" s="1"/>
  <c r="BW44" i="31" s="1"/>
  <c r="BX44" i="31" s="1"/>
  <c r="BY44" i="31" s="1"/>
  <c r="BZ44" i="31" s="1"/>
  <c r="CA44" i="31" s="1"/>
  <c r="CB44" i="31" s="1"/>
  <c r="CC44" i="31" s="1"/>
  <c r="CD44" i="31" s="1"/>
  <c r="CE44" i="31" s="1"/>
  <c r="CF44" i="31" s="1"/>
  <c r="CG44" i="31" s="1"/>
  <c r="CH44" i="31" s="1"/>
  <c r="G43" i="31"/>
  <c r="H43" i="31" s="1"/>
  <c r="I43" i="31" s="1"/>
  <c r="J43" i="31" s="1"/>
  <c r="K43" i="31" s="1"/>
  <c r="L43" i="31" s="1"/>
  <c r="M43" i="31" s="1"/>
  <c r="N43" i="31" s="1"/>
  <c r="O43" i="31" s="1"/>
  <c r="P43" i="31" s="1"/>
  <c r="Q43" i="31" s="1"/>
  <c r="R43" i="31" s="1"/>
  <c r="S43" i="31" s="1"/>
  <c r="T43" i="31" s="1"/>
  <c r="U43" i="31" s="1"/>
  <c r="V43" i="31" s="1"/>
  <c r="W43" i="31" s="1"/>
  <c r="X43" i="31" s="1"/>
  <c r="Y43" i="31" s="1"/>
  <c r="Z43" i="31" s="1"/>
  <c r="AA43" i="31" s="1"/>
  <c r="AB43" i="31" s="1"/>
  <c r="AC43" i="31" s="1"/>
  <c r="AD43" i="31" s="1"/>
  <c r="AE43" i="31" s="1"/>
  <c r="AF43" i="31" s="1"/>
  <c r="AG43" i="31" s="1"/>
  <c r="AH43" i="31" s="1"/>
  <c r="AI43" i="31" s="1"/>
  <c r="AJ43" i="31" s="1"/>
  <c r="AK43" i="31" s="1"/>
  <c r="AL43" i="31" s="1"/>
  <c r="AM43" i="31" s="1"/>
  <c r="AN43" i="31" s="1"/>
  <c r="AO43" i="31" s="1"/>
  <c r="AP43" i="31" s="1"/>
  <c r="AQ43" i="31" s="1"/>
  <c r="AR43" i="31" s="1"/>
  <c r="AS43" i="31" s="1"/>
  <c r="AT43" i="31" s="1"/>
  <c r="AU43" i="31" s="1"/>
  <c r="AV43" i="31" s="1"/>
  <c r="AW43" i="31" s="1"/>
  <c r="AX43" i="31" s="1"/>
  <c r="AY43" i="31" s="1"/>
  <c r="AZ43" i="31" s="1"/>
  <c r="BA43" i="31" s="1"/>
  <c r="BB43" i="31" s="1"/>
  <c r="BC43" i="31" s="1"/>
  <c r="BD43" i="31" s="1"/>
  <c r="BE43" i="31" s="1"/>
  <c r="BF43" i="31" s="1"/>
  <c r="BG43" i="31" s="1"/>
  <c r="BH43" i="31" s="1"/>
  <c r="BI43" i="31" s="1"/>
  <c r="BJ43" i="31" s="1"/>
  <c r="BK43" i="31" s="1"/>
  <c r="BL43" i="31" s="1"/>
  <c r="BM43" i="31" s="1"/>
  <c r="BN43" i="31" s="1"/>
  <c r="BO43" i="31" s="1"/>
  <c r="BP43" i="31" s="1"/>
  <c r="BQ43" i="31" s="1"/>
  <c r="BR43" i="31" s="1"/>
  <c r="BS43" i="31" s="1"/>
  <c r="BT43" i="31" s="1"/>
  <c r="BU43" i="31" s="1"/>
  <c r="BV43" i="31" s="1"/>
  <c r="BW43" i="31" s="1"/>
  <c r="BX43" i="31" s="1"/>
  <c r="BY43" i="31" s="1"/>
  <c r="BZ43" i="31" s="1"/>
  <c r="CA43" i="31" s="1"/>
  <c r="CB43" i="31" s="1"/>
  <c r="CC43" i="31" s="1"/>
  <c r="CD43" i="31" s="1"/>
  <c r="CE43" i="31" s="1"/>
  <c r="CF43" i="31" s="1"/>
  <c r="CG43" i="31" s="1"/>
  <c r="CH43" i="31" s="1"/>
  <c r="G42" i="31"/>
  <c r="H42" i="31" s="1"/>
  <c r="I42" i="31" s="1"/>
  <c r="J42" i="31" s="1"/>
  <c r="K42" i="31" s="1"/>
  <c r="L42" i="31" s="1"/>
  <c r="M42" i="31" s="1"/>
  <c r="N42" i="31" s="1"/>
  <c r="O42" i="31" s="1"/>
  <c r="P42" i="31" s="1"/>
  <c r="Q42" i="31" s="1"/>
  <c r="R42" i="31" s="1"/>
  <c r="S42" i="31" s="1"/>
  <c r="T42" i="31" s="1"/>
  <c r="U42" i="31" s="1"/>
  <c r="V42" i="31" s="1"/>
  <c r="W42" i="31" s="1"/>
  <c r="X42" i="31" s="1"/>
  <c r="Y42" i="31" s="1"/>
  <c r="Z42" i="31" s="1"/>
  <c r="AA42" i="31" s="1"/>
  <c r="AB42" i="31" s="1"/>
  <c r="AC42" i="31" s="1"/>
  <c r="AD42" i="31" s="1"/>
  <c r="AE42" i="31" s="1"/>
  <c r="AF42" i="31" s="1"/>
  <c r="AG42" i="31" s="1"/>
  <c r="AH42" i="31" s="1"/>
  <c r="AI42" i="31" s="1"/>
  <c r="AJ42" i="31" s="1"/>
  <c r="AK42" i="31" s="1"/>
  <c r="AL42" i="31" s="1"/>
  <c r="AM42" i="31" s="1"/>
  <c r="AN42" i="31" s="1"/>
  <c r="AO42" i="31" s="1"/>
  <c r="AP42" i="31" s="1"/>
  <c r="AQ42" i="31" s="1"/>
  <c r="AR42" i="31" s="1"/>
  <c r="AS42" i="31" s="1"/>
  <c r="AT42" i="31" s="1"/>
  <c r="AU42" i="31" s="1"/>
  <c r="AV42" i="31" s="1"/>
  <c r="AW42" i="31" s="1"/>
  <c r="AX42" i="31" s="1"/>
  <c r="AY42" i="31" s="1"/>
  <c r="AZ42" i="31" s="1"/>
  <c r="BA42" i="31" s="1"/>
  <c r="BB42" i="31" s="1"/>
  <c r="BC42" i="31" s="1"/>
  <c r="BD42" i="31" s="1"/>
  <c r="BE42" i="31" s="1"/>
  <c r="BF42" i="31" s="1"/>
  <c r="BG42" i="31" s="1"/>
  <c r="BH42" i="31" s="1"/>
  <c r="BI42" i="31" s="1"/>
  <c r="BJ42" i="31" s="1"/>
  <c r="BK42" i="31" s="1"/>
  <c r="BL42" i="31" s="1"/>
  <c r="BM42" i="31" s="1"/>
  <c r="BN42" i="31" s="1"/>
  <c r="BO42" i="31" s="1"/>
  <c r="BP42" i="31" s="1"/>
  <c r="BQ42" i="31" s="1"/>
  <c r="BR42" i="31" s="1"/>
  <c r="BS42" i="31" s="1"/>
  <c r="BT42" i="31" s="1"/>
  <c r="BU42" i="31" s="1"/>
  <c r="BV42" i="31" s="1"/>
  <c r="BW42" i="31" s="1"/>
  <c r="BX42" i="31" s="1"/>
  <c r="BY42" i="31" s="1"/>
  <c r="BZ42" i="31" s="1"/>
  <c r="CA42" i="31" s="1"/>
  <c r="CB42" i="31" s="1"/>
  <c r="CC42" i="31" s="1"/>
  <c r="CD42" i="31" s="1"/>
  <c r="CE42" i="31" s="1"/>
  <c r="CF42" i="31" s="1"/>
  <c r="CG42" i="31" s="1"/>
  <c r="CH42" i="31" s="1"/>
  <c r="G41" i="31"/>
  <c r="H41" i="31" s="1"/>
  <c r="I41" i="31" s="1"/>
  <c r="J41" i="31" s="1"/>
  <c r="K41" i="31" s="1"/>
  <c r="L41" i="31" s="1"/>
  <c r="M41" i="31" s="1"/>
  <c r="N41" i="31" s="1"/>
  <c r="O41" i="31" s="1"/>
  <c r="P41" i="31" s="1"/>
  <c r="Q41" i="31" s="1"/>
  <c r="R41" i="31" s="1"/>
  <c r="S41" i="31" s="1"/>
  <c r="T41" i="31" s="1"/>
  <c r="U41" i="31" s="1"/>
  <c r="V41" i="31" s="1"/>
  <c r="W41" i="31" s="1"/>
  <c r="X41" i="31" s="1"/>
  <c r="Y41" i="31" s="1"/>
  <c r="Z41" i="31" s="1"/>
  <c r="AA41" i="31" s="1"/>
  <c r="AB41" i="31" s="1"/>
  <c r="AC41" i="31" s="1"/>
  <c r="AD41" i="31" s="1"/>
  <c r="AE41" i="31" s="1"/>
  <c r="AF41" i="31" s="1"/>
  <c r="AG41" i="31" s="1"/>
  <c r="AH41" i="31" s="1"/>
  <c r="AI41" i="31" s="1"/>
  <c r="AJ41" i="31" s="1"/>
  <c r="AK41" i="31" s="1"/>
  <c r="AL41" i="31" s="1"/>
  <c r="AM41" i="31" s="1"/>
  <c r="AN41" i="31" s="1"/>
  <c r="AO41" i="31" s="1"/>
  <c r="AP41" i="31" s="1"/>
  <c r="AQ41" i="31" s="1"/>
  <c r="AR41" i="31" s="1"/>
  <c r="AS41" i="31" s="1"/>
  <c r="AT41" i="31" s="1"/>
  <c r="AU41" i="31" s="1"/>
  <c r="AV41" i="31" s="1"/>
  <c r="AW41" i="31" s="1"/>
  <c r="AX41" i="31" s="1"/>
  <c r="AY41" i="31" s="1"/>
  <c r="AZ41" i="31" s="1"/>
  <c r="BA41" i="31" s="1"/>
  <c r="BB41" i="31" s="1"/>
  <c r="BC41" i="31" s="1"/>
  <c r="BD41" i="31" s="1"/>
  <c r="BE41" i="31" s="1"/>
  <c r="BF41" i="31" s="1"/>
  <c r="BG41" i="31" s="1"/>
  <c r="BH41" i="31" s="1"/>
  <c r="BI41" i="31" s="1"/>
  <c r="BJ41" i="31" s="1"/>
  <c r="BK41" i="31" s="1"/>
  <c r="BL41" i="31" s="1"/>
  <c r="BM41" i="31" s="1"/>
  <c r="BN41" i="31" s="1"/>
  <c r="BO41" i="31" s="1"/>
  <c r="BP41" i="31" s="1"/>
  <c r="BQ41" i="31" s="1"/>
  <c r="BR41" i="31" s="1"/>
  <c r="BS41" i="31" s="1"/>
  <c r="BT41" i="31" s="1"/>
  <c r="BU41" i="31" s="1"/>
  <c r="BV41" i="31" s="1"/>
  <c r="BW41" i="31" s="1"/>
  <c r="BX41" i="31" s="1"/>
  <c r="BY41" i="31" s="1"/>
  <c r="BZ41" i="31" s="1"/>
  <c r="CA41" i="31" s="1"/>
  <c r="CB41" i="31" s="1"/>
  <c r="CC41" i="31" s="1"/>
  <c r="CD41" i="31" s="1"/>
  <c r="CE41" i="31" s="1"/>
  <c r="CF41" i="31" s="1"/>
  <c r="CG41" i="31" s="1"/>
  <c r="CH41" i="31" s="1"/>
  <c r="G53" i="30"/>
  <c r="H53" i="30" s="1"/>
  <c r="I53" i="30" s="1"/>
  <c r="J53" i="30" s="1"/>
  <c r="K53" i="30" s="1"/>
  <c r="L53" i="30" s="1"/>
  <c r="M53" i="30" s="1"/>
  <c r="N53" i="30" s="1"/>
  <c r="O53" i="30" s="1"/>
  <c r="P53" i="30" s="1"/>
  <c r="Q53" i="30" s="1"/>
  <c r="R53" i="30" s="1"/>
  <c r="S53" i="30" s="1"/>
  <c r="T53" i="30" s="1"/>
  <c r="U53" i="30" s="1"/>
  <c r="V53" i="30" s="1"/>
  <c r="W53" i="30" s="1"/>
  <c r="X53" i="30" s="1"/>
  <c r="Y53" i="30" s="1"/>
  <c r="Z53" i="30" s="1"/>
  <c r="AA53" i="30" s="1"/>
  <c r="AB53" i="30" s="1"/>
  <c r="AC53" i="30" s="1"/>
  <c r="AD53" i="30" s="1"/>
  <c r="AE53" i="30" s="1"/>
  <c r="AF53" i="30" s="1"/>
  <c r="AG53" i="30" s="1"/>
  <c r="AH53" i="30" s="1"/>
  <c r="AI53" i="30" s="1"/>
  <c r="AJ53" i="30" s="1"/>
  <c r="AK53" i="30" s="1"/>
  <c r="AL53" i="30" s="1"/>
  <c r="AM53" i="30" s="1"/>
  <c r="AN53" i="30" s="1"/>
  <c r="AO53" i="30" s="1"/>
  <c r="AP53" i="30" s="1"/>
  <c r="AQ53" i="30" s="1"/>
  <c r="AR53" i="30" s="1"/>
  <c r="AS53" i="30" s="1"/>
  <c r="AT53" i="30" s="1"/>
  <c r="AU53" i="30" s="1"/>
  <c r="AV53" i="30" s="1"/>
  <c r="AW53" i="30" s="1"/>
  <c r="AX53" i="30" s="1"/>
  <c r="AY53" i="30" s="1"/>
  <c r="AZ53" i="30" s="1"/>
  <c r="BA53" i="30" s="1"/>
  <c r="BB53" i="30" s="1"/>
  <c r="BC53" i="30" s="1"/>
  <c r="BD53" i="30" s="1"/>
  <c r="BE53" i="30" s="1"/>
  <c r="BF53" i="30" s="1"/>
  <c r="BG53" i="30" s="1"/>
  <c r="BH53" i="30" s="1"/>
  <c r="BI53" i="30" s="1"/>
  <c r="BJ53" i="30" s="1"/>
  <c r="BK53" i="30" s="1"/>
  <c r="BL53" i="30" s="1"/>
  <c r="BM53" i="30" s="1"/>
  <c r="BN53" i="30" s="1"/>
  <c r="BO53" i="30" s="1"/>
  <c r="BP53" i="30" s="1"/>
  <c r="BQ53" i="30" s="1"/>
  <c r="BR53" i="30" s="1"/>
  <c r="BS53" i="30" s="1"/>
  <c r="BT53" i="30" s="1"/>
  <c r="BU53" i="30" s="1"/>
  <c r="BV53" i="30" s="1"/>
  <c r="BW53" i="30" s="1"/>
  <c r="BX53" i="30" s="1"/>
  <c r="BY53" i="30" s="1"/>
  <c r="BZ53" i="30" s="1"/>
  <c r="CA53" i="30" s="1"/>
  <c r="CB53" i="30" s="1"/>
  <c r="CC53" i="30" s="1"/>
  <c r="CD53" i="30" s="1"/>
  <c r="CE53" i="30" s="1"/>
  <c r="CF53" i="30" s="1"/>
  <c r="CG53" i="30" s="1"/>
  <c r="CH53" i="30" s="1"/>
  <c r="G52" i="30"/>
  <c r="H52" i="30" s="1"/>
  <c r="I52" i="30" s="1"/>
  <c r="J52" i="30" s="1"/>
  <c r="K52" i="30" s="1"/>
  <c r="L52" i="30" s="1"/>
  <c r="M52" i="30" s="1"/>
  <c r="N52" i="30" s="1"/>
  <c r="O52" i="30" s="1"/>
  <c r="P52" i="30" s="1"/>
  <c r="Q52" i="30" s="1"/>
  <c r="R52" i="30" s="1"/>
  <c r="S52" i="30" s="1"/>
  <c r="T52" i="30" s="1"/>
  <c r="U52" i="30" s="1"/>
  <c r="V52" i="30" s="1"/>
  <c r="W52" i="30" s="1"/>
  <c r="X52" i="30" s="1"/>
  <c r="Y52" i="30" s="1"/>
  <c r="Z52" i="30" s="1"/>
  <c r="AA52" i="30" s="1"/>
  <c r="AB52" i="30" s="1"/>
  <c r="AC52" i="30" s="1"/>
  <c r="AD52" i="30" s="1"/>
  <c r="AE52" i="30" s="1"/>
  <c r="AF52" i="30" s="1"/>
  <c r="AG52" i="30" s="1"/>
  <c r="AH52" i="30" s="1"/>
  <c r="AI52" i="30" s="1"/>
  <c r="AJ52" i="30" s="1"/>
  <c r="AK52" i="30" s="1"/>
  <c r="AL52" i="30" s="1"/>
  <c r="AM52" i="30" s="1"/>
  <c r="AN52" i="30" s="1"/>
  <c r="AO52" i="30" s="1"/>
  <c r="AP52" i="30" s="1"/>
  <c r="AQ52" i="30" s="1"/>
  <c r="AR52" i="30" s="1"/>
  <c r="AS52" i="30" s="1"/>
  <c r="AT52" i="30" s="1"/>
  <c r="AU52" i="30" s="1"/>
  <c r="AV52" i="30" s="1"/>
  <c r="AW52" i="30" s="1"/>
  <c r="AX52" i="30" s="1"/>
  <c r="AY52" i="30" s="1"/>
  <c r="AZ52" i="30" s="1"/>
  <c r="BA52" i="30" s="1"/>
  <c r="BB52" i="30" s="1"/>
  <c r="BC52" i="30" s="1"/>
  <c r="BD52" i="30" s="1"/>
  <c r="BE52" i="30" s="1"/>
  <c r="BF52" i="30" s="1"/>
  <c r="BG52" i="30" s="1"/>
  <c r="BH52" i="30" s="1"/>
  <c r="BI52" i="30" s="1"/>
  <c r="BJ52" i="30" s="1"/>
  <c r="BK52" i="30" s="1"/>
  <c r="BL52" i="30" s="1"/>
  <c r="BM52" i="30" s="1"/>
  <c r="BN52" i="30" s="1"/>
  <c r="BO52" i="30" s="1"/>
  <c r="BP52" i="30" s="1"/>
  <c r="BQ52" i="30" s="1"/>
  <c r="BR52" i="30" s="1"/>
  <c r="BS52" i="30" s="1"/>
  <c r="BT52" i="30" s="1"/>
  <c r="BU52" i="30" s="1"/>
  <c r="BV52" i="30" s="1"/>
  <c r="BW52" i="30" s="1"/>
  <c r="BX52" i="30" s="1"/>
  <c r="BY52" i="30" s="1"/>
  <c r="BZ52" i="30" s="1"/>
  <c r="CA52" i="30" s="1"/>
  <c r="CB52" i="30" s="1"/>
  <c r="CC52" i="30" s="1"/>
  <c r="CD52" i="30" s="1"/>
  <c r="CE52" i="30" s="1"/>
  <c r="CF52" i="30" s="1"/>
  <c r="CG52" i="30" s="1"/>
  <c r="CH52" i="30" s="1"/>
  <c r="G51" i="30"/>
  <c r="H51" i="30" s="1"/>
  <c r="I51" i="30" s="1"/>
  <c r="J51" i="30" s="1"/>
  <c r="K51" i="30" s="1"/>
  <c r="L51" i="30" s="1"/>
  <c r="M51" i="30" s="1"/>
  <c r="N51" i="30" s="1"/>
  <c r="O51" i="30" s="1"/>
  <c r="P51" i="30" s="1"/>
  <c r="Q51" i="30" s="1"/>
  <c r="R51" i="30" s="1"/>
  <c r="S51" i="30" s="1"/>
  <c r="T51" i="30" s="1"/>
  <c r="U51" i="30" s="1"/>
  <c r="V51" i="30" s="1"/>
  <c r="W51" i="30" s="1"/>
  <c r="X51" i="30" s="1"/>
  <c r="Y51" i="30" s="1"/>
  <c r="Z51" i="30" s="1"/>
  <c r="AA51" i="30" s="1"/>
  <c r="AB51" i="30" s="1"/>
  <c r="AC51" i="30" s="1"/>
  <c r="AD51" i="30" s="1"/>
  <c r="AE51" i="30" s="1"/>
  <c r="AF51" i="30" s="1"/>
  <c r="AG51" i="30" s="1"/>
  <c r="AH51" i="30" s="1"/>
  <c r="AI51" i="30" s="1"/>
  <c r="AJ51" i="30" s="1"/>
  <c r="AK51" i="30" s="1"/>
  <c r="AL51" i="30" s="1"/>
  <c r="AM51" i="30" s="1"/>
  <c r="AN51" i="30" s="1"/>
  <c r="AO51" i="30" s="1"/>
  <c r="AP51" i="30" s="1"/>
  <c r="AQ51" i="30" s="1"/>
  <c r="AR51" i="30" s="1"/>
  <c r="AS51" i="30" s="1"/>
  <c r="AT51" i="30" s="1"/>
  <c r="AU51" i="30" s="1"/>
  <c r="AV51" i="30" s="1"/>
  <c r="AW51" i="30" s="1"/>
  <c r="AX51" i="30" s="1"/>
  <c r="AY51" i="30" s="1"/>
  <c r="AZ51" i="30" s="1"/>
  <c r="BA51" i="30" s="1"/>
  <c r="BB51" i="30" s="1"/>
  <c r="BC51" i="30" s="1"/>
  <c r="BD51" i="30" s="1"/>
  <c r="BE51" i="30" s="1"/>
  <c r="BF51" i="30" s="1"/>
  <c r="BG51" i="30" s="1"/>
  <c r="BH51" i="30" s="1"/>
  <c r="BI51" i="30" s="1"/>
  <c r="BJ51" i="30" s="1"/>
  <c r="BK51" i="30" s="1"/>
  <c r="BL51" i="30" s="1"/>
  <c r="BM51" i="30" s="1"/>
  <c r="BN51" i="30" s="1"/>
  <c r="BO51" i="30" s="1"/>
  <c r="BP51" i="30" s="1"/>
  <c r="BQ51" i="30" s="1"/>
  <c r="BR51" i="30" s="1"/>
  <c r="BS51" i="30" s="1"/>
  <c r="BT51" i="30" s="1"/>
  <c r="BU51" i="30" s="1"/>
  <c r="BV51" i="30" s="1"/>
  <c r="BW51" i="30" s="1"/>
  <c r="BX51" i="30" s="1"/>
  <c r="BY51" i="30" s="1"/>
  <c r="BZ51" i="30" s="1"/>
  <c r="CA51" i="30" s="1"/>
  <c r="CB51" i="30" s="1"/>
  <c r="CC51" i="30" s="1"/>
  <c r="CD51" i="30" s="1"/>
  <c r="CE51" i="30" s="1"/>
  <c r="CF51" i="30" s="1"/>
  <c r="CG51" i="30" s="1"/>
  <c r="CH51" i="30" s="1"/>
  <c r="G50" i="30"/>
  <c r="H50" i="30" s="1"/>
  <c r="I50" i="30" s="1"/>
  <c r="J50" i="30" s="1"/>
  <c r="K50" i="30" s="1"/>
  <c r="L50" i="30" s="1"/>
  <c r="M50" i="30" s="1"/>
  <c r="N50" i="30" s="1"/>
  <c r="O50" i="30" s="1"/>
  <c r="P50" i="30" s="1"/>
  <c r="Q50" i="30" s="1"/>
  <c r="R50" i="30" s="1"/>
  <c r="S50" i="30" s="1"/>
  <c r="T50" i="30" s="1"/>
  <c r="U50" i="30" s="1"/>
  <c r="V50" i="30" s="1"/>
  <c r="W50" i="30" s="1"/>
  <c r="X50" i="30" s="1"/>
  <c r="Y50" i="30" s="1"/>
  <c r="Z50" i="30" s="1"/>
  <c r="AA50" i="30" s="1"/>
  <c r="AB50" i="30" s="1"/>
  <c r="AC50" i="30" s="1"/>
  <c r="AD50" i="30" s="1"/>
  <c r="AE50" i="30" s="1"/>
  <c r="AF50" i="30" s="1"/>
  <c r="AG50" i="30" s="1"/>
  <c r="AH50" i="30" s="1"/>
  <c r="AI50" i="30" s="1"/>
  <c r="AJ50" i="30" s="1"/>
  <c r="AK50" i="30" s="1"/>
  <c r="AL50" i="30" s="1"/>
  <c r="AM50" i="30" s="1"/>
  <c r="AN50" i="30" s="1"/>
  <c r="AO50" i="30" s="1"/>
  <c r="AP50" i="30" s="1"/>
  <c r="AQ50" i="30" s="1"/>
  <c r="AR50" i="30" s="1"/>
  <c r="AS50" i="30" s="1"/>
  <c r="AT50" i="30" s="1"/>
  <c r="AU50" i="30" s="1"/>
  <c r="AV50" i="30" s="1"/>
  <c r="AW50" i="30" s="1"/>
  <c r="AX50" i="30" s="1"/>
  <c r="AY50" i="30" s="1"/>
  <c r="AZ50" i="30" s="1"/>
  <c r="BA50" i="30" s="1"/>
  <c r="BB50" i="30" s="1"/>
  <c r="BC50" i="30" s="1"/>
  <c r="BD50" i="30" s="1"/>
  <c r="BE50" i="30" s="1"/>
  <c r="BF50" i="30" s="1"/>
  <c r="BG50" i="30" s="1"/>
  <c r="BH50" i="30" s="1"/>
  <c r="BI50" i="30" s="1"/>
  <c r="BJ50" i="30" s="1"/>
  <c r="BK50" i="30" s="1"/>
  <c r="BL50" i="30" s="1"/>
  <c r="BM50" i="30" s="1"/>
  <c r="BN50" i="30" s="1"/>
  <c r="BO50" i="30" s="1"/>
  <c r="BP50" i="30" s="1"/>
  <c r="BQ50" i="30" s="1"/>
  <c r="BR50" i="30" s="1"/>
  <c r="BS50" i="30" s="1"/>
  <c r="BT50" i="30" s="1"/>
  <c r="BU50" i="30" s="1"/>
  <c r="BV50" i="30" s="1"/>
  <c r="BW50" i="30" s="1"/>
  <c r="BX50" i="30" s="1"/>
  <c r="BY50" i="30" s="1"/>
  <c r="BZ50" i="30" s="1"/>
  <c r="CA50" i="30" s="1"/>
  <c r="CB50" i="30" s="1"/>
  <c r="CC50" i="30" s="1"/>
  <c r="CD50" i="30" s="1"/>
  <c r="CE50" i="30" s="1"/>
  <c r="CF50" i="30" s="1"/>
  <c r="CG50" i="30" s="1"/>
  <c r="CH50" i="30" s="1"/>
  <c r="G49" i="30"/>
  <c r="H49" i="30" s="1"/>
  <c r="I49" i="30" s="1"/>
  <c r="J49" i="30" s="1"/>
  <c r="K49" i="30" s="1"/>
  <c r="L49" i="30" s="1"/>
  <c r="M49" i="30" s="1"/>
  <c r="N49" i="30" s="1"/>
  <c r="O49" i="30" s="1"/>
  <c r="P49" i="30" s="1"/>
  <c r="Q49" i="30" s="1"/>
  <c r="R49" i="30" s="1"/>
  <c r="S49" i="30" s="1"/>
  <c r="T49" i="30" s="1"/>
  <c r="U49" i="30" s="1"/>
  <c r="V49" i="30" s="1"/>
  <c r="W49" i="30" s="1"/>
  <c r="X49" i="30" s="1"/>
  <c r="Y49" i="30" s="1"/>
  <c r="Z49" i="30" s="1"/>
  <c r="AA49" i="30" s="1"/>
  <c r="AB49" i="30" s="1"/>
  <c r="AC49" i="30" s="1"/>
  <c r="AD49" i="30" s="1"/>
  <c r="AE49" i="30" s="1"/>
  <c r="AF49" i="30" s="1"/>
  <c r="AG49" i="30" s="1"/>
  <c r="AH49" i="30" s="1"/>
  <c r="AI49" i="30" s="1"/>
  <c r="AJ49" i="30" s="1"/>
  <c r="AK49" i="30" s="1"/>
  <c r="AL49" i="30" s="1"/>
  <c r="AM49" i="30" s="1"/>
  <c r="AN49" i="30" s="1"/>
  <c r="AO49" i="30" s="1"/>
  <c r="AP49" i="30" s="1"/>
  <c r="AQ49" i="30" s="1"/>
  <c r="AR49" i="30" s="1"/>
  <c r="AS49" i="30" s="1"/>
  <c r="AT49" i="30" s="1"/>
  <c r="AU49" i="30" s="1"/>
  <c r="AV49" i="30" s="1"/>
  <c r="AW49" i="30" s="1"/>
  <c r="AX49" i="30" s="1"/>
  <c r="AY49" i="30" s="1"/>
  <c r="AZ49" i="30" s="1"/>
  <c r="BA49" i="30" s="1"/>
  <c r="BB49" i="30" s="1"/>
  <c r="BC49" i="30" s="1"/>
  <c r="BD49" i="30" s="1"/>
  <c r="BE49" i="30" s="1"/>
  <c r="BF49" i="30" s="1"/>
  <c r="BG49" i="30" s="1"/>
  <c r="BH49" i="30" s="1"/>
  <c r="BI49" i="30" s="1"/>
  <c r="BJ49" i="30" s="1"/>
  <c r="BK49" i="30" s="1"/>
  <c r="BL49" i="30" s="1"/>
  <c r="BM49" i="30" s="1"/>
  <c r="BN49" i="30" s="1"/>
  <c r="BO49" i="30" s="1"/>
  <c r="BP49" i="30" s="1"/>
  <c r="BQ49" i="30" s="1"/>
  <c r="BR49" i="30" s="1"/>
  <c r="BS49" i="30" s="1"/>
  <c r="BT49" i="30" s="1"/>
  <c r="BU49" i="30" s="1"/>
  <c r="BV49" i="30" s="1"/>
  <c r="BW49" i="30" s="1"/>
  <c r="BX49" i="30" s="1"/>
  <c r="BY49" i="30" s="1"/>
  <c r="BZ49" i="30" s="1"/>
  <c r="CA49" i="30" s="1"/>
  <c r="CB49" i="30" s="1"/>
  <c r="CC49" i="30" s="1"/>
  <c r="CD49" i="30" s="1"/>
  <c r="CE49" i="30" s="1"/>
  <c r="CF49" i="30" s="1"/>
  <c r="CG49" i="30" s="1"/>
  <c r="CH49" i="30" s="1"/>
  <c r="G48" i="30"/>
  <c r="H48" i="30" s="1"/>
  <c r="I48" i="30" s="1"/>
  <c r="J48" i="30" s="1"/>
  <c r="K48" i="30" s="1"/>
  <c r="L48" i="30" s="1"/>
  <c r="M48" i="30" s="1"/>
  <c r="N48" i="30" s="1"/>
  <c r="O48" i="30" s="1"/>
  <c r="P48" i="30" s="1"/>
  <c r="Q48" i="30" s="1"/>
  <c r="R48" i="30" s="1"/>
  <c r="S48" i="30" s="1"/>
  <c r="T48" i="30" s="1"/>
  <c r="U48" i="30" s="1"/>
  <c r="V48" i="30" s="1"/>
  <c r="W48" i="30" s="1"/>
  <c r="X48" i="30" s="1"/>
  <c r="Y48" i="30" s="1"/>
  <c r="Z48" i="30" s="1"/>
  <c r="AA48" i="30" s="1"/>
  <c r="AB48" i="30" s="1"/>
  <c r="AC48" i="30" s="1"/>
  <c r="AD48" i="30" s="1"/>
  <c r="AE48" i="30" s="1"/>
  <c r="AF48" i="30" s="1"/>
  <c r="AG48" i="30" s="1"/>
  <c r="AH48" i="30" s="1"/>
  <c r="AI48" i="30" s="1"/>
  <c r="AJ48" i="30" s="1"/>
  <c r="AK48" i="30" s="1"/>
  <c r="AL48" i="30" s="1"/>
  <c r="AM48" i="30" s="1"/>
  <c r="AN48" i="30" s="1"/>
  <c r="AO48" i="30" s="1"/>
  <c r="AP48" i="30" s="1"/>
  <c r="AQ48" i="30" s="1"/>
  <c r="AR48" i="30" s="1"/>
  <c r="AS48" i="30" s="1"/>
  <c r="AT48" i="30" s="1"/>
  <c r="AU48" i="30" s="1"/>
  <c r="AV48" i="30" s="1"/>
  <c r="AW48" i="30" s="1"/>
  <c r="AX48" i="30" s="1"/>
  <c r="AY48" i="30" s="1"/>
  <c r="AZ48" i="30" s="1"/>
  <c r="BA48" i="30" s="1"/>
  <c r="BB48" i="30" s="1"/>
  <c r="BC48" i="30" s="1"/>
  <c r="BD48" i="30" s="1"/>
  <c r="BE48" i="30" s="1"/>
  <c r="BF48" i="30" s="1"/>
  <c r="BG48" i="30" s="1"/>
  <c r="BH48" i="30" s="1"/>
  <c r="BI48" i="30" s="1"/>
  <c r="BJ48" i="30" s="1"/>
  <c r="BK48" i="30" s="1"/>
  <c r="BL48" i="30" s="1"/>
  <c r="BM48" i="30" s="1"/>
  <c r="BN48" i="30" s="1"/>
  <c r="BO48" i="30" s="1"/>
  <c r="BP48" i="30" s="1"/>
  <c r="BQ48" i="30" s="1"/>
  <c r="BR48" i="30" s="1"/>
  <c r="BS48" i="30" s="1"/>
  <c r="BT48" i="30" s="1"/>
  <c r="BU48" i="30" s="1"/>
  <c r="BV48" i="30" s="1"/>
  <c r="BW48" i="30" s="1"/>
  <c r="BX48" i="30" s="1"/>
  <c r="BY48" i="30" s="1"/>
  <c r="BZ48" i="30" s="1"/>
  <c r="CA48" i="30" s="1"/>
  <c r="CB48" i="30" s="1"/>
  <c r="CC48" i="30" s="1"/>
  <c r="CD48" i="30" s="1"/>
  <c r="CE48" i="30" s="1"/>
  <c r="CF48" i="30" s="1"/>
  <c r="CG48" i="30" s="1"/>
  <c r="CH48" i="30" s="1"/>
  <c r="G47" i="30"/>
  <c r="H47" i="30" s="1"/>
  <c r="I47" i="30" s="1"/>
  <c r="J47" i="30" s="1"/>
  <c r="K47" i="30" s="1"/>
  <c r="L47" i="30" s="1"/>
  <c r="M47" i="30" s="1"/>
  <c r="N47" i="30" s="1"/>
  <c r="O47" i="30" s="1"/>
  <c r="P47" i="30" s="1"/>
  <c r="Q47" i="30" s="1"/>
  <c r="R47" i="30" s="1"/>
  <c r="S47" i="30" s="1"/>
  <c r="T47" i="30" s="1"/>
  <c r="U47" i="30" s="1"/>
  <c r="V47" i="30" s="1"/>
  <c r="W47" i="30" s="1"/>
  <c r="X47" i="30" s="1"/>
  <c r="Y47" i="30" s="1"/>
  <c r="Z47" i="30" s="1"/>
  <c r="AA47" i="30" s="1"/>
  <c r="AB47" i="30" s="1"/>
  <c r="AC47" i="30" s="1"/>
  <c r="AD47" i="30" s="1"/>
  <c r="AE47" i="30" s="1"/>
  <c r="AF47" i="30" s="1"/>
  <c r="AG47" i="30" s="1"/>
  <c r="AH47" i="30" s="1"/>
  <c r="AI47" i="30" s="1"/>
  <c r="AJ47" i="30" s="1"/>
  <c r="AK47" i="30" s="1"/>
  <c r="AL47" i="30" s="1"/>
  <c r="AM47" i="30" s="1"/>
  <c r="AN47" i="30" s="1"/>
  <c r="AO47" i="30" s="1"/>
  <c r="AP47" i="30" s="1"/>
  <c r="AQ47" i="30" s="1"/>
  <c r="AR47" i="30" s="1"/>
  <c r="AS47" i="30" s="1"/>
  <c r="AT47" i="30" s="1"/>
  <c r="AU47" i="30" s="1"/>
  <c r="AV47" i="30" s="1"/>
  <c r="AW47" i="30" s="1"/>
  <c r="AX47" i="30" s="1"/>
  <c r="AY47" i="30" s="1"/>
  <c r="AZ47" i="30" s="1"/>
  <c r="BA47" i="30" s="1"/>
  <c r="BB47" i="30" s="1"/>
  <c r="BC47" i="30" s="1"/>
  <c r="BD47" i="30" s="1"/>
  <c r="BE47" i="30" s="1"/>
  <c r="BF47" i="30" s="1"/>
  <c r="BG47" i="30" s="1"/>
  <c r="BH47" i="30" s="1"/>
  <c r="BI47" i="30" s="1"/>
  <c r="BJ47" i="30" s="1"/>
  <c r="BK47" i="30" s="1"/>
  <c r="BL47" i="30" s="1"/>
  <c r="BM47" i="30" s="1"/>
  <c r="BN47" i="30" s="1"/>
  <c r="BO47" i="30" s="1"/>
  <c r="BP47" i="30" s="1"/>
  <c r="BQ47" i="30" s="1"/>
  <c r="BR47" i="30" s="1"/>
  <c r="BS47" i="30" s="1"/>
  <c r="BT47" i="30" s="1"/>
  <c r="BU47" i="30" s="1"/>
  <c r="BV47" i="30" s="1"/>
  <c r="BW47" i="30" s="1"/>
  <c r="BX47" i="30" s="1"/>
  <c r="BY47" i="30" s="1"/>
  <c r="BZ47" i="30" s="1"/>
  <c r="CA47" i="30" s="1"/>
  <c r="CB47" i="30" s="1"/>
  <c r="CC47" i="30" s="1"/>
  <c r="CD47" i="30" s="1"/>
  <c r="CE47" i="30" s="1"/>
  <c r="CF47" i="30" s="1"/>
  <c r="CG47" i="30" s="1"/>
  <c r="CH47" i="30" s="1"/>
  <c r="G46" i="30"/>
  <c r="H46" i="30" s="1"/>
  <c r="I46" i="30" s="1"/>
  <c r="J46" i="30" s="1"/>
  <c r="K46" i="30" s="1"/>
  <c r="L46" i="30" s="1"/>
  <c r="M46" i="30" s="1"/>
  <c r="N46" i="30" s="1"/>
  <c r="O46" i="30" s="1"/>
  <c r="P46" i="30" s="1"/>
  <c r="Q46" i="30" s="1"/>
  <c r="R46" i="30" s="1"/>
  <c r="S46" i="30" s="1"/>
  <c r="T46" i="30" s="1"/>
  <c r="U46" i="30" s="1"/>
  <c r="V46" i="30" s="1"/>
  <c r="W46" i="30" s="1"/>
  <c r="X46" i="30" s="1"/>
  <c r="Y46" i="30" s="1"/>
  <c r="Z46" i="30" s="1"/>
  <c r="AA46" i="30" s="1"/>
  <c r="AB46" i="30" s="1"/>
  <c r="AC46" i="30" s="1"/>
  <c r="AD46" i="30" s="1"/>
  <c r="AE46" i="30" s="1"/>
  <c r="AF46" i="30" s="1"/>
  <c r="AG46" i="30" s="1"/>
  <c r="AH46" i="30" s="1"/>
  <c r="AI46" i="30" s="1"/>
  <c r="AJ46" i="30" s="1"/>
  <c r="AK46" i="30" s="1"/>
  <c r="AL46" i="30" s="1"/>
  <c r="AM46" i="30" s="1"/>
  <c r="AN46" i="30" s="1"/>
  <c r="AO46" i="30" s="1"/>
  <c r="AP46" i="30" s="1"/>
  <c r="AQ46" i="30" s="1"/>
  <c r="AR46" i="30" s="1"/>
  <c r="AS46" i="30" s="1"/>
  <c r="AT46" i="30" s="1"/>
  <c r="AU46" i="30" s="1"/>
  <c r="AV46" i="30" s="1"/>
  <c r="AW46" i="30" s="1"/>
  <c r="AX46" i="30" s="1"/>
  <c r="AY46" i="30" s="1"/>
  <c r="AZ46" i="30" s="1"/>
  <c r="BA46" i="30" s="1"/>
  <c r="BB46" i="30" s="1"/>
  <c r="BC46" i="30" s="1"/>
  <c r="BD46" i="30" s="1"/>
  <c r="BE46" i="30" s="1"/>
  <c r="BF46" i="30" s="1"/>
  <c r="BG46" i="30" s="1"/>
  <c r="BH46" i="30" s="1"/>
  <c r="BI46" i="30" s="1"/>
  <c r="BJ46" i="30" s="1"/>
  <c r="BK46" i="30" s="1"/>
  <c r="BL46" i="30" s="1"/>
  <c r="BM46" i="30" s="1"/>
  <c r="BN46" i="30" s="1"/>
  <c r="BO46" i="30" s="1"/>
  <c r="BP46" i="30" s="1"/>
  <c r="BQ46" i="30" s="1"/>
  <c r="BR46" i="30" s="1"/>
  <c r="BS46" i="30" s="1"/>
  <c r="BT46" i="30" s="1"/>
  <c r="BU46" i="30" s="1"/>
  <c r="BV46" i="30" s="1"/>
  <c r="BW46" i="30" s="1"/>
  <c r="BX46" i="30" s="1"/>
  <c r="BY46" i="30" s="1"/>
  <c r="BZ46" i="30" s="1"/>
  <c r="CA46" i="30" s="1"/>
  <c r="CB46" i="30" s="1"/>
  <c r="CC46" i="30" s="1"/>
  <c r="CD46" i="30" s="1"/>
  <c r="CE46" i="30" s="1"/>
  <c r="CF46" i="30" s="1"/>
  <c r="CG46" i="30" s="1"/>
  <c r="CH46" i="30" s="1"/>
  <c r="G45" i="30"/>
  <c r="H45" i="30" s="1"/>
  <c r="I45" i="30" s="1"/>
  <c r="J45" i="30" s="1"/>
  <c r="K45" i="30" s="1"/>
  <c r="L45" i="30" s="1"/>
  <c r="M45" i="30" s="1"/>
  <c r="N45" i="30" s="1"/>
  <c r="O45" i="30" s="1"/>
  <c r="P45" i="30" s="1"/>
  <c r="Q45" i="30" s="1"/>
  <c r="R45" i="30" s="1"/>
  <c r="S45" i="30" s="1"/>
  <c r="T45" i="30" s="1"/>
  <c r="U45" i="30" s="1"/>
  <c r="V45" i="30" s="1"/>
  <c r="W45" i="30" s="1"/>
  <c r="X45" i="30" s="1"/>
  <c r="Y45" i="30" s="1"/>
  <c r="Z45" i="30" s="1"/>
  <c r="AA45" i="30" s="1"/>
  <c r="AB45" i="30" s="1"/>
  <c r="AC45" i="30" s="1"/>
  <c r="AD45" i="30" s="1"/>
  <c r="AE45" i="30" s="1"/>
  <c r="AF45" i="30" s="1"/>
  <c r="AG45" i="30" s="1"/>
  <c r="AH45" i="30" s="1"/>
  <c r="AI45" i="30" s="1"/>
  <c r="AJ45" i="30" s="1"/>
  <c r="AK45" i="30" s="1"/>
  <c r="AL45" i="30" s="1"/>
  <c r="AM45" i="30" s="1"/>
  <c r="AN45" i="30" s="1"/>
  <c r="AO45" i="30" s="1"/>
  <c r="AP45" i="30" s="1"/>
  <c r="AQ45" i="30" s="1"/>
  <c r="AR45" i="30" s="1"/>
  <c r="AS45" i="30" s="1"/>
  <c r="AT45" i="30" s="1"/>
  <c r="AU45" i="30" s="1"/>
  <c r="AV45" i="30" s="1"/>
  <c r="AW45" i="30" s="1"/>
  <c r="AX45" i="30" s="1"/>
  <c r="AY45" i="30" s="1"/>
  <c r="AZ45" i="30" s="1"/>
  <c r="BA45" i="30" s="1"/>
  <c r="BB45" i="30" s="1"/>
  <c r="BC45" i="30" s="1"/>
  <c r="BD45" i="30" s="1"/>
  <c r="BE45" i="30" s="1"/>
  <c r="BF45" i="30" s="1"/>
  <c r="BG45" i="30" s="1"/>
  <c r="BH45" i="30" s="1"/>
  <c r="BI45" i="30" s="1"/>
  <c r="BJ45" i="30" s="1"/>
  <c r="BK45" i="30" s="1"/>
  <c r="BL45" i="30" s="1"/>
  <c r="BM45" i="30" s="1"/>
  <c r="BN45" i="30" s="1"/>
  <c r="BO45" i="30" s="1"/>
  <c r="BP45" i="30" s="1"/>
  <c r="BQ45" i="30" s="1"/>
  <c r="BR45" i="30" s="1"/>
  <c r="BS45" i="30" s="1"/>
  <c r="BT45" i="30" s="1"/>
  <c r="BU45" i="30" s="1"/>
  <c r="BV45" i="30" s="1"/>
  <c r="BW45" i="30" s="1"/>
  <c r="BX45" i="30" s="1"/>
  <c r="BY45" i="30" s="1"/>
  <c r="BZ45" i="30" s="1"/>
  <c r="CA45" i="30" s="1"/>
  <c r="CB45" i="30" s="1"/>
  <c r="CC45" i="30" s="1"/>
  <c r="CD45" i="30" s="1"/>
  <c r="CE45" i="30" s="1"/>
  <c r="CF45" i="30" s="1"/>
  <c r="CG45" i="30" s="1"/>
  <c r="CH45" i="30" s="1"/>
  <c r="G44" i="30"/>
  <c r="H44" i="30" s="1"/>
  <c r="I44" i="30" s="1"/>
  <c r="J44" i="30" s="1"/>
  <c r="K44" i="30" s="1"/>
  <c r="L44" i="30" s="1"/>
  <c r="M44" i="30" s="1"/>
  <c r="N44" i="30" s="1"/>
  <c r="O44" i="30" s="1"/>
  <c r="P44" i="30" s="1"/>
  <c r="Q44" i="30" s="1"/>
  <c r="R44" i="30" s="1"/>
  <c r="S44" i="30" s="1"/>
  <c r="T44" i="30" s="1"/>
  <c r="U44" i="30" s="1"/>
  <c r="V44" i="30" s="1"/>
  <c r="W44" i="30" s="1"/>
  <c r="X44" i="30" s="1"/>
  <c r="Y44" i="30" s="1"/>
  <c r="Z44" i="30" s="1"/>
  <c r="AA44" i="30" s="1"/>
  <c r="AB44" i="30" s="1"/>
  <c r="AC44" i="30" s="1"/>
  <c r="AD44" i="30" s="1"/>
  <c r="AE44" i="30" s="1"/>
  <c r="AF44" i="30" s="1"/>
  <c r="AG44" i="30" s="1"/>
  <c r="AH44" i="30" s="1"/>
  <c r="AI44" i="30" s="1"/>
  <c r="AJ44" i="30" s="1"/>
  <c r="AK44" i="30" s="1"/>
  <c r="AL44" i="30" s="1"/>
  <c r="AM44" i="30" s="1"/>
  <c r="AN44" i="30" s="1"/>
  <c r="AO44" i="30" s="1"/>
  <c r="AP44" i="30" s="1"/>
  <c r="AQ44" i="30" s="1"/>
  <c r="AR44" i="30" s="1"/>
  <c r="AS44" i="30" s="1"/>
  <c r="AT44" i="30" s="1"/>
  <c r="AU44" i="30" s="1"/>
  <c r="AV44" i="30" s="1"/>
  <c r="AW44" i="30" s="1"/>
  <c r="AX44" i="30" s="1"/>
  <c r="AY44" i="30" s="1"/>
  <c r="AZ44" i="30" s="1"/>
  <c r="BA44" i="30" s="1"/>
  <c r="BB44" i="30" s="1"/>
  <c r="BC44" i="30" s="1"/>
  <c r="BD44" i="30" s="1"/>
  <c r="BE44" i="30" s="1"/>
  <c r="BF44" i="30" s="1"/>
  <c r="BG44" i="30" s="1"/>
  <c r="BH44" i="30" s="1"/>
  <c r="BI44" i="30" s="1"/>
  <c r="BJ44" i="30" s="1"/>
  <c r="BK44" i="30" s="1"/>
  <c r="BL44" i="30" s="1"/>
  <c r="BM44" i="30" s="1"/>
  <c r="BN44" i="30" s="1"/>
  <c r="BO44" i="30" s="1"/>
  <c r="BP44" i="30" s="1"/>
  <c r="BQ44" i="30" s="1"/>
  <c r="BR44" i="30" s="1"/>
  <c r="BS44" i="30" s="1"/>
  <c r="BT44" i="30" s="1"/>
  <c r="BU44" i="30" s="1"/>
  <c r="BV44" i="30" s="1"/>
  <c r="BW44" i="30" s="1"/>
  <c r="BX44" i="30" s="1"/>
  <c r="BY44" i="30" s="1"/>
  <c r="BZ44" i="30" s="1"/>
  <c r="CA44" i="30" s="1"/>
  <c r="CB44" i="30" s="1"/>
  <c r="CC44" i="30" s="1"/>
  <c r="CD44" i="30" s="1"/>
  <c r="CE44" i="30" s="1"/>
  <c r="CF44" i="30" s="1"/>
  <c r="CG44" i="30" s="1"/>
  <c r="CH44" i="30" s="1"/>
  <c r="G43" i="30"/>
  <c r="H43" i="30" s="1"/>
  <c r="I43" i="30" s="1"/>
  <c r="J43" i="30" s="1"/>
  <c r="K43" i="30" s="1"/>
  <c r="L43" i="30" s="1"/>
  <c r="M43" i="30" s="1"/>
  <c r="N43" i="30" s="1"/>
  <c r="O43" i="30" s="1"/>
  <c r="P43" i="30" s="1"/>
  <c r="Q43" i="30" s="1"/>
  <c r="R43" i="30" s="1"/>
  <c r="S43" i="30" s="1"/>
  <c r="T43" i="30" s="1"/>
  <c r="U43" i="30" s="1"/>
  <c r="V43" i="30" s="1"/>
  <c r="W43" i="30" s="1"/>
  <c r="X43" i="30" s="1"/>
  <c r="Y43" i="30" s="1"/>
  <c r="Z43" i="30" s="1"/>
  <c r="AA43" i="30" s="1"/>
  <c r="AB43" i="30" s="1"/>
  <c r="AC43" i="30" s="1"/>
  <c r="AD43" i="30" s="1"/>
  <c r="AE43" i="30" s="1"/>
  <c r="AF43" i="30" s="1"/>
  <c r="AG43" i="30" s="1"/>
  <c r="AH43" i="30" s="1"/>
  <c r="AI43" i="30" s="1"/>
  <c r="AJ43" i="30" s="1"/>
  <c r="AK43" i="30" s="1"/>
  <c r="AL43" i="30" s="1"/>
  <c r="AM43" i="30" s="1"/>
  <c r="AN43" i="30" s="1"/>
  <c r="AO43" i="30" s="1"/>
  <c r="AP43" i="30" s="1"/>
  <c r="AQ43" i="30" s="1"/>
  <c r="AR43" i="30" s="1"/>
  <c r="AS43" i="30" s="1"/>
  <c r="AT43" i="30" s="1"/>
  <c r="AU43" i="30" s="1"/>
  <c r="AV43" i="30" s="1"/>
  <c r="AW43" i="30" s="1"/>
  <c r="AX43" i="30" s="1"/>
  <c r="AY43" i="30" s="1"/>
  <c r="AZ43" i="30" s="1"/>
  <c r="BA43" i="30" s="1"/>
  <c r="BB43" i="30" s="1"/>
  <c r="BC43" i="30" s="1"/>
  <c r="BD43" i="30" s="1"/>
  <c r="BE43" i="30" s="1"/>
  <c r="BF43" i="30" s="1"/>
  <c r="BG43" i="30" s="1"/>
  <c r="BH43" i="30" s="1"/>
  <c r="BI43" i="30" s="1"/>
  <c r="BJ43" i="30" s="1"/>
  <c r="BK43" i="30" s="1"/>
  <c r="BL43" i="30" s="1"/>
  <c r="BM43" i="30" s="1"/>
  <c r="BN43" i="30" s="1"/>
  <c r="BO43" i="30" s="1"/>
  <c r="BP43" i="30" s="1"/>
  <c r="BQ43" i="30" s="1"/>
  <c r="BR43" i="30" s="1"/>
  <c r="BS43" i="30" s="1"/>
  <c r="BT43" i="30" s="1"/>
  <c r="BU43" i="30" s="1"/>
  <c r="BV43" i="30" s="1"/>
  <c r="BW43" i="30" s="1"/>
  <c r="BX43" i="30" s="1"/>
  <c r="BY43" i="30" s="1"/>
  <c r="BZ43" i="30" s="1"/>
  <c r="CA43" i="30" s="1"/>
  <c r="CB43" i="30" s="1"/>
  <c r="CC43" i="30" s="1"/>
  <c r="CD43" i="30" s="1"/>
  <c r="CE43" i="30" s="1"/>
  <c r="CF43" i="30" s="1"/>
  <c r="CG43" i="30" s="1"/>
  <c r="CH43" i="30" s="1"/>
  <c r="G42" i="30"/>
  <c r="H42" i="30" s="1"/>
  <c r="I42" i="30" s="1"/>
  <c r="J42" i="30" s="1"/>
  <c r="K42" i="30" s="1"/>
  <c r="L42" i="30" s="1"/>
  <c r="M42" i="30" s="1"/>
  <c r="N42" i="30" s="1"/>
  <c r="O42" i="30" s="1"/>
  <c r="P42" i="30" s="1"/>
  <c r="Q42" i="30" s="1"/>
  <c r="R42" i="30" s="1"/>
  <c r="S42" i="30" s="1"/>
  <c r="T42" i="30" s="1"/>
  <c r="U42" i="30" s="1"/>
  <c r="V42" i="30" s="1"/>
  <c r="W42" i="30" s="1"/>
  <c r="X42" i="30" s="1"/>
  <c r="Y42" i="30" s="1"/>
  <c r="Z42" i="30" s="1"/>
  <c r="AA42" i="30" s="1"/>
  <c r="AB42" i="30" s="1"/>
  <c r="AC42" i="30" s="1"/>
  <c r="AD42" i="30" s="1"/>
  <c r="AE42" i="30" s="1"/>
  <c r="AF42" i="30" s="1"/>
  <c r="AG42" i="30" s="1"/>
  <c r="AH42" i="30" s="1"/>
  <c r="AI42" i="30" s="1"/>
  <c r="AJ42" i="30" s="1"/>
  <c r="AK42" i="30" s="1"/>
  <c r="AL42" i="30" s="1"/>
  <c r="AM42" i="30" s="1"/>
  <c r="AN42" i="30" s="1"/>
  <c r="AO42" i="30" s="1"/>
  <c r="AP42" i="30" s="1"/>
  <c r="AQ42" i="30" s="1"/>
  <c r="AR42" i="30" s="1"/>
  <c r="AS42" i="30" s="1"/>
  <c r="AT42" i="30" s="1"/>
  <c r="AU42" i="30" s="1"/>
  <c r="AV42" i="30" s="1"/>
  <c r="AW42" i="30" s="1"/>
  <c r="AX42" i="30" s="1"/>
  <c r="AY42" i="30" s="1"/>
  <c r="AZ42" i="30" s="1"/>
  <c r="BA42" i="30" s="1"/>
  <c r="BB42" i="30" s="1"/>
  <c r="BC42" i="30" s="1"/>
  <c r="BD42" i="30" s="1"/>
  <c r="BE42" i="30" s="1"/>
  <c r="BF42" i="30" s="1"/>
  <c r="BG42" i="30" s="1"/>
  <c r="BH42" i="30" s="1"/>
  <c r="BI42" i="30" s="1"/>
  <c r="BJ42" i="30" s="1"/>
  <c r="BK42" i="30" s="1"/>
  <c r="BL42" i="30" s="1"/>
  <c r="BM42" i="30" s="1"/>
  <c r="BN42" i="30" s="1"/>
  <c r="BO42" i="30" s="1"/>
  <c r="BP42" i="30" s="1"/>
  <c r="BQ42" i="30" s="1"/>
  <c r="BR42" i="30" s="1"/>
  <c r="BS42" i="30" s="1"/>
  <c r="BT42" i="30" s="1"/>
  <c r="BU42" i="30" s="1"/>
  <c r="BV42" i="30" s="1"/>
  <c r="BW42" i="30" s="1"/>
  <c r="BX42" i="30" s="1"/>
  <c r="BY42" i="30" s="1"/>
  <c r="BZ42" i="30" s="1"/>
  <c r="CA42" i="30" s="1"/>
  <c r="CB42" i="30" s="1"/>
  <c r="CC42" i="30" s="1"/>
  <c r="CD42" i="30" s="1"/>
  <c r="CE42" i="30" s="1"/>
  <c r="CF42" i="30" s="1"/>
  <c r="CG42" i="30" s="1"/>
  <c r="CH42" i="30" s="1"/>
  <c r="G41" i="30"/>
  <c r="H41" i="30" s="1"/>
  <c r="I41" i="30" s="1"/>
  <c r="J41" i="30" s="1"/>
  <c r="K41" i="30" s="1"/>
  <c r="L41" i="30" s="1"/>
  <c r="M41" i="30" s="1"/>
  <c r="N41" i="30" s="1"/>
  <c r="O41" i="30" s="1"/>
  <c r="P41" i="30" s="1"/>
  <c r="Q41" i="30" s="1"/>
  <c r="R41" i="30" s="1"/>
  <c r="S41" i="30" s="1"/>
  <c r="T41" i="30" s="1"/>
  <c r="U41" i="30" s="1"/>
  <c r="V41" i="30" s="1"/>
  <c r="W41" i="30" s="1"/>
  <c r="X41" i="30" s="1"/>
  <c r="Y41" i="30" s="1"/>
  <c r="Z41" i="30" s="1"/>
  <c r="AA41" i="30" s="1"/>
  <c r="AB41" i="30" s="1"/>
  <c r="AC41" i="30" s="1"/>
  <c r="AD41" i="30" s="1"/>
  <c r="AE41" i="30" s="1"/>
  <c r="AF41" i="30" s="1"/>
  <c r="AG41" i="30" s="1"/>
  <c r="AH41" i="30" s="1"/>
  <c r="AI41" i="30" s="1"/>
  <c r="AJ41" i="30" s="1"/>
  <c r="AK41" i="30" s="1"/>
  <c r="AL41" i="30" s="1"/>
  <c r="AM41" i="30" s="1"/>
  <c r="AN41" i="30" s="1"/>
  <c r="AO41" i="30" s="1"/>
  <c r="AP41" i="30" s="1"/>
  <c r="AQ41" i="30" s="1"/>
  <c r="AR41" i="30" s="1"/>
  <c r="AS41" i="30" s="1"/>
  <c r="AT41" i="30" s="1"/>
  <c r="AU41" i="30" s="1"/>
  <c r="AV41" i="30" s="1"/>
  <c r="AW41" i="30" s="1"/>
  <c r="AX41" i="30" s="1"/>
  <c r="AY41" i="30" s="1"/>
  <c r="AZ41" i="30" s="1"/>
  <c r="BA41" i="30" s="1"/>
  <c r="BB41" i="30" s="1"/>
  <c r="BC41" i="30" s="1"/>
  <c r="BD41" i="30" s="1"/>
  <c r="BE41" i="30" s="1"/>
  <c r="BF41" i="30" s="1"/>
  <c r="BG41" i="30" s="1"/>
  <c r="BH41" i="30" s="1"/>
  <c r="BI41" i="30" s="1"/>
  <c r="BJ41" i="30" s="1"/>
  <c r="BK41" i="30" s="1"/>
  <c r="BL41" i="30" s="1"/>
  <c r="BM41" i="30" s="1"/>
  <c r="BN41" i="30" s="1"/>
  <c r="BO41" i="30" s="1"/>
  <c r="BP41" i="30" s="1"/>
  <c r="BQ41" i="30" s="1"/>
  <c r="BR41" i="30" s="1"/>
  <c r="BS41" i="30" s="1"/>
  <c r="BT41" i="30" s="1"/>
  <c r="BU41" i="30" s="1"/>
  <c r="BV41" i="30" s="1"/>
  <c r="BW41" i="30" s="1"/>
  <c r="BX41" i="30" s="1"/>
  <c r="BY41" i="30" s="1"/>
  <c r="BZ41" i="30" s="1"/>
  <c r="CA41" i="30" s="1"/>
  <c r="CB41" i="30" s="1"/>
  <c r="CC41" i="30" s="1"/>
  <c r="CD41" i="30" s="1"/>
  <c r="CE41" i="30" s="1"/>
  <c r="CF41" i="30" s="1"/>
  <c r="CG41" i="30" s="1"/>
  <c r="CH41" i="30" s="1"/>
  <c r="G53" i="29"/>
  <c r="H53" i="29" s="1"/>
  <c r="I53" i="29" s="1"/>
  <c r="J53" i="29" s="1"/>
  <c r="K53" i="29" s="1"/>
  <c r="L53" i="29" s="1"/>
  <c r="M53" i="29" s="1"/>
  <c r="N53" i="29" s="1"/>
  <c r="O53" i="29" s="1"/>
  <c r="P53" i="29" s="1"/>
  <c r="Q53" i="29" s="1"/>
  <c r="R53" i="29" s="1"/>
  <c r="S53" i="29" s="1"/>
  <c r="T53" i="29" s="1"/>
  <c r="U53" i="29" s="1"/>
  <c r="V53" i="29" s="1"/>
  <c r="W53" i="29" s="1"/>
  <c r="X53" i="29" s="1"/>
  <c r="Y53" i="29" s="1"/>
  <c r="Z53" i="29" s="1"/>
  <c r="AA53" i="29" s="1"/>
  <c r="AB53" i="29" s="1"/>
  <c r="AC53" i="29" s="1"/>
  <c r="AD53" i="29" s="1"/>
  <c r="AE53" i="29" s="1"/>
  <c r="AF53" i="29" s="1"/>
  <c r="AG53" i="29" s="1"/>
  <c r="AH53" i="29" s="1"/>
  <c r="AI53" i="29" s="1"/>
  <c r="AJ53" i="29" s="1"/>
  <c r="AK53" i="29" s="1"/>
  <c r="AL53" i="29" s="1"/>
  <c r="AM53" i="29" s="1"/>
  <c r="AN53" i="29" s="1"/>
  <c r="AO53" i="29" s="1"/>
  <c r="AP53" i="29" s="1"/>
  <c r="AQ53" i="29" s="1"/>
  <c r="AR53" i="29" s="1"/>
  <c r="AS53" i="29" s="1"/>
  <c r="AT53" i="29" s="1"/>
  <c r="AU53" i="29" s="1"/>
  <c r="AV53" i="29" s="1"/>
  <c r="AW53" i="29" s="1"/>
  <c r="AX53" i="29" s="1"/>
  <c r="AY53" i="29" s="1"/>
  <c r="AZ53" i="29" s="1"/>
  <c r="BA53" i="29" s="1"/>
  <c r="BB53" i="29" s="1"/>
  <c r="BC53" i="29" s="1"/>
  <c r="BD53" i="29" s="1"/>
  <c r="BE53" i="29" s="1"/>
  <c r="BF53" i="29" s="1"/>
  <c r="BG53" i="29" s="1"/>
  <c r="BH53" i="29" s="1"/>
  <c r="BI53" i="29" s="1"/>
  <c r="BJ53" i="29" s="1"/>
  <c r="BK53" i="29" s="1"/>
  <c r="BL53" i="29" s="1"/>
  <c r="BM53" i="29" s="1"/>
  <c r="BN53" i="29" s="1"/>
  <c r="BO53" i="29" s="1"/>
  <c r="BP53" i="29" s="1"/>
  <c r="BQ53" i="29" s="1"/>
  <c r="BR53" i="29" s="1"/>
  <c r="BS53" i="29" s="1"/>
  <c r="BT53" i="29" s="1"/>
  <c r="BU53" i="29" s="1"/>
  <c r="BV53" i="29" s="1"/>
  <c r="BW53" i="29" s="1"/>
  <c r="BX53" i="29" s="1"/>
  <c r="BY53" i="29" s="1"/>
  <c r="BZ53" i="29" s="1"/>
  <c r="CA53" i="29" s="1"/>
  <c r="CB53" i="29" s="1"/>
  <c r="CC53" i="29" s="1"/>
  <c r="CD53" i="29" s="1"/>
  <c r="CE53" i="29" s="1"/>
  <c r="CF53" i="29" s="1"/>
  <c r="CG53" i="29" s="1"/>
  <c r="CH53" i="29" s="1"/>
  <c r="G52" i="29"/>
  <c r="H52" i="29" s="1"/>
  <c r="I52" i="29" s="1"/>
  <c r="J52" i="29" s="1"/>
  <c r="K52" i="29" s="1"/>
  <c r="L52" i="29" s="1"/>
  <c r="M52" i="29" s="1"/>
  <c r="N52" i="29" s="1"/>
  <c r="O52" i="29" s="1"/>
  <c r="P52" i="29" s="1"/>
  <c r="Q52" i="29" s="1"/>
  <c r="R52" i="29" s="1"/>
  <c r="S52" i="29" s="1"/>
  <c r="T52" i="29" s="1"/>
  <c r="U52" i="29" s="1"/>
  <c r="V52" i="29" s="1"/>
  <c r="W52" i="29" s="1"/>
  <c r="X52" i="29" s="1"/>
  <c r="Y52" i="29" s="1"/>
  <c r="Z52" i="29" s="1"/>
  <c r="AA52" i="29" s="1"/>
  <c r="AB52" i="29" s="1"/>
  <c r="AC52" i="29" s="1"/>
  <c r="AD52" i="29" s="1"/>
  <c r="AE52" i="29" s="1"/>
  <c r="AF52" i="29" s="1"/>
  <c r="AG52" i="29" s="1"/>
  <c r="AH52" i="29" s="1"/>
  <c r="AI52" i="29" s="1"/>
  <c r="AJ52" i="29" s="1"/>
  <c r="AK52" i="29" s="1"/>
  <c r="AL52" i="29" s="1"/>
  <c r="AM52" i="29" s="1"/>
  <c r="AN52" i="29" s="1"/>
  <c r="AO52" i="29" s="1"/>
  <c r="AP52" i="29" s="1"/>
  <c r="AQ52" i="29" s="1"/>
  <c r="AR52" i="29" s="1"/>
  <c r="AS52" i="29" s="1"/>
  <c r="AT52" i="29" s="1"/>
  <c r="AU52" i="29" s="1"/>
  <c r="AV52" i="29" s="1"/>
  <c r="AW52" i="29" s="1"/>
  <c r="AX52" i="29" s="1"/>
  <c r="AY52" i="29" s="1"/>
  <c r="AZ52" i="29" s="1"/>
  <c r="BA52" i="29" s="1"/>
  <c r="BB52" i="29" s="1"/>
  <c r="BC52" i="29" s="1"/>
  <c r="BD52" i="29" s="1"/>
  <c r="BE52" i="29" s="1"/>
  <c r="BF52" i="29" s="1"/>
  <c r="BG52" i="29" s="1"/>
  <c r="BH52" i="29" s="1"/>
  <c r="BI52" i="29" s="1"/>
  <c r="BJ52" i="29" s="1"/>
  <c r="BK52" i="29" s="1"/>
  <c r="BL52" i="29" s="1"/>
  <c r="BM52" i="29" s="1"/>
  <c r="BN52" i="29" s="1"/>
  <c r="BO52" i="29" s="1"/>
  <c r="BP52" i="29" s="1"/>
  <c r="BQ52" i="29" s="1"/>
  <c r="BR52" i="29" s="1"/>
  <c r="BS52" i="29" s="1"/>
  <c r="BT52" i="29" s="1"/>
  <c r="BU52" i="29" s="1"/>
  <c r="BV52" i="29" s="1"/>
  <c r="BW52" i="29" s="1"/>
  <c r="BX52" i="29" s="1"/>
  <c r="BY52" i="29" s="1"/>
  <c r="BZ52" i="29" s="1"/>
  <c r="CA52" i="29" s="1"/>
  <c r="CB52" i="29" s="1"/>
  <c r="CC52" i="29" s="1"/>
  <c r="CD52" i="29" s="1"/>
  <c r="CE52" i="29" s="1"/>
  <c r="CF52" i="29" s="1"/>
  <c r="CG52" i="29" s="1"/>
  <c r="CH52" i="29" s="1"/>
  <c r="G51" i="29"/>
  <c r="H51" i="29" s="1"/>
  <c r="I51" i="29" s="1"/>
  <c r="J51" i="29" s="1"/>
  <c r="K51" i="29" s="1"/>
  <c r="L51" i="29" s="1"/>
  <c r="M51" i="29" s="1"/>
  <c r="N51" i="29" s="1"/>
  <c r="O51" i="29" s="1"/>
  <c r="P51" i="29" s="1"/>
  <c r="Q51" i="29" s="1"/>
  <c r="R51" i="29" s="1"/>
  <c r="S51" i="29" s="1"/>
  <c r="T51" i="29" s="1"/>
  <c r="U51" i="29" s="1"/>
  <c r="V51" i="29" s="1"/>
  <c r="W51" i="29" s="1"/>
  <c r="X51" i="29" s="1"/>
  <c r="Y51" i="29" s="1"/>
  <c r="Z51" i="29" s="1"/>
  <c r="AA51" i="29" s="1"/>
  <c r="AB51" i="29" s="1"/>
  <c r="AC51" i="29" s="1"/>
  <c r="AD51" i="29" s="1"/>
  <c r="AE51" i="29" s="1"/>
  <c r="AF51" i="29" s="1"/>
  <c r="AG51" i="29" s="1"/>
  <c r="AH51" i="29" s="1"/>
  <c r="AI51" i="29" s="1"/>
  <c r="AJ51" i="29" s="1"/>
  <c r="AK51" i="29" s="1"/>
  <c r="AL51" i="29" s="1"/>
  <c r="AM51" i="29" s="1"/>
  <c r="AN51" i="29" s="1"/>
  <c r="AO51" i="29" s="1"/>
  <c r="AP51" i="29" s="1"/>
  <c r="AQ51" i="29" s="1"/>
  <c r="AR51" i="29" s="1"/>
  <c r="AS51" i="29" s="1"/>
  <c r="AT51" i="29" s="1"/>
  <c r="AU51" i="29" s="1"/>
  <c r="AV51" i="29" s="1"/>
  <c r="AW51" i="29" s="1"/>
  <c r="AX51" i="29" s="1"/>
  <c r="AY51" i="29" s="1"/>
  <c r="AZ51" i="29" s="1"/>
  <c r="BA51" i="29" s="1"/>
  <c r="BB51" i="29" s="1"/>
  <c r="BC51" i="29" s="1"/>
  <c r="BD51" i="29" s="1"/>
  <c r="BE51" i="29" s="1"/>
  <c r="BF51" i="29" s="1"/>
  <c r="BG51" i="29" s="1"/>
  <c r="BH51" i="29" s="1"/>
  <c r="BI51" i="29" s="1"/>
  <c r="BJ51" i="29" s="1"/>
  <c r="BK51" i="29" s="1"/>
  <c r="BL51" i="29" s="1"/>
  <c r="BM51" i="29" s="1"/>
  <c r="BN51" i="29" s="1"/>
  <c r="BO51" i="29" s="1"/>
  <c r="BP51" i="29" s="1"/>
  <c r="BQ51" i="29" s="1"/>
  <c r="BR51" i="29" s="1"/>
  <c r="BS51" i="29" s="1"/>
  <c r="BT51" i="29" s="1"/>
  <c r="BU51" i="29" s="1"/>
  <c r="BV51" i="29" s="1"/>
  <c r="BW51" i="29" s="1"/>
  <c r="BX51" i="29" s="1"/>
  <c r="BY51" i="29" s="1"/>
  <c r="BZ51" i="29" s="1"/>
  <c r="CA51" i="29" s="1"/>
  <c r="CB51" i="29" s="1"/>
  <c r="CC51" i="29" s="1"/>
  <c r="CD51" i="29" s="1"/>
  <c r="CE51" i="29" s="1"/>
  <c r="CF51" i="29" s="1"/>
  <c r="CG51" i="29" s="1"/>
  <c r="CH51" i="29" s="1"/>
  <c r="G50" i="29"/>
  <c r="H50" i="29" s="1"/>
  <c r="I50" i="29" s="1"/>
  <c r="J50" i="29" s="1"/>
  <c r="K50" i="29" s="1"/>
  <c r="L50" i="29" s="1"/>
  <c r="M50" i="29" s="1"/>
  <c r="N50" i="29" s="1"/>
  <c r="O50" i="29" s="1"/>
  <c r="P50" i="29" s="1"/>
  <c r="Q50" i="29" s="1"/>
  <c r="R50" i="29" s="1"/>
  <c r="S50" i="29" s="1"/>
  <c r="T50" i="29" s="1"/>
  <c r="U50" i="29" s="1"/>
  <c r="V50" i="29" s="1"/>
  <c r="W50" i="29" s="1"/>
  <c r="X50" i="29" s="1"/>
  <c r="Y50" i="29" s="1"/>
  <c r="Z50" i="29" s="1"/>
  <c r="AA50" i="29" s="1"/>
  <c r="AB50" i="29" s="1"/>
  <c r="AC50" i="29" s="1"/>
  <c r="AD50" i="29" s="1"/>
  <c r="AE50" i="29" s="1"/>
  <c r="AF50" i="29" s="1"/>
  <c r="AG50" i="29" s="1"/>
  <c r="AH50" i="29" s="1"/>
  <c r="AI50" i="29" s="1"/>
  <c r="AJ50" i="29" s="1"/>
  <c r="AK50" i="29" s="1"/>
  <c r="AL50" i="29" s="1"/>
  <c r="AM50" i="29" s="1"/>
  <c r="AN50" i="29" s="1"/>
  <c r="AO50" i="29" s="1"/>
  <c r="AP50" i="29" s="1"/>
  <c r="AQ50" i="29" s="1"/>
  <c r="AR50" i="29" s="1"/>
  <c r="AS50" i="29" s="1"/>
  <c r="AT50" i="29" s="1"/>
  <c r="AU50" i="29" s="1"/>
  <c r="AV50" i="29" s="1"/>
  <c r="AW50" i="29" s="1"/>
  <c r="AX50" i="29" s="1"/>
  <c r="AY50" i="29" s="1"/>
  <c r="AZ50" i="29" s="1"/>
  <c r="BA50" i="29" s="1"/>
  <c r="BB50" i="29" s="1"/>
  <c r="BC50" i="29" s="1"/>
  <c r="BD50" i="29" s="1"/>
  <c r="BE50" i="29" s="1"/>
  <c r="BF50" i="29" s="1"/>
  <c r="BG50" i="29" s="1"/>
  <c r="BH50" i="29" s="1"/>
  <c r="BI50" i="29" s="1"/>
  <c r="BJ50" i="29" s="1"/>
  <c r="BK50" i="29" s="1"/>
  <c r="BL50" i="29" s="1"/>
  <c r="BM50" i="29" s="1"/>
  <c r="BN50" i="29" s="1"/>
  <c r="BO50" i="29" s="1"/>
  <c r="BP50" i="29" s="1"/>
  <c r="BQ50" i="29" s="1"/>
  <c r="BR50" i="29" s="1"/>
  <c r="BS50" i="29" s="1"/>
  <c r="BT50" i="29" s="1"/>
  <c r="BU50" i="29" s="1"/>
  <c r="BV50" i="29" s="1"/>
  <c r="BW50" i="29" s="1"/>
  <c r="BX50" i="29" s="1"/>
  <c r="BY50" i="29" s="1"/>
  <c r="BZ50" i="29" s="1"/>
  <c r="CA50" i="29" s="1"/>
  <c r="CB50" i="29" s="1"/>
  <c r="CC50" i="29" s="1"/>
  <c r="CD50" i="29" s="1"/>
  <c r="CE50" i="29" s="1"/>
  <c r="CF50" i="29" s="1"/>
  <c r="CG50" i="29" s="1"/>
  <c r="CH50" i="29" s="1"/>
  <c r="G49" i="29"/>
  <c r="H49" i="29" s="1"/>
  <c r="I49" i="29" s="1"/>
  <c r="J49" i="29" s="1"/>
  <c r="K49" i="29" s="1"/>
  <c r="L49" i="29" s="1"/>
  <c r="M49" i="29" s="1"/>
  <c r="N49" i="29" s="1"/>
  <c r="O49" i="29" s="1"/>
  <c r="P49" i="29" s="1"/>
  <c r="Q49" i="29" s="1"/>
  <c r="R49" i="29" s="1"/>
  <c r="S49" i="29" s="1"/>
  <c r="T49" i="29" s="1"/>
  <c r="U49" i="29" s="1"/>
  <c r="V49" i="29" s="1"/>
  <c r="W49" i="29" s="1"/>
  <c r="X49" i="29" s="1"/>
  <c r="Y49" i="29" s="1"/>
  <c r="Z49" i="29" s="1"/>
  <c r="AA49" i="29" s="1"/>
  <c r="AB49" i="29" s="1"/>
  <c r="AC49" i="29" s="1"/>
  <c r="AD49" i="29" s="1"/>
  <c r="AE49" i="29" s="1"/>
  <c r="AF49" i="29" s="1"/>
  <c r="AG49" i="29" s="1"/>
  <c r="AH49" i="29" s="1"/>
  <c r="AI49" i="29" s="1"/>
  <c r="AJ49" i="29" s="1"/>
  <c r="AK49" i="29" s="1"/>
  <c r="AL49" i="29" s="1"/>
  <c r="AM49" i="29" s="1"/>
  <c r="AN49" i="29" s="1"/>
  <c r="AO49" i="29" s="1"/>
  <c r="AP49" i="29" s="1"/>
  <c r="AQ49" i="29" s="1"/>
  <c r="AR49" i="29" s="1"/>
  <c r="AS49" i="29" s="1"/>
  <c r="AT49" i="29" s="1"/>
  <c r="AU49" i="29" s="1"/>
  <c r="AV49" i="29" s="1"/>
  <c r="AW49" i="29" s="1"/>
  <c r="AX49" i="29" s="1"/>
  <c r="AY49" i="29" s="1"/>
  <c r="AZ49" i="29" s="1"/>
  <c r="BA49" i="29" s="1"/>
  <c r="BB49" i="29" s="1"/>
  <c r="BC49" i="29" s="1"/>
  <c r="BD49" i="29" s="1"/>
  <c r="BE49" i="29" s="1"/>
  <c r="BF49" i="29" s="1"/>
  <c r="BG49" i="29" s="1"/>
  <c r="BH49" i="29" s="1"/>
  <c r="BI49" i="29" s="1"/>
  <c r="BJ49" i="29" s="1"/>
  <c r="BK49" i="29" s="1"/>
  <c r="BL49" i="29" s="1"/>
  <c r="BM49" i="29" s="1"/>
  <c r="BN49" i="29" s="1"/>
  <c r="BO49" i="29" s="1"/>
  <c r="BP49" i="29" s="1"/>
  <c r="BQ49" i="29" s="1"/>
  <c r="BR49" i="29" s="1"/>
  <c r="BS49" i="29" s="1"/>
  <c r="BT49" i="29" s="1"/>
  <c r="BU49" i="29" s="1"/>
  <c r="BV49" i="29" s="1"/>
  <c r="BW49" i="29" s="1"/>
  <c r="BX49" i="29" s="1"/>
  <c r="BY49" i="29" s="1"/>
  <c r="BZ49" i="29" s="1"/>
  <c r="CA49" i="29" s="1"/>
  <c r="CB49" i="29" s="1"/>
  <c r="CC49" i="29" s="1"/>
  <c r="CD49" i="29" s="1"/>
  <c r="CE49" i="29" s="1"/>
  <c r="CF49" i="29" s="1"/>
  <c r="CG49" i="29" s="1"/>
  <c r="CH49" i="29" s="1"/>
  <c r="G48" i="29"/>
  <c r="H48" i="29" s="1"/>
  <c r="I48" i="29" s="1"/>
  <c r="J48" i="29" s="1"/>
  <c r="K48" i="29" s="1"/>
  <c r="L48" i="29" s="1"/>
  <c r="M48" i="29" s="1"/>
  <c r="N48" i="29" s="1"/>
  <c r="O48" i="29" s="1"/>
  <c r="P48" i="29" s="1"/>
  <c r="Q48" i="29" s="1"/>
  <c r="R48" i="29" s="1"/>
  <c r="S48" i="29" s="1"/>
  <c r="T48" i="29" s="1"/>
  <c r="U48" i="29" s="1"/>
  <c r="V48" i="29" s="1"/>
  <c r="W48" i="29" s="1"/>
  <c r="X48" i="29" s="1"/>
  <c r="Y48" i="29" s="1"/>
  <c r="Z48" i="29" s="1"/>
  <c r="AA48" i="29" s="1"/>
  <c r="AB48" i="29" s="1"/>
  <c r="AC48" i="29" s="1"/>
  <c r="AD48" i="29" s="1"/>
  <c r="AE48" i="29" s="1"/>
  <c r="AF48" i="29" s="1"/>
  <c r="AG48" i="29" s="1"/>
  <c r="AH48" i="29" s="1"/>
  <c r="AI48" i="29" s="1"/>
  <c r="AJ48" i="29" s="1"/>
  <c r="AK48" i="29" s="1"/>
  <c r="AL48" i="29" s="1"/>
  <c r="AM48" i="29" s="1"/>
  <c r="AN48" i="29" s="1"/>
  <c r="AO48" i="29" s="1"/>
  <c r="AP48" i="29" s="1"/>
  <c r="AQ48" i="29" s="1"/>
  <c r="AR48" i="29" s="1"/>
  <c r="AS48" i="29" s="1"/>
  <c r="AT48" i="29" s="1"/>
  <c r="AU48" i="29" s="1"/>
  <c r="AV48" i="29" s="1"/>
  <c r="AW48" i="29" s="1"/>
  <c r="AX48" i="29" s="1"/>
  <c r="AY48" i="29" s="1"/>
  <c r="AZ48" i="29" s="1"/>
  <c r="BA48" i="29" s="1"/>
  <c r="BB48" i="29" s="1"/>
  <c r="BC48" i="29" s="1"/>
  <c r="BD48" i="29" s="1"/>
  <c r="BE48" i="29" s="1"/>
  <c r="BF48" i="29" s="1"/>
  <c r="BG48" i="29" s="1"/>
  <c r="BH48" i="29" s="1"/>
  <c r="BI48" i="29" s="1"/>
  <c r="BJ48" i="29" s="1"/>
  <c r="BK48" i="29" s="1"/>
  <c r="BL48" i="29" s="1"/>
  <c r="BM48" i="29" s="1"/>
  <c r="BN48" i="29" s="1"/>
  <c r="BO48" i="29" s="1"/>
  <c r="BP48" i="29" s="1"/>
  <c r="BQ48" i="29" s="1"/>
  <c r="BR48" i="29" s="1"/>
  <c r="BS48" i="29" s="1"/>
  <c r="BT48" i="29" s="1"/>
  <c r="BU48" i="29" s="1"/>
  <c r="BV48" i="29" s="1"/>
  <c r="BW48" i="29" s="1"/>
  <c r="BX48" i="29" s="1"/>
  <c r="BY48" i="29" s="1"/>
  <c r="BZ48" i="29" s="1"/>
  <c r="CA48" i="29" s="1"/>
  <c r="CB48" i="29" s="1"/>
  <c r="CC48" i="29" s="1"/>
  <c r="CD48" i="29" s="1"/>
  <c r="CE48" i="29" s="1"/>
  <c r="CF48" i="29" s="1"/>
  <c r="CG48" i="29" s="1"/>
  <c r="CH48" i="29" s="1"/>
  <c r="G47" i="29"/>
  <c r="H47" i="29" s="1"/>
  <c r="I47" i="29" s="1"/>
  <c r="J47" i="29" s="1"/>
  <c r="K47" i="29" s="1"/>
  <c r="L47" i="29" s="1"/>
  <c r="M47" i="29" s="1"/>
  <c r="N47" i="29" s="1"/>
  <c r="O47" i="29" s="1"/>
  <c r="P47" i="29" s="1"/>
  <c r="Q47" i="29" s="1"/>
  <c r="R47" i="29" s="1"/>
  <c r="S47" i="29" s="1"/>
  <c r="T47" i="29" s="1"/>
  <c r="U47" i="29" s="1"/>
  <c r="V47" i="29" s="1"/>
  <c r="W47" i="29" s="1"/>
  <c r="X47" i="29" s="1"/>
  <c r="Y47" i="29" s="1"/>
  <c r="Z47" i="29" s="1"/>
  <c r="AA47" i="29" s="1"/>
  <c r="AB47" i="29" s="1"/>
  <c r="AC47" i="29" s="1"/>
  <c r="AD47" i="29" s="1"/>
  <c r="AE47" i="29" s="1"/>
  <c r="AF47" i="29" s="1"/>
  <c r="AG47" i="29" s="1"/>
  <c r="AH47" i="29" s="1"/>
  <c r="AI47" i="29" s="1"/>
  <c r="AJ47" i="29" s="1"/>
  <c r="AK47" i="29" s="1"/>
  <c r="AL47" i="29" s="1"/>
  <c r="AM47" i="29" s="1"/>
  <c r="AN47" i="29" s="1"/>
  <c r="AO47" i="29" s="1"/>
  <c r="AP47" i="29" s="1"/>
  <c r="AQ47" i="29" s="1"/>
  <c r="AR47" i="29" s="1"/>
  <c r="AS47" i="29" s="1"/>
  <c r="AT47" i="29" s="1"/>
  <c r="AU47" i="29" s="1"/>
  <c r="AV47" i="29" s="1"/>
  <c r="AW47" i="29" s="1"/>
  <c r="AX47" i="29" s="1"/>
  <c r="AY47" i="29" s="1"/>
  <c r="AZ47" i="29" s="1"/>
  <c r="BA47" i="29" s="1"/>
  <c r="BB47" i="29" s="1"/>
  <c r="BC47" i="29" s="1"/>
  <c r="BD47" i="29" s="1"/>
  <c r="BE47" i="29" s="1"/>
  <c r="BF47" i="29" s="1"/>
  <c r="BG47" i="29" s="1"/>
  <c r="BH47" i="29" s="1"/>
  <c r="BI47" i="29" s="1"/>
  <c r="BJ47" i="29" s="1"/>
  <c r="BK47" i="29" s="1"/>
  <c r="BL47" i="29" s="1"/>
  <c r="BM47" i="29" s="1"/>
  <c r="BN47" i="29" s="1"/>
  <c r="BO47" i="29" s="1"/>
  <c r="BP47" i="29" s="1"/>
  <c r="BQ47" i="29" s="1"/>
  <c r="BR47" i="29" s="1"/>
  <c r="BS47" i="29" s="1"/>
  <c r="BT47" i="29" s="1"/>
  <c r="BU47" i="29" s="1"/>
  <c r="BV47" i="29" s="1"/>
  <c r="BW47" i="29" s="1"/>
  <c r="BX47" i="29" s="1"/>
  <c r="BY47" i="29" s="1"/>
  <c r="BZ47" i="29" s="1"/>
  <c r="CA47" i="29" s="1"/>
  <c r="CB47" i="29" s="1"/>
  <c r="CC47" i="29" s="1"/>
  <c r="CD47" i="29" s="1"/>
  <c r="CE47" i="29" s="1"/>
  <c r="CF47" i="29" s="1"/>
  <c r="CG47" i="29" s="1"/>
  <c r="CH47" i="29" s="1"/>
  <c r="G46" i="29"/>
  <c r="H46" i="29" s="1"/>
  <c r="I46" i="29" s="1"/>
  <c r="J46" i="29" s="1"/>
  <c r="K46" i="29" s="1"/>
  <c r="L46" i="29" s="1"/>
  <c r="M46" i="29" s="1"/>
  <c r="N46" i="29" s="1"/>
  <c r="O46" i="29" s="1"/>
  <c r="P46" i="29" s="1"/>
  <c r="Q46" i="29" s="1"/>
  <c r="R46" i="29" s="1"/>
  <c r="S46" i="29" s="1"/>
  <c r="T46" i="29" s="1"/>
  <c r="U46" i="29" s="1"/>
  <c r="V46" i="29" s="1"/>
  <c r="W46" i="29" s="1"/>
  <c r="X46" i="29" s="1"/>
  <c r="Y46" i="29" s="1"/>
  <c r="Z46" i="29" s="1"/>
  <c r="AA46" i="29" s="1"/>
  <c r="AB46" i="29" s="1"/>
  <c r="AC46" i="29" s="1"/>
  <c r="AD46" i="29" s="1"/>
  <c r="AE46" i="29" s="1"/>
  <c r="AF46" i="29" s="1"/>
  <c r="AG46" i="29" s="1"/>
  <c r="AH46" i="29" s="1"/>
  <c r="AI46" i="29" s="1"/>
  <c r="AJ46" i="29" s="1"/>
  <c r="AK46" i="29" s="1"/>
  <c r="AL46" i="29" s="1"/>
  <c r="AM46" i="29" s="1"/>
  <c r="AN46" i="29" s="1"/>
  <c r="AO46" i="29" s="1"/>
  <c r="AP46" i="29" s="1"/>
  <c r="AQ46" i="29" s="1"/>
  <c r="AR46" i="29" s="1"/>
  <c r="AS46" i="29" s="1"/>
  <c r="AT46" i="29" s="1"/>
  <c r="AU46" i="29" s="1"/>
  <c r="AV46" i="29" s="1"/>
  <c r="AW46" i="29" s="1"/>
  <c r="AX46" i="29" s="1"/>
  <c r="AY46" i="29" s="1"/>
  <c r="AZ46" i="29" s="1"/>
  <c r="BA46" i="29" s="1"/>
  <c r="BB46" i="29" s="1"/>
  <c r="BC46" i="29" s="1"/>
  <c r="BD46" i="29" s="1"/>
  <c r="BE46" i="29" s="1"/>
  <c r="BF46" i="29" s="1"/>
  <c r="BG46" i="29" s="1"/>
  <c r="BH46" i="29" s="1"/>
  <c r="BI46" i="29" s="1"/>
  <c r="BJ46" i="29" s="1"/>
  <c r="BK46" i="29" s="1"/>
  <c r="BL46" i="29" s="1"/>
  <c r="BM46" i="29" s="1"/>
  <c r="BN46" i="29" s="1"/>
  <c r="BO46" i="29" s="1"/>
  <c r="BP46" i="29" s="1"/>
  <c r="BQ46" i="29" s="1"/>
  <c r="BR46" i="29" s="1"/>
  <c r="BS46" i="29" s="1"/>
  <c r="BT46" i="29" s="1"/>
  <c r="BU46" i="29" s="1"/>
  <c r="BV46" i="29" s="1"/>
  <c r="BW46" i="29" s="1"/>
  <c r="BX46" i="29" s="1"/>
  <c r="BY46" i="29" s="1"/>
  <c r="BZ46" i="29" s="1"/>
  <c r="CA46" i="29" s="1"/>
  <c r="CB46" i="29" s="1"/>
  <c r="CC46" i="29" s="1"/>
  <c r="CD46" i="29" s="1"/>
  <c r="CE46" i="29" s="1"/>
  <c r="CF46" i="29" s="1"/>
  <c r="CG46" i="29" s="1"/>
  <c r="CH46" i="29" s="1"/>
  <c r="G45" i="29"/>
  <c r="H45" i="29" s="1"/>
  <c r="I45" i="29" s="1"/>
  <c r="J45" i="29" s="1"/>
  <c r="K45" i="29" s="1"/>
  <c r="L45" i="29" s="1"/>
  <c r="M45" i="29" s="1"/>
  <c r="N45" i="29" s="1"/>
  <c r="O45" i="29" s="1"/>
  <c r="P45" i="29" s="1"/>
  <c r="Q45" i="29" s="1"/>
  <c r="R45" i="29" s="1"/>
  <c r="S45" i="29" s="1"/>
  <c r="T45" i="29" s="1"/>
  <c r="U45" i="29" s="1"/>
  <c r="V45" i="29" s="1"/>
  <c r="W45" i="29" s="1"/>
  <c r="X45" i="29" s="1"/>
  <c r="Y45" i="29" s="1"/>
  <c r="Z45" i="29" s="1"/>
  <c r="AA45" i="29" s="1"/>
  <c r="AB45" i="29" s="1"/>
  <c r="AC45" i="29" s="1"/>
  <c r="AD45" i="29" s="1"/>
  <c r="AE45" i="29" s="1"/>
  <c r="AF45" i="29" s="1"/>
  <c r="AG45" i="29" s="1"/>
  <c r="AH45" i="29" s="1"/>
  <c r="AI45" i="29" s="1"/>
  <c r="AJ45" i="29" s="1"/>
  <c r="AK45" i="29" s="1"/>
  <c r="AL45" i="29" s="1"/>
  <c r="AM45" i="29" s="1"/>
  <c r="AN45" i="29" s="1"/>
  <c r="AO45" i="29" s="1"/>
  <c r="AP45" i="29" s="1"/>
  <c r="AQ45" i="29" s="1"/>
  <c r="AR45" i="29" s="1"/>
  <c r="AS45" i="29" s="1"/>
  <c r="AT45" i="29" s="1"/>
  <c r="AU45" i="29" s="1"/>
  <c r="AV45" i="29" s="1"/>
  <c r="AW45" i="29" s="1"/>
  <c r="AX45" i="29" s="1"/>
  <c r="AY45" i="29" s="1"/>
  <c r="AZ45" i="29" s="1"/>
  <c r="BA45" i="29" s="1"/>
  <c r="BB45" i="29" s="1"/>
  <c r="BC45" i="29" s="1"/>
  <c r="BD45" i="29" s="1"/>
  <c r="BE45" i="29" s="1"/>
  <c r="BF45" i="29" s="1"/>
  <c r="BG45" i="29" s="1"/>
  <c r="BH45" i="29" s="1"/>
  <c r="BI45" i="29" s="1"/>
  <c r="BJ45" i="29" s="1"/>
  <c r="BK45" i="29" s="1"/>
  <c r="BL45" i="29" s="1"/>
  <c r="BM45" i="29" s="1"/>
  <c r="BN45" i="29" s="1"/>
  <c r="BO45" i="29" s="1"/>
  <c r="BP45" i="29" s="1"/>
  <c r="BQ45" i="29" s="1"/>
  <c r="BR45" i="29" s="1"/>
  <c r="BS45" i="29" s="1"/>
  <c r="BT45" i="29" s="1"/>
  <c r="BU45" i="29" s="1"/>
  <c r="BV45" i="29" s="1"/>
  <c r="BW45" i="29" s="1"/>
  <c r="BX45" i="29" s="1"/>
  <c r="BY45" i="29" s="1"/>
  <c r="BZ45" i="29" s="1"/>
  <c r="CA45" i="29" s="1"/>
  <c r="CB45" i="29" s="1"/>
  <c r="CC45" i="29" s="1"/>
  <c r="CD45" i="29" s="1"/>
  <c r="CE45" i="29" s="1"/>
  <c r="CF45" i="29" s="1"/>
  <c r="CG45" i="29" s="1"/>
  <c r="CH45" i="29" s="1"/>
  <c r="G44" i="29"/>
  <c r="H44" i="29" s="1"/>
  <c r="I44" i="29" s="1"/>
  <c r="J44" i="29" s="1"/>
  <c r="K44" i="29" s="1"/>
  <c r="L44" i="29" s="1"/>
  <c r="M44" i="29" s="1"/>
  <c r="N44" i="29" s="1"/>
  <c r="O44" i="29" s="1"/>
  <c r="P44" i="29" s="1"/>
  <c r="Q44" i="29" s="1"/>
  <c r="R44" i="29" s="1"/>
  <c r="S44" i="29" s="1"/>
  <c r="T44" i="29" s="1"/>
  <c r="U44" i="29" s="1"/>
  <c r="V44" i="29" s="1"/>
  <c r="W44" i="29" s="1"/>
  <c r="X44" i="29" s="1"/>
  <c r="Y44" i="29" s="1"/>
  <c r="Z44" i="29" s="1"/>
  <c r="AA44" i="29" s="1"/>
  <c r="AB44" i="29" s="1"/>
  <c r="AC44" i="29" s="1"/>
  <c r="AD44" i="29" s="1"/>
  <c r="AE44" i="29" s="1"/>
  <c r="AF44" i="29" s="1"/>
  <c r="AG44" i="29" s="1"/>
  <c r="AH44" i="29" s="1"/>
  <c r="AI44" i="29" s="1"/>
  <c r="AJ44" i="29" s="1"/>
  <c r="AK44" i="29" s="1"/>
  <c r="AL44" i="29" s="1"/>
  <c r="AM44" i="29" s="1"/>
  <c r="AN44" i="29" s="1"/>
  <c r="AO44" i="29" s="1"/>
  <c r="AP44" i="29" s="1"/>
  <c r="AQ44" i="29" s="1"/>
  <c r="AR44" i="29" s="1"/>
  <c r="AS44" i="29" s="1"/>
  <c r="AT44" i="29" s="1"/>
  <c r="AU44" i="29" s="1"/>
  <c r="AV44" i="29" s="1"/>
  <c r="AW44" i="29" s="1"/>
  <c r="AX44" i="29" s="1"/>
  <c r="AY44" i="29" s="1"/>
  <c r="AZ44" i="29" s="1"/>
  <c r="BA44" i="29" s="1"/>
  <c r="BB44" i="29" s="1"/>
  <c r="BC44" i="29" s="1"/>
  <c r="BD44" i="29" s="1"/>
  <c r="BE44" i="29" s="1"/>
  <c r="BF44" i="29" s="1"/>
  <c r="BG44" i="29" s="1"/>
  <c r="BH44" i="29" s="1"/>
  <c r="BI44" i="29" s="1"/>
  <c r="BJ44" i="29" s="1"/>
  <c r="BK44" i="29" s="1"/>
  <c r="BL44" i="29" s="1"/>
  <c r="BM44" i="29" s="1"/>
  <c r="BN44" i="29" s="1"/>
  <c r="BO44" i="29" s="1"/>
  <c r="BP44" i="29" s="1"/>
  <c r="BQ44" i="29" s="1"/>
  <c r="BR44" i="29" s="1"/>
  <c r="BS44" i="29" s="1"/>
  <c r="BT44" i="29" s="1"/>
  <c r="BU44" i="29" s="1"/>
  <c r="BV44" i="29" s="1"/>
  <c r="BW44" i="29" s="1"/>
  <c r="BX44" i="29" s="1"/>
  <c r="BY44" i="29" s="1"/>
  <c r="BZ44" i="29" s="1"/>
  <c r="CA44" i="29" s="1"/>
  <c r="CB44" i="29" s="1"/>
  <c r="CC44" i="29" s="1"/>
  <c r="CD44" i="29" s="1"/>
  <c r="CE44" i="29" s="1"/>
  <c r="CF44" i="29" s="1"/>
  <c r="CG44" i="29" s="1"/>
  <c r="CH44" i="29" s="1"/>
  <c r="G43" i="29"/>
  <c r="H43" i="29" s="1"/>
  <c r="I43" i="29" s="1"/>
  <c r="J43" i="29" s="1"/>
  <c r="K43" i="29" s="1"/>
  <c r="L43" i="29" s="1"/>
  <c r="M43" i="29" s="1"/>
  <c r="N43" i="29" s="1"/>
  <c r="O43" i="29" s="1"/>
  <c r="P43" i="29" s="1"/>
  <c r="Q43" i="29" s="1"/>
  <c r="R43" i="29" s="1"/>
  <c r="S43" i="29" s="1"/>
  <c r="T43" i="29" s="1"/>
  <c r="U43" i="29" s="1"/>
  <c r="V43" i="29" s="1"/>
  <c r="W43" i="29" s="1"/>
  <c r="X43" i="29" s="1"/>
  <c r="Y43" i="29" s="1"/>
  <c r="Z43" i="29" s="1"/>
  <c r="AA43" i="29" s="1"/>
  <c r="AB43" i="29" s="1"/>
  <c r="AC43" i="29" s="1"/>
  <c r="AD43" i="29" s="1"/>
  <c r="AE43" i="29" s="1"/>
  <c r="AF43" i="29" s="1"/>
  <c r="AG43" i="29" s="1"/>
  <c r="AH43" i="29" s="1"/>
  <c r="AI43" i="29" s="1"/>
  <c r="AJ43" i="29" s="1"/>
  <c r="AK43" i="29" s="1"/>
  <c r="AL43" i="29" s="1"/>
  <c r="AM43" i="29" s="1"/>
  <c r="AN43" i="29" s="1"/>
  <c r="AO43" i="29" s="1"/>
  <c r="AP43" i="29" s="1"/>
  <c r="AQ43" i="29" s="1"/>
  <c r="AR43" i="29" s="1"/>
  <c r="AS43" i="29" s="1"/>
  <c r="AT43" i="29" s="1"/>
  <c r="AU43" i="29" s="1"/>
  <c r="AV43" i="29" s="1"/>
  <c r="AW43" i="29" s="1"/>
  <c r="AX43" i="29" s="1"/>
  <c r="AY43" i="29" s="1"/>
  <c r="AZ43" i="29" s="1"/>
  <c r="BA43" i="29" s="1"/>
  <c r="BB43" i="29" s="1"/>
  <c r="BC43" i="29" s="1"/>
  <c r="BD43" i="29" s="1"/>
  <c r="BE43" i="29" s="1"/>
  <c r="BF43" i="29" s="1"/>
  <c r="BG43" i="29" s="1"/>
  <c r="BH43" i="29" s="1"/>
  <c r="BI43" i="29" s="1"/>
  <c r="BJ43" i="29" s="1"/>
  <c r="BK43" i="29" s="1"/>
  <c r="BL43" i="29" s="1"/>
  <c r="BM43" i="29" s="1"/>
  <c r="BN43" i="29" s="1"/>
  <c r="BO43" i="29" s="1"/>
  <c r="BP43" i="29" s="1"/>
  <c r="BQ43" i="29" s="1"/>
  <c r="BR43" i="29" s="1"/>
  <c r="BS43" i="29" s="1"/>
  <c r="BT43" i="29" s="1"/>
  <c r="BU43" i="29" s="1"/>
  <c r="BV43" i="29" s="1"/>
  <c r="BW43" i="29" s="1"/>
  <c r="BX43" i="29" s="1"/>
  <c r="BY43" i="29" s="1"/>
  <c r="BZ43" i="29" s="1"/>
  <c r="CA43" i="29" s="1"/>
  <c r="CB43" i="29" s="1"/>
  <c r="CC43" i="29" s="1"/>
  <c r="CD43" i="29" s="1"/>
  <c r="CE43" i="29" s="1"/>
  <c r="CF43" i="29" s="1"/>
  <c r="CG43" i="29" s="1"/>
  <c r="CH43" i="29" s="1"/>
  <c r="G42" i="29"/>
  <c r="H42" i="29" s="1"/>
  <c r="I42" i="29" s="1"/>
  <c r="J42" i="29" s="1"/>
  <c r="K42" i="29" s="1"/>
  <c r="L42" i="29" s="1"/>
  <c r="M42" i="29" s="1"/>
  <c r="N42" i="29" s="1"/>
  <c r="O42" i="29" s="1"/>
  <c r="P42" i="29" s="1"/>
  <c r="Q42" i="29" s="1"/>
  <c r="R42" i="29" s="1"/>
  <c r="S42" i="29" s="1"/>
  <c r="T42" i="29" s="1"/>
  <c r="U42" i="29" s="1"/>
  <c r="V42" i="29" s="1"/>
  <c r="W42" i="29" s="1"/>
  <c r="X42" i="29" s="1"/>
  <c r="Y42" i="29" s="1"/>
  <c r="Z42" i="29" s="1"/>
  <c r="AA42" i="29" s="1"/>
  <c r="AB42" i="29" s="1"/>
  <c r="AC42" i="29" s="1"/>
  <c r="AD42" i="29" s="1"/>
  <c r="AE42" i="29" s="1"/>
  <c r="AF42" i="29" s="1"/>
  <c r="AG42" i="29" s="1"/>
  <c r="AH42" i="29" s="1"/>
  <c r="AI42" i="29" s="1"/>
  <c r="AJ42" i="29" s="1"/>
  <c r="AK42" i="29" s="1"/>
  <c r="AL42" i="29" s="1"/>
  <c r="AM42" i="29" s="1"/>
  <c r="AN42" i="29" s="1"/>
  <c r="AO42" i="29" s="1"/>
  <c r="AP42" i="29" s="1"/>
  <c r="AQ42" i="29" s="1"/>
  <c r="AR42" i="29" s="1"/>
  <c r="AS42" i="29" s="1"/>
  <c r="AT42" i="29" s="1"/>
  <c r="AU42" i="29" s="1"/>
  <c r="AV42" i="29" s="1"/>
  <c r="AW42" i="29" s="1"/>
  <c r="AX42" i="29" s="1"/>
  <c r="AY42" i="29" s="1"/>
  <c r="AZ42" i="29" s="1"/>
  <c r="BA42" i="29" s="1"/>
  <c r="BB42" i="29" s="1"/>
  <c r="BC42" i="29" s="1"/>
  <c r="BD42" i="29" s="1"/>
  <c r="BE42" i="29" s="1"/>
  <c r="BF42" i="29" s="1"/>
  <c r="BG42" i="29" s="1"/>
  <c r="BH42" i="29" s="1"/>
  <c r="BI42" i="29" s="1"/>
  <c r="BJ42" i="29" s="1"/>
  <c r="BK42" i="29" s="1"/>
  <c r="BL42" i="29" s="1"/>
  <c r="BM42" i="29" s="1"/>
  <c r="BN42" i="29" s="1"/>
  <c r="BO42" i="29" s="1"/>
  <c r="BP42" i="29" s="1"/>
  <c r="BQ42" i="29" s="1"/>
  <c r="BR42" i="29" s="1"/>
  <c r="BS42" i="29" s="1"/>
  <c r="BT42" i="29" s="1"/>
  <c r="BU42" i="29" s="1"/>
  <c r="BV42" i="29" s="1"/>
  <c r="BW42" i="29" s="1"/>
  <c r="BX42" i="29" s="1"/>
  <c r="BY42" i="29" s="1"/>
  <c r="BZ42" i="29" s="1"/>
  <c r="CA42" i="29" s="1"/>
  <c r="CB42" i="29" s="1"/>
  <c r="CC42" i="29" s="1"/>
  <c r="CD42" i="29" s="1"/>
  <c r="CE42" i="29" s="1"/>
  <c r="CF42" i="29" s="1"/>
  <c r="CG42" i="29" s="1"/>
  <c r="CH42" i="29" s="1"/>
  <c r="G41" i="29"/>
  <c r="H41" i="29" s="1"/>
  <c r="I41" i="29" s="1"/>
  <c r="J41" i="29" s="1"/>
  <c r="K41" i="29" s="1"/>
  <c r="L41" i="29" s="1"/>
  <c r="M41" i="29" s="1"/>
  <c r="N41" i="29" s="1"/>
  <c r="O41" i="29" s="1"/>
  <c r="P41" i="29" s="1"/>
  <c r="Q41" i="29" s="1"/>
  <c r="R41" i="29" s="1"/>
  <c r="S41" i="29" s="1"/>
  <c r="T41" i="29" s="1"/>
  <c r="U41" i="29" s="1"/>
  <c r="V41" i="29" s="1"/>
  <c r="W41" i="29" s="1"/>
  <c r="X41" i="29" s="1"/>
  <c r="Y41" i="29" s="1"/>
  <c r="Z41" i="29" s="1"/>
  <c r="AA41" i="29" s="1"/>
  <c r="AB41" i="29" s="1"/>
  <c r="AC41" i="29" s="1"/>
  <c r="AD41" i="29" s="1"/>
  <c r="AE41" i="29" s="1"/>
  <c r="AF41" i="29" s="1"/>
  <c r="AG41" i="29" s="1"/>
  <c r="AH41" i="29" s="1"/>
  <c r="AI41" i="29" s="1"/>
  <c r="AJ41" i="29" s="1"/>
  <c r="AK41" i="29" s="1"/>
  <c r="AL41" i="29" s="1"/>
  <c r="AM41" i="29" s="1"/>
  <c r="AN41" i="29" s="1"/>
  <c r="AO41" i="29" s="1"/>
  <c r="AP41" i="29" s="1"/>
  <c r="AQ41" i="29" s="1"/>
  <c r="AR41" i="29" s="1"/>
  <c r="AS41" i="29" s="1"/>
  <c r="AT41" i="29" s="1"/>
  <c r="AU41" i="29" s="1"/>
  <c r="AV41" i="29" s="1"/>
  <c r="AW41" i="29" s="1"/>
  <c r="AX41" i="29" s="1"/>
  <c r="AY41" i="29" s="1"/>
  <c r="AZ41" i="29" s="1"/>
  <c r="BA41" i="29" s="1"/>
  <c r="BB41" i="29" s="1"/>
  <c r="BC41" i="29" s="1"/>
  <c r="BD41" i="29" s="1"/>
  <c r="BE41" i="29" s="1"/>
  <c r="BF41" i="29" s="1"/>
  <c r="BG41" i="29" s="1"/>
  <c r="BH41" i="29" s="1"/>
  <c r="BI41" i="29" s="1"/>
  <c r="BJ41" i="29" s="1"/>
  <c r="BK41" i="29" s="1"/>
  <c r="BL41" i="29" s="1"/>
  <c r="BM41" i="29" s="1"/>
  <c r="BN41" i="29" s="1"/>
  <c r="BO41" i="29" s="1"/>
  <c r="BP41" i="29" s="1"/>
  <c r="BQ41" i="29" s="1"/>
  <c r="BR41" i="29" s="1"/>
  <c r="BS41" i="29" s="1"/>
  <c r="BT41" i="29" s="1"/>
  <c r="BU41" i="29" s="1"/>
  <c r="BV41" i="29" s="1"/>
  <c r="BW41" i="29" s="1"/>
  <c r="BX41" i="29" s="1"/>
  <c r="BY41" i="29" s="1"/>
  <c r="BZ41" i="29" s="1"/>
  <c r="CA41" i="29" s="1"/>
  <c r="CB41" i="29" s="1"/>
  <c r="CC41" i="29" s="1"/>
  <c r="CD41" i="29" s="1"/>
  <c r="CE41" i="29" s="1"/>
  <c r="CF41" i="29" s="1"/>
  <c r="CG41" i="29" s="1"/>
  <c r="CH41" i="29" s="1"/>
  <c r="G53" i="10"/>
  <c r="H53" i="10" s="1"/>
  <c r="I53" i="10" s="1"/>
  <c r="J53" i="10" s="1"/>
  <c r="K53" i="10" s="1"/>
  <c r="L53" i="10" s="1"/>
  <c r="M53" i="10" s="1"/>
  <c r="N53" i="10" s="1"/>
  <c r="O53" i="10" s="1"/>
  <c r="P53" i="10" s="1"/>
  <c r="Q53" i="10" s="1"/>
  <c r="R53" i="10" s="1"/>
  <c r="S53" i="10" s="1"/>
  <c r="T53" i="10" s="1"/>
  <c r="U53" i="10" s="1"/>
  <c r="V53" i="10" s="1"/>
  <c r="W53" i="10" s="1"/>
  <c r="X53" i="10" s="1"/>
  <c r="Y53" i="10" s="1"/>
  <c r="Z53" i="10" s="1"/>
  <c r="AA53" i="10" s="1"/>
  <c r="AB53" i="10" s="1"/>
  <c r="AC53" i="10" s="1"/>
  <c r="AD53" i="10" s="1"/>
  <c r="AE53" i="10" s="1"/>
  <c r="AF53" i="10" s="1"/>
  <c r="AG53" i="10" s="1"/>
  <c r="AH53" i="10" s="1"/>
  <c r="AI53" i="10" s="1"/>
  <c r="AJ53" i="10" s="1"/>
  <c r="AK53" i="10" s="1"/>
  <c r="AL53" i="10" s="1"/>
  <c r="AM53" i="10" s="1"/>
  <c r="AN53" i="10" s="1"/>
  <c r="AO53" i="10" s="1"/>
  <c r="AP53" i="10" s="1"/>
  <c r="AQ53" i="10" s="1"/>
  <c r="AR53" i="10" s="1"/>
  <c r="AS53" i="10" s="1"/>
  <c r="AT53" i="10" s="1"/>
  <c r="AU53" i="10" s="1"/>
  <c r="AV53" i="10" s="1"/>
  <c r="AW53" i="10" s="1"/>
  <c r="AX53" i="10" s="1"/>
  <c r="AY53" i="10" s="1"/>
  <c r="AZ53" i="10" s="1"/>
  <c r="BA53" i="10" s="1"/>
  <c r="BB53" i="10" s="1"/>
  <c r="BC53" i="10" s="1"/>
  <c r="BD53" i="10" s="1"/>
  <c r="BE53" i="10" s="1"/>
  <c r="BF53" i="10" s="1"/>
  <c r="BG53" i="10" s="1"/>
  <c r="BH53" i="10" s="1"/>
  <c r="BI53" i="10" s="1"/>
  <c r="BJ53" i="10" s="1"/>
  <c r="BK53" i="10" s="1"/>
  <c r="BL53" i="10" s="1"/>
  <c r="BM53" i="10" s="1"/>
  <c r="BN53" i="10" s="1"/>
  <c r="BO53" i="10" s="1"/>
  <c r="BP53" i="10" s="1"/>
  <c r="BQ53" i="10" s="1"/>
  <c r="BR53" i="10" s="1"/>
  <c r="BS53" i="10" s="1"/>
  <c r="BT53" i="10" s="1"/>
  <c r="BU53" i="10" s="1"/>
  <c r="BV53" i="10" s="1"/>
  <c r="BW53" i="10" s="1"/>
  <c r="BX53" i="10" s="1"/>
  <c r="BY53" i="10" s="1"/>
  <c r="BZ53" i="10" s="1"/>
  <c r="CA53" i="10" s="1"/>
  <c r="CB53" i="10" s="1"/>
  <c r="CC53" i="10" s="1"/>
  <c r="CD53" i="10" s="1"/>
  <c r="CE53" i="10" s="1"/>
  <c r="CF53" i="10" s="1"/>
  <c r="CG53" i="10" s="1"/>
  <c r="CH53" i="10" s="1"/>
  <c r="G52" i="10"/>
  <c r="H52" i="10" s="1"/>
  <c r="I52" i="10" s="1"/>
  <c r="J52" i="10" s="1"/>
  <c r="K52" i="10" s="1"/>
  <c r="L52" i="10" s="1"/>
  <c r="M52" i="10" s="1"/>
  <c r="N52" i="10" s="1"/>
  <c r="O52" i="10" s="1"/>
  <c r="P52" i="10" s="1"/>
  <c r="Q52" i="10" s="1"/>
  <c r="R52" i="10" s="1"/>
  <c r="S52" i="10" s="1"/>
  <c r="T52" i="10" s="1"/>
  <c r="U52" i="10" s="1"/>
  <c r="V52" i="10" s="1"/>
  <c r="W52" i="10" s="1"/>
  <c r="X52" i="10" s="1"/>
  <c r="Y52" i="10" s="1"/>
  <c r="Z52" i="10" s="1"/>
  <c r="AA52" i="10" s="1"/>
  <c r="AB52" i="10" s="1"/>
  <c r="AC52" i="10" s="1"/>
  <c r="AD52" i="10" s="1"/>
  <c r="AE52" i="10" s="1"/>
  <c r="AF52" i="10" s="1"/>
  <c r="AG52" i="10" s="1"/>
  <c r="AH52" i="10" s="1"/>
  <c r="AI52" i="10" s="1"/>
  <c r="AJ52" i="10" s="1"/>
  <c r="AK52" i="10" s="1"/>
  <c r="AL52" i="10" s="1"/>
  <c r="AM52" i="10" s="1"/>
  <c r="AN52" i="10" s="1"/>
  <c r="AO52" i="10" s="1"/>
  <c r="AP52" i="10" s="1"/>
  <c r="AQ52" i="10" s="1"/>
  <c r="AR52" i="10" s="1"/>
  <c r="AS52" i="10" s="1"/>
  <c r="AT52" i="10" s="1"/>
  <c r="AU52" i="10" s="1"/>
  <c r="AV52" i="10" s="1"/>
  <c r="AW52" i="10" s="1"/>
  <c r="AX52" i="10" s="1"/>
  <c r="AY52" i="10" s="1"/>
  <c r="AZ52" i="10" s="1"/>
  <c r="BA52" i="10" s="1"/>
  <c r="BB52" i="10" s="1"/>
  <c r="BC52" i="10" s="1"/>
  <c r="BD52" i="10" s="1"/>
  <c r="BE52" i="10" s="1"/>
  <c r="BF52" i="10" s="1"/>
  <c r="BG52" i="10" s="1"/>
  <c r="BH52" i="10" s="1"/>
  <c r="BI52" i="10" s="1"/>
  <c r="BJ52" i="10" s="1"/>
  <c r="BK52" i="10" s="1"/>
  <c r="BL52" i="10" s="1"/>
  <c r="BM52" i="10" s="1"/>
  <c r="BN52" i="10" s="1"/>
  <c r="BO52" i="10" s="1"/>
  <c r="BP52" i="10" s="1"/>
  <c r="BQ52" i="10" s="1"/>
  <c r="BR52" i="10" s="1"/>
  <c r="BS52" i="10" s="1"/>
  <c r="BT52" i="10" s="1"/>
  <c r="BU52" i="10" s="1"/>
  <c r="BV52" i="10" s="1"/>
  <c r="BW52" i="10" s="1"/>
  <c r="BX52" i="10" s="1"/>
  <c r="BY52" i="10" s="1"/>
  <c r="BZ52" i="10" s="1"/>
  <c r="CA52" i="10" s="1"/>
  <c r="CB52" i="10" s="1"/>
  <c r="CC52" i="10" s="1"/>
  <c r="CD52" i="10" s="1"/>
  <c r="CE52" i="10" s="1"/>
  <c r="CF52" i="10" s="1"/>
  <c r="CG52" i="10" s="1"/>
  <c r="CH52" i="10" s="1"/>
  <c r="G51" i="10"/>
  <c r="H51" i="10" s="1"/>
  <c r="I51" i="10" s="1"/>
  <c r="J51" i="10" s="1"/>
  <c r="K51" i="10" s="1"/>
  <c r="L51" i="10" s="1"/>
  <c r="M51" i="10" s="1"/>
  <c r="N51" i="10" s="1"/>
  <c r="O51" i="10" s="1"/>
  <c r="P51" i="10" s="1"/>
  <c r="Q51" i="10" s="1"/>
  <c r="R51" i="10" s="1"/>
  <c r="S51" i="10" s="1"/>
  <c r="T51" i="10" s="1"/>
  <c r="U51" i="10" s="1"/>
  <c r="V51" i="10" s="1"/>
  <c r="W51" i="10" s="1"/>
  <c r="X51" i="10" s="1"/>
  <c r="Y51" i="10" s="1"/>
  <c r="Z51" i="10" s="1"/>
  <c r="AA51" i="10" s="1"/>
  <c r="AB51" i="10" s="1"/>
  <c r="AC51" i="10" s="1"/>
  <c r="AD51" i="10" s="1"/>
  <c r="AE51" i="10" s="1"/>
  <c r="AF51" i="10" s="1"/>
  <c r="AG51" i="10" s="1"/>
  <c r="AH51" i="10" s="1"/>
  <c r="AI51" i="10" s="1"/>
  <c r="AJ51" i="10" s="1"/>
  <c r="AK51" i="10" s="1"/>
  <c r="AL51" i="10" s="1"/>
  <c r="AM51" i="10" s="1"/>
  <c r="AN51" i="10" s="1"/>
  <c r="AO51" i="10" s="1"/>
  <c r="AP51" i="10" s="1"/>
  <c r="AQ51" i="10" s="1"/>
  <c r="AR51" i="10" s="1"/>
  <c r="AS51" i="10" s="1"/>
  <c r="AT51" i="10" s="1"/>
  <c r="AU51" i="10" s="1"/>
  <c r="AV51" i="10" s="1"/>
  <c r="AW51" i="10" s="1"/>
  <c r="AX51" i="10" s="1"/>
  <c r="AY51" i="10" s="1"/>
  <c r="AZ51" i="10" s="1"/>
  <c r="BA51" i="10" s="1"/>
  <c r="BB51" i="10" s="1"/>
  <c r="BC51" i="10" s="1"/>
  <c r="BD51" i="10" s="1"/>
  <c r="BE51" i="10" s="1"/>
  <c r="BF51" i="10" s="1"/>
  <c r="BG51" i="10" s="1"/>
  <c r="BH51" i="10" s="1"/>
  <c r="BI51" i="10" s="1"/>
  <c r="BJ51" i="10" s="1"/>
  <c r="BK51" i="10" s="1"/>
  <c r="BL51" i="10" s="1"/>
  <c r="BM51" i="10" s="1"/>
  <c r="BN51" i="10" s="1"/>
  <c r="BO51" i="10" s="1"/>
  <c r="BP51" i="10" s="1"/>
  <c r="BQ51" i="10" s="1"/>
  <c r="BR51" i="10" s="1"/>
  <c r="BS51" i="10" s="1"/>
  <c r="BT51" i="10" s="1"/>
  <c r="BU51" i="10" s="1"/>
  <c r="BV51" i="10" s="1"/>
  <c r="BW51" i="10" s="1"/>
  <c r="BX51" i="10" s="1"/>
  <c r="BY51" i="10" s="1"/>
  <c r="BZ51" i="10" s="1"/>
  <c r="CA51" i="10" s="1"/>
  <c r="CB51" i="10" s="1"/>
  <c r="CC51" i="10" s="1"/>
  <c r="CD51" i="10" s="1"/>
  <c r="CE51" i="10" s="1"/>
  <c r="CF51" i="10" s="1"/>
  <c r="CG51" i="10" s="1"/>
  <c r="CH51" i="10" s="1"/>
  <c r="G50" i="10"/>
  <c r="H50" i="10" s="1"/>
  <c r="I50" i="10" s="1"/>
  <c r="J50" i="10" s="1"/>
  <c r="K50" i="10" s="1"/>
  <c r="L50" i="10" s="1"/>
  <c r="M50" i="10" s="1"/>
  <c r="N50" i="10" s="1"/>
  <c r="O50" i="10" s="1"/>
  <c r="P50" i="10" s="1"/>
  <c r="Q50" i="10" s="1"/>
  <c r="R50" i="10" s="1"/>
  <c r="S50" i="10" s="1"/>
  <c r="T50" i="10" s="1"/>
  <c r="U50" i="10" s="1"/>
  <c r="V50" i="10" s="1"/>
  <c r="W50" i="10" s="1"/>
  <c r="X50" i="10" s="1"/>
  <c r="Y50" i="10" s="1"/>
  <c r="Z50" i="10" s="1"/>
  <c r="AA50" i="10" s="1"/>
  <c r="AB50" i="10" s="1"/>
  <c r="AC50" i="10" s="1"/>
  <c r="AD50" i="10" s="1"/>
  <c r="AE50" i="10" s="1"/>
  <c r="AF50" i="10" s="1"/>
  <c r="AG50" i="10" s="1"/>
  <c r="AH50" i="10" s="1"/>
  <c r="AI50" i="10" s="1"/>
  <c r="AJ50" i="10" s="1"/>
  <c r="AK50" i="10" s="1"/>
  <c r="AL50" i="10" s="1"/>
  <c r="AM50" i="10" s="1"/>
  <c r="AN50" i="10" s="1"/>
  <c r="AO50" i="10" s="1"/>
  <c r="AP50" i="10" s="1"/>
  <c r="AQ50" i="10" s="1"/>
  <c r="AR50" i="10" s="1"/>
  <c r="AS50" i="10" s="1"/>
  <c r="AT50" i="10" s="1"/>
  <c r="AU50" i="10" s="1"/>
  <c r="AV50" i="10" s="1"/>
  <c r="AW50" i="10" s="1"/>
  <c r="AX50" i="10" s="1"/>
  <c r="AY50" i="10" s="1"/>
  <c r="AZ50" i="10" s="1"/>
  <c r="BA50" i="10" s="1"/>
  <c r="BB50" i="10" s="1"/>
  <c r="BC50" i="10" s="1"/>
  <c r="BD50" i="10" s="1"/>
  <c r="BE50" i="10" s="1"/>
  <c r="BF50" i="10" s="1"/>
  <c r="BG50" i="10" s="1"/>
  <c r="BH50" i="10" s="1"/>
  <c r="BI50" i="10" s="1"/>
  <c r="BJ50" i="10" s="1"/>
  <c r="BK50" i="10" s="1"/>
  <c r="BL50" i="10" s="1"/>
  <c r="BM50" i="10" s="1"/>
  <c r="BN50" i="10" s="1"/>
  <c r="BO50" i="10" s="1"/>
  <c r="BP50" i="10" s="1"/>
  <c r="BQ50" i="10" s="1"/>
  <c r="BR50" i="10" s="1"/>
  <c r="BS50" i="10" s="1"/>
  <c r="BT50" i="10" s="1"/>
  <c r="BU50" i="10" s="1"/>
  <c r="BV50" i="10" s="1"/>
  <c r="BW50" i="10" s="1"/>
  <c r="BX50" i="10" s="1"/>
  <c r="BY50" i="10" s="1"/>
  <c r="BZ50" i="10" s="1"/>
  <c r="CA50" i="10" s="1"/>
  <c r="CB50" i="10" s="1"/>
  <c r="CC50" i="10" s="1"/>
  <c r="CD50" i="10" s="1"/>
  <c r="CE50" i="10" s="1"/>
  <c r="CF50" i="10" s="1"/>
  <c r="CG50" i="10" s="1"/>
  <c r="CH50" i="10" s="1"/>
  <c r="G49" i="10"/>
  <c r="H49" i="10" s="1"/>
  <c r="I49" i="10" s="1"/>
  <c r="J49" i="10" s="1"/>
  <c r="K49" i="10" s="1"/>
  <c r="L49" i="10" s="1"/>
  <c r="M49" i="10" s="1"/>
  <c r="N49" i="10" s="1"/>
  <c r="O49" i="10" s="1"/>
  <c r="P49" i="10" s="1"/>
  <c r="Q49" i="10" s="1"/>
  <c r="R49" i="10" s="1"/>
  <c r="S49" i="10" s="1"/>
  <c r="T49" i="10" s="1"/>
  <c r="U49" i="10" s="1"/>
  <c r="V49" i="10" s="1"/>
  <c r="W49" i="10" s="1"/>
  <c r="X49" i="10" s="1"/>
  <c r="Y49" i="10" s="1"/>
  <c r="Z49" i="10" s="1"/>
  <c r="AA49" i="10" s="1"/>
  <c r="AB49" i="10" s="1"/>
  <c r="AC49" i="10" s="1"/>
  <c r="AD49" i="10" s="1"/>
  <c r="AE49" i="10" s="1"/>
  <c r="AF49" i="10" s="1"/>
  <c r="AG49" i="10" s="1"/>
  <c r="AH49" i="10" s="1"/>
  <c r="AI49" i="10" s="1"/>
  <c r="AJ49" i="10" s="1"/>
  <c r="AK49" i="10" s="1"/>
  <c r="AL49" i="10" s="1"/>
  <c r="AM49" i="10" s="1"/>
  <c r="AN49" i="10" s="1"/>
  <c r="AO49" i="10" s="1"/>
  <c r="AP49" i="10" s="1"/>
  <c r="AQ49" i="10" s="1"/>
  <c r="AR49" i="10" s="1"/>
  <c r="AS49" i="10" s="1"/>
  <c r="AT49" i="10" s="1"/>
  <c r="AU49" i="10" s="1"/>
  <c r="AV49" i="10" s="1"/>
  <c r="AW49" i="10" s="1"/>
  <c r="AX49" i="10" s="1"/>
  <c r="AY49" i="10" s="1"/>
  <c r="AZ49" i="10" s="1"/>
  <c r="BA49" i="10" s="1"/>
  <c r="BB49" i="10" s="1"/>
  <c r="BC49" i="10" s="1"/>
  <c r="BD49" i="10" s="1"/>
  <c r="BE49" i="10" s="1"/>
  <c r="BF49" i="10" s="1"/>
  <c r="BG49" i="10" s="1"/>
  <c r="BH49" i="10" s="1"/>
  <c r="BI49" i="10" s="1"/>
  <c r="BJ49" i="10" s="1"/>
  <c r="BK49" i="10" s="1"/>
  <c r="BL49" i="10" s="1"/>
  <c r="BM49" i="10" s="1"/>
  <c r="BN49" i="10" s="1"/>
  <c r="BO49" i="10" s="1"/>
  <c r="BP49" i="10" s="1"/>
  <c r="BQ49" i="10" s="1"/>
  <c r="BR49" i="10" s="1"/>
  <c r="BS49" i="10" s="1"/>
  <c r="BT49" i="10" s="1"/>
  <c r="BU49" i="10" s="1"/>
  <c r="BV49" i="10" s="1"/>
  <c r="BW49" i="10" s="1"/>
  <c r="BX49" i="10" s="1"/>
  <c r="BY49" i="10" s="1"/>
  <c r="BZ49" i="10" s="1"/>
  <c r="CA49" i="10" s="1"/>
  <c r="CB49" i="10" s="1"/>
  <c r="CC49" i="10" s="1"/>
  <c r="CD49" i="10" s="1"/>
  <c r="CE49" i="10" s="1"/>
  <c r="CF49" i="10" s="1"/>
  <c r="CG49" i="10" s="1"/>
  <c r="CH49" i="10" s="1"/>
  <c r="G48" i="10"/>
  <c r="H48" i="10" s="1"/>
  <c r="I48" i="10" s="1"/>
  <c r="J48" i="10" s="1"/>
  <c r="K48" i="10" s="1"/>
  <c r="L48" i="10" s="1"/>
  <c r="M48" i="10" s="1"/>
  <c r="N48" i="10" s="1"/>
  <c r="O48" i="10" s="1"/>
  <c r="P48" i="10" s="1"/>
  <c r="Q48" i="10" s="1"/>
  <c r="R48" i="10" s="1"/>
  <c r="S48" i="10" s="1"/>
  <c r="T48" i="10" s="1"/>
  <c r="U48" i="10" s="1"/>
  <c r="V48" i="10" s="1"/>
  <c r="W48" i="10" s="1"/>
  <c r="X48" i="10" s="1"/>
  <c r="Y48" i="10" s="1"/>
  <c r="Z48" i="10" s="1"/>
  <c r="AA48" i="10" s="1"/>
  <c r="AB48" i="10" s="1"/>
  <c r="AC48" i="10" s="1"/>
  <c r="AD48" i="10" s="1"/>
  <c r="AE48" i="10" s="1"/>
  <c r="AF48" i="10" s="1"/>
  <c r="AG48" i="10" s="1"/>
  <c r="AH48" i="10" s="1"/>
  <c r="AI48" i="10" s="1"/>
  <c r="AJ48" i="10" s="1"/>
  <c r="AK48" i="10" s="1"/>
  <c r="AL48" i="10" s="1"/>
  <c r="AM48" i="10" s="1"/>
  <c r="AN48" i="10" s="1"/>
  <c r="AO48" i="10" s="1"/>
  <c r="AP48" i="10" s="1"/>
  <c r="AQ48" i="10" s="1"/>
  <c r="AR48" i="10" s="1"/>
  <c r="AS48" i="10" s="1"/>
  <c r="AT48" i="10" s="1"/>
  <c r="AU48" i="10" s="1"/>
  <c r="AV48" i="10" s="1"/>
  <c r="AW48" i="10" s="1"/>
  <c r="AX48" i="10" s="1"/>
  <c r="AY48" i="10" s="1"/>
  <c r="AZ48" i="10" s="1"/>
  <c r="BA48" i="10" s="1"/>
  <c r="BB48" i="10" s="1"/>
  <c r="BC48" i="10" s="1"/>
  <c r="BD48" i="10" s="1"/>
  <c r="BE48" i="10" s="1"/>
  <c r="BF48" i="10" s="1"/>
  <c r="BG48" i="10" s="1"/>
  <c r="BH48" i="10" s="1"/>
  <c r="BI48" i="10" s="1"/>
  <c r="BJ48" i="10" s="1"/>
  <c r="BK48" i="10" s="1"/>
  <c r="BL48" i="10" s="1"/>
  <c r="BM48" i="10" s="1"/>
  <c r="BN48" i="10" s="1"/>
  <c r="BO48" i="10" s="1"/>
  <c r="BP48" i="10" s="1"/>
  <c r="BQ48" i="10" s="1"/>
  <c r="BR48" i="10" s="1"/>
  <c r="BS48" i="10" s="1"/>
  <c r="BT48" i="10" s="1"/>
  <c r="BU48" i="10" s="1"/>
  <c r="BV48" i="10" s="1"/>
  <c r="BW48" i="10" s="1"/>
  <c r="BX48" i="10" s="1"/>
  <c r="BY48" i="10" s="1"/>
  <c r="BZ48" i="10" s="1"/>
  <c r="CA48" i="10" s="1"/>
  <c r="CB48" i="10" s="1"/>
  <c r="CC48" i="10" s="1"/>
  <c r="CD48" i="10" s="1"/>
  <c r="CE48" i="10" s="1"/>
  <c r="CF48" i="10" s="1"/>
  <c r="CG48" i="10" s="1"/>
  <c r="CH48" i="10" s="1"/>
  <c r="G47" i="10"/>
  <c r="H47" i="10" s="1"/>
  <c r="I47" i="10" s="1"/>
  <c r="J47" i="10" s="1"/>
  <c r="K47" i="10" s="1"/>
  <c r="L47" i="10" s="1"/>
  <c r="M47" i="10" s="1"/>
  <c r="N47" i="10" s="1"/>
  <c r="O47" i="10" s="1"/>
  <c r="P47" i="10" s="1"/>
  <c r="Q47" i="10" s="1"/>
  <c r="R47" i="10" s="1"/>
  <c r="S47" i="10" s="1"/>
  <c r="T47" i="10" s="1"/>
  <c r="U47" i="10" s="1"/>
  <c r="V47" i="10" s="1"/>
  <c r="W47" i="10" s="1"/>
  <c r="X47" i="10" s="1"/>
  <c r="Y47" i="10" s="1"/>
  <c r="Z47" i="10" s="1"/>
  <c r="AA47" i="10" s="1"/>
  <c r="AB47" i="10" s="1"/>
  <c r="AC47" i="10" s="1"/>
  <c r="AD47" i="10" s="1"/>
  <c r="AE47" i="10" s="1"/>
  <c r="AF47" i="10" s="1"/>
  <c r="AG47" i="10" s="1"/>
  <c r="AH47" i="10" s="1"/>
  <c r="AI47" i="10" s="1"/>
  <c r="AJ47" i="10" s="1"/>
  <c r="AK47" i="10" s="1"/>
  <c r="AL47" i="10" s="1"/>
  <c r="AM47" i="10" s="1"/>
  <c r="AN47" i="10" s="1"/>
  <c r="AO47" i="10" s="1"/>
  <c r="AP47" i="10" s="1"/>
  <c r="AQ47" i="10" s="1"/>
  <c r="AR47" i="10" s="1"/>
  <c r="AS47" i="10" s="1"/>
  <c r="AT47" i="10" s="1"/>
  <c r="AU47" i="10" s="1"/>
  <c r="AV47" i="10" s="1"/>
  <c r="AW47" i="10" s="1"/>
  <c r="AX47" i="10" s="1"/>
  <c r="AY47" i="10" s="1"/>
  <c r="AZ47" i="10" s="1"/>
  <c r="BA47" i="10" s="1"/>
  <c r="BB47" i="10" s="1"/>
  <c r="BC47" i="10" s="1"/>
  <c r="BD47" i="10" s="1"/>
  <c r="BE47" i="10" s="1"/>
  <c r="BF47" i="10" s="1"/>
  <c r="BG47" i="10" s="1"/>
  <c r="BH47" i="10" s="1"/>
  <c r="BI47" i="10" s="1"/>
  <c r="BJ47" i="10" s="1"/>
  <c r="BK47" i="10" s="1"/>
  <c r="BL47" i="10" s="1"/>
  <c r="BM47" i="10" s="1"/>
  <c r="BN47" i="10" s="1"/>
  <c r="BO47" i="10" s="1"/>
  <c r="BP47" i="10" s="1"/>
  <c r="BQ47" i="10" s="1"/>
  <c r="BR47" i="10" s="1"/>
  <c r="BS47" i="10" s="1"/>
  <c r="BT47" i="10" s="1"/>
  <c r="BU47" i="10" s="1"/>
  <c r="BV47" i="10" s="1"/>
  <c r="BW47" i="10" s="1"/>
  <c r="BX47" i="10" s="1"/>
  <c r="BY47" i="10" s="1"/>
  <c r="BZ47" i="10" s="1"/>
  <c r="CA47" i="10" s="1"/>
  <c r="CB47" i="10" s="1"/>
  <c r="CC47" i="10" s="1"/>
  <c r="CD47" i="10" s="1"/>
  <c r="CE47" i="10" s="1"/>
  <c r="CF47" i="10" s="1"/>
  <c r="CG47" i="10" s="1"/>
  <c r="CH47" i="10" s="1"/>
  <c r="G46" i="10"/>
  <c r="H46" i="10" s="1"/>
  <c r="I46" i="10" s="1"/>
  <c r="J46" i="10" s="1"/>
  <c r="K46" i="10" s="1"/>
  <c r="L46" i="10" s="1"/>
  <c r="M46" i="10" s="1"/>
  <c r="N46" i="10" s="1"/>
  <c r="O46" i="10" s="1"/>
  <c r="P46" i="10" s="1"/>
  <c r="Q46" i="10" s="1"/>
  <c r="R46" i="10" s="1"/>
  <c r="S46" i="10" s="1"/>
  <c r="T46" i="10" s="1"/>
  <c r="U46" i="10" s="1"/>
  <c r="V46" i="10" s="1"/>
  <c r="W46" i="10" s="1"/>
  <c r="X46" i="10" s="1"/>
  <c r="Y46" i="10" s="1"/>
  <c r="Z46" i="10" s="1"/>
  <c r="AA46" i="10" s="1"/>
  <c r="AB46" i="10" s="1"/>
  <c r="AC46" i="10" s="1"/>
  <c r="AD46" i="10" s="1"/>
  <c r="AE46" i="10" s="1"/>
  <c r="AF46" i="10" s="1"/>
  <c r="AG46" i="10" s="1"/>
  <c r="AH46" i="10" s="1"/>
  <c r="AI46" i="10" s="1"/>
  <c r="AJ46" i="10" s="1"/>
  <c r="AK46" i="10" s="1"/>
  <c r="AL46" i="10" s="1"/>
  <c r="AM46" i="10" s="1"/>
  <c r="AN46" i="10" s="1"/>
  <c r="AO46" i="10" s="1"/>
  <c r="AP46" i="10" s="1"/>
  <c r="AQ46" i="10" s="1"/>
  <c r="AR46" i="10" s="1"/>
  <c r="AS46" i="10" s="1"/>
  <c r="AT46" i="10" s="1"/>
  <c r="AU46" i="10" s="1"/>
  <c r="AV46" i="10" s="1"/>
  <c r="AW46" i="10" s="1"/>
  <c r="AX46" i="10" s="1"/>
  <c r="AY46" i="10" s="1"/>
  <c r="AZ46" i="10" s="1"/>
  <c r="BA46" i="10" s="1"/>
  <c r="BB46" i="10" s="1"/>
  <c r="BC46" i="10" s="1"/>
  <c r="BD46" i="10" s="1"/>
  <c r="BE46" i="10" s="1"/>
  <c r="BF46" i="10" s="1"/>
  <c r="BG46" i="10" s="1"/>
  <c r="BH46" i="10" s="1"/>
  <c r="BI46" i="10" s="1"/>
  <c r="BJ46" i="10" s="1"/>
  <c r="BK46" i="10" s="1"/>
  <c r="BL46" i="10" s="1"/>
  <c r="BM46" i="10" s="1"/>
  <c r="BN46" i="10" s="1"/>
  <c r="BO46" i="10" s="1"/>
  <c r="BP46" i="10" s="1"/>
  <c r="BQ46" i="10" s="1"/>
  <c r="BR46" i="10" s="1"/>
  <c r="BS46" i="10" s="1"/>
  <c r="BT46" i="10" s="1"/>
  <c r="BU46" i="10" s="1"/>
  <c r="BV46" i="10" s="1"/>
  <c r="BW46" i="10" s="1"/>
  <c r="BX46" i="10" s="1"/>
  <c r="BY46" i="10" s="1"/>
  <c r="BZ46" i="10" s="1"/>
  <c r="CA46" i="10" s="1"/>
  <c r="CB46" i="10" s="1"/>
  <c r="CC46" i="10" s="1"/>
  <c r="CD46" i="10" s="1"/>
  <c r="CE46" i="10" s="1"/>
  <c r="CF46" i="10" s="1"/>
  <c r="CG46" i="10" s="1"/>
  <c r="CH46" i="10" s="1"/>
  <c r="G45" i="10"/>
  <c r="H45" i="10" s="1"/>
  <c r="I45" i="10" s="1"/>
  <c r="J45" i="10" s="1"/>
  <c r="K45" i="10" s="1"/>
  <c r="L45" i="10" s="1"/>
  <c r="M45" i="10" s="1"/>
  <c r="N45" i="10" s="1"/>
  <c r="O45" i="10" s="1"/>
  <c r="P45" i="10" s="1"/>
  <c r="Q45" i="10" s="1"/>
  <c r="R45" i="10" s="1"/>
  <c r="S45" i="10" s="1"/>
  <c r="T45" i="10" s="1"/>
  <c r="U45" i="10" s="1"/>
  <c r="V45" i="10" s="1"/>
  <c r="W45" i="10" s="1"/>
  <c r="X45" i="10" s="1"/>
  <c r="Y45" i="10" s="1"/>
  <c r="Z45" i="10" s="1"/>
  <c r="AA45" i="10" s="1"/>
  <c r="AB45" i="10" s="1"/>
  <c r="AC45" i="10" s="1"/>
  <c r="AD45" i="10" s="1"/>
  <c r="AE45" i="10" s="1"/>
  <c r="AF45" i="10" s="1"/>
  <c r="AG45" i="10" s="1"/>
  <c r="AH45" i="10" s="1"/>
  <c r="AI45" i="10" s="1"/>
  <c r="AJ45" i="10" s="1"/>
  <c r="AK45" i="10" s="1"/>
  <c r="AL45" i="10" s="1"/>
  <c r="AM45" i="10" s="1"/>
  <c r="AN45" i="10" s="1"/>
  <c r="AO45" i="10" s="1"/>
  <c r="AP45" i="10" s="1"/>
  <c r="AQ45" i="10" s="1"/>
  <c r="AR45" i="10" s="1"/>
  <c r="AS45" i="10" s="1"/>
  <c r="AT45" i="10" s="1"/>
  <c r="AU45" i="10" s="1"/>
  <c r="AV45" i="10" s="1"/>
  <c r="AW45" i="10" s="1"/>
  <c r="AX45" i="10" s="1"/>
  <c r="AY45" i="10" s="1"/>
  <c r="AZ45" i="10" s="1"/>
  <c r="BA45" i="10" s="1"/>
  <c r="BB45" i="10" s="1"/>
  <c r="BC45" i="10" s="1"/>
  <c r="BD45" i="10" s="1"/>
  <c r="BE45" i="10" s="1"/>
  <c r="BF45" i="10" s="1"/>
  <c r="BG45" i="10" s="1"/>
  <c r="BH45" i="10" s="1"/>
  <c r="BI45" i="10" s="1"/>
  <c r="BJ45" i="10" s="1"/>
  <c r="BK45" i="10" s="1"/>
  <c r="BL45" i="10" s="1"/>
  <c r="BM45" i="10" s="1"/>
  <c r="BN45" i="10" s="1"/>
  <c r="BO45" i="10" s="1"/>
  <c r="BP45" i="10" s="1"/>
  <c r="BQ45" i="10" s="1"/>
  <c r="BR45" i="10" s="1"/>
  <c r="BS45" i="10" s="1"/>
  <c r="BT45" i="10" s="1"/>
  <c r="BU45" i="10" s="1"/>
  <c r="BV45" i="10" s="1"/>
  <c r="BW45" i="10" s="1"/>
  <c r="BX45" i="10" s="1"/>
  <c r="BY45" i="10" s="1"/>
  <c r="BZ45" i="10" s="1"/>
  <c r="CA45" i="10" s="1"/>
  <c r="CB45" i="10" s="1"/>
  <c r="CC45" i="10" s="1"/>
  <c r="CD45" i="10" s="1"/>
  <c r="CE45" i="10" s="1"/>
  <c r="CF45" i="10" s="1"/>
  <c r="CG45" i="10" s="1"/>
  <c r="CH45" i="10" s="1"/>
  <c r="G44" i="10"/>
  <c r="H44" i="10" s="1"/>
  <c r="I44" i="10" s="1"/>
  <c r="J44" i="10" s="1"/>
  <c r="K44" i="10" s="1"/>
  <c r="L44" i="10" s="1"/>
  <c r="M44" i="10" s="1"/>
  <c r="N44" i="10" s="1"/>
  <c r="O44" i="10" s="1"/>
  <c r="P44" i="10" s="1"/>
  <c r="Q44" i="10" s="1"/>
  <c r="R44" i="10" s="1"/>
  <c r="S44" i="10" s="1"/>
  <c r="T44" i="10" s="1"/>
  <c r="U44" i="10" s="1"/>
  <c r="V44" i="10" s="1"/>
  <c r="W44" i="10" s="1"/>
  <c r="X44" i="10" s="1"/>
  <c r="Y44" i="10" s="1"/>
  <c r="Z44" i="10" s="1"/>
  <c r="AA44" i="10" s="1"/>
  <c r="AB44" i="10" s="1"/>
  <c r="AC44" i="10" s="1"/>
  <c r="AD44" i="10" s="1"/>
  <c r="AE44" i="10" s="1"/>
  <c r="AF44" i="10" s="1"/>
  <c r="AG44" i="10" s="1"/>
  <c r="AH44" i="10" s="1"/>
  <c r="AI44" i="10" s="1"/>
  <c r="AJ44" i="10" s="1"/>
  <c r="AK44" i="10" s="1"/>
  <c r="AL44" i="10" s="1"/>
  <c r="AM44" i="10" s="1"/>
  <c r="AN44" i="10" s="1"/>
  <c r="AO44" i="10" s="1"/>
  <c r="AP44" i="10" s="1"/>
  <c r="AQ44" i="10" s="1"/>
  <c r="AR44" i="10" s="1"/>
  <c r="AS44" i="10" s="1"/>
  <c r="AT44" i="10" s="1"/>
  <c r="AU44" i="10" s="1"/>
  <c r="AV44" i="10" s="1"/>
  <c r="AW44" i="10" s="1"/>
  <c r="AX44" i="10" s="1"/>
  <c r="AY44" i="10" s="1"/>
  <c r="AZ44" i="10" s="1"/>
  <c r="BA44" i="10" s="1"/>
  <c r="BB44" i="10" s="1"/>
  <c r="BC44" i="10" s="1"/>
  <c r="BD44" i="10" s="1"/>
  <c r="BE44" i="10" s="1"/>
  <c r="BF44" i="10" s="1"/>
  <c r="BG44" i="10" s="1"/>
  <c r="BH44" i="10" s="1"/>
  <c r="BI44" i="10" s="1"/>
  <c r="BJ44" i="10" s="1"/>
  <c r="BK44" i="10" s="1"/>
  <c r="BL44" i="10" s="1"/>
  <c r="BM44" i="10" s="1"/>
  <c r="BN44" i="10" s="1"/>
  <c r="BO44" i="10" s="1"/>
  <c r="BP44" i="10" s="1"/>
  <c r="BQ44" i="10" s="1"/>
  <c r="BR44" i="10" s="1"/>
  <c r="BS44" i="10" s="1"/>
  <c r="BT44" i="10" s="1"/>
  <c r="BU44" i="10" s="1"/>
  <c r="BV44" i="10" s="1"/>
  <c r="BW44" i="10" s="1"/>
  <c r="BX44" i="10" s="1"/>
  <c r="BY44" i="10" s="1"/>
  <c r="BZ44" i="10" s="1"/>
  <c r="CA44" i="10" s="1"/>
  <c r="CB44" i="10" s="1"/>
  <c r="CC44" i="10" s="1"/>
  <c r="CD44" i="10" s="1"/>
  <c r="CE44" i="10" s="1"/>
  <c r="CF44" i="10" s="1"/>
  <c r="CG44" i="10" s="1"/>
  <c r="CH44" i="10" s="1"/>
  <c r="G43" i="10"/>
  <c r="H43" i="10" s="1"/>
  <c r="I43" i="10" s="1"/>
  <c r="J43" i="10" s="1"/>
  <c r="K43" i="10" s="1"/>
  <c r="L43" i="10" s="1"/>
  <c r="M43" i="10" s="1"/>
  <c r="N43" i="10" s="1"/>
  <c r="O43" i="10" s="1"/>
  <c r="P43" i="10" s="1"/>
  <c r="Q43" i="10" s="1"/>
  <c r="R43" i="10" s="1"/>
  <c r="S43" i="10" s="1"/>
  <c r="T43" i="10" s="1"/>
  <c r="U43" i="10" s="1"/>
  <c r="V43" i="10" s="1"/>
  <c r="W43" i="10" s="1"/>
  <c r="X43" i="10" s="1"/>
  <c r="Y43" i="10" s="1"/>
  <c r="Z43" i="10" s="1"/>
  <c r="AA43" i="10" s="1"/>
  <c r="AB43" i="10" s="1"/>
  <c r="AC43" i="10" s="1"/>
  <c r="AD43" i="10" s="1"/>
  <c r="AE43" i="10" s="1"/>
  <c r="AF43" i="10" s="1"/>
  <c r="AG43" i="10" s="1"/>
  <c r="AH43" i="10" s="1"/>
  <c r="AI43" i="10" s="1"/>
  <c r="AJ43" i="10" s="1"/>
  <c r="AK43" i="10" s="1"/>
  <c r="AL43" i="10" s="1"/>
  <c r="AM43" i="10" s="1"/>
  <c r="AN43" i="10" s="1"/>
  <c r="AO43" i="10" s="1"/>
  <c r="AP43" i="10" s="1"/>
  <c r="AQ43" i="10" s="1"/>
  <c r="AR43" i="10" s="1"/>
  <c r="AS43" i="10" s="1"/>
  <c r="AT43" i="10" s="1"/>
  <c r="AU43" i="10" s="1"/>
  <c r="AV43" i="10" s="1"/>
  <c r="AW43" i="10" s="1"/>
  <c r="AX43" i="10" s="1"/>
  <c r="AY43" i="10" s="1"/>
  <c r="AZ43" i="10" s="1"/>
  <c r="BA43" i="10" s="1"/>
  <c r="BB43" i="10" s="1"/>
  <c r="BC43" i="10" s="1"/>
  <c r="BD43" i="10" s="1"/>
  <c r="BE43" i="10" s="1"/>
  <c r="BF43" i="10" s="1"/>
  <c r="BG43" i="10" s="1"/>
  <c r="BH43" i="10" s="1"/>
  <c r="BI43" i="10" s="1"/>
  <c r="BJ43" i="10" s="1"/>
  <c r="BK43" i="10" s="1"/>
  <c r="BL43" i="10" s="1"/>
  <c r="BM43" i="10" s="1"/>
  <c r="BN43" i="10" s="1"/>
  <c r="BO43" i="10" s="1"/>
  <c r="BP43" i="10" s="1"/>
  <c r="BQ43" i="10" s="1"/>
  <c r="BR43" i="10" s="1"/>
  <c r="BS43" i="10" s="1"/>
  <c r="BT43" i="10" s="1"/>
  <c r="BU43" i="10" s="1"/>
  <c r="BV43" i="10" s="1"/>
  <c r="BW43" i="10" s="1"/>
  <c r="BX43" i="10" s="1"/>
  <c r="BY43" i="10" s="1"/>
  <c r="BZ43" i="10" s="1"/>
  <c r="CA43" i="10" s="1"/>
  <c r="CB43" i="10" s="1"/>
  <c r="CC43" i="10" s="1"/>
  <c r="CD43" i="10" s="1"/>
  <c r="CE43" i="10" s="1"/>
  <c r="CF43" i="10" s="1"/>
  <c r="CG43" i="10" s="1"/>
  <c r="CH43" i="10" s="1"/>
  <c r="G42" i="10"/>
  <c r="H42" i="10" s="1"/>
  <c r="I42" i="10" s="1"/>
  <c r="J42" i="10" s="1"/>
  <c r="K42" i="10" s="1"/>
  <c r="L42" i="10" s="1"/>
  <c r="M42" i="10" s="1"/>
  <c r="N42" i="10" s="1"/>
  <c r="O42" i="10" s="1"/>
  <c r="P42" i="10" s="1"/>
  <c r="Q42" i="10" s="1"/>
  <c r="R42" i="10" s="1"/>
  <c r="S42" i="10" s="1"/>
  <c r="T42" i="10" s="1"/>
  <c r="U42" i="10" s="1"/>
  <c r="V42" i="10" s="1"/>
  <c r="W42" i="10" s="1"/>
  <c r="X42" i="10" s="1"/>
  <c r="Y42" i="10" s="1"/>
  <c r="Z42" i="10" s="1"/>
  <c r="AA42" i="10" s="1"/>
  <c r="AB42" i="10" s="1"/>
  <c r="AC42" i="10" s="1"/>
  <c r="AD42" i="10" s="1"/>
  <c r="AE42" i="10" s="1"/>
  <c r="AF42" i="10" s="1"/>
  <c r="AG42" i="10" s="1"/>
  <c r="AH42" i="10" s="1"/>
  <c r="AI42" i="10" s="1"/>
  <c r="AJ42" i="10" s="1"/>
  <c r="AK42" i="10" s="1"/>
  <c r="AL42" i="10" s="1"/>
  <c r="AM42" i="10" s="1"/>
  <c r="AN42" i="10" s="1"/>
  <c r="AO42" i="10" s="1"/>
  <c r="AP42" i="10" s="1"/>
  <c r="AQ42" i="10" s="1"/>
  <c r="AR42" i="10" s="1"/>
  <c r="AS42" i="10" s="1"/>
  <c r="AT42" i="10" s="1"/>
  <c r="AU42" i="10" s="1"/>
  <c r="AV42" i="10" s="1"/>
  <c r="AW42" i="10" s="1"/>
  <c r="AX42" i="10" s="1"/>
  <c r="AY42" i="10" s="1"/>
  <c r="AZ42" i="10" s="1"/>
  <c r="BA42" i="10" s="1"/>
  <c r="BB42" i="10" s="1"/>
  <c r="BC42" i="10" s="1"/>
  <c r="BD42" i="10" s="1"/>
  <c r="BE42" i="10" s="1"/>
  <c r="BF42" i="10" s="1"/>
  <c r="BG42" i="10" s="1"/>
  <c r="BH42" i="10" s="1"/>
  <c r="BI42" i="10" s="1"/>
  <c r="BJ42" i="10" s="1"/>
  <c r="BK42" i="10" s="1"/>
  <c r="BL42" i="10" s="1"/>
  <c r="BM42" i="10" s="1"/>
  <c r="BN42" i="10" s="1"/>
  <c r="BO42" i="10" s="1"/>
  <c r="BP42" i="10" s="1"/>
  <c r="BQ42" i="10" s="1"/>
  <c r="BR42" i="10" s="1"/>
  <c r="BS42" i="10" s="1"/>
  <c r="BT42" i="10" s="1"/>
  <c r="BU42" i="10" s="1"/>
  <c r="BV42" i="10" s="1"/>
  <c r="BW42" i="10" s="1"/>
  <c r="BX42" i="10" s="1"/>
  <c r="BY42" i="10" s="1"/>
  <c r="BZ42" i="10" s="1"/>
  <c r="CA42" i="10" s="1"/>
  <c r="CB42" i="10" s="1"/>
  <c r="CC42" i="10" s="1"/>
  <c r="CD42" i="10" s="1"/>
  <c r="CE42" i="10" s="1"/>
  <c r="CF42" i="10" s="1"/>
  <c r="CG42" i="10" s="1"/>
  <c r="CH42" i="10" s="1"/>
  <c r="G41" i="10"/>
  <c r="H41" i="10" s="1"/>
  <c r="I41" i="10" s="1"/>
  <c r="J41" i="10" s="1"/>
  <c r="K41" i="10" s="1"/>
  <c r="L41" i="10" s="1"/>
  <c r="M41" i="10" s="1"/>
  <c r="N41" i="10" s="1"/>
  <c r="O41" i="10" s="1"/>
  <c r="P41" i="10" s="1"/>
  <c r="Q41" i="10" s="1"/>
  <c r="R41" i="10" s="1"/>
  <c r="S41" i="10" s="1"/>
  <c r="T41" i="10" s="1"/>
  <c r="U41" i="10" s="1"/>
  <c r="V41" i="10" s="1"/>
  <c r="W41" i="10" s="1"/>
  <c r="X41" i="10" s="1"/>
  <c r="Y41" i="10" s="1"/>
  <c r="Z41" i="10" s="1"/>
  <c r="AA41" i="10" s="1"/>
  <c r="AB41" i="10" s="1"/>
  <c r="AC41" i="10" s="1"/>
  <c r="AD41" i="10" s="1"/>
  <c r="AE41" i="10" s="1"/>
  <c r="AF41" i="10" s="1"/>
  <c r="AG41" i="10" s="1"/>
  <c r="AH41" i="10" s="1"/>
  <c r="AI41" i="10" s="1"/>
  <c r="AJ41" i="10" s="1"/>
  <c r="AK41" i="10" s="1"/>
  <c r="AL41" i="10" s="1"/>
  <c r="AM41" i="10" s="1"/>
  <c r="AN41" i="10" s="1"/>
  <c r="AO41" i="10" s="1"/>
  <c r="AP41" i="10" s="1"/>
  <c r="AQ41" i="10" s="1"/>
  <c r="AR41" i="10" s="1"/>
  <c r="AS41" i="10" s="1"/>
  <c r="AT41" i="10" s="1"/>
  <c r="AU41" i="10" s="1"/>
  <c r="AV41" i="10" s="1"/>
  <c r="AW41" i="10" s="1"/>
  <c r="AX41" i="10" s="1"/>
  <c r="AY41" i="10" s="1"/>
  <c r="AZ41" i="10" s="1"/>
  <c r="BA41" i="10" s="1"/>
  <c r="BB41" i="10" s="1"/>
  <c r="BC41" i="10" s="1"/>
  <c r="BD41" i="10" s="1"/>
  <c r="BE41" i="10" s="1"/>
  <c r="BF41" i="10" s="1"/>
  <c r="BG41" i="10" s="1"/>
  <c r="BH41" i="10" s="1"/>
  <c r="BI41" i="10" s="1"/>
  <c r="BJ41" i="10" s="1"/>
  <c r="BK41" i="10" s="1"/>
  <c r="BL41" i="10" s="1"/>
  <c r="BM41" i="10" s="1"/>
  <c r="BN41" i="10" s="1"/>
  <c r="BO41" i="10" s="1"/>
  <c r="BP41" i="10" s="1"/>
  <c r="BQ41" i="10" s="1"/>
  <c r="BR41" i="10" s="1"/>
  <c r="BS41" i="10" s="1"/>
  <c r="BT41" i="10" s="1"/>
  <c r="BU41" i="10" s="1"/>
  <c r="BV41" i="10" s="1"/>
  <c r="BW41" i="10" s="1"/>
  <c r="BX41" i="10" s="1"/>
  <c r="BY41" i="10" s="1"/>
  <c r="BZ41" i="10" s="1"/>
  <c r="CA41" i="10" s="1"/>
  <c r="CB41" i="10" s="1"/>
  <c r="CC41" i="10" s="1"/>
  <c r="CD41" i="10" s="1"/>
  <c r="CE41" i="10" s="1"/>
  <c r="CF41" i="10" s="1"/>
  <c r="CG41" i="10" s="1"/>
  <c r="CH41" i="10" s="1"/>
  <c r="G44" i="2"/>
  <c r="H44" i="2" s="1"/>
  <c r="I44" i="2" s="1"/>
  <c r="J44" i="2" s="1"/>
  <c r="K44" i="2" s="1"/>
  <c r="L44" i="2" s="1"/>
  <c r="M44" i="2" s="1"/>
  <c r="N44" i="2" s="1"/>
  <c r="O44" i="2" s="1"/>
  <c r="P44" i="2" s="1"/>
  <c r="Q44" i="2" s="1"/>
  <c r="R44" i="2" s="1"/>
  <c r="S44" i="2" s="1"/>
  <c r="T44" i="2" s="1"/>
  <c r="U44" i="2" s="1"/>
  <c r="V44" i="2" s="1"/>
  <c r="W44" i="2" s="1"/>
  <c r="X44" i="2" s="1"/>
  <c r="Y44" i="2" s="1"/>
  <c r="Z44" i="2" s="1"/>
  <c r="AA44" i="2" s="1"/>
  <c r="AB44" i="2" s="1"/>
  <c r="AC44" i="2" s="1"/>
  <c r="AD44" i="2" s="1"/>
  <c r="AE44" i="2" s="1"/>
  <c r="AF44" i="2" s="1"/>
  <c r="AG44" i="2" s="1"/>
  <c r="AH44" i="2" s="1"/>
  <c r="AI44" i="2" s="1"/>
  <c r="AJ44" i="2" s="1"/>
  <c r="AK44" i="2" s="1"/>
  <c r="AL44" i="2" s="1"/>
  <c r="AM44" i="2" s="1"/>
  <c r="AN44" i="2" s="1"/>
  <c r="AO44" i="2" s="1"/>
  <c r="AP44" i="2" s="1"/>
  <c r="AQ44" i="2" s="1"/>
  <c r="AR44" i="2" s="1"/>
  <c r="AS44" i="2" s="1"/>
  <c r="AT44" i="2" s="1"/>
  <c r="AU44" i="2" s="1"/>
  <c r="AV44" i="2" s="1"/>
  <c r="AW44" i="2" s="1"/>
  <c r="AX44" i="2" s="1"/>
  <c r="AY44" i="2" s="1"/>
  <c r="AZ44" i="2" s="1"/>
  <c r="BA44" i="2" s="1"/>
  <c r="BB44" i="2" s="1"/>
  <c r="BC44" i="2" s="1"/>
  <c r="BD44" i="2" s="1"/>
  <c r="BE44" i="2" s="1"/>
  <c r="BF44" i="2" s="1"/>
  <c r="BG44" i="2" s="1"/>
  <c r="BH44" i="2" s="1"/>
  <c r="BI44" i="2" s="1"/>
  <c r="BJ44" i="2" s="1"/>
  <c r="BK44" i="2" s="1"/>
  <c r="BL44" i="2" s="1"/>
  <c r="BM44" i="2" s="1"/>
  <c r="BN44" i="2" s="1"/>
  <c r="BO44" i="2" s="1"/>
  <c r="BP44" i="2" s="1"/>
  <c r="BQ44" i="2" s="1"/>
  <c r="BR44" i="2" s="1"/>
  <c r="BS44" i="2" s="1"/>
  <c r="BT44" i="2" s="1"/>
  <c r="BU44" i="2" s="1"/>
  <c r="BV44" i="2" s="1"/>
  <c r="BW44" i="2" s="1"/>
  <c r="BX44" i="2" s="1"/>
  <c r="BY44" i="2" s="1"/>
  <c r="BZ44" i="2" s="1"/>
  <c r="CA44" i="2" s="1"/>
  <c r="CB44" i="2" s="1"/>
  <c r="CC44" i="2" s="1"/>
  <c r="CD44" i="2" s="1"/>
  <c r="CE44" i="2" s="1"/>
  <c r="CF44" i="2" s="1"/>
  <c r="CG44" i="2" s="1"/>
  <c r="CH44" i="2" s="1"/>
  <c r="G43" i="2"/>
  <c r="H43" i="2" s="1"/>
  <c r="I43" i="2" s="1"/>
  <c r="J43" i="2" s="1"/>
  <c r="K43" i="2" s="1"/>
  <c r="L43" i="2" s="1"/>
  <c r="M43" i="2" s="1"/>
  <c r="N43" i="2" s="1"/>
  <c r="O43" i="2" s="1"/>
  <c r="P43" i="2" s="1"/>
  <c r="Q43" i="2" s="1"/>
  <c r="R43" i="2" s="1"/>
  <c r="S43" i="2" s="1"/>
  <c r="T43" i="2" s="1"/>
  <c r="U43" i="2" s="1"/>
  <c r="V43" i="2" s="1"/>
  <c r="W43" i="2" s="1"/>
  <c r="X43" i="2" s="1"/>
  <c r="Y43" i="2" s="1"/>
  <c r="Z43" i="2" s="1"/>
  <c r="AA43" i="2" s="1"/>
  <c r="AB43" i="2" s="1"/>
  <c r="AC43" i="2" s="1"/>
  <c r="AD43" i="2" s="1"/>
  <c r="AE43" i="2" s="1"/>
  <c r="AF43" i="2" s="1"/>
  <c r="AG43" i="2" s="1"/>
  <c r="AH43" i="2" s="1"/>
  <c r="AI43" i="2" s="1"/>
  <c r="AJ43" i="2" s="1"/>
  <c r="AK43" i="2" s="1"/>
  <c r="AL43" i="2" s="1"/>
  <c r="AM43" i="2" s="1"/>
  <c r="AN43" i="2" s="1"/>
  <c r="AO43" i="2" s="1"/>
  <c r="AP43" i="2" s="1"/>
  <c r="AQ43" i="2" s="1"/>
  <c r="AR43" i="2" s="1"/>
  <c r="AS43" i="2" s="1"/>
  <c r="AT43" i="2" s="1"/>
  <c r="AU43" i="2" s="1"/>
  <c r="AV43" i="2" s="1"/>
  <c r="AW43" i="2" s="1"/>
  <c r="AX43" i="2" s="1"/>
  <c r="AY43" i="2" s="1"/>
  <c r="AZ43" i="2" s="1"/>
  <c r="BA43" i="2" s="1"/>
  <c r="BB43" i="2" s="1"/>
  <c r="BC43" i="2" s="1"/>
  <c r="BD43" i="2" s="1"/>
  <c r="BE43" i="2" s="1"/>
  <c r="BF43" i="2" s="1"/>
  <c r="BG43" i="2" s="1"/>
  <c r="BH43" i="2" s="1"/>
  <c r="BI43" i="2" s="1"/>
  <c r="BJ43" i="2" s="1"/>
  <c r="BK43" i="2" s="1"/>
  <c r="BL43" i="2" s="1"/>
  <c r="BM43" i="2" s="1"/>
  <c r="BN43" i="2" s="1"/>
  <c r="BO43" i="2" s="1"/>
  <c r="BP43" i="2" s="1"/>
  <c r="BQ43" i="2" s="1"/>
  <c r="BR43" i="2" s="1"/>
  <c r="BS43" i="2" s="1"/>
  <c r="BT43" i="2" s="1"/>
  <c r="BU43" i="2" s="1"/>
  <c r="BV43" i="2" s="1"/>
  <c r="BW43" i="2" s="1"/>
  <c r="BX43" i="2" s="1"/>
  <c r="BY43" i="2" s="1"/>
  <c r="BZ43" i="2" s="1"/>
  <c r="CA43" i="2" s="1"/>
  <c r="CB43" i="2" s="1"/>
  <c r="CC43" i="2" s="1"/>
  <c r="CD43" i="2" s="1"/>
  <c r="CE43" i="2" s="1"/>
  <c r="CF43" i="2" s="1"/>
  <c r="CG43" i="2" s="1"/>
  <c r="CH43" i="2" s="1"/>
  <c r="G42" i="2"/>
  <c r="H42" i="2" s="1"/>
  <c r="I42" i="2" s="1"/>
  <c r="J42" i="2" s="1"/>
  <c r="K42" i="2" s="1"/>
  <c r="L42" i="2" s="1"/>
  <c r="M42" i="2" s="1"/>
  <c r="N42" i="2" s="1"/>
  <c r="O42" i="2" s="1"/>
  <c r="P42" i="2" s="1"/>
  <c r="Q42" i="2" s="1"/>
  <c r="R42" i="2" s="1"/>
  <c r="S42" i="2" s="1"/>
  <c r="T42" i="2" s="1"/>
  <c r="U42" i="2" s="1"/>
  <c r="V42" i="2" s="1"/>
  <c r="W42" i="2" s="1"/>
  <c r="X42" i="2" s="1"/>
  <c r="Y42" i="2" s="1"/>
  <c r="Z42" i="2" s="1"/>
  <c r="AA42" i="2" s="1"/>
  <c r="AB42" i="2" s="1"/>
  <c r="AC42" i="2" s="1"/>
  <c r="AD42" i="2" s="1"/>
  <c r="AE42" i="2" s="1"/>
  <c r="AF42" i="2" s="1"/>
  <c r="AG42" i="2" s="1"/>
  <c r="AH42" i="2" s="1"/>
  <c r="AI42" i="2" s="1"/>
  <c r="AJ42" i="2" s="1"/>
  <c r="AK42" i="2" s="1"/>
  <c r="AL42" i="2" s="1"/>
  <c r="AM42" i="2" s="1"/>
  <c r="AN42" i="2" s="1"/>
  <c r="AO42" i="2" s="1"/>
  <c r="AP42" i="2" s="1"/>
  <c r="AQ42" i="2" s="1"/>
  <c r="AR42" i="2" s="1"/>
  <c r="AS42" i="2" s="1"/>
  <c r="AT42" i="2" s="1"/>
  <c r="AU42" i="2" s="1"/>
  <c r="AV42" i="2" s="1"/>
  <c r="AW42" i="2" s="1"/>
  <c r="AX42" i="2" s="1"/>
  <c r="AY42" i="2" s="1"/>
  <c r="AZ42" i="2" s="1"/>
  <c r="BA42" i="2" s="1"/>
  <c r="BB42" i="2" s="1"/>
  <c r="BC42" i="2" s="1"/>
  <c r="BD42" i="2" s="1"/>
  <c r="BE42" i="2" s="1"/>
  <c r="BF42" i="2" s="1"/>
  <c r="BG42" i="2" s="1"/>
  <c r="BH42" i="2" s="1"/>
  <c r="BI42" i="2" s="1"/>
  <c r="BJ42" i="2" s="1"/>
  <c r="BK42" i="2" s="1"/>
  <c r="BL42" i="2" s="1"/>
  <c r="BM42" i="2" s="1"/>
  <c r="BN42" i="2" s="1"/>
  <c r="BO42" i="2" s="1"/>
  <c r="BP42" i="2" s="1"/>
  <c r="BQ42" i="2" s="1"/>
  <c r="BR42" i="2" s="1"/>
  <c r="BS42" i="2" s="1"/>
  <c r="BT42" i="2" s="1"/>
  <c r="BU42" i="2" s="1"/>
  <c r="BV42" i="2" s="1"/>
  <c r="BW42" i="2" s="1"/>
  <c r="BX42" i="2" s="1"/>
  <c r="BY42" i="2" s="1"/>
  <c r="BZ42" i="2" s="1"/>
  <c r="CA42" i="2" s="1"/>
  <c r="CB42" i="2" s="1"/>
  <c r="CC42" i="2" s="1"/>
  <c r="CD42" i="2" s="1"/>
  <c r="CE42" i="2" s="1"/>
  <c r="CF42" i="2" s="1"/>
  <c r="CG42" i="2" s="1"/>
  <c r="CH42" i="2" s="1"/>
  <c r="G41" i="2"/>
  <c r="H41" i="2" s="1"/>
  <c r="I41" i="2" s="1"/>
  <c r="J41" i="2" s="1"/>
  <c r="K41" i="2" s="1"/>
  <c r="L41" i="2" s="1"/>
  <c r="M41" i="2" s="1"/>
  <c r="N41" i="2" s="1"/>
  <c r="O41" i="2" s="1"/>
  <c r="P41" i="2" s="1"/>
  <c r="Q41" i="2" s="1"/>
  <c r="R41" i="2" s="1"/>
  <c r="S41" i="2" s="1"/>
  <c r="T41" i="2" s="1"/>
  <c r="U41" i="2" s="1"/>
  <c r="V41" i="2" s="1"/>
  <c r="W41" i="2" s="1"/>
  <c r="X41" i="2" s="1"/>
  <c r="Y41" i="2" s="1"/>
  <c r="Z41" i="2" s="1"/>
  <c r="AA41" i="2" s="1"/>
  <c r="AB41" i="2" s="1"/>
  <c r="AC41" i="2" s="1"/>
  <c r="AD41" i="2" s="1"/>
  <c r="AE41" i="2" s="1"/>
  <c r="AF41" i="2" s="1"/>
  <c r="AG41" i="2" s="1"/>
  <c r="AH41" i="2" s="1"/>
  <c r="AI41" i="2" s="1"/>
  <c r="AJ41" i="2" s="1"/>
  <c r="AK41" i="2" s="1"/>
  <c r="AL41" i="2" s="1"/>
  <c r="AM41" i="2" s="1"/>
  <c r="AN41" i="2" s="1"/>
  <c r="AO41" i="2" s="1"/>
  <c r="AP41" i="2" s="1"/>
  <c r="AQ41" i="2" s="1"/>
  <c r="AR41" i="2" s="1"/>
  <c r="AS41" i="2" s="1"/>
  <c r="AT41" i="2" s="1"/>
  <c r="AU41" i="2" s="1"/>
  <c r="AV41" i="2" s="1"/>
  <c r="AW41" i="2" s="1"/>
  <c r="AX41" i="2" s="1"/>
  <c r="AY41" i="2" s="1"/>
  <c r="AZ41" i="2" s="1"/>
  <c r="BA41" i="2" s="1"/>
  <c r="BB41" i="2" s="1"/>
  <c r="BC41" i="2" s="1"/>
  <c r="BD41" i="2" s="1"/>
  <c r="BE41" i="2" s="1"/>
  <c r="BF41" i="2" s="1"/>
  <c r="BG41" i="2" s="1"/>
  <c r="BH41" i="2" s="1"/>
  <c r="BI41" i="2" s="1"/>
  <c r="BJ41" i="2" s="1"/>
  <c r="BK41" i="2" s="1"/>
  <c r="BL41" i="2" s="1"/>
  <c r="BM41" i="2" s="1"/>
  <c r="BN41" i="2" s="1"/>
  <c r="BO41" i="2" s="1"/>
  <c r="BP41" i="2" s="1"/>
  <c r="BQ41" i="2" s="1"/>
  <c r="BR41" i="2" s="1"/>
  <c r="BS41" i="2" s="1"/>
  <c r="BT41" i="2" s="1"/>
  <c r="BU41" i="2" s="1"/>
  <c r="BV41" i="2" s="1"/>
  <c r="BW41" i="2" s="1"/>
  <c r="BX41" i="2" s="1"/>
  <c r="BY41" i="2" s="1"/>
  <c r="BZ41" i="2" s="1"/>
  <c r="CA41" i="2" s="1"/>
  <c r="CB41" i="2" s="1"/>
  <c r="CC41" i="2" s="1"/>
  <c r="CD41" i="2" s="1"/>
  <c r="CE41" i="2" s="1"/>
  <c r="CF41" i="2" s="1"/>
  <c r="CG41" i="2" s="1"/>
  <c r="CH41" i="2" s="1"/>
  <c r="G40" i="2"/>
  <c r="H40" i="2" s="1"/>
  <c r="I40" i="2" s="1"/>
  <c r="J40" i="2" s="1"/>
  <c r="K40" i="2" s="1"/>
  <c r="L40" i="2" s="1"/>
  <c r="M40" i="2" s="1"/>
  <c r="N40" i="2" s="1"/>
  <c r="O40" i="2" s="1"/>
  <c r="P40" i="2" s="1"/>
  <c r="Q40" i="2" s="1"/>
  <c r="R40" i="2" s="1"/>
  <c r="S40" i="2" s="1"/>
  <c r="T40" i="2" s="1"/>
  <c r="U40" i="2" s="1"/>
  <c r="V40" i="2" s="1"/>
  <c r="W40" i="2" s="1"/>
  <c r="X40" i="2" s="1"/>
  <c r="Y40" i="2" s="1"/>
  <c r="Z40" i="2" s="1"/>
  <c r="AA40" i="2" s="1"/>
  <c r="AB40" i="2" s="1"/>
  <c r="AC40" i="2" s="1"/>
  <c r="AD40" i="2" s="1"/>
  <c r="AE40" i="2" s="1"/>
  <c r="AF40" i="2" s="1"/>
  <c r="AG40" i="2" s="1"/>
  <c r="AH40" i="2" s="1"/>
  <c r="AI40" i="2" s="1"/>
  <c r="AJ40" i="2" s="1"/>
  <c r="AK40" i="2" s="1"/>
  <c r="AL40" i="2" s="1"/>
  <c r="AM40" i="2" s="1"/>
  <c r="AN40" i="2" s="1"/>
  <c r="AO40" i="2" s="1"/>
  <c r="AP40" i="2" s="1"/>
  <c r="AQ40" i="2" s="1"/>
  <c r="AR40" i="2" s="1"/>
  <c r="AS40" i="2" s="1"/>
  <c r="AT40" i="2" s="1"/>
  <c r="AU40" i="2" s="1"/>
  <c r="AV40" i="2" s="1"/>
  <c r="AW40" i="2" s="1"/>
  <c r="AX40" i="2" s="1"/>
  <c r="AY40" i="2" s="1"/>
  <c r="AZ40" i="2" s="1"/>
  <c r="BA40" i="2" s="1"/>
  <c r="BB40" i="2" s="1"/>
  <c r="BC40" i="2" s="1"/>
  <c r="BD40" i="2" s="1"/>
  <c r="BE40" i="2" s="1"/>
  <c r="BF40" i="2" s="1"/>
  <c r="BG40" i="2" s="1"/>
  <c r="BH40" i="2" s="1"/>
  <c r="BI40" i="2" s="1"/>
  <c r="BJ40" i="2" s="1"/>
  <c r="BK40" i="2" s="1"/>
  <c r="BL40" i="2" s="1"/>
  <c r="BM40" i="2" s="1"/>
  <c r="BN40" i="2" s="1"/>
  <c r="BO40" i="2" s="1"/>
  <c r="BP40" i="2" s="1"/>
  <c r="BQ40" i="2" s="1"/>
  <c r="BR40" i="2" s="1"/>
  <c r="BS40" i="2" s="1"/>
  <c r="BT40" i="2" s="1"/>
  <c r="BU40" i="2" s="1"/>
  <c r="BV40" i="2" s="1"/>
  <c r="BW40" i="2" s="1"/>
  <c r="BX40" i="2" s="1"/>
  <c r="BY40" i="2" s="1"/>
  <c r="BZ40" i="2" s="1"/>
  <c r="CA40" i="2" s="1"/>
  <c r="CB40" i="2" s="1"/>
  <c r="CC40" i="2" s="1"/>
  <c r="CD40" i="2" s="1"/>
  <c r="CE40" i="2" s="1"/>
  <c r="CF40" i="2" s="1"/>
  <c r="CG40" i="2" s="1"/>
  <c r="CH40" i="2" s="1"/>
  <c r="G39" i="2"/>
  <c r="H39" i="2" s="1"/>
  <c r="I39" i="2" s="1"/>
  <c r="J39" i="2" s="1"/>
  <c r="K39" i="2" s="1"/>
  <c r="L39" i="2" s="1"/>
  <c r="M39" i="2" s="1"/>
  <c r="N39" i="2" s="1"/>
  <c r="O39" i="2" s="1"/>
  <c r="P39" i="2" s="1"/>
  <c r="Q39" i="2" s="1"/>
  <c r="R39" i="2" s="1"/>
  <c r="S39" i="2" s="1"/>
  <c r="T39" i="2" s="1"/>
  <c r="U39" i="2" s="1"/>
  <c r="V39" i="2" s="1"/>
  <c r="W39" i="2" s="1"/>
  <c r="X39" i="2" s="1"/>
  <c r="Y39" i="2" s="1"/>
  <c r="Z39" i="2" s="1"/>
  <c r="AA39" i="2" s="1"/>
  <c r="AB39" i="2" s="1"/>
  <c r="AC39" i="2" s="1"/>
  <c r="AD39" i="2" s="1"/>
  <c r="AE39" i="2" s="1"/>
  <c r="AF39" i="2" s="1"/>
  <c r="AG39" i="2" s="1"/>
  <c r="AH39" i="2" s="1"/>
  <c r="AI39" i="2" s="1"/>
  <c r="AJ39" i="2" s="1"/>
  <c r="AK39" i="2" s="1"/>
  <c r="AL39" i="2" s="1"/>
  <c r="AM39" i="2" s="1"/>
  <c r="AN39" i="2" s="1"/>
  <c r="AO39" i="2" s="1"/>
  <c r="AP39" i="2" s="1"/>
  <c r="AQ39" i="2" s="1"/>
  <c r="AR39" i="2" s="1"/>
  <c r="AS39" i="2" s="1"/>
  <c r="AT39" i="2" s="1"/>
  <c r="AU39" i="2" s="1"/>
  <c r="AV39" i="2" s="1"/>
  <c r="AW39" i="2" s="1"/>
  <c r="AX39" i="2" s="1"/>
  <c r="AY39" i="2" s="1"/>
  <c r="AZ39" i="2" s="1"/>
  <c r="BA39" i="2" s="1"/>
  <c r="BB39" i="2" s="1"/>
  <c r="BC39" i="2" s="1"/>
  <c r="BD39" i="2" s="1"/>
  <c r="BE39" i="2" s="1"/>
  <c r="BF39" i="2" s="1"/>
  <c r="BG39" i="2" s="1"/>
  <c r="BH39" i="2" s="1"/>
  <c r="BI39" i="2" s="1"/>
  <c r="BJ39" i="2" s="1"/>
  <c r="BK39" i="2" s="1"/>
  <c r="BL39" i="2" s="1"/>
  <c r="BM39" i="2" s="1"/>
  <c r="BN39" i="2" s="1"/>
  <c r="BO39" i="2" s="1"/>
  <c r="BP39" i="2" s="1"/>
  <c r="BQ39" i="2" s="1"/>
  <c r="BR39" i="2" s="1"/>
  <c r="BS39" i="2" s="1"/>
  <c r="BT39" i="2" s="1"/>
  <c r="BU39" i="2" s="1"/>
  <c r="BV39" i="2" s="1"/>
  <c r="BW39" i="2" s="1"/>
  <c r="BX39" i="2" s="1"/>
  <c r="BY39" i="2" s="1"/>
  <c r="BZ39" i="2" s="1"/>
  <c r="CA39" i="2" s="1"/>
  <c r="CB39" i="2" s="1"/>
  <c r="CC39" i="2" s="1"/>
  <c r="CD39" i="2" s="1"/>
  <c r="CE39" i="2" s="1"/>
  <c r="CF39" i="2" s="1"/>
  <c r="CG39" i="2" s="1"/>
  <c r="CH39" i="2" s="1"/>
  <c r="G38" i="2"/>
  <c r="H38" i="2" s="1"/>
  <c r="I38" i="2" s="1"/>
  <c r="J38" i="2" s="1"/>
  <c r="K38" i="2" s="1"/>
  <c r="L38" i="2" s="1"/>
  <c r="M38" i="2" s="1"/>
  <c r="N38" i="2" s="1"/>
  <c r="O38" i="2" s="1"/>
  <c r="P38" i="2" s="1"/>
  <c r="Q38" i="2" s="1"/>
  <c r="R38" i="2" s="1"/>
  <c r="S38" i="2" s="1"/>
  <c r="T38" i="2" s="1"/>
  <c r="U38" i="2" s="1"/>
  <c r="V38" i="2" s="1"/>
  <c r="W38" i="2" s="1"/>
  <c r="X38" i="2" s="1"/>
  <c r="Y38" i="2" s="1"/>
  <c r="Z38" i="2" s="1"/>
  <c r="AA38" i="2" s="1"/>
  <c r="AB38" i="2" s="1"/>
  <c r="AC38" i="2" s="1"/>
  <c r="AD38" i="2" s="1"/>
  <c r="AE38" i="2" s="1"/>
  <c r="AF38" i="2" s="1"/>
  <c r="AG38" i="2" s="1"/>
  <c r="AH38" i="2" s="1"/>
  <c r="AI38" i="2" s="1"/>
  <c r="AJ38" i="2" s="1"/>
  <c r="AK38" i="2" s="1"/>
  <c r="AL38" i="2" s="1"/>
  <c r="AM38" i="2" s="1"/>
  <c r="AN38" i="2" s="1"/>
  <c r="AO38" i="2" s="1"/>
  <c r="AP38" i="2" s="1"/>
  <c r="AQ38" i="2" s="1"/>
  <c r="AR38" i="2" s="1"/>
  <c r="AS38" i="2" s="1"/>
  <c r="AT38" i="2" s="1"/>
  <c r="AU38" i="2" s="1"/>
  <c r="AV38" i="2" s="1"/>
  <c r="AW38" i="2" s="1"/>
  <c r="AX38" i="2" s="1"/>
  <c r="AY38" i="2" s="1"/>
  <c r="AZ38" i="2" s="1"/>
  <c r="BA38" i="2" s="1"/>
  <c r="BB38" i="2" s="1"/>
  <c r="BC38" i="2" s="1"/>
  <c r="BD38" i="2" s="1"/>
  <c r="BE38" i="2" s="1"/>
  <c r="BF38" i="2" s="1"/>
  <c r="BG38" i="2" s="1"/>
  <c r="BH38" i="2" s="1"/>
  <c r="BI38" i="2" s="1"/>
  <c r="BJ38" i="2" s="1"/>
  <c r="BK38" i="2" s="1"/>
  <c r="BL38" i="2" s="1"/>
  <c r="BM38" i="2" s="1"/>
  <c r="BN38" i="2" s="1"/>
  <c r="BO38" i="2" s="1"/>
  <c r="BP38" i="2" s="1"/>
  <c r="BQ38" i="2" s="1"/>
  <c r="BR38" i="2" s="1"/>
  <c r="BS38" i="2" s="1"/>
  <c r="BT38" i="2" s="1"/>
  <c r="BU38" i="2" s="1"/>
  <c r="BV38" i="2" s="1"/>
  <c r="BW38" i="2" s="1"/>
  <c r="BX38" i="2" s="1"/>
  <c r="BY38" i="2" s="1"/>
  <c r="BZ38" i="2" s="1"/>
  <c r="CA38" i="2" s="1"/>
  <c r="CB38" i="2" s="1"/>
  <c r="CC38" i="2" s="1"/>
  <c r="CD38" i="2" s="1"/>
  <c r="CE38" i="2" s="1"/>
  <c r="CF38" i="2" s="1"/>
  <c r="CG38" i="2" s="1"/>
  <c r="CH38" i="2" s="1"/>
  <c r="G37" i="2"/>
  <c r="H37" i="2" s="1"/>
  <c r="I37" i="2" s="1"/>
  <c r="J37" i="2" s="1"/>
  <c r="K37" i="2" s="1"/>
  <c r="L37" i="2" s="1"/>
  <c r="M37" i="2" s="1"/>
  <c r="N37" i="2" s="1"/>
  <c r="O37" i="2" s="1"/>
  <c r="P37" i="2" s="1"/>
  <c r="Q37" i="2" s="1"/>
  <c r="R37" i="2" s="1"/>
  <c r="S37" i="2" s="1"/>
  <c r="T37" i="2" s="1"/>
  <c r="U37" i="2" s="1"/>
  <c r="V37" i="2" s="1"/>
  <c r="W37" i="2" s="1"/>
  <c r="X37" i="2" s="1"/>
  <c r="Y37" i="2" s="1"/>
  <c r="Z37" i="2" s="1"/>
  <c r="AA37" i="2" s="1"/>
  <c r="AB37" i="2" s="1"/>
  <c r="AC37" i="2" s="1"/>
  <c r="AD37" i="2" s="1"/>
  <c r="AE37" i="2" s="1"/>
  <c r="AF37" i="2" s="1"/>
  <c r="AG37" i="2" s="1"/>
  <c r="AH37" i="2" s="1"/>
  <c r="AI37" i="2" s="1"/>
  <c r="AJ37" i="2" s="1"/>
  <c r="AK37" i="2" s="1"/>
  <c r="AL37" i="2" s="1"/>
  <c r="AM37" i="2" s="1"/>
  <c r="AN37" i="2" s="1"/>
  <c r="AO37" i="2" s="1"/>
  <c r="AP37" i="2" s="1"/>
  <c r="AQ37" i="2" s="1"/>
  <c r="AR37" i="2" s="1"/>
  <c r="AS37" i="2" s="1"/>
  <c r="AT37" i="2" s="1"/>
  <c r="AU37" i="2" s="1"/>
  <c r="AV37" i="2" s="1"/>
  <c r="AW37" i="2" s="1"/>
  <c r="AX37" i="2" s="1"/>
  <c r="AY37" i="2" s="1"/>
  <c r="AZ37" i="2" s="1"/>
  <c r="BA37" i="2" s="1"/>
  <c r="BB37" i="2" s="1"/>
  <c r="BC37" i="2" s="1"/>
  <c r="BD37" i="2" s="1"/>
  <c r="BE37" i="2" s="1"/>
  <c r="BF37" i="2" s="1"/>
  <c r="BG37" i="2" s="1"/>
  <c r="BH37" i="2" s="1"/>
  <c r="BI37" i="2" s="1"/>
  <c r="BJ37" i="2" s="1"/>
  <c r="BK37" i="2" s="1"/>
  <c r="BL37" i="2" s="1"/>
  <c r="BM37" i="2" s="1"/>
  <c r="BN37" i="2" s="1"/>
  <c r="BO37" i="2" s="1"/>
  <c r="BP37" i="2" s="1"/>
  <c r="BQ37" i="2" s="1"/>
  <c r="BR37" i="2" s="1"/>
  <c r="BS37" i="2" s="1"/>
  <c r="BT37" i="2" s="1"/>
  <c r="BU37" i="2" s="1"/>
  <c r="BV37" i="2" s="1"/>
  <c r="BW37" i="2" s="1"/>
  <c r="BX37" i="2" s="1"/>
  <c r="BY37" i="2" s="1"/>
  <c r="BZ37" i="2" s="1"/>
  <c r="CA37" i="2" s="1"/>
  <c r="CB37" i="2" s="1"/>
  <c r="CC37" i="2" s="1"/>
  <c r="CD37" i="2" s="1"/>
  <c r="CE37" i="2" s="1"/>
  <c r="CF37" i="2" s="1"/>
  <c r="CG37" i="2" s="1"/>
  <c r="CH37" i="2" s="1"/>
  <c r="G36" i="2"/>
  <c r="H36" i="2" s="1"/>
  <c r="I36" i="2" s="1"/>
  <c r="J36" i="2" s="1"/>
  <c r="K36" i="2" s="1"/>
  <c r="L36" i="2" s="1"/>
  <c r="M36" i="2" s="1"/>
  <c r="N36" i="2" s="1"/>
  <c r="O36" i="2" s="1"/>
  <c r="P36" i="2" s="1"/>
  <c r="Q36" i="2" s="1"/>
  <c r="R36" i="2" s="1"/>
  <c r="S36" i="2" s="1"/>
  <c r="T36" i="2" s="1"/>
  <c r="U36" i="2" s="1"/>
  <c r="V36" i="2" s="1"/>
  <c r="W36" i="2" s="1"/>
  <c r="X36" i="2" s="1"/>
  <c r="Y36" i="2" s="1"/>
  <c r="Z36" i="2" s="1"/>
  <c r="AA36" i="2" s="1"/>
  <c r="AB36" i="2" s="1"/>
  <c r="AC36" i="2" s="1"/>
  <c r="AD36" i="2" s="1"/>
  <c r="AE36" i="2" s="1"/>
  <c r="AF36" i="2" s="1"/>
  <c r="AG36" i="2" s="1"/>
  <c r="AH36" i="2" s="1"/>
  <c r="AI36" i="2" s="1"/>
  <c r="AJ36" i="2" s="1"/>
  <c r="AK36" i="2" s="1"/>
  <c r="AL36" i="2" s="1"/>
  <c r="AM36" i="2" s="1"/>
  <c r="AN36" i="2" s="1"/>
  <c r="AO36" i="2" s="1"/>
  <c r="AP36" i="2" s="1"/>
  <c r="AQ36" i="2" s="1"/>
  <c r="AR36" i="2" s="1"/>
  <c r="AS36" i="2" s="1"/>
  <c r="AT36" i="2" s="1"/>
  <c r="AU36" i="2" s="1"/>
  <c r="AV36" i="2" s="1"/>
  <c r="AW36" i="2" s="1"/>
  <c r="AX36" i="2" s="1"/>
  <c r="AY36" i="2" s="1"/>
  <c r="AZ36" i="2" s="1"/>
  <c r="BA36" i="2" s="1"/>
  <c r="BB36" i="2" s="1"/>
  <c r="BC36" i="2" s="1"/>
  <c r="BD36" i="2" s="1"/>
  <c r="BE36" i="2" s="1"/>
  <c r="BF36" i="2" s="1"/>
  <c r="BG36" i="2" s="1"/>
  <c r="BH36" i="2" s="1"/>
  <c r="BI36" i="2" s="1"/>
  <c r="BJ36" i="2" s="1"/>
  <c r="BK36" i="2" s="1"/>
  <c r="BL36" i="2" s="1"/>
  <c r="BM36" i="2" s="1"/>
  <c r="BN36" i="2" s="1"/>
  <c r="BO36" i="2" s="1"/>
  <c r="BP36" i="2" s="1"/>
  <c r="BQ36" i="2" s="1"/>
  <c r="BR36" i="2" s="1"/>
  <c r="BS36" i="2" s="1"/>
  <c r="BT36" i="2" s="1"/>
  <c r="BU36" i="2" s="1"/>
  <c r="BV36" i="2" s="1"/>
  <c r="BW36" i="2" s="1"/>
  <c r="BX36" i="2" s="1"/>
  <c r="BY36" i="2" s="1"/>
  <c r="BZ36" i="2" s="1"/>
  <c r="CA36" i="2" s="1"/>
  <c r="CB36" i="2" s="1"/>
  <c r="CC36" i="2" s="1"/>
  <c r="CD36" i="2" s="1"/>
  <c r="CE36" i="2" s="1"/>
  <c r="CF36" i="2" s="1"/>
  <c r="CG36" i="2" s="1"/>
  <c r="CH36" i="2" s="1"/>
  <c r="G35" i="2"/>
  <c r="H35" i="2" s="1"/>
  <c r="I35" i="2" s="1"/>
  <c r="J35" i="2" s="1"/>
  <c r="K35" i="2" s="1"/>
  <c r="L35" i="2" s="1"/>
  <c r="M35" i="2" s="1"/>
  <c r="N35" i="2" s="1"/>
  <c r="CL38" i="28" l="1"/>
  <c r="CL42" i="28"/>
  <c r="CL46" i="28"/>
  <c r="CL50" i="28"/>
  <c r="G4" i="41" l="1"/>
  <c r="U4" i="41" s="1"/>
  <c r="K4" i="41"/>
  <c r="Y4" i="41" s="1"/>
  <c r="E5" i="41"/>
  <c r="S5" i="41" s="1"/>
  <c r="I5" i="41"/>
  <c r="W5" i="41" s="1"/>
  <c r="M5" i="41"/>
  <c r="AA5" i="41" s="1"/>
  <c r="G6" i="41"/>
  <c r="U6" i="41" s="1"/>
  <c r="K6" i="41"/>
  <c r="Y6" i="41" s="1"/>
  <c r="E7" i="41"/>
  <c r="S7" i="41" s="1"/>
  <c r="I7" i="41"/>
  <c r="W7" i="41" s="1"/>
  <c r="M7" i="41"/>
  <c r="AA7" i="41" s="1"/>
  <c r="G8" i="41"/>
  <c r="U8" i="41" s="1"/>
  <c r="K8" i="41"/>
  <c r="Y8" i="41" s="1"/>
  <c r="E9" i="41"/>
  <c r="S9" i="41" s="1"/>
  <c r="I9" i="41"/>
  <c r="W9" i="41" s="1"/>
  <c r="M9" i="41"/>
  <c r="AA9" i="41" s="1"/>
  <c r="G10" i="41"/>
  <c r="U10" i="41" s="1"/>
  <c r="K10" i="41"/>
  <c r="Y10" i="41" s="1"/>
  <c r="E11" i="41"/>
  <c r="S11" i="41" s="1"/>
  <c r="I11" i="41"/>
  <c r="W11" i="41" s="1"/>
  <c r="M11" i="41"/>
  <c r="AA11" i="41" s="1"/>
  <c r="G12" i="41"/>
  <c r="U12" i="41" s="1"/>
  <c r="K12" i="41"/>
  <c r="Y12" i="41" s="1"/>
  <c r="E13" i="41"/>
  <c r="S13" i="41" s="1"/>
  <c r="I13" i="41"/>
  <c r="W13" i="41" s="1"/>
  <c r="M13" i="41"/>
  <c r="AA13" i="41" s="1"/>
  <c r="G14" i="41"/>
  <c r="U14" i="41" s="1"/>
  <c r="K14" i="41"/>
  <c r="Y14" i="41" s="1"/>
  <c r="E15" i="41"/>
  <c r="S15" i="41" s="1"/>
  <c r="I15" i="41"/>
  <c r="W15" i="41" s="1"/>
  <c r="M15" i="41"/>
  <c r="AA15" i="41" s="1"/>
  <c r="G16" i="41"/>
  <c r="U16" i="41" s="1"/>
  <c r="K16" i="41"/>
  <c r="Y16" i="41" s="1"/>
  <c r="F20" i="41"/>
  <c r="T20" i="41" s="1"/>
  <c r="J20" i="41"/>
  <c r="X20" i="41" s="1"/>
  <c r="D21" i="41"/>
  <c r="R21" i="41" s="1"/>
  <c r="H21" i="41"/>
  <c r="V21" i="41" s="1"/>
  <c r="L21" i="41"/>
  <c r="Z21" i="41" s="1"/>
  <c r="F22" i="41"/>
  <c r="T22" i="41" s="1"/>
  <c r="J22" i="41"/>
  <c r="X22" i="41" s="1"/>
  <c r="D23" i="41"/>
  <c r="R23" i="41" s="1"/>
  <c r="H23" i="41"/>
  <c r="V23" i="41" s="1"/>
  <c r="L23" i="41"/>
  <c r="Z23" i="41" s="1"/>
  <c r="F24" i="41"/>
  <c r="T24" i="41" s="1"/>
  <c r="J24" i="41"/>
  <c r="X24" i="41" s="1"/>
  <c r="D25" i="41"/>
  <c r="R25" i="41" s="1"/>
  <c r="H25" i="41"/>
  <c r="V25" i="41" s="1"/>
  <c r="L25" i="41"/>
  <c r="Z25" i="41" s="1"/>
  <c r="F26" i="41"/>
  <c r="T26" i="41" s="1"/>
  <c r="J26" i="41"/>
  <c r="X26" i="41" s="1"/>
  <c r="D27" i="41"/>
  <c r="R27" i="41" s="1"/>
  <c r="H27" i="41"/>
  <c r="V27" i="41" s="1"/>
  <c r="L27" i="41"/>
  <c r="Z27" i="41" s="1"/>
  <c r="F28" i="41"/>
  <c r="T28" i="41" s="1"/>
  <c r="J28" i="41"/>
  <c r="X28" i="41" s="1"/>
  <c r="D29" i="41"/>
  <c r="R29" i="41" s="1"/>
  <c r="H29" i="41"/>
  <c r="V29" i="41" s="1"/>
  <c r="L29" i="41"/>
  <c r="Z29" i="41" s="1"/>
  <c r="F30" i="41"/>
  <c r="T30" i="41" s="1"/>
  <c r="J30" i="41"/>
  <c r="X30" i="41" s="1"/>
  <c r="D31" i="41"/>
  <c r="R31" i="41" s="1"/>
  <c r="H31" i="41"/>
  <c r="V31" i="41" s="1"/>
  <c r="L31" i="41"/>
  <c r="Z31" i="41" s="1"/>
  <c r="F32" i="41"/>
  <c r="T32" i="41" s="1"/>
  <c r="J32" i="41"/>
  <c r="X32" i="41" s="1"/>
  <c r="E36" i="41"/>
  <c r="S36" i="41" s="1"/>
  <c r="I36" i="41"/>
  <c r="W36" i="41" s="1"/>
  <c r="M36" i="41"/>
  <c r="AA36" i="41" s="1"/>
  <c r="G37" i="41"/>
  <c r="U37" i="41" s="1"/>
  <c r="K37" i="41"/>
  <c r="Y37" i="41" s="1"/>
  <c r="E38" i="41"/>
  <c r="S38" i="41" s="1"/>
  <c r="I38" i="41"/>
  <c r="W38" i="41" s="1"/>
  <c r="M38" i="41"/>
  <c r="AA38" i="41" s="1"/>
  <c r="G39" i="41"/>
  <c r="U39" i="41" s="1"/>
  <c r="K39" i="41"/>
  <c r="Y39" i="41" s="1"/>
  <c r="E40" i="41"/>
  <c r="S40" i="41" s="1"/>
  <c r="I40" i="41"/>
  <c r="W40" i="41" s="1"/>
  <c r="M40" i="41"/>
  <c r="AA40" i="41" s="1"/>
  <c r="G41" i="41"/>
  <c r="U41" i="41" s="1"/>
  <c r="K41" i="41"/>
  <c r="Y41" i="41" s="1"/>
  <c r="E42" i="41"/>
  <c r="S42" i="41" s="1"/>
  <c r="I42" i="41"/>
  <c r="W42" i="41" s="1"/>
  <c r="M42" i="41"/>
  <c r="AA42" i="41" s="1"/>
  <c r="G43" i="41"/>
  <c r="U43" i="41" s="1"/>
  <c r="K43" i="41"/>
  <c r="Y43" i="41" s="1"/>
  <c r="E44" i="41"/>
  <c r="S44" i="41" s="1"/>
  <c r="I44" i="41"/>
  <c r="W44" i="41" s="1"/>
  <c r="M44" i="41"/>
  <c r="AA44" i="41" s="1"/>
  <c r="G45" i="41"/>
  <c r="U45" i="41" s="1"/>
  <c r="K45" i="41"/>
  <c r="Y45" i="41" s="1"/>
  <c r="E46" i="41"/>
  <c r="S46" i="41" s="1"/>
  <c r="I46" i="41"/>
  <c r="W46" i="41" s="1"/>
  <c r="M46" i="41"/>
  <c r="AA46" i="41" s="1"/>
  <c r="G47" i="41"/>
  <c r="U47" i="41" s="1"/>
  <c r="K47" i="41"/>
  <c r="Y47" i="41" s="1"/>
  <c r="E48" i="41"/>
  <c r="S48" i="41" s="1"/>
  <c r="I48" i="41"/>
  <c r="W48" i="41" s="1"/>
  <c r="M48" i="41"/>
  <c r="AA48" i="41" s="1"/>
  <c r="D52" i="41"/>
  <c r="R52" i="41" s="1"/>
  <c r="H52" i="41"/>
  <c r="V52" i="41" s="1"/>
  <c r="L52" i="41"/>
  <c r="Z52" i="41" s="1"/>
  <c r="F53" i="41"/>
  <c r="T53" i="41" s="1"/>
  <c r="J53" i="41"/>
  <c r="X53" i="41" s="1"/>
  <c r="D54" i="41"/>
  <c r="R54" i="41" s="1"/>
  <c r="H54" i="41"/>
  <c r="V54" i="41" s="1"/>
  <c r="L54" i="41"/>
  <c r="Z54" i="41" s="1"/>
  <c r="F55" i="41"/>
  <c r="T55" i="41" s="1"/>
  <c r="J55" i="41"/>
  <c r="X55" i="41" s="1"/>
  <c r="D56" i="41"/>
  <c r="R56" i="41" s="1"/>
  <c r="H56" i="41"/>
  <c r="V56" i="41" s="1"/>
  <c r="L56" i="41"/>
  <c r="Z56" i="41" s="1"/>
  <c r="F57" i="41"/>
  <c r="T57" i="41" s="1"/>
  <c r="J57" i="41"/>
  <c r="X57" i="41" s="1"/>
  <c r="D58" i="41"/>
  <c r="R58" i="41" s="1"/>
  <c r="H58" i="41"/>
  <c r="V58" i="41" s="1"/>
  <c r="L58" i="41"/>
  <c r="Z58" i="41" s="1"/>
  <c r="F59" i="41"/>
  <c r="T59" i="41" s="1"/>
  <c r="J59" i="41"/>
  <c r="X59" i="41" s="1"/>
  <c r="D60" i="41"/>
  <c r="R60" i="41" s="1"/>
  <c r="H60" i="41"/>
  <c r="V60" i="41" s="1"/>
  <c r="L60" i="41"/>
  <c r="Z60" i="41" s="1"/>
  <c r="F61" i="41"/>
  <c r="T61" i="41" s="1"/>
  <c r="J61" i="41"/>
  <c r="X61" i="41" s="1"/>
  <c r="D62" i="41"/>
  <c r="R62" i="41" s="1"/>
  <c r="H62" i="41"/>
  <c r="V62" i="41" s="1"/>
  <c r="L62" i="41"/>
  <c r="Z62" i="41" s="1"/>
  <c r="F63" i="41"/>
  <c r="T63" i="41" s="1"/>
  <c r="J63" i="41"/>
  <c r="X63" i="41" s="1"/>
  <c r="D64" i="41"/>
  <c r="R64" i="41" s="1"/>
  <c r="H64" i="41"/>
  <c r="V64" i="41" s="1"/>
  <c r="L64" i="41"/>
  <c r="Z64" i="41" s="1"/>
  <c r="G68" i="41"/>
  <c r="U68" i="41" s="1"/>
  <c r="K68" i="41"/>
  <c r="Y68" i="41" s="1"/>
  <c r="E69" i="41"/>
  <c r="S69" i="41" s="1"/>
  <c r="I69" i="41"/>
  <c r="W69" i="41" s="1"/>
  <c r="M69" i="41"/>
  <c r="AA69" i="41" s="1"/>
  <c r="G70" i="41"/>
  <c r="U70" i="41" s="1"/>
  <c r="K70" i="41"/>
  <c r="Y70" i="41" s="1"/>
  <c r="E71" i="41"/>
  <c r="S71" i="41" s="1"/>
  <c r="I71" i="41"/>
  <c r="W71" i="41" s="1"/>
  <c r="M71" i="41"/>
  <c r="AA71" i="41" s="1"/>
  <c r="G72" i="41"/>
  <c r="U72" i="41" s="1"/>
  <c r="K72" i="41"/>
  <c r="Y72" i="41" s="1"/>
  <c r="E73" i="41"/>
  <c r="S73" i="41" s="1"/>
  <c r="I73" i="41"/>
  <c r="W73" i="41" s="1"/>
  <c r="M73" i="41"/>
  <c r="AA73" i="41" s="1"/>
  <c r="G74" i="41"/>
  <c r="U74" i="41" s="1"/>
  <c r="K74" i="41"/>
  <c r="Y74" i="41" s="1"/>
  <c r="E75" i="41"/>
  <c r="S75" i="41" s="1"/>
  <c r="I75" i="41"/>
  <c r="W75" i="41" s="1"/>
  <c r="M75" i="41"/>
  <c r="AA75" i="41" s="1"/>
  <c r="G76" i="41"/>
  <c r="U76" i="41" s="1"/>
  <c r="K76" i="41"/>
  <c r="Y76" i="41" s="1"/>
  <c r="E77" i="41"/>
  <c r="S77" i="41" s="1"/>
  <c r="I77" i="41"/>
  <c r="W77" i="41" s="1"/>
  <c r="M77" i="41"/>
  <c r="AA77" i="41" s="1"/>
  <c r="G78" i="41"/>
  <c r="U78" i="41" s="1"/>
  <c r="K78" i="41"/>
  <c r="Y78" i="41" s="1"/>
  <c r="E79" i="41"/>
  <c r="S79" i="41" s="1"/>
  <c r="I79" i="41"/>
  <c r="W79" i="41" s="1"/>
  <c r="M79" i="41"/>
  <c r="AA79" i="41" s="1"/>
  <c r="G80" i="41"/>
  <c r="U80" i="41" s="1"/>
  <c r="K80" i="41"/>
  <c r="Y80" i="41" s="1"/>
  <c r="F84" i="41"/>
  <c r="T84" i="41" s="1"/>
  <c r="J84" i="41"/>
  <c r="X84" i="41" s="1"/>
  <c r="D85" i="41"/>
  <c r="R85" i="41" s="1"/>
  <c r="H85" i="41"/>
  <c r="V85" i="41" s="1"/>
  <c r="L85" i="41"/>
  <c r="Z85" i="41" s="1"/>
  <c r="F86" i="41"/>
  <c r="T86" i="41" s="1"/>
  <c r="J86" i="41"/>
  <c r="X86" i="41" s="1"/>
  <c r="D87" i="41"/>
  <c r="R87" i="41" s="1"/>
  <c r="H87" i="41"/>
  <c r="V87" i="41" s="1"/>
  <c r="L87" i="41"/>
  <c r="Z87" i="41" s="1"/>
  <c r="F88" i="41"/>
  <c r="T88" i="41" s="1"/>
  <c r="J88" i="41"/>
  <c r="X88" i="41" s="1"/>
  <c r="D89" i="41"/>
  <c r="R89" i="41" s="1"/>
  <c r="H89" i="41"/>
  <c r="V89" i="41" s="1"/>
  <c r="L89" i="41"/>
  <c r="Z89" i="41" s="1"/>
  <c r="F90" i="41"/>
  <c r="T90" i="41" s="1"/>
  <c r="J90" i="41"/>
  <c r="X90" i="41" s="1"/>
  <c r="D91" i="41"/>
  <c r="R91" i="41" s="1"/>
  <c r="H91" i="41"/>
  <c r="V91" i="41" s="1"/>
  <c r="L91" i="41"/>
  <c r="Z91" i="41" s="1"/>
  <c r="F92" i="41"/>
  <c r="T92" i="41" s="1"/>
  <c r="J92" i="41"/>
  <c r="X92" i="41" s="1"/>
  <c r="D93" i="41"/>
  <c r="R93" i="41" s="1"/>
  <c r="H93" i="41"/>
  <c r="V93" i="41" s="1"/>
  <c r="L93" i="41"/>
  <c r="Z93" i="41" s="1"/>
  <c r="F94" i="41"/>
  <c r="T94" i="41" s="1"/>
  <c r="J94" i="41"/>
  <c r="X94" i="41" s="1"/>
  <c r="D95" i="41"/>
  <c r="R95" i="41" s="1"/>
  <c r="H95" i="41"/>
  <c r="V95" i="41" s="1"/>
  <c r="L95" i="41"/>
  <c r="Z95" i="41" s="1"/>
  <c r="F96" i="41"/>
  <c r="T96" i="41" s="1"/>
  <c r="J96" i="41"/>
  <c r="X96" i="41" s="1"/>
  <c r="E100" i="41"/>
  <c r="S100" i="41" s="1"/>
  <c r="I100" i="41"/>
  <c r="W100" i="41" s="1"/>
  <c r="M100" i="41"/>
  <c r="AA100" i="41" s="1"/>
  <c r="G101" i="41"/>
  <c r="U101" i="41" s="1"/>
  <c r="K101" i="41"/>
  <c r="Y101" i="41" s="1"/>
  <c r="E102" i="41"/>
  <c r="S102" i="41" s="1"/>
  <c r="I102" i="41"/>
  <c r="W102" i="41" s="1"/>
  <c r="M102" i="41"/>
  <c r="AA102" i="41" s="1"/>
  <c r="G103" i="41"/>
  <c r="U103" i="41" s="1"/>
  <c r="K103" i="41"/>
  <c r="Y103" i="41" s="1"/>
  <c r="E104" i="41"/>
  <c r="S104" i="41" s="1"/>
  <c r="I104" i="41"/>
  <c r="W104" i="41" s="1"/>
  <c r="M104" i="41"/>
  <c r="AA104" i="41" s="1"/>
  <c r="G105" i="41"/>
  <c r="U105" i="41" s="1"/>
  <c r="K105" i="41"/>
  <c r="Y105" i="41" s="1"/>
  <c r="E106" i="41"/>
  <c r="S106" i="41" s="1"/>
  <c r="I106" i="41"/>
  <c r="W106" i="41" s="1"/>
  <c r="M106" i="41"/>
  <c r="AA106" i="41" s="1"/>
  <c r="G107" i="41"/>
  <c r="U107" i="41" s="1"/>
  <c r="K107" i="41"/>
  <c r="Y107" i="41" s="1"/>
  <c r="E108" i="41"/>
  <c r="S108" i="41" s="1"/>
  <c r="I108" i="41"/>
  <c r="W108" i="41" s="1"/>
  <c r="M108" i="41"/>
  <c r="AA108" i="41" s="1"/>
  <c r="G109" i="41"/>
  <c r="U109" i="41" s="1"/>
  <c r="K109" i="41"/>
  <c r="Y109" i="41" s="1"/>
  <c r="E110" i="41"/>
  <c r="S110" i="41" s="1"/>
  <c r="I110" i="41"/>
  <c r="W110" i="41" s="1"/>
  <c r="M110" i="41"/>
  <c r="AA110" i="41" s="1"/>
  <c r="G111" i="41"/>
  <c r="U111" i="41" s="1"/>
  <c r="K111" i="41"/>
  <c r="Y111" i="41" s="1"/>
  <c r="E112" i="41"/>
  <c r="S112" i="41" s="1"/>
  <c r="I112" i="41"/>
  <c r="W112" i="41" s="1"/>
  <c r="M112" i="41"/>
  <c r="AA112" i="41" s="1"/>
  <c r="D116" i="41"/>
  <c r="R116" i="41" s="1"/>
  <c r="H116" i="41"/>
  <c r="V116" i="41" s="1"/>
  <c r="L116" i="41"/>
  <c r="Z116" i="41" s="1"/>
  <c r="F117" i="41"/>
  <c r="T117" i="41" s="1"/>
  <c r="J117" i="41"/>
  <c r="X117" i="41" s="1"/>
  <c r="D118" i="41"/>
  <c r="R118" i="41" s="1"/>
  <c r="H118" i="41"/>
  <c r="V118" i="41" s="1"/>
  <c r="L118" i="41"/>
  <c r="Z118" i="41" s="1"/>
  <c r="F119" i="41"/>
  <c r="T119" i="41" s="1"/>
  <c r="J119" i="41"/>
  <c r="X119" i="41" s="1"/>
  <c r="D120" i="41"/>
  <c r="R120" i="41" s="1"/>
  <c r="H120" i="41"/>
  <c r="V120" i="41" s="1"/>
  <c r="L120" i="41"/>
  <c r="Z120" i="41" s="1"/>
  <c r="F121" i="41"/>
  <c r="T121" i="41" s="1"/>
  <c r="J121" i="41"/>
  <c r="X121" i="41" s="1"/>
  <c r="D122" i="41"/>
  <c r="R122" i="41" s="1"/>
  <c r="H122" i="41"/>
  <c r="V122" i="41" s="1"/>
  <c r="L122" i="41"/>
  <c r="Z122" i="41" s="1"/>
  <c r="F123" i="41"/>
  <c r="T123" i="41" s="1"/>
  <c r="J123" i="41"/>
  <c r="X123" i="41" s="1"/>
  <c r="D124" i="41"/>
  <c r="R124" i="41" s="1"/>
  <c r="H124" i="41"/>
  <c r="V124" i="41" s="1"/>
  <c r="L124" i="41"/>
  <c r="Z124" i="41" s="1"/>
  <c r="F125" i="41"/>
  <c r="T125" i="41" s="1"/>
  <c r="J125" i="41"/>
  <c r="X125" i="41" s="1"/>
  <c r="D126" i="41"/>
  <c r="R126" i="41" s="1"/>
  <c r="H126" i="41"/>
  <c r="V126" i="41" s="1"/>
  <c r="L126" i="41"/>
  <c r="Z126" i="41" s="1"/>
  <c r="F127" i="41"/>
  <c r="T127" i="41" s="1"/>
  <c r="J127" i="41"/>
  <c r="X127" i="41" s="1"/>
  <c r="D128" i="41"/>
  <c r="R128" i="41" s="1"/>
  <c r="H128" i="41"/>
  <c r="V128" i="41" s="1"/>
  <c r="L128" i="41"/>
  <c r="Z128" i="41" s="1"/>
  <c r="G132" i="41"/>
  <c r="U132" i="41" s="1"/>
  <c r="K132" i="41"/>
  <c r="Y132" i="41" s="1"/>
  <c r="E133" i="41"/>
  <c r="S133" i="41" s="1"/>
  <c r="I133" i="41"/>
  <c r="W133" i="41" s="1"/>
  <c r="M133" i="41"/>
  <c r="AA133" i="41" s="1"/>
  <c r="G134" i="41"/>
  <c r="U134" i="41" s="1"/>
  <c r="K134" i="41"/>
  <c r="Y134" i="41" s="1"/>
  <c r="E135" i="41"/>
  <c r="S135" i="41" s="1"/>
  <c r="I135" i="41"/>
  <c r="W135" i="41" s="1"/>
  <c r="M135" i="41"/>
  <c r="AA135" i="41" s="1"/>
  <c r="G136" i="41"/>
  <c r="U136" i="41" s="1"/>
  <c r="K136" i="41"/>
  <c r="Y136" i="41" s="1"/>
  <c r="E137" i="41"/>
  <c r="S137" i="41" s="1"/>
  <c r="I137" i="41"/>
  <c r="W137" i="41" s="1"/>
  <c r="M137" i="41"/>
  <c r="AA137" i="41" s="1"/>
  <c r="G138" i="41"/>
  <c r="U138" i="41" s="1"/>
  <c r="K138" i="41"/>
  <c r="Y138" i="41" s="1"/>
  <c r="E139" i="41"/>
  <c r="S139" i="41" s="1"/>
  <c r="I139" i="41"/>
  <c r="W139" i="41" s="1"/>
  <c r="M139" i="41"/>
  <c r="AA139" i="41" s="1"/>
  <c r="G140" i="41"/>
  <c r="U140" i="41" s="1"/>
  <c r="K140" i="41"/>
  <c r="Y140" i="41" s="1"/>
  <c r="E141" i="41"/>
  <c r="S141" i="41" s="1"/>
  <c r="I141" i="41"/>
  <c r="W141" i="41" s="1"/>
  <c r="M141" i="41"/>
  <c r="AA141" i="41" s="1"/>
  <c r="G142" i="41"/>
  <c r="U142" i="41" s="1"/>
  <c r="K142" i="41"/>
  <c r="Y142" i="41" s="1"/>
  <c r="E143" i="41"/>
  <c r="S143" i="41" s="1"/>
  <c r="I143" i="41"/>
  <c r="W143" i="41" s="1"/>
  <c r="M143" i="41"/>
  <c r="AA143" i="41" s="1"/>
  <c r="G144" i="41"/>
  <c r="U144" i="41" s="1"/>
  <c r="K144" i="41"/>
  <c r="Y144" i="41" s="1"/>
  <c r="F148" i="41"/>
  <c r="T148" i="41" s="1"/>
  <c r="J148" i="41"/>
  <c r="X148" i="41" s="1"/>
  <c r="D149" i="41"/>
  <c r="R149" i="41" s="1"/>
  <c r="H149" i="41"/>
  <c r="V149" i="41" s="1"/>
  <c r="L149" i="41"/>
  <c r="Z149" i="41" s="1"/>
  <c r="F150" i="41"/>
  <c r="T150" i="41" s="1"/>
  <c r="J150" i="41"/>
  <c r="X150" i="41" s="1"/>
  <c r="D151" i="41"/>
  <c r="R151" i="41" s="1"/>
  <c r="H151" i="41"/>
  <c r="V151" i="41" s="1"/>
  <c r="L151" i="41"/>
  <c r="Z151" i="41" s="1"/>
  <c r="F152" i="41"/>
  <c r="T152" i="41" s="1"/>
  <c r="J152" i="41"/>
  <c r="X152" i="41" s="1"/>
  <c r="D153" i="41"/>
  <c r="R153" i="41" s="1"/>
  <c r="H153" i="41"/>
  <c r="V153" i="41" s="1"/>
  <c r="L153" i="41"/>
  <c r="Z153" i="41" s="1"/>
  <c r="F154" i="41"/>
  <c r="T154" i="41" s="1"/>
  <c r="J154" i="41"/>
  <c r="X154" i="41" s="1"/>
  <c r="D155" i="41"/>
  <c r="R155" i="41" s="1"/>
  <c r="H155" i="41"/>
  <c r="V155" i="41" s="1"/>
  <c r="L155" i="41"/>
  <c r="Z155" i="41" s="1"/>
  <c r="F156" i="41"/>
  <c r="T156" i="41" s="1"/>
  <c r="J156" i="41"/>
  <c r="X156" i="41" s="1"/>
  <c r="D157" i="41"/>
  <c r="R157" i="41" s="1"/>
  <c r="H157" i="41"/>
  <c r="V157" i="41" s="1"/>
  <c r="L157" i="41"/>
  <c r="Z157" i="41" s="1"/>
  <c r="F158" i="41"/>
  <c r="T158" i="41" s="1"/>
  <c r="J158" i="41"/>
  <c r="X158" i="41" s="1"/>
  <c r="D159" i="41"/>
  <c r="R159" i="41" s="1"/>
  <c r="H159" i="41"/>
  <c r="V159" i="41" s="1"/>
  <c r="L159" i="41"/>
  <c r="Z159" i="41" s="1"/>
  <c r="F160" i="41"/>
  <c r="T160" i="41" s="1"/>
  <c r="J160" i="41"/>
  <c r="X160" i="41" s="1"/>
  <c r="G5" i="41"/>
  <c r="U5" i="41" s="1"/>
  <c r="G9" i="41"/>
  <c r="U9" i="41" s="1"/>
  <c r="M14" i="41"/>
  <c r="AA14" i="41" s="1"/>
  <c r="G15" i="41"/>
  <c r="U15" i="41" s="1"/>
  <c r="F25" i="41"/>
  <c r="T25" i="41" s="1"/>
  <c r="H26" i="41"/>
  <c r="V26" i="41" s="1"/>
  <c r="L28" i="41"/>
  <c r="Z28" i="41" s="1"/>
  <c r="G38" i="41"/>
  <c r="U38" i="41" s="1"/>
  <c r="K40" i="41"/>
  <c r="Y40" i="41" s="1"/>
  <c r="G46" i="41"/>
  <c r="U46" i="41" s="1"/>
  <c r="K48" i="41"/>
  <c r="Y48" i="41" s="1"/>
  <c r="J52" i="41"/>
  <c r="X52" i="41" s="1"/>
  <c r="H53" i="41"/>
  <c r="V53" i="41" s="1"/>
  <c r="L53" i="41"/>
  <c r="Z53" i="41" s="1"/>
  <c r="F58" i="41"/>
  <c r="T58" i="41" s="1"/>
  <c r="D59" i="41"/>
  <c r="R59" i="41" s="1"/>
  <c r="J60" i="41"/>
  <c r="X60" i="41" s="1"/>
  <c r="H61" i="41"/>
  <c r="V61" i="41" s="1"/>
  <c r="L61" i="41"/>
  <c r="Z61" i="41" s="1"/>
  <c r="K69" i="41"/>
  <c r="Y69" i="41" s="1"/>
  <c r="G71" i="41"/>
  <c r="U71" i="41" s="1"/>
  <c r="G77" i="41"/>
  <c r="U77" i="41" s="1"/>
  <c r="L86" i="41"/>
  <c r="Z86" i="41" s="1"/>
  <c r="F89" i="41"/>
  <c r="T89" i="41" s="1"/>
  <c r="D92" i="41"/>
  <c r="R92" i="41" s="1"/>
  <c r="L92" i="41"/>
  <c r="Z92" i="41" s="1"/>
  <c r="E107" i="41"/>
  <c r="S107" i="41" s="1"/>
  <c r="L119" i="41"/>
  <c r="Z119" i="41" s="1"/>
  <c r="F149" i="41"/>
  <c r="T149" i="41" s="1"/>
  <c r="F4" i="41"/>
  <c r="T4" i="41" s="1"/>
  <c r="J4" i="41"/>
  <c r="X4" i="41" s="1"/>
  <c r="D5" i="41"/>
  <c r="R5" i="41" s="1"/>
  <c r="H5" i="41"/>
  <c r="V5" i="41" s="1"/>
  <c r="L5" i="41"/>
  <c r="Z5" i="41" s="1"/>
  <c r="F6" i="41"/>
  <c r="T6" i="41" s="1"/>
  <c r="J6" i="41"/>
  <c r="X6" i="41" s="1"/>
  <c r="D7" i="41"/>
  <c r="R7" i="41" s="1"/>
  <c r="H7" i="41"/>
  <c r="V7" i="41" s="1"/>
  <c r="L7" i="41"/>
  <c r="Z7" i="41" s="1"/>
  <c r="F8" i="41"/>
  <c r="T8" i="41" s="1"/>
  <c r="J8" i="41"/>
  <c r="X8" i="41" s="1"/>
  <c r="D9" i="41"/>
  <c r="R9" i="41" s="1"/>
  <c r="H9" i="41"/>
  <c r="V9" i="41" s="1"/>
  <c r="L9" i="41"/>
  <c r="Z9" i="41" s="1"/>
  <c r="F10" i="41"/>
  <c r="T10" i="41" s="1"/>
  <c r="J10" i="41"/>
  <c r="X10" i="41" s="1"/>
  <c r="D11" i="41"/>
  <c r="R11" i="41" s="1"/>
  <c r="H11" i="41"/>
  <c r="V11" i="41" s="1"/>
  <c r="L11" i="41"/>
  <c r="Z11" i="41" s="1"/>
  <c r="F12" i="41"/>
  <c r="T12" i="41" s="1"/>
  <c r="J12" i="41"/>
  <c r="X12" i="41" s="1"/>
  <c r="D13" i="41"/>
  <c r="R13" i="41" s="1"/>
  <c r="H13" i="41"/>
  <c r="V13" i="41" s="1"/>
  <c r="L13" i="41"/>
  <c r="Z13" i="41" s="1"/>
  <c r="F14" i="41"/>
  <c r="T14" i="41" s="1"/>
  <c r="J14" i="41"/>
  <c r="X14" i="41" s="1"/>
  <c r="D15" i="41"/>
  <c r="R15" i="41" s="1"/>
  <c r="H15" i="41"/>
  <c r="V15" i="41" s="1"/>
  <c r="L15" i="41"/>
  <c r="Z15" i="41" s="1"/>
  <c r="F16" i="41"/>
  <c r="T16" i="41" s="1"/>
  <c r="J16" i="41"/>
  <c r="X16" i="41" s="1"/>
  <c r="E20" i="41"/>
  <c r="S20" i="41" s="1"/>
  <c r="I20" i="41"/>
  <c r="W20" i="41" s="1"/>
  <c r="M20" i="41"/>
  <c r="AA20" i="41" s="1"/>
  <c r="G21" i="41"/>
  <c r="U21" i="41" s="1"/>
  <c r="K21" i="41"/>
  <c r="Y21" i="41" s="1"/>
  <c r="G27" i="41"/>
  <c r="U27" i="41" s="1"/>
  <c r="K29" i="41"/>
  <c r="Y29" i="41" s="1"/>
  <c r="F39" i="41"/>
  <c r="T39" i="41" s="1"/>
  <c r="J41" i="41"/>
  <c r="X41" i="41" s="1"/>
  <c r="H42" i="41"/>
  <c r="V42" i="41" s="1"/>
  <c r="L42" i="41"/>
  <c r="Z42" i="41" s="1"/>
  <c r="D48" i="41"/>
  <c r="R48" i="41" s="1"/>
  <c r="G54" i="41"/>
  <c r="U54" i="41" s="1"/>
  <c r="K54" i="41"/>
  <c r="Y54" i="41" s="1"/>
  <c r="G62" i="41"/>
  <c r="U62" i="41" s="1"/>
  <c r="G64" i="41"/>
  <c r="U64" i="41" s="1"/>
  <c r="L73" i="41"/>
  <c r="Z73" i="41" s="1"/>
  <c r="F80" i="41"/>
  <c r="T80" i="41" s="1"/>
  <c r="K85" i="41"/>
  <c r="Y85" i="41" s="1"/>
  <c r="K24" i="41"/>
  <c r="Y24" i="41" s="1"/>
  <c r="H45" i="41"/>
  <c r="V45" i="41" s="1"/>
  <c r="G57" i="41"/>
  <c r="U57" i="41" s="1"/>
  <c r="D70" i="41"/>
  <c r="R70" i="41" s="1"/>
  <c r="H72" i="41"/>
  <c r="V72" i="41" s="1"/>
  <c r="J75" i="41"/>
  <c r="X75" i="41" s="1"/>
  <c r="D4" i="41"/>
  <c r="R4" i="41" s="1"/>
  <c r="H4" i="41"/>
  <c r="V4" i="41" s="1"/>
  <c r="L4" i="41"/>
  <c r="Z4" i="41" s="1"/>
  <c r="F5" i="41"/>
  <c r="T5" i="41" s="1"/>
  <c r="J5" i="41"/>
  <c r="X5" i="41" s="1"/>
  <c r="D6" i="41"/>
  <c r="R6" i="41" s="1"/>
  <c r="H6" i="41"/>
  <c r="V6" i="41" s="1"/>
  <c r="L6" i="41"/>
  <c r="Z6" i="41" s="1"/>
  <c r="F7" i="41"/>
  <c r="T7" i="41" s="1"/>
  <c r="J7" i="41"/>
  <c r="X7" i="41" s="1"/>
  <c r="D8" i="41"/>
  <c r="R8" i="41" s="1"/>
  <c r="H8" i="41"/>
  <c r="V8" i="41" s="1"/>
  <c r="L8" i="41"/>
  <c r="Z8" i="41" s="1"/>
  <c r="F9" i="41"/>
  <c r="T9" i="41" s="1"/>
  <c r="J9" i="41"/>
  <c r="X9" i="41" s="1"/>
  <c r="D10" i="41"/>
  <c r="R10" i="41" s="1"/>
  <c r="H10" i="41"/>
  <c r="V10" i="41" s="1"/>
  <c r="L10" i="41"/>
  <c r="Z10" i="41" s="1"/>
  <c r="F11" i="41"/>
  <c r="T11" i="41" s="1"/>
  <c r="J11" i="41"/>
  <c r="X11" i="41" s="1"/>
  <c r="D12" i="41"/>
  <c r="R12" i="41" s="1"/>
  <c r="H12" i="41"/>
  <c r="V12" i="41" s="1"/>
  <c r="L12" i="41"/>
  <c r="Z12" i="41" s="1"/>
  <c r="F13" i="41"/>
  <c r="T13" i="41" s="1"/>
  <c r="J13" i="41"/>
  <c r="X13" i="41" s="1"/>
  <c r="D14" i="41"/>
  <c r="R14" i="41" s="1"/>
  <c r="H14" i="41"/>
  <c r="V14" i="41" s="1"/>
  <c r="L14" i="41"/>
  <c r="Z14" i="41" s="1"/>
  <c r="F15" i="41"/>
  <c r="T15" i="41" s="1"/>
  <c r="J15" i="41"/>
  <c r="X15" i="41" s="1"/>
  <c r="D16" i="41"/>
  <c r="R16" i="41" s="1"/>
  <c r="H16" i="41"/>
  <c r="V16" i="41" s="1"/>
  <c r="L16" i="41"/>
  <c r="Z16" i="41" s="1"/>
  <c r="D40" i="41"/>
  <c r="R40" i="41" s="1"/>
  <c r="F47" i="41"/>
  <c r="T47" i="41" s="1"/>
  <c r="K62" i="41"/>
  <c r="Y62" i="41" s="1"/>
  <c r="D79" i="41"/>
  <c r="R79" i="41" s="1"/>
  <c r="I121" i="41"/>
  <c r="W121" i="41" s="1"/>
  <c r="J36" i="41"/>
  <c r="X36" i="41" s="1"/>
  <c r="G7" i="41"/>
  <c r="U7" i="41" s="1"/>
  <c r="G11" i="41"/>
  <c r="U11" i="41" s="1"/>
  <c r="I14" i="41"/>
  <c r="W14" i="41" s="1"/>
  <c r="K15" i="41"/>
  <c r="Y15" i="41" s="1"/>
  <c r="L20" i="41"/>
  <c r="Z20" i="41" s="1"/>
  <c r="J25" i="41"/>
  <c r="X25" i="41" s="1"/>
  <c r="D26" i="41"/>
  <c r="R26" i="41" s="1"/>
  <c r="F104" i="41"/>
  <c r="T104" i="41" s="1"/>
  <c r="E128" i="41"/>
  <c r="S128" i="41" s="1"/>
  <c r="D140" i="41"/>
  <c r="R140" i="41" s="1"/>
  <c r="G20" i="41"/>
  <c r="U20" i="41" s="1"/>
  <c r="K20" i="41"/>
  <c r="Y20" i="41" s="1"/>
  <c r="E21" i="41"/>
  <c r="S21" i="41" s="1"/>
  <c r="I21" i="41"/>
  <c r="W21" i="41" s="1"/>
  <c r="M21" i="41"/>
  <c r="AA21" i="41" s="1"/>
  <c r="G22" i="41"/>
  <c r="U22" i="41" s="1"/>
  <c r="K22" i="41"/>
  <c r="Y22" i="41" s="1"/>
  <c r="E23" i="41"/>
  <c r="S23" i="41" s="1"/>
  <c r="I23" i="41"/>
  <c r="W23" i="41" s="1"/>
  <c r="M23" i="41"/>
  <c r="AA23" i="41" s="1"/>
  <c r="G24" i="41"/>
  <c r="U24" i="41" s="1"/>
  <c r="E25" i="41"/>
  <c r="S25" i="41" s="1"/>
  <c r="I25" i="41"/>
  <c r="W25" i="41" s="1"/>
  <c r="M25" i="41"/>
  <c r="AA25" i="41" s="1"/>
  <c r="G26" i="41"/>
  <c r="U26" i="41" s="1"/>
  <c r="K26" i="41"/>
  <c r="Y26" i="41" s="1"/>
  <c r="E27" i="41"/>
  <c r="S27" i="41" s="1"/>
  <c r="I27" i="41"/>
  <c r="W27" i="41" s="1"/>
  <c r="M27" i="41"/>
  <c r="AA27" i="41" s="1"/>
  <c r="G28" i="41"/>
  <c r="U28" i="41" s="1"/>
  <c r="K28" i="41"/>
  <c r="Y28" i="41" s="1"/>
  <c r="E29" i="41"/>
  <c r="S29" i="41" s="1"/>
  <c r="I29" i="41"/>
  <c r="W29" i="41" s="1"/>
  <c r="M29" i="41"/>
  <c r="AA29" i="41" s="1"/>
  <c r="G30" i="41"/>
  <c r="U30" i="41" s="1"/>
  <c r="K30" i="41"/>
  <c r="Y30" i="41" s="1"/>
  <c r="E31" i="41"/>
  <c r="S31" i="41" s="1"/>
  <c r="I31" i="41"/>
  <c r="W31" i="41" s="1"/>
  <c r="M31" i="41"/>
  <c r="AA31" i="41" s="1"/>
  <c r="G32" i="41"/>
  <c r="U32" i="41" s="1"/>
  <c r="K32" i="41"/>
  <c r="Y32" i="41" s="1"/>
  <c r="F36" i="41"/>
  <c r="T36" i="41" s="1"/>
  <c r="D37" i="41"/>
  <c r="R37" i="41" s="1"/>
  <c r="H37" i="41"/>
  <c r="V37" i="41" s="1"/>
  <c r="L39" i="41"/>
  <c r="Z39" i="41" s="1"/>
  <c r="F44" i="41"/>
  <c r="T44" i="41" s="1"/>
  <c r="J44" i="41"/>
  <c r="X44" i="41" s="1"/>
  <c r="D45" i="41"/>
  <c r="R45" i="41" s="1"/>
  <c r="L47" i="41"/>
  <c r="Z47" i="41" s="1"/>
  <c r="K59" i="41"/>
  <c r="Y59" i="41" s="1"/>
  <c r="H68" i="41"/>
  <c r="V68" i="41" s="1"/>
  <c r="F73" i="41"/>
  <c r="T73" i="41" s="1"/>
  <c r="H78" i="41"/>
  <c r="V78" i="41" s="1"/>
  <c r="G90" i="41"/>
  <c r="U90" i="41" s="1"/>
  <c r="L37" i="41"/>
  <c r="Z37" i="41" s="1"/>
  <c r="F38" i="41"/>
  <c r="T38" i="41" s="1"/>
  <c r="J38" i="41"/>
  <c r="X38" i="41" s="1"/>
  <c r="D39" i="41"/>
  <c r="R39" i="41" s="1"/>
  <c r="H39" i="41"/>
  <c r="V39" i="41" s="1"/>
  <c r="F40" i="41"/>
  <c r="T40" i="41" s="1"/>
  <c r="J40" i="41"/>
  <c r="X40" i="41" s="1"/>
  <c r="D41" i="41"/>
  <c r="R41" i="41" s="1"/>
  <c r="H41" i="41"/>
  <c r="V41" i="41" s="1"/>
  <c r="L41" i="41"/>
  <c r="Z41" i="41" s="1"/>
  <c r="F42" i="41"/>
  <c r="T42" i="41" s="1"/>
  <c r="J42" i="41"/>
  <c r="X42" i="41" s="1"/>
  <c r="D43" i="41"/>
  <c r="R43" i="41" s="1"/>
  <c r="H43" i="41"/>
  <c r="V43" i="41" s="1"/>
  <c r="L43" i="41"/>
  <c r="Z43" i="41" s="1"/>
  <c r="L45" i="41"/>
  <c r="Z45" i="41" s="1"/>
  <c r="F46" i="41"/>
  <c r="T46" i="41" s="1"/>
  <c r="J46" i="41"/>
  <c r="X46" i="41" s="1"/>
  <c r="D47" i="41"/>
  <c r="R47" i="41" s="1"/>
  <c r="H47" i="41"/>
  <c r="V47" i="41" s="1"/>
  <c r="F48" i="41"/>
  <c r="T48" i="41" s="1"/>
  <c r="J48" i="41"/>
  <c r="X48" i="41" s="1"/>
  <c r="E52" i="41"/>
  <c r="S52" i="41" s="1"/>
  <c r="I52" i="41"/>
  <c r="W52" i="41" s="1"/>
  <c r="M52" i="41"/>
  <c r="AA52" i="41" s="1"/>
  <c r="G53" i="41"/>
  <c r="U53" i="41" s="1"/>
  <c r="K53" i="41"/>
  <c r="Y53" i="41" s="1"/>
  <c r="E54" i="41"/>
  <c r="S54" i="41" s="1"/>
  <c r="I54" i="41"/>
  <c r="W54" i="41" s="1"/>
  <c r="M54" i="41"/>
  <c r="AA54" i="41" s="1"/>
  <c r="G55" i="41"/>
  <c r="U55" i="41" s="1"/>
  <c r="K55" i="41"/>
  <c r="Y55" i="41" s="1"/>
  <c r="E56" i="41"/>
  <c r="S56" i="41" s="1"/>
  <c r="I56" i="41"/>
  <c r="W56" i="41" s="1"/>
  <c r="M56" i="41"/>
  <c r="AA56" i="41" s="1"/>
  <c r="K57" i="41"/>
  <c r="Y57" i="41" s="1"/>
  <c r="E58" i="41"/>
  <c r="S58" i="41" s="1"/>
  <c r="I58" i="41"/>
  <c r="W58" i="41" s="1"/>
  <c r="M58" i="41"/>
  <c r="AA58" i="41" s="1"/>
  <c r="G59" i="41"/>
  <c r="U59" i="41" s="1"/>
  <c r="E60" i="41"/>
  <c r="S60" i="41" s="1"/>
  <c r="I60" i="41"/>
  <c r="W60" i="41" s="1"/>
  <c r="M60" i="41"/>
  <c r="AA60" i="41" s="1"/>
  <c r="G61" i="41"/>
  <c r="U61" i="41" s="1"/>
  <c r="K61" i="41"/>
  <c r="Y61" i="41" s="1"/>
  <c r="E62" i="41"/>
  <c r="S62" i="41" s="1"/>
  <c r="I62" i="41"/>
  <c r="W62" i="41" s="1"/>
  <c r="M62" i="41"/>
  <c r="AA62" i="41" s="1"/>
  <c r="G63" i="41"/>
  <c r="U63" i="41" s="1"/>
  <c r="K63" i="41"/>
  <c r="Y63" i="41" s="1"/>
  <c r="E64" i="41"/>
  <c r="S64" i="41" s="1"/>
  <c r="I64" i="41"/>
  <c r="W64" i="41" s="1"/>
  <c r="M64" i="41"/>
  <c r="AA64" i="41" s="1"/>
  <c r="D68" i="41"/>
  <c r="R68" i="41" s="1"/>
  <c r="L68" i="41"/>
  <c r="Z68" i="41" s="1"/>
  <c r="F69" i="41"/>
  <c r="T69" i="41" s="1"/>
  <c r="J69" i="41"/>
  <c r="X69" i="41" s="1"/>
  <c r="H70" i="41"/>
  <c r="V70" i="41" s="1"/>
  <c r="L70" i="41"/>
  <c r="Z70" i="41" s="1"/>
  <c r="F71" i="41"/>
  <c r="T71" i="41" s="1"/>
  <c r="J71" i="41"/>
  <c r="X71" i="41" s="1"/>
  <c r="D72" i="41"/>
  <c r="R72" i="41" s="1"/>
  <c r="L72" i="41"/>
  <c r="Z72" i="41" s="1"/>
  <c r="J73" i="41"/>
  <c r="X73" i="41" s="1"/>
  <c r="D74" i="41"/>
  <c r="R74" i="41" s="1"/>
  <c r="H74" i="41"/>
  <c r="V74" i="41" s="1"/>
  <c r="L74" i="41"/>
  <c r="Z74" i="41" s="1"/>
  <c r="F75" i="41"/>
  <c r="T75" i="41" s="1"/>
  <c r="D76" i="41"/>
  <c r="R76" i="41" s="1"/>
  <c r="H76" i="41"/>
  <c r="V76" i="41" s="1"/>
  <c r="L76" i="41"/>
  <c r="Z76" i="41" s="1"/>
  <c r="F77" i="41"/>
  <c r="T77" i="41" s="1"/>
  <c r="J77" i="41"/>
  <c r="X77" i="41" s="1"/>
  <c r="D78" i="41"/>
  <c r="R78" i="41" s="1"/>
  <c r="L78" i="41"/>
  <c r="Z78" i="41" s="1"/>
  <c r="F79" i="41"/>
  <c r="T79" i="41" s="1"/>
  <c r="J79" i="41"/>
  <c r="X79" i="41" s="1"/>
  <c r="D80" i="41"/>
  <c r="R80" i="41" s="1"/>
  <c r="H80" i="41"/>
  <c r="V80" i="41" s="1"/>
  <c r="L80" i="41"/>
  <c r="Z80" i="41" s="1"/>
  <c r="G84" i="41"/>
  <c r="U84" i="41" s="1"/>
  <c r="K84" i="41"/>
  <c r="Y84" i="41" s="1"/>
  <c r="E85" i="41"/>
  <c r="S85" i="41" s="1"/>
  <c r="I85" i="41"/>
  <c r="W85" i="41" s="1"/>
  <c r="M85" i="41"/>
  <c r="AA85" i="41" s="1"/>
  <c r="G86" i="41"/>
  <c r="U86" i="41" s="1"/>
  <c r="K86" i="41"/>
  <c r="Y86" i="41" s="1"/>
  <c r="E87" i="41"/>
  <c r="S87" i="41" s="1"/>
  <c r="I87" i="41"/>
  <c r="W87" i="41" s="1"/>
  <c r="M87" i="41"/>
  <c r="AA87" i="41" s="1"/>
  <c r="G88" i="41"/>
  <c r="U88" i="41" s="1"/>
  <c r="K88" i="41"/>
  <c r="Y88" i="41" s="1"/>
  <c r="E89" i="41"/>
  <c r="S89" i="41" s="1"/>
  <c r="I89" i="41"/>
  <c r="W89" i="41" s="1"/>
  <c r="M89" i="41"/>
  <c r="AA89" i="41" s="1"/>
  <c r="K90" i="41"/>
  <c r="Y90" i="41" s="1"/>
  <c r="E91" i="41"/>
  <c r="S91" i="41" s="1"/>
  <c r="I91" i="41"/>
  <c r="W91" i="41" s="1"/>
  <c r="M91" i="41"/>
  <c r="AA91" i="41" s="1"/>
  <c r="G92" i="41"/>
  <c r="U92" i="41" s="1"/>
  <c r="K92" i="41"/>
  <c r="Y92" i="41" s="1"/>
  <c r="E93" i="41"/>
  <c r="S93" i="41" s="1"/>
  <c r="I93" i="41"/>
  <c r="W93" i="41" s="1"/>
  <c r="M93" i="41"/>
  <c r="AA93" i="41" s="1"/>
  <c r="G94" i="41"/>
  <c r="U94" i="41" s="1"/>
  <c r="K94" i="41"/>
  <c r="Y94" i="41" s="1"/>
  <c r="E95" i="41"/>
  <c r="S95" i="41" s="1"/>
  <c r="I95" i="41"/>
  <c r="W95" i="41" s="1"/>
  <c r="M95" i="41"/>
  <c r="AA95" i="41" s="1"/>
  <c r="G96" i="41"/>
  <c r="U96" i="41" s="1"/>
  <c r="K96" i="41"/>
  <c r="Y96" i="41" s="1"/>
  <c r="F100" i="41"/>
  <c r="T100" i="41" s="1"/>
  <c r="J106" i="41"/>
  <c r="X106" i="41" s="1"/>
  <c r="H111" i="41"/>
  <c r="V111" i="41" s="1"/>
  <c r="K158" i="41"/>
  <c r="Y158" i="41" s="1"/>
  <c r="E4" i="41"/>
  <c r="S4" i="41" s="1"/>
  <c r="I4" i="41"/>
  <c r="W4" i="41" s="1"/>
  <c r="M4" i="41"/>
  <c r="AA4" i="41" s="1"/>
  <c r="K5" i="41"/>
  <c r="Y5" i="41" s="1"/>
  <c r="E6" i="41"/>
  <c r="S6" i="41" s="1"/>
  <c r="I6" i="41"/>
  <c r="W6" i="41" s="1"/>
  <c r="M6" i="41"/>
  <c r="AA6" i="41" s="1"/>
  <c r="K7" i="41"/>
  <c r="Y7" i="41" s="1"/>
  <c r="E8" i="41"/>
  <c r="S8" i="41" s="1"/>
  <c r="I8" i="41"/>
  <c r="W8" i="41" s="1"/>
  <c r="M8" i="41"/>
  <c r="AA8" i="41" s="1"/>
  <c r="K9" i="41"/>
  <c r="Y9" i="41" s="1"/>
  <c r="E10" i="41"/>
  <c r="S10" i="41" s="1"/>
  <c r="I10" i="41"/>
  <c r="W10" i="41" s="1"/>
  <c r="M10" i="41"/>
  <c r="AA10" i="41" s="1"/>
  <c r="K11" i="41"/>
  <c r="Y11" i="41" s="1"/>
  <c r="E12" i="41"/>
  <c r="S12" i="41" s="1"/>
  <c r="I12" i="41"/>
  <c r="W12" i="41" s="1"/>
  <c r="M12" i="41"/>
  <c r="AA12" i="41" s="1"/>
  <c r="G13" i="41"/>
  <c r="U13" i="41" s="1"/>
  <c r="K13" i="41"/>
  <c r="Y13" i="41" s="1"/>
  <c r="E14" i="41"/>
  <c r="S14" i="41" s="1"/>
  <c r="E16" i="41"/>
  <c r="S16" i="41" s="1"/>
  <c r="I16" i="41"/>
  <c r="W16" i="41" s="1"/>
  <c r="M16" i="41"/>
  <c r="AA16" i="41" s="1"/>
  <c r="D20" i="41"/>
  <c r="R20" i="41" s="1"/>
  <c r="H20" i="41"/>
  <c r="V20" i="41" s="1"/>
  <c r="F21" i="41"/>
  <c r="T21" i="41" s="1"/>
  <c r="J21" i="41"/>
  <c r="X21" i="41" s="1"/>
  <c r="D22" i="41"/>
  <c r="R22" i="41" s="1"/>
  <c r="H22" i="41"/>
  <c r="V22" i="41" s="1"/>
  <c r="L22" i="41"/>
  <c r="Z22" i="41" s="1"/>
  <c r="F23" i="41"/>
  <c r="T23" i="41" s="1"/>
  <c r="J23" i="41"/>
  <c r="X23" i="41" s="1"/>
  <c r="D24" i="41"/>
  <c r="R24" i="41" s="1"/>
  <c r="H24" i="41"/>
  <c r="V24" i="41" s="1"/>
  <c r="L24" i="41"/>
  <c r="Z24" i="41" s="1"/>
  <c r="L26" i="41"/>
  <c r="Z26" i="41" s="1"/>
  <c r="F27" i="41"/>
  <c r="T27" i="41" s="1"/>
  <c r="J27" i="41"/>
  <c r="X27" i="41" s="1"/>
  <c r="D28" i="41"/>
  <c r="R28" i="41" s="1"/>
  <c r="H28" i="41"/>
  <c r="V28" i="41" s="1"/>
  <c r="F29" i="41"/>
  <c r="T29" i="41" s="1"/>
  <c r="J29" i="41"/>
  <c r="X29" i="41" s="1"/>
  <c r="D30" i="41"/>
  <c r="R30" i="41" s="1"/>
  <c r="H30" i="41"/>
  <c r="V30" i="41" s="1"/>
  <c r="L30" i="41"/>
  <c r="Z30" i="41" s="1"/>
  <c r="F31" i="41"/>
  <c r="T31" i="41" s="1"/>
  <c r="J31" i="41"/>
  <c r="X31" i="41" s="1"/>
  <c r="D32" i="41"/>
  <c r="R32" i="41" s="1"/>
  <c r="H32" i="41"/>
  <c r="V32" i="41" s="1"/>
  <c r="L32" i="41"/>
  <c r="Z32" i="41" s="1"/>
  <c r="G36" i="41"/>
  <c r="U36" i="41" s="1"/>
  <c r="K36" i="41"/>
  <c r="Y36" i="41" s="1"/>
  <c r="E37" i="41"/>
  <c r="S37" i="41" s="1"/>
  <c r="I37" i="41"/>
  <c r="W37" i="41" s="1"/>
  <c r="M37" i="41"/>
  <c r="AA37" i="41" s="1"/>
  <c r="K38" i="41"/>
  <c r="Y38" i="41" s="1"/>
  <c r="E39" i="41"/>
  <c r="S39" i="41" s="1"/>
  <c r="I39" i="41"/>
  <c r="W39" i="41" s="1"/>
  <c r="M39" i="41"/>
  <c r="AA39" i="41" s="1"/>
  <c r="G40" i="41"/>
  <c r="U40" i="41" s="1"/>
  <c r="E41" i="41"/>
  <c r="S41" i="41" s="1"/>
  <c r="I41" i="41"/>
  <c r="W41" i="41" s="1"/>
  <c r="M41" i="41"/>
  <c r="AA41" i="41" s="1"/>
  <c r="G42" i="41"/>
  <c r="U42" i="41" s="1"/>
  <c r="K42" i="41"/>
  <c r="Y42" i="41" s="1"/>
  <c r="E43" i="41"/>
  <c r="S43" i="41" s="1"/>
  <c r="K44" i="41"/>
  <c r="Y44" i="41" s="1"/>
  <c r="F54" i="41"/>
  <c r="T54" i="41" s="1"/>
  <c r="D55" i="41"/>
  <c r="R55" i="41" s="1"/>
  <c r="J56" i="41"/>
  <c r="X56" i="41" s="1"/>
  <c r="H57" i="41"/>
  <c r="V57" i="41" s="1"/>
  <c r="L57" i="41"/>
  <c r="Z57" i="41" s="1"/>
  <c r="F62" i="41"/>
  <c r="T62" i="41" s="1"/>
  <c r="D63" i="41"/>
  <c r="R63" i="41" s="1"/>
  <c r="G79" i="41"/>
  <c r="U79" i="41" s="1"/>
  <c r="D84" i="41"/>
  <c r="R84" i="41" s="1"/>
  <c r="L84" i="41"/>
  <c r="Z84" i="41" s="1"/>
  <c r="D90" i="41"/>
  <c r="R90" i="41" s="1"/>
  <c r="F91" i="41"/>
  <c r="T91" i="41" s="1"/>
  <c r="L94" i="41"/>
  <c r="Z94" i="41" s="1"/>
  <c r="J95" i="41"/>
  <c r="X95" i="41" s="1"/>
  <c r="M101" i="41"/>
  <c r="AA101" i="41" s="1"/>
  <c r="D119" i="41"/>
  <c r="R119" i="41" s="1"/>
  <c r="J151" i="41"/>
  <c r="X151" i="41" s="1"/>
  <c r="E22" i="41"/>
  <c r="S22" i="41" s="1"/>
  <c r="I22" i="41"/>
  <c r="W22" i="41" s="1"/>
  <c r="M22" i="41"/>
  <c r="AA22" i="41" s="1"/>
  <c r="G23" i="41"/>
  <c r="U23" i="41" s="1"/>
  <c r="K23" i="41"/>
  <c r="Y23" i="41" s="1"/>
  <c r="E24" i="41"/>
  <c r="S24" i="41" s="1"/>
  <c r="I24" i="41"/>
  <c r="W24" i="41" s="1"/>
  <c r="M24" i="41"/>
  <c r="AA24" i="41" s="1"/>
  <c r="G25" i="41"/>
  <c r="U25" i="41" s="1"/>
  <c r="K25" i="41"/>
  <c r="Y25" i="41" s="1"/>
  <c r="E26" i="41"/>
  <c r="S26" i="41" s="1"/>
  <c r="I26" i="41"/>
  <c r="W26" i="41" s="1"/>
  <c r="M26" i="41"/>
  <c r="AA26" i="41" s="1"/>
  <c r="K27" i="41"/>
  <c r="Y27" i="41" s="1"/>
  <c r="E28" i="41"/>
  <c r="S28" i="41" s="1"/>
  <c r="I28" i="41"/>
  <c r="W28" i="41" s="1"/>
  <c r="M28" i="41"/>
  <c r="AA28" i="41" s="1"/>
  <c r="G29" i="41"/>
  <c r="U29" i="41" s="1"/>
  <c r="E30" i="41"/>
  <c r="S30" i="41" s="1"/>
  <c r="I30" i="41"/>
  <c r="W30" i="41" s="1"/>
  <c r="M30" i="41"/>
  <c r="AA30" i="41" s="1"/>
  <c r="G31" i="41"/>
  <c r="U31" i="41" s="1"/>
  <c r="K31" i="41"/>
  <c r="Y31" i="41" s="1"/>
  <c r="E32" i="41"/>
  <c r="S32" i="41" s="1"/>
  <c r="I32" i="41"/>
  <c r="W32" i="41" s="1"/>
  <c r="M32" i="41"/>
  <c r="AA32" i="41" s="1"/>
  <c r="D36" i="41"/>
  <c r="R36" i="41" s="1"/>
  <c r="H36" i="41"/>
  <c r="V36" i="41" s="1"/>
  <c r="L36" i="41"/>
  <c r="Z36" i="41" s="1"/>
  <c r="F37" i="41"/>
  <c r="T37" i="41" s="1"/>
  <c r="J37" i="41"/>
  <c r="X37" i="41" s="1"/>
  <c r="D38" i="41"/>
  <c r="R38" i="41" s="1"/>
  <c r="H38" i="41"/>
  <c r="V38" i="41" s="1"/>
  <c r="L38" i="41"/>
  <c r="Z38" i="41" s="1"/>
  <c r="J39" i="41"/>
  <c r="X39" i="41" s="1"/>
  <c r="H40" i="41"/>
  <c r="V40" i="41" s="1"/>
  <c r="L40" i="41"/>
  <c r="Z40" i="41" s="1"/>
  <c r="F41" i="41"/>
  <c r="T41" i="41" s="1"/>
  <c r="D42" i="41"/>
  <c r="R42" i="41" s="1"/>
  <c r="F43" i="41"/>
  <c r="T43" i="41" s="1"/>
  <c r="J43" i="41"/>
  <c r="X43" i="41" s="1"/>
  <c r="D44" i="41"/>
  <c r="R44" i="41" s="1"/>
  <c r="H44" i="41"/>
  <c r="V44" i="41" s="1"/>
  <c r="L44" i="41"/>
  <c r="Z44" i="41" s="1"/>
  <c r="F45" i="41"/>
  <c r="T45" i="41" s="1"/>
  <c r="J45" i="41"/>
  <c r="X45" i="41" s="1"/>
  <c r="D46" i="41"/>
  <c r="R46" i="41" s="1"/>
  <c r="H46" i="41"/>
  <c r="V46" i="41" s="1"/>
  <c r="L46" i="41"/>
  <c r="Z46" i="41" s="1"/>
  <c r="J47" i="41"/>
  <c r="X47" i="41" s="1"/>
  <c r="H48" i="41"/>
  <c r="V48" i="41" s="1"/>
  <c r="L48" i="41"/>
  <c r="Z48" i="41" s="1"/>
  <c r="G52" i="41"/>
  <c r="U52" i="41" s="1"/>
  <c r="K52" i="41"/>
  <c r="Y52" i="41" s="1"/>
  <c r="E53" i="41"/>
  <c r="S53" i="41" s="1"/>
  <c r="I53" i="41"/>
  <c r="W53" i="41" s="1"/>
  <c r="M53" i="41"/>
  <c r="AA53" i="41" s="1"/>
  <c r="E55" i="41"/>
  <c r="S55" i="41" s="1"/>
  <c r="I55" i="41"/>
  <c r="W55" i="41" s="1"/>
  <c r="M55" i="41"/>
  <c r="AA55" i="41" s="1"/>
  <c r="G56" i="41"/>
  <c r="U56" i="41" s="1"/>
  <c r="K56" i="41"/>
  <c r="Y56" i="41" s="1"/>
  <c r="E57" i="41"/>
  <c r="S57" i="41" s="1"/>
  <c r="I57" i="41"/>
  <c r="W57" i="41" s="1"/>
  <c r="M57" i="41"/>
  <c r="AA57" i="41" s="1"/>
  <c r="G58" i="41"/>
  <c r="U58" i="41" s="1"/>
  <c r="K58" i="41"/>
  <c r="Y58" i="41" s="1"/>
  <c r="E59" i="41"/>
  <c r="S59" i="41" s="1"/>
  <c r="I59" i="41"/>
  <c r="W59" i="41" s="1"/>
  <c r="M59" i="41"/>
  <c r="AA59" i="41" s="1"/>
  <c r="G60" i="41"/>
  <c r="U60" i="41" s="1"/>
  <c r="K60" i="41"/>
  <c r="Y60" i="41" s="1"/>
  <c r="E61" i="41"/>
  <c r="S61" i="41" s="1"/>
  <c r="I61" i="41"/>
  <c r="W61" i="41" s="1"/>
  <c r="M61" i="41"/>
  <c r="AA61" i="41" s="1"/>
  <c r="E63" i="41"/>
  <c r="S63" i="41" s="1"/>
  <c r="I63" i="41"/>
  <c r="W63" i="41" s="1"/>
  <c r="M63" i="41"/>
  <c r="AA63" i="41" s="1"/>
  <c r="K64" i="41"/>
  <c r="Y64" i="41" s="1"/>
  <c r="F68" i="41"/>
  <c r="T68" i="41" s="1"/>
  <c r="J68" i="41"/>
  <c r="X68" i="41" s="1"/>
  <c r="D69" i="41"/>
  <c r="R69" i="41" s="1"/>
  <c r="H69" i="41"/>
  <c r="V69" i="41" s="1"/>
  <c r="L69" i="41"/>
  <c r="Z69" i="41" s="1"/>
  <c r="F70" i="41"/>
  <c r="T70" i="41" s="1"/>
  <c r="J70" i="41"/>
  <c r="X70" i="41" s="1"/>
  <c r="D71" i="41"/>
  <c r="R71" i="41" s="1"/>
  <c r="H71" i="41"/>
  <c r="V71" i="41" s="1"/>
  <c r="L71" i="41"/>
  <c r="Z71" i="41" s="1"/>
  <c r="F72" i="41"/>
  <c r="T72" i="41" s="1"/>
  <c r="J72" i="41"/>
  <c r="X72" i="41" s="1"/>
  <c r="D73" i="41"/>
  <c r="R73" i="41" s="1"/>
  <c r="H73" i="41"/>
  <c r="V73" i="41" s="1"/>
  <c r="F74" i="41"/>
  <c r="T74" i="41" s="1"/>
  <c r="J74" i="41"/>
  <c r="X74" i="41" s="1"/>
  <c r="D75" i="41"/>
  <c r="R75" i="41" s="1"/>
  <c r="H75" i="41"/>
  <c r="V75" i="41" s="1"/>
  <c r="L75" i="41"/>
  <c r="Z75" i="41" s="1"/>
  <c r="F76" i="41"/>
  <c r="T76" i="41" s="1"/>
  <c r="J76" i="41"/>
  <c r="X76" i="41" s="1"/>
  <c r="D77" i="41"/>
  <c r="R77" i="41" s="1"/>
  <c r="H77" i="41"/>
  <c r="V77" i="41" s="1"/>
  <c r="L77" i="41"/>
  <c r="Z77" i="41" s="1"/>
  <c r="F78" i="41"/>
  <c r="T78" i="41" s="1"/>
  <c r="J78" i="41"/>
  <c r="X78" i="41" s="1"/>
  <c r="H79" i="41"/>
  <c r="V79" i="41" s="1"/>
  <c r="L79" i="41"/>
  <c r="Z79" i="41" s="1"/>
  <c r="J80" i="41"/>
  <c r="X80" i="41" s="1"/>
  <c r="E84" i="41"/>
  <c r="S84" i="41" s="1"/>
  <c r="I84" i="41"/>
  <c r="W84" i="41" s="1"/>
  <c r="M84" i="41"/>
  <c r="AA84" i="41" s="1"/>
  <c r="G85" i="41"/>
  <c r="U85" i="41" s="1"/>
  <c r="E86" i="41"/>
  <c r="S86" i="41" s="1"/>
  <c r="I86" i="41"/>
  <c r="W86" i="41" s="1"/>
  <c r="M86" i="41"/>
  <c r="AA86" i="41" s="1"/>
  <c r="G87" i="41"/>
  <c r="U87" i="41" s="1"/>
  <c r="K87" i="41"/>
  <c r="Y87" i="41" s="1"/>
  <c r="E88" i="41"/>
  <c r="S88" i="41" s="1"/>
  <c r="I88" i="41"/>
  <c r="W88" i="41" s="1"/>
  <c r="M88" i="41"/>
  <c r="AA88" i="41" s="1"/>
  <c r="G89" i="41"/>
  <c r="U89" i="41" s="1"/>
  <c r="K89" i="41"/>
  <c r="Y89" i="41" s="1"/>
  <c r="E90" i="41"/>
  <c r="S90" i="41" s="1"/>
  <c r="I90" i="41"/>
  <c r="W90" i="41" s="1"/>
  <c r="M90" i="41"/>
  <c r="AA90" i="41" s="1"/>
  <c r="G91" i="41"/>
  <c r="U91" i="41" s="1"/>
  <c r="K91" i="41"/>
  <c r="Y91" i="41" s="1"/>
  <c r="E92" i="41"/>
  <c r="S92" i="41" s="1"/>
  <c r="I92" i="41"/>
  <c r="W92" i="41" s="1"/>
  <c r="M92" i="41"/>
  <c r="AA92" i="41" s="1"/>
  <c r="G93" i="41"/>
  <c r="U93" i="41" s="1"/>
  <c r="K93" i="41"/>
  <c r="Y93" i="41" s="1"/>
  <c r="E94" i="41"/>
  <c r="S94" i="41" s="1"/>
  <c r="I94" i="41"/>
  <c r="W94" i="41" s="1"/>
  <c r="M94" i="41"/>
  <c r="AA94" i="41" s="1"/>
  <c r="G95" i="41"/>
  <c r="U95" i="41" s="1"/>
  <c r="K95" i="41"/>
  <c r="Y95" i="41" s="1"/>
  <c r="E96" i="41"/>
  <c r="S96" i="41" s="1"/>
  <c r="I96" i="41"/>
  <c r="W96" i="41" s="1"/>
  <c r="M96" i="41"/>
  <c r="AA96" i="41" s="1"/>
  <c r="D100" i="41"/>
  <c r="R100" i="41" s="1"/>
  <c r="H100" i="41"/>
  <c r="V100" i="41" s="1"/>
  <c r="L100" i="41"/>
  <c r="Z100" i="41" s="1"/>
  <c r="F101" i="41"/>
  <c r="T101" i="41" s="1"/>
  <c r="J101" i="41"/>
  <c r="X101" i="41" s="1"/>
  <c r="D102" i="41"/>
  <c r="R102" i="41" s="1"/>
  <c r="H102" i="41"/>
  <c r="V102" i="41" s="1"/>
  <c r="L102" i="41"/>
  <c r="Z102" i="41" s="1"/>
  <c r="F103" i="41"/>
  <c r="T103" i="41" s="1"/>
  <c r="J103" i="41"/>
  <c r="X103" i="41" s="1"/>
  <c r="D104" i="41"/>
  <c r="R104" i="41" s="1"/>
  <c r="H104" i="41"/>
  <c r="V104" i="41" s="1"/>
  <c r="L104" i="41"/>
  <c r="Z104" i="41" s="1"/>
  <c r="F105" i="41"/>
  <c r="T105" i="41" s="1"/>
  <c r="J105" i="41"/>
  <c r="X105" i="41" s="1"/>
  <c r="D106" i="41"/>
  <c r="R106" i="41" s="1"/>
  <c r="H106" i="41"/>
  <c r="V106" i="41" s="1"/>
  <c r="L106" i="41"/>
  <c r="Z106" i="41" s="1"/>
  <c r="F107" i="41"/>
  <c r="T107" i="41" s="1"/>
  <c r="J107" i="41"/>
  <c r="X107" i="41" s="1"/>
  <c r="D108" i="41"/>
  <c r="R108" i="41" s="1"/>
  <c r="H108" i="41"/>
  <c r="V108" i="41" s="1"/>
  <c r="L108" i="41"/>
  <c r="Z108" i="41" s="1"/>
  <c r="F109" i="41"/>
  <c r="T109" i="41" s="1"/>
  <c r="J109" i="41"/>
  <c r="X109" i="41" s="1"/>
  <c r="D110" i="41"/>
  <c r="R110" i="41" s="1"/>
  <c r="H110" i="41"/>
  <c r="V110" i="41" s="1"/>
  <c r="L110" i="41"/>
  <c r="Z110" i="41" s="1"/>
  <c r="F111" i="41"/>
  <c r="T111" i="41" s="1"/>
  <c r="J111" i="41"/>
  <c r="X111" i="41" s="1"/>
  <c r="D112" i="41"/>
  <c r="R112" i="41" s="1"/>
  <c r="H112" i="41"/>
  <c r="V112" i="41" s="1"/>
  <c r="L112" i="41"/>
  <c r="Z112" i="41" s="1"/>
  <c r="G116" i="41"/>
  <c r="U116" i="41" s="1"/>
  <c r="K116" i="41"/>
  <c r="Y116" i="41" s="1"/>
  <c r="E117" i="41"/>
  <c r="S117" i="41" s="1"/>
  <c r="I117" i="41"/>
  <c r="W117" i="41" s="1"/>
  <c r="M117" i="41"/>
  <c r="AA117" i="41" s="1"/>
  <c r="G118" i="41"/>
  <c r="U118" i="41" s="1"/>
  <c r="K118" i="41"/>
  <c r="Y118" i="41" s="1"/>
  <c r="E119" i="41"/>
  <c r="S119" i="41" s="1"/>
  <c r="I119" i="41"/>
  <c r="W119" i="41" s="1"/>
  <c r="M119" i="41"/>
  <c r="AA119" i="41" s="1"/>
  <c r="G120" i="41"/>
  <c r="U120" i="41" s="1"/>
  <c r="K120" i="41"/>
  <c r="Y120" i="41" s="1"/>
  <c r="E121" i="41"/>
  <c r="S121" i="41" s="1"/>
  <c r="M121" i="41"/>
  <c r="AA121" i="41" s="1"/>
  <c r="G122" i="41"/>
  <c r="U122" i="41" s="1"/>
  <c r="K122" i="41"/>
  <c r="Y122" i="41" s="1"/>
  <c r="E123" i="41"/>
  <c r="S123" i="41" s="1"/>
  <c r="I123" i="41"/>
  <c r="W123" i="41" s="1"/>
  <c r="M123" i="41"/>
  <c r="AA123" i="41" s="1"/>
  <c r="G124" i="41"/>
  <c r="U124" i="41" s="1"/>
  <c r="K124" i="41"/>
  <c r="Y124" i="41" s="1"/>
  <c r="E125" i="41"/>
  <c r="S125" i="41" s="1"/>
  <c r="I125" i="41"/>
  <c r="W125" i="41" s="1"/>
  <c r="M125" i="41"/>
  <c r="AA125" i="41" s="1"/>
  <c r="G126" i="41"/>
  <c r="U126" i="41" s="1"/>
  <c r="K126" i="41"/>
  <c r="Y126" i="41" s="1"/>
  <c r="E127" i="41"/>
  <c r="S127" i="41" s="1"/>
  <c r="I127" i="41"/>
  <c r="W127" i="41" s="1"/>
  <c r="M127" i="41"/>
  <c r="AA127" i="41" s="1"/>
  <c r="G128" i="41"/>
  <c r="U128" i="41" s="1"/>
  <c r="K128" i="41"/>
  <c r="Y128" i="41" s="1"/>
  <c r="F132" i="41"/>
  <c r="T132" i="41" s="1"/>
  <c r="J132" i="41"/>
  <c r="X132" i="41" s="1"/>
  <c r="D133" i="41"/>
  <c r="R133" i="41" s="1"/>
  <c r="H133" i="41"/>
  <c r="V133" i="41" s="1"/>
  <c r="L133" i="41"/>
  <c r="Z133" i="41" s="1"/>
  <c r="F134" i="41"/>
  <c r="T134" i="41" s="1"/>
  <c r="J134" i="41"/>
  <c r="X134" i="41" s="1"/>
  <c r="D135" i="41"/>
  <c r="R135" i="41" s="1"/>
  <c r="H135" i="41"/>
  <c r="V135" i="41" s="1"/>
  <c r="L135" i="41"/>
  <c r="Z135" i="41" s="1"/>
  <c r="F136" i="41"/>
  <c r="T136" i="41" s="1"/>
  <c r="J136" i="41"/>
  <c r="X136" i="41" s="1"/>
  <c r="D137" i="41"/>
  <c r="R137" i="41" s="1"/>
  <c r="H137" i="41"/>
  <c r="V137" i="41" s="1"/>
  <c r="L137" i="41"/>
  <c r="Z137" i="41" s="1"/>
  <c r="F138" i="41"/>
  <c r="T138" i="41" s="1"/>
  <c r="J138" i="41"/>
  <c r="X138" i="41" s="1"/>
  <c r="D139" i="41"/>
  <c r="R139" i="41" s="1"/>
  <c r="H139" i="41"/>
  <c r="V139" i="41" s="1"/>
  <c r="L139" i="41"/>
  <c r="Z139" i="41" s="1"/>
  <c r="F140" i="41"/>
  <c r="T140" i="41" s="1"/>
  <c r="J140" i="41"/>
  <c r="X140" i="41" s="1"/>
  <c r="D141" i="41"/>
  <c r="R141" i="41" s="1"/>
  <c r="H141" i="41"/>
  <c r="V141" i="41" s="1"/>
  <c r="L141" i="41"/>
  <c r="Z141" i="41" s="1"/>
  <c r="F142" i="41"/>
  <c r="T142" i="41" s="1"/>
  <c r="J142" i="41"/>
  <c r="X142" i="41" s="1"/>
  <c r="D143" i="41"/>
  <c r="R143" i="41" s="1"/>
  <c r="H143" i="41"/>
  <c r="V143" i="41" s="1"/>
  <c r="L143" i="41"/>
  <c r="Z143" i="41" s="1"/>
  <c r="F144" i="41"/>
  <c r="T144" i="41" s="1"/>
  <c r="J144" i="41"/>
  <c r="X144" i="41" s="1"/>
  <c r="E148" i="41"/>
  <c r="S148" i="41" s="1"/>
  <c r="I148" i="41"/>
  <c r="W148" i="41" s="1"/>
  <c r="M148" i="41"/>
  <c r="AA148" i="41" s="1"/>
  <c r="G149" i="41"/>
  <c r="U149" i="41" s="1"/>
  <c r="K149" i="41"/>
  <c r="Y149" i="41" s="1"/>
  <c r="E150" i="41"/>
  <c r="S150" i="41" s="1"/>
  <c r="I150" i="41"/>
  <c r="W150" i="41" s="1"/>
  <c r="M150" i="41"/>
  <c r="AA150" i="41" s="1"/>
  <c r="G151" i="41"/>
  <c r="U151" i="41" s="1"/>
  <c r="K151" i="41"/>
  <c r="Y151" i="41" s="1"/>
  <c r="E152" i="41"/>
  <c r="S152" i="41" s="1"/>
  <c r="I152" i="41"/>
  <c r="W152" i="41" s="1"/>
  <c r="M152" i="41"/>
  <c r="AA152" i="41" s="1"/>
  <c r="G153" i="41"/>
  <c r="U153" i="41" s="1"/>
  <c r="K153" i="41"/>
  <c r="Y153" i="41" s="1"/>
  <c r="E154" i="41"/>
  <c r="S154" i="41" s="1"/>
  <c r="I154" i="41"/>
  <c r="W154" i="41" s="1"/>
  <c r="M154" i="41"/>
  <c r="AA154" i="41" s="1"/>
  <c r="G155" i="41"/>
  <c r="U155" i="41" s="1"/>
  <c r="K155" i="41"/>
  <c r="Y155" i="41" s="1"/>
  <c r="E156" i="41"/>
  <c r="S156" i="41" s="1"/>
  <c r="I156" i="41"/>
  <c r="W156" i="41" s="1"/>
  <c r="M156" i="41"/>
  <c r="AA156" i="41" s="1"/>
  <c r="G157" i="41"/>
  <c r="U157" i="41" s="1"/>
  <c r="K157" i="41"/>
  <c r="Y157" i="41" s="1"/>
  <c r="E158" i="41"/>
  <c r="S158" i="41" s="1"/>
  <c r="I158" i="41"/>
  <c r="W158" i="41" s="1"/>
  <c r="M158" i="41"/>
  <c r="AA158" i="41" s="1"/>
  <c r="G159" i="41"/>
  <c r="U159" i="41" s="1"/>
  <c r="K159" i="41"/>
  <c r="Y159" i="41" s="1"/>
  <c r="E160" i="41"/>
  <c r="S160" i="41" s="1"/>
  <c r="I160" i="41"/>
  <c r="W160" i="41" s="1"/>
  <c r="M160" i="41"/>
  <c r="AA160" i="41" s="1"/>
  <c r="J100" i="41"/>
  <c r="X100" i="41" s="1"/>
  <c r="D101" i="41"/>
  <c r="R101" i="41" s="1"/>
  <c r="H101" i="41"/>
  <c r="V101" i="41" s="1"/>
  <c r="L101" i="41"/>
  <c r="Z101" i="41" s="1"/>
  <c r="F102" i="41"/>
  <c r="T102" i="41" s="1"/>
  <c r="J102" i="41"/>
  <c r="X102" i="41" s="1"/>
  <c r="D103" i="41"/>
  <c r="R103" i="41" s="1"/>
  <c r="H103" i="41"/>
  <c r="V103" i="41" s="1"/>
  <c r="L103" i="41"/>
  <c r="Z103" i="41" s="1"/>
  <c r="J104" i="41"/>
  <c r="X104" i="41" s="1"/>
  <c r="D105" i="41"/>
  <c r="R105" i="41" s="1"/>
  <c r="H105" i="41"/>
  <c r="V105" i="41" s="1"/>
  <c r="L105" i="41"/>
  <c r="Z105" i="41" s="1"/>
  <c r="F106" i="41"/>
  <c r="T106" i="41" s="1"/>
  <c r="D107" i="41"/>
  <c r="R107" i="41" s="1"/>
  <c r="H107" i="41"/>
  <c r="V107" i="41" s="1"/>
  <c r="L107" i="41"/>
  <c r="Z107" i="41" s="1"/>
  <c r="F108" i="41"/>
  <c r="T108" i="41" s="1"/>
  <c r="J108" i="41"/>
  <c r="X108" i="41" s="1"/>
  <c r="D109" i="41"/>
  <c r="R109" i="41" s="1"/>
  <c r="H109" i="41"/>
  <c r="V109" i="41" s="1"/>
  <c r="L109" i="41"/>
  <c r="Z109" i="41" s="1"/>
  <c r="F110" i="41"/>
  <c r="T110" i="41" s="1"/>
  <c r="J110" i="41"/>
  <c r="X110" i="41" s="1"/>
  <c r="D111" i="41"/>
  <c r="R111" i="41" s="1"/>
  <c r="L111" i="41"/>
  <c r="Z111" i="41" s="1"/>
  <c r="F112" i="41"/>
  <c r="T112" i="41" s="1"/>
  <c r="J112" i="41"/>
  <c r="X112" i="41" s="1"/>
  <c r="E116" i="41"/>
  <c r="S116" i="41" s="1"/>
  <c r="I116" i="41"/>
  <c r="W116" i="41" s="1"/>
  <c r="M116" i="41"/>
  <c r="AA116" i="41" s="1"/>
  <c r="G117" i="41"/>
  <c r="U117" i="41" s="1"/>
  <c r="K117" i="41"/>
  <c r="Y117" i="41" s="1"/>
  <c r="E118" i="41"/>
  <c r="S118" i="41" s="1"/>
  <c r="I118" i="41"/>
  <c r="W118" i="41" s="1"/>
  <c r="M118" i="41"/>
  <c r="AA118" i="41" s="1"/>
  <c r="G119" i="41"/>
  <c r="U119" i="41" s="1"/>
  <c r="K119" i="41"/>
  <c r="Y119" i="41" s="1"/>
  <c r="E120" i="41"/>
  <c r="S120" i="41" s="1"/>
  <c r="I120" i="41"/>
  <c r="W120" i="41" s="1"/>
  <c r="M120" i="41"/>
  <c r="AA120" i="41" s="1"/>
  <c r="G121" i="41"/>
  <c r="U121" i="41" s="1"/>
  <c r="K121" i="41"/>
  <c r="Y121" i="41" s="1"/>
  <c r="E122" i="41"/>
  <c r="S122" i="41" s="1"/>
  <c r="I122" i="41"/>
  <c r="W122" i="41" s="1"/>
  <c r="M122" i="41"/>
  <c r="AA122" i="41" s="1"/>
  <c r="G123" i="41"/>
  <c r="U123" i="41" s="1"/>
  <c r="K123" i="41"/>
  <c r="Y123" i="41" s="1"/>
  <c r="E124" i="41"/>
  <c r="S124" i="41" s="1"/>
  <c r="I124" i="41"/>
  <c r="W124" i="41" s="1"/>
  <c r="M124" i="41"/>
  <c r="AA124" i="41" s="1"/>
  <c r="G125" i="41"/>
  <c r="U125" i="41" s="1"/>
  <c r="K125" i="41"/>
  <c r="Y125" i="41" s="1"/>
  <c r="E126" i="41"/>
  <c r="S126" i="41" s="1"/>
  <c r="I126" i="41"/>
  <c r="W126" i="41" s="1"/>
  <c r="M126" i="41"/>
  <c r="AA126" i="41" s="1"/>
  <c r="G127" i="41"/>
  <c r="U127" i="41" s="1"/>
  <c r="K127" i="41"/>
  <c r="Y127" i="41" s="1"/>
  <c r="I128" i="41"/>
  <c r="W128" i="41" s="1"/>
  <c r="M128" i="41"/>
  <c r="AA128" i="41" s="1"/>
  <c r="D132" i="41"/>
  <c r="R132" i="41" s="1"/>
  <c r="H132" i="41"/>
  <c r="V132" i="41" s="1"/>
  <c r="L132" i="41"/>
  <c r="Z132" i="41" s="1"/>
  <c r="F133" i="41"/>
  <c r="T133" i="41" s="1"/>
  <c r="J133" i="41"/>
  <c r="X133" i="41" s="1"/>
  <c r="D134" i="41"/>
  <c r="R134" i="41" s="1"/>
  <c r="H134" i="41"/>
  <c r="V134" i="41" s="1"/>
  <c r="L134" i="41"/>
  <c r="Z134" i="41" s="1"/>
  <c r="F135" i="41"/>
  <c r="T135" i="41" s="1"/>
  <c r="J135" i="41"/>
  <c r="X135" i="41" s="1"/>
  <c r="D136" i="41"/>
  <c r="R136" i="41" s="1"/>
  <c r="H136" i="41"/>
  <c r="V136" i="41" s="1"/>
  <c r="L136" i="41"/>
  <c r="Z136" i="41" s="1"/>
  <c r="F137" i="41"/>
  <c r="T137" i="41" s="1"/>
  <c r="J137" i="41"/>
  <c r="X137" i="41" s="1"/>
  <c r="D138" i="41"/>
  <c r="R138" i="41" s="1"/>
  <c r="H138" i="41"/>
  <c r="V138" i="41" s="1"/>
  <c r="L138" i="41"/>
  <c r="Z138" i="41" s="1"/>
  <c r="F139" i="41"/>
  <c r="T139" i="41" s="1"/>
  <c r="J139" i="41"/>
  <c r="X139" i="41" s="1"/>
  <c r="H140" i="41"/>
  <c r="V140" i="41" s="1"/>
  <c r="L140" i="41"/>
  <c r="Z140" i="41" s="1"/>
  <c r="F141" i="41"/>
  <c r="T141" i="41" s="1"/>
  <c r="J141" i="41"/>
  <c r="X141" i="41" s="1"/>
  <c r="D142" i="41"/>
  <c r="R142" i="41" s="1"/>
  <c r="H142" i="41"/>
  <c r="V142" i="41" s="1"/>
  <c r="L142" i="41"/>
  <c r="Z142" i="41" s="1"/>
  <c r="F143" i="41"/>
  <c r="T143" i="41" s="1"/>
  <c r="J143" i="41"/>
  <c r="X143" i="41" s="1"/>
  <c r="D144" i="41"/>
  <c r="R144" i="41" s="1"/>
  <c r="H144" i="41"/>
  <c r="V144" i="41" s="1"/>
  <c r="L144" i="41"/>
  <c r="Z144" i="41" s="1"/>
  <c r="G148" i="41"/>
  <c r="U148" i="41" s="1"/>
  <c r="K148" i="41"/>
  <c r="Y148" i="41" s="1"/>
  <c r="E149" i="41"/>
  <c r="S149" i="41" s="1"/>
  <c r="I149" i="41"/>
  <c r="W149" i="41" s="1"/>
  <c r="M149" i="41"/>
  <c r="AA149" i="41" s="1"/>
  <c r="G150" i="41"/>
  <c r="U150" i="41" s="1"/>
  <c r="K150" i="41"/>
  <c r="Y150" i="41" s="1"/>
  <c r="E151" i="41"/>
  <c r="S151" i="41" s="1"/>
  <c r="I151" i="41"/>
  <c r="W151" i="41" s="1"/>
  <c r="M151" i="41"/>
  <c r="AA151" i="41" s="1"/>
  <c r="G152" i="41"/>
  <c r="U152" i="41" s="1"/>
  <c r="K152" i="41"/>
  <c r="Y152" i="41" s="1"/>
  <c r="E153" i="41"/>
  <c r="S153" i="41" s="1"/>
  <c r="I153" i="41"/>
  <c r="W153" i="41" s="1"/>
  <c r="M153" i="41"/>
  <c r="AA153" i="41" s="1"/>
  <c r="G154" i="41"/>
  <c r="U154" i="41" s="1"/>
  <c r="K154" i="41"/>
  <c r="Y154" i="41" s="1"/>
  <c r="E155" i="41"/>
  <c r="S155" i="41" s="1"/>
  <c r="I155" i="41"/>
  <c r="W155" i="41" s="1"/>
  <c r="M155" i="41"/>
  <c r="AA155" i="41" s="1"/>
  <c r="G156" i="41"/>
  <c r="U156" i="41" s="1"/>
  <c r="K156" i="41"/>
  <c r="Y156" i="41" s="1"/>
  <c r="E157" i="41"/>
  <c r="S157" i="41" s="1"/>
  <c r="I157" i="41"/>
  <c r="W157" i="41" s="1"/>
  <c r="M157" i="41"/>
  <c r="AA157" i="41" s="1"/>
  <c r="G158" i="41"/>
  <c r="U158" i="41" s="1"/>
  <c r="E159" i="41"/>
  <c r="S159" i="41" s="1"/>
  <c r="I159" i="41"/>
  <c r="W159" i="41" s="1"/>
  <c r="M159" i="41"/>
  <c r="AA159" i="41" s="1"/>
  <c r="G160" i="41"/>
  <c r="U160" i="41" s="1"/>
  <c r="K160" i="41"/>
  <c r="Y160" i="41" s="1"/>
  <c r="I43" i="41"/>
  <c r="W43" i="41" s="1"/>
  <c r="M43" i="41"/>
  <c r="AA43" i="41" s="1"/>
  <c r="G44" i="41"/>
  <c r="U44" i="41" s="1"/>
  <c r="E45" i="41"/>
  <c r="S45" i="41" s="1"/>
  <c r="I45" i="41"/>
  <c r="W45" i="41" s="1"/>
  <c r="M45" i="41"/>
  <c r="AA45" i="41" s="1"/>
  <c r="K46" i="41"/>
  <c r="Y46" i="41" s="1"/>
  <c r="E47" i="41"/>
  <c r="S47" i="41" s="1"/>
  <c r="I47" i="41"/>
  <c r="W47" i="41" s="1"/>
  <c r="M47" i="41"/>
  <c r="AA47" i="41" s="1"/>
  <c r="G48" i="41"/>
  <c r="U48" i="41" s="1"/>
  <c r="F52" i="41"/>
  <c r="T52" i="41" s="1"/>
  <c r="D53" i="41"/>
  <c r="R53" i="41" s="1"/>
  <c r="J54" i="41"/>
  <c r="X54" i="41" s="1"/>
  <c r="H55" i="41"/>
  <c r="V55" i="41" s="1"/>
  <c r="L55" i="41"/>
  <c r="Z55" i="41" s="1"/>
  <c r="F56" i="41"/>
  <c r="T56" i="41" s="1"/>
  <c r="D57" i="41"/>
  <c r="R57" i="41" s="1"/>
  <c r="J58" i="41"/>
  <c r="X58" i="41" s="1"/>
  <c r="H59" i="41"/>
  <c r="V59" i="41" s="1"/>
  <c r="L59" i="41"/>
  <c r="Z59" i="41" s="1"/>
  <c r="F60" i="41"/>
  <c r="T60" i="41" s="1"/>
  <c r="D61" i="41"/>
  <c r="R61" i="41" s="1"/>
  <c r="J62" i="41"/>
  <c r="X62" i="41" s="1"/>
  <c r="H63" i="41"/>
  <c r="V63" i="41" s="1"/>
  <c r="L63" i="41"/>
  <c r="Z63" i="41" s="1"/>
  <c r="F64" i="41"/>
  <c r="T64" i="41" s="1"/>
  <c r="J64" i="41"/>
  <c r="X64" i="41" s="1"/>
  <c r="E68" i="41"/>
  <c r="S68" i="41" s="1"/>
  <c r="I68" i="41"/>
  <c r="W68" i="41" s="1"/>
  <c r="M68" i="41"/>
  <c r="AA68" i="41" s="1"/>
  <c r="G69" i="41"/>
  <c r="U69" i="41" s="1"/>
  <c r="E70" i="41"/>
  <c r="S70" i="41" s="1"/>
  <c r="I70" i="41"/>
  <c r="W70" i="41" s="1"/>
  <c r="M70" i="41"/>
  <c r="AA70" i="41" s="1"/>
  <c r="K71" i="41"/>
  <c r="Y71" i="41" s="1"/>
  <c r="E72" i="41"/>
  <c r="S72" i="41" s="1"/>
  <c r="I72" i="41"/>
  <c r="W72" i="41" s="1"/>
  <c r="M72" i="41"/>
  <c r="AA72" i="41" s="1"/>
  <c r="G73" i="41"/>
  <c r="U73" i="41" s="1"/>
  <c r="K73" i="41"/>
  <c r="Y73" i="41" s="1"/>
  <c r="E74" i="41"/>
  <c r="S74" i="41" s="1"/>
  <c r="I74" i="41"/>
  <c r="W74" i="41" s="1"/>
  <c r="M74" i="41"/>
  <c r="AA74" i="41" s="1"/>
  <c r="G75" i="41"/>
  <c r="U75" i="41" s="1"/>
  <c r="K75" i="41"/>
  <c r="Y75" i="41" s="1"/>
  <c r="E76" i="41"/>
  <c r="S76" i="41" s="1"/>
  <c r="I76" i="41"/>
  <c r="W76" i="41" s="1"/>
  <c r="M76" i="41"/>
  <c r="AA76" i="41" s="1"/>
  <c r="K77" i="41"/>
  <c r="Y77" i="41" s="1"/>
  <c r="E78" i="41"/>
  <c r="S78" i="41" s="1"/>
  <c r="I78" i="41"/>
  <c r="W78" i="41" s="1"/>
  <c r="M78" i="41"/>
  <c r="AA78" i="41" s="1"/>
  <c r="K79" i="41"/>
  <c r="Y79" i="41" s="1"/>
  <c r="E80" i="41"/>
  <c r="S80" i="41" s="1"/>
  <c r="I80" i="41"/>
  <c r="W80" i="41" s="1"/>
  <c r="M80" i="41"/>
  <c r="AA80" i="41" s="1"/>
  <c r="H84" i="41"/>
  <c r="V84" i="41" s="1"/>
  <c r="F85" i="41"/>
  <c r="T85" i="41" s="1"/>
  <c r="J85" i="41"/>
  <c r="X85" i="41" s="1"/>
  <c r="D86" i="41"/>
  <c r="R86" i="41" s="1"/>
  <c r="H86" i="41"/>
  <c r="V86" i="41" s="1"/>
  <c r="F87" i="41"/>
  <c r="T87" i="41" s="1"/>
  <c r="J87" i="41"/>
  <c r="X87" i="41" s="1"/>
  <c r="D88" i="41"/>
  <c r="R88" i="41" s="1"/>
  <c r="H88" i="41"/>
  <c r="V88" i="41" s="1"/>
  <c r="L88" i="41"/>
  <c r="Z88" i="41" s="1"/>
  <c r="J89" i="41"/>
  <c r="X89" i="41" s="1"/>
  <c r="H90" i="41"/>
  <c r="V90" i="41" s="1"/>
  <c r="L90" i="41"/>
  <c r="Z90" i="41" s="1"/>
  <c r="J91" i="41"/>
  <c r="X91" i="41" s="1"/>
  <c r="H92" i="41"/>
  <c r="V92" i="41" s="1"/>
  <c r="F93" i="41"/>
  <c r="T93" i="41" s="1"/>
  <c r="J93" i="41"/>
  <c r="X93" i="41" s="1"/>
  <c r="D94" i="41"/>
  <c r="R94" i="41" s="1"/>
  <c r="H94" i="41"/>
  <c r="V94" i="41" s="1"/>
  <c r="F95" i="41"/>
  <c r="T95" i="41" s="1"/>
  <c r="D96" i="41"/>
  <c r="R96" i="41" s="1"/>
  <c r="H96" i="41"/>
  <c r="V96" i="41" s="1"/>
  <c r="L96" i="41"/>
  <c r="Z96" i="41" s="1"/>
  <c r="G100" i="41"/>
  <c r="U100" i="41" s="1"/>
  <c r="K100" i="41"/>
  <c r="Y100" i="41" s="1"/>
  <c r="E101" i="41"/>
  <c r="S101" i="41" s="1"/>
  <c r="I101" i="41"/>
  <c r="W101" i="41" s="1"/>
  <c r="G102" i="41"/>
  <c r="U102" i="41" s="1"/>
  <c r="K102" i="41"/>
  <c r="Y102" i="41" s="1"/>
  <c r="E103" i="41"/>
  <c r="S103" i="41" s="1"/>
  <c r="I103" i="41"/>
  <c r="W103" i="41" s="1"/>
  <c r="M103" i="41"/>
  <c r="AA103" i="41" s="1"/>
  <c r="G104" i="41"/>
  <c r="U104" i="41" s="1"/>
  <c r="K104" i="41"/>
  <c r="Y104" i="41" s="1"/>
  <c r="E105" i="41"/>
  <c r="S105" i="41" s="1"/>
  <c r="I105" i="41"/>
  <c r="W105" i="41" s="1"/>
  <c r="M105" i="41"/>
  <c r="AA105" i="41" s="1"/>
  <c r="G106" i="41"/>
  <c r="U106" i="41" s="1"/>
  <c r="K106" i="41"/>
  <c r="Y106" i="41" s="1"/>
  <c r="I107" i="41"/>
  <c r="W107" i="41" s="1"/>
  <c r="M107" i="41"/>
  <c r="AA107" i="41" s="1"/>
  <c r="G108" i="41"/>
  <c r="U108" i="41" s="1"/>
  <c r="K108" i="41"/>
  <c r="Y108" i="41" s="1"/>
  <c r="E109" i="41"/>
  <c r="S109" i="41" s="1"/>
  <c r="I109" i="41"/>
  <c r="W109" i="41" s="1"/>
  <c r="M109" i="41"/>
  <c r="AA109" i="41" s="1"/>
  <c r="G110" i="41"/>
  <c r="U110" i="41" s="1"/>
  <c r="K110" i="41"/>
  <c r="Y110" i="41" s="1"/>
  <c r="E111" i="41"/>
  <c r="S111" i="41" s="1"/>
  <c r="I111" i="41"/>
  <c r="W111" i="41" s="1"/>
  <c r="M111" i="41"/>
  <c r="AA111" i="41" s="1"/>
  <c r="G112" i="41"/>
  <c r="U112" i="41" s="1"/>
  <c r="K112" i="41"/>
  <c r="Y112" i="41" s="1"/>
  <c r="F116" i="41"/>
  <c r="T116" i="41" s="1"/>
  <c r="J116" i="41"/>
  <c r="X116" i="41" s="1"/>
  <c r="D117" i="41"/>
  <c r="R117" i="41" s="1"/>
  <c r="H117" i="41"/>
  <c r="V117" i="41" s="1"/>
  <c r="L117" i="41"/>
  <c r="Z117" i="41" s="1"/>
  <c r="F118" i="41"/>
  <c r="T118" i="41" s="1"/>
  <c r="J118" i="41"/>
  <c r="X118" i="41" s="1"/>
  <c r="H119" i="41"/>
  <c r="V119" i="41" s="1"/>
  <c r="F120" i="41"/>
  <c r="T120" i="41" s="1"/>
  <c r="J120" i="41"/>
  <c r="X120" i="41" s="1"/>
  <c r="D121" i="41"/>
  <c r="R121" i="41" s="1"/>
  <c r="H121" i="41"/>
  <c r="V121" i="41" s="1"/>
  <c r="L121" i="41"/>
  <c r="Z121" i="41" s="1"/>
  <c r="F122" i="41"/>
  <c r="T122" i="41" s="1"/>
  <c r="J122" i="41"/>
  <c r="X122" i="41" s="1"/>
  <c r="D123" i="41"/>
  <c r="R123" i="41" s="1"/>
  <c r="H123" i="41"/>
  <c r="V123" i="41" s="1"/>
  <c r="L123" i="41"/>
  <c r="Z123" i="41" s="1"/>
  <c r="F124" i="41"/>
  <c r="T124" i="41" s="1"/>
  <c r="J124" i="41"/>
  <c r="X124" i="41" s="1"/>
  <c r="D125" i="41"/>
  <c r="R125" i="41" s="1"/>
  <c r="H125" i="41"/>
  <c r="V125" i="41" s="1"/>
  <c r="L125" i="41"/>
  <c r="Z125" i="41" s="1"/>
  <c r="F126" i="41"/>
  <c r="T126" i="41" s="1"/>
  <c r="J126" i="41"/>
  <c r="X126" i="41" s="1"/>
  <c r="D127" i="41"/>
  <c r="R127" i="41" s="1"/>
  <c r="H127" i="41"/>
  <c r="V127" i="41" s="1"/>
  <c r="L127" i="41"/>
  <c r="Z127" i="41" s="1"/>
  <c r="F128" i="41"/>
  <c r="T128" i="41" s="1"/>
  <c r="J128" i="41"/>
  <c r="X128" i="41" s="1"/>
  <c r="E132" i="41"/>
  <c r="S132" i="41" s="1"/>
  <c r="I132" i="41"/>
  <c r="W132" i="41" s="1"/>
  <c r="M132" i="41"/>
  <c r="AA132" i="41" s="1"/>
  <c r="G133" i="41"/>
  <c r="U133" i="41" s="1"/>
  <c r="K133" i="41"/>
  <c r="Y133" i="41" s="1"/>
  <c r="E134" i="41"/>
  <c r="S134" i="41" s="1"/>
  <c r="I134" i="41"/>
  <c r="W134" i="41" s="1"/>
  <c r="M134" i="41"/>
  <c r="AA134" i="41" s="1"/>
  <c r="G135" i="41"/>
  <c r="U135" i="41" s="1"/>
  <c r="K135" i="41"/>
  <c r="Y135" i="41" s="1"/>
  <c r="E136" i="41"/>
  <c r="S136" i="41" s="1"/>
  <c r="I136" i="41"/>
  <c r="W136" i="41" s="1"/>
  <c r="M136" i="41"/>
  <c r="AA136" i="41" s="1"/>
  <c r="G137" i="41"/>
  <c r="U137" i="41" s="1"/>
  <c r="K137" i="41"/>
  <c r="Y137" i="41" s="1"/>
  <c r="E138" i="41"/>
  <c r="S138" i="41" s="1"/>
  <c r="I138" i="41"/>
  <c r="W138" i="41" s="1"/>
  <c r="M138" i="41"/>
  <c r="AA138" i="41" s="1"/>
  <c r="G139" i="41"/>
  <c r="U139" i="41" s="1"/>
  <c r="K139" i="41"/>
  <c r="Y139" i="41" s="1"/>
  <c r="E140" i="41"/>
  <c r="S140" i="41" s="1"/>
  <c r="I140" i="41"/>
  <c r="W140" i="41" s="1"/>
  <c r="M140" i="41"/>
  <c r="AA140" i="41" s="1"/>
  <c r="G141" i="41"/>
  <c r="U141" i="41" s="1"/>
  <c r="K141" i="41"/>
  <c r="Y141" i="41" s="1"/>
  <c r="E142" i="41"/>
  <c r="S142" i="41" s="1"/>
  <c r="I142" i="41"/>
  <c r="W142" i="41" s="1"/>
  <c r="M142" i="41"/>
  <c r="AA142" i="41" s="1"/>
  <c r="G143" i="41"/>
  <c r="U143" i="41" s="1"/>
  <c r="K143" i="41"/>
  <c r="Y143" i="41" s="1"/>
  <c r="E144" i="41"/>
  <c r="S144" i="41" s="1"/>
  <c r="I144" i="41"/>
  <c r="W144" i="41" s="1"/>
  <c r="M144" i="41"/>
  <c r="AA144" i="41" s="1"/>
  <c r="D148" i="41"/>
  <c r="R148" i="41" s="1"/>
  <c r="H148" i="41"/>
  <c r="V148" i="41" s="1"/>
  <c r="L148" i="41"/>
  <c r="Z148" i="41" s="1"/>
  <c r="J149" i="41"/>
  <c r="X149" i="41" s="1"/>
  <c r="D150" i="41"/>
  <c r="R150" i="41" s="1"/>
  <c r="H150" i="41"/>
  <c r="V150" i="41" s="1"/>
  <c r="L150" i="41"/>
  <c r="Z150" i="41" s="1"/>
  <c r="F151" i="41"/>
  <c r="T151" i="41" s="1"/>
  <c r="D152" i="41"/>
  <c r="R152" i="41" s="1"/>
  <c r="H152" i="41"/>
  <c r="V152" i="41" s="1"/>
  <c r="L152" i="41"/>
  <c r="Z152" i="41" s="1"/>
  <c r="F153" i="41"/>
  <c r="T153" i="41" s="1"/>
  <c r="J153" i="41"/>
  <c r="X153" i="41" s="1"/>
  <c r="D154" i="41"/>
  <c r="R154" i="41" s="1"/>
  <c r="H154" i="41"/>
  <c r="V154" i="41" s="1"/>
  <c r="L154" i="41"/>
  <c r="Z154" i="41" s="1"/>
  <c r="F155" i="41"/>
  <c r="T155" i="41" s="1"/>
  <c r="J155" i="41"/>
  <c r="X155" i="41" s="1"/>
  <c r="D156" i="41"/>
  <c r="R156" i="41" s="1"/>
  <c r="H156" i="41"/>
  <c r="V156" i="41" s="1"/>
  <c r="L156" i="41"/>
  <c r="Z156" i="41" s="1"/>
  <c r="F157" i="41"/>
  <c r="T157" i="41" s="1"/>
  <c r="J157" i="41"/>
  <c r="X157" i="41" s="1"/>
  <c r="D158" i="41"/>
  <c r="R158" i="41" s="1"/>
  <c r="H158" i="41"/>
  <c r="V158" i="41" s="1"/>
  <c r="L158" i="41"/>
  <c r="Z158" i="41" s="1"/>
  <c r="F159" i="41"/>
  <c r="T159" i="41" s="1"/>
  <c r="J159" i="41"/>
  <c r="X159" i="41" s="1"/>
  <c r="D160" i="41"/>
  <c r="R160" i="41" s="1"/>
  <c r="H160" i="41"/>
  <c r="V160" i="41" s="1"/>
  <c r="L160" i="41"/>
  <c r="Z160" i="41" s="1"/>
  <c r="L183" i="41" l="1"/>
  <c r="Z183" i="41" s="1"/>
  <c r="M183" i="41"/>
  <c r="AA183" i="41" s="1"/>
  <c r="G182" i="41"/>
  <c r="U182" i="41" s="1"/>
  <c r="I185" i="41"/>
  <c r="W185" i="41" s="1"/>
  <c r="G192" i="41"/>
  <c r="U192" i="41" s="1"/>
  <c r="K190" i="41"/>
  <c r="Y190" i="41" s="1"/>
  <c r="E189" i="41"/>
  <c r="S189" i="41" s="1"/>
  <c r="I187" i="41"/>
  <c r="W187" i="41" s="1"/>
  <c r="M185" i="41"/>
  <c r="AA185" i="41" s="1"/>
  <c r="G184" i="41"/>
  <c r="U184" i="41" s="1"/>
  <c r="K182" i="41"/>
  <c r="Y182" i="41" s="1"/>
  <c r="E181" i="41"/>
  <c r="S181" i="41" s="1"/>
  <c r="E185" i="41"/>
  <c r="S185" i="41" s="1"/>
  <c r="I183" i="41"/>
  <c r="W183" i="41" s="1"/>
  <c r="M181" i="41"/>
  <c r="AA181" i="41" s="1"/>
  <c r="I191" i="41"/>
  <c r="W191" i="41" s="1"/>
  <c r="M189" i="41"/>
  <c r="AA189" i="41" s="1"/>
  <c r="G188" i="41"/>
  <c r="U188" i="41" s="1"/>
  <c r="K186" i="41"/>
  <c r="Y186" i="41" s="1"/>
  <c r="H192" i="41"/>
  <c r="V192" i="41" s="1"/>
  <c r="L190" i="41"/>
  <c r="Z190" i="41" s="1"/>
  <c r="F189" i="41"/>
  <c r="T189" i="41" s="1"/>
  <c r="J187" i="41"/>
  <c r="X187" i="41" s="1"/>
  <c r="D186" i="41"/>
  <c r="R186" i="41" s="1"/>
  <c r="H184" i="41"/>
  <c r="V184" i="41" s="1"/>
  <c r="L182" i="41"/>
  <c r="Z182" i="41" s="1"/>
  <c r="F181" i="41"/>
  <c r="T181" i="41" s="1"/>
  <c r="J191" i="41"/>
  <c r="X191" i="41" s="1"/>
  <c r="D190" i="41"/>
  <c r="R190" i="41" s="1"/>
  <c r="H188" i="41"/>
  <c r="V188" i="41" s="1"/>
  <c r="L186" i="41"/>
  <c r="Z186" i="41" s="1"/>
  <c r="F185" i="41"/>
  <c r="T185" i="41" s="1"/>
  <c r="J183" i="41"/>
  <c r="X183" i="41" s="1"/>
  <c r="D182" i="41"/>
  <c r="R182" i="41" s="1"/>
  <c r="G191" i="41"/>
  <c r="U191" i="41" s="1"/>
  <c r="D192" i="41"/>
  <c r="R192" i="41" s="1"/>
  <c r="H190" i="41"/>
  <c r="V190" i="41" s="1"/>
  <c r="L188" i="41"/>
  <c r="Z188" i="41" s="1"/>
  <c r="F187" i="41"/>
  <c r="T187" i="41" s="1"/>
  <c r="J185" i="41"/>
  <c r="X185" i="41" s="1"/>
  <c r="D184" i="41"/>
  <c r="R184" i="41" s="1"/>
  <c r="H182" i="41"/>
  <c r="V182" i="41" s="1"/>
  <c r="L180" i="41"/>
  <c r="Z180" i="41" s="1"/>
  <c r="L192" i="41"/>
  <c r="Z192" i="41" s="1"/>
  <c r="F191" i="41"/>
  <c r="T191" i="41" s="1"/>
  <c r="J189" i="41"/>
  <c r="X189" i="41" s="1"/>
  <c r="D188" i="41"/>
  <c r="R188" i="41" s="1"/>
  <c r="H186" i="41"/>
  <c r="V186" i="41" s="1"/>
  <c r="L184" i="41"/>
  <c r="Z184" i="41" s="1"/>
  <c r="F183" i="41"/>
  <c r="T183" i="41" s="1"/>
  <c r="J181" i="41"/>
  <c r="X181" i="41" s="1"/>
  <c r="D180" i="41"/>
  <c r="R180" i="41" s="1"/>
  <c r="K188" i="41"/>
  <c r="Y188" i="41" s="1"/>
  <c r="G190" i="41"/>
  <c r="U190" i="41" s="1"/>
  <c r="K184" i="41"/>
  <c r="Y184" i="41" s="1"/>
  <c r="E183" i="41"/>
  <c r="S183" i="41" s="1"/>
  <c r="I181" i="41"/>
  <c r="W181" i="41" s="1"/>
  <c r="M191" i="41"/>
  <c r="AA191" i="41" s="1"/>
  <c r="E187" i="41"/>
  <c r="S187" i="41" s="1"/>
  <c r="J192" i="41"/>
  <c r="X192" i="41" s="1"/>
  <c r="D191" i="41"/>
  <c r="R191" i="41" s="1"/>
  <c r="H189" i="41"/>
  <c r="V189" i="41" s="1"/>
  <c r="L187" i="41"/>
  <c r="Z187" i="41" s="1"/>
  <c r="J184" i="41"/>
  <c r="X184" i="41" s="1"/>
  <c r="K192" i="41"/>
  <c r="Y192" i="41" s="1"/>
  <c r="E191" i="41"/>
  <c r="S191" i="41" s="1"/>
  <c r="I189" i="41"/>
  <c r="W189" i="41" s="1"/>
  <c r="M187" i="41"/>
  <c r="AA187" i="41" s="1"/>
  <c r="G186" i="41"/>
  <c r="U186" i="41" s="1"/>
  <c r="N15" i="41"/>
  <c r="AB15" i="41" s="1"/>
  <c r="F188" i="41"/>
  <c r="T188" i="41" s="1"/>
  <c r="J186" i="41"/>
  <c r="X186" i="41" s="1"/>
  <c r="D183" i="41"/>
  <c r="R183" i="41" s="1"/>
  <c r="F164" i="41"/>
  <c r="T164" i="41" s="1"/>
  <c r="N79" i="41"/>
  <c r="AB79" i="41" s="1"/>
  <c r="N29" i="41"/>
  <c r="AB29" i="41" s="1"/>
  <c r="L181" i="41"/>
  <c r="Z181" i="41" s="1"/>
  <c r="H183" i="41"/>
  <c r="V183" i="41" s="1"/>
  <c r="N88" i="41"/>
  <c r="AB88" i="41" s="1"/>
  <c r="N54" i="41"/>
  <c r="AB54" i="41" s="1"/>
  <c r="J182" i="41"/>
  <c r="X182" i="41" s="1"/>
  <c r="F192" i="41"/>
  <c r="T192" i="41" s="1"/>
  <c r="J190" i="41"/>
  <c r="X190" i="41" s="1"/>
  <c r="F184" i="41"/>
  <c r="T184" i="41" s="1"/>
  <c r="G185" i="41"/>
  <c r="U185" i="41" s="1"/>
  <c r="N89" i="41"/>
  <c r="AB89" i="41" s="1"/>
  <c r="N140" i="41"/>
  <c r="AB140" i="41" s="1"/>
  <c r="D189" i="41"/>
  <c r="R189" i="41" s="1"/>
  <c r="L185" i="41"/>
  <c r="Z185" i="41" s="1"/>
  <c r="N127" i="41"/>
  <c r="AB127" i="41" s="1"/>
  <c r="G181" i="41"/>
  <c r="U181" i="41" s="1"/>
  <c r="N77" i="41"/>
  <c r="AB77" i="41" s="1"/>
  <c r="F186" i="41"/>
  <c r="T186" i="41" s="1"/>
  <c r="N25" i="41"/>
  <c r="AB25" i="41" s="1"/>
  <c r="H181" i="41"/>
  <c r="V181" i="41" s="1"/>
  <c r="N71" i="41"/>
  <c r="AB71" i="41" s="1"/>
  <c r="N121" i="41"/>
  <c r="AB121" i="41" s="1"/>
  <c r="N123" i="41"/>
  <c r="AB123" i="41" s="1"/>
  <c r="N85" i="41"/>
  <c r="AB85" i="41" s="1"/>
  <c r="N150" i="41"/>
  <c r="AB150" i="41" s="1"/>
  <c r="N94" i="41"/>
  <c r="AB94" i="41" s="1"/>
  <c r="N56" i="41"/>
  <c r="AB56" i="41" s="1"/>
  <c r="N22" i="41"/>
  <c r="AB22" i="41" s="1"/>
  <c r="N11" i="41"/>
  <c r="AB11" i="41" s="1"/>
  <c r="H167" i="41"/>
  <c r="V167" i="41" s="1"/>
  <c r="N109" i="41"/>
  <c r="AB109" i="41" s="1"/>
  <c r="N154" i="41"/>
  <c r="AB154" i="41" s="1"/>
  <c r="D181" i="41"/>
  <c r="R181" i="41" s="1"/>
  <c r="M190" i="41"/>
  <c r="AA190" i="41" s="1"/>
  <c r="M17" i="41"/>
  <c r="AA17" i="41" s="1"/>
  <c r="N139" i="41"/>
  <c r="AB139" i="41" s="1"/>
  <c r="N156" i="41"/>
  <c r="AB156" i="41" s="1"/>
  <c r="N107" i="41"/>
  <c r="AB107" i="41" s="1"/>
  <c r="N45" i="41"/>
  <c r="AB45" i="41" s="1"/>
  <c r="N155" i="41"/>
  <c r="AB155" i="41" s="1"/>
  <c r="N110" i="41"/>
  <c r="AB110" i="41" s="1"/>
  <c r="G17" i="41"/>
  <c r="U17" i="41" s="1"/>
  <c r="N127" i="39"/>
  <c r="AB127" i="39" s="1"/>
  <c r="L173" i="41"/>
  <c r="Z173" i="41" s="1"/>
  <c r="J33" i="41"/>
  <c r="X33" i="41" s="1"/>
  <c r="F190" i="41"/>
  <c r="T190" i="41" s="1"/>
  <c r="J17" i="41"/>
  <c r="X17" i="41" s="1"/>
  <c r="D165" i="41"/>
  <c r="R165" i="41" s="1"/>
  <c r="J180" i="41"/>
  <c r="X180" i="41" s="1"/>
  <c r="D161" i="41"/>
  <c r="R161" i="41" s="1"/>
  <c r="K81" i="41"/>
  <c r="Y81" i="41" s="1"/>
  <c r="F33" i="41"/>
  <c r="T33" i="41" s="1"/>
  <c r="N135" i="41"/>
  <c r="AB135" i="41" s="1"/>
  <c r="L81" i="41"/>
  <c r="Z81" i="41" s="1"/>
  <c r="L191" i="41"/>
  <c r="Z191" i="41" s="1"/>
  <c r="D187" i="41"/>
  <c r="R187" i="41" s="1"/>
  <c r="F172" i="41"/>
  <c r="T172" i="41" s="1"/>
  <c r="BJ175" i="40"/>
  <c r="J188" i="41"/>
  <c r="X188" i="41" s="1"/>
  <c r="N96" i="41"/>
  <c r="AB96" i="41" s="1"/>
  <c r="J176" i="41"/>
  <c r="X176" i="41" s="1"/>
  <c r="H17" i="41"/>
  <c r="V17" i="41" s="1"/>
  <c r="H65" i="41"/>
  <c r="V65" i="41" s="1"/>
  <c r="N158" i="41"/>
  <c r="AB158" i="41" s="1"/>
  <c r="H191" i="41"/>
  <c r="V191" i="41" s="1"/>
  <c r="L189" i="41"/>
  <c r="Z189" i="41" s="1"/>
  <c r="D185" i="41"/>
  <c r="R185" i="41" s="1"/>
  <c r="N101" i="41"/>
  <c r="AB101" i="41" s="1"/>
  <c r="N92" i="41"/>
  <c r="AB92" i="41" s="1"/>
  <c r="H169" i="41"/>
  <c r="V169" i="41" s="1"/>
  <c r="J164" i="41"/>
  <c r="X164" i="41" s="1"/>
  <c r="N169" i="39"/>
  <c r="AB169" i="39" s="1"/>
  <c r="N75" i="41"/>
  <c r="AB75" i="41" s="1"/>
  <c r="H185" i="41"/>
  <c r="V185" i="41" s="1"/>
  <c r="I164" i="41"/>
  <c r="W164" i="41" s="1"/>
  <c r="J65" i="41"/>
  <c r="X65" i="41" s="1"/>
  <c r="BJ167" i="40"/>
  <c r="D113" i="41"/>
  <c r="R113" i="41" s="1"/>
  <c r="N55" i="41"/>
  <c r="AB55" i="41" s="1"/>
  <c r="D49" i="41"/>
  <c r="R49" i="41" s="1"/>
  <c r="N148" i="41"/>
  <c r="AB148" i="41" s="1"/>
  <c r="N28" i="41"/>
  <c r="AB28" i="41" s="1"/>
  <c r="E180" i="41"/>
  <c r="S180" i="41" s="1"/>
  <c r="F182" i="41"/>
  <c r="T182" i="41" s="1"/>
  <c r="L65" i="41"/>
  <c r="Z65" i="41" s="1"/>
  <c r="N151" i="41"/>
  <c r="AB151" i="41" s="1"/>
  <c r="N20" i="41"/>
  <c r="AB20" i="41" s="1"/>
  <c r="E192" i="41"/>
  <c r="S192" i="41" s="1"/>
  <c r="L172" i="41"/>
  <c r="Z172" i="41" s="1"/>
  <c r="BJ170" i="40"/>
  <c r="H170" i="41"/>
  <c r="V170" i="41" s="1"/>
  <c r="H171" i="41"/>
  <c r="V171" i="41" s="1"/>
  <c r="F166" i="41"/>
  <c r="T166" i="41" s="1"/>
  <c r="N68" i="41"/>
  <c r="AB68" i="41" s="1"/>
  <c r="L129" i="41"/>
  <c r="Z129" i="41" s="1"/>
  <c r="L17" i="41"/>
  <c r="Z17" i="41" s="1"/>
  <c r="F161" i="41"/>
  <c r="T161" i="41" s="1"/>
  <c r="J161" i="41"/>
  <c r="X161" i="41" s="1"/>
  <c r="K145" i="41"/>
  <c r="Y145" i="41" s="1"/>
  <c r="BJ173" i="40"/>
  <c r="BJ165" i="40"/>
  <c r="N149" i="41"/>
  <c r="AB149" i="41" s="1"/>
  <c r="N126" i="41"/>
  <c r="AB126" i="41" s="1"/>
  <c r="N58" i="41"/>
  <c r="AB58" i="41" s="1"/>
  <c r="N24" i="41"/>
  <c r="AB24" i="41" s="1"/>
  <c r="N116" i="41"/>
  <c r="AB116" i="41" s="1"/>
  <c r="M49" i="41"/>
  <c r="AA49" i="41" s="1"/>
  <c r="N132" i="41"/>
  <c r="AB132" i="41" s="1"/>
  <c r="K173" i="41"/>
  <c r="Y173" i="41" s="1"/>
  <c r="F174" i="41"/>
  <c r="T174" i="41" s="1"/>
  <c r="D171" i="41"/>
  <c r="R171" i="41" s="1"/>
  <c r="L165" i="41"/>
  <c r="Z165" i="41" s="1"/>
  <c r="L175" i="41"/>
  <c r="Z175" i="41" s="1"/>
  <c r="L167" i="41"/>
  <c r="Z167" i="41" s="1"/>
  <c r="H180" i="41"/>
  <c r="V180" i="41" s="1"/>
  <c r="N47" i="41"/>
  <c r="AB47" i="41" s="1"/>
  <c r="F17" i="41"/>
  <c r="T17" i="41" s="1"/>
  <c r="J169" i="41"/>
  <c r="X169" i="41" s="1"/>
  <c r="N155" i="39"/>
  <c r="AB155" i="39" s="1"/>
  <c r="N141" i="39"/>
  <c r="AB141" i="39" s="1"/>
  <c r="F168" i="41"/>
  <c r="T168" i="41" s="1"/>
  <c r="N160" i="41"/>
  <c r="AB160" i="41" s="1"/>
  <c r="J97" i="41"/>
  <c r="X97" i="41" s="1"/>
  <c r="G81" i="41"/>
  <c r="U81" i="41" s="1"/>
  <c r="BJ169" i="40"/>
  <c r="N41" i="41"/>
  <c r="AB41" i="41" s="1"/>
  <c r="N93" i="41"/>
  <c r="AB93" i="41" s="1"/>
  <c r="K168" i="41"/>
  <c r="Y168" i="41" s="1"/>
  <c r="N122" i="41"/>
  <c r="AB122" i="41" s="1"/>
  <c r="N128" i="41"/>
  <c r="AB128" i="41" s="1"/>
  <c r="N64" i="41"/>
  <c r="AB64" i="41" s="1"/>
  <c r="I49" i="41"/>
  <c r="W49" i="41" s="1"/>
  <c r="G171" i="41"/>
  <c r="U171" i="41" s="1"/>
  <c r="H175" i="41"/>
  <c r="V175" i="41" s="1"/>
  <c r="J170" i="41"/>
  <c r="X170" i="41" s="1"/>
  <c r="D169" i="41"/>
  <c r="R169" i="41" s="1"/>
  <c r="D167" i="41"/>
  <c r="R167" i="41" s="1"/>
  <c r="D173" i="41"/>
  <c r="R173" i="41" s="1"/>
  <c r="N37" i="41"/>
  <c r="AB37" i="41" s="1"/>
  <c r="N73" i="41"/>
  <c r="AB73" i="41" s="1"/>
  <c r="N29" i="39"/>
  <c r="AB29" i="39" s="1"/>
  <c r="J174" i="41"/>
  <c r="X174" i="41" s="1"/>
  <c r="L169" i="41"/>
  <c r="Z169" i="41" s="1"/>
  <c r="G145" i="41"/>
  <c r="U145" i="41" s="1"/>
  <c r="I113" i="41"/>
  <c r="W113" i="41" s="1"/>
  <c r="D17" i="41"/>
  <c r="R17" i="41" s="1"/>
  <c r="L161" i="41"/>
  <c r="Z161" i="41" s="1"/>
  <c r="H161" i="41"/>
  <c r="V161" i="41" s="1"/>
  <c r="H129" i="41"/>
  <c r="V129" i="41" s="1"/>
  <c r="E113" i="41"/>
  <c r="S113" i="41" s="1"/>
  <c r="H97" i="41"/>
  <c r="V97" i="41" s="1"/>
  <c r="D97" i="41"/>
  <c r="R97" i="41" s="1"/>
  <c r="F97" i="41"/>
  <c r="T97" i="41" s="1"/>
  <c r="F176" i="41"/>
  <c r="T176" i="41" s="1"/>
  <c r="K164" i="41"/>
  <c r="Y164" i="41" s="1"/>
  <c r="L145" i="41"/>
  <c r="Z145" i="41" s="1"/>
  <c r="D145" i="41"/>
  <c r="R145" i="41" s="1"/>
  <c r="H145" i="41"/>
  <c r="V145" i="41" s="1"/>
  <c r="N157" i="41"/>
  <c r="AB157" i="41" s="1"/>
  <c r="G165" i="41"/>
  <c r="U165" i="41" s="1"/>
  <c r="H165" i="41"/>
  <c r="V165" i="41" s="1"/>
  <c r="H113" i="41"/>
  <c r="V113" i="41" s="1"/>
  <c r="L113" i="41"/>
  <c r="Z113" i="41" s="1"/>
  <c r="H173" i="41"/>
  <c r="V173" i="41" s="1"/>
  <c r="D81" i="41"/>
  <c r="R81" i="41" s="1"/>
  <c r="N59" i="41"/>
  <c r="AB59" i="41" s="1"/>
  <c r="G164" i="41"/>
  <c r="U164" i="41" s="1"/>
  <c r="H49" i="41"/>
  <c r="V49" i="41" s="1"/>
  <c r="L49" i="41"/>
  <c r="Z49" i="41" s="1"/>
  <c r="I172" i="41"/>
  <c r="W172" i="41" s="1"/>
  <c r="G167" i="41"/>
  <c r="U167" i="41" s="1"/>
  <c r="N152" i="41"/>
  <c r="AB152" i="41" s="1"/>
  <c r="N118" i="41"/>
  <c r="AB118" i="41" s="1"/>
  <c r="N84" i="41"/>
  <c r="AB84" i="41" s="1"/>
  <c r="N32" i="41"/>
  <c r="AB32" i="41" s="1"/>
  <c r="N124" i="41"/>
  <c r="AB124" i="41" s="1"/>
  <c r="M113" i="41"/>
  <c r="AA113" i="41" s="1"/>
  <c r="L97" i="41"/>
  <c r="Z97" i="41" s="1"/>
  <c r="N60" i="41"/>
  <c r="AB60" i="41" s="1"/>
  <c r="D65" i="41"/>
  <c r="R65" i="41" s="1"/>
  <c r="E49" i="41"/>
  <c r="S49" i="41" s="1"/>
  <c r="N26" i="41"/>
  <c r="AB26" i="41" s="1"/>
  <c r="H172" i="41"/>
  <c r="V172" i="41" s="1"/>
  <c r="L33" i="41"/>
  <c r="Z33" i="41" s="1"/>
  <c r="D164" i="41"/>
  <c r="R164" i="41" s="1"/>
  <c r="I186" i="41"/>
  <c r="W186" i="41" s="1"/>
  <c r="I184" i="41"/>
  <c r="W184" i="41" s="1"/>
  <c r="I182" i="41"/>
  <c r="W182" i="41" s="1"/>
  <c r="I17" i="41"/>
  <c r="W17" i="41" s="1"/>
  <c r="N62" i="41"/>
  <c r="AB62" i="41" s="1"/>
  <c r="BJ172" i="40"/>
  <c r="N138" i="41"/>
  <c r="AB138" i="41" s="1"/>
  <c r="N104" i="41"/>
  <c r="AB104" i="41" s="1"/>
  <c r="K165" i="41"/>
  <c r="Y165" i="41" s="1"/>
  <c r="E164" i="41"/>
  <c r="S164" i="41" s="1"/>
  <c r="N36" i="41"/>
  <c r="AB36" i="41" s="1"/>
  <c r="D175" i="41"/>
  <c r="R175" i="41" s="1"/>
  <c r="L171" i="41"/>
  <c r="Z171" i="41" s="1"/>
  <c r="F170" i="41"/>
  <c r="T170" i="41" s="1"/>
  <c r="J168" i="41"/>
  <c r="X168" i="41" s="1"/>
  <c r="J166" i="41"/>
  <c r="X166" i="41" s="1"/>
  <c r="F169" i="41"/>
  <c r="T169" i="41" s="1"/>
  <c r="J172" i="41"/>
  <c r="X172" i="41" s="1"/>
  <c r="N23" i="41"/>
  <c r="AB23" i="41" s="1"/>
  <c r="I33" i="41"/>
  <c r="W33" i="41" s="1"/>
  <c r="N137" i="41"/>
  <c r="AB137" i="41" s="1"/>
  <c r="N69" i="41"/>
  <c r="AB69" i="41" s="1"/>
  <c r="N39" i="41"/>
  <c r="AB39" i="41" s="1"/>
  <c r="N143" i="41"/>
  <c r="AB143" i="41" s="1"/>
  <c r="N105" i="41"/>
  <c r="AB105" i="41" s="1"/>
  <c r="N7" i="41"/>
  <c r="AB7" i="41" s="1"/>
  <c r="N71" i="39"/>
  <c r="AB71" i="39" s="1"/>
  <c r="M81" i="41"/>
  <c r="AA81" i="41" s="1"/>
  <c r="K129" i="41"/>
  <c r="Y129" i="41" s="1"/>
  <c r="E176" i="41"/>
  <c r="S176" i="41" s="1"/>
  <c r="N78" i="41"/>
  <c r="AB78" i="41" s="1"/>
  <c r="I175" i="41"/>
  <c r="W175" i="41" s="1"/>
  <c r="K170" i="41"/>
  <c r="Y170" i="41" s="1"/>
  <c r="N14" i="41"/>
  <c r="AB14" i="41" s="1"/>
  <c r="N133" i="41"/>
  <c r="AB133" i="41" s="1"/>
  <c r="N80" i="41"/>
  <c r="AB80" i="41" s="1"/>
  <c r="N4" i="41"/>
  <c r="AB4" i="41" s="1"/>
  <c r="H187" i="41"/>
  <c r="V187" i="41" s="1"/>
  <c r="H81" i="41"/>
  <c r="V81" i="41" s="1"/>
  <c r="D33" i="41"/>
  <c r="R33" i="41" s="1"/>
  <c r="I145" i="41"/>
  <c r="W145" i="41" s="1"/>
  <c r="K113" i="41"/>
  <c r="Y113" i="41" s="1"/>
  <c r="I81" i="41"/>
  <c r="W81" i="41" s="1"/>
  <c r="G161" i="41"/>
  <c r="U161" i="41" s="1"/>
  <c r="E129" i="41"/>
  <c r="S129" i="41" s="1"/>
  <c r="J113" i="41"/>
  <c r="X113" i="41" s="1"/>
  <c r="N153" i="41"/>
  <c r="AB153" i="41" s="1"/>
  <c r="M161" i="41"/>
  <c r="AA161" i="41" s="1"/>
  <c r="G129" i="41"/>
  <c r="U129" i="41" s="1"/>
  <c r="E97" i="41"/>
  <c r="S97" i="41" s="1"/>
  <c r="J81" i="41"/>
  <c r="X81" i="41" s="1"/>
  <c r="N21" i="41"/>
  <c r="AB21" i="41" s="1"/>
  <c r="K175" i="41"/>
  <c r="Y175" i="41" s="1"/>
  <c r="E174" i="41"/>
  <c r="S174" i="41" s="1"/>
  <c r="E172" i="41"/>
  <c r="S172" i="41" s="1"/>
  <c r="E170" i="41"/>
  <c r="S170" i="41" s="1"/>
  <c r="I168" i="41"/>
  <c r="W168" i="41" s="1"/>
  <c r="M166" i="41"/>
  <c r="AA166" i="41" s="1"/>
  <c r="N120" i="41"/>
  <c r="AB120" i="41" s="1"/>
  <c r="K49" i="41"/>
  <c r="Y49" i="41" s="1"/>
  <c r="J175" i="41"/>
  <c r="X175" i="41" s="1"/>
  <c r="D174" i="41"/>
  <c r="R174" i="41" s="1"/>
  <c r="D172" i="41"/>
  <c r="R172" i="41" s="1"/>
  <c r="L168" i="41"/>
  <c r="Z168" i="41" s="1"/>
  <c r="F167" i="41"/>
  <c r="T167" i="41" s="1"/>
  <c r="J165" i="41"/>
  <c r="X165" i="41" s="1"/>
  <c r="M192" i="41"/>
  <c r="AA192" i="41" s="1"/>
  <c r="K189" i="41"/>
  <c r="Y189" i="41" s="1"/>
  <c r="E188" i="41"/>
  <c r="S188" i="41" s="1"/>
  <c r="E186" i="41"/>
  <c r="S186" i="41" s="1"/>
  <c r="E184" i="41"/>
  <c r="S184" i="41" s="1"/>
  <c r="E182" i="41"/>
  <c r="S182" i="41" s="1"/>
  <c r="E17" i="41"/>
  <c r="S17" i="41" s="1"/>
  <c r="BJ168" i="40"/>
  <c r="N159" i="41"/>
  <c r="AB159" i="41" s="1"/>
  <c r="N134" i="41"/>
  <c r="AB134" i="41" s="1"/>
  <c r="N100" i="41"/>
  <c r="AB100" i="41" s="1"/>
  <c r="N74" i="41"/>
  <c r="AB74" i="41" s="1"/>
  <c r="N48" i="41"/>
  <c r="AB48" i="41" s="1"/>
  <c r="N87" i="41"/>
  <c r="AB87" i="41" s="1"/>
  <c r="F49" i="41"/>
  <c r="T49" i="41" s="1"/>
  <c r="K176" i="41"/>
  <c r="Y176" i="41" s="1"/>
  <c r="E175" i="41"/>
  <c r="S175" i="41" s="1"/>
  <c r="I173" i="41"/>
  <c r="W173" i="41" s="1"/>
  <c r="M171" i="41"/>
  <c r="AA171" i="41" s="1"/>
  <c r="G170" i="41"/>
  <c r="U170" i="41" s="1"/>
  <c r="G168" i="41"/>
  <c r="U168" i="41" s="1"/>
  <c r="K166" i="41"/>
  <c r="Y166" i="41" s="1"/>
  <c r="E165" i="41"/>
  <c r="S165" i="41" s="1"/>
  <c r="N10" i="41"/>
  <c r="AB10" i="41" s="1"/>
  <c r="BJ171" i="40"/>
  <c r="N144" i="41"/>
  <c r="AB144" i="41" s="1"/>
  <c r="N125" i="41"/>
  <c r="AB125" i="41" s="1"/>
  <c r="N106" i="41"/>
  <c r="AB106" i="41" s="1"/>
  <c r="N76" i="41"/>
  <c r="AB76" i="41" s="1"/>
  <c r="N46" i="41"/>
  <c r="AB46" i="41" s="1"/>
  <c r="N16" i="41"/>
  <c r="AB16" i="41" s="1"/>
  <c r="N9" i="41"/>
  <c r="AB9" i="41" s="1"/>
  <c r="N99" i="39"/>
  <c r="AB99" i="39" s="1"/>
  <c r="L164" i="41"/>
  <c r="Z164" i="41" s="1"/>
  <c r="I190" i="41"/>
  <c r="W190" i="41" s="1"/>
  <c r="K180" i="41"/>
  <c r="Y180" i="41" s="1"/>
  <c r="F129" i="41"/>
  <c r="T129" i="41" s="1"/>
  <c r="I129" i="41"/>
  <c r="W129" i="41" s="1"/>
  <c r="G65" i="41"/>
  <c r="U65" i="41" s="1"/>
  <c r="I174" i="41"/>
  <c r="W174" i="41" s="1"/>
  <c r="I170" i="41"/>
  <c r="W170" i="41" s="1"/>
  <c r="D176" i="41"/>
  <c r="R176" i="41" s="1"/>
  <c r="L170" i="41"/>
  <c r="Z170" i="41" s="1"/>
  <c r="D166" i="41"/>
  <c r="R166" i="41" s="1"/>
  <c r="I188" i="41"/>
  <c r="W188" i="41" s="1"/>
  <c r="I180" i="41"/>
  <c r="W180" i="41" s="1"/>
  <c r="F113" i="41"/>
  <c r="T113" i="41" s="1"/>
  <c r="N91" i="41"/>
  <c r="AB91" i="41" s="1"/>
  <c r="M173" i="41"/>
  <c r="AA173" i="41" s="1"/>
  <c r="E169" i="41"/>
  <c r="S169" i="41" s="1"/>
  <c r="I165" i="41"/>
  <c r="W165" i="41" s="1"/>
  <c r="BJ174" i="40"/>
  <c r="K191" i="41"/>
  <c r="Y191" i="41" s="1"/>
  <c r="D129" i="41"/>
  <c r="R129" i="41" s="1"/>
  <c r="M164" i="41"/>
  <c r="AA164" i="41" s="1"/>
  <c r="F180" i="41"/>
  <c r="T180" i="41" s="1"/>
  <c r="E145" i="41"/>
  <c r="S145" i="41" s="1"/>
  <c r="G113" i="41"/>
  <c r="U113" i="41" s="1"/>
  <c r="E81" i="41"/>
  <c r="S81" i="41" s="1"/>
  <c r="I161" i="41"/>
  <c r="W161" i="41" s="1"/>
  <c r="J145" i="41"/>
  <c r="X145" i="41" s="1"/>
  <c r="N119" i="41"/>
  <c r="AB119" i="41" s="1"/>
  <c r="F81" i="41"/>
  <c r="T81" i="41" s="1"/>
  <c r="M176" i="41"/>
  <c r="AA176" i="41" s="1"/>
  <c r="G175" i="41"/>
  <c r="U175" i="41" s="1"/>
  <c r="G173" i="41"/>
  <c r="U173" i="41" s="1"/>
  <c r="K171" i="41"/>
  <c r="Y171" i="41" s="1"/>
  <c r="K169" i="41"/>
  <c r="Y169" i="41" s="1"/>
  <c r="E168" i="41"/>
  <c r="S168" i="41" s="1"/>
  <c r="I166" i="41"/>
  <c r="W166" i="41" s="1"/>
  <c r="N90" i="41"/>
  <c r="AB90" i="41" s="1"/>
  <c r="N52" i="41"/>
  <c r="AB52" i="41" s="1"/>
  <c r="G49" i="41"/>
  <c r="U49" i="41" s="1"/>
  <c r="L176" i="41"/>
  <c r="Z176" i="41" s="1"/>
  <c r="F175" i="41"/>
  <c r="T175" i="41" s="1"/>
  <c r="J173" i="41"/>
  <c r="X173" i="41" s="1"/>
  <c r="J171" i="41"/>
  <c r="X171" i="41" s="1"/>
  <c r="H168" i="41"/>
  <c r="V168" i="41" s="1"/>
  <c r="L166" i="41"/>
  <c r="Z166" i="41" s="1"/>
  <c r="F165" i="41"/>
  <c r="T165" i="41" s="1"/>
  <c r="I192" i="41"/>
  <c r="W192" i="41" s="1"/>
  <c r="G189" i="41"/>
  <c r="U189" i="41" s="1"/>
  <c r="K187" i="41"/>
  <c r="Y187" i="41" s="1"/>
  <c r="K185" i="41"/>
  <c r="Y185" i="41" s="1"/>
  <c r="K183" i="41"/>
  <c r="Y183" i="41" s="1"/>
  <c r="K181" i="41"/>
  <c r="Y181" i="41" s="1"/>
  <c r="N85" i="39"/>
  <c r="AB85" i="39" s="1"/>
  <c r="BJ164" i="40"/>
  <c r="N112" i="41"/>
  <c r="AB112" i="41" s="1"/>
  <c r="K97" i="41"/>
  <c r="Y97" i="41" s="1"/>
  <c r="N70" i="41"/>
  <c r="AB70" i="41" s="1"/>
  <c r="M65" i="41"/>
  <c r="AA65" i="41" s="1"/>
  <c r="N44" i="41"/>
  <c r="AB44" i="41" s="1"/>
  <c r="N61" i="41"/>
  <c r="AB61" i="41" s="1"/>
  <c r="N31" i="41"/>
  <c r="AB31" i="41" s="1"/>
  <c r="G176" i="41"/>
  <c r="U176" i="41" s="1"/>
  <c r="K174" i="41"/>
  <c r="Y174" i="41" s="1"/>
  <c r="E173" i="41"/>
  <c r="S173" i="41" s="1"/>
  <c r="I171" i="41"/>
  <c r="W171" i="41" s="1"/>
  <c r="M169" i="41"/>
  <c r="AA169" i="41" s="1"/>
  <c r="M167" i="41"/>
  <c r="AA167" i="41" s="1"/>
  <c r="G166" i="41"/>
  <c r="U166" i="41" s="1"/>
  <c r="K33" i="41"/>
  <c r="Y33" i="41" s="1"/>
  <c r="N6" i="41"/>
  <c r="AB6" i="41" s="1"/>
  <c r="BJ166" i="40"/>
  <c r="N141" i="41"/>
  <c r="AB141" i="41" s="1"/>
  <c r="N117" i="41"/>
  <c r="AB117" i="41" s="1"/>
  <c r="N103" i="41"/>
  <c r="AB103" i="41" s="1"/>
  <c r="N43" i="41"/>
  <c r="AB43" i="41" s="1"/>
  <c r="N12" i="41"/>
  <c r="AB12" i="41" s="1"/>
  <c r="N43" i="39"/>
  <c r="AB43" i="39" s="1"/>
  <c r="G180" i="41"/>
  <c r="U180" i="41" s="1"/>
  <c r="N13" i="41"/>
  <c r="AB13" i="41" s="1"/>
  <c r="G187" i="41"/>
  <c r="U187" i="41" s="1"/>
  <c r="J49" i="41"/>
  <c r="X49" i="41" s="1"/>
  <c r="M145" i="41"/>
  <c r="AA145" i="41" s="1"/>
  <c r="K161" i="41"/>
  <c r="Y161" i="41" s="1"/>
  <c r="I97" i="41"/>
  <c r="W97" i="41" s="1"/>
  <c r="M168" i="41"/>
  <c r="AA168" i="41" s="1"/>
  <c r="H174" i="41"/>
  <c r="V174" i="41" s="1"/>
  <c r="J167" i="41"/>
  <c r="X167" i="41" s="1"/>
  <c r="E190" i="41"/>
  <c r="S190" i="41" s="1"/>
  <c r="E65" i="41"/>
  <c r="S65" i="41" s="1"/>
  <c r="N53" i="41"/>
  <c r="AB53" i="41" s="1"/>
  <c r="G172" i="41"/>
  <c r="U172" i="41" s="1"/>
  <c r="E167" i="41"/>
  <c r="S167" i="41" s="1"/>
  <c r="N38" i="41"/>
  <c r="AB38" i="41" s="1"/>
  <c r="M33" i="41"/>
  <c r="AA33" i="41" s="1"/>
  <c r="E33" i="41"/>
  <c r="S33" i="41" s="1"/>
  <c r="H33" i="41"/>
  <c r="V33" i="41" s="1"/>
  <c r="K17" i="41"/>
  <c r="Y17" i="41" s="1"/>
  <c r="J129" i="41"/>
  <c r="X129" i="41" s="1"/>
  <c r="F65" i="41"/>
  <c r="T65" i="41" s="1"/>
  <c r="M129" i="41"/>
  <c r="AA129" i="41" s="1"/>
  <c r="E161" i="41"/>
  <c r="S161" i="41" s="1"/>
  <c r="F145" i="41"/>
  <c r="T145" i="41" s="1"/>
  <c r="M97" i="41"/>
  <c r="AA97" i="41" s="1"/>
  <c r="N63" i="41"/>
  <c r="AB63" i="41" s="1"/>
  <c r="K65" i="41"/>
  <c r="Y65" i="41" s="1"/>
  <c r="I176" i="41"/>
  <c r="W176" i="41" s="1"/>
  <c r="M174" i="41"/>
  <c r="AA174" i="41" s="1"/>
  <c r="M172" i="41"/>
  <c r="AA172" i="41" s="1"/>
  <c r="M170" i="41"/>
  <c r="AA170" i="41" s="1"/>
  <c r="G169" i="41"/>
  <c r="U169" i="41" s="1"/>
  <c r="K167" i="41"/>
  <c r="Y167" i="41" s="1"/>
  <c r="E166" i="41"/>
  <c r="S166" i="41" s="1"/>
  <c r="N86" i="41"/>
  <c r="AB86" i="41" s="1"/>
  <c r="N30" i="41"/>
  <c r="AB30" i="41" s="1"/>
  <c r="H176" i="41"/>
  <c r="V176" i="41" s="1"/>
  <c r="L174" i="41"/>
  <c r="Z174" i="41" s="1"/>
  <c r="F173" i="41"/>
  <c r="T173" i="41" s="1"/>
  <c r="F171" i="41"/>
  <c r="T171" i="41" s="1"/>
  <c r="D168" i="41"/>
  <c r="R168" i="41" s="1"/>
  <c r="H166" i="41"/>
  <c r="V166" i="41" s="1"/>
  <c r="H164" i="41"/>
  <c r="V164" i="41" s="1"/>
  <c r="M188" i="41"/>
  <c r="AA188" i="41" s="1"/>
  <c r="M186" i="41"/>
  <c r="AA186" i="41" s="1"/>
  <c r="M184" i="41"/>
  <c r="AA184" i="41" s="1"/>
  <c r="M182" i="41"/>
  <c r="AA182" i="41" s="1"/>
  <c r="M180" i="41"/>
  <c r="AA180" i="41" s="1"/>
  <c r="BJ176" i="40"/>
  <c r="N142" i="41"/>
  <c r="AB142" i="41" s="1"/>
  <c r="N108" i="41"/>
  <c r="AB108" i="41" s="1"/>
  <c r="G97" i="41"/>
  <c r="U97" i="41" s="1"/>
  <c r="I65" i="41"/>
  <c r="W65" i="41" s="1"/>
  <c r="N40" i="41"/>
  <c r="AB40" i="41" s="1"/>
  <c r="N95" i="41"/>
  <c r="AB95" i="41" s="1"/>
  <c r="N57" i="41"/>
  <c r="AB57" i="41" s="1"/>
  <c r="N27" i="41"/>
  <c r="AB27" i="41" s="1"/>
  <c r="M175" i="41"/>
  <c r="AA175" i="41" s="1"/>
  <c r="G174" i="41"/>
  <c r="U174" i="41" s="1"/>
  <c r="K172" i="41"/>
  <c r="Y172" i="41" s="1"/>
  <c r="E171" i="41"/>
  <c r="S171" i="41" s="1"/>
  <c r="I169" i="41"/>
  <c r="W169" i="41" s="1"/>
  <c r="I167" i="41"/>
  <c r="W167" i="41" s="1"/>
  <c r="M165" i="41"/>
  <c r="AA165" i="41" s="1"/>
  <c r="G33" i="41"/>
  <c r="U33" i="41" s="1"/>
  <c r="N136" i="41"/>
  <c r="AB136" i="41" s="1"/>
  <c r="N111" i="41"/>
  <c r="AB111" i="41" s="1"/>
  <c r="N102" i="41"/>
  <c r="AB102" i="41" s="1"/>
  <c r="N72" i="41"/>
  <c r="AB72" i="41" s="1"/>
  <c r="N42" i="41"/>
  <c r="AB42" i="41" s="1"/>
  <c r="N8" i="41"/>
  <c r="AB8" i="41" s="1"/>
  <c r="D170" i="41"/>
  <c r="R170" i="41" s="1"/>
  <c r="N5" i="41"/>
  <c r="AB5" i="41" s="1"/>
  <c r="G183" i="41"/>
  <c r="U183" i="41" s="1"/>
  <c r="E198" i="41" l="1"/>
  <c r="F203" i="41"/>
  <c r="I205" i="41"/>
  <c r="J209" i="41"/>
  <c r="L201" i="41"/>
  <c r="D201" i="41"/>
  <c r="D205" i="41"/>
  <c r="I201" i="41"/>
  <c r="E199" i="41"/>
  <c r="I203" i="41"/>
  <c r="G200" i="41"/>
  <c r="K208" i="41"/>
  <c r="E203" i="41"/>
  <c r="M203" i="41"/>
  <c r="G210" i="41"/>
  <c r="K200" i="41"/>
  <c r="M201" i="41"/>
  <c r="H204" i="41"/>
  <c r="M199" i="41"/>
  <c r="E207" i="41"/>
  <c r="G202" i="41"/>
  <c r="H210" i="41"/>
  <c r="J203" i="41"/>
  <c r="D204" i="41"/>
  <c r="I207" i="41"/>
  <c r="I209" i="41"/>
  <c r="M207" i="41"/>
  <c r="J201" i="41"/>
  <c r="G206" i="41"/>
  <c r="K202" i="41"/>
  <c r="L204" i="41"/>
  <c r="K204" i="41"/>
  <c r="D208" i="41"/>
  <c r="D200" i="41"/>
  <c r="K210" i="41"/>
  <c r="F207" i="41"/>
  <c r="L200" i="41"/>
  <c r="F209" i="41"/>
  <c r="G204" i="41"/>
  <c r="H206" i="41"/>
  <c r="L208" i="41"/>
  <c r="H202" i="41"/>
  <c r="D209" i="41"/>
  <c r="J205" i="41"/>
  <c r="F199" i="41"/>
  <c r="D202" i="41"/>
  <c r="G209" i="41"/>
  <c r="H200" i="41"/>
  <c r="L206" i="41"/>
  <c r="J202" i="41"/>
  <c r="K206" i="41"/>
  <c r="F205" i="41"/>
  <c r="J199" i="41"/>
  <c r="D206" i="41"/>
  <c r="J210" i="41"/>
  <c r="J207" i="41"/>
  <c r="M205" i="41"/>
  <c r="F201" i="41"/>
  <c r="H208" i="41"/>
  <c r="E201" i="41"/>
  <c r="D210" i="41"/>
  <c r="L202" i="41"/>
  <c r="D199" i="41"/>
  <c r="E205" i="41"/>
  <c r="I199" i="41"/>
  <c r="L205" i="41"/>
  <c r="G208" i="41"/>
  <c r="M209" i="41"/>
  <c r="L210" i="41"/>
  <c r="D198" i="41"/>
  <c r="E209" i="41"/>
  <c r="H207" i="41"/>
  <c r="N191" i="41"/>
  <c r="AB191" i="41" s="1"/>
  <c r="H199" i="41"/>
  <c r="L207" i="41"/>
  <c r="J208" i="41"/>
  <c r="G199" i="41"/>
  <c r="F206" i="41"/>
  <c r="J204" i="41"/>
  <c r="N187" i="41"/>
  <c r="AB187" i="41" s="1"/>
  <c r="L199" i="41"/>
  <c r="D193" i="41"/>
  <c r="R193" i="41" s="1"/>
  <c r="K199" i="41"/>
  <c r="D203" i="41"/>
  <c r="H201" i="41"/>
  <c r="J206" i="41"/>
  <c r="H203" i="41"/>
  <c r="K207" i="41"/>
  <c r="J198" i="41"/>
  <c r="F202" i="41"/>
  <c r="F204" i="41"/>
  <c r="L203" i="41"/>
  <c r="N184" i="41"/>
  <c r="AB184" i="41" s="1"/>
  <c r="E202" i="41"/>
  <c r="D207" i="41"/>
  <c r="J193" i="41"/>
  <c r="X193" i="41" s="1"/>
  <c r="J200" i="41"/>
  <c r="F210" i="41"/>
  <c r="M208" i="41"/>
  <c r="G203" i="41"/>
  <c r="L193" i="41"/>
  <c r="Z193" i="41" s="1"/>
  <c r="N185" i="41"/>
  <c r="AB185" i="41" s="1"/>
  <c r="E200" i="41"/>
  <c r="M210" i="41"/>
  <c r="H209" i="41"/>
  <c r="F208" i="41"/>
  <c r="N167" i="41"/>
  <c r="AB167" i="41" s="1"/>
  <c r="L209" i="41"/>
  <c r="N188" i="41"/>
  <c r="AB188" i="41" s="1"/>
  <c r="I200" i="41"/>
  <c r="N181" i="41"/>
  <c r="AB181" i="41" s="1"/>
  <c r="J177" i="41"/>
  <c r="X177" i="41" s="1"/>
  <c r="H205" i="41"/>
  <c r="M206" i="41"/>
  <c r="H193" i="41"/>
  <c r="V193" i="41" s="1"/>
  <c r="N171" i="41"/>
  <c r="AB171" i="41" s="1"/>
  <c r="N190" i="41"/>
  <c r="AB190" i="41" s="1"/>
  <c r="N169" i="41"/>
  <c r="AB169" i="41" s="1"/>
  <c r="I210" i="41"/>
  <c r="N182" i="41"/>
  <c r="AB182" i="41" s="1"/>
  <c r="F193" i="41"/>
  <c r="T193" i="41" s="1"/>
  <c r="I198" i="41"/>
  <c r="F200" i="41"/>
  <c r="E210" i="41"/>
  <c r="H198" i="41"/>
  <c r="G205" i="41"/>
  <c r="N173" i="41"/>
  <c r="AB173" i="41" s="1"/>
  <c r="I206" i="41"/>
  <c r="I204" i="41"/>
  <c r="N192" i="41"/>
  <c r="AB192" i="41" s="1"/>
  <c r="N186" i="41"/>
  <c r="AB186" i="41" s="1"/>
  <c r="E208" i="41"/>
  <c r="N168" i="41"/>
  <c r="AB168" i="41" s="1"/>
  <c r="N81" i="41"/>
  <c r="AB81" i="41" s="1"/>
  <c r="K201" i="41"/>
  <c r="N166" i="41"/>
  <c r="AB166" i="41" s="1"/>
  <c r="N189" i="41"/>
  <c r="AB189" i="41" s="1"/>
  <c r="N183" i="41"/>
  <c r="AB183" i="41" s="1"/>
  <c r="I208" i="41"/>
  <c r="I202" i="41"/>
  <c r="N145" i="41"/>
  <c r="AB145" i="41" s="1"/>
  <c r="N172" i="41"/>
  <c r="AB172" i="41" s="1"/>
  <c r="E193" i="41"/>
  <c r="S193" i="41" s="1"/>
  <c r="G201" i="41"/>
  <c r="N170" i="41"/>
  <c r="AB170" i="41" s="1"/>
  <c r="N97" i="41"/>
  <c r="AB97" i="41" s="1"/>
  <c r="N129" i="41"/>
  <c r="AB129" i="41" s="1"/>
  <c r="N164" i="41"/>
  <c r="AB164" i="41" s="1"/>
  <c r="K203" i="41"/>
  <c r="N176" i="41"/>
  <c r="AB176" i="41" s="1"/>
  <c r="N161" i="41"/>
  <c r="AB161" i="41" s="1"/>
  <c r="N175" i="41"/>
  <c r="AB175" i="41" s="1"/>
  <c r="N49" i="41"/>
  <c r="AB49" i="41" s="1"/>
  <c r="L198" i="41"/>
  <c r="L177" i="41"/>
  <c r="Z177" i="41" s="1"/>
  <c r="N113" i="41"/>
  <c r="AB113" i="41" s="1"/>
  <c r="M200" i="41"/>
  <c r="G177" i="41"/>
  <c r="U177" i="41" s="1"/>
  <c r="M193" i="41"/>
  <c r="AA193" i="41" s="1"/>
  <c r="N174" i="41"/>
  <c r="AB174" i="41" s="1"/>
  <c r="K205" i="41"/>
  <c r="M177" i="41"/>
  <c r="AA177" i="41" s="1"/>
  <c r="M198" i="41"/>
  <c r="K193" i="41"/>
  <c r="Y193" i="41" s="1"/>
  <c r="K209" i="41"/>
  <c r="F198" i="41"/>
  <c r="I177" i="41"/>
  <c r="W177" i="41" s="1"/>
  <c r="K198" i="41"/>
  <c r="M202" i="41"/>
  <c r="G193" i="41"/>
  <c r="U193" i="41" s="1"/>
  <c r="G207" i="41"/>
  <c r="I193" i="41"/>
  <c r="W193" i="41" s="1"/>
  <c r="D177" i="41"/>
  <c r="R177" i="41" s="1"/>
  <c r="E204" i="41"/>
  <c r="N165" i="41"/>
  <c r="AB165" i="41" s="1"/>
  <c r="F177" i="41"/>
  <c r="T177" i="41" s="1"/>
  <c r="N17" i="41"/>
  <c r="AB17" i="41" s="1"/>
  <c r="N180" i="41"/>
  <c r="AB180" i="41" s="1"/>
  <c r="E177" i="41"/>
  <c r="S177" i="41" s="1"/>
  <c r="K177" i="41"/>
  <c r="Y177" i="41" s="1"/>
  <c r="N33" i="41"/>
  <c r="AB33" i="41" s="1"/>
  <c r="M204" i="41"/>
  <c r="N65" i="41"/>
  <c r="AB65" i="41" s="1"/>
  <c r="E206" i="41"/>
  <c r="G198" i="41"/>
  <c r="H177" i="41"/>
  <c r="V177" i="41" s="1"/>
  <c r="N199" i="41" l="1"/>
  <c r="N210" i="41"/>
  <c r="N203" i="41"/>
  <c r="N200" i="41"/>
  <c r="N209" i="41"/>
  <c r="N205" i="41"/>
  <c r="N202" i="41"/>
  <c r="N208" i="41"/>
  <c r="N206" i="41"/>
  <c r="N201" i="41"/>
  <c r="N193" i="41"/>
  <c r="AB193" i="41" s="1"/>
  <c r="N204" i="41"/>
  <c r="N207" i="41"/>
  <c r="N198" i="41"/>
  <c r="N177" i="41"/>
  <c r="AB177" i="41" s="1"/>
  <c r="CH156" i="29"/>
  <c r="CG156" i="29"/>
  <c r="CF156" i="29"/>
  <c r="CE156" i="29"/>
  <c r="CD156" i="29"/>
  <c r="CC156" i="29"/>
  <c r="CB156" i="29"/>
  <c r="CA156" i="29"/>
  <c r="BZ156" i="29"/>
  <c r="BY156" i="29"/>
  <c r="BX156" i="29"/>
  <c r="BW156" i="29"/>
  <c r="BV156" i="29"/>
  <c r="BU156" i="29"/>
  <c r="BT156" i="29"/>
  <c r="BS156" i="29"/>
  <c r="BR156" i="29"/>
  <c r="BQ156" i="29"/>
  <c r="BP156" i="29"/>
  <c r="BO156" i="29"/>
  <c r="BN156" i="29"/>
  <c r="BM156" i="29"/>
  <c r="BL156" i="29"/>
  <c r="BK156" i="29"/>
  <c r="BJ156" i="29"/>
  <c r="BI156" i="29"/>
  <c r="BH156" i="29"/>
  <c r="BG156" i="29"/>
  <c r="BF156" i="29"/>
  <c r="BE156" i="29"/>
  <c r="BD156" i="29"/>
  <c r="BC156" i="29"/>
  <c r="BB156" i="29"/>
  <c r="BA156" i="29"/>
  <c r="AZ156" i="29"/>
  <c r="AY156" i="29"/>
  <c r="AX156" i="29"/>
  <c r="AW156" i="29"/>
  <c r="AV156" i="29"/>
  <c r="AU156" i="29"/>
  <c r="AT156" i="29"/>
  <c r="AS156" i="29"/>
  <c r="AR156" i="29"/>
  <c r="AQ156" i="29"/>
  <c r="AP156" i="29"/>
  <c r="AO156" i="29"/>
  <c r="AN156" i="29"/>
  <c r="AM156" i="29"/>
  <c r="AL156" i="29"/>
  <c r="AK156" i="29"/>
  <c r="AJ156" i="29"/>
  <c r="AI156" i="29"/>
  <c r="AH156" i="29"/>
  <c r="AG156" i="29"/>
  <c r="AF156" i="29"/>
  <c r="AE156" i="29"/>
  <c r="AD156" i="29"/>
  <c r="AC156" i="29"/>
  <c r="AB156" i="29"/>
  <c r="AA156" i="29"/>
  <c r="Z156" i="29"/>
  <c r="Y156" i="29"/>
  <c r="X156" i="29"/>
  <c r="W156" i="29"/>
  <c r="V156" i="29"/>
  <c r="U156" i="29"/>
  <c r="T156" i="29"/>
  <c r="S156" i="29"/>
  <c r="R156" i="29"/>
  <c r="Q156" i="29"/>
  <c r="P156" i="29"/>
  <c r="O156" i="29"/>
  <c r="N156" i="29"/>
  <c r="M156" i="29"/>
  <c r="L156" i="29"/>
  <c r="K156" i="29"/>
  <c r="J156" i="29"/>
  <c r="I156" i="29"/>
  <c r="H156" i="29"/>
  <c r="G156" i="29"/>
  <c r="F156" i="29"/>
  <c r="E156" i="29"/>
  <c r="D156" i="29"/>
  <c r="CJ90" i="36" l="1"/>
  <c r="CJ89" i="36"/>
  <c r="CJ88" i="36"/>
  <c r="CJ87" i="36"/>
  <c r="CJ86" i="36"/>
  <c r="CJ85" i="36"/>
  <c r="CJ84" i="36"/>
  <c r="CJ83" i="36"/>
  <c r="CJ82" i="36"/>
  <c r="CJ81" i="36"/>
  <c r="CJ80" i="36"/>
  <c r="CJ79" i="36"/>
  <c r="CJ78" i="36"/>
  <c r="CJ90" i="35"/>
  <c r="CJ89" i="35"/>
  <c r="CJ88" i="35"/>
  <c r="CJ87" i="35"/>
  <c r="CJ86" i="35"/>
  <c r="CJ85" i="35"/>
  <c r="CJ84" i="35"/>
  <c r="CJ83" i="35"/>
  <c r="CJ82" i="35"/>
  <c r="CJ81" i="35"/>
  <c r="CJ80" i="35"/>
  <c r="CJ79" i="35"/>
  <c r="CJ78" i="35"/>
  <c r="CJ90" i="34"/>
  <c r="CJ89" i="34"/>
  <c r="CJ88" i="34"/>
  <c r="CJ87" i="34"/>
  <c r="CJ86" i="34"/>
  <c r="CJ85" i="34"/>
  <c r="CJ84" i="34"/>
  <c r="CJ83" i="34"/>
  <c r="CJ82" i="34"/>
  <c r="CJ81" i="34"/>
  <c r="CJ80" i="34"/>
  <c r="CJ79" i="34"/>
  <c r="CJ78" i="34"/>
  <c r="CJ90" i="33"/>
  <c r="CJ89" i="33"/>
  <c r="CJ88" i="33"/>
  <c r="CJ87" i="33"/>
  <c r="CJ86" i="33"/>
  <c r="CJ85" i="33"/>
  <c r="CJ84" i="33"/>
  <c r="CJ83" i="33"/>
  <c r="CJ82" i="33"/>
  <c r="CJ81" i="33"/>
  <c r="CJ80" i="33"/>
  <c r="CJ79" i="33"/>
  <c r="CJ78" i="33"/>
  <c r="CJ75" i="32"/>
  <c r="CJ74" i="32"/>
  <c r="CJ73" i="32"/>
  <c r="CJ72" i="32"/>
  <c r="CJ71" i="32"/>
  <c r="CJ70" i="32"/>
  <c r="CJ68" i="32"/>
  <c r="CJ67" i="32"/>
  <c r="CJ90" i="29"/>
  <c r="CJ89" i="29"/>
  <c r="CJ88" i="29"/>
  <c r="CJ87" i="29"/>
  <c r="CJ86" i="29"/>
  <c r="CJ85" i="29"/>
  <c r="CJ84" i="29"/>
  <c r="CJ83" i="29"/>
  <c r="CJ82" i="29"/>
  <c r="CJ81" i="29"/>
  <c r="CJ90" i="10"/>
  <c r="CJ89" i="10"/>
  <c r="CJ88" i="10"/>
  <c r="CJ87" i="10"/>
  <c r="CJ86" i="10"/>
  <c r="CJ85" i="10"/>
  <c r="CJ84" i="10"/>
  <c r="CJ83" i="10"/>
  <c r="CJ82" i="10"/>
  <c r="CJ81" i="10"/>
  <c r="CJ80" i="10"/>
  <c r="CJ79" i="10"/>
  <c r="CJ78" i="10"/>
  <c r="CJ75" i="2"/>
  <c r="CJ74" i="2"/>
  <c r="CJ73" i="2"/>
  <c r="CJ72" i="2"/>
  <c r="CJ71" i="2"/>
  <c r="CJ70" i="2"/>
  <c r="CJ69" i="2"/>
  <c r="CJ68" i="2"/>
  <c r="CJ67" i="2"/>
  <c r="CJ66" i="2"/>
  <c r="CH55" i="36"/>
  <c r="CG55" i="36"/>
  <c r="CF55" i="36"/>
  <c r="CE55" i="36"/>
  <c r="CD55" i="36"/>
  <c r="CC55" i="36"/>
  <c r="CB55" i="36"/>
  <c r="CA55" i="36"/>
  <c r="BZ55" i="36"/>
  <c r="BY55" i="36"/>
  <c r="BX55" i="36"/>
  <c r="BW55" i="36"/>
  <c r="BV55" i="36"/>
  <c r="BU55" i="36"/>
  <c r="BT55" i="36"/>
  <c r="BS55" i="36"/>
  <c r="BR55" i="36"/>
  <c r="BQ55" i="36"/>
  <c r="BP55" i="36"/>
  <c r="BO55" i="36"/>
  <c r="BN55" i="36"/>
  <c r="BM55" i="36"/>
  <c r="BL55" i="36"/>
  <c r="BK55" i="36"/>
  <c r="BJ55" i="36"/>
  <c r="BI55" i="36"/>
  <c r="BH55" i="36"/>
  <c r="BG55" i="36"/>
  <c r="BF55" i="36"/>
  <c r="BE55" i="36"/>
  <c r="BD55" i="36"/>
  <c r="BC55" i="36"/>
  <c r="BB55" i="36"/>
  <c r="BA55" i="36"/>
  <c r="AZ55" i="36"/>
  <c r="AY55" i="36"/>
  <c r="AX55" i="36"/>
  <c r="AW55" i="36"/>
  <c r="AV55" i="36"/>
  <c r="AU55" i="36"/>
  <c r="AT55" i="36"/>
  <c r="AS55" i="36"/>
  <c r="AR55" i="36"/>
  <c r="AQ55" i="36"/>
  <c r="AP55" i="36"/>
  <c r="AO55" i="36"/>
  <c r="AN55" i="36"/>
  <c r="AM55" i="36"/>
  <c r="AL55" i="36"/>
  <c r="AK55" i="36"/>
  <c r="AJ55" i="36"/>
  <c r="AI55" i="36"/>
  <c r="AH55" i="36"/>
  <c r="AG55" i="36"/>
  <c r="AF55" i="36"/>
  <c r="AE55" i="36"/>
  <c r="AD55" i="36"/>
  <c r="AC55" i="36"/>
  <c r="AB55" i="36"/>
  <c r="AA55" i="36"/>
  <c r="Z55" i="36"/>
  <c r="Y55" i="36"/>
  <c r="X55" i="36"/>
  <c r="W55" i="36"/>
  <c r="V55" i="36"/>
  <c r="U55" i="36"/>
  <c r="T55" i="36"/>
  <c r="S55" i="36"/>
  <c r="R55" i="36"/>
  <c r="Q55" i="36"/>
  <c r="P55" i="36"/>
  <c r="O55" i="36"/>
  <c r="N55" i="36"/>
  <c r="M55" i="36"/>
  <c r="L55" i="36"/>
  <c r="K55" i="36"/>
  <c r="J55" i="36"/>
  <c r="I55" i="36"/>
  <c r="H55" i="36"/>
  <c r="G55" i="36"/>
  <c r="F55" i="36"/>
  <c r="E55" i="36"/>
  <c r="D55" i="36"/>
  <c r="C55" i="36"/>
  <c r="CH55" i="35"/>
  <c r="CG55" i="35"/>
  <c r="CF55" i="35"/>
  <c r="CE55" i="35"/>
  <c r="CD55" i="35"/>
  <c r="CC55" i="35"/>
  <c r="CB55" i="35"/>
  <c r="CA55" i="35"/>
  <c r="BZ55" i="35"/>
  <c r="BY55" i="35"/>
  <c r="BX55" i="35"/>
  <c r="BW55" i="35"/>
  <c r="BV55" i="35"/>
  <c r="BU55" i="35"/>
  <c r="BT55" i="35"/>
  <c r="BS55" i="35"/>
  <c r="BR55" i="35"/>
  <c r="BQ55" i="35"/>
  <c r="BP55" i="35"/>
  <c r="BO55" i="35"/>
  <c r="BN55" i="35"/>
  <c r="BM55" i="35"/>
  <c r="BL55" i="35"/>
  <c r="BK55" i="35"/>
  <c r="BJ55" i="35"/>
  <c r="BI55" i="35"/>
  <c r="BH55" i="35"/>
  <c r="BG55" i="35"/>
  <c r="BF55" i="35"/>
  <c r="BE55" i="35"/>
  <c r="BD55" i="35"/>
  <c r="BC55" i="35"/>
  <c r="BB55" i="35"/>
  <c r="BA55" i="35"/>
  <c r="AZ55" i="35"/>
  <c r="AY55" i="35"/>
  <c r="AX55" i="35"/>
  <c r="AW55" i="35"/>
  <c r="AV55" i="35"/>
  <c r="AU55" i="35"/>
  <c r="AT55" i="35"/>
  <c r="AS55" i="35"/>
  <c r="AR55" i="35"/>
  <c r="AQ55" i="35"/>
  <c r="AP55" i="35"/>
  <c r="AO55" i="35"/>
  <c r="AN55" i="35"/>
  <c r="AM55" i="35"/>
  <c r="AL55" i="35"/>
  <c r="AK55" i="35"/>
  <c r="AJ55" i="35"/>
  <c r="AI55" i="35"/>
  <c r="AH55" i="35"/>
  <c r="AG55" i="35"/>
  <c r="AF55" i="35"/>
  <c r="AE55" i="35"/>
  <c r="AD55" i="35"/>
  <c r="AC55" i="35"/>
  <c r="AB55" i="35"/>
  <c r="AA55" i="35"/>
  <c r="Z55" i="35"/>
  <c r="Y55" i="35"/>
  <c r="X55" i="35"/>
  <c r="W55" i="35"/>
  <c r="V55" i="35"/>
  <c r="U55" i="35"/>
  <c r="T55" i="35"/>
  <c r="S55" i="35"/>
  <c r="R55" i="35"/>
  <c r="Q55" i="35"/>
  <c r="P55" i="35"/>
  <c r="O55" i="35"/>
  <c r="N55" i="35"/>
  <c r="M55" i="35"/>
  <c r="L55" i="35"/>
  <c r="K55" i="35"/>
  <c r="J55" i="35"/>
  <c r="I55" i="35"/>
  <c r="H55" i="35"/>
  <c r="G55" i="35"/>
  <c r="F55" i="35"/>
  <c r="E55" i="35"/>
  <c r="D55" i="35"/>
  <c r="C55" i="35"/>
  <c r="CH55" i="34"/>
  <c r="CG55" i="34"/>
  <c r="CF55" i="34"/>
  <c r="CE55" i="34"/>
  <c r="CD55" i="34"/>
  <c r="CC55" i="34"/>
  <c r="CB55" i="34"/>
  <c r="CA55" i="34"/>
  <c r="BZ55" i="34"/>
  <c r="BY55" i="34"/>
  <c r="BX55" i="34"/>
  <c r="BW55" i="34"/>
  <c r="BV55" i="34"/>
  <c r="BU55" i="34"/>
  <c r="BT55" i="34"/>
  <c r="BS55" i="34"/>
  <c r="BR55" i="34"/>
  <c r="BQ55" i="34"/>
  <c r="BP55" i="34"/>
  <c r="BO55" i="34"/>
  <c r="BN55" i="34"/>
  <c r="BM55" i="34"/>
  <c r="BL55" i="34"/>
  <c r="BK55" i="34"/>
  <c r="BJ55" i="34"/>
  <c r="BI55" i="34"/>
  <c r="BH55" i="34"/>
  <c r="BG55" i="34"/>
  <c r="BF55" i="34"/>
  <c r="BE55" i="34"/>
  <c r="BD55" i="34"/>
  <c r="BC55" i="34"/>
  <c r="BB55" i="34"/>
  <c r="BA55" i="34"/>
  <c r="AZ55" i="34"/>
  <c r="AY55" i="34"/>
  <c r="AX55" i="34"/>
  <c r="AW55" i="34"/>
  <c r="AV55" i="34"/>
  <c r="AU55" i="34"/>
  <c r="AT55" i="34"/>
  <c r="AS55" i="34"/>
  <c r="AR55" i="34"/>
  <c r="AQ55" i="34"/>
  <c r="AP55" i="34"/>
  <c r="AO55" i="34"/>
  <c r="AN55" i="34"/>
  <c r="AM55" i="34"/>
  <c r="AL55" i="34"/>
  <c r="AK55" i="34"/>
  <c r="AJ55" i="34"/>
  <c r="AI55" i="34"/>
  <c r="AH55" i="34"/>
  <c r="AG55" i="34"/>
  <c r="AF55" i="34"/>
  <c r="AE55" i="34"/>
  <c r="AD55" i="34"/>
  <c r="AC55" i="34"/>
  <c r="AB55" i="34"/>
  <c r="AA55" i="34"/>
  <c r="Z55" i="34"/>
  <c r="Y55" i="34"/>
  <c r="X55" i="34"/>
  <c r="W55" i="34"/>
  <c r="V55" i="34"/>
  <c r="U55" i="34"/>
  <c r="T55" i="34"/>
  <c r="S55" i="34"/>
  <c r="R55" i="34"/>
  <c r="Q55" i="34"/>
  <c r="P55" i="34"/>
  <c r="O55" i="34"/>
  <c r="N55" i="34"/>
  <c r="M55" i="34"/>
  <c r="L55" i="34"/>
  <c r="K55" i="34"/>
  <c r="J55" i="34"/>
  <c r="I55" i="34"/>
  <c r="H55" i="34"/>
  <c r="G55" i="34"/>
  <c r="F55" i="34"/>
  <c r="E55" i="34"/>
  <c r="D55" i="34"/>
  <c r="C55" i="34"/>
  <c r="CH55" i="33"/>
  <c r="CG55" i="33"/>
  <c r="CF55" i="33"/>
  <c r="CE55" i="33"/>
  <c r="CD55" i="33"/>
  <c r="CC55" i="33"/>
  <c r="CB55" i="33"/>
  <c r="CA55" i="33"/>
  <c r="BZ55" i="33"/>
  <c r="BY55" i="33"/>
  <c r="BX55" i="33"/>
  <c r="BW55" i="33"/>
  <c r="BV55" i="33"/>
  <c r="BU55" i="33"/>
  <c r="BT55" i="33"/>
  <c r="BS55" i="33"/>
  <c r="BR55" i="33"/>
  <c r="BQ55" i="33"/>
  <c r="BP55" i="33"/>
  <c r="BO55" i="33"/>
  <c r="BN55" i="33"/>
  <c r="BM55" i="33"/>
  <c r="BL55" i="33"/>
  <c r="BK55" i="33"/>
  <c r="BJ55" i="33"/>
  <c r="BI55" i="33"/>
  <c r="BH55" i="33"/>
  <c r="BG55" i="33"/>
  <c r="BF55" i="33"/>
  <c r="BE55" i="33"/>
  <c r="BD55" i="33"/>
  <c r="BC55" i="33"/>
  <c r="BB55" i="33"/>
  <c r="BA55" i="33"/>
  <c r="AZ55" i="33"/>
  <c r="AY55" i="33"/>
  <c r="AX55" i="33"/>
  <c r="AW55" i="33"/>
  <c r="AV55" i="33"/>
  <c r="AU55" i="33"/>
  <c r="AT55" i="33"/>
  <c r="AS55" i="33"/>
  <c r="AR55" i="33"/>
  <c r="AQ55" i="33"/>
  <c r="AP55" i="33"/>
  <c r="AO55" i="33"/>
  <c r="AN55" i="33"/>
  <c r="AM55" i="33"/>
  <c r="AL55" i="33"/>
  <c r="AK55" i="33"/>
  <c r="AJ55" i="33"/>
  <c r="AI55" i="33"/>
  <c r="AH55" i="33"/>
  <c r="AG55" i="33"/>
  <c r="AF55" i="33"/>
  <c r="AE55" i="33"/>
  <c r="AD55" i="33"/>
  <c r="AC55" i="33"/>
  <c r="AB55" i="33"/>
  <c r="AA55" i="33"/>
  <c r="Z55" i="33"/>
  <c r="Y55" i="33"/>
  <c r="X55" i="33"/>
  <c r="W55" i="33"/>
  <c r="V55" i="33"/>
  <c r="U55" i="33"/>
  <c r="T55" i="33"/>
  <c r="S55" i="33"/>
  <c r="R55" i="33"/>
  <c r="Q55" i="33"/>
  <c r="P55" i="33"/>
  <c r="O55" i="33"/>
  <c r="N55" i="33"/>
  <c r="M55" i="33"/>
  <c r="L55" i="33"/>
  <c r="K55" i="33"/>
  <c r="J55" i="33"/>
  <c r="I55" i="33"/>
  <c r="H55" i="33"/>
  <c r="G55" i="33"/>
  <c r="F55" i="33"/>
  <c r="E55" i="33"/>
  <c r="D55" i="33"/>
  <c r="C55" i="33"/>
  <c r="CH46" i="32"/>
  <c r="CG46" i="32"/>
  <c r="CF46" i="32"/>
  <c r="CE46" i="32"/>
  <c r="CD46" i="32"/>
  <c r="CC46" i="32"/>
  <c r="CB46" i="32"/>
  <c r="CA46" i="32"/>
  <c r="BZ46" i="32"/>
  <c r="BY46" i="32"/>
  <c r="BX46" i="32"/>
  <c r="BW46" i="32"/>
  <c r="BV46" i="32"/>
  <c r="BU46" i="32"/>
  <c r="BT46" i="32"/>
  <c r="BS46" i="32"/>
  <c r="BR46" i="32"/>
  <c r="BQ46" i="32"/>
  <c r="BP46" i="32"/>
  <c r="BO46" i="32"/>
  <c r="BN46" i="32"/>
  <c r="BM46" i="32"/>
  <c r="BL46" i="32"/>
  <c r="BK46" i="32"/>
  <c r="BJ46" i="32"/>
  <c r="BI46" i="32"/>
  <c r="BH46" i="32"/>
  <c r="BG46" i="32"/>
  <c r="BF46" i="32"/>
  <c r="BE46" i="32"/>
  <c r="BD46" i="32"/>
  <c r="BC46" i="32"/>
  <c r="BB46" i="32"/>
  <c r="BA46" i="32"/>
  <c r="AZ46" i="32"/>
  <c r="AY46" i="32"/>
  <c r="AX46" i="32"/>
  <c r="AW46" i="32"/>
  <c r="AV46" i="32"/>
  <c r="AU46" i="32"/>
  <c r="AT46" i="32"/>
  <c r="AS46" i="32"/>
  <c r="AR46" i="32"/>
  <c r="AQ46" i="32"/>
  <c r="AP46" i="32"/>
  <c r="AO46" i="32"/>
  <c r="AN46" i="32"/>
  <c r="AM46" i="32"/>
  <c r="AL46" i="32"/>
  <c r="AK46" i="32"/>
  <c r="AJ46" i="32"/>
  <c r="AI46" i="32"/>
  <c r="AH46" i="32"/>
  <c r="AG46" i="32"/>
  <c r="AF46" i="32"/>
  <c r="AE46" i="32"/>
  <c r="AD46" i="32"/>
  <c r="AC46" i="32"/>
  <c r="AB46" i="32"/>
  <c r="AA46" i="32"/>
  <c r="Z46" i="32"/>
  <c r="Y46" i="32"/>
  <c r="X46" i="32"/>
  <c r="W46" i="32"/>
  <c r="V46" i="32"/>
  <c r="U46" i="32"/>
  <c r="T46" i="32"/>
  <c r="S46" i="32"/>
  <c r="R46" i="32"/>
  <c r="Q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C46" i="32"/>
  <c r="CH55" i="31"/>
  <c r="CG55" i="31"/>
  <c r="CF55" i="31"/>
  <c r="CE55" i="31"/>
  <c r="CD55" i="31"/>
  <c r="CC55" i="31"/>
  <c r="CB55" i="31"/>
  <c r="CA55" i="31"/>
  <c r="BZ55" i="31"/>
  <c r="BY55" i="31"/>
  <c r="BX55" i="31"/>
  <c r="BW55" i="31"/>
  <c r="BV55" i="31"/>
  <c r="BU55" i="31"/>
  <c r="BT55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AU55" i="31"/>
  <c r="AT55" i="31"/>
  <c r="AS55" i="31"/>
  <c r="AR55" i="31"/>
  <c r="AQ55" i="31"/>
  <c r="AP55" i="31"/>
  <c r="AO55" i="31"/>
  <c r="AN55" i="31"/>
  <c r="AM55" i="31"/>
  <c r="AL55" i="31"/>
  <c r="AK55" i="31"/>
  <c r="AJ55" i="31"/>
  <c r="AI55" i="31"/>
  <c r="AH55" i="31"/>
  <c r="AG55" i="31"/>
  <c r="AF55" i="31"/>
  <c r="AE55" i="31"/>
  <c r="AD55" i="31"/>
  <c r="AC55" i="31"/>
  <c r="AB55" i="31"/>
  <c r="AA55" i="31"/>
  <c r="Z55" i="31"/>
  <c r="Y55" i="31"/>
  <c r="X55" i="31"/>
  <c r="W55" i="31"/>
  <c r="V55" i="31"/>
  <c r="U55" i="31"/>
  <c r="T55" i="31"/>
  <c r="S55" i="31"/>
  <c r="R55" i="31"/>
  <c r="Q55" i="31"/>
  <c r="P55" i="31"/>
  <c r="O55" i="31"/>
  <c r="N55" i="31"/>
  <c r="M55" i="31"/>
  <c r="L55" i="31"/>
  <c r="K55" i="31"/>
  <c r="J55" i="31"/>
  <c r="I55" i="31"/>
  <c r="H55" i="31"/>
  <c r="G55" i="31"/>
  <c r="F55" i="31"/>
  <c r="E55" i="31"/>
  <c r="D55" i="31"/>
  <c r="C55" i="31"/>
  <c r="CH55" i="30"/>
  <c r="CG55" i="30"/>
  <c r="CF55" i="30"/>
  <c r="CE55" i="30"/>
  <c r="CD55" i="30"/>
  <c r="CC55" i="30"/>
  <c r="CB55" i="30"/>
  <c r="CA55" i="30"/>
  <c r="BZ55" i="30"/>
  <c r="BY55" i="30"/>
  <c r="BX55" i="30"/>
  <c r="BW55" i="30"/>
  <c r="BV55" i="30"/>
  <c r="BU55" i="30"/>
  <c r="BT55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AU55" i="30"/>
  <c r="AT55" i="30"/>
  <c r="AS55" i="30"/>
  <c r="AR55" i="30"/>
  <c r="AQ55" i="30"/>
  <c r="AP55" i="30"/>
  <c r="AO55" i="30"/>
  <c r="AN55" i="30"/>
  <c r="AM55" i="30"/>
  <c r="AL55" i="30"/>
  <c r="AK55" i="30"/>
  <c r="AJ55" i="30"/>
  <c r="AI55" i="30"/>
  <c r="AH55" i="30"/>
  <c r="AG55" i="30"/>
  <c r="AF55" i="30"/>
  <c r="AE55" i="30"/>
  <c r="AD55" i="30"/>
  <c r="AC55" i="30"/>
  <c r="AB55" i="30"/>
  <c r="AA55" i="30"/>
  <c r="Z55" i="30"/>
  <c r="Y55" i="30"/>
  <c r="X55" i="30"/>
  <c r="W55" i="30"/>
  <c r="V55" i="30"/>
  <c r="U55" i="30"/>
  <c r="T55" i="30"/>
  <c r="S55" i="30"/>
  <c r="R55" i="30"/>
  <c r="Q55" i="30"/>
  <c r="P55" i="30"/>
  <c r="O55" i="30"/>
  <c r="N55" i="30"/>
  <c r="M55" i="30"/>
  <c r="L55" i="30"/>
  <c r="K55" i="30"/>
  <c r="J55" i="30"/>
  <c r="I55" i="30"/>
  <c r="H55" i="30"/>
  <c r="G55" i="30"/>
  <c r="F55" i="30"/>
  <c r="E55" i="30"/>
  <c r="D55" i="30"/>
  <c r="C55" i="30"/>
  <c r="CH55" i="29"/>
  <c r="CG55" i="29"/>
  <c r="CF55" i="29"/>
  <c r="CE55" i="29"/>
  <c r="CD55" i="29"/>
  <c r="CC55" i="29"/>
  <c r="CB55" i="29"/>
  <c r="CA55" i="29"/>
  <c r="BZ55" i="29"/>
  <c r="BY55" i="29"/>
  <c r="BX55" i="29"/>
  <c r="BW55" i="29"/>
  <c r="BV55" i="29"/>
  <c r="BU55" i="29"/>
  <c r="BT55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AU55" i="29"/>
  <c r="AT55" i="29"/>
  <c r="AS55" i="29"/>
  <c r="AR55" i="29"/>
  <c r="AQ55" i="29"/>
  <c r="AP55" i="29"/>
  <c r="AO55" i="29"/>
  <c r="AN55" i="29"/>
  <c r="AM55" i="29"/>
  <c r="AL55" i="29"/>
  <c r="AK55" i="29"/>
  <c r="AJ55" i="29"/>
  <c r="AI55" i="29"/>
  <c r="AH55" i="29"/>
  <c r="AG55" i="29"/>
  <c r="AF55" i="29"/>
  <c r="AE55" i="29"/>
  <c r="AD55" i="29"/>
  <c r="AC55" i="29"/>
  <c r="AB55" i="29"/>
  <c r="AA55" i="29"/>
  <c r="Z55" i="29"/>
  <c r="Y55" i="29"/>
  <c r="X55" i="29"/>
  <c r="W55" i="29"/>
  <c r="V55" i="29"/>
  <c r="U55" i="29"/>
  <c r="T55" i="29"/>
  <c r="S55" i="29"/>
  <c r="R55" i="29"/>
  <c r="Q55" i="29"/>
  <c r="P55" i="29"/>
  <c r="O55" i="29"/>
  <c r="N55" i="29"/>
  <c r="M55" i="29"/>
  <c r="L55" i="29"/>
  <c r="K55" i="29"/>
  <c r="J55" i="29"/>
  <c r="I55" i="29"/>
  <c r="H55" i="29"/>
  <c r="G55" i="29"/>
  <c r="F55" i="29"/>
  <c r="E55" i="29"/>
  <c r="D55" i="29"/>
  <c r="C55" i="29"/>
  <c r="CH55" i="10"/>
  <c r="CG55" i="10"/>
  <c r="CF55" i="10"/>
  <c r="CE55" i="10"/>
  <c r="CD55" i="10"/>
  <c r="CC55" i="10"/>
  <c r="CB55" i="10"/>
  <c r="CA55" i="10"/>
  <c r="BZ55" i="10"/>
  <c r="BY55" i="10"/>
  <c r="BX55" i="10"/>
  <c r="BW55" i="10"/>
  <c r="BV55" i="10"/>
  <c r="BU55" i="10"/>
  <c r="BT55" i="10"/>
  <c r="BS55" i="10"/>
  <c r="BR55" i="10"/>
  <c r="BQ55" i="10"/>
  <c r="BP55" i="10"/>
  <c r="BO55" i="10"/>
  <c r="BN55" i="10"/>
  <c r="BM55" i="10"/>
  <c r="BL55" i="10"/>
  <c r="BK55" i="10"/>
  <c r="BJ55" i="10"/>
  <c r="BI55" i="10"/>
  <c r="BH55" i="10"/>
  <c r="BG55" i="10"/>
  <c r="BF55" i="10"/>
  <c r="BE55" i="10"/>
  <c r="BD55" i="10"/>
  <c r="BC55" i="10"/>
  <c r="BB55" i="10"/>
  <c r="BA55" i="10"/>
  <c r="AZ55" i="10"/>
  <c r="AY55" i="10"/>
  <c r="AX55" i="10"/>
  <c r="AW55" i="10"/>
  <c r="AV55" i="10"/>
  <c r="AU55" i="10"/>
  <c r="AT55" i="10"/>
  <c r="AS55" i="10"/>
  <c r="AR55" i="10"/>
  <c r="AQ55" i="10"/>
  <c r="AP55" i="10"/>
  <c r="AO55" i="10"/>
  <c r="AN55" i="10"/>
  <c r="AM55" i="10"/>
  <c r="AL55" i="10"/>
  <c r="AK55" i="10"/>
  <c r="AJ55" i="10"/>
  <c r="AI55" i="10"/>
  <c r="AH55" i="10"/>
  <c r="AG55" i="10"/>
  <c r="AF55" i="10"/>
  <c r="AE55" i="10"/>
  <c r="AD55" i="10"/>
  <c r="AC55" i="10"/>
  <c r="AB55" i="10"/>
  <c r="AA55" i="10"/>
  <c r="Z55" i="10"/>
  <c r="Y55" i="10"/>
  <c r="X55" i="10"/>
  <c r="W55" i="10"/>
  <c r="V55" i="10"/>
  <c r="U55" i="10"/>
  <c r="T55" i="10"/>
  <c r="S55" i="10"/>
  <c r="R55" i="10"/>
  <c r="Q55" i="10"/>
  <c r="P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C55" i="10"/>
  <c r="N46" i="2"/>
  <c r="M46" i="2"/>
  <c r="L46" i="2"/>
  <c r="K46" i="2"/>
  <c r="J46" i="2"/>
  <c r="I46" i="2"/>
  <c r="H46" i="2"/>
  <c r="G46" i="2"/>
  <c r="F46" i="2"/>
  <c r="E46" i="2"/>
  <c r="D46" i="2"/>
  <c r="C46" i="2"/>
  <c r="CH19" i="36"/>
  <c r="CG19" i="36"/>
  <c r="CF19" i="36"/>
  <c r="CE19" i="36"/>
  <c r="CD19" i="36"/>
  <c r="CC19" i="36"/>
  <c r="CB19" i="36"/>
  <c r="CA19" i="36"/>
  <c r="BZ19" i="36"/>
  <c r="BY19" i="36"/>
  <c r="BX19" i="36"/>
  <c r="BW19" i="36"/>
  <c r="BV19" i="36"/>
  <c r="BU19" i="36"/>
  <c r="BT19" i="36"/>
  <c r="BS19" i="36"/>
  <c r="BR19" i="36"/>
  <c r="BQ19" i="36"/>
  <c r="BP19" i="36"/>
  <c r="BO19" i="36"/>
  <c r="BN19" i="36"/>
  <c r="BM19" i="36"/>
  <c r="BL19" i="36"/>
  <c r="BK19" i="36"/>
  <c r="BJ19" i="36"/>
  <c r="BI19" i="36"/>
  <c r="BH19" i="36"/>
  <c r="BG19" i="36"/>
  <c r="BF19" i="36"/>
  <c r="BE19" i="36"/>
  <c r="BD19" i="36"/>
  <c r="BC19" i="36"/>
  <c r="BB19" i="36"/>
  <c r="BA19" i="36"/>
  <c r="AZ19" i="36"/>
  <c r="AY19" i="36"/>
  <c r="AX19" i="36"/>
  <c r="AW19" i="36"/>
  <c r="AV19" i="36"/>
  <c r="AU19" i="36"/>
  <c r="AT19" i="36"/>
  <c r="AS19" i="36"/>
  <c r="AR19" i="36"/>
  <c r="AQ19" i="36"/>
  <c r="AP19" i="36"/>
  <c r="AO19" i="36"/>
  <c r="AN19" i="36"/>
  <c r="AM19" i="36"/>
  <c r="AL19" i="36"/>
  <c r="AK19" i="36"/>
  <c r="AJ19" i="36"/>
  <c r="AI19" i="36"/>
  <c r="AH19" i="36"/>
  <c r="AG19" i="36"/>
  <c r="AF19" i="36"/>
  <c r="AE19" i="36"/>
  <c r="AD19" i="36"/>
  <c r="AC19" i="36"/>
  <c r="AB19" i="36"/>
  <c r="AA19" i="36"/>
  <c r="Z19" i="36"/>
  <c r="Y19" i="36"/>
  <c r="X19" i="36"/>
  <c r="W19" i="36"/>
  <c r="V19" i="36"/>
  <c r="U19" i="36"/>
  <c r="T19" i="36"/>
  <c r="S19" i="36"/>
  <c r="R19" i="36"/>
  <c r="Q19" i="36"/>
  <c r="P19" i="36"/>
  <c r="O19" i="36"/>
  <c r="CH19" i="35"/>
  <c r="CG19" i="35"/>
  <c r="CF19" i="35"/>
  <c r="CE19" i="35"/>
  <c r="CD19" i="35"/>
  <c r="CC19" i="35"/>
  <c r="CB19" i="35"/>
  <c r="CA19" i="35"/>
  <c r="BZ19" i="35"/>
  <c r="BY19" i="35"/>
  <c r="BX19" i="35"/>
  <c r="BW19" i="35"/>
  <c r="BV19" i="35"/>
  <c r="BU19" i="35"/>
  <c r="BT19" i="35"/>
  <c r="BS19" i="35"/>
  <c r="BR19" i="35"/>
  <c r="BQ19" i="35"/>
  <c r="BP19" i="35"/>
  <c r="BO19" i="35"/>
  <c r="BN19" i="35"/>
  <c r="BM19" i="35"/>
  <c r="BL19" i="35"/>
  <c r="BK19" i="35"/>
  <c r="BJ19" i="35"/>
  <c r="BI19" i="35"/>
  <c r="BH19" i="35"/>
  <c r="BG19" i="35"/>
  <c r="BF19" i="35"/>
  <c r="BE19" i="35"/>
  <c r="BD19" i="35"/>
  <c r="BC19" i="35"/>
  <c r="BB19" i="35"/>
  <c r="BA19" i="35"/>
  <c r="AZ19" i="35"/>
  <c r="AY19" i="35"/>
  <c r="AX19" i="35"/>
  <c r="AW19" i="35"/>
  <c r="AV19" i="35"/>
  <c r="AU19" i="35"/>
  <c r="AT19" i="35"/>
  <c r="AS19" i="35"/>
  <c r="AR19" i="35"/>
  <c r="AQ19" i="35"/>
  <c r="AP19" i="35"/>
  <c r="AO19" i="35"/>
  <c r="AN19" i="35"/>
  <c r="AM19" i="35"/>
  <c r="AL19" i="35"/>
  <c r="AK19" i="35"/>
  <c r="AJ19" i="35"/>
  <c r="AI19" i="35"/>
  <c r="AH19" i="35"/>
  <c r="AG19" i="35"/>
  <c r="AF19" i="35"/>
  <c r="AE19" i="35"/>
  <c r="AD19" i="35"/>
  <c r="AC19" i="35"/>
  <c r="AB19" i="35"/>
  <c r="AA19" i="35"/>
  <c r="Z19" i="35"/>
  <c r="Y19" i="35"/>
  <c r="X19" i="35"/>
  <c r="W19" i="35"/>
  <c r="V19" i="35"/>
  <c r="U19" i="35"/>
  <c r="T19" i="35"/>
  <c r="S19" i="35"/>
  <c r="R19" i="35"/>
  <c r="Q19" i="35"/>
  <c r="P19" i="35"/>
  <c r="O19" i="35"/>
  <c r="CH19" i="34"/>
  <c r="CG19" i="34"/>
  <c r="CF19" i="34"/>
  <c r="CE19" i="34"/>
  <c r="CD19" i="34"/>
  <c r="CC19" i="34"/>
  <c r="CB19" i="34"/>
  <c r="CA19" i="34"/>
  <c r="BZ19" i="34"/>
  <c r="BY19" i="34"/>
  <c r="BX19" i="34"/>
  <c r="BW19" i="34"/>
  <c r="BV19" i="34"/>
  <c r="BU19" i="34"/>
  <c r="BT19" i="34"/>
  <c r="BS19" i="34"/>
  <c r="BR19" i="34"/>
  <c r="BQ19" i="34"/>
  <c r="BP19" i="34"/>
  <c r="BO19" i="34"/>
  <c r="BN19" i="34"/>
  <c r="BM19" i="34"/>
  <c r="BL19" i="34"/>
  <c r="BK19" i="34"/>
  <c r="BJ19" i="34"/>
  <c r="BI19" i="34"/>
  <c r="BH19" i="34"/>
  <c r="BG19" i="34"/>
  <c r="BF19" i="34"/>
  <c r="BE19" i="34"/>
  <c r="BD19" i="34"/>
  <c r="BC19" i="34"/>
  <c r="BB19" i="34"/>
  <c r="BA19" i="34"/>
  <c r="AZ19" i="34"/>
  <c r="AY19" i="34"/>
  <c r="AX19" i="34"/>
  <c r="AW19" i="34"/>
  <c r="AV19" i="34"/>
  <c r="AU19" i="34"/>
  <c r="AT19" i="34"/>
  <c r="AS19" i="34"/>
  <c r="AR19" i="34"/>
  <c r="AQ19" i="34"/>
  <c r="AP19" i="34"/>
  <c r="AO19" i="34"/>
  <c r="AN19" i="34"/>
  <c r="AM19" i="34"/>
  <c r="AL19" i="34"/>
  <c r="AK19" i="34"/>
  <c r="AJ19" i="34"/>
  <c r="AI19" i="34"/>
  <c r="AH19" i="34"/>
  <c r="AG19" i="34"/>
  <c r="AF19" i="34"/>
  <c r="AE19" i="34"/>
  <c r="AD19" i="34"/>
  <c r="AC19" i="34"/>
  <c r="AB19" i="34"/>
  <c r="AA19" i="34"/>
  <c r="Z19" i="34"/>
  <c r="Y19" i="34"/>
  <c r="X19" i="34"/>
  <c r="W19" i="34"/>
  <c r="V19" i="34"/>
  <c r="U19" i="34"/>
  <c r="T19" i="34"/>
  <c r="S19" i="34"/>
  <c r="R19" i="34"/>
  <c r="Q19" i="34"/>
  <c r="P19" i="34"/>
  <c r="O19" i="34"/>
  <c r="CH19" i="33"/>
  <c r="CG19" i="33"/>
  <c r="CF19" i="33"/>
  <c r="CE19" i="33"/>
  <c r="CD19" i="33"/>
  <c r="CC19" i="33"/>
  <c r="CB19" i="33"/>
  <c r="CA19" i="33"/>
  <c r="BZ19" i="33"/>
  <c r="BY19" i="33"/>
  <c r="BX19" i="33"/>
  <c r="BW19" i="33"/>
  <c r="BV19" i="33"/>
  <c r="BU19" i="33"/>
  <c r="BT19" i="33"/>
  <c r="BS19" i="33"/>
  <c r="BR19" i="33"/>
  <c r="BQ19" i="33"/>
  <c r="BP19" i="33"/>
  <c r="BO19" i="33"/>
  <c r="BN19" i="33"/>
  <c r="BM19" i="33"/>
  <c r="BL19" i="33"/>
  <c r="BK19" i="33"/>
  <c r="BJ19" i="33"/>
  <c r="BI19" i="33"/>
  <c r="BH19" i="33"/>
  <c r="BG19" i="33"/>
  <c r="BF19" i="33"/>
  <c r="BE19" i="33"/>
  <c r="BD19" i="33"/>
  <c r="BC19" i="33"/>
  <c r="BB19" i="33"/>
  <c r="BA19" i="33"/>
  <c r="AZ19" i="33"/>
  <c r="AY19" i="33"/>
  <c r="AX19" i="33"/>
  <c r="AW19" i="33"/>
  <c r="AV19" i="33"/>
  <c r="AU19" i="33"/>
  <c r="AT19" i="33"/>
  <c r="AS19" i="33"/>
  <c r="AR19" i="33"/>
  <c r="AQ19" i="33"/>
  <c r="AP19" i="33"/>
  <c r="AO19" i="33"/>
  <c r="AN19" i="33"/>
  <c r="AM19" i="33"/>
  <c r="AL19" i="33"/>
  <c r="AK19" i="33"/>
  <c r="AJ19" i="33"/>
  <c r="AI19" i="33"/>
  <c r="AH19" i="33"/>
  <c r="AG19" i="33"/>
  <c r="AF19" i="33"/>
  <c r="AE19" i="33"/>
  <c r="AD19" i="33"/>
  <c r="AC19" i="33"/>
  <c r="AB19" i="33"/>
  <c r="AA19" i="33"/>
  <c r="Z19" i="33"/>
  <c r="Y19" i="33"/>
  <c r="X19" i="33"/>
  <c r="W19" i="33"/>
  <c r="V19" i="33"/>
  <c r="U19" i="33"/>
  <c r="T19" i="33"/>
  <c r="S19" i="33"/>
  <c r="R19" i="33"/>
  <c r="Q19" i="33"/>
  <c r="P19" i="33"/>
  <c r="O19" i="33"/>
  <c r="CH16" i="32"/>
  <c r="CG16" i="32"/>
  <c r="CF16" i="32"/>
  <c r="CE16" i="32"/>
  <c r="CD16" i="32"/>
  <c r="CC16" i="32"/>
  <c r="CB16" i="32"/>
  <c r="CA16" i="32"/>
  <c r="BZ16" i="32"/>
  <c r="BY16" i="32"/>
  <c r="BX16" i="32"/>
  <c r="BW16" i="32"/>
  <c r="BV16" i="32"/>
  <c r="BU16" i="32"/>
  <c r="BT16" i="32"/>
  <c r="BS16" i="32"/>
  <c r="BR16" i="32"/>
  <c r="BQ16" i="32"/>
  <c r="BP16" i="32"/>
  <c r="BO16" i="32"/>
  <c r="BN16" i="32"/>
  <c r="BM16" i="32"/>
  <c r="BL16" i="32"/>
  <c r="BK16" i="32"/>
  <c r="BJ16" i="32"/>
  <c r="BI16" i="32"/>
  <c r="BH16" i="32"/>
  <c r="BG16" i="32"/>
  <c r="BF16" i="32"/>
  <c r="BE16" i="32"/>
  <c r="BD16" i="32"/>
  <c r="BC16" i="32"/>
  <c r="BB16" i="32"/>
  <c r="BA16" i="32"/>
  <c r="AZ16" i="32"/>
  <c r="AY16" i="32"/>
  <c r="AX16" i="32"/>
  <c r="AW16" i="32"/>
  <c r="AV16" i="32"/>
  <c r="AU16" i="32"/>
  <c r="AT16" i="32"/>
  <c r="AS16" i="32"/>
  <c r="AR16" i="32"/>
  <c r="AQ16" i="32"/>
  <c r="AP16" i="32"/>
  <c r="AO16" i="32"/>
  <c r="AN16" i="32"/>
  <c r="AM16" i="32"/>
  <c r="AL16" i="32"/>
  <c r="AK16" i="32"/>
  <c r="AJ16" i="32"/>
  <c r="AI16" i="32"/>
  <c r="AH16" i="32"/>
  <c r="AG16" i="32"/>
  <c r="AF16" i="32"/>
  <c r="AE16" i="32"/>
  <c r="AD16" i="32"/>
  <c r="AC16" i="32"/>
  <c r="AB16" i="32"/>
  <c r="AA16" i="32"/>
  <c r="Z16" i="32"/>
  <c r="Y16" i="32"/>
  <c r="X16" i="32"/>
  <c r="W16" i="32"/>
  <c r="V16" i="32"/>
  <c r="U16" i="32"/>
  <c r="T16" i="32"/>
  <c r="S16" i="32"/>
  <c r="R16" i="32"/>
  <c r="Q16" i="32"/>
  <c r="P16" i="32"/>
  <c r="O16" i="32"/>
  <c r="CH19" i="31"/>
  <c r="CG19" i="31"/>
  <c r="CF19" i="31"/>
  <c r="CE19" i="31"/>
  <c r="CD19" i="31"/>
  <c r="CC19" i="31"/>
  <c r="CB19" i="31"/>
  <c r="CA19" i="31"/>
  <c r="BZ19" i="31"/>
  <c r="BY19" i="31"/>
  <c r="BX19" i="31"/>
  <c r="BW19" i="31"/>
  <c r="BV19" i="31"/>
  <c r="BU19" i="31"/>
  <c r="BT19" i="31"/>
  <c r="BS19" i="31"/>
  <c r="BR19" i="31"/>
  <c r="BQ19" i="31"/>
  <c r="BP19" i="31"/>
  <c r="BO19" i="31"/>
  <c r="BN19" i="31"/>
  <c r="BM19" i="31"/>
  <c r="BL19" i="31"/>
  <c r="BK19" i="31"/>
  <c r="BJ19" i="31"/>
  <c r="BI19" i="31"/>
  <c r="BH19" i="31"/>
  <c r="BG19" i="31"/>
  <c r="BF19" i="31"/>
  <c r="BE19" i="31"/>
  <c r="BD19" i="31"/>
  <c r="BC19" i="31"/>
  <c r="BB19" i="31"/>
  <c r="BA19" i="31"/>
  <c r="AZ19" i="31"/>
  <c r="AY19" i="31"/>
  <c r="AX19" i="31"/>
  <c r="AW19" i="31"/>
  <c r="AV19" i="31"/>
  <c r="AU19" i="31"/>
  <c r="AT19" i="31"/>
  <c r="AS19" i="31"/>
  <c r="AR19" i="31"/>
  <c r="AQ19" i="31"/>
  <c r="AP19" i="31"/>
  <c r="AO19" i="31"/>
  <c r="AN19" i="31"/>
  <c r="AM19" i="31"/>
  <c r="AL19" i="31"/>
  <c r="AK19" i="31"/>
  <c r="AJ19" i="31"/>
  <c r="AI19" i="31"/>
  <c r="AH19" i="31"/>
  <c r="AG19" i="31"/>
  <c r="AF19" i="31"/>
  <c r="AE19" i="31"/>
  <c r="AD19" i="31"/>
  <c r="AC19" i="31"/>
  <c r="AB19" i="31"/>
  <c r="AA19" i="31"/>
  <c r="Z19" i="31"/>
  <c r="Y19" i="31"/>
  <c r="X19" i="31"/>
  <c r="W19" i="31"/>
  <c r="V19" i="31"/>
  <c r="U19" i="31"/>
  <c r="T19" i="31"/>
  <c r="S19" i="31"/>
  <c r="R19" i="31"/>
  <c r="Q19" i="31"/>
  <c r="P19" i="31"/>
  <c r="O19" i="31"/>
  <c r="CH19" i="30"/>
  <c r="CG19" i="30"/>
  <c r="CF19" i="30"/>
  <c r="CE19" i="30"/>
  <c r="CD19" i="30"/>
  <c r="CC19" i="30"/>
  <c r="CB19" i="30"/>
  <c r="CA19" i="30"/>
  <c r="BZ19" i="30"/>
  <c r="BY19" i="30"/>
  <c r="BX19" i="30"/>
  <c r="BW19" i="30"/>
  <c r="BV19" i="30"/>
  <c r="BU19" i="30"/>
  <c r="BT19" i="30"/>
  <c r="BS19" i="30"/>
  <c r="BR19" i="30"/>
  <c r="BQ19" i="30"/>
  <c r="BP19" i="30"/>
  <c r="BO19" i="30"/>
  <c r="BN19" i="30"/>
  <c r="BM19" i="30"/>
  <c r="BL19" i="30"/>
  <c r="BK19" i="30"/>
  <c r="BJ19" i="30"/>
  <c r="BI19" i="30"/>
  <c r="BH19" i="30"/>
  <c r="BG19" i="30"/>
  <c r="BF19" i="30"/>
  <c r="BE19" i="30"/>
  <c r="BD19" i="30"/>
  <c r="BC19" i="30"/>
  <c r="BB19" i="30"/>
  <c r="BA19" i="30"/>
  <c r="AZ19" i="30"/>
  <c r="AY19" i="30"/>
  <c r="AX19" i="30"/>
  <c r="AW19" i="30"/>
  <c r="AV19" i="30"/>
  <c r="AU19" i="30"/>
  <c r="AT19" i="30"/>
  <c r="AS19" i="30"/>
  <c r="AR19" i="30"/>
  <c r="AQ19" i="30"/>
  <c r="AP19" i="30"/>
  <c r="AO19" i="30"/>
  <c r="AN19" i="30"/>
  <c r="AM19" i="30"/>
  <c r="AL19" i="30"/>
  <c r="AK19" i="30"/>
  <c r="AJ19" i="30"/>
  <c r="AI19" i="30"/>
  <c r="AH19" i="30"/>
  <c r="AG19" i="30"/>
  <c r="AF19" i="30"/>
  <c r="AE19" i="30"/>
  <c r="AD19" i="30"/>
  <c r="AC19" i="30"/>
  <c r="AB19" i="30"/>
  <c r="AA19" i="30"/>
  <c r="Z19" i="30"/>
  <c r="Y19" i="30"/>
  <c r="X19" i="30"/>
  <c r="W19" i="30"/>
  <c r="V19" i="30"/>
  <c r="U19" i="30"/>
  <c r="T19" i="30"/>
  <c r="S19" i="30"/>
  <c r="R19" i="30"/>
  <c r="Q19" i="30"/>
  <c r="P19" i="30"/>
  <c r="O19" i="30"/>
  <c r="CH19" i="29"/>
  <c r="CG19" i="29"/>
  <c r="CF19" i="29"/>
  <c r="CE19" i="29"/>
  <c r="CD19" i="29"/>
  <c r="CC19" i="29"/>
  <c r="CB19" i="29"/>
  <c r="CA19" i="29"/>
  <c r="BZ19" i="29"/>
  <c r="BY19" i="29"/>
  <c r="BX19" i="29"/>
  <c r="BW19" i="29"/>
  <c r="BV19" i="29"/>
  <c r="BU19" i="29"/>
  <c r="BT19" i="29"/>
  <c r="BS19" i="29"/>
  <c r="BR19" i="29"/>
  <c r="BQ19" i="29"/>
  <c r="BP19" i="29"/>
  <c r="BO19" i="29"/>
  <c r="BN19" i="29"/>
  <c r="BM19" i="29"/>
  <c r="BL19" i="29"/>
  <c r="BK19" i="29"/>
  <c r="BJ19" i="29"/>
  <c r="BI19" i="29"/>
  <c r="BH19" i="29"/>
  <c r="BG19" i="29"/>
  <c r="BF19" i="29"/>
  <c r="BE19" i="29"/>
  <c r="BD19" i="29"/>
  <c r="BC19" i="29"/>
  <c r="BB19" i="29"/>
  <c r="BA19" i="29"/>
  <c r="AZ19" i="29"/>
  <c r="AY19" i="29"/>
  <c r="AX19" i="29"/>
  <c r="AW19" i="29"/>
  <c r="AV19" i="29"/>
  <c r="AU19" i="29"/>
  <c r="AT19" i="29"/>
  <c r="AS19" i="29"/>
  <c r="AR19" i="29"/>
  <c r="AQ19" i="29"/>
  <c r="AP19" i="29"/>
  <c r="AO19" i="29"/>
  <c r="AN19" i="29"/>
  <c r="AM19" i="29"/>
  <c r="AL19" i="29"/>
  <c r="AK19" i="29"/>
  <c r="AJ19" i="29"/>
  <c r="AI19" i="29"/>
  <c r="AH19" i="29"/>
  <c r="AG19" i="29"/>
  <c r="AF19" i="29"/>
  <c r="AE19" i="29"/>
  <c r="AD19" i="29"/>
  <c r="AC19" i="29"/>
  <c r="AB19" i="29"/>
  <c r="AA19" i="29"/>
  <c r="Z19" i="29"/>
  <c r="Y19" i="29"/>
  <c r="X19" i="29"/>
  <c r="W19" i="29"/>
  <c r="V19" i="29"/>
  <c r="U19" i="29"/>
  <c r="T19" i="29"/>
  <c r="S19" i="29"/>
  <c r="R19" i="29"/>
  <c r="Q19" i="29"/>
  <c r="P19" i="29"/>
  <c r="O19" i="29"/>
  <c r="CH19" i="10"/>
  <c r="CG19" i="10"/>
  <c r="CF19" i="10"/>
  <c r="CE19" i="10"/>
  <c r="CD19" i="10"/>
  <c r="CC19" i="10"/>
  <c r="CB19" i="10"/>
  <c r="CA19" i="10"/>
  <c r="BZ19" i="10"/>
  <c r="BY19" i="10"/>
  <c r="BX19" i="10"/>
  <c r="BW19" i="10"/>
  <c r="BV19" i="10"/>
  <c r="BU19" i="10"/>
  <c r="BT19" i="10"/>
  <c r="BS19" i="10"/>
  <c r="BR19" i="10"/>
  <c r="BQ19" i="10"/>
  <c r="BP19" i="10"/>
  <c r="BO19" i="10"/>
  <c r="BN19" i="10"/>
  <c r="BM19" i="10"/>
  <c r="BL19" i="10"/>
  <c r="BK19" i="10"/>
  <c r="BJ19" i="10"/>
  <c r="BI19" i="10"/>
  <c r="BH19" i="10"/>
  <c r="BG19" i="10"/>
  <c r="BF19" i="10"/>
  <c r="BE19" i="10"/>
  <c r="BD19" i="10"/>
  <c r="BC19" i="10"/>
  <c r="BB19" i="10"/>
  <c r="BA19" i="10"/>
  <c r="AZ19" i="10"/>
  <c r="AY19" i="10"/>
  <c r="AX19" i="10"/>
  <c r="AW19" i="10"/>
  <c r="AV19" i="10"/>
  <c r="AU19" i="10"/>
  <c r="AT19" i="10"/>
  <c r="AS19" i="10"/>
  <c r="AR19" i="10"/>
  <c r="AQ19" i="10"/>
  <c r="AP19" i="10"/>
  <c r="AO19" i="10"/>
  <c r="AN19" i="10"/>
  <c r="AM19" i="10"/>
  <c r="AL19" i="10"/>
  <c r="AK19" i="10"/>
  <c r="AJ19" i="10"/>
  <c r="AI19" i="10"/>
  <c r="AH19" i="10"/>
  <c r="AG19" i="10"/>
  <c r="AF19" i="10"/>
  <c r="AE19" i="10"/>
  <c r="AD19" i="10"/>
  <c r="AC19" i="10"/>
  <c r="AB19" i="10"/>
  <c r="AA19" i="10"/>
  <c r="Z19" i="10"/>
  <c r="Y19" i="10"/>
  <c r="X19" i="10"/>
  <c r="W19" i="10"/>
  <c r="V19" i="10"/>
  <c r="U19" i="10"/>
  <c r="T19" i="10"/>
  <c r="S19" i="10"/>
  <c r="R19" i="10"/>
  <c r="Q19" i="10"/>
  <c r="P19" i="10"/>
  <c r="O19" i="10"/>
  <c r="CH16" i="2"/>
  <c r="CG16" i="2"/>
  <c r="CF16" i="2"/>
  <c r="CE16" i="2"/>
  <c r="CD16" i="2"/>
  <c r="CC16" i="2"/>
  <c r="CB16" i="2"/>
  <c r="CA16" i="2"/>
  <c r="BZ16" i="2"/>
  <c r="BY16" i="2"/>
  <c r="BX16" i="2"/>
  <c r="BW16" i="2"/>
  <c r="BV16" i="2"/>
  <c r="BU16" i="2"/>
  <c r="BT16" i="2"/>
  <c r="BS16" i="2"/>
  <c r="BR16" i="2"/>
  <c r="BQ16" i="2"/>
  <c r="BP16" i="2"/>
  <c r="BO16" i="2"/>
  <c r="BN16" i="2"/>
  <c r="BM16" i="2"/>
  <c r="BL16" i="2"/>
  <c r="BK16" i="2"/>
  <c r="BJ16" i="2"/>
  <c r="BI16" i="2"/>
  <c r="BH16" i="2"/>
  <c r="BG16" i="2"/>
  <c r="BF16" i="2"/>
  <c r="BE16" i="2"/>
  <c r="BD16" i="2"/>
  <c r="BC16" i="2"/>
  <c r="BB16" i="2"/>
  <c r="BA16" i="2"/>
  <c r="AZ16" i="2"/>
  <c r="AY16" i="2"/>
  <c r="AX16" i="2"/>
  <c r="AW16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D15" i="39" l="1"/>
  <c r="R15" i="39" s="1"/>
  <c r="H15" i="39"/>
  <c r="V15" i="39" s="1"/>
  <c r="L15" i="39"/>
  <c r="Z15" i="39" s="1"/>
  <c r="E15" i="39"/>
  <c r="S15" i="39" s="1"/>
  <c r="M15" i="39"/>
  <c r="AA15" i="39" s="1"/>
  <c r="CH108" i="28"/>
  <c r="CG108" i="28"/>
  <c r="CF108" i="28"/>
  <c r="CE108" i="28"/>
  <c r="CD108" i="28"/>
  <c r="CC108" i="28"/>
  <c r="CB108" i="28"/>
  <c r="CA108" i="28"/>
  <c r="BZ108" i="28"/>
  <c r="BY108" i="28"/>
  <c r="BX108" i="28"/>
  <c r="BW108" i="28"/>
  <c r="BV108" i="28"/>
  <c r="BU108" i="28"/>
  <c r="BT108" i="28"/>
  <c r="BS108" i="28"/>
  <c r="BR108" i="28"/>
  <c r="BQ108" i="28"/>
  <c r="BP108" i="28"/>
  <c r="BO108" i="28"/>
  <c r="BN108" i="28"/>
  <c r="BM108" i="28"/>
  <c r="BL108" i="28"/>
  <c r="BK108" i="28"/>
  <c r="BJ108" i="28"/>
  <c r="BI108" i="28"/>
  <c r="BH108" i="28"/>
  <c r="BG108" i="28"/>
  <c r="BF108" i="28"/>
  <c r="BE108" i="28"/>
  <c r="BD108" i="28"/>
  <c r="BC108" i="28"/>
  <c r="BB108" i="28"/>
  <c r="BA108" i="28"/>
  <c r="AZ108" i="28"/>
  <c r="AY108" i="28"/>
  <c r="AX108" i="28"/>
  <c r="AW108" i="28"/>
  <c r="AV108" i="28"/>
  <c r="AU108" i="28"/>
  <c r="AT108" i="28"/>
  <c r="AS108" i="28"/>
  <c r="AR108" i="28"/>
  <c r="AQ108" i="28"/>
  <c r="AP108" i="28"/>
  <c r="AO108" i="28"/>
  <c r="AN108" i="28"/>
  <c r="AM108" i="28"/>
  <c r="AL108" i="28"/>
  <c r="AK108" i="28"/>
  <c r="AJ108" i="28"/>
  <c r="AI108" i="28"/>
  <c r="AH108" i="28"/>
  <c r="AG108" i="28"/>
  <c r="AF108" i="28"/>
  <c r="AE108" i="28"/>
  <c r="AD108" i="28"/>
  <c r="AC108" i="28"/>
  <c r="AB108" i="28"/>
  <c r="AA108" i="28"/>
  <c r="Z108" i="28"/>
  <c r="Y108" i="28"/>
  <c r="X108" i="28"/>
  <c r="W108" i="28"/>
  <c r="CH107" i="28"/>
  <c r="CG107" i="28"/>
  <c r="CF107" i="28"/>
  <c r="CE107" i="28"/>
  <c r="CD107" i="28"/>
  <c r="CC107" i="28"/>
  <c r="CB107" i="28"/>
  <c r="CA107" i="28"/>
  <c r="BZ107" i="28"/>
  <c r="BY107" i="28"/>
  <c r="BX107" i="28"/>
  <c r="BW107" i="28"/>
  <c r="BV107" i="28"/>
  <c r="BU107" i="28"/>
  <c r="BT107" i="28"/>
  <c r="BS107" i="28"/>
  <c r="BR107" i="28"/>
  <c r="BQ107" i="28"/>
  <c r="BP107" i="28"/>
  <c r="BO107" i="28"/>
  <c r="BN107" i="28"/>
  <c r="BM107" i="28"/>
  <c r="BL107" i="28"/>
  <c r="BK107" i="28"/>
  <c r="BJ107" i="28"/>
  <c r="BI107" i="28"/>
  <c r="BH107" i="28"/>
  <c r="BG107" i="28"/>
  <c r="BF107" i="28"/>
  <c r="BE107" i="28"/>
  <c r="BD107" i="28"/>
  <c r="BC107" i="28"/>
  <c r="BB107" i="28"/>
  <c r="BA107" i="28"/>
  <c r="AZ107" i="28"/>
  <c r="AY107" i="28"/>
  <c r="AX107" i="28"/>
  <c r="AW107" i="28"/>
  <c r="AV107" i="28"/>
  <c r="AU107" i="28"/>
  <c r="AT107" i="28"/>
  <c r="AS107" i="28"/>
  <c r="AR107" i="28"/>
  <c r="AQ107" i="28"/>
  <c r="AP107" i="28"/>
  <c r="AO107" i="28"/>
  <c r="AN107" i="28"/>
  <c r="AM107" i="28"/>
  <c r="AL107" i="28"/>
  <c r="AK107" i="28"/>
  <c r="AJ107" i="28"/>
  <c r="AI107" i="28"/>
  <c r="AH107" i="28"/>
  <c r="AG107" i="28"/>
  <c r="AF107" i="28"/>
  <c r="AE107" i="28"/>
  <c r="AD107" i="28"/>
  <c r="AC107" i="28"/>
  <c r="AB107" i="28"/>
  <c r="AA107" i="28"/>
  <c r="Z107" i="28"/>
  <c r="Y107" i="28"/>
  <c r="X107" i="28"/>
  <c r="W107" i="28"/>
  <c r="CH106" i="28"/>
  <c r="CG106" i="28"/>
  <c r="CF106" i="28"/>
  <c r="CE106" i="28"/>
  <c r="CD106" i="28"/>
  <c r="CC106" i="28"/>
  <c r="CB106" i="28"/>
  <c r="CA106" i="28"/>
  <c r="BZ106" i="28"/>
  <c r="BY106" i="28"/>
  <c r="BX106" i="28"/>
  <c r="BW106" i="28"/>
  <c r="BV106" i="28"/>
  <c r="BU106" i="28"/>
  <c r="BT106" i="28"/>
  <c r="BS106" i="28"/>
  <c r="BR106" i="28"/>
  <c r="BQ106" i="28"/>
  <c r="BP106" i="28"/>
  <c r="BO106" i="28"/>
  <c r="BN106" i="28"/>
  <c r="BM106" i="28"/>
  <c r="BL106" i="28"/>
  <c r="BK106" i="28"/>
  <c r="BJ106" i="28"/>
  <c r="BI106" i="28"/>
  <c r="BH106" i="28"/>
  <c r="BG106" i="28"/>
  <c r="BF106" i="28"/>
  <c r="BE106" i="28"/>
  <c r="BD106" i="28"/>
  <c r="BC106" i="28"/>
  <c r="BB106" i="28"/>
  <c r="BA106" i="28"/>
  <c r="AZ106" i="28"/>
  <c r="AY106" i="28"/>
  <c r="AX106" i="28"/>
  <c r="AW106" i="28"/>
  <c r="AV106" i="28"/>
  <c r="AU106" i="28"/>
  <c r="AT106" i="28"/>
  <c r="AS106" i="28"/>
  <c r="AR106" i="28"/>
  <c r="AQ106" i="28"/>
  <c r="AP106" i="28"/>
  <c r="AO106" i="28"/>
  <c r="AN106" i="28"/>
  <c r="AM106" i="28"/>
  <c r="AL106" i="28"/>
  <c r="AK106" i="28"/>
  <c r="AJ106" i="28"/>
  <c r="AI106" i="28"/>
  <c r="AH106" i="28"/>
  <c r="AG106" i="28"/>
  <c r="AF106" i="28"/>
  <c r="AE106" i="28"/>
  <c r="AD106" i="28"/>
  <c r="AC106" i="28"/>
  <c r="AB106" i="28"/>
  <c r="AA106" i="28"/>
  <c r="Z106" i="28"/>
  <c r="Y106" i="28"/>
  <c r="X106" i="28"/>
  <c r="W106" i="28"/>
  <c r="CH105" i="28"/>
  <c r="CG105" i="28"/>
  <c r="CF105" i="28"/>
  <c r="CE105" i="28"/>
  <c r="CD105" i="28"/>
  <c r="CC105" i="28"/>
  <c r="CB105" i="28"/>
  <c r="CA105" i="28"/>
  <c r="BZ105" i="28"/>
  <c r="BY105" i="28"/>
  <c r="BX105" i="28"/>
  <c r="BW105" i="28"/>
  <c r="BV105" i="28"/>
  <c r="BU105" i="28"/>
  <c r="BT105" i="28"/>
  <c r="BS105" i="28"/>
  <c r="BR105" i="28"/>
  <c r="BQ105" i="28"/>
  <c r="BP105" i="28"/>
  <c r="BO105" i="28"/>
  <c r="BN105" i="28"/>
  <c r="BM105" i="28"/>
  <c r="BL105" i="28"/>
  <c r="BK105" i="28"/>
  <c r="BJ105" i="28"/>
  <c r="BI105" i="28"/>
  <c r="BH105" i="28"/>
  <c r="BG105" i="28"/>
  <c r="BF105" i="28"/>
  <c r="BE105" i="28"/>
  <c r="BD105" i="28"/>
  <c r="BC105" i="28"/>
  <c r="BB105" i="28"/>
  <c r="BA105" i="28"/>
  <c r="AZ105" i="28"/>
  <c r="AY105" i="28"/>
  <c r="AX105" i="28"/>
  <c r="AW105" i="28"/>
  <c r="AV105" i="28"/>
  <c r="AU105" i="28"/>
  <c r="AT105" i="28"/>
  <c r="AS105" i="28"/>
  <c r="AR105" i="28"/>
  <c r="AQ105" i="28"/>
  <c r="AP105" i="28"/>
  <c r="AO105" i="28"/>
  <c r="AN105" i="28"/>
  <c r="AM105" i="28"/>
  <c r="AL105" i="28"/>
  <c r="AK105" i="28"/>
  <c r="AJ105" i="28"/>
  <c r="AI105" i="28"/>
  <c r="AH105" i="28"/>
  <c r="AG105" i="28"/>
  <c r="AF105" i="28"/>
  <c r="AE105" i="28"/>
  <c r="AD105" i="28"/>
  <c r="AC105" i="28"/>
  <c r="AB105" i="28"/>
  <c r="AA105" i="28"/>
  <c r="Z105" i="28"/>
  <c r="Y105" i="28"/>
  <c r="X105" i="28"/>
  <c r="W105" i="28"/>
  <c r="CH104" i="28"/>
  <c r="CG104" i="28"/>
  <c r="CF104" i="28"/>
  <c r="CE104" i="28"/>
  <c r="CD104" i="28"/>
  <c r="CC104" i="28"/>
  <c r="CB104" i="28"/>
  <c r="CA104" i="28"/>
  <c r="BZ104" i="28"/>
  <c r="BY104" i="28"/>
  <c r="BX104" i="28"/>
  <c r="BW104" i="28"/>
  <c r="BV104" i="28"/>
  <c r="BU104" i="28"/>
  <c r="BT104" i="28"/>
  <c r="BS104" i="28"/>
  <c r="BR104" i="28"/>
  <c r="BQ104" i="28"/>
  <c r="BP104" i="28"/>
  <c r="BO104" i="28"/>
  <c r="BN104" i="28"/>
  <c r="BM104" i="28"/>
  <c r="BL104" i="28"/>
  <c r="BK104" i="28"/>
  <c r="BJ104" i="28"/>
  <c r="BI104" i="28"/>
  <c r="BH104" i="28"/>
  <c r="BG104" i="28"/>
  <c r="BF104" i="28"/>
  <c r="BE104" i="28"/>
  <c r="BD104" i="28"/>
  <c r="BC104" i="28"/>
  <c r="BB104" i="28"/>
  <c r="BA104" i="28"/>
  <c r="AZ104" i="28"/>
  <c r="AY104" i="28"/>
  <c r="AX104" i="28"/>
  <c r="AW104" i="28"/>
  <c r="AV104" i="28"/>
  <c r="AU104" i="28"/>
  <c r="AT104" i="28"/>
  <c r="AS104" i="28"/>
  <c r="AR104" i="28"/>
  <c r="AQ104" i="28"/>
  <c r="AP104" i="28"/>
  <c r="AO104" i="28"/>
  <c r="AN104" i="28"/>
  <c r="AM104" i="28"/>
  <c r="AL104" i="28"/>
  <c r="AK104" i="28"/>
  <c r="AJ104" i="28"/>
  <c r="AI104" i="28"/>
  <c r="AH104" i="28"/>
  <c r="AG104" i="28"/>
  <c r="AF104" i="28"/>
  <c r="AE104" i="28"/>
  <c r="AD104" i="28"/>
  <c r="AC104" i="28"/>
  <c r="AB104" i="28"/>
  <c r="AA104" i="28"/>
  <c r="Z104" i="28"/>
  <c r="Y104" i="28"/>
  <c r="X104" i="28"/>
  <c r="W104" i="28"/>
  <c r="CH80" i="28"/>
  <c r="CG80" i="28"/>
  <c r="CF80" i="28"/>
  <c r="CE80" i="28"/>
  <c r="CD80" i="28"/>
  <c r="CC80" i="28"/>
  <c r="CB80" i="28"/>
  <c r="CA80" i="28"/>
  <c r="BZ80" i="28"/>
  <c r="BY80" i="28"/>
  <c r="BX80" i="28"/>
  <c r="BW80" i="28"/>
  <c r="BV80" i="28"/>
  <c r="BU80" i="28"/>
  <c r="BT80" i="28"/>
  <c r="BS80" i="28"/>
  <c r="BR80" i="28"/>
  <c r="BQ80" i="28"/>
  <c r="BP80" i="28"/>
  <c r="BO80" i="28"/>
  <c r="BN80" i="28"/>
  <c r="BM80" i="28"/>
  <c r="BL80" i="28"/>
  <c r="BK80" i="28"/>
  <c r="BJ80" i="28"/>
  <c r="BI80" i="28"/>
  <c r="BH80" i="28"/>
  <c r="BG80" i="28"/>
  <c r="BF80" i="28"/>
  <c r="BE80" i="28"/>
  <c r="BD80" i="28"/>
  <c r="BC80" i="28"/>
  <c r="BB80" i="28"/>
  <c r="BA80" i="28"/>
  <c r="AZ80" i="28"/>
  <c r="AY80" i="28"/>
  <c r="AX80" i="28"/>
  <c r="AW80" i="28"/>
  <c r="AV80" i="28"/>
  <c r="AU80" i="28"/>
  <c r="AT80" i="28"/>
  <c r="AS80" i="28"/>
  <c r="AR80" i="28"/>
  <c r="AQ80" i="28"/>
  <c r="AP80" i="28"/>
  <c r="AO80" i="28"/>
  <c r="AN80" i="28"/>
  <c r="AM80" i="28"/>
  <c r="AL80" i="28"/>
  <c r="AK80" i="28"/>
  <c r="AJ80" i="28"/>
  <c r="AI80" i="28"/>
  <c r="AH80" i="28"/>
  <c r="AG80" i="28"/>
  <c r="AF80" i="28"/>
  <c r="AE80" i="28"/>
  <c r="AD80" i="28"/>
  <c r="AC80" i="28"/>
  <c r="AB80" i="28"/>
  <c r="AA80" i="28"/>
  <c r="Z80" i="28"/>
  <c r="Y80" i="28"/>
  <c r="X80" i="28"/>
  <c r="W80" i="28"/>
  <c r="V80" i="28"/>
  <c r="U80" i="28"/>
  <c r="T80" i="28"/>
  <c r="S80" i="28"/>
  <c r="R80" i="28"/>
  <c r="Q80" i="28"/>
  <c r="P80" i="28"/>
  <c r="O80" i="28"/>
  <c r="CH79" i="28"/>
  <c r="CG79" i="28"/>
  <c r="CF79" i="28"/>
  <c r="CE79" i="28"/>
  <c r="CD79" i="28"/>
  <c r="CC79" i="28"/>
  <c r="CB79" i="28"/>
  <c r="CA79" i="28"/>
  <c r="BZ79" i="28"/>
  <c r="BY79" i="28"/>
  <c r="BX79" i="28"/>
  <c r="BW79" i="28"/>
  <c r="BV79" i="28"/>
  <c r="BU79" i="28"/>
  <c r="BT79" i="28"/>
  <c r="BS79" i="28"/>
  <c r="BR79" i="28"/>
  <c r="BQ79" i="28"/>
  <c r="BP79" i="28"/>
  <c r="BO79" i="28"/>
  <c r="BN79" i="28"/>
  <c r="BM79" i="28"/>
  <c r="BL79" i="28"/>
  <c r="BK79" i="28"/>
  <c r="BJ79" i="28"/>
  <c r="BI79" i="28"/>
  <c r="BH79" i="28"/>
  <c r="BG79" i="28"/>
  <c r="BF79" i="28"/>
  <c r="BE79" i="28"/>
  <c r="BD79" i="28"/>
  <c r="BC79" i="28"/>
  <c r="BB79" i="28"/>
  <c r="BA79" i="28"/>
  <c r="AZ79" i="28"/>
  <c r="AY79" i="28"/>
  <c r="AX79" i="28"/>
  <c r="AW79" i="28"/>
  <c r="AV79" i="28"/>
  <c r="AU79" i="28"/>
  <c r="AT79" i="28"/>
  <c r="AS79" i="28"/>
  <c r="AR79" i="28"/>
  <c r="AQ79" i="28"/>
  <c r="AP79" i="28"/>
  <c r="AO79" i="28"/>
  <c r="AN79" i="28"/>
  <c r="AM79" i="28"/>
  <c r="AL79" i="28"/>
  <c r="AK79" i="28"/>
  <c r="AJ79" i="28"/>
  <c r="AI79" i="28"/>
  <c r="AH79" i="28"/>
  <c r="AG79" i="28"/>
  <c r="AF79" i="28"/>
  <c r="AE79" i="28"/>
  <c r="AD79" i="28"/>
  <c r="AC79" i="28"/>
  <c r="AB79" i="28"/>
  <c r="AA79" i="28"/>
  <c r="Z79" i="28"/>
  <c r="Y79" i="28"/>
  <c r="X79" i="28"/>
  <c r="W79" i="28"/>
  <c r="V79" i="28"/>
  <c r="U79" i="28"/>
  <c r="T79" i="28"/>
  <c r="S79" i="28"/>
  <c r="R79" i="28"/>
  <c r="Q79" i="28"/>
  <c r="P79" i="28"/>
  <c r="O79" i="28"/>
  <c r="CH78" i="28"/>
  <c r="CG78" i="28"/>
  <c r="CF78" i="28"/>
  <c r="CE78" i="28"/>
  <c r="CD78" i="28"/>
  <c r="CC78" i="28"/>
  <c r="CB78" i="28"/>
  <c r="CA78" i="28"/>
  <c r="BZ78" i="28"/>
  <c r="BY78" i="28"/>
  <c r="BX78" i="28"/>
  <c r="BW78" i="28"/>
  <c r="BV78" i="28"/>
  <c r="BU78" i="28"/>
  <c r="BT78" i="28"/>
  <c r="BS78" i="28"/>
  <c r="BR78" i="28"/>
  <c r="BQ78" i="28"/>
  <c r="BP78" i="28"/>
  <c r="BO78" i="28"/>
  <c r="BN78" i="28"/>
  <c r="BM78" i="28"/>
  <c r="BL78" i="28"/>
  <c r="BK78" i="28"/>
  <c r="BJ78" i="28"/>
  <c r="BI78" i="28"/>
  <c r="BH78" i="28"/>
  <c r="BG78" i="28"/>
  <c r="BF78" i="28"/>
  <c r="BE78" i="28"/>
  <c r="BD78" i="28"/>
  <c r="BC78" i="28"/>
  <c r="BB78" i="28"/>
  <c r="BA78" i="28"/>
  <c r="AZ78" i="28"/>
  <c r="AY78" i="28"/>
  <c r="AX78" i="28"/>
  <c r="AW78" i="28"/>
  <c r="AV78" i="28"/>
  <c r="AU78" i="28"/>
  <c r="AT78" i="28"/>
  <c r="AS78" i="28"/>
  <c r="AR78" i="28"/>
  <c r="AQ78" i="28"/>
  <c r="AP78" i="28"/>
  <c r="AO78" i="28"/>
  <c r="AN78" i="28"/>
  <c r="AM78" i="28"/>
  <c r="AL78" i="28"/>
  <c r="AK78" i="28"/>
  <c r="AJ78" i="28"/>
  <c r="AI78" i="28"/>
  <c r="AH78" i="28"/>
  <c r="AG78" i="28"/>
  <c r="AF78" i="28"/>
  <c r="AE78" i="28"/>
  <c r="AD78" i="28"/>
  <c r="AC78" i="28"/>
  <c r="AB78" i="28"/>
  <c r="AA78" i="28"/>
  <c r="Z78" i="28"/>
  <c r="Y78" i="28"/>
  <c r="X78" i="28"/>
  <c r="W78" i="28"/>
  <c r="V78" i="28"/>
  <c r="U78" i="28"/>
  <c r="T78" i="28"/>
  <c r="S78" i="28"/>
  <c r="R78" i="28"/>
  <c r="Q78" i="28"/>
  <c r="P78" i="28"/>
  <c r="O78" i="28"/>
  <c r="CH76" i="28"/>
  <c r="CG76" i="28"/>
  <c r="CF76" i="28"/>
  <c r="CE76" i="28"/>
  <c r="CD76" i="28"/>
  <c r="CC76" i="28"/>
  <c r="CB76" i="28"/>
  <c r="CA76" i="28"/>
  <c r="BZ76" i="28"/>
  <c r="BY76" i="28"/>
  <c r="BX76" i="28"/>
  <c r="BW76" i="28"/>
  <c r="BV76" i="28"/>
  <c r="BU76" i="28"/>
  <c r="BT76" i="28"/>
  <c r="BS76" i="28"/>
  <c r="BR76" i="28"/>
  <c r="BQ76" i="28"/>
  <c r="BP76" i="28"/>
  <c r="BO76" i="28"/>
  <c r="BN76" i="28"/>
  <c r="BM76" i="28"/>
  <c r="BL76" i="28"/>
  <c r="BK76" i="28"/>
  <c r="BJ76" i="28"/>
  <c r="BI76" i="28"/>
  <c r="BH76" i="28"/>
  <c r="BG76" i="28"/>
  <c r="BF76" i="28"/>
  <c r="BE76" i="28"/>
  <c r="BD76" i="28"/>
  <c r="BC76" i="28"/>
  <c r="BB76" i="28"/>
  <c r="BA76" i="28"/>
  <c r="AZ76" i="28"/>
  <c r="AY76" i="28"/>
  <c r="AX76" i="28"/>
  <c r="AW76" i="28"/>
  <c r="AV76" i="28"/>
  <c r="AU76" i="28"/>
  <c r="AT76" i="28"/>
  <c r="AS76" i="28"/>
  <c r="AR76" i="28"/>
  <c r="AQ76" i="28"/>
  <c r="AP76" i="28"/>
  <c r="AO76" i="28"/>
  <c r="AN76" i="28"/>
  <c r="AM76" i="28"/>
  <c r="AL76" i="28"/>
  <c r="AK76" i="28"/>
  <c r="AJ76" i="28"/>
  <c r="AI76" i="28"/>
  <c r="AH76" i="28"/>
  <c r="AG76" i="28"/>
  <c r="AF76" i="28"/>
  <c r="AE76" i="28"/>
  <c r="AD76" i="28"/>
  <c r="AC76" i="28"/>
  <c r="AB76" i="28"/>
  <c r="AA76" i="28"/>
  <c r="Z76" i="28"/>
  <c r="Y76" i="28"/>
  <c r="X76" i="28"/>
  <c r="W76" i="28"/>
  <c r="V76" i="28"/>
  <c r="U76" i="28"/>
  <c r="T76" i="28"/>
  <c r="S76" i="28"/>
  <c r="R76" i="28"/>
  <c r="Q76" i="28"/>
  <c r="P76" i="28"/>
  <c r="O76" i="28"/>
  <c r="CH72" i="28"/>
  <c r="CG72" i="28"/>
  <c r="CF72" i="28"/>
  <c r="CE72" i="28"/>
  <c r="CE64" i="28" s="1"/>
  <c r="CD72" i="28"/>
  <c r="CC72" i="28"/>
  <c r="CB72" i="28"/>
  <c r="CA72" i="28"/>
  <c r="CA64" i="28" s="1"/>
  <c r="BZ72" i="28"/>
  <c r="BY72" i="28"/>
  <c r="BX72" i="28"/>
  <c r="BW72" i="28"/>
  <c r="BW64" i="28" s="1"/>
  <c r="BV72" i="28"/>
  <c r="BU72" i="28"/>
  <c r="BT72" i="28"/>
  <c r="BS72" i="28"/>
  <c r="BR72" i="28"/>
  <c r="BQ72" i="28"/>
  <c r="BP72" i="28"/>
  <c r="BO72" i="28"/>
  <c r="BO64" i="28" s="1"/>
  <c r="BN72" i="28"/>
  <c r="BM72" i="28"/>
  <c r="BL72" i="28"/>
  <c r="BK72" i="28"/>
  <c r="BK64" i="28" s="1"/>
  <c r="BJ72" i="28"/>
  <c r="BI72" i="28"/>
  <c r="BH72" i="28"/>
  <c r="BG72" i="28"/>
  <c r="BG64" i="28" s="1"/>
  <c r="BF72" i="28"/>
  <c r="BE72" i="28"/>
  <c r="BD72" i="28"/>
  <c r="BC72" i="28"/>
  <c r="BB72" i="28"/>
  <c r="BA72" i="28"/>
  <c r="AZ72" i="28"/>
  <c r="AY72" i="28"/>
  <c r="AY64" i="28" s="1"/>
  <c r="AX72" i="28"/>
  <c r="AW72" i="28"/>
  <c r="AV72" i="28"/>
  <c r="AU72" i="28"/>
  <c r="AU64" i="28" s="1"/>
  <c r="AT72" i="28"/>
  <c r="AS72" i="28"/>
  <c r="AR72" i="28"/>
  <c r="AQ72" i="28"/>
  <c r="AQ64" i="28" s="1"/>
  <c r="AP72" i="28"/>
  <c r="AO72" i="28"/>
  <c r="AN72" i="28"/>
  <c r="AM72" i="28"/>
  <c r="AL72" i="28"/>
  <c r="AK72" i="28"/>
  <c r="AJ72" i="28"/>
  <c r="AI72" i="28"/>
  <c r="AI64" i="28" s="1"/>
  <c r="AH72" i="28"/>
  <c r="AG72" i="28"/>
  <c r="AF72" i="28"/>
  <c r="AE72" i="28"/>
  <c r="AE64" i="28" s="1"/>
  <c r="AD72" i="28"/>
  <c r="AC72" i="28"/>
  <c r="AB72" i="28"/>
  <c r="AA72" i="28"/>
  <c r="AA64" i="28" s="1"/>
  <c r="Z72" i="28"/>
  <c r="Y72" i="28"/>
  <c r="X72" i="28"/>
  <c r="W72" i="28"/>
  <c r="V72" i="28"/>
  <c r="U72" i="28"/>
  <c r="T72" i="28"/>
  <c r="S72" i="28"/>
  <c r="S64" i="28" s="1"/>
  <c r="R72" i="28"/>
  <c r="Q72" i="28"/>
  <c r="P72" i="28"/>
  <c r="O72" i="28"/>
  <c r="O64" i="28" s="1"/>
  <c r="CH71" i="28"/>
  <c r="CG71" i="28"/>
  <c r="CF71" i="28"/>
  <c r="CE71" i="28"/>
  <c r="CE63" i="28" s="1"/>
  <c r="CD71" i="28"/>
  <c r="CC71" i="28"/>
  <c r="CB71" i="28"/>
  <c r="CA71" i="28"/>
  <c r="CA63" i="28" s="1"/>
  <c r="BZ71" i="28"/>
  <c r="BY71" i="28"/>
  <c r="BX71" i="28"/>
  <c r="BW71" i="28"/>
  <c r="BW63" i="28" s="1"/>
  <c r="BV71" i="28"/>
  <c r="BU71" i="28"/>
  <c r="BT71" i="28"/>
  <c r="BS71" i="28"/>
  <c r="BS63" i="28" s="1"/>
  <c r="BR71" i="28"/>
  <c r="BQ71" i="28"/>
  <c r="BP71" i="28"/>
  <c r="BO71" i="28"/>
  <c r="BO63" i="28" s="1"/>
  <c r="BN71" i="28"/>
  <c r="BM71" i="28"/>
  <c r="BL71" i="28"/>
  <c r="BK71" i="28"/>
  <c r="BJ71" i="28"/>
  <c r="BI71" i="28"/>
  <c r="BH71" i="28"/>
  <c r="BG71" i="28"/>
  <c r="BG63" i="28" s="1"/>
  <c r="BF71" i="28"/>
  <c r="BE71" i="28"/>
  <c r="BD71" i="28"/>
  <c r="BC71" i="28"/>
  <c r="BC63" i="28" s="1"/>
  <c r="BB71" i="28"/>
  <c r="BA71" i="28"/>
  <c r="AZ71" i="28"/>
  <c r="AY71" i="28"/>
  <c r="AY63" i="28" s="1"/>
  <c r="AX71" i="28"/>
  <c r="AW71" i="28"/>
  <c r="AV71" i="28"/>
  <c r="AU71" i="28"/>
  <c r="AU63" i="28" s="1"/>
  <c r="AT71" i="28"/>
  <c r="AS71" i="28"/>
  <c r="AR71" i="28"/>
  <c r="AQ71" i="28"/>
  <c r="AQ63" i="28" s="1"/>
  <c r="AP71" i="28"/>
  <c r="AO71" i="28"/>
  <c r="AN71" i="28"/>
  <c r="AM71" i="28"/>
  <c r="AM63" i="28" s="1"/>
  <c r="AL71" i="28"/>
  <c r="AK71" i="28"/>
  <c r="AJ71" i="28"/>
  <c r="AI71" i="28"/>
  <c r="AI63" i="28" s="1"/>
  <c r="AH71" i="28"/>
  <c r="AG71" i="28"/>
  <c r="AF71" i="28"/>
  <c r="AE71" i="28"/>
  <c r="AE63" i="28" s="1"/>
  <c r="AD71" i="28"/>
  <c r="AC71" i="28"/>
  <c r="AB71" i="28"/>
  <c r="AA71" i="28"/>
  <c r="AA63" i="28" s="1"/>
  <c r="Z71" i="28"/>
  <c r="Y71" i="28"/>
  <c r="X71" i="28"/>
  <c r="W71" i="28"/>
  <c r="W63" i="28" s="1"/>
  <c r="V71" i="28"/>
  <c r="U71" i="28"/>
  <c r="T71" i="28"/>
  <c r="S71" i="28"/>
  <c r="S63" i="28" s="1"/>
  <c r="R71" i="28"/>
  <c r="Q71" i="28"/>
  <c r="P71" i="28"/>
  <c r="O71" i="28"/>
  <c r="O63" i="28" s="1"/>
  <c r="CH70" i="28"/>
  <c r="CG70" i="28"/>
  <c r="CF70" i="28"/>
  <c r="CE70" i="28"/>
  <c r="CE62" i="28" s="1"/>
  <c r="CD70" i="28"/>
  <c r="CC70" i="28"/>
  <c r="CB70" i="28"/>
  <c r="CA70" i="28"/>
  <c r="CA62" i="28" s="1"/>
  <c r="BZ70" i="28"/>
  <c r="BY70" i="28"/>
  <c r="BX70" i="28"/>
  <c r="BW70" i="28"/>
  <c r="BW62" i="28" s="1"/>
  <c r="BV70" i="28"/>
  <c r="BU70" i="28"/>
  <c r="BT70" i="28"/>
  <c r="BS70" i="28"/>
  <c r="BS62" i="28" s="1"/>
  <c r="BR70" i="28"/>
  <c r="BQ70" i="28"/>
  <c r="BP70" i="28"/>
  <c r="BO70" i="28"/>
  <c r="BO62" i="28" s="1"/>
  <c r="BN70" i="28"/>
  <c r="BM70" i="28"/>
  <c r="BL70" i="28"/>
  <c r="BK70" i="28"/>
  <c r="BK62" i="28" s="1"/>
  <c r="BJ70" i="28"/>
  <c r="BI70" i="28"/>
  <c r="BH70" i="28"/>
  <c r="BG70" i="28"/>
  <c r="BG62" i="28" s="1"/>
  <c r="BF70" i="28"/>
  <c r="BE70" i="28"/>
  <c r="BD70" i="28"/>
  <c r="BC70" i="28"/>
  <c r="BC62" i="28" s="1"/>
  <c r="BB70" i="28"/>
  <c r="BA70" i="28"/>
  <c r="AZ70" i="28"/>
  <c r="AY70" i="28"/>
  <c r="AY62" i="28" s="1"/>
  <c r="AX70" i="28"/>
  <c r="AW70" i="28"/>
  <c r="AV70" i="28"/>
  <c r="AU70" i="28"/>
  <c r="AU62" i="28" s="1"/>
  <c r="AT70" i="28"/>
  <c r="AS70" i="28"/>
  <c r="AR70" i="28"/>
  <c r="AQ70" i="28"/>
  <c r="AQ62" i="28" s="1"/>
  <c r="AP70" i="28"/>
  <c r="AO70" i="28"/>
  <c r="AN70" i="28"/>
  <c r="AM70" i="28"/>
  <c r="AM62" i="28" s="1"/>
  <c r="AL70" i="28"/>
  <c r="AK70" i="28"/>
  <c r="AJ70" i="28"/>
  <c r="AI70" i="28"/>
  <c r="AI62" i="28" s="1"/>
  <c r="AH70" i="28"/>
  <c r="AG70" i="28"/>
  <c r="AF70" i="28"/>
  <c r="AE70" i="28"/>
  <c r="AE62" i="28" s="1"/>
  <c r="AD70" i="28"/>
  <c r="AC70" i="28"/>
  <c r="AB70" i="28"/>
  <c r="AA70" i="28"/>
  <c r="AA62" i="28" s="1"/>
  <c r="Z70" i="28"/>
  <c r="Y70" i="28"/>
  <c r="X70" i="28"/>
  <c r="W70" i="28"/>
  <c r="W62" i="28" s="1"/>
  <c r="V70" i="28"/>
  <c r="U70" i="28"/>
  <c r="T70" i="28"/>
  <c r="S70" i="28"/>
  <c r="S62" i="28" s="1"/>
  <c r="R70" i="28"/>
  <c r="Q70" i="28"/>
  <c r="P70" i="28"/>
  <c r="O70" i="28"/>
  <c r="O62" i="28" s="1"/>
  <c r="CH69" i="28"/>
  <c r="CG69" i="28"/>
  <c r="CF69" i="28"/>
  <c r="CE69" i="28"/>
  <c r="CD69" i="28"/>
  <c r="CC69" i="28"/>
  <c r="CB69" i="28"/>
  <c r="CA69" i="28"/>
  <c r="BZ69" i="28"/>
  <c r="BY69" i="28"/>
  <c r="BX69" i="28"/>
  <c r="BW69" i="28"/>
  <c r="BV69" i="28"/>
  <c r="BU69" i="28"/>
  <c r="BT69" i="28"/>
  <c r="BS69" i="28"/>
  <c r="BR69" i="28"/>
  <c r="BQ69" i="28"/>
  <c r="BP69" i="28"/>
  <c r="BO69" i="28"/>
  <c r="BN69" i="28"/>
  <c r="BM69" i="28"/>
  <c r="BL69" i="28"/>
  <c r="BK69" i="28"/>
  <c r="BJ69" i="28"/>
  <c r="BI69" i="28"/>
  <c r="BH69" i="28"/>
  <c r="BG69" i="28"/>
  <c r="BF69" i="28"/>
  <c r="BE69" i="28"/>
  <c r="BD69" i="28"/>
  <c r="BC69" i="28"/>
  <c r="BB69" i="28"/>
  <c r="BA69" i="28"/>
  <c r="AZ69" i="28"/>
  <c r="AY69" i="28"/>
  <c r="AX69" i="28"/>
  <c r="AW69" i="28"/>
  <c r="AV69" i="28"/>
  <c r="AU69" i="28"/>
  <c r="AT69" i="28"/>
  <c r="AS69" i="28"/>
  <c r="AR69" i="28"/>
  <c r="AQ69" i="28"/>
  <c r="AP69" i="28"/>
  <c r="AO69" i="28"/>
  <c r="AN69" i="28"/>
  <c r="AM69" i="28"/>
  <c r="AL69" i="28"/>
  <c r="AK69" i="28"/>
  <c r="AJ69" i="28"/>
  <c r="AI69" i="28"/>
  <c r="AH69" i="28"/>
  <c r="AG69" i="28"/>
  <c r="AF69" i="28"/>
  <c r="AE69" i="28"/>
  <c r="AD69" i="28"/>
  <c r="AC69" i="28"/>
  <c r="AB69" i="28"/>
  <c r="AA69" i="28"/>
  <c r="Z69" i="28"/>
  <c r="Y69" i="28"/>
  <c r="X69" i="28"/>
  <c r="W69" i="28"/>
  <c r="V69" i="28"/>
  <c r="U69" i="28"/>
  <c r="T69" i="28"/>
  <c r="S69" i="28"/>
  <c r="R69" i="28"/>
  <c r="Q69" i="28"/>
  <c r="P69" i="28"/>
  <c r="O69" i="28"/>
  <c r="CG64" i="28"/>
  <c r="CF64" i="28"/>
  <c r="CC64" i="28"/>
  <c r="CB64" i="28"/>
  <c r="BY64" i="28"/>
  <c r="BX64" i="28"/>
  <c r="BU64" i="28"/>
  <c r="BT64" i="28"/>
  <c r="BQ64" i="28"/>
  <c r="BP64" i="28"/>
  <c r="BM64" i="28"/>
  <c r="BL64" i="28"/>
  <c r="BI64" i="28"/>
  <c r="BH64" i="28"/>
  <c r="BE64" i="28"/>
  <c r="BD64" i="28"/>
  <c r="BA64" i="28"/>
  <c r="AZ64" i="28"/>
  <c r="AW64" i="28"/>
  <c r="AV64" i="28"/>
  <c r="AS64" i="28"/>
  <c r="AR64" i="28"/>
  <c r="AO64" i="28"/>
  <c r="AN64" i="28"/>
  <c r="AK64" i="28"/>
  <c r="AJ64" i="28"/>
  <c r="AG64" i="28"/>
  <c r="AF64" i="28"/>
  <c r="AC64" i="28"/>
  <c r="AB64" i="28"/>
  <c r="Y64" i="28"/>
  <c r="X64" i="28"/>
  <c r="W64" i="28"/>
  <c r="U64" i="28"/>
  <c r="T64" i="28"/>
  <c r="Q64" i="28"/>
  <c r="P64" i="28"/>
  <c r="CH63" i="28"/>
  <c r="CD63" i="28"/>
  <c r="CB63" i="28"/>
  <c r="BZ63" i="28"/>
  <c r="BV63" i="28"/>
  <c r="BT63" i="28"/>
  <c r="BR63" i="28"/>
  <c r="BN63" i="28"/>
  <c r="BL63" i="28"/>
  <c r="BJ63" i="28"/>
  <c r="BF63" i="28"/>
  <c r="BD63" i="28"/>
  <c r="BB63" i="28"/>
  <c r="AX63" i="28"/>
  <c r="AV63" i="28"/>
  <c r="AT63" i="28"/>
  <c r="AP63" i="28"/>
  <c r="AN63" i="28"/>
  <c r="AL63" i="28"/>
  <c r="AH63" i="28"/>
  <c r="AF63" i="28"/>
  <c r="AD63" i="28"/>
  <c r="Z63" i="28"/>
  <c r="X63" i="28"/>
  <c r="V63" i="28"/>
  <c r="R63" i="28"/>
  <c r="P63" i="28"/>
  <c r="CH62" i="28"/>
  <c r="CG62" i="28"/>
  <c r="CD62" i="28"/>
  <c r="CC62" i="28"/>
  <c r="BZ62" i="28"/>
  <c r="BY62" i="28"/>
  <c r="BV62" i="28"/>
  <c r="BU62" i="28"/>
  <c r="BR62" i="28"/>
  <c r="BQ62" i="28"/>
  <c r="BN62" i="28"/>
  <c r="BM62" i="28"/>
  <c r="BJ62" i="28"/>
  <c r="BI62" i="28"/>
  <c r="BF62" i="28"/>
  <c r="BE62" i="28"/>
  <c r="BB62" i="28"/>
  <c r="BA62" i="28"/>
  <c r="AX62" i="28"/>
  <c r="AW62" i="28"/>
  <c r="AT62" i="28"/>
  <c r="AS62" i="28"/>
  <c r="AP62" i="28"/>
  <c r="AO62" i="28"/>
  <c r="AL62" i="28"/>
  <c r="AK62" i="28"/>
  <c r="AH62" i="28"/>
  <c r="AG62" i="28"/>
  <c r="AD62" i="28"/>
  <c r="AC62" i="28"/>
  <c r="Z62" i="28"/>
  <c r="Y62" i="28"/>
  <c r="V62" i="28"/>
  <c r="U62" i="28"/>
  <c r="R62" i="28"/>
  <c r="Q62" i="28"/>
  <c r="DA53" i="28"/>
  <c r="CZ53" i="28"/>
  <c r="CY53" i="28"/>
  <c r="CX53" i="28"/>
  <c r="CW53" i="28"/>
  <c r="CV53" i="28"/>
  <c r="CT53" i="28"/>
  <c r="CS53" i="28"/>
  <c r="CR53" i="28"/>
  <c r="CQ53" i="28"/>
  <c r="CP53" i="28"/>
  <c r="CO53" i="28"/>
  <c r="CN53" i="28"/>
  <c r="CM53" i="28"/>
  <c r="CL53" i="28"/>
  <c r="CK53" i="28"/>
  <c r="CJ53" i="28"/>
  <c r="DA52" i="28"/>
  <c r="CZ52" i="28"/>
  <c r="CY52" i="28"/>
  <c r="CX52" i="28"/>
  <c r="CW52" i="28"/>
  <c r="CV52" i="28"/>
  <c r="CT52" i="28"/>
  <c r="CS52" i="28"/>
  <c r="CR52" i="28"/>
  <c r="CQ52" i="28"/>
  <c r="CP52" i="28"/>
  <c r="CO52" i="28"/>
  <c r="CN52" i="28"/>
  <c r="CM52" i="28"/>
  <c r="CL52" i="28"/>
  <c r="CK52" i="28"/>
  <c r="CJ52" i="28"/>
  <c r="DA51" i="28"/>
  <c r="CZ51" i="28"/>
  <c r="CY51" i="28"/>
  <c r="CX51" i="28"/>
  <c r="CW51" i="28"/>
  <c r="CV51" i="28"/>
  <c r="CT51" i="28"/>
  <c r="CS51" i="28"/>
  <c r="CQ51" i="28"/>
  <c r="CP51" i="28"/>
  <c r="CO51" i="28"/>
  <c r="CN51" i="28"/>
  <c r="CM51" i="28"/>
  <c r="CL51" i="28"/>
  <c r="CK51" i="28"/>
  <c r="CJ51" i="28"/>
  <c r="CU53" i="28"/>
  <c r="DA50" i="28"/>
  <c r="CZ50" i="28"/>
  <c r="CY50" i="28"/>
  <c r="CX50" i="28"/>
  <c r="CW50" i="28"/>
  <c r="CV50" i="28"/>
  <c r="CT50" i="28"/>
  <c r="M48" i="28" s="1"/>
  <c r="CS50" i="28"/>
  <c r="K47" i="28"/>
  <c r="CQ50" i="28"/>
  <c r="J47" i="28" s="1"/>
  <c r="CP50" i="28"/>
  <c r="I48" i="28" s="1"/>
  <c r="CO50" i="28"/>
  <c r="H48" i="28" s="1"/>
  <c r="CN50" i="28"/>
  <c r="G47" i="28" s="1"/>
  <c r="CM50" i="28"/>
  <c r="F47" i="28" s="1"/>
  <c r="E48" i="28"/>
  <c r="CK50" i="28"/>
  <c r="D48" i="28" s="1"/>
  <c r="CJ50" i="28"/>
  <c r="C48" i="28" s="1"/>
  <c r="DA46" i="28"/>
  <c r="CZ46" i="28"/>
  <c r="CY46" i="28"/>
  <c r="CX46" i="28"/>
  <c r="CW46" i="28"/>
  <c r="CV46" i="28"/>
  <c r="CT46" i="28"/>
  <c r="M43" i="28" s="1"/>
  <c r="CS46" i="28"/>
  <c r="K44" i="28"/>
  <c r="CQ46" i="28"/>
  <c r="CP46" i="28"/>
  <c r="I43" i="28" s="1"/>
  <c r="CO46" i="28"/>
  <c r="H44" i="28" s="1"/>
  <c r="CN46" i="28"/>
  <c r="CM46" i="28"/>
  <c r="F43" i="28" s="1"/>
  <c r="E43" i="28"/>
  <c r="CK46" i="28"/>
  <c r="D44" i="28" s="1"/>
  <c r="CJ46" i="28"/>
  <c r="C43" i="28" s="1"/>
  <c r="DA42" i="28"/>
  <c r="CZ42" i="28"/>
  <c r="CY42" i="28"/>
  <c r="CX42" i="28"/>
  <c r="CW42" i="28"/>
  <c r="CV42" i="28"/>
  <c r="CT42" i="28"/>
  <c r="M39" i="28" s="1"/>
  <c r="CS42" i="28"/>
  <c r="K40" i="28"/>
  <c r="CQ42" i="28"/>
  <c r="J40" i="28" s="1"/>
  <c r="CP42" i="28"/>
  <c r="I39" i="28" s="1"/>
  <c r="CO42" i="28"/>
  <c r="H39" i="28" s="1"/>
  <c r="CN42" i="28"/>
  <c r="G40" i="28" s="1"/>
  <c r="CM42" i="28"/>
  <c r="F40" i="28" s="1"/>
  <c r="E39" i="28"/>
  <c r="CK42" i="28"/>
  <c r="D39" i="28" s="1"/>
  <c r="CJ42" i="28"/>
  <c r="C40" i="28" s="1"/>
  <c r="DA38" i="28"/>
  <c r="CZ38" i="28"/>
  <c r="CY38" i="28"/>
  <c r="CX38" i="28"/>
  <c r="CW38" i="28"/>
  <c r="CV38" i="28"/>
  <c r="CT38" i="28"/>
  <c r="M36" i="28" s="1"/>
  <c r="CS38" i="28"/>
  <c r="K35" i="28"/>
  <c r="CQ38" i="28"/>
  <c r="J36" i="28" s="1"/>
  <c r="CP38" i="28"/>
  <c r="I36" i="28" s="1"/>
  <c r="CO38" i="28"/>
  <c r="H36" i="28" s="1"/>
  <c r="CN38" i="28"/>
  <c r="G35" i="28" s="1"/>
  <c r="CM38" i="28"/>
  <c r="F35" i="28" s="1"/>
  <c r="E36" i="28"/>
  <c r="CK38" i="28"/>
  <c r="D36" i="28" s="1"/>
  <c r="CJ38" i="28"/>
  <c r="C36" i="28" s="1"/>
  <c r="CU50" i="28"/>
  <c r="CU46" i="28"/>
  <c r="CU42" i="28"/>
  <c r="CU38" i="28"/>
  <c r="N48" i="28" l="1"/>
  <c r="N47" i="28"/>
  <c r="N39" i="28"/>
  <c r="N40" i="28"/>
  <c r="N35" i="28"/>
  <c r="N36" i="28"/>
  <c r="N43" i="28"/>
  <c r="N44" i="28"/>
  <c r="L44" i="28"/>
  <c r="J43" i="28"/>
  <c r="DD53" i="28"/>
  <c r="L48" i="28"/>
  <c r="DD50" i="28"/>
  <c r="L39" i="28"/>
  <c r="DD42" i="28"/>
  <c r="L36" i="28"/>
  <c r="DD38" i="28"/>
  <c r="G44" i="28"/>
  <c r="DD46" i="28"/>
  <c r="G43" i="28"/>
  <c r="L47" i="28"/>
  <c r="E44" i="28"/>
  <c r="E46" i="28" s="1"/>
  <c r="H35" i="28"/>
  <c r="CO54" i="28"/>
  <c r="H52" i="28" s="1"/>
  <c r="CS54" i="28"/>
  <c r="L51" i="28" s="1"/>
  <c r="CX54" i="28"/>
  <c r="C44" i="28"/>
  <c r="L35" i="28"/>
  <c r="H43" i="28"/>
  <c r="I44" i="28"/>
  <c r="I46" i="28" s="1"/>
  <c r="F48" i="28"/>
  <c r="F50" i="28" s="1"/>
  <c r="C47" i="28"/>
  <c r="H40" i="28"/>
  <c r="H42" i="28" s="1"/>
  <c r="K43" i="28"/>
  <c r="M44" i="28"/>
  <c r="M46" i="28" s="1"/>
  <c r="J48" i="28"/>
  <c r="J50" i="28" s="1"/>
  <c r="D35" i="28"/>
  <c r="L40" i="28"/>
  <c r="L42" i="28" s="1"/>
  <c r="L43" i="28"/>
  <c r="H47" i="28"/>
  <c r="D47" i="28"/>
  <c r="D43" i="28"/>
  <c r="D40" i="28"/>
  <c r="D42" i="28" s="1"/>
  <c r="CK54" i="28"/>
  <c r="D52" i="28" s="1"/>
  <c r="N11" i="2"/>
  <c r="N15" i="2"/>
  <c r="N7" i="2"/>
  <c r="N6" i="2"/>
  <c r="N10" i="2"/>
  <c r="N14" i="2"/>
  <c r="N9" i="2"/>
  <c r="N13" i="2"/>
  <c r="N8" i="2"/>
  <c r="N12" i="2"/>
  <c r="N15" i="39"/>
  <c r="AB15" i="39" s="1"/>
  <c r="I15" i="39"/>
  <c r="W15" i="39" s="1"/>
  <c r="F15" i="39"/>
  <c r="T15" i="39" s="1"/>
  <c r="J15" i="39"/>
  <c r="X15" i="39" s="1"/>
  <c r="G15" i="39"/>
  <c r="U15" i="39" s="1"/>
  <c r="K15" i="39"/>
  <c r="Y15" i="39" s="1"/>
  <c r="AM64" i="28"/>
  <c r="BC64" i="28"/>
  <c r="BS64" i="28"/>
  <c r="BK63" i="28"/>
  <c r="T63" i="28"/>
  <c r="AB63" i="28"/>
  <c r="AJ63" i="28"/>
  <c r="AR63" i="28"/>
  <c r="AZ63" i="28"/>
  <c r="BH63" i="28"/>
  <c r="BP63" i="28"/>
  <c r="BX63" i="28"/>
  <c r="CF63" i="28"/>
  <c r="W109" i="28"/>
  <c r="AA109" i="28"/>
  <c r="AE109" i="28"/>
  <c r="AI109" i="28"/>
  <c r="AM109" i="28"/>
  <c r="AQ109" i="28"/>
  <c r="AU109" i="28"/>
  <c r="AY109" i="28"/>
  <c r="BC109" i="28"/>
  <c r="BG109" i="28"/>
  <c r="BK109" i="28"/>
  <c r="BO109" i="28"/>
  <c r="BS109" i="28"/>
  <c r="BW109" i="28"/>
  <c r="CA109" i="28"/>
  <c r="CE109" i="28"/>
  <c r="Z109" i="28"/>
  <c r="AD109" i="28"/>
  <c r="AH109" i="28"/>
  <c r="AL109" i="28"/>
  <c r="AP109" i="28"/>
  <c r="AT109" i="28"/>
  <c r="AX109" i="28"/>
  <c r="BB109" i="28"/>
  <c r="BF109" i="28"/>
  <c r="BJ109" i="28"/>
  <c r="BN109" i="28"/>
  <c r="BR109" i="28"/>
  <c r="BV109" i="28"/>
  <c r="BZ109" i="28"/>
  <c r="CD109" i="28"/>
  <c r="CH109" i="28"/>
  <c r="X109" i="28"/>
  <c r="AB109" i="28"/>
  <c r="AF109" i="28"/>
  <c r="AJ109" i="28"/>
  <c r="AN109" i="28"/>
  <c r="AR109" i="28"/>
  <c r="AV109" i="28"/>
  <c r="AZ109" i="28"/>
  <c r="BD109" i="28"/>
  <c r="BH109" i="28"/>
  <c r="BL109" i="28"/>
  <c r="BP109" i="28"/>
  <c r="BT109" i="28"/>
  <c r="BX109" i="28"/>
  <c r="CB109" i="28"/>
  <c r="CF109" i="28"/>
  <c r="Y109" i="28"/>
  <c r="AC109" i="28"/>
  <c r="AG109" i="28"/>
  <c r="AK109" i="28"/>
  <c r="AO109" i="28"/>
  <c r="AS109" i="28"/>
  <c r="AW109" i="28"/>
  <c r="BA109" i="28"/>
  <c r="BE109" i="28"/>
  <c r="BI109" i="28"/>
  <c r="BM109" i="28"/>
  <c r="BQ109" i="28"/>
  <c r="BU109" i="28"/>
  <c r="BY109" i="28"/>
  <c r="CC109" i="28"/>
  <c r="CG109" i="28"/>
  <c r="P62" i="28"/>
  <c r="T62" i="28"/>
  <c r="X62" i="28"/>
  <c r="AB62" i="28"/>
  <c r="AF62" i="28"/>
  <c r="AJ62" i="28"/>
  <c r="AN62" i="28"/>
  <c r="AR62" i="28"/>
  <c r="AV62" i="28"/>
  <c r="AZ62" i="28"/>
  <c r="BD62" i="28"/>
  <c r="BH62" i="28"/>
  <c r="BL62" i="28"/>
  <c r="BP62" i="28"/>
  <c r="BT62" i="28"/>
  <c r="BX62" i="28"/>
  <c r="CB62" i="28"/>
  <c r="CF62" i="28"/>
  <c r="Q63" i="28"/>
  <c r="U63" i="28"/>
  <c r="Y63" i="28"/>
  <c r="AC63" i="28"/>
  <c r="AG63" i="28"/>
  <c r="AK63" i="28"/>
  <c r="AO63" i="28"/>
  <c r="AS63" i="28"/>
  <c r="AW63" i="28"/>
  <c r="BA63" i="28"/>
  <c r="BE63" i="28"/>
  <c r="BI63" i="28"/>
  <c r="BM63" i="28"/>
  <c r="BQ63" i="28"/>
  <c r="BU63" i="28"/>
  <c r="BY63" i="28"/>
  <c r="CC63" i="28"/>
  <c r="CG63" i="28"/>
  <c r="R64" i="28"/>
  <c r="V64" i="28"/>
  <c r="Z64" i="28"/>
  <c r="AD64" i="28"/>
  <c r="AH64" i="28"/>
  <c r="AL64" i="28"/>
  <c r="AP64" i="28"/>
  <c r="AT64" i="28"/>
  <c r="AX64" i="28"/>
  <c r="BB64" i="28"/>
  <c r="BF64" i="28"/>
  <c r="BJ64" i="28"/>
  <c r="BN64" i="28"/>
  <c r="BR64" i="28"/>
  <c r="BV64" i="28"/>
  <c r="BZ64" i="28"/>
  <c r="CD64" i="28"/>
  <c r="CH64" i="28"/>
  <c r="L50" i="28"/>
  <c r="E47" i="28"/>
  <c r="I47" i="28"/>
  <c r="M47" i="28"/>
  <c r="G48" i="28"/>
  <c r="G50" i="28" s="1"/>
  <c r="K48" i="28"/>
  <c r="K50" i="28" s="1"/>
  <c r="H50" i="28"/>
  <c r="F44" i="28"/>
  <c r="F46" i="28" s="1"/>
  <c r="J44" i="28"/>
  <c r="J46" i="28" s="1"/>
  <c r="CL54" i="28"/>
  <c r="E52" i="28" s="1"/>
  <c r="CP54" i="28"/>
  <c r="I52" i="28" s="1"/>
  <c r="CT54" i="28"/>
  <c r="M52" i="28" s="1"/>
  <c r="CY54" i="28"/>
  <c r="CM54" i="28"/>
  <c r="F51" i="28" s="1"/>
  <c r="CQ54" i="28"/>
  <c r="J51" i="28" s="1"/>
  <c r="CV54" i="28"/>
  <c r="CZ54" i="28"/>
  <c r="C39" i="28"/>
  <c r="G39" i="28"/>
  <c r="K39" i="28"/>
  <c r="E40" i="28"/>
  <c r="E42" i="28" s="1"/>
  <c r="I40" i="28"/>
  <c r="I42" i="28" s="1"/>
  <c r="M40" i="28"/>
  <c r="M42" i="28" s="1"/>
  <c r="F39" i="28"/>
  <c r="J39" i="28"/>
  <c r="L52" i="28"/>
  <c r="E35" i="28"/>
  <c r="I35" i="28"/>
  <c r="M35" i="28"/>
  <c r="G36" i="28"/>
  <c r="G38" i="28" s="1"/>
  <c r="K36" i="28"/>
  <c r="K38" i="28" s="1"/>
  <c r="F36" i="28"/>
  <c r="F38" i="28" s="1"/>
  <c r="CN54" i="28"/>
  <c r="CR54" i="28"/>
  <c r="CW54" i="28"/>
  <c r="DA54" i="28"/>
  <c r="C35" i="28"/>
  <c r="J35" i="28"/>
  <c r="CJ54" i="28"/>
  <c r="CU52" i="28"/>
  <c r="DD52" i="28" s="1"/>
  <c r="CU51" i="28"/>
  <c r="DD51" i="28" s="1"/>
  <c r="CH26" i="28"/>
  <c r="CG26" i="28"/>
  <c r="CF26" i="28"/>
  <c r="CE26" i="28"/>
  <c r="CD26" i="28"/>
  <c r="CC26" i="28"/>
  <c r="CB26" i="28"/>
  <c r="CA26" i="28"/>
  <c r="BZ26" i="28"/>
  <c r="BY26" i="28"/>
  <c r="BX26" i="28"/>
  <c r="BW26" i="28"/>
  <c r="BV26" i="28"/>
  <c r="BU26" i="28"/>
  <c r="BT26" i="28"/>
  <c r="BS26" i="28"/>
  <c r="BR26" i="28"/>
  <c r="BQ26" i="28"/>
  <c r="BP26" i="28"/>
  <c r="BO26" i="28"/>
  <c r="BN26" i="28"/>
  <c r="BM26" i="28"/>
  <c r="BL26" i="28"/>
  <c r="BK26" i="28"/>
  <c r="BJ26" i="28"/>
  <c r="BI26" i="28"/>
  <c r="BH26" i="28"/>
  <c r="BG26" i="28"/>
  <c r="BF26" i="28"/>
  <c r="BE26" i="28"/>
  <c r="BD26" i="28"/>
  <c r="BC26" i="28"/>
  <c r="BB26" i="28"/>
  <c r="BA26" i="28"/>
  <c r="AZ26" i="28"/>
  <c r="AY26" i="28"/>
  <c r="AX26" i="28"/>
  <c r="AW26" i="28"/>
  <c r="AV26" i="28"/>
  <c r="AU26" i="28"/>
  <c r="AT26" i="28"/>
  <c r="AS26" i="28"/>
  <c r="AR26" i="28"/>
  <c r="AQ26" i="28"/>
  <c r="AP26" i="28"/>
  <c r="AO26" i="28"/>
  <c r="AN26" i="28"/>
  <c r="AM26" i="28"/>
  <c r="AL26" i="28"/>
  <c r="AK26" i="28"/>
  <c r="AJ26" i="28"/>
  <c r="AI26" i="28"/>
  <c r="AH26" i="28"/>
  <c r="AG26" i="28"/>
  <c r="AF26" i="28"/>
  <c r="AE26" i="28"/>
  <c r="AD26" i="28"/>
  <c r="AC26" i="28"/>
  <c r="AB26" i="28"/>
  <c r="AA26" i="28"/>
  <c r="Z26" i="28"/>
  <c r="Y26" i="28"/>
  <c r="X26" i="28"/>
  <c r="W26" i="28"/>
  <c r="CH25" i="28"/>
  <c r="CG25" i="28"/>
  <c r="CF25" i="28"/>
  <c r="CE25" i="28"/>
  <c r="CD25" i="28"/>
  <c r="CC25" i="28"/>
  <c r="CB25" i="28"/>
  <c r="CA25" i="28"/>
  <c r="BZ25" i="28"/>
  <c r="BY25" i="28"/>
  <c r="BX25" i="28"/>
  <c r="BW25" i="28"/>
  <c r="BV25" i="28"/>
  <c r="BU25" i="28"/>
  <c r="BT25" i="28"/>
  <c r="BS25" i="28"/>
  <c r="BR25" i="28"/>
  <c r="BQ25" i="28"/>
  <c r="BP25" i="28"/>
  <c r="BO25" i="28"/>
  <c r="BN25" i="28"/>
  <c r="BM25" i="28"/>
  <c r="BL25" i="28"/>
  <c r="BK25" i="28"/>
  <c r="BJ25" i="28"/>
  <c r="BI25" i="28"/>
  <c r="BH25" i="28"/>
  <c r="BG25" i="28"/>
  <c r="BF25" i="28"/>
  <c r="BE25" i="28"/>
  <c r="BD25" i="28"/>
  <c r="BC25" i="28"/>
  <c r="BB25" i="28"/>
  <c r="BA25" i="28"/>
  <c r="AZ25" i="28"/>
  <c r="AY25" i="28"/>
  <c r="AX25" i="28"/>
  <c r="AW25" i="28"/>
  <c r="AV25" i="28"/>
  <c r="AU25" i="28"/>
  <c r="AT25" i="28"/>
  <c r="AS25" i="28"/>
  <c r="AR25" i="28"/>
  <c r="AQ25" i="28"/>
  <c r="AP25" i="28"/>
  <c r="AO25" i="28"/>
  <c r="AN25" i="28"/>
  <c r="AM25" i="28"/>
  <c r="AL25" i="28"/>
  <c r="AK25" i="28"/>
  <c r="AJ25" i="28"/>
  <c r="AI25" i="28"/>
  <c r="AH25" i="28"/>
  <c r="AG25" i="28"/>
  <c r="AF25" i="28"/>
  <c r="AE25" i="28"/>
  <c r="AD25" i="28"/>
  <c r="AC25" i="28"/>
  <c r="AB25" i="28"/>
  <c r="AA25" i="28"/>
  <c r="Z25" i="28"/>
  <c r="Y25" i="28"/>
  <c r="X25" i="28"/>
  <c r="W25" i="28"/>
  <c r="CH24" i="28"/>
  <c r="CG24" i="28"/>
  <c r="CF24" i="28"/>
  <c r="CE24" i="28"/>
  <c r="CD24" i="28"/>
  <c r="CC24" i="28"/>
  <c r="CB24" i="28"/>
  <c r="CA24" i="28"/>
  <c r="BZ24" i="28"/>
  <c r="BY24" i="28"/>
  <c r="BX24" i="28"/>
  <c r="BW24" i="28"/>
  <c r="BV24" i="28"/>
  <c r="BU24" i="28"/>
  <c r="BT24" i="28"/>
  <c r="BS24" i="28"/>
  <c r="BR24" i="28"/>
  <c r="BQ24" i="28"/>
  <c r="BP24" i="28"/>
  <c r="BO24" i="28"/>
  <c r="BN24" i="28"/>
  <c r="BM24" i="28"/>
  <c r="BL24" i="28"/>
  <c r="BK24" i="28"/>
  <c r="BJ24" i="28"/>
  <c r="BI24" i="28"/>
  <c r="BH24" i="28"/>
  <c r="BG24" i="28"/>
  <c r="BF24" i="28"/>
  <c r="BE24" i="28"/>
  <c r="BD24" i="28"/>
  <c r="BC24" i="28"/>
  <c r="BB24" i="28"/>
  <c r="BA24" i="28"/>
  <c r="AZ24" i="28"/>
  <c r="AY24" i="28"/>
  <c r="AX24" i="28"/>
  <c r="AW24" i="28"/>
  <c r="AV24" i="28"/>
  <c r="AU24" i="28"/>
  <c r="AT24" i="28"/>
  <c r="AS24" i="28"/>
  <c r="AR24" i="28"/>
  <c r="AQ24" i="28"/>
  <c r="AP24" i="28"/>
  <c r="AO24" i="28"/>
  <c r="AN24" i="28"/>
  <c r="AM24" i="28"/>
  <c r="AL24" i="28"/>
  <c r="AK24" i="28"/>
  <c r="AJ24" i="28"/>
  <c r="AI24" i="28"/>
  <c r="AH24" i="28"/>
  <c r="AG24" i="28"/>
  <c r="AF24" i="28"/>
  <c r="AE24" i="28"/>
  <c r="AD24" i="28"/>
  <c r="AC24" i="28"/>
  <c r="AB24" i="28"/>
  <c r="AA24" i="28"/>
  <c r="Z24" i="28"/>
  <c r="Y24" i="28"/>
  <c r="X24" i="28"/>
  <c r="W24" i="28"/>
  <c r="CH23" i="28"/>
  <c r="CG23" i="28"/>
  <c r="CF23" i="28"/>
  <c r="CE23" i="28"/>
  <c r="CD23" i="28"/>
  <c r="CC23" i="28"/>
  <c r="CB23" i="28"/>
  <c r="CA23" i="28"/>
  <c r="BZ23" i="28"/>
  <c r="BY23" i="28"/>
  <c r="BX23" i="28"/>
  <c r="BW23" i="28"/>
  <c r="BV23" i="28"/>
  <c r="BU23" i="28"/>
  <c r="BT23" i="28"/>
  <c r="BS23" i="28"/>
  <c r="BR23" i="28"/>
  <c r="BQ23" i="28"/>
  <c r="BP23" i="28"/>
  <c r="BO23" i="28"/>
  <c r="BN23" i="28"/>
  <c r="BM23" i="28"/>
  <c r="BL23" i="28"/>
  <c r="BK23" i="28"/>
  <c r="BJ23" i="28"/>
  <c r="BI23" i="28"/>
  <c r="BH23" i="28"/>
  <c r="BG23" i="28"/>
  <c r="BF23" i="28"/>
  <c r="BE23" i="28"/>
  <c r="BD23" i="28"/>
  <c r="BC23" i="28"/>
  <c r="BB23" i="28"/>
  <c r="BA23" i="28"/>
  <c r="AZ23" i="28"/>
  <c r="AY23" i="28"/>
  <c r="AX23" i="28"/>
  <c r="AW23" i="28"/>
  <c r="AV23" i="28"/>
  <c r="AU23" i="28"/>
  <c r="AT23" i="28"/>
  <c r="AS23" i="28"/>
  <c r="AR23" i="28"/>
  <c r="AQ23" i="28"/>
  <c r="AP23" i="28"/>
  <c r="AO23" i="28"/>
  <c r="AN23" i="28"/>
  <c r="AM23" i="28"/>
  <c r="AL23" i="28"/>
  <c r="AK23" i="28"/>
  <c r="AJ23" i="28"/>
  <c r="AI23" i="28"/>
  <c r="AH23" i="28"/>
  <c r="AG23" i="28"/>
  <c r="AF23" i="28"/>
  <c r="AE23" i="28"/>
  <c r="AD23" i="28"/>
  <c r="AC23" i="28"/>
  <c r="AB23" i="28"/>
  <c r="AA23" i="28"/>
  <c r="Z23" i="28"/>
  <c r="Y23" i="28"/>
  <c r="X23" i="28"/>
  <c r="W23" i="28"/>
  <c r="CH22" i="28"/>
  <c r="CG22" i="28"/>
  <c r="CF22" i="28"/>
  <c r="CE22" i="28"/>
  <c r="CD22" i="28"/>
  <c r="CC22" i="28"/>
  <c r="CB22" i="28"/>
  <c r="CA22" i="28"/>
  <c r="BZ22" i="28"/>
  <c r="BY22" i="28"/>
  <c r="BX22" i="28"/>
  <c r="BW22" i="28"/>
  <c r="BV22" i="28"/>
  <c r="BU22" i="28"/>
  <c r="BT22" i="28"/>
  <c r="BS22" i="28"/>
  <c r="BR22" i="28"/>
  <c r="BQ22" i="28"/>
  <c r="BP22" i="28"/>
  <c r="BO22" i="28"/>
  <c r="BN22" i="28"/>
  <c r="BM22" i="28"/>
  <c r="BL22" i="28"/>
  <c r="BK22" i="28"/>
  <c r="BJ22" i="28"/>
  <c r="BI22" i="28"/>
  <c r="BH22" i="28"/>
  <c r="BG22" i="28"/>
  <c r="BF22" i="28"/>
  <c r="BE22" i="28"/>
  <c r="BD22" i="28"/>
  <c r="BC22" i="28"/>
  <c r="BB22" i="28"/>
  <c r="BA22" i="28"/>
  <c r="AZ22" i="28"/>
  <c r="AY22" i="28"/>
  <c r="AX22" i="28"/>
  <c r="AW22" i="28"/>
  <c r="AV22" i="28"/>
  <c r="AU22" i="28"/>
  <c r="AT22" i="28"/>
  <c r="AS22" i="28"/>
  <c r="AR22" i="28"/>
  <c r="AQ22" i="28"/>
  <c r="AP22" i="28"/>
  <c r="AO22" i="28"/>
  <c r="AN22" i="28"/>
  <c r="AM22" i="28"/>
  <c r="AL22" i="28"/>
  <c r="AK22" i="28"/>
  <c r="AJ22" i="28"/>
  <c r="AI22" i="28"/>
  <c r="AH22" i="28"/>
  <c r="AG22" i="28"/>
  <c r="AF22" i="28"/>
  <c r="AE22" i="28"/>
  <c r="AD22" i="28"/>
  <c r="AC22" i="28"/>
  <c r="AB22" i="28"/>
  <c r="AA22" i="28"/>
  <c r="Z22" i="28"/>
  <c r="Y22" i="28"/>
  <c r="X22" i="28"/>
  <c r="W22" i="28"/>
  <c r="CH18" i="28"/>
  <c r="CG18" i="28"/>
  <c r="CF18" i="28"/>
  <c r="CE18" i="28"/>
  <c r="CD18" i="28"/>
  <c r="CC18" i="28"/>
  <c r="CB18" i="28"/>
  <c r="CA18" i="28"/>
  <c r="BZ18" i="28"/>
  <c r="BY18" i="28"/>
  <c r="BX18" i="28"/>
  <c r="BW18" i="28"/>
  <c r="BV18" i="28"/>
  <c r="BU18" i="28"/>
  <c r="BT18" i="28"/>
  <c r="BS18" i="28"/>
  <c r="BR18" i="28"/>
  <c r="BQ18" i="28"/>
  <c r="BP18" i="28"/>
  <c r="BO18" i="28"/>
  <c r="BN18" i="28"/>
  <c r="BM18" i="28"/>
  <c r="BL18" i="28"/>
  <c r="BK18" i="28"/>
  <c r="BJ18" i="28"/>
  <c r="BI18" i="28"/>
  <c r="BH18" i="28"/>
  <c r="BG18" i="28"/>
  <c r="BF18" i="28"/>
  <c r="BE18" i="28"/>
  <c r="BD18" i="28"/>
  <c r="BC18" i="28"/>
  <c r="BB18" i="28"/>
  <c r="BA18" i="28"/>
  <c r="AZ18" i="28"/>
  <c r="AY18" i="28"/>
  <c r="AX18" i="28"/>
  <c r="AW18" i="28"/>
  <c r="AV18" i="28"/>
  <c r="AU18" i="28"/>
  <c r="AT18" i="28"/>
  <c r="AS18" i="28"/>
  <c r="AR18" i="28"/>
  <c r="AQ18" i="28"/>
  <c r="AP18" i="28"/>
  <c r="AO18" i="28"/>
  <c r="AN18" i="28"/>
  <c r="AM18" i="28"/>
  <c r="AL18" i="28"/>
  <c r="AK18" i="28"/>
  <c r="AJ18" i="28"/>
  <c r="AI18" i="28"/>
  <c r="AH18" i="28"/>
  <c r="AG18" i="28"/>
  <c r="AF18" i="28"/>
  <c r="AE18" i="28"/>
  <c r="AD18" i="28"/>
  <c r="AC18" i="28"/>
  <c r="AB18" i="28"/>
  <c r="AA18" i="28"/>
  <c r="Z18" i="28"/>
  <c r="Y18" i="28"/>
  <c r="X18" i="28"/>
  <c r="W18" i="28"/>
  <c r="CH17" i="28"/>
  <c r="CG17" i="28"/>
  <c r="CF17" i="28"/>
  <c r="CE17" i="28"/>
  <c r="CD17" i="28"/>
  <c r="CC17" i="28"/>
  <c r="CB17" i="28"/>
  <c r="CA17" i="28"/>
  <c r="BZ17" i="28"/>
  <c r="BY17" i="28"/>
  <c r="BX17" i="28"/>
  <c r="BW17" i="28"/>
  <c r="BV17" i="28"/>
  <c r="BU17" i="28"/>
  <c r="BT17" i="28"/>
  <c r="BS17" i="28"/>
  <c r="BR17" i="28"/>
  <c r="BQ17" i="28"/>
  <c r="BP17" i="28"/>
  <c r="BO17" i="28"/>
  <c r="BN17" i="28"/>
  <c r="BM17" i="28"/>
  <c r="BL17" i="28"/>
  <c r="BK17" i="28"/>
  <c r="BJ17" i="28"/>
  <c r="BI17" i="28"/>
  <c r="BH17" i="28"/>
  <c r="BG17" i="28"/>
  <c r="BF17" i="28"/>
  <c r="BE17" i="28"/>
  <c r="BD17" i="28"/>
  <c r="BC17" i="28"/>
  <c r="BB17" i="28"/>
  <c r="BA17" i="28"/>
  <c r="AZ17" i="28"/>
  <c r="AY17" i="28"/>
  <c r="AX17" i="28"/>
  <c r="AW17" i="28"/>
  <c r="AV17" i="28"/>
  <c r="AU17" i="28"/>
  <c r="AT17" i="28"/>
  <c r="AS17" i="28"/>
  <c r="AR17" i="28"/>
  <c r="AQ17" i="28"/>
  <c r="AP17" i="28"/>
  <c r="AO17" i="28"/>
  <c r="AN17" i="28"/>
  <c r="AM17" i="28"/>
  <c r="AL17" i="28"/>
  <c r="AK17" i="28"/>
  <c r="AJ17" i="28"/>
  <c r="AI17" i="28"/>
  <c r="AH17" i="28"/>
  <c r="AG17" i="28"/>
  <c r="AF17" i="28"/>
  <c r="AE17" i="28"/>
  <c r="AD17" i="28"/>
  <c r="AC17" i="28"/>
  <c r="AB17" i="28"/>
  <c r="AA17" i="28"/>
  <c r="Z17" i="28"/>
  <c r="Y17" i="28"/>
  <c r="X17" i="28"/>
  <c r="W17" i="28"/>
  <c r="CH16" i="28"/>
  <c r="CG16" i="28"/>
  <c r="CF16" i="28"/>
  <c r="CE16" i="28"/>
  <c r="CD16" i="28"/>
  <c r="CC16" i="28"/>
  <c r="CB16" i="28"/>
  <c r="CA16" i="28"/>
  <c r="BZ16" i="28"/>
  <c r="BY16" i="28"/>
  <c r="BX16" i="28"/>
  <c r="BW16" i="28"/>
  <c r="BV16" i="28"/>
  <c r="BU16" i="28"/>
  <c r="BT16" i="28"/>
  <c r="BS16" i="28"/>
  <c r="BR16" i="28"/>
  <c r="BQ16" i="28"/>
  <c r="BP16" i="28"/>
  <c r="BO16" i="28"/>
  <c r="BN16" i="28"/>
  <c r="BM16" i="28"/>
  <c r="BL16" i="28"/>
  <c r="BK16" i="28"/>
  <c r="BJ16" i="28"/>
  <c r="BI16" i="28"/>
  <c r="BH16" i="28"/>
  <c r="BG16" i="28"/>
  <c r="BF16" i="28"/>
  <c r="BE16" i="28"/>
  <c r="BD16" i="28"/>
  <c r="BC16" i="28"/>
  <c r="BB16" i="28"/>
  <c r="BA16" i="28"/>
  <c r="AZ16" i="28"/>
  <c r="AY16" i="28"/>
  <c r="AX16" i="28"/>
  <c r="AW16" i="28"/>
  <c r="AV16" i="28"/>
  <c r="AU16" i="28"/>
  <c r="AT16" i="28"/>
  <c r="AS16" i="28"/>
  <c r="AR16" i="28"/>
  <c r="AQ16" i="28"/>
  <c r="AP16" i="28"/>
  <c r="AO16" i="28"/>
  <c r="AN16" i="28"/>
  <c r="AM16" i="28"/>
  <c r="AL16" i="28"/>
  <c r="AK16" i="28"/>
  <c r="AJ16" i="28"/>
  <c r="AI16" i="28"/>
  <c r="AH16" i="28"/>
  <c r="AG16" i="28"/>
  <c r="AF16" i="28"/>
  <c r="AE16" i="28"/>
  <c r="AD16" i="28"/>
  <c r="AC16" i="28"/>
  <c r="AB16" i="28"/>
  <c r="AA16" i="28"/>
  <c r="Z16" i="28"/>
  <c r="Y16" i="28"/>
  <c r="X16" i="28"/>
  <c r="W16" i="28"/>
  <c r="CH15" i="28"/>
  <c r="CG15" i="28"/>
  <c r="CF15" i="28"/>
  <c r="CE15" i="28"/>
  <c r="CD15" i="28"/>
  <c r="CC15" i="28"/>
  <c r="CB15" i="28"/>
  <c r="CA15" i="28"/>
  <c r="BZ15" i="28"/>
  <c r="BY15" i="28"/>
  <c r="BX15" i="28"/>
  <c r="BW15" i="28"/>
  <c r="BV15" i="28"/>
  <c r="BU15" i="28"/>
  <c r="BT15" i="28"/>
  <c r="BS15" i="28"/>
  <c r="BR15" i="28"/>
  <c r="BQ15" i="28"/>
  <c r="BP15" i="28"/>
  <c r="BO15" i="28"/>
  <c r="BN15" i="28"/>
  <c r="BM15" i="28"/>
  <c r="BL15" i="28"/>
  <c r="BK15" i="28"/>
  <c r="BJ15" i="28"/>
  <c r="BI15" i="28"/>
  <c r="BH15" i="28"/>
  <c r="BG15" i="28"/>
  <c r="BF15" i="28"/>
  <c r="BE15" i="28"/>
  <c r="BD15" i="28"/>
  <c r="BC15" i="28"/>
  <c r="BB15" i="28"/>
  <c r="BA15" i="28"/>
  <c r="AZ15" i="28"/>
  <c r="AY15" i="28"/>
  <c r="AX15" i="28"/>
  <c r="AW15" i="28"/>
  <c r="AV15" i="28"/>
  <c r="AU15" i="28"/>
  <c r="AT15" i="28"/>
  <c r="AS15" i="28"/>
  <c r="AR15" i="28"/>
  <c r="AQ15" i="28"/>
  <c r="AP15" i="28"/>
  <c r="AO15" i="28"/>
  <c r="AN15" i="28"/>
  <c r="AM15" i="28"/>
  <c r="AL15" i="28"/>
  <c r="AK15" i="28"/>
  <c r="AJ15" i="28"/>
  <c r="AI15" i="28"/>
  <c r="AH15" i="28"/>
  <c r="AG15" i="28"/>
  <c r="AF15" i="28"/>
  <c r="AE15" i="28"/>
  <c r="AD15" i="28"/>
  <c r="AC15" i="28"/>
  <c r="AB15" i="28"/>
  <c r="AA15" i="28"/>
  <c r="Z15" i="28"/>
  <c r="Y15" i="28"/>
  <c r="X15" i="28"/>
  <c r="W15" i="28"/>
  <c r="CH10" i="28"/>
  <c r="CG10" i="28"/>
  <c r="CF10" i="28"/>
  <c r="CE10" i="28"/>
  <c r="CD10" i="28"/>
  <c r="CC10" i="28"/>
  <c r="CB10" i="28"/>
  <c r="CA10" i="28"/>
  <c r="BZ10" i="28"/>
  <c r="BY10" i="28"/>
  <c r="BX10" i="28"/>
  <c r="BW10" i="28"/>
  <c r="BV10" i="28"/>
  <c r="BU10" i="28"/>
  <c r="BT10" i="28"/>
  <c r="BS10" i="28"/>
  <c r="BR10" i="28"/>
  <c r="BQ10" i="28"/>
  <c r="BP10" i="28"/>
  <c r="BO10" i="28"/>
  <c r="BN10" i="28"/>
  <c r="BM10" i="28"/>
  <c r="BL10" i="28"/>
  <c r="BK10" i="28"/>
  <c r="BJ10" i="28"/>
  <c r="BI10" i="28"/>
  <c r="BH10" i="28"/>
  <c r="BG10" i="28"/>
  <c r="BF10" i="28"/>
  <c r="BE10" i="28"/>
  <c r="BD10" i="28"/>
  <c r="BC10" i="28"/>
  <c r="BB10" i="28"/>
  <c r="BA10" i="28"/>
  <c r="AZ10" i="28"/>
  <c r="AY10" i="28"/>
  <c r="AX10" i="28"/>
  <c r="AW10" i="28"/>
  <c r="AV10" i="28"/>
  <c r="AU10" i="28"/>
  <c r="AT10" i="28"/>
  <c r="AS10" i="28"/>
  <c r="AR10" i="28"/>
  <c r="AQ10" i="28"/>
  <c r="AP10" i="28"/>
  <c r="AO10" i="28"/>
  <c r="AN10" i="28"/>
  <c r="AM10" i="28"/>
  <c r="AL10" i="28"/>
  <c r="AK10" i="28"/>
  <c r="AJ10" i="28"/>
  <c r="AI10" i="28"/>
  <c r="AH10" i="28"/>
  <c r="AG10" i="28"/>
  <c r="AF10" i="28"/>
  <c r="AE10" i="28"/>
  <c r="AD10" i="28"/>
  <c r="AC10" i="28"/>
  <c r="AB10" i="28"/>
  <c r="AA10" i="28"/>
  <c r="Z10" i="28"/>
  <c r="Y10" i="28"/>
  <c r="X10" i="28"/>
  <c r="W10" i="28"/>
  <c r="CH9" i="28"/>
  <c r="CG9" i="28"/>
  <c r="CF9" i="28"/>
  <c r="CE9" i="28"/>
  <c r="CD9" i="28"/>
  <c r="CC9" i="28"/>
  <c r="CB9" i="28"/>
  <c r="CA9" i="28"/>
  <c r="BZ9" i="28"/>
  <c r="BY9" i="28"/>
  <c r="BX9" i="28"/>
  <c r="BW9" i="28"/>
  <c r="BV9" i="28"/>
  <c r="BU9" i="28"/>
  <c r="BT9" i="28"/>
  <c r="BS9" i="28"/>
  <c r="BR9" i="28"/>
  <c r="BQ9" i="28"/>
  <c r="BP9" i="28"/>
  <c r="BO9" i="28"/>
  <c r="BN9" i="28"/>
  <c r="BM9" i="28"/>
  <c r="BL9" i="28"/>
  <c r="BK9" i="28"/>
  <c r="BJ9" i="28"/>
  <c r="BI9" i="28"/>
  <c r="BH9" i="28"/>
  <c r="BG9" i="28"/>
  <c r="BF9" i="28"/>
  <c r="BE9" i="28"/>
  <c r="BD9" i="28"/>
  <c r="BC9" i="28"/>
  <c r="BB9" i="28"/>
  <c r="BA9" i="28"/>
  <c r="AZ9" i="28"/>
  <c r="AY9" i="28"/>
  <c r="AX9" i="28"/>
  <c r="AW9" i="28"/>
  <c r="AV9" i="28"/>
  <c r="AU9" i="28"/>
  <c r="AT9" i="28"/>
  <c r="AS9" i="28"/>
  <c r="AR9" i="28"/>
  <c r="AQ9" i="28"/>
  <c r="AP9" i="28"/>
  <c r="AO9" i="28"/>
  <c r="AN9" i="28"/>
  <c r="AM9" i="28"/>
  <c r="AL9" i="28"/>
  <c r="AK9" i="28"/>
  <c r="AJ9" i="28"/>
  <c r="AI9" i="28"/>
  <c r="AH9" i="28"/>
  <c r="AG9" i="28"/>
  <c r="AF9" i="28"/>
  <c r="AE9" i="28"/>
  <c r="AD9" i="28"/>
  <c r="AC9" i="28"/>
  <c r="AB9" i="28"/>
  <c r="AA9" i="28"/>
  <c r="Z9" i="28"/>
  <c r="Y9" i="28"/>
  <c r="X9" i="28"/>
  <c r="W9" i="28"/>
  <c r="CH8" i="28"/>
  <c r="CG8" i="28"/>
  <c r="CF8" i="28"/>
  <c r="CE8" i="28"/>
  <c r="CD8" i="28"/>
  <c r="CC8" i="28"/>
  <c r="CB8" i="28"/>
  <c r="CA8" i="28"/>
  <c r="BZ8" i="28"/>
  <c r="BY8" i="28"/>
  <c r="BX8" i="28"/>
  <c r="BW8" i="28"/>
  <c r="BV8" i="28"/>
  <c r="BU8" i="28"/>
  <c r="BT8" i="28"/>
  <c r="BS8" i="28"/>
  <c r="BR8" i="28"/>
  <c r="BQ8" i="28"/>
  <c r="BP8" i="28"/>
  <c r="BO8" i="28"/>
  <c r="BN8" i="28"/>
  <c r="BM8" i="28"/>
  <c r="BL8" i="28"/>
  <c r="BK8" i="28"/>
  <c r="BJ8" i="28"/>
  <c r="BI8" i="28"/>
  <c r="BH8" i="28"/>
  <c r="BG8" i="28"/>
  <c r="BF8" i="28"/>
  <c r="BE8" i="28"/>
  <c r="BD8" i="28"/>
  <c r="BC8" i="28"/>
  <c r="BB8" i="28"/>
  <c r="BA8" i="28"/>
  <c r="AZ8" i="28"/>
  <c r="AY8" i="28"/>
  <c r="AX8" i="28"/>
  <c r="AW8" i="28"/>
  <c r="AV8" i="28"/>
  <c r="AU8" i="28"/>
  <c r="AT8" i="28"/>
  <c r="AS8" i="28"/>
  <c r="AR8" i="28"/>
  <c r="AQ8" i="28"/>
  <c r="AP8" i="28"/>
  <c r="AO8" i="28"/>
  <c r="AN8" i="28"/>
  <c r="AM8" i="28"/>
  <c r="AL8" i="28"/>
  <c r="AK8" i="28"/>
  <c r="AJ8" i="28"/>
  <c r="AI8" i="28"/>
  <c r="AH8" i="28"/>
  <c r="AG8" i="28"/>
  <c r="AF8" i="28"/>
  <c r="AE8" i="28"/>
  <c r="AD8" i="28"/>
  <c r="AC8" i="28"/>
  <c r="AB8" i="28"/>
  <c r="AA8" i="28"/>
  <c r="Z8" i="28"/>
  <c r="Y8" i="28"/>
  <c r="X8" i="28"/>
  <c r="W8" i="28"/>
  <c r="CH7" i="28"/>
  <c r="CG7" i="28"/>
  <c r="CF7" i="28"/>
  <c r="CE7" i="28"/>
  <c r="CD7" i="28"/>
  <c r="CC7" i="28"/>
  <c r="CB7" i="28"/>
  <c r="CA7" i="28"/>
  <c r="BZ7" i="28"/>
  <c r="BY7" i="28"/>
  <c r="BX7" i="28"/>
  <c r="BW7" i="28"/>
  <c r="BV7" i="28"/>
  <c r="BU7" i="28"/>
  <c r="BT7" i="28"/>
  <c r="BS7" i="28"/>
  <c r="BR7" i="28"/>
  <c r="BQ7" i="28"/>
  <c r="BP7" i="28"/>
  <c r="BO7" i="28"/>
  <c r="BN7" i="28"/>
  <c r="BM7" i="28"/>
  <c r="BL7" i="28"/>
  <c r="BK7" i="28"/>
  <c r="BJ7" i="28"/>
  <c r="BI7" i="28"/>
  <c r="BH7" i="28"/>
  <c r="BG7" i="28"/>
  <c r="BF7" i="28"/>
  <c r="BE7" i="28"/>
  <c r="BD7" i="28"/>
  <c r="BC7" i="28"/>
  <c r="BB7" i="28"/>
  <c r="BA7" i="28"/>
  <c r="AZ7" i="28"/>
  <c r="AY7" i="28"/>
  <c r="AX7" i="28"/>
  <c r="AW7" i="28"/>
  <c r="AV7" i="28"/>
  <c r="AU7" i="28"/>
  <c r="AT7" i="28"/>
  <c r="AS7" i="28"/>
  <c r="AR7" i="28"/>
  <c r="AQ7" i="28"/>
  <c r="AP7" i="28"/>
  <c r="AO7" i="28"/>
  <c r="AN7" i="28"/>
  <c r="AM7" i="28"/>
  <c r="AL7" i="28"/>
  <c r="AK7" i="28"/>
  <c r="AJ7" i="28"/>
  <c r="AI7" i="28"/>
  <c r="AH7" i="28"/>
  <c r="AG7" i="28"/>
  <c r="AF7" i="28"/>
  <c r="AE7" i="28"/>
  <c r="AD7" i="28"/>
  <c r="AC7" i="28"/>
  <c r="AB7" i="28"/>
  <c r="AA7" i="28"/>
  <c r="Z7" i="28"/>
  <c r="Y7" i="28"/>
  <c r="X7" i="28"/>
  <c r="W7" i="28"/>
  <c r="CH6" i="28"/>
  <c r="CG6" i="28"/>
  <c r="CF6" i="28"/>
  <c r="CE6" i="28"/>
  <c r="CD6" i="28"/>
  <c r="CC6" i="28"/>
  <c r="CB6" i="28"/>
  <c r="CA6" i="28"/>
  <c r="BZ6" i="28"/>
  <c r="BY6" i="28"/>
  <c r="BX6" i="28"/>
  <c r="BW6" i="28"/>
  <c r="BV6" i="28"/>
  <c r="BU6" i="28"/>
  <c r="BT6" i="28"/>
  <c r="BS6" i="28"/>
  <c r="BR6" i="28"/>
  <c r="BQ6" i="28"/>
  <c r="BP6" i="28"/>
  <c r="BO6" i="28"/>
  <c r="BN6" i="28"/>
  <c r="BM6" i="28"/>
  <c r="BL6" i="28"/>
  <c r="BK6" i="28"/>
  <c r="BJ6" i="28"/>
  <c r="BI6" i="28"/>
  <c r="BH6" i="28"/>
  <c r="BG6" i="28"/>
  <c r="BF6" i="28"/>
  <c r="BE6" i="28"/>
  <c r="BD6" i="28"/>
  <c r="BC6" i="28"/>
  <c r="BB6" i="28"/>
  <c r="BA6" i="28"/>
  <c r="AZ6" i="28"/>
  <c r="AY6" i="28"/>
  <c r="AX6" i="28"/>
  <c r="AW6" i="28"/>
  <c r="AV6" i="28"/>
  <c r="AU6" i="28"/>
  <c r="AT6" i="28"/>
  <c r="AS6" i="28"/>
  <c r="AR6" i="28"/>
  <c r="AQ6" i="28"/>
  <c r="AP6" i="28"/>
  <c r="AO6" i="28"/>
  <c r="AN6" i="28"/>
  <c r="AM6" i="28"/>
  <c r="AL6" i="28"/>
  <c r="AK6" i="28"/>
  <c r="AJ6" i="28"/>
  <c r="AI6" i="28"/>
  <c r="AH6" i="28"/>
  <c r="AG6" i="28"/>
  <c r="AF6" i="28"/>
  <c r="AE6" i="28"/>
  <c r="AD6" i="28"/>
  <c r="AC6" i="28"/>
  <c r="AB6" i="28"/>
  <c r="AA6" i="28"/>
  <c r="Z6" i="28"/>
  <c r="Y6" i="28"/>
  <c r="X6" i="28"/>
  <c r="W6" i="28"/>
  <c r="E38" i="28" l="1"/>
  <c r="F42" i="28"/>
  <c r="G42" i="28"/>
  <c r="E50" i="28"/>
  <c r="D46" i="28"/>
  <c r="D50" i="28"/>
  <c r="D38" i="28"/>
  <c r="L46" i="28"/>
  <c r="M50" i="28"/>
  <c r="M38" i="28"/>
  <c r="L38" i="28"/>
  <c r="K46" i="28"/>
  <c r="K42" i="28"/>
  <c r="G46" i="28"/>
  <c r="J42" i="28"/>
  <c r="J38" i="28"/>
  <c r="I50" i="28"/>
  <c r="I38" i="28"/>
  <c r="H46" i="28"/>
  <c r="H38" i="28"/>
  <c r="CU54" i="28"/>
  <c r="H51" i="28"/>
  <c r="H54" i="28" s="1"/>
  <c r="N38" i="28"/>
  <c r="M51" i="28"/>
  <c r="M54" i="28" s="1"/>
  <c r="I51" i="28"/>
  <c r="I54" i="28" s="1"/>
  <c r="D51" i="28"/>
  <c r="D54" i="28" s="1"/>
  <c r="N197" i="39"/>
  <c r="J52" i="28"/>
  <c r="J54" i="28" s="1"/>
  <c r="F52" i="28"/>
  <c r="F54" i="28" s="1"/>
  <c r="N50" i="28"/>
  <c r="E51" i="28"/>
  <c r="E54" i="28" s="1"/>
  <c r="N42" i="28"/>
  <c r="C52" i="28"/>
  <c r="C51" i="28"/>
  <c r="K51" i="28"/>
  <c r="K52" i="28"/>
  <c r="G51" i="28"/>
  <c r="G52" i="28"/>
  <c r="L54" i="28"/>
  <c r="N46" i="28"/>
  <c r="W19" i="28"/>
  <c r="AE19" i="28"/>
  <c r="AM19" i="28"/>
  <c r="AU19" i="28"/>
  <c r="BC19" i="28"/>
  <c r="BK19" i="28"/>
  <c r="BS19" i="28"/>
  <c r="CA19" i="28"/>
  <c r="AB19" i="28"/>
  <c r="AJ19" i="28"/>
  <c r="AR19" i="28"/>
  <c r="AZ19" i="28"/>
  <c r="BH19" i="28"/>
  <c r="BP19" i="28"/>
  <c r="BX19" i="28"/>
  <c r="CF19" i="28"/>
  <c r="X27" i="28"/>
  <c r="AB27" i="28"/>
  <c r="AF27" i="28"/>
  <c r="AJ27" i="28"/>
  <c r="AN27" i="28"/>
  <c r="AR27" i="28"/>
  <c r="AV27" i="28"/>
  <c r="AZ27" i="28"/>
  <c r="BD27" i="28"/>
  <c r="BH27" i="28"/>
  <c r="BL27" i="28"/>
  <c r="BP27" i="28"/>
  <c r="BT27" i="28"/>
  <c r="BX27" i="28"/>
  <c r="CB27" i="28"/>
  <c r="CF27" i="28"/>
  <c r="X19" i="28"/>
  <c r="AF19" i="28"/>
  <c r="AN19" i="28"/>
  <c r="AV19" i="28"/>
  <c r="BD19" i="28"/>
  <c r="BL19" i="28"/>
  <c r="BT19" i="28"/>
  <c r="CB19" i="28"/>
  <c r="Y19" i="28"/>
  <c r="AC19" i="28"/>
  <c r="AG19" i="28"/>
  <c r="AK19" i="28"/>
  <c r="AO19" i="28"/>
  <c r="AS19" i="28"/>
  <c r="AW19" i="28"/>
  <c r="BA19" i="28"/>
  <c r="BE19" i="28"/>
  <c r="BI19" i="28"/>
  <c r="BM19" i="28"/>
  <c r="BQ19" i="28"/>
  <c r="BU19" i="28"/>
  <c r="BY19" i="28"/>
  <c r="CC19" i="28"/>
  <c r="CG19" i="28"/>
  <c r="Z19" i="28"/>
  <c r="AD19" i="28"/>
  <c r="AH19" i="28"/>
  <c r="AL19" i="28"/>
  <c r="AP19" i="28"/>
  <c r="AT19" i="28"/>
  <c r="AX19" i="28"/>
  <c r="BB19" i="28"/>
  <c r="BF19" i="28"/>
  <c r="BJ19" i="28"/>
  <c r="BN19" i="28"/>
  <c r="BR19" i="28"/>
  <c r="BV19" i="28"/>
  <c r="BZ19" i="28"/>
  <c r="CD19" i="28"/>
  <c r="CH19" i="28"/>
  <c r="AA19" i="28"/>
  <c r="AI19" i="28"/>
  <c r="AQ19" i="28"/>
  <c r="AY19" i="28"/>
  <c r="BG19" i="28"/>
  <c r="BO19" i="28"/>
  <c r="BW19" i="28"/>
  <c r="CE19" i="28"/>
  <c r="Y27" i="28"/>
  <c r="AG27" i="28"/>
  <c r="AO27" i="28"/>
  <c r="AW27" i="28"/>
  <c r="AC27" i="28"/>
  <c r="AK27" i="28"/>
  <c r="AS27" i="28"/>
  <c r="BE27" i="28"/>
  <c r="BM27" i="28"/>
  <c r="BU27" i="28"/>
  <c r="CC27" i="28"/>
  <c r="AA11" i="28"/>
  <c r="AI11" i="28"/>
  <c r="AU11" i="28"/>
  <c r="BC11" i="28"/>
  <c r="BO11" i="28"/>
  <c r="BW11" i="28"/>
  <c r="X11" i="28"/>
  <c r="AJ11" i="28"/>
  <c r="AR11" i="28"/>
  <c r="BD11" i="28"/>
  <c r="BL11" i="28"/>
  <c r="BP11" i="28"/>
  <c r="BX11" i="28"/>
  <c r="CB11" i="28"/>
  <c r="CF11" i="28"/>
  <c r="Z27" i="28"/>
  <c r="AD27" i="28"/>
  <c r="AH27" i="28"/>
  <c r="AL27" i="28"/>
  <c r="AP27" i="28"/>
  <c r="AT27" i="28"/>
  <c r="AX27" i="28"/>
  <c r="BB27" i="28"/>
  <c r="BF27" i="28"/>
  <c r="BJ27" i="28"/>
  <c r="BN27" i="28"/>
  <c r="BR27" i="28"/>
  <c r="BV27" i="28"/>
  <c r="BZ27" i="28"/>
  <c r="CD27" i="28"/>
  <c r="CH27" i="28"/>
  <c r="W27" i="28"/>
  <c r="AA27" i="28"/>
  <c r="AE27" i="28"/>
  <c r="AI27" i="28"/>
  <c r="AM27" i="28"/>
  <c r="AQ27" i="28"/>
  <c r="AU27" i="28"/>
  <c r="AY27" i="28"/>
  <c r="BC27" i="28"/>
  <c r="BG27" i="28"/>
  <c r="BK27" i="28"/>
  <c r="BO27" i="28"/>
  <c r="BS27" i="28"/>
  <c r="BW27" i="28"/>
  <c r="CA27" i="28"/>
  <c r="CE27" i="28"/>
  <c r="BA27" i="28"/>
  <c r="BI27" i="28"/>
  <c r="BQ27" i="28"/>
  <c r="BY27" i="28"/>
  <c r="CG27" i="28"/>
  <c r="W11" i="28"/>
  <c r="AE11" i="28"/>
  <c r="AM11" i="28"/>
  <c r="AQ11" i="28"/>
  <c r="AY11" i="28"/>
  <c r="BG11" i="28"/>
  <c r="BK11" i="28"/>
  <c r="BS11" i="28"/>
  <c r="CA11" i="28"/>
  <c r="CE11" i="28"/>
  <c r="AB11" i="28"/>
  <c r="AF11" i="28"/>
  <c r="AN11" i="28"/>
  <c r="AV11" i="28"/>
  <c r="AZ11" i="28"/>
  <c r="BH11" i="28"/>
  <c r="BT11" i="28"/>
  <c r="Y11" i="28"/>
  <c r="AC11" i="28"/>
  <c r="AG11" i="28"/>
  <c r="AK11" i="28"/>
  <c r="AO11" i="28"/>
  <c r="AS11" i="28"/>
  <c r="AW11" i="28"/>
  <c r="BA11" i="28"/>
  <c r="BE11" i="28"/>
  <c r="BI11" i="28"/>
  <c r="BM11" i="28"/>
  <c r="BQ11" i="28"/>
  <c r="BU11" i="28"/>
  <c r="BY11" i="28"/>
  <c r="CC11" i="28"/>
  <c r="CG11" i="28"/>
  <c r="Z11" i="28"/>
  <c r="AD11" i="28"/>
  <c r="AH11" i="28"/>
  <c r="AL11" i="28"/>
  <c r="AP11" i="28"/>
  <c r="AT11" i="28"/>
  <c r="AX11" i="28"/>
  <c r="BB11" i="28"/>
  <c r="BF11" i="28"/>
  <c r="BJ11" i="28"/>
  <c r="BN11" i="28"/>
  <c r="BR11" i="28"/>
  <c r="BV11" i="28"/>
  <c r="BZ11" i="28"/>
  <c r="CD11" i="28"/>
  <c r="CH11" i="28"/>
  <c r="N52" i="28" l="1"/>
  <c r="N51" i="28"/>
  <c r="DD54" i="28"/>
  <c r="N54" i="28"/>
  <c r="K54" i="28"/>
  <c r="G54" i="28"/>
  <c r="C13" i="28" l="1"/>
  <c r="D13" i="28"/>
  <c r="E13" i="28"/>
  <c r="F13" i="28"/>
  <c r="G13" i="28"/>
  <c r="H13" i="28"/>
  <c r="I13" i="28"/>
  <c r="J13" i="28"/>
  <c r="K13" i="28"/>
  <c r="L13" i="28"/>
  <c r="M13" i="28"/>
  <c r="N13" i="28"/>
  <c r="O13" i="28"/>
  <c r="P13" i="28"/>
  <c r="Q13" i="28"/>
  <c r="R13" i="28"/>
  <c r="S13" i="28"/>
  <c r="T13" i="28"/>
  <c r="U13" i="28"/>
  <c r="V13" i="28"/>
  <c r="W13" i="28"/>
  <c r="X13" i="28"/>
  <c r="Y13" i="28"/>
  <c r="Z13" i="28"/>
  <c r="AA13" i="28"/>
  <c r="AB13" i="28"/>
  <c r="AC13" i="28"/>
  <c r="AD13" i="28"/>
  <c r="AE13" i="28"/>
  <c r="AF13" i="28"/>
  <c r="AG13" i="28"/>
  <c r="AH13" i="28"/>
  <c r="AI13" i="28"/>
  <c r="AJ13" i="28"/>
  <c r="AK13" i="28"/>
  <c r="AL13" i="28"/>
  <c r="AM13" i="28"/>
  <c r="AN13" i="28"/>
  <c r="AO13" i="28"/>
  <c r="AP13" i="28"/>
  <c r="AQ13" i="28"/>
  <c r="AR13" i="28"/>
  <c r="AS13" i="28"/>
  <c r="AT13" i="28"/>
  <c r="AU13" i="28"/>
  <c r="AV13" i="28"/>
  <c r="AW13" i="28"/>
  <c r="AX13" i="28"/>
  <c r="AY13" i="28"/>
  <c r="AZ13" i="28"/>
  <c r="BA13" i="28"/>
  <c r="BB13" i="28"/>
  <c r="BC13" i="28"/>
  <c r="BD13" i="28"/>
  <c r="BE13" i="28"/>
  <c r="BF13" i="28"/>
  <c r="BG13" i="28"/>
  <c r="BH13" i="28"/>
  <c r="BI13" i="28"/>
  <c r="BJ13" i="28"/>
  <c r="BK13" i="28"/>
  <c r="BL13" i="28"/>
  <c r="BM13" i="28"/>
  <c r="BN13" i="28"/>
  <c r="BO13" i="28"/>
  <c r="BP13" i="28"/>
  <c r="BQ13" i="28"/>
  <c r="BR13" i="28"/>
  <c r="BS13" i="28"/>
  <c r="BT13" i="28"/>
  <c r="BU13" i="28"/>
  <c r="BV13" i="28"/>
  <c r="BW13" i="28"/>
  <c r="BX13" i="28"/>
  <c r="BY13" i="28"/>
  <c r="BZ13" i="28"/>
  <c r="CA13" i="28"/>
  <c r="CB13" i="28"/>
  <c r="CC13" i="28"/>
  <c r="CD13" i="28"/>
  <c r="CE13" i="28"/>
  <c r="CF13" i="28"/>
  <c r="CG13" i="28"/>
  <c r="CH13" i="28"/>
  <c r="CH40" i="36" l="1"/>
  <c r="CG40" i="36"/>
  <c r="CF40" i="36"/>
  <c r="CE40" i="36"/>
  <c r="CD40" i="36"/>
  <c r="CC40" i="36"/>
  <c r="CB40" i="36"/>
  <c r="CA40" i="36"/>
  <c r="BZ40" i="36"/>
  <c r="BY40" i="36"/>
  <c r="BX40" i="36"/>
  <c r="BW40" i="36"/>
  <c r="BV40" i="36"/>
  <c r="BU40" i="36"/>
  <c r="BT40" i="36"/>
  <c r="BS40" i="36"/>
  <c r="BR40" i="36"/>
  <c r="BQ40" i="36"/>
  <c r="BP40" i="36"/>
  <c r="BO40" i="36"/>
  <c r="BN40" i="36"/>
  <c r="BM40" i="36"/>
  <c r="BL40" i="36"/>
  <c r="BK40" i="36"/>
  <c r="BJ40" i="36"/>
  <c r="BI40" i="36"/>
  <c r="BH40" i="36"/>
  <c r="BG40" i="36"/>
  <c r="BF40" i="36"/>
  <c r="BE40" i="36"/>
  <c r="BD40" i="36"/>
  <c r="BC40" i="36"/>
  <c r="BB40" i="36"/>
  <c r="BA40" i="36"/>
  <c r="AZ40" i="36"/>
  <c r="AY40" i="36"/>
  <c r="AX40" i="36"/>
  <c r="AW40" i="36"/>
  <c r="AV40" i="36"/>
  <c r="AU40" i="36"/>
  <c r="AT40" i="36"/>
  <c r="AS40" i="36"/>
  <c r="AR40" i="36"/>
  <c r="AQ40" i="36"/>
  <c r="AP40" i="36"/>
  <c r="AO40" i="36"/>
  <c r="AN40" i="36"/>
  <c r="AM40" i="36"/>
  <c r="AL40" i="36"/>
  <c r="AK40" i="36"/>
  <c r="AJ40" i="36"/>
  <c r="AI40" i="36"/>
  <c r="AH40" i="36"/>
  <c r="AG40" i="36"/>
  <c r="AF40" i="36"/>
  <c r="AE40" i="36"/>
  <c r="AD40" i="36"/>
  <c r="AC40" i="36"/>
  <c r="AB40" i="36"/>
  <c r="AA40" i="36"/>
  <c r="Z40" i="36"/>
  <c r="Y40" i="36"/>
  <c r="X40" i="36"/>
  <c r="W40" i="36"/>
  <c r="V40" i="36"/>
  <c r="U40" i="36"/>
  <c r="T40" i="36"/>
  <c r="S40" i="36"/>
  <c r="R40" i="36"/>
  <c r="Q40" i="36"/>
  <c r="P40" i="36"/>
  <c r="O40" i="36"/>
  <c r="N40" i="36"/>
  <c r="M40" i="36"/>
  <c r="L40" i="36"/>
  <c r="K40" i="36"/>
  <c r="J40" i="36"/>
  <c r="I40" i="36"/>
  <c r="H40" i="36"/>
  <c r="G40" i="36"/>
  <c r="F40" i="36"/>
  <c r="E40" i="36"/>
  <c r="D40" i="36"/>
  <c r="C40" i="36"/>
  <c r="CH22" i="36"/>
  <c r="CG22" i="36"/>
  <c r="CF22" i="36"/>
  <c r="CE22" i="36"/>
  <c r="CD22" i="36"/>
  <c r="CC22" i="36"/>
  <c r="CB22" i="36"/>
  <c r="CA22" i="36"/>
  <c r="BZ22" i="36"/>
  <c r="BY22" i="36"/>
  <c r="BX22" i="36"/>
  <c r="BW22" i="36"/>
  <c r="BV22" i="36"/>
  <c r="BU22" i="36"/>
  <c r="BT22" i="36"/>
  <c r="BS22" i="36"/>
  <c r="BR22" i="36"/>
  <c r="BQ22" i="36"/>
  <c r="BP22" i="36"/>
  <c r="BO22" i="36"/>
  <c r="BN22" i="36"/>
  <c r="BM22" i="36"/>
  <c r="BL22" i="36"/>
  <c r="BK22" i="36"/>
  <c r="BJ22" i="36"/>
  <c r="BI22" i="36"/>
  <c r="BH22" i="36"/>
  <c r="BG22" i="36"/>
  <c r="BF22" i="36"/>
  <c r="BE22" i="36"/>
  <c r="BD22" i="36"/>
  <c r="BC22" i="36"/>
  <c r="BB22" i="36"/>
  <c r="BA22" i="36"/>
  <c r="AZ22" i="36"/>
  <c r="AY22" i="36"/>
  <c r="AX22" i="36"/>
  <c r="AW22" i="36"/>
  <c r="AV22" i="36"/>
  <c r="AU22" i="36"/>
  <c r="AT22" i="36"/>
  <c r="AS22" i="36"/>
  <c r="AR22" i="36"/>
  <c r="AQ22" i="36"/>
  <c r="AP22" i="36"/>
  <c r="AO22" i="36"/>
  <c r="AN22" i="36"/>
  <c r="AM22" i="36"/>
  <c r="AL22" i="36"/>
  <c r="AK22" i="36"/>
  <c r="AJ22" i="36"/>
  <c r="AI22" i="36"/>
  <c r="AH22" i="36"/>
  <c r="AG22" i="36"/>
  <c r="AF22" i="36"/>
  <c r="AE22" i="36"/>
  <c r="AD22" i="36"/>
  <c r="AC22" i="36"/>
  <c r="AB22" i="36"/>
  <c r="AA22" i="36"/>
  <c r="Z22" i="36"/>
  <c r="Y22" i="36"/>
  <c r="X22" i="36"/>
  <c r="W22" i="36"/>
  <c r="V22" i="36"/>
  <c r="U22" i="36"/>
  <c r="T22" i="36"/>
  <c r="S22" i="36"/>
  <c r="R22" i="36"/>
  <c r="Q22" i="36"/>
  <c r="P22" i="36"/>
  <c r="O22" i="36"/>
  <c r="N22" i="36"/>
  <c r="M22" i="36"/>
  <c r="L22" i="36"/>
  <c r="K22" i="36"/>
  <c r="J22" i="36"/>
  <c r="I22" i="36"/>
  <c r="H22" i="36"/>
  <c r="G22" i="36"/>
  <c r="F22" i="36"/>
  <c r="E22" i="36"/>
  <c r="D22" i="36"/>
  <c r="C22" i="36"/>
  <c r="CH58" i="29"/>
  <c r="CG58" i="29"/>
  <c r="CF58" i="29"/>
  <c r="CE58" i="29"/>
  <c r="CD58" i="29"/>
  <c r="CC58" i="29"/>
  <c r="CB58" i="29"/>
  <c r="CA58" i="29"/>
  <c r="BZ58" i="29"/>
  <c r="BY58" i="29"/>
  <c r="BX58" i="29"/>
  <c r="BW58" i="29"/>
  <c r="BV58" i="29"/>
  <c r="BU58" i="29"/>
  <c r="BT58" i="29"/>
  <c r="BS58" i="29"/>
  <c r="BR58" i="29"/>
  <c r="BQ58" i="29"/>
  <c r="BP58" i="29"/>
  <c r="BO58" i="29"/>
  <c r="BN58" i="29"/>
  <c r="BM58" i="29"/>
  <c r="BL58" i="29"/>
  <c r="BK58" i="29"/>
  <c r="BJ58" i="29"/>
  <c r="BI58" i="29"/>
  <c r="BH58" i="29"/>
  <c r="BG58" i="29"/>
  <c r="BF58" i="29"/>
  <c r="BE58" i="29"/>
  <c r="BD58" i="29"/>
  <c r="BC58" i="29"/>
  <c r="BB58" i="29"/>
  <c r="BA58" i="29"/>
  <c r="AZ58" i="29"/>
  <c r="AY58" i="29"/>
  <c r="AX58" i="29"/>
  <c r="AW58" i="29"/>
  <c r="AV58" i="29"/>
  <c r="AU58" i="29"/>
  <c r="AT58" i="29"/>
  <c r="AS58" i="29"/>
  <c r="AR58" i="29"/>
  <c r="AQ58" i="29"/>
  <c r="AP58" i="29"/>
  <c r="AO58" i="29"/>
  <c r="AN58" i="29"/>
  <c r="AM58" i="29"/>
  <c r="AL58" i="29"/>
  <c r="AK58" i="29"/>
  <c r="AJ58" i="29"/>
  <c r="AI58" i="29"/>
  <c r="AH58" i="29"/>
  <c r="AG58" i="29"/>
  <c r="AF58" i="29"/>
  <c r="AE58" i="29"/>
  <c r="AD58" i="29"/>
  <c r="AC58" i="29"/>
  <c r="AB58" i="29"/>
  <c r="AA58" i="29"/>
  <c r="Z58" i="29"/>
  <c r="Y58" i="29"/>
  <c r="X58" i="29"/>
  <c r="W58" i="29"/>
  <c r="V58" i="29"/>
  <c r="U58" i="29"/>
  <c r="T58" i="29"/>
  <c r="S58" i="29"/>
  <c r="R58" i="29"/>
  <c r="Q58" i="29"/>
  <c r="P58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C58" i="29"/>
  <c r="CH40" i="29"/>
  <c r="CG40" i="29"/>
  <c r="CF40" i="29"/>
  <c r="CE40" i="29"/>
  <c r="CD40" i="29"/>
  <c r="CC40" i="29"/>
  <c r="CB40" i="29"/>
  <c r="CA40" i="29"/>
  <c r="BZ40" i="29"/>
  <c r="BY40" i="29"/>
  <c r="BX40" i="29"/>
  <c r="BW40" i="29"/>
  <c r="BV40" i="29"/>
  <c r="BU40" i="29"/>
  <c r="BT40" i="29"/>
  <c r="BS40" i="29"/>
  <c r="BR40" i="29"/>
  <c r="BQ40" i="29"/>
  <c r="BP40" i="29"/>
  <c r="BO40" i="29"/>
  <c r="BN40" i="29"/>
  <c r="BM40" i="29"/>
  <c r="BL40" i="29"/>
  <c r="BK40" i="29"/>
  <c r="BJ40" i="29"/>
  <c r="BI40" i="29"/>
  <c r="BH40" i="29"/>
  <c r="BG40" i="29"/>
  <c r="BF40" i="29"/>
  <c r="BE40" i="29"/>
  <c r="BD40" i="29"/>
  <c r="BC40" i="29"/>
  <c r="BB40" i="29"/>
  <c r="BA40" i="29"/>
  <c r="AZ40" i="29"/>
  <c r="AY40" i="29"/>
  <c r="AX40" i="29"/>
  <c r="AW40" i="29"/>
  <c r="AV40" i="29"/>
  <c r="AU40" i="29"/>
  <c r="AT40" i="29"/>
  <c r="AS40" i="29"/>
  <c r="AR40" i="29"/>
  <c r="AQ40" i="29"/>
  <c r="AP40" i="29"/>
  <c r="AO40" i="29"/>
  <c r="AN40" i="29"/>
  <c r="AM40" i="29"/>
  <c r="AL40" i="29"/>
  <c r="AK40" i="29"/>
  <c r="AJ40" i="29"/>
  <c r="AI40" i="29"/>
  <c r="AH40" i="29"/>
  <c r="AG40" i="29"/>
  <c r="AF40" i="29"/>
  <c r="AE40" i="29"/>
  <c r="AD40" i="29"/>
  <c r="AC40" i="29"/>
  <c r="AB40" i="29"/>
  <c r="AA40" i="29"/>
  <c r="Z40" i="29"/>
  <c r="Y40" i="29"/>
  <c r="X40" i="29"/>
  <c r="W40" i="29"/>
  <c r="V40" i="29"/>
  <c r="U40" i="29"/>
  <c r="T40" i="29"/>
  <c r="S40" i="29"/>
  <c r="R40" i="29"/>
  <c r="Q40" i="29"/>
  <c r="P40" i="29"/>
  <c r="O40" i="29"/>
  <c r="N40" i="29"/>
  <c r="M40" i="29"/>
  <c r="L40" i="29"/>
  <c r="K40" i="29"/>
  <c r="J40" i="29"/>
  <c r="I40" i="29"/>
  <c r="H40" i="29"/>
  <c r="G40" i="29"/>
  <c r="F40" i="29"/>
  <c r="E40" i="29"/>
  <c r="D40" i="29"/>
  <c r="C40" i="29"/>
  <c r="CH22" i="29"/>
  <c r="CG22" i="29"/>
  <c r="CF22" i="29"/>
  <c r="CE22" i="29"/>
  <c r="CD22" i="29"/>
  <c r="CC22" i="29"/>
  <c r="CB22" i="29"/>
  <c r="CA22" i="29"/>
  <c r="BZ22" i="29"/>
  <c r="BY22" i="29"/>
  <c r="BX22" i="29"/>
  <c r="BW22" i="29"/>
  <c r="BV22" i="29"/>
  <c r="BU22" i="29"/>
  <c r="BT22" i="29"/>
  <c r="BS22" i="29"/>
  <c r="BR22" i="29"/>
  <c r="BQ22" i="29"/>
  <c r="BP22" i="29"/>
  <c r="BO22" i="29"/>
  <c r="BN22" i="29"/>
  <c r="BM22" i="29"/>
  <c r="BL22" i="29"/>
  <c r="BK22" i="29"/>
  <c r="BJ22" i="29"/>
  <c r="BI22" i="29"/>
  <c r="BH22" i="29"/>
  <c r="BG22" i="29"/>
  <c r="BF22" i="29"/>
  <c r="BE22" i="29"/>
  <c r="BD22" i="29"/>
  <c r="BC22" i="29"/>
  <c r="BB22" i="29"/>
  <c r="BA22" i="29"/>
  <c r="AZ22" i="29"/>
  <c r="AY22" i="29"/>
  <c r="AX22" i="29"/>
  <c r="AW22" i="29"/>
  <c r="AV22" i="29"/>
  <c r="AU22" i="29"/>
  <c r="AT22" i="29"/>
  <c r="AS22" i="29"/>
  <c r="AR22" i="29"/>
  <c r="AQ22" i="29"/>
  <c r="AP22" i="29"/>
  <c r="AO22" i="29"/>
  <c r="AN22" i="29"/>
  <c r="AM22" i="29"/>
  <c r="AL22" i="29"/>
  <c r="AK22" i="29"/>
  <c r="AJ22" i="29"/>
  <c r="AI22" i="29"/>
  <c r="AH22" i="29"/>
  <c r="AG22" i="29"/>
  <c r="AF22" i="29"/>
  <c r="AE22" i="29"/>
  <c r="AD22" i="29"/>
  <c r="AC22" i="29"/>
  <c r="AB22" i="29"/>
  <c r="AA22" i="29"/>
  <c r="Z22" i="29"/>
  <c r="Y22" i="29"/>
  <c r="X22" i="29"/>
  <c r="W22" i="29"/>
  <c r="V22" i="29"/>
  <c r="U22" i="29"/>
  <c r="T22" i="29"/>
  <c r="S22" i="29"/>
  <c r="R22" i="29"/>
  <c r="Q22" i="29"/>
  <c r="P22" i="29"/>
  <c r="O22" i="29"/>
  <c r="N22" i="29"/>
  <c r="M22" i="29"/>
  <c r="L22" i="29"/>
  <c r="K22" i="29"/>
  <c r="J22" i="29"/>
  <c r="I22" i="29"/>
  <c r="H22" i="29"/>
  <c r="G22" i="29"/>
  <c r="F22" i="29"/>
  <c r="E22" i="29"/>
  <c r="D22" i="29"/>
  <c r="C22" i="29"/>
  <c r="C38" i="28" l="1"/>
  <c r="C42" i="28"/>
  <c r="C46" i="28"/>
  <c r="C50" i="28"/>
  <c r="C54" i="28"/>
  <c r="M169" i="39"/>
  <c r="AA169" i="39" s="1"/>
  <c r="L169" i="39"/>
  <c r="Z169" i="39" s="1"/>
  <c r="K169" i="39"/>
  <c r="Y169" i="39" s="1"/>
  <c r="J169" i="39"/>
  <c r="X169" i="39" s="1"/>
  <c r="I169" i="39"/>
  <c r="W169" i="39" s="1"/>
  <c r="G169" i="39"/>
  <c r="U169" i="39" s="1"/>
  <c r="F169" i="39"/>
  <c r="T169" i="39" s="1"/>
  <c r="E169" i="39"/>
  <c r="S169" i="39" s="1"/>
  <c r="D169" i="39"/>
  <c r="R169" i="39" s="1"/>
  <c r="M155" i="39"/>
  <c r="AA155" i="39" s="1"/>
  <c r="L155" i="39"/>
  <c r="Z155" i="39" s="1"/>
  <c r="K155" i="39"/>
  <c r="Y155" i="39" s="1"/>
  <c r="J155" i="39"/>
  <c r="X155" i="39" s="1"/>
  <c r="I155" i="39"/>
  <c r="W155" i="39" s="1"/>
  <c r="H155" i="39"/>
  <c r="V155" i="39" s="1"/>
  <c r="G155" i="39"/>
  <c r="U155" i="39" s="1"/>
  <c r="F155" i="39"/>
  <c r="T155" i="39" s="1"/>
  <c r="E155" i="39"/>
  <c r="S155" i="39" s="1"/>
  <c r="D155" i="39"/>
  <c r="R155" i="39" s="1"/>
  <c r="M141" i="39"/>
  <c r="AA141" i="39" s="1"/>
  <c r="L141" i="39"/>
  <c r="Z141" i="39" s="1"/>
  <c r="K141" i="39"/>
  <c r="Y141" i="39" s="1"/>
  <c r="J141" i="39"/>
  <c r="X141" i="39" s="1"/>
  <c r="I141" i="39"/>
  <c r="W141" i="39" s="1"/>
  <c r="H141" i="39"/>
  <c r="V141" i="39" s="1"/>
  <c r="G141" i="39"/>
  <c r="U141" i="39" s="1"/>
  <c r="F141" i="39"/>
  <c r="T141" i="39" s="1"/>
  <c r="E141" i="39"/>
  <c r="S141" i="39" s="1"/>
  <c r="D141" i="39"/>
  <c r="R141" i="39" s="1"/>
  <c r="M127" i="39"/>
  <c r="AA127" i="39" s="1"/>
  <c r="L127" i="39"/>
  <c r="Z127" i="39" s="1"/>
  <c r="K127" i="39"/>
  <c r="Y127" i="39" s="1"/>
  <c r="J127" i="39"/>
  <c r="X127" i="39" s="1"/>
  <c r="I127" i="39"/>
  <c r="W127" i="39" s="1"/>
  <c r="H127" i="39"/>
  <c r="V127" i="39" s="1"/>
  <c r="G127" i="39"/>
  <c r="U127" i="39" s="1"/>
  <c r="F127" i="39"/>
  <c r="T127" i="39" s="1"/>
  <c r="E127" i="39"/>
  <c r="S127" i="39" s="1"/>
  <c r="D127" i="39"/>
  <c r="R127" i="39" s="1"/>
  <c r="M14" i="32"/>
  <c r="L14" i="32"/>
  <c r="K14" i="32"/>
  <c r="J14" i="32"/>
  <c r="I14" i="32"/>
  <c r="H14" i="32"/>
  <c r="G14" i="32"/>
  <c r="F14" i="32"/>
  <c r="E14" i="32"/>
  <c r="D14" i="32"/>
  <c r="M13" i="32"/>
  <c r="L13" i="32"/>
  <c r="K13" i="32"/>
  <c r="J13" i="32"/>
  <c r="I13" i="32"/>
  <c r="H13" i="32"/>
  <c r="G13" i="32"/>
  <c r="F13" i="32"/>
  <c r="E13" i="32"/>
  <c r="D13" i="32"/>
  <c r="M12" i="32"/>
  <c r="L12" i="32"/>
  <c r="K12" i="32"/>
  <c r="J12" i="32"/>
  <c r="I12" i="32"/>
  <c r="H12" i="32"/>
  <c r="G12" i="32"/>
  <c r="F12" i="32"/>
  <c r="E12" i="32"/>
  <c r="D12" i="32"/>
  <c r="M11" i="32"/>
  <c r="L11" i="32"/>
  <c r="K11" i="32"/>
  <c r="J11" i="32"/>
  <c r="I11" i="32"/>
  <c r="H11" i="32"/>
  <c r="G11" i="32"/>
  <c r="F11" i="32"/>
  <c r="E11" i="32"/>
  <c r="D11" i="32"/>
  <c r="M10" i="32"/>
  <c r="L10" i="32"/>
  <c r="K10" i="32"/>
  <c r="J10" i="32"/>
  <c r="I10" i="32"/>
  <c r="H10" i="32"/>
  <c r="G10" i="32"/>
  <c r="F10" i="32"/>
  <c r="E10" i="32"/>
  <c r="D10" i="32"/>
  <c r="M9" i="32"/>
  <c r="L9" i="32"/>
  <c r="K9" i="32"/>
  <c r="J9" i="32"/>
  <c r="I9" i="32"/>
  <c r="H9" i="32"/>
  <c r="G9" i="32"/>
  <c r="F9" i="32"/>
  <c r="E9" i="32"/>
  <c r="D9" i="32"/>
  <c r="M8" i="32"/>
  <c r="L8" i="32"/>
  <c r="J8" i="32"/>
  <c r="I8" i="32"/>
  <c r="H8" i="32"/>
  <c r="F8" i="32"/>
  <c r="E8" i="32"/>
  <c r="D8" i="32"/>
  <c r="M7" i="32"/>
  <c r="L7" i="32"/>
  <c r="K7" i="32"/>
  <c r="J7" i="32"/>
  <c r="I7" i="32"/>
  <c r="H7" i="32"/>
  <c r="G7" i="32"/>
  <c r="F7" i="32"/>
  <c r="E7" i="32"/>
  <c r="D7" i="32"/>
  <c r="M6" i="32"/>
  <c r="L6" i="32"/>
  <c r="K6" i="32"/>
  <c r="J6" i="32"/>
  <c r="I6" i="32"/>
  <c r="H6" i="32"/>
  <c r="G6" i="32"/>
  <c r="F6" i="32"/>
  <c r="E6" i="32"/>
  <c r="D6" i="32"/>
  <c r="M85" i="39"/>
  <c r="AA85" i="39" s="1"/>
  <c r="L85" i="39"/>
  <c r="Z85" i="39" s="1"/>
  <c r="K85" i="39"/>
  <c r="Y85" i="39" s="1"/>
  <c r="J85" i="39"/>
  <c r="X85" i="39" s="1"/>
  <c r="I85" i="39"/>
  <c r="W85" i="39" s="1"/>
  <c r="H85" i="39"/>
  <c r="V85" i="39" s="1"/>
  <c r="G85" i="39"/>
  <c r="U85" i="39" s="1"/>
  <c r="F85" i="39"/>
  <c r="T85" i="39" s="1"/>
  <c r="E85" i="39"/>
  <c r="S85" i="39" s="1"/>
  <c r="D85" i="39"/>
  <c r="R85" i="39" s="1"/>
  <c r="M71" i="39"/>
  <c r="AA71" i="39" s="1"/>
  <c r="L71" i="39"/>
  <c r="Z71" i="39" s="1"/>
  <c r="K71" i="39"/>
  <c r="Y71" i="39" s="1"/>
  <c r="J71" i="39"/>
  <c r="X71" i="39" s="1"/>
  <c r="I71" i="39"/>
  <c r="W71" i="39" s="1"/>
  <c r="H71" i="39"/>
  <c r="V71" i="39" s="1"/>
  <c r="G71" i="39"/>
  <c r="U71" i="39" s="1"/>
  <c r="F71" i="39"/>
  <c r="T71" i="39" s="1"/>
  <c r="E71" i="39"/>
  <c r="S71" i="39" s="1"/>
  <c r="D71" i="39"/>
  <c r="R71" i="39" s="1"/>
  <c r="M43" i="39"/>
  <c r="AA43" i="39" s="1"/>
  <c r="L43" i="39"/>
  <c r="Z43" i="39" s="1"/>
  <c r="K43" i="39"/>
  <c r="Y43" i="39" s="1"/>
  <c r="J43" i="39"/>
  <c r="X43" i="39" s="1"/>
  <c r="I43" i="39"/>
  <c r="W43" i="39" s="1"/>
  <c r="H43" i="39"/>
  <c r="V43" i="39" s="1"/>
  <c r="G43" i="39"/>
  <c r="U43" i="39" s="1"/>
  <c r="F43" i="39"/>
  <c r="T43" i="39" s="1"/>
  <c r="E43" i="39"/>
  <c r="S43" i="39" s="1"/>
  <c r="D43" i="39"/>
  <c r="R43" i="39" s="1"/>
  <c r="BJ161" i="40"/>
  <c r="BI161" i="40"/>
  <c r="BH161" i="40"/>
  <c r="BG161" i="40"/>
  <c r="BF161" i="40"/>
  <c r="BE161" i="40"/>
  <c r="BD161" i="40"/>
  <c r="BC161" i="40"/>
  <c r="BB161" i="40"/>
  <c r="BA161" i="40"/>
  <c r="AZ161" i="40"/>
  <c r="BI145" i="40"/>
  <c r="BH145" i="40"/>
  <c r="BG145" i="40"/>
  <c r="BF145" i="40"/>
  <c r="BE145" i="40"/>
  <c r="BD145" i="40"/>
  <c r="BC145" i="40"/>
  <c r="BA145" i="40"/>
  <c r="AZ145" i="40"/>
  <c r="AT161" i="40"/>
  <c r="AS161" i="40"/>
  <c r="AR161" i="40"/>
  <c r="AQ161" i="40"/>
  <c r="AP161" i="40"/>
  <c r="AO161" i="40"/>
  <c r="AN161" i="40"/>
  <c r="AM161" i="40"/>
  <c r="AL161" i="40"/>
  <c r="AK161" i="40"/>
  <c r="AJ161" i="40"/>
  <c r="AT145" i="40"/>
  <c r="AS145" i="40"/>
  <c r="AR145" i="40"/>
  <c r="AQ145" i="40"/>
  <c r="AP145" i="40"/>
  <c r="AO145" i="40"/>
  <c r="AN145" i="40"/>
  <c r="AM145" i="40"/>
  <c r="AL145" i="40"/>
  <c r="AK145" i="40"/>
  <c r="AJ145" i="40"/>
  <c r="BJ129" i="40"/>
  <c r="BI129" i="40"/>
  <c r="BH129" i="40"/>
  <c r="BG129" i="40"/>
  <c r="BF129" i="40"/>
  <c r="BE129" i="40"/>
  <c r="BD129" i="40"/>
  <c r="BC129" i="40"/>
  <c r="BB129" i="40"/>
  <c r="BA129" i="40"/>
  <c r="AZ129" i="40"/>
  <c r="N71" i="43"/>
  <c r="M71" i="43"/>
  <c r="L71" i="43"/>
  <c r="K71" i="43"/>
  <c r="J71" i="43"/>
  <c r="I71" i="43"/>
  <c r="H71" i="43"/>
  <c r="G71" i="43"/>
  <c r="F71" i="43"/>
  <c r="E71" i="43"/>
  <c r="D71" i="43"/>
  <c r="N70" i="43"/>
  <c r="M70" i="43"/>
  <c r="L70" i="43"/>
  <c r="K70" i="43"/>
  <c r="J70" i="43"/>
  <c r="I70" i="43"/>
  <c r="H70" i="43"/>
  <c r="G70" i="43"/>
  <c r="F70" i="43"/>
  <c r="E70" i="43"/>
  <c r="D70" i="43"/>
  <c r="N69" i="43"/>
  <c r="M69" i="43"/>
  <c r="L69" i="43"/>
  <c r="K69" i="43"/>
  <c r="J69" i="43"/>
  <c r="I69" i="43"/>
  <c r="H69" i="43"/>
  <c r="G69" i="43"/>
  <c r="F69" i="43"/>
  <c r="E69" i="43"/>
  <c r="D69" i="43"/>
  <c r="N68" i="43"/>
  <c r="M68" i="43"/>
  <c r="L68" i="43"/>
  <c r="K68" i="43"/>
  <c r="J68" i="43"/>
  <c r="I68" i="43"/>
  <c r="H68" i="43"/>
  <c r="G68" i="43"/>
  <c r="F68" i="43"/>
  <c r="E68" i="43"/>
  <c r="D68" i="43"/>
  <c r="N67" i="43"/>
  <c r="M67" i="43"/>
  <c r="L67" i="43"/>
  <c r="K67" i="43"/>
  <c r="J67" i="43"/>
  <c r="I67" i="43"/>
  <c r="H67" i="43"/>
  <c r="G67" i="43"/>
  <c r="F67" i="43"/>
  <c r="E67" i="43"/>
  <c r="D67" i="43"/>
  <c r="N66" i="43"/>
  <c r="M66" i="43"/>
  <c r="L66" i="43"/>
  <c r="K66" i="43"/>
  <c r="J66" i="43"/>
  <c r="I66" i="43"/>
  <c r="H66" i="43"/>
  <c r="G66" i="43"/>
  <c r="F66" i="43"/>
  <c r="E66" i="43"/>
  <c r="D66" i="43"/>
  <c r="N65" i="43"/>
  <c r="M65" i="43"/>
  <c r="L65" i="43"/>
  <c r="K65" i="43"/>
  <c r="J65" i="43"/>
  <c r="I65" i="43"/>
  <c r="H65" i="43"/>
  <c r="G65" i="43"/>
  <c r="F65" i="43"/>
  <c r="E65" i="43"/>
  <c r="D65" i="43"/>
  <c r="N64" i="43"/>
  <c r="M64" i="43"/>
  <c r="L64" i="43"/>
  <c r="K64" i="43"/>
  <c r="J64" i="43"/>
  <c r="I64" i="43"/>
  <c r="H64" i="43"/>
  <c r="G64" i="43"/>
  <c r="F64" i="43"/>
  <c r="E64" i="43"/>
  <c r="D64" i="43"/>
  <c r="N63" i="43"/>
  <c r="M63" i="43"/>
  <c r="L63" i="43"/>
  <c r="K63" i="43"/>
  <c r="J63" i="43"/>
  <c r="I63" i="43"/>
  <c r="H63" i="43"/>
  <c r="G63" i="43"/>
  <c r="F63" i="43"/>
  <c r="E63" i="43"/>
  <c r="D63" i="43"/>
  <c r="N62" i="43"/>
  <c r="M62" i="43"/>
  <c r="L62" i="43"/>
  <c r="K62" i="43"/>
  <c r="J62" i="43"/>
  <c r="I62" i="43"/>
  <c r="H62" i="43"/>
  <c r="G62" i="43"/>
  <c r="F62" i="43"/>
  <c r="E62" i="43"/>
  <c r="D62" i="43"/>
  <c r="N61" i="43"/>
  <c r="M61" i="43"/>
  <c r="L61" i="43"/>
  <c r="K61" i="43"/>
  <c r="J61" i="43"/>
  <c r="I61" i="43"/>
  <c r="H61" i="43"/>
  <c r="G61" i="43"/>
  <c r="F61" i="43"/>
  <c r="E61" i="43"/>
  <c r="D61" i="43"/>
  <c r="N60" i="43"/>
  <c r="M60" i="43"/>
  <c r="L60" i="43"/>
  <c r="K60" i="43"/>
  <c r="J60" i="43"/>
  <c r="I60" i="43"/>
  <c r="H60" i="43"/>
  <c r="G60" i="43"/>
  <c r="F60" i="43"/>
  <c r="E60" i="43"/>
  <c r="D60" i="43"/>
  <c r="BJ97" i="40"/>
  <c r="BI97" i="40"/>
  <c r="BH97" i="40"/>
  <c r="BG97" i="40"/>
  <c r="BF97" i="40"/>
  <c r="BE97" i="40"/>
  <c r="BD97" i="40"/>
  <c r="BC97" i="40"/>
  <c r="BB97" i="40"/>
  <c r="BA97" i="40"/>
  <c r="AZ97" i="40"/>
  <c r="AT129" i="40"/>
  <c r="AS129" i="40"/>
  <c r="AR129" i="40"/>
  <c r="AQ129" i="40"/>
  <c r="AP129" i="40"/>
  <c r="AO129" i="40"/>
  <c r="AN129" i="40"/>
  <c r="AM129" i="40"/>
  <c r="AL129" i="40"/>
  <c r="AK129" i="40"/>
  <c r="AJ129" i="40"/>
  <c r="N53" i="43"/>
  <c r="M53" i="43"/>
  <c r="L53" i="43"/>
  <c r="K53" i="43"/>
  <c r="J53" i="43"/>
  <c r="I53" i="43"/>
  <c r="H53" i="43"/>
  <c r="G53" i="43"/>
  <c r="F53" i="43"/>
  <c r="E53" i="43"/>
  <c r="D53" i="43"/>
  <c r="N52" i="43"/>
  <c r="M52" i="43"/>
  <c r="L52" i="43"/>
  <c r="K52" i="43"/>
  <c r="J52" i="43"/>
  <c r="I52" i="43"/>
  <c r="H52" i="43"/>
  <c r="G52" i="43"/>
  <c r="F52" i="43"/>
  <c r="E52" i="43"/>
  <c r="D52" i="43"/>
  <c r="N51" i="43"/>
  <c r="M51" i="43"/>
  <c r="L51" i="43"/>
  <c r="K51" i="43"/>
  <c r="J51" i="43"/>
  <c r="I51" i="43"/>
  <c r="H51" i="43"/>
  <c r="G51" i="43"/>
  <c r="F51" i="43"/>
  <c r="E51" i="43"/>
  <c r="D51" i="43"/>
  <c r="N50" i="43"/>
  <c r="M50" i="43"/>
  <c r="L50" i="43"/>
  <c r="K50" i="43"/>
  <c r="J50" i="43"/>
  <c r="I50" i="43"/>
  <c r="H50" i="43"/>
  <c r="G50" i="43"/>
  <c r="F50" i="43"/>
  <c r="E50" i="43"/>
  <c r="D50" i="43"/>
  <c r="N49" i="43"/>
  <c r="M49" i="43"/>
  <c r="L49" i="43"/>
  <c r="K49" i="43"/>
  <c r="J49" i="43"/>
  <c r="I49" i="43"/>
  <c r="H49" i="43"/>
  <c r="G49" i="43"/>
  <c r="F49" i="43"/>
  <c r="E49" i="43"/>
  <c r="D49" i="43"/>
  <c r="N48" i="43"/>
  <c r="M48" i="43"/>
  <c r="L48" i="43"/>
  <c r="K48" i="43"/>
  <c r="J48" i="43"/>
  <c r="I48" i="43"/>
  <c r="H48" i="43"/>
  <c r="G48" i="43"/>
  <c r="F48" i="43"/>
  <c r="E48" i="43"/>
  <c r="D48" i="43"/>
  <c r="N47" i="43"/>
  <c r="M47" i="43"/>
  <c r="L47" i="43"/>
  <c r="K47" i="43"/>
  <c r="J47" i="43"/>
  <c r="I47" i="43"/>
  <c r="H47" i="43"/>
  <c r="G47" i="43"/>
  <c r="F47" i="43"/>
  <c r="E47" i="43"/>
  <c r="D47" i="43"/>
  <c r="N46" i="43"/>
  <c r="M46" i="43"/>
  <c r="L46" i="43"/>
  <c r="K46" i="43"/>
  <c r="J46" i="43"/>
  <c r="I46" i="43"/>
  <c r="H46" i="43"/>
  <c r="G46" i="43"/>
  <c r="F46" i="43"/>
  <c r="E46" i="43"/>
  <c r="D46" i="43"/>
  <c r="N45" i="43"/>
  <c r="M45" i="43"/>
  <c r="L45" i="43"/>
  <c r="K45" i="43"/>
  <c r="J45" i="43"/>
  <c r="I45" i="43"/>
  <c r="H45" i="43"/>
  <c r="G45" i="43"/>
  <c r="F45" i="43"/>
  <c r="E45" i="43"/>
  <c r="D45" i="43"/>
  <c r="N44" i="43"/>
  <c r="M44" i="43"/>
  <c r="L44" i="43"/>
  <c r="K44" i="43"/>
  <c r="J44" i="43"/>
  <c r="I44" i="43"/>
  <c r="H44" i="43"/>
  <c r="G44" i="43"/>
  <c r="F44" i="43"/>
  <c r="E44" i="43"/>
  <c r="D44" i="43"/>
  <c r="N43" i="43"/>
  <c r="M43" i="43"/>
  <c r="L43" i="43"/>
  <c r="K43" i="43"/>
  <c r="J43" i="43"/>
  <c r="I43" i="43"/>
  <c r="H43" i="43"/>
  <c r="G43" i="43"/>
  <c r="F43" i="43"/>
  <c r="E43" i="43"/>
  <c r="D43" i="43"/>
  <c r="N42" i="43"/>
  <c r="M42" i="43"/>
  <c r="L42" i="43"/>
  <c r="K42" i="43"/>
  <c r="J42" i="43"/>
  <c r="I42" i="43"/>
  <c r="H42" i="43"/>
  <c r="G42" i="43"/>
  <c r="F42" i="43"/>
  <c r="E42" i="43"/>
  <c r="D42" i="43"/>
  <c r="AT97" i="40"/>
  <c r="AS97" i="40"/>
  <c r="AR97" i="40"/>
  <c r="AQ97" i="40"/>
  <c r="AP97" i="40"/>
  <c r="AO97" i="40"/>
  <c r="AN97" i="40"/>
  <c r="AM97" i="40"/>
  <c r="AL97" i="40"/>
  <c r="AK97" i="40"/>
  <c r="AJ97" i="40"/>
  <c r="BJ81" i="40"/>
  <c r="BI81" i="40"/>
  <c r="BH81" i="40"/>
  <c r="BG81" i="40"/>
  <c r="BF81" i="40"/>
  <c r="BE81" i="40"/>
  <c r="BD81" i="40"/>
  <c r="BC81" i="40"/>
  <c r="BB81" i="40"/>
  <c r="BA81" i="40"/>
  <c r="AZ81" i="40"/>
  <c r="AT81" i="40"/>
  <c r="AS81" i="40"/>
  <c r="AR81" i="40"/>
  <c r="AQ81" i="40"/>
  <c r="AP81" i="40"/>
  <c r="AO81" i="40"/>
  <c r="AN81" i="40"/>
  <c r="AM81" i="40"/>
  <c r="AL81" i="40"/>
  <c r="AK81" i="40"/>
  <c r="AJ81" i="40"/>
  <c r="BJ65" i="40"/>
  <c r="BI65" i="40"/>
  <c r="BH65" i="40"/>
  <c r="BG65" i="40"/>
  <c r="BF65" i="40"/>
  <c r="BE65" i="40"/>
  <c r="BD65" i="40"/>
  <c r="BC65" i="40"/>
  <c r="BB65" i="40"/>
  <c r="BA65" i="40"/>
  <c r="AZ65" i="40"/>
  <c r="AT65" i="40"/>
  <c r="AS65" i="40"/>
  <c r="AR65" i="40"/>
  <c r="AQ65" i="40"/>
  <c r="AP65" i="40"/>
  <c r="AO65" i="40"/>
  <c r="AN65" i="40"/>
  <c r="AM65" i="40"/>
  <c r="AL65" i="40"/>
  <c r="AK65" i="40"/>
  <c r="AJ65" i="40"/>
  <c r="BJ49" i="40"/>
  <c r="BI49" i="40"/>
  <c r="BH49" i="40"/>
  <c r="BG49" i="40"/>
  <c r="BF49" i="40"/>
  <c r="BE49" i="40"/>
  <c r="BD49" i="40"/>
  <c r="BC49" i="40"/>
  <c r="BB49" i="40"/>
  <c r="BA49" i="40"/>
  <c r="AZ49" i="40"/>
  <c r="AT49" i="40"/>
  <c r="AS49" i="40"/>
  <c r="AR49" i="40"/>
  <c r="AQ49" i="40"/>
  <c r="AP49" i="40"/>
  <c r="AO49" i="40"/>
  <c r="AN49" i="40"/>
  <c r="AM49" i="40"/>
  <c r="AL49" i="40"/>
  <c r="AK49" i="40"/>
  <c r="AJ49" i="40"/>
  <c r="BI176" i="40"/>
  <c r="BH176" i="40"/>
  <c r="BG176" i="40"/>
  <c r="BF176" i="40"/>
  <c r="BE176" i="40"/>
  <c r="BD176" i="40"/>
  <c r="BC176" i="40"/>
  <c r="BB176" i="40"/>
  <c r="BA176" i="40"/>
  <c r="AZ176" i="40"/>
  <c r="BI175" i="40"/>
  <c r="BH175" i="40"/>
  <c r="BG175" i="40"/>
  <c r="BF175" i="40"/>
  <c r="BE175" i="40"/>
  <c r="BD175" i="40"/>
  <c r="BC175" i="40"/>
  <c r="BB175" i="40"/>
  <c r="BA175" i="40"/>
  <c r="AZ175" i="40"/>
  <c r="BI174" i="40"/>
  <c r="BH174" i="40"/>
  <c r="BG174" i="40"/>
  <c r="BF174" i="40"/>
  <c r="BE174" i="40"/>
  <c r="BD174" i="40"/>
  <c r="BC174" i="40"/>
  <c r="BB174" i="40"/>
  <c r="BA174" i="40"/>
  <c r="AZ174" i="40"/>
  <c r="BI173" i="40"/>
  <c r="BH173" i="40"/>
  <c r="BG173" i="40"/>
  <c r="BF173" i="40"/>
  <c r="BE173" i="40"/>
  <c r="BD173" i="40"/>
  <c r="BC173" i="40"/>
  <c r="BB173" i="40"/>
  <c r="BA173" i="40"/>
  <c r="AZ173" i="40"/>
  <c r="BI172" i="40"/>
  <c r="BH172" i="40"/>
  <c r="BG172" i="40"/>
  <c r="BF172" i="40"/>
  <c r="BE172" i="40"/>
  <c r="BD172" i="40"/>
  <c r="BC172" i="40"/>
  <c r="BB172" i="40"/>
  <c r="BA172" i="40"/>
  <c r="AZ172" i="40"/>
  <c r="BI171" i="40"/>
  <c r="BH171" i="40"/>
  <c r="BG171" i="40"/>
  <c r="BF171" i="40"/>
  <c r="BE171" i="40"/>
  <c r="BD171" i="40"/>
  <c r="BC171" i="40"/>
  <c r="BB171" i="40"/>
  <c r="BA171" i="40"/>
  <c r="AZ171" i="40"/>
  <c r="BI170" i="40"/>
  <c r="BH170" i="40"/>
  <c r="BG170" i="40"/>
  <c r="BF170" i="40"/>
  <c r="BE170" i="40"/>
  <c r="BD170" i="40"/>
  <c r="BC170" i="40"/>
  <c r="BB170" i="40"/>
  <c r="BA170" i="40"/>
  <c r="AZ170" i="40"/>
  <c r="BI169" i="40"/>
  <c r="BH169" i="40"/>
  <c r="BG169" i="40"/>
  <c r="BF169" i="40"/>
  <c r="BE169" i="40"/>
  <c r="BD169" i="40"/>
  <c r="BC169" i="40"/>
  <c r="BB169" i="40"/>
  <c r="BA169" i="40"/>
  <c r="AZ169" i="40"/>
  <c r="BI168" i="40"/>
  <c r="BH168" i="40"/>
  <c r="BG168" i="40"/>
  <c r="BF168" i="40"/>
  <c r="BE168" i="40"/>
  <c r="BD168" i="40"/>
  <c r="BC168" i="40"/>
  <c r="BB168" i="40"/>
  <c r="BA168" i="40"/>
  <c r="AZ168" i="40"/>
  <c r="BI167" i="40"/>
  <c r="BH167" i="40"/>
  <c r="BG167" i="40"/>
  <c r="BF167" i="40"/>
  <c r="BE167" i="40"/>
  <c r="BD167" i="40"/>
  <c r="BC167" i="40"/>
  <c r="BB167" i="40"/>
  <c r="BA167" i="40"/>
  <c r="AZ167" i="40"/>
  <c r="BI166" i="40"/>
  <c r="BH166" i="40"/>
  <c r="BG166" i="40"/>
  <c r="BF166" i="40"/>
  <c r="BE166" i="40"/>
  <c r="BD166" i="40"/>
  <c r="BC166" i="40"/>
  <c r="BB166" i="40"/>
  <c r="BA166" i="40"/>
  <c r="AZ166" i="40"/>
  <c r="BI165" i="40"/>
  <c r="BH165" i="40"/>
  <c r="BG165" i="40"/>
  <c r="BF165" i="40"/>
  <c r="BE165" i="40"/>
  <c r="BD165" i="40"/>
  <c r="BC165" i="40"/>
  <c r="BB165" i="40"/>
  <c r="BA165" i="40"/>
  <c r="AZ165" i="40"/>
  <c r="AT176" i="40"/>
  <c r="AS176" i="40"/>
  <c r="AR176" i="40"/>
  <c r="AQ176" i="40"/>
  <c r="AP176" i="40"/>
  <c r="AO176" i="40"/>
  <c r="AN176" i="40"/>
  <c r="AM176" i="40"/>
  <c r="AL176" i="40"/>
  <c r="AK176" i="40"/>
  <c r="AJ176" i="40"/>
  <c r="AT175" i="40"/>
  <c r="AS175" i="40"/>
  <c r="AR175" i="40"/>
  <c r="AQ175" i="40"/>
  <c r="AP175" i="40"/>
  <c r="AO175" i="40"/>
  <c r="AN175" i="40"/>
  <c r="AM175" i="40"/>
  <c r="AL175" i="40"/>
  <c r="AK175" i="40"/>
  <c r="AJ175" i="40"/>
  <c r="AT174" i="40"/>
  <c r="AS174" i="40"/>
  <c r="AR174" i="40"/>
  <c r="AQ174" i="40"/>
  <c r="AP174" i="40"/>
  <c r="AO174" i="40"/>
  <c r="AN174" i="40"/>
  <c r="AM174" i="40"/>
  <c r="AL174" i="40"/>
  <c r="AK174" i="40"/>
  <c r="AJ174" i="40"/>
  <c r="AT173" i="40"/>
  <c r="AS173" i="40"/>
  <c r="AR173" i="40"/>
  <c r="AQ173" i="40"/>
  <c r="AP173" i="40"/>
  <c r="AO173" i="40"/>
  <c r="AN173" i="40"/>
  <c r="AM173" i="40"/>
  <c r="AL173" i="40"/>
  <c r="AK173" i="40"/>
  <c r="AJ173" i="40"/>
  <c r="AT172" i="40"/>
  <c r="AS172" i="40"/>
  <c r="AR172" i="40"/>
  <c r="AQ172" i="40"/>
  <c r="AP172" i="40"/>
  <c r="AO172" i="40"/>
  <c r="AN172" i="40"/>
  <c r="AM172" i="40"/>
  <c r="AL172" i="40"/>
  <c r="AK172" i="40"/>
  <c r="AJ172" i="40"/>
  <c r="AT171" i="40"/>
  <c r="AS171" i="40"/>
  <c r="AR171" i="40"/>
  <c r="AQ171" i="40"/>
  <c r="AP171" i="40"/>
  <c r="AO171" i="40"/>
  <c r="AN171" i="40"/>
  <c r="AM171" i="40"/>
  <c r="AL171" i="40"/>
  <c r="AK171" i="40"/>
  <c r="AJ171" i="40"/>
  <c r="AT170" i="40"/>
  <c r="AS170" i="40"/>
  <c r="AR170" i="40"/>
  <c r="AQ170" i="40"/>
  <c r="AP170" i="40"/>
  <c r="AO170" i="40"/>
  <c r="AN170" i="40"/>
  <c r="AM170" i="40"/>
  <c r="AL170" i="40"/>
  <c r="AK170" i="40"/>
  <c r="AJ170" i="40"/>
  <c r="AT169" i="40"/>
  <c r="AS169" i="40"/>
  <c r="AR169" i="40"/>
  <c r="AQ169" i="40"/>
  <c r="AP169" i="40"/>
  <c r="AO169" i="40"/>
  <c r="AN169" i="40"/>
  <c r="AM169" i="40"/>
  <c r="AL169" i="40"/>
  <c r="AK169" i="40"/>
  <c r="AJ169" i="40"/>
  <c r="AT168" i="40"/>
  <c r="AS168" i="40"/>
  <c r="AR168" i="40"/>
  <c r="AQ168" i="40"/>
  <c r="AP168" i="40"/>
  <c r="AO168" i="40"/>
  <c r="AN168" i="40"/>
  <c r="AM168" i="40"/>
  <c r="AL168" i="40"/>
  <c r="AK168" i="40"/>
  <c r="AJ168" i="40"/>
  <c r="AT167" i="40"/>
  <c r="AS167" i="40"/>
  <c r="AR167" i="40"/>
  <c r="AQ167" i="40"/>
  <c r="AP167" i="40"/>
  <c r="AO167" i="40"/>
  <c r="AN167" i="40"/>
  <c r="AM167" i="40"/>
  <c r="AL167" i="40"/>
  <c r="AK167" i="40"/>
  <c r="AJ167" i="40"/>
  <c r="AT166" i="40"/>
  <c r="AS166" i="40"/>
  <c r="AR166" i="40"/>
  <c r="AQ166" i="40"/>
  <c r="AP166" i="40"/>
  <c r="AO166" i="40"/>
  <c r="AN166" i="40"/>
  <c r="AM166" i="40"/>
  <c r="AL166" i="40"/>
  <c r="AK166" i="40"/>
  <c r="AJ166" i="40"/>
  <c r="AT165" i="40"/>
  <c r="AS165" i="40"/>
  <c r="AR165" i="40"/>
  <c r="AQ165" i="40"/>
  <c r="AP165" i="40"/>
  <c r="AO165" i="40"/>
  <c r="AN165" i="40"/>
  <c r="AM165" i="40"/>
  <c r="AL165" i="40"/>
  <c r="AK165" i="40"/>
  <c r="AJ165" i="40"/>
  <c r="BJ192" i="40"/>
  <c r="BI192" i="40"/>
  <c r="BH192" i="40"/>
  <c r="BG192" i="40"/>
  <c r="BF192" i="40"/>
  <c r="BE192" i="40"/>
  <c r="BD192" i="40"/>
  <c r="BC192" i="40"/>
  <c r="BB192" i="40"/>
  <c r="BA192" i="40"/>
  <c r="AZ192" i="40"/>
  <c r="BJ191" i="40"/>
  <c r="BI191" i="40"/>
  <c r="BH191" i="40"/>
  <c r="BG191" i="40"/>
  <c r="BF191" i="40"/>
  <c r="BE191" i="40"/>
  <c r="BD191" i="40"/>
  <c r="BC191" i="40"/>
  <c r="BB191" i="40"/>
  <c r="BA191" i="40"/>
  <c r="AZ191" i="40"/>
  <c r="BJ190" i="40"/>
  <c r="BI190" i="40"/>
  <c r="BH190" i="40"/>
  <c r="BG190" i="40"/>
  <c r="BF190" i="40"/>
  <c r="BE190" i="40"/>
  <c r="BD190" i="40"/>
  <c r="BC190" i="40"/>
  <c r="BB190" i="40"/>
  <c r="BA190" i="40"/>
  <c r="AZ190" i="40"/>
  <c r="BJ189" i="40"/>
  <c r="BI189" i="40"/>
  <c r="BH189" i="40"/>
  <c r="BG189" i="40"/>
  <c r="BF189" i="40"/>
  <c r="BE189" i="40"/>
  <c r="BD189" i="40"/>
  <c r="BC189" i="40"/>
  <c r="BB189" i="40"/>
  <c r="BA189" i="40"/>
  <c r="AZ189" i="40"/>
  <c r="BJ188" i="40"/>
  <c r="BI188" i="40"/>
  <c r="BH188" i="40"/>
  <c r="BG188" i="40"/>
  <c r="BF188" i="40"/>
  <c r="BE188" i="40"/>
  <c r="BD188" i="40"/>
  <c r="BC188" i="40"/>
  <c r="BB188" i="40"/>
  <c r="BA188" i="40"/>
  <c r="AZ188" i="40"/>
  <c r="BJ187" i="40"/>
  <c r="BI187" i="40"/>
  <c r="BH187" i="40"/>
  <c r="BG187" i="40"/>
  <c r="BF187" i="40"/>
  <c r="BE187" i="40"/>
  <c r="BD187" i="40"/>
  <c r="BC187" i="40"/>
  <c r="BB187" i="40"/>
  <c r="BA187" i="40"/>
  <c r="AZ187" i="40"/>
  <c r="BJ186" i="40"/>
  <c r="BI186" i="40"/>
  <c r="BH186" i="40"/>
  <c r="BG186" i="40"/>
  <c r="BF186" i="40"/>
  <c r="BE186" i="40"/>
  <c r="BD186" i="40"/>
  <c r="BC186" i="40"/>
  <c r="BB186" i="40"/>
  <c r="BA186" i="40"/>
  <c r="AZ186" i="40"/>
  <c r="BJ185" i="40"/>
  <c r="BI185" i="40"/>
  <c r="BH185" i="40"/>
  <c r="BG185" i="40"/>
  <c r="BF185" i="40"/>
  <c r="BE185" i="40"/>
  <c r="BD185" i="40"/>
  <c r="BC185" i="40"/>
  <c r="BB185" i="40"/>
  <c r="BA185" i="40"/>
  <c r="AZ185" i="40"/>
  <c r="BJ184" i="40"/>
  <c r="BI184" i="40"/>
  <c r="BH184" i="40"/>
  <c r="BG184" i="40"/>
  <c r="BF184" i="40"/>
  <c r="BE184" i="40"/>
  <c r="BD184" i="40"/>
  <c r="BC184" i="40"/>
  <c r="BB184" i="40"/>
  <c r="BA184" i="40"/>
  <c r="AZ184" i="40"/>
  <c r="BJ183" i="40"/>
  <c r="BI183" i="40"/>
  <c r="BH183" i="40"/>
  <c r="BG183" i="40"/>
  <c r="BF183" i="40"/>
  <c r="BE183" i="40"/>
  <c r="BD183" i="40"/>
  <c r="BC183" i="40"/>
  <c r="BB183" i="40"/>
  <c r="BA183" i="40"/>
  <c r="AZ183" i="40"/>
  <c r="BJ182" i="40"/>
  <c r="BI182" i="40"/>
  <c r="BH182" i="40"/>
  <c r="BG182" i="40"/>
  <c r="BF182" i="40"/>
  <c r="BE182" i="40"/>
  <c r="BD182" i="40"/>
  <c r="BC182" i="40"/>
  <c r="BB182" i="40"/>
  <c r="BA182" i="40"/>
  <c r="AZ182" i="40"/>
  <c r="BJ181" i="40"/>
  <c r="BI181" i="40"/>
  <c r="BH181" i="40"/>
  <c r="BG181" i="40"/>
  <c r="BF181" i="40"/>
  <c r="BE181" i="40"/>
  <c r="BD181" i="40"/>
  <c r="BC181" i="40"/>
  <c r="BB181" i="40"/>
  <c r="BA181" i="40"/>
  <c r="AZ181" i="40"/>
  <c r="AT192" i="40"/>
  <c r="AS192" i="40"/>
  <c r="AR192" i="40"/>
  <c r="AQ192" i="40"/>
  <c r="AP192" i="40"/>
  <c r="AO192" i="40"/>
  <c r="AN192" i="40"/>
  <c r="AM192" i="40"/>
  <c r="AL192" i="40"/>
  <c r="AK192" i="40"/>
  <c r="AJ192" i="40"/>
  <c r="AT191" i="40"/>
  <c r="AS191" i="40"/>
  <c r="AR191" i="40"/>
  <c r="AQ191" i="40"/>
  <c r="AP191" i="40"/>
  <c r="AO191" i="40"/>
  <c r="AN191" i="40"/>
  <c r="AM191" i="40"/>
  <c r="AL191" i="40"/>
  <c r="AK191" i="40"/>
  <c r="AJ191" i="40"/>
  <c r="AT190" i="40"/>
  <c r="AS190" i="40"/>
  <c r="AR190" i="40"/>
  <c r="AQ190" i="40"/>
  <c r="AP190" i="40"/>
  <c r="AO190" i="40"/>
  <c r="AN190" i="40"/>
  <c r="AM190" i="40"/>
  <c r="AL190" i="40"/>
  <c r="AK190" i="40"/>
  <c r="AJ190" i="40"/>
  <c r="AT189" i="40"/>
  <c r="AS189" i="40"/>
  <c r="AR189" i="40"/>
  <c r="AQ189" i="40"/>
  <c r="AP189" i="40"/>
  <c r="AO189" i="40"/>
  <c r="AN189" i="40"/>
  <c r="AM189" i="40"/>
  <c r="AL189" i="40"/>
  <c r="AK189" i="40"/>
  <c r="AJ189" i="40"/>
  <c r="AT188" i="40"/>
  <c r="AS188" i="40"/>
  <c r="AR188" i="40"/>
  <c r="AQ188" i="40"/>
  <c r="AP188" i="40"/>
  <c r="AO188" i="40"/>
  <c r="AN188" i="40"/>
  <c r="AM188" i="40"/>
  <c r="AL188" i="40"/>
  <c r="AK188" i="40"/>
  <c r="AJ188" i="40"/>
  <c r="AT187" i="40"/>
  <c r="AS187" i="40"/>
  <c r="AR187" i="40"/>
  <c r="AQ187" i="40"/>
  <c r="AP187" i="40"/>
  <c r="AO187" i="40"/>
  <c r="AN187" i="40"/>
  <c r="AM187" i="40"/>
  <c r="AL187" i="40"/>
  <c r="AK187" i="40"/>
  <c r="AJ187" i="40"/>
  <c r="AT186" i="40"/>
  <c r="AS186" i="40"/>
  <c r="AR186" i="40"/>
  <c r="AQ186" i="40"/>
  <c r="AP186" i="40"/>
  <c r="AO186" i="40"/>
  <c r="AN186" i="40"/>
  <c r="AM186" i="40"/>
  <c r="AL186" i="40"/>
  <c r="AK186" i="40"/>
  <c r="AJ186" i="40"/>
  <c r="AT185" i="40"/>
  <c r="AS185" i="40"/>
  <c r="AR185" i="40"/>
  <c r="AQ185" i="40"/>
  <c r="AP185" i="40"/>
  <c r="AO185" i="40"/>
  <c r="AN185" i="40"/>
  <c r="AM185" i="40"/>
  <c r="AL185" i="40"/>
  <c r="AK185" i="40"/>
  <c r="AJ185" i="40"/>
  <c r="AT184" i="40"/>
  <c r="AS184" i="40"/>
  <c r="AR184" i="40"/>
  <c r="AQ184" i="40"/>
  <c r="AP184" i="40"/>
  <c r="AO184" i="40"/>
  <c r="AN184" i="40"/>
  <c r="AM184" i="40"/>
  <c r="AL184" i="40"/>
  <c r="AK184" i="40"/>
  <c r="AJ184" i="40"/>
  <c r="AT183" i="40"/>
  <c r="AS183" i="40"/>
  <c r="AR183" i="40"/>
  <c r="AQ183" i="40"/>
  <c r="AP183" i="40"/>
  <c r="AO183" i="40"/>
  <c r="AN183" i="40"/>
  <c r="AM183" i="40"/>
  <c r="AL183" i="40"/>
  <c r="AK183" i="40"/>
  <c r="AJ183" i="40"/>
  <c r="AT182" i="40"/>
  <c r="AS182" i="40"/>
  <c r="AR182" i="40"/>
  <c r="AQ182" i="40"/>
  <c r="AP182" i="40"/>
  <c r="AO182" i="40"/>
  <c r="AN182" i="40"/>
  <c r="AM182" i="40"/>
  <c r="AL182" i="40"/>
  <c r="AK182" i="40"/>
  <c r="AJ182" i="40"/>
  <c r="AT181" i="40"/>
  <c r="AS181" i="40"/>
  <c r="AR181" i="40"/>
  <c r="AQ181" i="40"/>
  <c r="AP181" i="40"/>
  <c r="AO181" i="40"/>
  <c r="AN181" i="40"/>
  <c r="AM181" i="40"/>
  <c r="AL181" i="40"/>
  <c r="AK181" i="40"/>
  <c r="AJ181" i="40"/>
  <c r="AD161" i="40"/>
  <c r="AC161" i="40"/>
  <c r="AB161" i="40"/>
  <c r="AA161" i="40"/>
  <c r="Z161" i="40"/>
  <c r="Y161" i="40"/>
  <c r="X161" i="40"/>
  <c r="W161" i="40"/>
  <c r="V161" i="40"/>
  <c r="U161" i="40"/>
  <c r="T161" i="40"/>
  <c r="AD145" i="40"/>
  <c r="AC145" i="40"/>
  <c r="AB145" i="40"/>
  <c r="AA145" i="40"/>
  <c r="Z145" i="40"/>
  <c r="Y145" i="40"/>
  <c r="X145" i="40"/>
  <c r="W145" i="40"/>
  <c r="V145" i="40"/>
  <c r="U145" i="40"/>
  <c r="T145" i="40"/>
  <c r="AD129" i="40"/>
  <c r="AC129" i="40"/>
  <c r="AB129" i="40"/>
  <c r="AA129" i="40"/>
  <c r="Z129" i="40"/>
  <c r="Y129" i="40"/>
  <c r="X129" i="40"/>
  <c r="W129" i="40"/>
  <c r="V129" i="40"/>
  <c r="U129" i="40"/>
  <c r="T129" i="40"/>
  <c r="N35" i="43"/>
  <c r="M35" i="43"/>
  <c r="L35" i="43"/>
  <c r="K35" i="43"/>
  <c r="J35" i="43"/>
  <c r="I35" i="43"/>
  <c r="H35" i="43"/>
  <c r="G35" i="43"/>
  <c r="F35" i="43"/>
  <c r="E35" i="43"/>
  <c r="D35" i="43"/>
  <c r="N34" i="43"/>
  <c r="M34" i="43"/>
  <c r="L34" i="43"/>
  <c r="K34" i="43"/>
  <c r="J34" i="43"/>
  <c r="I34" i="43"/>
  <c r="H34" i="43"/>
  <c r="G34" i="43"/>
  <c r="F34" i="43"/>
  <c r="E34" i="43"/>
  <c r="D34" i="43"/>
  <c r="N33" i="43"/>
  <c r="M33" i="43"/>
  <c r="L33" i="43"/>
  <c r="K33" i="43"/>
  <c r="J33" i="43"/>
  <c r="I33" i="43"/>
  <c r="H33" i="43"/>
  <c r="G33" i="43"/>
  <c r="F33" i="43"/>
  <c r="E33" i="43"/>
  <c r="D33" i="43"/>
  <c r="N32" i="43"/>
  <c r="M32" i="43"/>
  <c r="L32" i="43"/>
  <c r="K32" i="43"/>
  <c r="J32" i="43"/>
  <c r="I32" i="43"/>
  <c r="H32" i="43"/>
  <c r="G32" i="43"/>
  <c r="F32" i="43"/>
  <c r="E32" i="43"/>
  <c r="D32" i="43"/>
  <c r="N31" i="43"/>
  <c r="M31" i="43"/>
  <c r="L31" i="43"/>
  <c r="K31" i="43"/>
  <c r="J31" i="43"/>
  <c r="I31" i="43"/>
  <c r="H31" i="43"/>
  <c r="G31" i="43"/>
  <c r="F31" i="43"/>
  <c r="E31" i="43"/>
  <c r="D31" i="43"/>
  <c r="N30" i="43"/>
  <c r="M30" i="43"/>
  <c r="L30" i="43"/>
  <c r="K30" i="43"/>
  <c r="J30" i="43"/>
  <c r="I30" i="43"/>
  <c r="H30" i="43"/>
  <c r="G30" i="43"/>
  <c r="F30" i="43"/>
  <c r="E30" i="43"/>
  <c r="D30" i="43"/>
  <c r="N29" i="43"/>
  <c r="M29" i="43"/>
  <c r="L29" i="43"/>
  <c r="K29" i="43"/>
  <c r="J29" i="43"/>
  <c r="I29" i="43"/>
  <c r="H29" i="43"/>
  <c r="G29" i="43"/>
  <c r="F29" i="43"/>
  <c r="E29" i="43"/>
  <c r="D29" i="43"/>
  <c r="N28" i="43"/>
  <c r="M28" i="43"/>
  <c r="L28" i="43"/>
  <c r="K28" i="43"/>
  <c r="J28" i="43"/>
  <c r="I28" i="43"/>
  <c r="H28" i="43"/>
  <c r="G28" i="43"/>
  <c r="F28" i="43"/>
  <c r="E28" i="43"/>
  <c r="D28" i="43"/>
  <c r="N27" i="43"/>
  <c r="M27" i="43"/>
  <c r="L27" i="43"/>
  <c r="K27" i="43"/>
  <c r="J27" i="43"/>
  <c r="I27" i="43"/>
  <c r="H27" i="43"/>
  <c r="G27" i="43"/>
  <c r="F27" i="43"/>
  <c r="E27" i="43"/>
  <c r="D27" i="43"/>
  <c r="N26" i="43"/>
  <c r="M26" i="43"/>
  <c r="L26" i="43"/>
  <c r="K26" i="43"/>
  <c r="J26" i="43"/>
  <c r="I26" i="43"/>
  <c r="H26" i="43"/>
  <c r="G26" i="43"/>
  <c r="F26" i="43"/>
  <c r="E26" i="43"/>
  <c r="D26" i="43"/>
  <c r="N25" i="43"/>
  <c r="M25" i="43"/>
  <c r="L25" i="43"/>
  <c r="K25" i="43"/>
  <c r="J25" i="43"/>
  <c r="I25" i="43"/>
  <c r="H25" i="43"/>
  <c r="G25" i="43"/>
  <c r="F25" i="43"/>
  <c r="E25" i="43"/>
  <c r="D25" i="43"/>
  <c r="N24" i="43"/>
  <c r="M24" i="43"/>
  <c r="L24" i="43"/>
  <c r="K24" i="43"/>
  <c r="J24" i="43"/>
  <c r="I24" i="43"/>
  <c r="H24" i="43"/>
  <c r="G24" i="43"/>
  <c r="F24" i="43"/>
  <c r="E24" i="43"/>
  <c r="D24" i="43"/>
  <c r="AD97" i="40"/>
  <c r="AC97" i="40"/>
  <c r="AB97" i="40"/>
  <c r="AA97" i="40"/>
  <c r="Z97" i="40"/>
  <c r="Y97" i="40"/>
  <c r="X97" i="40"/>
  <c r="W97" i="40"/>
  <c r="V97" i="40"/>
  <c r="U97" i="40"/>
  <c r="T97" i="40"/>
  <c r="AD81" i="40"/>
  <c r="AC81" i="40"/>
  <c r="AB81" i="40"/>
  <c r="AA81" i="40"/>
  <c r="Z81" i="40"/>
  <c r="Y81" i="40"/>
  <c r="X81" i="40"/>
  <c r="W81" i="40"/>
  <c r="V81" i="40"/>
  <c r="U81" i="40"/>
  <c r="T81" i="40"/>
  <c r="AD65" i="40"/>
  <c r="AC65" i="40"/>
  <c r="AB65" i="40"/>
  <c r="AA65" i="40"/>
  <c r="Z65" i="40"/>
  <c r="Y65" i="40"/>
  <c r="X65" i="40"/>
  <c r="W65" i="40"/>
  <c r="V65" i="40"/>
  <c r="U65" i="40"/>
  <c r="T65" i="40"/>
  <c r="AD49" i="40"/>
  <c r="AC49" i="40"/>
  <c r="AB49" i="40"/>
  <c r="AA49" i="40"/>
  <c r="Z49" i="40"/>
  <c r="Y49" i="40"/>
  <c r="X49" i="40"/>
  <c r="W49" i="40"/>
  <c r="V49" i="40"/>
  <c r="U49" i="40"/>
  <c r="T49" i="40"/>
  <c r="AD176" i="40"/>
  <c r="AC176" i="40"/>
  <c r="AB176" i="40"/>
  <c r="AA176" i="40"/>
  <c r="Z176" i="40"/>
  <c r="Y176" i="40"/>
  <c r="X176" i="40"/>
  <c r="W176" i="40"/>
  <c r="V176" i="40"/>
  <c r="U176" i="40"/>
  <c r="T176" i="40"/>
  <c r="AD175" i="40"/>
  <c r="AC175" i="40"/>
  <c r="AB175" i="40"/>
  <c r="AA175" i="40"/>
  <c r="Z175" i="40"/>
  <c r="Y175" i="40"/>
  <c r="X175" i="40"/>
  <c r="W175" i="40"/>
  <c r="V175" i="40"/>
  <c r="U175" i="40"/>
  <c r="T175" i="40"/>
  <c r="AD174" i="40"/>
  <c r="AC174" i="40"/>
  <c r="AB174" i="40"/>
  <c r="AA174" i="40"/>
  <c r="Z174" i="40"/>
  <c r="Y174" i="40"/>
  <c r="X174" i="40"/>
  <c r="W174" i="40"/>
  <c r="V174" i="40"/>
  <c r="U174" i="40"/>
  <c r="T174" i="40"/>
  <c r="AD173" i="40"/>
  <c r="AC173" i="40"/>
  <c r="AB173" i="40"/>
  <c r="AA173" i="40"/>
  <c r="Z173" i="40"/>
  <c r="Y173" i="40"/>
  <c r="X173" i="40"/>
  <c r="W173" i="40"/>
  <c r="V173" i="40"/>
  <c r="U173" i="40"/>
  <c r="T173" i="40"/>
  <c r="AD172" i="40"/>
  <c r="AC172" i="40"/>
  <c r="AB172" i="40"/>
  <c r="AA172" i="40"/>
  <c r="Z172" i="40"/>
  <c r="Y172" i="40"/>
  <c r="X172" i="40"/>
  <c r="W172" i="40"/>
  <c r="V172" i="40"/>
  <c r="U172" i="40"/>
  <c r="T172" i="40"/>
  <c r="AD171" i="40"/>
  <c r="AC171" i="40"/>
  <c r="AB171" i="40"/>
  <c r="AA171" i="40"/>
  <c r="Z171" i="40"/>
  <c r="Y171" i="40"/>
  <c r="X171" i="40"/>
  <c r="W171" i="40"/>
  <c r="V171" i="40"/>
  <c r="U171" i="40"/>
  <c r="T171" i="40"/>
  <c r="AD170" i="40"/>
  <c r="AC170" i="40"/>
  <c r="AB170" i="40"/>
  <c r="AA170" i="40"/>
  <c r="Z170" i="40"/>
  <c r="Y170" i="40"/>
  <c r="X170" i="40"/>
  <c r="W170" i="40"/>
  <c r="V170" i="40"/>
  <c r="U170" i="40"/>
  <c r="T170" i="40"/>
  <c r="AD169" i="40"/>
  <c r="AC169" i="40"/>
  <c r="AB169" i="40"/>
  <c r="AA169" i="40"/>
  <c r="Z169" i="40"/>
  <c r="Y169" i="40"/>
  <c r="X169" i="40"/>
  <c r="W169" i="40"/>
  <c r="V169" i="40"/>
  <c r="U169" i="40"/>
  <c r="T169" i="40"/>
  <c r="AD168" i="40"/>
  <c r="AC168" i="40"/>
  <c r="AB168" i="40"/>
  <c r="AA168" i="40"/>
  <c r="Z168" i="40"/>
  <c r="Y168" i="40"/>
  <c r="X168" i="40"/>
  <c r="W168" i="40"/>
  <c r="V168" i="40"/>
  <c r="U168" i="40"/>
  <c r="T168" i="40"/>
  <c r="AD167" i="40"/>
  <c r="AC167" i="40"/>
  <c r="AB167" i="40"/>
  <c r="AA167" i="40"/>
  <c r="Z167" i="40"/>
  <c r="Y167" i="40"/>
  <c r="X167" i="40"/>
  <c r="W167" i="40"/>
  <c r="V167" i="40"/>
  <c r="U167" i="40"/>
  <c r="T167" i="40"/>
  <c r="AD166" i="40"/>
  <c r="AC166" i="40"/>
  <c r="AB166" i="40"/>
  <c r="AA166" i="40"/>
  <c r="Z166" i="40"/>
  <c r="Y166" i="40"/>
  <c r="X166" i="40"/>
  <c r="W166" i="40"/>
  <c r="V166" i="40"/>
  <c r="U166" i="40"/>
  <c r="T166" i="40"/>
  <c r="AD165" i="40"/>
  <c r="AC165" i="40"/>
  <c r="AB165" i="40"/>
  <c r="AA165" i="40"/>
  <c r="Z165" i="40"/>
  <c r="Y165" i="40"/>
  <c r="X165" i="40"/>
  <c r="W165" i="40"/>
  <c r="V165" i="40"/>
  <c r="U165" i="40"/>
  <c r="T165" i="40"/>
  <c r="AD192" i="40"/>
  <c r="AC192" i="40"/>
  <c r="AB192" i="40"/>
  <c r="AA192" i="40"/>
  <c r="Z192" i="40"/>
  <c r="Y192" i="40"/>
  <c r="X192" i="40"/>
  <c r="W192" i="40"/>
  <c r="V192" i="40"/>
  <c r="U192" i="40"/>
  <c r="T192" i="40"/>
  <c r="AD191" i="40"/>
  <c r="AC191" i="40"/>
  <c r="AB191" i="40"/>
  <c r="AA191" i="40"/>
  <c r="Z191" i="40"/>
  <c r="Y191" i="40"/>
  <c r="X191" i="40"/>
  <c r="W191" i="40"/>
  <c r="V191" i="40"/>
  <c r="U191" i="40"/>
  <c r="T191" i="40"/>
  <c r="AD190" i="40"/>
  <c r="AC190" i="40"/>
  <c r="AB190" i="40"/>
  <c r="AA190" i="40"/>
  <c r="Z190" i="40"/>
  <c r="Y190" i="40"/>
  <c r="X190" i="40"/>
  <c r="W190" i="40"/>
  <c r="V190" i="40"/>
  <c r="U190" i="40"/>
  <c r="T190" i="40"/>
  <c r="AD189" i="40"/>
  <c r="AC189" i="40"/>
  <c r="AB189" i="40"/>
  <c r="AA189" i="40"/>
  <c r="Z189" i="40"/>
  <c r="Y189" i="40"/>
  <c r="X189" i="40"/>
  <c r="W189" i="40"/>
  <c r="V189" i="40"/>
  <c r="U189" i="40"/>
  <c r="T189" i="40"/>
  <c r="AD188" i="40"/>
  <c r="AC188" i="40"/>
  <c r="AB188" i="40"/>
  <c r="AA188" i="40"/>
  <c r="Z188" i="40"/>
  <c r="Y188" i="40"/>
  <c r="X188" i="40"/>
  <c r="W188" i="40"/>
  <c r="V188" i="40"/>
  <c r="U188" i="40"/>
  <c r="T188" i="40"/>
  <c r="AD187" i="40"/>
  <c r="AC187" i="40"/>
  <c r="AB187" i="40"/>
  <c r="AA187" i="40"/>
  <c r="Z187" i="40"/>
  <c r="Y187" i="40"/>
  <c r="X187" i="40"/>
  <c r="W187" i="40"/>
  <c r="V187" i="40"/>
  <c r="U187" i="40"/>
  <c r="T187" i="40"/>
  <c r="AD186" i="40"/>
  <c r="AC186" i="40"/>
  <c r="AB186" i="40"/>
  <c r="AA186" i="40"/>
  <c r="Z186" i="40"/>
  <c r="Y186" i="40"/>
  <c r="X186" i="40"/>
  <c r="W186" i="40"/>
  <c r="V186" i="40"/>
  <c r="U186" i="40"/>
  <c r="T186" i="40"/>
  <c r="AD185" i="40"/>
  <c r="AC185" i="40"/>
  <c r="AB185" i="40"/>
  <c r="AA185" i="40"/>
  <c r="Z185" i="40"/>
  <c r="Y185" i="40"/>
  <c r="X185" i="40"/>
  <c r="W185" i="40"/>
  <c r="V185" i="40"/>
  <c r="U185" i="40"/>
  <c r="T185" i="40"/>
  <c r="AD184" i="40"/>
  <c r="AC184" i="40"/>
  <c r="AB184" i="40"/>
  <c r="AA184" i="40"/>
  <c r="Z184" i="40"/>
  <c r="Y184" i="40"/>
  <c r="X184" i="40"/>
  <c r="W184" i="40"/>
  <c r="V184" i="40"/>
  <c r="U184" i="40"/>
  <c r="T184" i="40"/>
  <c r="AD183" i="40"/>
  <c r="AC183" i="40"/>
  <c r="AB183" i="40"/>
  <c r="AA183" i="40"/>
  <c r="Z183" i="40"/>
  <c r="Y183" i="40"/>
  <c r="X183" i="40"/>
  <c r="W183" i="40"/>
  <c r="V183" i="40"/>
  <c r="U183" i="40"/>
  <c r="T183" i="40"/>
  <c r="AD182" i="40"/>
  <c r="AC182" i="40"/>
  <c r="AB182" i="40"/>
  <c r="AA182" i="40"/>
  <c r="Z182" i="40"/>
  <c r="Y182" i="40"/>
  <c r="X182" i="40"/>
  <c r="W182" i="40"/>
  <c r="V182" i="40"/>
  <c r="U182" i="40"/>
  <c r="T182" i="40"/>
  <c r="AD181" i="40"/>
  <c r="AC181" i="40"/>
  <c r="AB181" i="40"/>
  <c r="AA181" i="40"/>
  <c r="Z181" i="40"/>
  <c r="Y181" i="40"/>
  <c r="X181" i="40"/>
  <c r="W181" i="40"/>
  <c r="V181" i="40"/>
  <c r="U181" i="40"/>
  <c r="T181" i="40"/>
  <c r="C188" i="39" l="1"/>
  <c r="C203" i="39" s="1"/>
  <c r="C191" i="39"/>
  <c r="C206" i="39" s="1"/>
  <c r="C195" i="39"/>
  <c r="C210" i="39" s="1"/>
  <c r="P197" i="39"/>
  <c r="P177" i="40"/>
  <c r="AV193" i="40"/>
  <c r="AV177" i="40"/>
  <c r="BL177" i="40"/>
  <c r="P113" i="40"/>
  <c r="AF193" i="40"/>
  <c r="BL193" i="40"/>
  <c r="AV113" i="40"/>
  <c r="AF177" i="40"/>
  <c r="BL113" i="40"/>
  <c r="P193" i="40"/>
  <c r="AF113" i="40"/>
  <c r="E6" i="34"/>
  <c r="I7" i="34"/>
  <c r="M8" i="34"/>
  <c r="I10" i="34"/>
  <c r="E12" i="34"/>
  <c r="I13" i="34"/>
  <c r="M14" i="34"/>
  <c r="M16" i="34"/>
  <c r="J7" i="35"/>
  <c r="N8" i="35"/>
  <c r="F10" i="35"/>
  <c r="J11" i="35"/>
  <c r="N12" i="35"/>
  <c r="F14" i="35"/>
  <c r="J16" i="35"/>
  <c r="N17" i="35"/>
  <c r="I7" i="36"/>
  <c r="I9" i="36"/>
  <c r="I11" i="36"/>
  <c r="E13" i="36"/>
  <c r="I14" i="36"/>
  <c r="E16" i="36"/>
  <c r="I17" i="36"/>
  <c r="M6" i="34"/>
  <c r="E8" i="34"/>
  <c r="E9" i="34"/>
  <c r="E10" i="34"/>
  <c r="I11" i="34"/>
  <c r="M12" i="34"/>
  <c r="E14" i="34"/>
  <c r="I15" i="34"/>
  <c r="E16" i="34"/>
  <c r="I17" i="34"/>
  <c r="F7" i="35"/>
  <c r="J8" i="35"/>
  <c r="J9" i="35"/>
  <c r="J10" i="35"/>
  <c r="N11" i="35"/>
  <c r="F13" i="35"/>
  <c r="N14" i="35"/>
  <c r="N15" i="35"/>
  <c r="N16" i="35"/>
  <c r="E6" i="36"/>
  <c r="E7" i="36"/>
  <c r="M8" i="36"/>
  <c r="E10" i="36"/>
  <c r="E11" i="36"/>
  <c r="I12" i="36"/>
  <c r="E14" i="36"/>
  <c r="I15" i="36"/>
  <c r="I16" i="36"/>
  <c r="E17" i="36"/>
  <c r="C12" i="41"/>
  <c r="Q12" i="41" s="1"/>
  <c r="N6" i="34"/>
  <c r="F8" i="34"/>
  <c r="F9" i="34"/>
  <c r="F10" i="34"/>
  <c r="F11" i="34"/>
  <c r="F12" i="34"/>
  <c r="J13" i="34"/>
  <c r="J14" i="34"/>
  <c r="F15" i="34"/>
  <c r="N15" i="34"/>
  <c r="N16" i="34"/>
  <c r="J17" i="34"/>
  <c r="K8" i="35"/>
  <c r="G9" i="35"/>
  <c r="K11" i="35"/>
  <c r="G12" i="35"/>
  <c r="K14" i="35"/>
  <c r="G15" i="35"/>
  <c r="K15" i="35"/>
  <c r="G16" i="35"/>
  <c r="K16" i="35"/>
  <c r="K17" i="35"/>
  <c r="J6" i="36"/>
  <c r="F7" i="36"/>
  <c r="J8" i="36"/>
  <c r="J9" i="36"/>
  <c r="F10" i="36"/>
  <c r="J11" i="36"/>
  <c r="N12" i="36"/>
  <c r="J13" i="36"/>
  <c r="F14" i="36"/>
  <c r="F15" i="36"/>
  <c r="F16" i="36"/>
  <c r="F17" i="36"/>
  <c r="N17" i="36"/>
  <c r="C189" i="39"/>
  <c r="C204" i="39" s="1"/>
  <c r="I6" i="34"/>
  <c r="M7" i="34"/>
  <c r="I9" i="34"/>
  <c r="M10" i="34"/>
  <c r="I12" i="34"/>
  <c r="M13" i="34"/>
  <c r="M15" i="34"/>
  <c r="E17" i="34"/>
  <c r="J6" i="35"/>
  <c r="N7" i="35"/>
  <c r="F9" i="35"/>
  <c r="N10" i="35"/>
  <c r="F12" i="35"/>
  <c r="N13" i="35"/>
  <c r="F15" i="35"/>
  <c r="F16" i="35"/>
  <c r="J17" i="35"/>
  <c r="M6" i="36"/>
  <c r="E8" i="36"/>
  <c r="E9" i="36"/>
  <c r="I10" i="36"/>
  <c r="M11" i="36"/>
  <c r="M12" i="36"/>
  <c r="M13" i="36"/>
  <c r="M14" i="36"/>
  <c r="M15" i="36"/>
  <c r="M16" i="36"/>
  <c r="M17" i="36"/>
  <c r="C16" i="41"/>
  <c r="Q16" i="41" s="1"/>
  <c r="C8" i="41"/>
  <c r="Q8" i="41" s="1"/>
  <c r="F6" i="34"/>
  <c r="F7" i="34"/>
  <c r="N7" i="34"/>
  <c r="N8" i="34"/>
  <c r="N9" i="34"/>
  <c r="N10" i="34"/>
  <c r="N11" i="34"/>
  <c r="N12" i="34"/>
  <c r="F14" i="34"/>
  <c r="J15" i="34"/>
  <c r="J16" i="34"/>
  <c r="F17" i="34"/>
  <c r="N17" i="34"/>
  <c r="G6" i="35"/>
  <c r="G7" i="35"/>
  <c r="G8" i="35"/>
  <c r="G11" i="35"/>
  <c r="G17" i="35"/>
  <c r="F6" i="36"/>
  <c r="J7" i="36"/>
  <c r="F8" i="36"/>
  <c r="F9" i="36"/>
  <c r="N10" i="36"/>
  <c r="F12" i="36"/>
  <c r="N13" i="36"/>
  <c r="N14" i="36"/>
  <c r="N15" i="36"/>
  <c r="N16" i="36"/>
  <c r="J17" i="36"/>
  <c r="G6" i="34"/>
  <c r="K6" i="34"/>
  <c r="G7" i="34"/>
  <c r="K7" i="34"/>
  <c r="G8" i="34"/>
  <c r="K8" i="34"/>
  <c r="G9" i="34"/>
  <c r="K9" i="34"/>
  <c r="G10" i="34"/>
  <c r="K10" i="34"/>
  <c r="G11" i="34"/>
  <c r="K11" i="34"/>
  <c r="G12" i="34"/>
  <c r="K12" i="34"/>
  <c r="G13" i="34"/>
  <c r="K13" i="34"/>
  <c r="G14" i="34"/>
  <c r="K14" i="34"/>
  <c r="G15" i="34"/>
  <c r="K15" i="34"/>
  <c r="G16" i="34"/>
  <c r="K16" i="34"/>
  <c r="G17" i="34"/>
  <c r="K17" i="34"/>
  <c r="D6" i="35"/>
  <c r="H6" i="35"/>
  <c r="L6" i="35"/>
  <c r="D7" i="35"/>
  <c r="H7" i="35"/>
  <c r="L7" i="35"/>
  <c r="D8" i="35"/>
  <c r="H8" i="35"/>
  <c r="L8" i="35"/>
  <c r="D9" i="35"/>
  <c r="H9" i="35"/>
  <c r="L9" i="35"/>
  <c r="D10" i="35"/>
  <c r="H10" i="35"/>
  <c r="L10" i="35"/>
  <c r="D11" i="35"/>
  <c r="H11" i="35"/>
  <c r="L11" i="35"/>
  <c r="D12" i="35"/>
  <c r="H12" i="35"/>
  <c r="L12" i="35"/>
  <c r="D13" i="35"/>
  <c r="H13" i="35"/>
  <c r="L13" i="35"/>
  <c r="D14" i="35"/>
  <c r="H14" i="35"/>
  <c r="L14" i="35"/>
  <c r="D15" i="35"/>
  <c r="H15" i="35"/>
  <c r="L15" i="35"/>
  <c r="D16" i="35"/>
  <c r="H16" i="35"/>
  <c r="L16" i="35"/>
  <c r="D17" i="35"/>
  <c r="H17" i="35"/>
  <c r="L17" i="35"/>
  <c r="G6" i="36"/>
  <c r="K6" i="36"/>
  <c r="G7" i="36"/>
  <c r="K7" i="36"/>
  <c r="G8" i="36"/>
  <c r="K8" i="36"/>
  <c r="G9" i="36"/>
  <c r="K9" i="36"/>
  <c r="G10" i="36"/>
  <c r="K10" i="36"/>
  <c r="G11" i="36"/>
  <c r="K11" i="36"/>
  <c r="G12" i="36"/>
  <c r="K12" i="36"/>
  <c r="G13" i="36"/>
  <c r="K13" i="36"/>
  <c r="G14" i="36"/>
  <c r="K14" i="36"/>
  <c r="G15" i="36"/>
  <c r="K15" i="36"/>
  <c r="G16" i="36"/>
  <c r="K16" i="36"/>
  <c r="G17" i="36"/>
  <c r="K17" i="36"/>
  <c r="E7" i="34"/>
  <c r="I8" i="34"/>
  <c r="M9" i="34"/>
  <c r="E11" i="34"/>
  <c r="M11" i="34"/>
  <c r="E13" i="34"/>
  <c r="I14" i="34"/>
  <c r="E15" i="34"/>
  <c r="I16" i="34"/>
  <c r="M17" i="34"/>
  <c r="F6" i="35"/>
  <c r="N6" i="35"/>
  <c r="F8" i="35"/>
  <c r="N9" i="35"/>
  <c r="F11" i="35"/>
  <c r="J12" i="35"/>
  <c r="J13" i="35"/>
  <c r="J14" i="35"/>
  <c r="J15" i="35"/>
  <c r="F17" i="35"/>
  <c r="I6" i="36"/>
  <c r="M7" i="36"/>
  <c r="I8" i="36"/>
  <c r="M9" i="36"/>
  <c r="M10" i="36"/>
  <c r="E12" i="36"/>
  <c r="I13" i="36"/>
  <c r="E15" i="36"/>
  <c r="J6" i="34"/>
  <c r="J7" i="34"/>
  <c r="J8" i="34"/>
  <c r="J9" i="34"/>
  <c r="J10" i="34"/>
  <c r="J11" i="34"/>
  <c r="J12" i="34"/>
  <c r="F13" i="34"/>
  <c r="N13" i="34"/>
  <c r="N14" i="34"/>
  <c r="F16" i="34"/>
  <c r="K6" i="35"/>
  <c r="K7" i="35"/>
  <c r="K9" i="35"/>
  <c r="G10" i="35"/>
  <c r="K10" i="35"/>
  <c r="K12" i="35"/>
  <c r="G13" i="35"/>
  <c r="K13" i="35"/>
  <c r="G14" i="35"/>
  <c r="N6" i="36"/>
  <c r="N7" i="36"/>
  <c r="N8" i="36"/>
  <c r="N9" i="36"/>
  <c r="J10" i="36"/>
  <c r="F11" i="36"/>
  <c r="N11" i="36"/>
  <c r="J12" i="36"/>
  <c r="F13" i="36"/>
  <c r="J14" i="36"/>
  <c r="J15" i="36"/>
  <c r="J16" i="36"/>
  <c r="D6" i="34"/>
  <c r="H6" i="34"/>
  <c r="L6" i="34"/>
  <c r="D7" i="34"/>
  <c r="H7" i="34"/>
  <c r="L7" i="34"/>
  <c r="D8" i="34"/>
  <c r="H8" i="34"/>
  <c r="L8" i="34"/>
  <c r="D9" i="34"/>
  <c r="H9" i="34"/>
  <c r="L9" i="34"/>
  <c r="D10" i="34"/>
  <c r="H10" i="34"/>
  <c r="L10" i="34"/>
  <c r="D11" i="34"/>
  <c r="H11" i="34"/>
  <c r="L11" i="34"/>
  <c r="D12" i="34"/>
  <c r="H12" i="34"/>
  <c r="L12" i="34"/>
  <c r="D13" i="34"/>
  <c r="H13" i="34"/>
  <c r="L13" i="34"/>
  <c r="D14" i="34"/>
  <c r="H14" i="34"/>
  <c r="L14" i="34"/>
  <c r="D15" i="34"/>
  <c r="H15" i="34"/>
  <c r="L15" i="34"/>
  <c r="D16" i="34"/>
  <c r="H16" i="34"/>
  <c r="L16" i="34"/>
  <c r="D17" i="34"/>
  <c r="H17" i="34"/>
  <c r="L17" i="34"/>
  <c r="E6" i="35"/>
  <c r="I6" i="35"/>
  <c r="M6" i="35"/>
  <c r="E7" i="35"/>
  <c r="I7" i="35"/>
  <c r="M7" i="35"/>
  <c r="E8" i="35"/>
  <c r="I8" i="35"/>
  <c r="M8" i="35"/>
  <c r="E9" i="35"/>
  <c r="I9" i="35"/>
  <c r="M9" i="35"/>
  <c r="E10" i="35"/>
  <c r="I10" i="35"/>
  <c r="M10" i="35"/>
  <c r="E11" i="35"/>
  <c r="I11" i="35"/>
  <c r="M11" i="35"/>
  <c r="E12" i="35"/>
  <c r="I12" i="35"/>
  <c r="M12" i="35"/>
  <c r="E13" i="35"/>
  <c r="I13" i="35"/>
  <c r="M13" i="35"/>
  <c r="E14" i="35"/>
  <c r="I14" i="35"/>
  <c r="M14" i="35"/>
  <c r="E15" i="35"/>
  <c r="I15" i="35"/>
  <c r="M15" i="35"/>
  <c r="E16" i="35"/>
  <c r="I16" i="35"/>
  <c r="M16" i="35"/>
  <c r="E17" i="35"/>
  <c r="I17" i="35"/>
  <c r="M17" i="35"/>
  <c r="D6" i="36"/>
  <c r="H6" i="36"/>
  <c r="L6" i="36"/>
  <c r="D7" i="36"/>
  <c r="H7" i="36"/>
  <c r="L7" i="36"/>
  <c r="D8" i="36"/>
  <c r="H8" i="36"/>
  <c r="L8" i="36"/>
  <c r="D9" i="36"/>
  <c r="H9" i="36"/>
  <c r="L9" i="36"/>
  <c r="D10" i="36"/>
  <c r="H10" i="36"/>
  <c r="L10" i="36"/>
  <c r="D11" i="36"/>
  <c r="H11" i="36"/>
  <c r="L11" i="36"/>
  <c r="D12" i="36"/>
  <c r="H12" i="36"/>
  <c r="L12" i="36"/>
  <c r="D13" i="36"/>
  <c r="H13" i="36"/>
  <c r="L13" i="36"/>
  <c r="D14" i="36"/>
  <c r="H14" i="36"/>
  <c r="L14" i="36"/>
  <c r="D15" i="36"/>
  <c r="H15" i="36"/>
  <c r="L15" i="36"/>
  <c r="D16" i="36"/>
  <c r="H16" i="36"/>
  <c r="L16" i="36"/>
  <c r="D17" i="36"/>
  <c r="H17" i="36"/>
  <c r="L17" i="36"/>
  <c r="C5" i="41"/>
  <c r="Q5" i="41" s="1"/>
  <c r="C13" i="41"/>
  <c r="Q13" i="41" s="1"/>
  <c r="C9" i="41"/>
  <c r="Q9" i="41" s="1"/>
  <c r="C20" i="41"/>
  <c r="Q20" i="41" s="1"/>
  <c r="C54" i="41"/>
  <c r="Q54" i="41" s="1"/>
  <c r="C58" i="41"/>
  <c r="Q58" i="41" s="1"/>
  <c r="C62" i="41"/>
  <c r="Q62" i="41" s="1"/>
  <c r="C88" i="41"/>
  <c r="Q88" i="41" s="1"/>
  <c r="C92" i="41"/>
  <c r="Q92" i="41" s="1"/>
  <c r="C96" i="41"/>
  <c r="Q96" i="41" s="1"/>
  <c r="C193" i="39"/>
  <c r="C208" i="39" s="1"/>
  <c r="C28" i="41"/>
  <c r="Q28" i="41" s="1"/>
  <c r="C133" i="41"/>
  <c r="Q133" i="41" s="1"/>
  <c r="C137" i="41"/>
  <c r="Q137" i="41" s="1"/>
  <c r="C141" i="41"/>
  <c r="Q141" i="41" s="1"/>
  <c r="C148" i="41"/>
  <c r="Q148" i="41" s="1"/>
  <c r="C152" i="41"/>
  <c r="Q152" i="41" s="1"/>
  <c r="C156" i="41"/>
  <c r="Q156" i="41" s="1"/>
  <c r="C160" i="41"/>
  <c r="Q160" i="41" s="1"/>
  <c r="C24" i="41"/>
  <c r="Q24" i="41" s="1"/>
  <c r="C39" i="41"/>
  <c r="Q39" i="41" s="1"/>
  <c r="C47" i="41"/>
  <c r="Q47" i="41" s="1"/>
  <c r="C69" i="41"/>
  <c r="Q69" i="41" s="1"/>
  <c r="C77" i="41"/>
  <c r="Q77" i="41" s="1"/>
  <c r="C84" i="41"/>
  <c r="Q84" i="41" s="1"/>
  <c r="C103" i="41"/>
  <c r="Q103" i="41" s="1"/>
  <c r="C111" i="41"/>
  <c r="Q111" i="41" s="1"/>
  <c r="C122" i="41"/>
  <c r="Q122" i="41" s="1"/>
  <c r="C55" i="41"/>
  <c r="Q55" i="41" s="1"/>
  <c r="C63" i="41"/>
  <c r="Q63" i="41" s="1"/>
  <c r="C85" i="41"/>
  <c r="Q85" i="41" s="1"/>
  <c r="C89" i="41"/>
  <c r="Q89" i="41" s="1"/>
  <c r="C93" i="41"/>
  <c r="Q93" i="41" s="1"/>
  <c r="C100" i="41"/>
  <c r="Q100" i="41" s="1"/>
  <c r="C32" i="41"/>
  <c r="Q32" i="41" s="1"/>
  <c r="C43" i="41"/>
  <c r="Q43" i="41" s="1"/>
  <c r="C73" i="41"/>
  <c r="Q73" i="41" s="1"/>
  <c r="C107" i="41"/>
  <c r="Q107" i="41" s="1"/>
  <c r="C118" i="41"/>
  <c r="Q118" i="41" s="1"/>
  <c r="C126" i="41"/>
  <c r="Q126" i="41" s="1"/>
  <c r="C21" i="41"/>
  <c r="Q21" i="41" s="1"/>
  <c r="C36" i="41"/>
  <c r="Q36" i="41" s="1"/>
  <c r="C59" i="41"/>
  <c r="Q59" i="41" s="1"/>
  <c r="C11" i="41"/>
  <c r="Q11" i="41" s="1"/>
  <c r="C7" i="41"/>
  <c r="Q7" i="41" s="1"/>
  <c r="C37" i="41"/>
  <c r="Q37" i="41" s="1"/>
  <c r="C41" i="41"/>
  <c r="Q41" i="41" s="1"/>
  <c r="C45" i="41"/>
  <c r="Q45" i="41" s="1"/>
  <c r="C52" i="41"/>
  <c r="Q52" i="41" s="1"/>
  <c r="C71" i="41"/>
  <c r="Q71" i="41" s="1"/>
  <c r="C75" i="41"/>
  <c r="Q75" i="41" s="1"/>
  <c r="C79" i="41"/>
  <c r="Q79" i="41" s="1"/>
  <c r="C120" i="41"/>
  <c r="Q120" i="41" s="1"/>
  <c r="C124" i="41"/>
  <c r="Q124" i="41" s="1"/>
  <c r="C128" i="41"/>
  <c r="Q128" i="41" s="1"/>
  <c r="C135" i="41"/>
  <c r="Q135" i="41" s="1"/>
  <c r="C139" i="41"/>
  <c r="Q139" i="41" s="1"/>
  <c r="C143" i="41"/>
  <c r="Q143" i="41" s="1"/>
  <c r="C15" i="41"/>
  <c r="Q15" i="41" s="1"/>
  <c r="C14" i="41"/>
  <c r="Q14" i="41" s="1"/>
  <c r="C10" i="41"/>
  <c r="Q10" i="41" s="1"/>
  <c r="C53" i="41"/>
  <c r="Q53" i="41" s="1"/>
  <c r="C57" i="41"/>
  <c r="Q57" i="41" s="1"/>
  <c r="C61" i="41"/>
  <c r="Q61" i="41" s="1"/>
  <c r="C68" i="41"/>
  <c r="Q68" i="41" s="1"/>
  <c r="C151" i="41"/>
  <c r="Q151" i="41" s="1"/>
  <c r="C155" i="41"/>
  <c r="Q155" i="41" s="1"/>
  <c r="C159" i="41"/>
  <c r="Q159" i="41" s="1"/>
  <c r="C192" i="39"/>
  <c r="C207" i="39" s="1"/>
  <c r="C196" i="39"/>
  <c r="C6" i="41"/>
  <c r="Q6" i="41" s="1"/>
  <c r="C25" i="41"/>
  <c r="Q25" i="41" s="1"/>
  <c r="C44" i="41"/>
  <c r="Q44" i="41" s="1"/>
  <c r="C70" i="41"/>
  <c r="Q70" i="41" s="1"/>
  <c r="C74" i="41"/>
  <c r="Q74" i="41" s="1"/>
  <c r="C78" i="41"/>
  <c r="Q78" i="41" s="1"/>
  <c r="C104" i="41"/>
  <c r="Q104" i="41" s="1"/>
  <c r="C108" i="41"/>
  <c r="Q108" i="41" s="1"/>
  <c r="C112" i="41"/>
  <c r="Q112" i="41" s="1"/>
  <c r="C119" i="41"/>
  <c r="Q119" i="41" s="1"/>
  <c r="C123" i="41"/>
  <c r="Q123" i="41" s="1"/>
  <c r="C127" i="41"/>
  <c r="Q127" i="41" s="1"/>
  <c r="C134" i="41"/>
  <c r="Q134" i="41" s="1"/>
  <c r="C138" i="41"/>
  <c r="Q138" i="41" s="1"/>
  <c r="C142" i="41"/>
  <c r="Q142" i="41" s="1"/>
  <c r="C149" i="41"/>
  <c r="Q149" i="41" s="1"/>
  <c r="C153" i="41"/>
  <c r="Q153" i="41" s="1"/>
  <c r="C157" i="41"/>
  <c r="Q157" i="41" s="1"/>
  <c r="O12" i="39"/>
  <c r="O8" i="39"/>
  <c r="C190" i="39"/>
  <c r="C205" i="39" s="1"/>
  <c r="C194" i="39"/>
  <c r="C209" i="39" s="1"/>
  <c r="O9" i="39"/>
  <c r="C22" i="41"/>
  <c r="Q22" i="41" s="1"/>
  <c r="C26" i="41"/>
  <c r="Q26" i="41" s="1"/>
  <c r="C30" i="41"/>
  <c r="Q30" i="41" s="1"/>
  <c r="C56" i="41"/>
  <c r="Q56" i="41" s="1"/>
  <c r="C60" i="41"/>
  <c r="Q60" i="41" s="1"/>
  <c r="C64" i="41"/>
  <c r="Q64" i="41" s="1"/>
  <c r="C86" i="41"/>
  <c r="Q86" i="41" s="1"/>
  <c r="C90" i="41"/>
  <c r="Q90" i="41" s="1"/>
  <c r="C94" i="41"/>
  <c r="Q94" i="41" s="1"/>
  <c r="C101" i="41"/>
  <c r="Q101" i="41" s="1"/>
  <c r="C105" i="41"/>
  <c r="Q105" i="41" s="1"/>
  <c r="C109" i="41"/>
  <c r="Q109" i="41" s="1"/>
  <c r="C116" i="41"/>
  <c r="Q116" i="41" s="1"/>
  <c r="C150" i="41"/>
  <c r="Q150" i="41" s="1"/>
  <c r="C154" i="41"/>
  <c r="Q154" i="41" s="1"/>
  <c r="C158" i="41"/>
  <c r="Q158" i="41" s="1"/>
  <c r="O5" i="39"/>
  <c r="O11" i="39"/>
  <c r="O7" i="39"/>
  <c r="C187" i="39"/>
  <c r="C202" i="39" s="1"/>
  <c r="O13" i="39"/>
  <c r="C29" i="41"/>
  <c r="Q29" i="41" s="1"/>
  <c r="C40" i="41"/>
  <c r="Q40" i="41" s="1"/>
  <c r="C48" i="41"/>
  <c r="Q48" i="41" s="1"/>
  <c r="C23" i="41"/>
  <c r="Q23" i="41" s="1"/>
  <c r="C27" i="41"/>
  <c r="Q27" i="41" s="1"/>
  <c r="C31" i="41"/>
  <c r="Q31" i="41" s="1"/>
  <c r="C38" i="41"/>
  <c r="Q38" i="41" s="1"/>
  <c r="C42" i="41"/>
  <c r="Q42" i="41" s="1"/>
  <c r="C46" i="41"/>
  <c r="Q46" i="41" s="1"/>
  <c r="C72" i="41"/>
  <c r="Q72" i="41" s="1"/>
  <c r="C76" i="41"/>
  <c r="Q76" i="41" s="1"/>
  <c r="C80" i="41"/>
  <c r="Q80" i="41" s="1"/>
  <c r="C87" i="41"/>
  <c r="Q87" i="41" s="1"/>
  <c r="C91" i="41"/>
  <c r="Q91" i="41" s="1"/>
  <c r="C95" i="41"/>
  <c r="Q95" i="41" s="1"/>
  <c r="C102" i="41"/>
  <c r="Q102" i="41" s="1"/>
  <c r="C106" i="41"/>
  <c r="Q106" i="41" s="1"/>
  <c r="C110" i="41"/>
  <c r="Q110" i="41" s="1"/>
  <c r="C117" i="41"/>
  <c r="Q117" i="41" s="1"/>
  <c r="C121" i="41"/>
  <c r="Q121" i="41" s="1"/>
  <c r="C125" i="41"/>
  <c r="Q125" i="41" s="1"/>
  <c r="C132" i="41"/>
  <c r="Q132" i="41" s="1"/>
  <c r="C136" i="41"/>
  <c r="Q136" i="41" s="1"/>
  <c r="C140" i="41"/>
  <c r="Q140" i="41" s="1"/>
  <c r="C144" i="41"/>
  <c r="Q144" i="41" s="1"/>
  <c r="O14" i="39"/>
  <c r="O10" i="39"/>
  <c r="O6" i="39"/>
  <c r="BB145" i="40"/>
  <c r="BJ145" i="40"/>
  <c r="AE37" i="40"/>
  <c r="BN37" i="40" s="1"/>
  <c r="AE38" i="40"/>
  <c r="BN38" i="40" s="1"/>
  <c r="AE39" i="40"/>
  <c r="BN39" i="40" s="1"/>
  <c r="AE40" i="40"/>
  <c r="BN40" i="40" s="1"/>
  <c r="AE41" i="40"/>
  <c r="BN41" i="40" s="1"/>
  <c r="AE42" i="40"/>
  <c r="BN42" i="40" s="1"/>
  <c r="AE43" i="40"/>
  <c r="BN43" i="40" s="1"/>
  <c r="AE44" i="40"/>
  <c r="BN44" i="40" s="1"/>
  <c r="AE45" i="40"/>
  <c r="BN45" i="40" s="1"/>
  <c r="AE46" i="40"/>
  <c r="BN46" i="40" s="1"/>
  <c r="AE47" i="40"/>
  <c r="BN47" i="40" s="1"/>
  <c r="AE48" i="40"/>
  <c r="BN48" i="40" s="1"/>
  <c r="AE53" i="40"/>
  <c r="BN53" i="40" s="1"/>
  <c r="AE54" i="40"/>
  <c r="BN54" i="40" s="1"/>
  <c r="AE55" i="40"/>
  <c r="BN55" i="40" s="1"/>
  <c r="AE56" i="40"/>
  <c r="BN56" i="40" s="1"/>
  <c r="AE57" i="40"/>
  <c r="BN57" i="40" s="1"/>
  <c r="AE58" i="40"/>
  <c r="BN58" i="40" s="1"/>
  <c r="AE59" i="40"/>
  <c r="BN59" i="40" s="1"/>
  <c r="AE60" i="40"/>
  <c r="BN60" i="40" s="1"/>
  <c r="AE61" i="40"/>
  <c r="BN61" i="40" s="1"/>
  <c r="AE62" i="40"/>
  <c r="BN62" i="40" s="1"/>
  <c r="AE63" i="40"/>
  <c r="BN63" i="40" s="1"/>
  <c r="AE64" i="40"/>
  <c r="BN64" i="40" s="1"/>
  <c r="AE69" i="40"/>
  <c r="BN69" i="40" s="1"/>
  <c r="AE70" i="40"/>
  <c r="BN70" i="40" s="1"/>
  <c r="AE71" i="40"/>
  <c r="BN71" i="40" s="1"/>
  <c r="AE72" i="40"/>
  <c r="BN72" i="40" s="1"/>
  <c r="AE73" i="40"/>
  <c r="BN73" i="40" s="1"/>
  <c r="AE74" i="40"/>
  <c r="BN74" i="40" s="1"/>
  <c r="AE75" i="40"/>
  <c r="BN75" i="40" s="1"/>
  <c r="AE76" i="40"/>
  <c r="BN76" i="40" s="1"/>
  <c r="AE77" i="40"/>
  <c r="BN77" i="40" s="1"/>
  <c r="AE78" i="40"/>
  <c r="BN78" i="40" s="1"/>
  <c r="AE79" i="40"/>
  <c r="BN79" i="40" s="1"/>
  <c r="AE80" i="40"/>
  <c r="BN80" i="40" s="1"/>
  <c r="AE85" i="40"/>
  <c r="BN85" i="40" s="1"/>
  <c r="AE86" i="40"/>
  <c r="BN86" i="40" s="1"/>
  <c r="AE87" i="40"/>
  <c r="BN87" i="40" s="1"/>
  <c r="AE88" i="40"/>
  <c r="BN88" i="40" s="1"/>
  <c r="AE89" i="40"/>
  <c r="BN89" i="40" s="1"/>
  <c r="AE90" i="40"/>
  <c r="BN90" i="40" s="1"/>
  <c r="AE91" i="40"/>
  <c r="BN91" i="40" s="1"/>
  <c r="AE117" i="40"/>
  <c r="BN117" i="40" s="1"/>
  <c r="AE118" i="40"/>
  <c r="BN118" i="40" s="1"/>
  <c r="AE119" i="40"/>
  <c r="BN119" i="40" s="1"/>
  <c r="AE120" i="40"/>
  <c r="BN120" i="40" s="1"/>
  <c r="AE121" i="40"/>
  <c r="BN121" i="40" s="1"/>
  <c r="AE122" i="40"/>
  <c r="BN122" i="40" s="1"/>
  <c r="AE123" i="40"/>
  <c r="BN123" i="40" s="1"/>
  <c r="AE124" i="40"/>
  <c r="BN124" i="40" s="1"/>
  <c r="AE125" i="40"/>
  <c r="BN125" i="40" s="1"/>
  <c r="AE126" i="40"/>
  <c r="BN126" i="40" s="1"/>
  <c r="AE127" i="40"/>
  <c r="BN127" i="40" s="1"/>
  <c r="AE128" i="40"/>
  <c r="BN128" i="40" s="1"/>
  <c r="AE133" i="40"/>
  <c r="BN133" i="40" s="1"/>
  <c r="AE134" i="40"/>
  <c r="BN134" i="40" s="1"/>
  <c r="AE135" i="40"/>
  <c r="BN135" i="40" s="1"/>
  <c r="AE136" i="40"/>
  <c r="BN136" i="40" s="1"/>
  <c r="AE137" i="40"/>
  <c r="BN137" i="40" s="1"/>
  <c r="AE138" i="40"/>
  <c r="BN138" i="40" s="1"/>
  <c r="AE139" i="40"/>
  <c r="BN139" i="40" s="1"/>
  <c r="AE140" i="40"/>
  <c r="BN140" i="40" s="1"/>
  <c r="AE141" i="40"/>
  <c r="BN141" i="40" s="1"/>
  <c r="AE142" i="40"/>
  <c r="BN142" i="40" s="1"/>
  <c r="AE149" i="40"/>
  <c r="BN149" i="40" s="1"/>
  <c r="AU37" i="40"/>
  <c r="BO37" i="40" s="1"/>
  <c r="AU38" i="40"/>
  <c r="BO38" i="40" s="1"/>
  <c r="AU39" i="40"/>
  <c r="BO39" i="40" s="1"/>
  <c r="AU40" i="40"/>
  <c r="BO40" i="40" s="1"/>
  <c r="AU41" i="40"/>
  <c r="BO41" i="40" s="1"/>
  <c r="AU42" i="40"/>
  <c r="BO42" i="40" s="1"/>
  <c r="AU43" i="40"/>
  <c r="BO43" i="40" s="1"/>
  <c r="AU44" i="40"/>
  <c r="BO44" i="40" s="1"/>
  <c r="AU45" i="40"/>
  <c r="BO45" i="40" s="1"/>
  <c r="AU46" i="40"/>
  <c r="BO46" i="40" s="1"/>
  <c r="AU47" i="40"/>
  <c r="BO47" i="40" s="1"/>
  <c r="AU48" i="40"/>
  <c r="BO48" i="40" s="1"/>
  <c r="BK37" i="40"/>
  <c r="BP37" i="40" s="1"/>
  <c r="BK38" i="40"/>
  <c r="BP38" i="40" s="1"/>
  <c r="BK39" i="40"/>
  <c r="BP39" i="40" s="1"/>
  <c r="BK40" i="40"/>
  <c r="BP40" i="40" s="1"/>
  <c r="BK41" i="40"/>
  <c r="BP41" i="40" s="1"/>
  <c r="BK42" i="40"/>
  <c r="BP42" i="40" s="1"/>
  <c r="BK43" i="40"/>
  <c r="BP43" i="40" s="1"/>
  <c r="BK44" i="40"/>
  <c r="BP44" i="40" s="1"/>
  <c r="BK45" i="40"/>
  <c r="BP45" i="40" s="1"/>
  <c r="BK46" i="40"/>
  <c r="BP46" i="40" s="1"/>
  <c r="BK47" i="40"/>
  <c r="BP47" i="40" s="1"/>
  <c r="BK48" i="40"/>
  <c r="BP48" i="40" s="1"/>
  <c r="AU53" i="40"/>
  <c r="BO53" i="40" s="1"/>
  <c r="AU54" i="40"/>
  <c r="BO54" i="40" s="1"/>
  <c r="AU55" i="40"/>
  <c r="BO55" i="40" s="1"/>
  <c r="AU56" i="40"/>
  <c r="BO56" i="40" s="1"/>
  <c r="AU57" i="40"/>
  <c r="BO57" i="40" s="1"/>
  <c r="AU58" i="40"/>
  <c r="BO58" i="40" s="1"/>
  <c r="AU59" i="40"/>
  <c r="BO59" i="40" s="1"/>
  <c r="AU60" i="40"/>
  <c r="BO60" i="40" s="1"/>
  <c r="AU61" i="40"/>
  <c r="BO61" i="40" s="1"/>
  <c r="AU62" i="40"/>
  <c r="BO62" i="40" s="1"/>
  <c r="AU63" i="40"/>
  <c r="BO63" i="40" s="1"/>
  <c r="AU64" i="40"/>
  <c r="BO64" i="40" s="1"/>
  <c r="BK53" i="40"/>
  <c r="BP53" i="40" s="1"/>
  <c r="BK54" i="40"/>
  <c r="BP54" i="40" s="1"/>
  <c r="BK55" i="40"/>
  <c r="BP55" i="40" s="1"/>
  <c r="BK56" i="40"/>
  <c r="BP56" i="40" s="1"/>
  <c r="BK57" i="40"/>
  <c r="BP57" i="40" s="1"/>
  <c r="BK58" i="40"/>
  <c r="BP58" i="40" s="1"/>
  <c r="BK59" i="40"/>
  <c r="BP59" i="40" s="1"/>
  <c r="BK60" i="40"/>
  <c r="BP60" i="40" s="1"/>
  <c r="BK61" i="40"/>
  <c r="BP61" i="40" s="1"/>
  <c r="BK62" i="40"/>
  <c r="BP62" i="40" s="1"/>
  <c r="BK63" i="40"/>
  <c r="BP63" i="40" s="1"/>
  <c r="BK64" i="40"/>
  <c r="BP64" i="40" s="1"/>
  <c r="AU69" i="40"/>
  <c r="BO69" i="40" s="1"/>
  <c r="AU70" i="40"/>
  <c r="BO70" i="40" s="1"/>
  <c r="AU71" i="40"/>
  <c r="BO71" i="40" s="1"/>
  <c r="AU72" i="40"/>
  <c r="BO72" i="40" s="1"/>
  <c r="AU73" i="40"/>
  <c r="BO73" i="40" s="1"/>
  <c r="AU74" i="40"/>
  <c r="BO74" i="40" s="1"/>
  <c r="AU75" i="40"/>
  <c r="BO75" i="40" s="1"/>
  <c r="AU76" i="40"/>
  <c r="BO76" i="40" s="1"/>
  <c r="AU77" i="40"/>
  <c r="BO77" i="40" s="1"/>
  <c r="AU78" i="40"/>
  <c r="BO78" i="40" s="1"/>
  <c r="AU79" i="40"/>
  <c r="BO79" i="40" s="1"/>
  <c r="AU80" i="40"/>
  <c r="BO80" i="40" s="1"/>
  <c r="BK69" i="40"/>
  <c r="BP69" i="40" s="1"/>
  <c r="BK70" i="40"/>
  <c r="BP70" i="40" s="1"/>
  <c r="BK71" i="40"/>
  <c r="BP71" i="40" s="1"/>
  <c r="BK72" i="40"/>
  <c r="BP72" i="40" s="1"/>
  <c r="BK73" i="40"/>
  <c r="BP73" i="40" s="1"/>
  <c r="BK74" i="40"/>
  <c r="BP74" i="40" s="1"/>
  <c r="BK75" i="40"/>
  <c r="BP75" i="40" s="1"/>
  <c r="BK76" i="40"/>
  <c r="BP76" i="40" s="1"/>
  <c r="BK77" i="40"/>
  <c r="BP77" i="40" s="1"/>
  <c r="BK78" i="40"/>
  <c r="BP78" i="40" s="1"/>
  <c r="BK79" i="40"/>
  <c r="BP79" i="40" s="1"/>
  <c r="BK80" i="40"/>
  <c r="BP80" i="40" s="1"/>
  <c r="AU85" i="40"/>
  <c r="BO85" i="40" s="1"/>
  <c r="AU86" i="40"/>
  <c r="BO86" i="40" s="1"/>
  <c r="AU87" i="40"/>
  <c r="BO87" i="40" s="1"/>
  <c r="AU88" i="40"/>
  <c r="BO88" i="40" s="1"/>
  <c r="AU89" i="40"/>
  <c r="BO89" i="40" s="1"/>
  <c r="AU90" i="40"/>
  <c r="BO90" i="40" s="1"/>
  <c r="AU91" i="40"/>
  <c r="BO91" i="40" s="1"/>
  <c r="AU92" i="40"/>
  <c r="BO92" i="40" s="1"/>
  <c r="AU93" i="40"/>
  <c r="BO93" i="40" s="1"/>
  <c r="AU94" i="40"/>
  <c r="BO94" i="40" s="1"/>
  <c r="AU95" i="40"/>
  <c r="BO95" i="40" s="1"/>
  <c r="AU96" i="40"/>
  <c r="BO96" i="40" s="1"/>
  <c r="AU117" i="40"/>
  <c r="BO117" i="40" s="1"/>
  <c r="AU118" i="40"/>
  <c r="BO118" i="40" s="1"/>
  <c r="AU119" i="40"/>
  <c r="BO119" i="40" s="1"/>
  <c r="AU120" i="40"/>
  <c r="BO120" i="40" s="1"/>
  <c r="AU121" i="40"/>
  <c r="BO121" i="40" s="1"/>
  <c r="AU122" i="40"/>
  <c r="BO122" i="40" s="1"/>
  <c r="AU123" i="40"/>
  <c r="BO123" i="40" s="1"/>
  <c r="AU124" i="40"/>
  <c r="BO124" i="40" s="1"/>
  <c r="AU125" i="40"/>
  <c r="BO125" i="40" s="1"/>
  <c r="AU126" i="40"/>
  <c r="BO126" i="40" s="1"/>
  <c r="AU127" i="40"/>
  <c r="BO127" i="40" s="1"/>
  <c r="AU128" i="40"/>
  <c r="BO128" i="40" s="1"/>
  <c r="BK85" i="40"/>
  <c r="BP85" i="40" s="1"/>
  <c r="BK86" i="40"/>
  <c r="BP86" i="40" s="1"/>
  <c r="BK87" i="40"/>
  <c r="BP87" i="40" s="1"/>
  <c r="BK88" i="40"/>
  <c r="BP88" i="40" s="1"/>
  <c r="BK89" i="40"/>
  <c r="BP89" i="40" s="1"/>
  <c r="BK90" i="40"/>
  <c r="BP90" i="40" s="1"/>
  <c r="BK91" i="40"/>
  <c r="BP91" i="40" s="1"/>
  <c r="BK92" i="40"/>
  <c r="BP92" i="40" s="1"/>
  <c r="BK93" i="40"/>
  <c r="BP93" i="40" s="1"/>
  <c r="BK94" i="40"/>
  <c r="BP94" i="40" s="1"/>
  <c r="BK95" i="40"/>
  <c r="BP95" i="40" s="1"/>
  <c r="BK96" i="40"/>
  <c r="BP96" i="40" s="1"/>
  <c r="BK117" i="40"/>
  <c r="BP117" i="40" s="1"/>
  <c r="BK118" i="40"/>
  <c r="BP118" i="40" s="1"/>
  <c r="BK119" i="40"/>
  <c r="BP119" i="40" s="1"/>
  <c r="BK120" i="40"/>
  <c r="BP120" i="40" s="1"/>
  <c r="BK121" i="40"/>
  <c r="BP121" i="40" s="1"/>
  <c r="BK122" i="40"/>
  <c r="BP122" i="40" s="1"/>
  <c r="BK123" i="40"/>
  <c r="BP123" i="40" s="1"/>
  <c r="BK124" i="40"/>
  <c r="BP124" i="40" s="1"/>
  <c r="BK125" i="40"/>
  <c r="BP125" i="40" s="1"/>
  <c r="BK126" i="40"/>
  <c r="BP126" i="40" s="1"/>
  <c r="BK127" i="40"/>
  <c r="BP127" i="40" s="1"/>
  <c r="BK128" i="40"/>
  <c r="BP128" i="40" s="1"/>
  <c r="AU133" i="40"/>
  <c r="BO133" i="40" s="1"/>
  <c r="AU134" i="40"/>
  <c r="BO134" i="40" s="1"/>
  <c r="AU135" i="40"/>
  <c r="BO135" i="40" s="1"/>
  <c r="AU136" i="40"/>
  <c r="BO136" i="40" s="1"/>
  <c r="AU137" i="40"/>
  <c r="BO137" i="40" s="1"/>
  <c r="AU138" i="40"/>
  <c r="BO138" i="40" s="1"/>
  <c r="AU139" i="40"/>
  <c r="BO139" i="40" s="1"/>
  <c r="AU140" i="40"/>
  <c r="BO140" i="40" s="1"/>
  <c r="AU141" i="40"/>
  <c r="BO141" i="40" s="1"/>
  <c r="AU142" i="40"/>
  <c r="BO142" i="40" s="1"/>
  <c r="AU143" i="40"/>
  <c r="BO143" i="40" s="1"/>
  <c r="AU144" i="40"/>
  <c r="BO144" i="40" s="1"/>
  <c r="AU149" i="40"/>
  <c r="BO149" i="40" s="1"/>
  <c r="AU150" i="40"/>
  <c r="BO150" i="40" s="1"/>
  <c r="AU151" i="40"/>
  <c r="BO151" i="40" s="1"/>
  <c r="AU152" i="40"/>
  <c r="BO152" i="40" s="1"/>
  <c r="AU153" i="40"/>
  <c r="BO153" i="40" s="1"/>
  <c r="AU154" i="40"/>
  <c r="BO154" i="40" s="1"/>
  <c r="AU155" i="40"/>
  <c r="BO155" i="40" s="1"/>
  <c r="AU156" i="40"/>
  <c r="BO156" i="40" s="1"/>
  <c r="AU157" i="40"/>
  <c r="BO157" i="40" s="1"/>
  <c r="AU158" i="40"/>
  <c r="BO158" i="40" s="1"/>
  <c r="AU159" i="40"/>
  <c r="BO159" i="40" s="1"/>
  <c r="AU160" i="40"/>
  <c r="BO160" i="40" s="1"/>
  <c r="BK133" i="40"/>
  <c r="BP133" i="40" s="1"/>
  <c r="BK134" i="40"/>
  <c r="BP134" i="40" s="1"/>
  <c r="BK135" i="40"/>
  <c r="BP135" i="40" s="1"/>
  <c r="BK136" i="40"/>
  <c r="BP136" i="40" s="1"/>
  <c r="BK137" i="40"/>
  <c r="BP137" i="40" s="1"/>
  <c r="BK138" i="40"/>
  <c r="BP138" i="40" s="1"/>
  <c r="BK139" i="40"/>
  <c r="BP139" i="40" s="1"/>
  <c r="BK140" i="40"/>
  <c r="BP140" i="40" s="1"/>
  <c r="BK141" i="40"/>
  <c r="BP141" i="40" s="1"/>
  <c r="BK142" i="40"/>
  <c r="BP142" i="40" s="1"/>
  <c r="BK143" i="40"/>
  <c r="BP143" i="40" s="1"/>
  <c r="BK144" i="40"/>
  <c r="BP144" i="40" s="1"/>
  <c r="BK149" i="40"/>
  <c r="BP149" i="40" s="1"/>
  <c r="BK150" i="40"/>
  <c r="BP150" i="40" s="1"/>
  <c r="BK151" i="40"/>
  <c r="BP151" i="40" s="1"/>
  <c r="BK152" i="40"/>
  <c r="BP152" i="40" s="1"/>
  <c r="BK153" i="40"/>
  <c r="BP153" i="40" s="1"/>
  <c r="BK154" i="40"/>
  <c r="BP154" i="40" s="1"/>
  <c r="BK155" i="40"/>
  <c r="BP155" i="40" s="1"/>
  <c r="BK156" i="40"/>
  <c r="BP156" i="40" s="1"/>
  <c r="BK157" i="40"/>
  <c r="BP157" i="40" s="1"/>
  <c r="BK158" i="40"/>
  <c r="BP158" i="40" s="1"/>
  <c r="BK159" i="40"/>
  <c r="BP159" i="40" s="1"/>
  <c r="BK160" i="40"/>
  <c r="BP160" i="40" s="1"/>
  <c r="AE92" i="40"/>
  <c r="BN92" i="40" s="1"/>
  <c r="AE93" i="40"/>
  <c r="BN93" i="40" s="1"/>
  <c r="AE94" i="40"/>
  <c r="BN94" i="40" s="1"/>
  <c r="AE95" i="40"/>
  <c r="BN95" i="40" s="1"/>
  <c r="AE96" i="40"/>
  <c r="BN96" i="40" s="1"/>
  <c r="AE143" i="40"/>
  <c r="BN143" i="40" s="1"/>
  <c r="AE144" i="40"/>
  <c r="BN144" i="40" s="1"/>
  <c r="AE150" i="40"/>
  <c r="BN150" i="40" s="1"/>
  <c r="AE151" i="40"/>
  <c r="BN151" i="40" s="1"/>
  <c r="AE152" i="40"/>
  <c r="BN152" i="40" s="1"/>
  <c r="AE153" i="40"/>
  <c r="BN153" i="40" s="1"/>
  <c r="AE154" i="40"/>
  <c r="BN154" i="40" s="1"/>
  <c r="AE155" i="40"/>
  <c r="BN155" i="40" s="1"/>
  <c r="AE156" i="40"/>
  <c r="BN156" i="40" s="1"/>
  <c r="AE157" i="40"/>
  <c r="BN157" i="40" s="1"/>
  <c r="AE158" i="40"/>
  <c r="BN158" i="40" s="1"/>
  <c r="AE159" i="40"/>
  <c r="BN159" i="40" s="1"/>
  <c r="AE160" i="40"/>
  <c r="BN160" i="40" s="1"/>
  <c r="H169" i="39"/>
  <c r="V169" i="39" s="1"/>
  <c r="C186" i="40"/>
  <c r="O10" i="40"/>
  <c r="BM10" i="40" s="1"/>
  <c r="J191" i="40"/>
  <c r="I190" i="40"/>
  <c r="D189" i="40"/>
  <c r="J187" i="40"/>
  <c r="E186" i="40"/>
  <c r="G184" i="40"/>
  <c r="E182" i="40"/>
  <c r="K180" i="40"/>
  <c r="K17" i="40"/>
  <c r="K164" i="40"/>
  <c r="K33" i="40"/>
  <c r="G166" i="40"/>
  <c r="K167" i="40"/>
  <c r="G169" i="40"/>
  <c r="K170" i="40"/>
  <c r="G172" i="40"/>
  <c r="K173" i="40"/>
  <c r="C176" i="40"/>
  <c r="O32" i="40"/>
  <c r="BM32" i="40" s="1"/>
  <c r="O38" i="40"/>
  <c r="BM38" i="40" s="1"/>
  <c r="O42" i="40"/>
  <c r="BM42" i="40" s="1"/>
  <c r="O45" i="40"/>
  <c r="BM45" i="40" s="1"/>
  <c r="K65" i="40"/>
  <c r="O58" i="40"/>
  <c r="BM58" i="40" s="1"/>
  <c r="O59" i="40"/>
  <c r="BM59" i="40" s="1"/>
  <c r="O61" i="40"/>
  <c r="BM61" i="40" s="1"/>
  <c r="O63" i="40"/>
  <c r="BM63" i="40" s="1"/>
  <c r="O64" i="40"/>
  <c r="BM64" i="40" s="1"/>
  <c r="C81" i="40"/>
  <c r="O68" i="40"/>
  <c r="BM68" i="40" s="1"/>
  <c r="G81" i="40"/>
  <c r="K81" i="40"/>
  <c r="O69" i="40"/>
  <c r="BM69" i="40" s="1"/>
  <c r="O70" i="40"/>
  <c r="BM70" i="40" s="1"/>
  <c r="O71" i="40"/>
  <c r="BM71" i="40" s="1"/>
  <c r="O72" i="40"/>
  <c r="BM72" i="40" s="1"/>
  <c r="O73" i="40"/>
  <c r="BM73" i="40" s="1"/>
  <c r="O74" i="40"/>
  <c r="BM74" i="40" s="1"/>
  <c r="O75" i="40"/>
  <c r="BM75" i="40" s="1"/>
  <c r="O76" i="40"/>
  <c r="BM76" i="40" s="1"/>
  <c r="O77" i="40"/>
  <c r="BM77" i="40" s="1"/>
  <c r="O78" i="40"/>
  <c r="BM78" i="40" s="1"/>
  <c r="O79" i="40"/>
  <c r="BM79" i="40" s="1"/>
  <c r="O80" i="40"/>
  <c r="BM80" i="40" s="1"/>
  <c r="C97" i="40"/>
  <c r="O84" i="40"/>
  <c r="BM84" i="40" s="1"/>
  <c r="G97" i="40"/>
  <c r="K97" i="40"/>
  <c r="O85" i="40"/>
  <c r="BM85" i="40" s="1"/>
  <c r="O86" i="40"/>
  <c r="BM86" i="40" s="1"/>
  <c r="O87" i="40"/>
  <c r="BM87" i="40" s="1"/>
  <c r="O88" i="40"/>
  <c r="BM88" i="40" s="1"/>
  <c r="O89" i="40"/>
  <c r="BM89" i="40" s="1"/>
  <c r="O90" i="40"/>
  <c r="BM90" i="40" s="1"/>
  <c r="O91" i="40"/>
  <c r="BM91" i="40" s="1"/>
  <c r="O92" i="40"/>
  <c r="BM92" i="40" s="1"/>
  <c r="O93" i="40"/>
  <c r="BM93" i="40" s="1"/>
  <c r="O94" i="40"/>
  <c r="BM94" i="40" s="1"/>
  <c r="O95" i="40"/>
  <c r="BM95" i="40" s="1"/>
  <c r="O96" i="40"/>
  <c r="BM96" i="40" s="1"/>
  <c r="C113" i="40"/>
  <c r="O100" i="40"/>
  <c r="BM100" i="40" s="1"/>
  <c r="G5" i="43"/>
  <c r="G113" i="40"/>
  <c r="K5" i="43"/>
  <c r="K113" i="40"/>
  <c r="C6" i="43"/>
  <c r="O101" i="40"/>
  <c r="BM101" i="40" s="1"/>
  <c r="G6" i="43"/>
  <c r="K6" i="43"/>
  <c r="C7" i="43"/>
  <c r="O102" i="40"/>
  <c r="BM102" i="40" s="1"/>
  <c r="G7" i="43"/>
  <c r="K7" i="43"/>
  <c r="C8" i="43"/>
  <c r="O103" i="40"/>
  <c r="BM103" i="40" s="1"/>
  <c r="G8" i="43"/>
  <c r="K8" i="43"/>
  <c r="C9" i="43"/>
  <c r="O104" i="40"/>
  <c r="BM104" i="40" s="1"/>
  <c r="G9" i="43"/>
  <c r="K9" i="43"/>
  <c r="C10" i="43"/>
  <c r="O105" i="40"/>
  <c r="BM105" i="40" s="1"/>
  <c r="G10" i="43"/>
  <c r="K10" i="43"/>
  <c r="C11" i="43"/>
  <c r="O106" i="40"/>
  <c r="BM106" i="40" s="1"/>
  <c r="G11" i="43"/>
  <c r="K11" i="43"/>
  <c r="C12" i="43"/>
  <c r="O107" i="40"/>
  <c r="BM107" i="40" s="1"/>
  <c r="G12" i="43"/>
  <c r="K12" i="43"/>
  <c r="C13" i="43"/>
  <c r="O108" i="40"/>
  <c r="BM108" i="40" s="1"/>
  <c r="G13" i="43"/>
  <c r="K13" i="43"/>
  <c r="C14" i="43"/>
  <c r="O109" i="40"/>
  <c r="BM109" i="40" s="1"/>
  <c r="G14" i="43"/>
  <c r="K14" i="43"/>
  <c r="C15" i="43"/>
  <c r="O110" i="40"/>
  <c r="BM110" i="40" s="1"/>
  <c r="G15" i="43"/>
  <c r="K15" i="43"/>
  <c r="C16" i="43"/>
  <c r="O111" i="40"/>
  <c r="BM111" i="40" s="1"/>
  <c r="G16" i="43"/>
  <c r="K16" i="43"/>
  <c r="C17" i="43"/>
  <c r="O112" i="40"/>
  <c r="BM112" i="40" s="1"/>
  <c r="G17" i="43"/>
  <c r="K17" i="43"/>
  <c r="O116" i="40"/>
  <c r="BM116" i="40" s="1"/>
  <c r="C129" i="40"/>
  <c r="G129" i="40"/>
  <c r="K129" i="40"/>
  <c r="O117" i="40"/>
  <c r="BM117" i="40" s="1"/>
  <c r="O118" i="40"/>
  <c r="BM118" i="40" s="1"/>
  <c r="O119" i="40"/>
  <c r="BM119" i="40" s="1"/>
  <c r="O120" i="40"/>
  <c r="BM120" i="40" s="1"/>
  <c r="O121" i="40"/>
  <c r="BM121" i="40" s="1"/>
  <c r="O122" i="40"/>
  <c r="BM122" i="40" s="1"/>
  <c r="O123" i="40"/>
  <c r="BM123" i="40" s="1"/>
  <c r="O124" i="40"/>
  <c r="BM124" i="40" s="1"/>
  <c r="O125" i="40"/>
  <c r="BM125" i="40" s="1"/>
  <c r="O126" i="40"/>
  <c r="BM126" i="40" s="1"/>
  <c r="O127" i="40"/>
  <c r="BM127" i="40" s="1"/>
  <c r="O128" i="40"/>
  <c r="BM128" i="40" s="1"/>
  <c r="C145" i="40"/>
  <c r="O132" i="40"/>
  <c r="BM132" i="40" s="1"/>
  <c r="G145" i="40"/>
  <c r="K145" i="40"/>
  <c r="O133" i="40"/>
  <c r="BM133" i="40" s="1"/>
  <c r="O134" i="40"/>
  <c r="BM134" i="40" s="1"/>
  <c r="O135" i="40"/>
  <c r="BM135" i="40" s="1"/>
  <c r="O136" i="40"/>
  <c r="BM136" i="40" s="1"/>
  <c r="O137" i="40"/>
  <c r="BM137" i="40" s="1"/>
  <c r="O138" i="40"/>
  <c r="BM138" i="40" s="1"/>
  <c r="O139" i="40"/>
  <c r="BM139" i="40" s="1"/>
  <c r="O140" i="40"/>
  <c r="BM140" i="40" s="1"/>
  <c r="O141" i="40"/>
  <c r="BM141" i="40" s="1"/>
  <c r="O142" i="40"/>
  <c r="BM142" i="40" s="1"/>
  <c r="O143" i="40"/>
  <c r="BM143" i="40" s="1"/>
  <c r="O144" i="40"/>
  <c r="BM144" i="40" s="1"/>
  <c r="C161" i="40"/>
  <c r="O148" i="40"/>
  <c r="BM148" i="40" s="1"/>
  <c r="G161" i="40"/>
  <c r="K161" i="40"/>
  <c r="O149" i="40"/>
  <c r="BM149" i="40" s="1"/>
  <c r="O150" i="40"/>
  <c r="BM150" i="40" s="1"/>
  <c r="O151" i="40"/>
  <c r="BM151" i="40" s="1"/>
  <c r="O152" i="40"/>
  <c r="BM152" i="40" s="1"/>
  <c r="O153" i="40"/>
  <c r="BM153" i="40" s="1"/>
  <c r="O154" i="40"/>
  <c r="BM154" i="40" s="1"/>
  <c r="O155" i="40"/>
  <c r="BM155" i="40" s="1"/>
  <c r="O156" i="40"/>
  <c r="BM156" i="40" s="1"/>
  <c r="O157" i="40"/>
  <c r="BM157" i="40" s="1"/>
  <c r="O158" i="40"/>
  <c r="BM158" i="40" s="1"/>
  <c r="O159" i="40"/>
  <c r="BM159" i="40" s="1"/>
  <c r="O160" i="40"/>
  <c r="BM160" i="40" s="1"/>
  <c r="S180" i="40"/>
  <c r="S17" i="40"/>
  <c r="AE4" i="40"/>
  <c r="BN4" i="40" s="1"/>
  <c r="W180" i="40"/>
  <c r="W17" i="40"/>
  <c r="AA180" i="40"/>
  <c r="AA17" i="40"/>
  <c r="S181" i="40"/>
  <c r="AE5" i="40"/>
  <c r="BN5" i="40" s="1"/>
  <c r="S182" i="40"/>
  <c r="AE6" i="40"/>
  <c r="BN6" i="40" s="1"/>
  <c r="S183" i="40"/>
  <c r="AE7" i="40"/>
  <c r="BN7" i="40" s="1"/>
  <c r="S184" i="40"/>
  <c r="AE8" i="40"/>
  <c r="BN8" i="40" s="1"/>
  <c r="S185" i="40"/>
  <c r="AE9" i="40"/>
  <c r="BN9" i="40" s="1"/>
  <c r="S186" i="40"/>
  <c r="AE10" i="40"/>
  <c r="BN10" i="40" s="1"/>
  <c r="S187" i="40"/>
  <c r="AE11" i="40"/>
  <c r="BN11" i="40" s="1"/>
  <c r="S188" i="40"/>
  <c r="AE12" i="40"/>
  <c r="BN12" i="40" s="1"/>
  <c r="S189" i="40"/>
  <c r="AE13" i="40"/>
  <c r="BN13" i="40" s="1"/>
  <c r="S190" i="40"/>
  <c r="AE14" i="40"/>
  <c r="BN14" i="40" s="1"/>
  <c r="S191" i="40"/>
  <c r="AE15" i="40"/>
  <c r="BN15" i="40" s="1"/>
  <c r="S192" i="40"/>
  <c r="AE16" i="40"/>
  <c r="BN16" i="40" s="1"/>
  <c r="S164" i="40"/>
  <c r="AE20" i="40"/>
  <c r="BN20" i="40" s="1"/>
  <c r="S33" i="40"/>
  <c r="W164" i="40"/>
  <c r="W33" i="40"/>
  <c r="AA164" i="40"/>
  <c r="AA33" i="40"/>
  <c r="S165" i="40"/>
  <c r="AE21" i="40"/>
  <c r="BN21" i="40" s="1"/>
  <c r="W198" i="40"/>
  <c r="G6" i="29"/>
  <c r="AA198" i="40"/>
  <c r="K6" i="29"/>
  <c r="S166" i="40"/>
  <c r="AE22" i="40"/>
  <c r="BN22" i="40" s="1"/>
  <c r="W199" i="40"/>
  <c r="G7" i="29"/>
  <c r="AA199" i="40"/>
  <c r="K7" i="29"/>
  <c r="S167" i="40"/>
  <c r="AE23" i="40"/>
  <c r="BN23" i="40" s="1"/>
  <c r="G8" i="29"/>
  <c r="W200" i="40"/>
  <c r="K8" i="29"/>
  <c r="AA200" i="40"/>
  <c r="S168" i="40"/>
  <c r="AE24" i="40"/>
  <c r="BN24" i="40" s="1"/>
  <c r="W201" i="40"/>
  <c r="G9" i="29"/>
  <c r="AA201" i="40"/>
  <c r="K9" i="29"/>
  <c r="S169" i="40"/>
  <c r="AE25" i="40"/>
  <c r="BN25" i="40" s="1"/>
  <c r="W202" i="40"/>
  <c r="G10" i="29"/>
  <c r="AA202" i="40"/>
  <c r="K10" i="29"/>
  <c r="S170" i="40"/>
  <c r="AE26" i="40"/>
  <c r="BN26" i="40" s="1"/>
  <c r="W203" i="40"/>
  <c r="G11" i="29"/>
  <c r="AA203" i="40"/>
  <c r="K11" i="29"/>
  <c r="S171" i="40"/>
  <c r="AE27" i="40"/>
  <c r="BN27" i="40" s="1"/>
  <c r="G12" i="29"/>
  <c r="W204" i="40"/>
  <c r="K12" i="29"/>
  <c r="AA204" i="40"/>
  <c r="S172" i="40"/>
  <c r="AE28" i="40"/>
  <c r="BN28" i="40" s="1"/>
  <c r="W205" i="40"/>
  <c r="G13" i="29"/>
  <c r="AA205" i="40"/>
  <c r="K13" i="29"/>
  <c r="S173" i="40"/>
  <c r="AE29" i="40"/>
  <c r="BN29" i="40" s="1"/>
  <c r="W206" i="40"/>
  <c r="G14" i="29"/>
  <c r="AA206" i="40"/>
  <c r="K14" i="29"/>
  <c r="S174" i="40"/>
  <c r="AE30" i="40"/>
  <c r="BN30" i="40" s="1"/>
  <c r="W207" i="40"/>
  <c r="G15" i="29"/>
  <c r="AA207" i="40"/>
  <c r="K15" i="29"/>
  <c r="S175" i="40"/>
  <c r="AE31" i="40"/>
  <c r="BN31" i="40" s="1"/>
  <c r="G16" i="29"/>
  <c r="W208" i="40"/>
  <c r="K16" i="29"/>
  <c r="AA208" i="40"/>
  <c r="S176" i="40"/>
  <c r="AE32" i="40"/>
  <c r="BN32" i="40" s="1"/>
  <c r="W209" i="40"/>
  <c r="G17" i="29"/>
  <c r="AA209" i="40"/>
  <c r="K17" i="29"/>
  <c r="S49" i="40"/>
  <c r="AE49" i="40" s="1"/>
  <c r="BN49" i="40" s="1"/>
  <c r="AE36" i="40"/>
  <c r="BN36" i="40" s="1"/>
  <c r="AE52" i="40"/>
  <c r="BN52" i="40" s="1"/>
  <c r="S65" i="40"/>
  <c r="AE65" i="40" s="1"/>
  <c r="BN65" i="40" s="1"/>
  <c r="AE68" i="40"/>
  <c r="BN68" i="40" s="1"/>
  <c r="S81" i="40"/>
  <c r="AE81" i="40" s="1"/>
  <c r="BN81" i="40" s="1"/>
  <c r="AE84" i="40"/>
  <c r="BN84" i="40" s="1"/>
  <c r="S97" i="40"/>
  <c r="AE97" i="40" s="1"/>
  <c r="BN97" i="40" s="1"/>
  <c r="AE100" i="40"/>
  <c r="BN100" i="40" s="1"/>
  <c r="S113" i="40"/>
  <c r="G23" i="43"/>
  <c r="G37" i="43" s="1"/>
  <c r="W113" i="40"/>
  <c r="K23" i="43"/>
  <c r="K37" i="43" s="1"/>
  <c r="AA113" i="40"/>
  <c r="C24" i="43"/>
  <c r="AE101" i="40"/>
  <c r="BN101" i="40" s="1"/>
  <c r="C25" i="43"/>
  <c r="AE102" i="40"/>
  <c r="BN102" i="40" s="1"/>
  <c r="C26" i="43"/>
  <c r="AE103" i="40"/>
  <c r="BN103" i="40" s="1"/>
  <c r="C27" i="43"/>
  <c r="AE104" i="40"/>
  <c r="BN104" i="40" s="1"/>
  <c r="C28" i="43"/>
  <c r="AE105" i="40"/>
  <c r="BN105" i="40" s="1"/>
  <c r="C29" i="43"/>
  <c r="AE106" i="40"/>
  <c r="BN106" i="40" s="1"/>
  <c r="C30" i="43"/>
  <c r="AE107" i="40"/>
  <c r="BN107" i="40" s="1"/>
  <c r="C31" i="43"/>
  <c r="AE108" i="40"/>
  <c r="BN108" i="40" s="1"/>
  <c r="C32" i="43"/>
  <c r="AE109" i="40"/>
  <c r="BN109" i="40" s="1"/>
  <c r="C33" i="43"/>
  <c r="AE110" i="40"/>
  <c r="BN110" i="40" s="1"/>
  <c r="C34" i="43"/>
  <c r="AE111" i="40"/>
  <c r="BN111" i="40" s="1"/>
  <c r="C35" i="43"/>
  <c r="AE112" i="40"/>
  <c r="BN112" i="40" s="1"/>
  <c r="AE116" i="40"/>
  <c r="BN116" i="40" s="1"/>
  <c r="S129" i="40"/>
  <c r="AE132" i="40"/>
  <c r="BN132" i="40" s="1"/>
  <c r="S145" i="40"/>
  <c r="AE145" i="40" s="1"/>
  <c r="BN145" i="40" s="1"/>
  <c r="AE148" i="40"/>
  <c r="BN148" i="40" s="1"/>
  <c r="S161" i="40"/>
  <c r="AE161" i="40" s="1"/>
  <c r="BN161" i="40" s="1"/>
  <c r="AI180" i="40"/>
  <c r="AI17" i="40"/>
  <c r="AU4" i="40"/>
  <c r="BO4" i="40" s="1"/>
  <c r="AM180" i="40"/>
  <c r="AM17" i="40"/>
  <c r="AQ180" i="40"/>
  <c r="AQ17" i="40"/>
  <c r="AI181" i="40"/>
  <c r="AU5" i="40"/>
  <c r="BO5" i="40" s="1"/>
  <c r="AI182" i="40"/>
  <c r="AU6" i="40"/>
  <c r="BO6" i="40" s="1"/>
  <c r="AI183" i="40"/>
  <c r="AU7" i="40"/>
  <c r="BO7" i="40" s="1"/>
  <c r="AI184" i="40"/>
  <c r="AU8" i="40"/>
  <c r="BO8" i="40" s="1"/>
  <c r="AI185" i="40"/>
  <c r="AU9" i="40"/>
  <c r="BO9" i="40" s="1"/>
  <c r="AI186" i="40"/>
  <c r="AU10" i="40"/>
  <c r="BO10" i="40" s="1"/>
  <c r="AI187" i="40"/>
  <c r="AU11" i="40"/>
  <c r="BO11" i="40" s="1"/>
  <c r="AI188" i="40"/>
  <c r="AU12" i="40"/>
  <c r="BO12" i="40" s="1"/>
  <c r="AI189" i="40"/>
  <c r="AU13" i="40"/>
  <c r="BO13" i="40" s="1"/>
  <c r="AI190" i="40"/>
  <c r="AU14" i="40"/>
  <c r="BO14" i="40" s="1"/>
  <c r="AI191" i="40"/>
  <c r="AU15" i="40"/>
  <c r="BO15" i="40" s="1"/>
  <c r="AI192" i="40"/>
  <c r="AU16" i="40"/>
  <c r="BO16" i="40" s="1"/>
  <c r="AY180" i="40"/>
  <c r="BK4" i="40"/>
  <c r="BP4" i="40" s="1"/>
  <c r="AY17" i="40"/>
  <c r="BC180" i="40"/>
  <c r="BC17" i="40"/>
  <c r="BG180" i="40"/>
  <c r="BG17" i="40"/>
  <c r="AY181" i="40"/>
  <c r="BK5" i="40"/>
  <c r="BP5" i="40" s="1"/>
  <c r="AY182" i="40"/>
  <c r="BK6" i="40"/>
  <c r="BP6" i="40" s="1"/>
  <c r="AY183" i="40"/>
  <c r="BK7" i="40"/>
  <c r="BP7" i="40" s="1"/>
  <c r="AY184" i="40"/>
  <c r="BK8" i="40"/>
  <c r="BP8" i="40" s="1"/>
  <c r="AY185" i="40"/>
  <c r="BK9" i="40"/>
  <c r="BP9" i="40" s="1"/>
  <c r="AY186" i="40"/>
  <c r="BK10" i="40"/>
  <c r="BP10" i="40" s="1"/>
  <c r="AY187" i="40"/>
  <c r="BK11" i="40"/>
  <c r="BP11" i="40" s="1"/>
  <c r="AY188" i="40"/>
  <c r="BK12" i="40"/>
  <c r="BP12" i="40" s="1"/>
  <c r="AY189" i="40"/>
  <c r="BK13" i="40"/>
  <c r="BP13" i="40" s="1"/>
  <c r="AY190" i="40"/>
  <c r="BK14" i="40"/>
  <c r="BP14" i="40" s="1"/>
  <c r="AY191" i="40"/>
  <c r="BK15" i="40"/>
  <c r="BP15" i="40" s="1"/>
  <c r="AY192" i="40"/>
  <c r="BK16" i="40"/>
  <c r="BP16" i="40" s="1"/>
  <c r="AI164" i="40"/>
  <c r="AU20" i="40"/>
  <c r="BO20" i="40" s="1"/>
  <c r="AI33" i="40"/>
  <c r="AM164" i="40"/>
  <c r="AM33" i="40"/>
  <c r="AQ164" i="40"/>
  <c r="AQ33" i="40"/>
  <c r="AI165" i="40"/>
  <c r="AU21" i="40"/>
  <c r="BO21" i="40" s="1"/>
  <c r="G6" i="30"/>
  <c r="AM198" i="40"/>
  <c r="K6" i="30"/>
  <c r="AQ198" i="40"/>
  <c r="AI166" i="40"/>
  <c r="AU22" i="40"/>
  <c r="BO22" i="40" s="1"/>
  <c r="G7" i="30"/>
  <c r="AM199" i="40"/>
  <c r="K7" i="30"/>
  <c r="AQ199" i="40"/>
  <c r="AI167" i="40"/>
  <c r="AU23" i="40"/>
  <c r="BO23" i="40" s="1"/>
  <c r="G8" i="30"/>
  <c r="AM200" i="40"/>
  <c r="K8" i="30"/>
  <c r="AQ200" i="40"/>
  <c r="AI168" i="40"/>
  <c r="AU24" i="40"/>
  <c r="BO24" i="40" s="1"/>
  <c r="G9" i="30"/>
  <c r="AM201" i="40"/>
  <c r="K9" i="30"/>
  <c r="AQ201" i="40"/>
  <c r="AI169" i="40"/>
  <c r="AU25" i="40"/>
  <c r="BO25" i="40" s="1"/>
  <c r="G10" i="30"/>
  <c r="AM202" i="40"/>
  <c r="K10" i="30"/>
  <c r="AQ202" i="40"/>
  <c r="AI170" i="40"/>
  <c r="AU26" i="40"/>
  <c r="BO26" i="40" s="1"/>
  <c r="G11" i="30"/>
  <c r="AM203" i="40"/>
  <c r="K11" i="30"/>
  <c r="AQ203" i="40"/>
  <c r="AI171" i="40"/>
  <c r="AU27" i="40"/>
  <c r="BO27" i="40" s="1"/>
  <c r="G12" i="30"/>
  <c r="AM204" i="40"/>
  <c r="K12" i="30"/>
  <c r="AQ204" i="40"/>
  <c r="AI172" i="40"/>
  <c r="AU28" i="40"/>
  <c r="BO28" i="40" s="1"/>
  <c r="G13" i="30"/>
  <c r="AM205" i="40"/>
  <c r="K13" i="30"/>
  <c r="AQ205" i="40"/>
  <c r="AI173" i="40"/>
  <c r="AU29" i="40"/>
  <c r="BO29" i="40" s="1"/>
  <c r="G14" i="30"/>
  <c r="AM206" i="40"/>
  <c r="K14" i="30"/>
  <c r="AQ206" i="40"/>
  <c r="AI174" i="40"/>
  <c r="AU30" i="40"/>
  <c r="BO30" i="40" s="1"/>
  <c r="G15" i="30"/>
  <c r="AM207" i="40"/>
  <c r="K15" i="30"/>
  <c r="AQ207" i="40"/>
  <c r="AI175" i="40"/>
  <c r="AU31" i="40"/>
  <c r="BO31" i="40" s="1"/>
  <c r="G16" i="30"/>
  <c r="AM208" i="40"/>
  <c r="K16" i="30"/>
  <c r="AQ208" i="40"/>
  <c r="AI176" i="40"/>
  <c r="AU32" i="40"/>
  <c r="BO32" i="40" s="1"/>
  <c r="G17" i="30"/>
  <c r="AM209" i="40"/>
  <c r="K17" i="30"/>
  <c r="AQ209" i="40"/>
  <c r="AY164" i="40"/>
  <c r="AY33" i="40"/>
  <c r="BK20" i="40"/>
  <c r="BP20" i="40" s="1"/>
  <c r="BC164" i="40"/>
  <c r="BC33" i="40"/>
  <c r="BG164" i="40"/>
  <c r="BG33" i="40"/>
  <c r="AY165" i="40"/>
  <c r="BK21" i="40"/>
  <c r="BP21" i="40" s="1"/>
  <c r="G6" i="31"/>
  <c r="BC198" i="40"/>
  <c r="K6" i="31"/>
  <c r="BG198" i="40"/>
  <c r="AY166" i="40"/>
  <c r="BK22" i="40"/>
  <c r="BP22" i="40" s="1"/>
  <c r="BC199" i="40"/>
  <c r="G7" i="31"/>
  <c r="BG199" i="40"/>
  <c r="K7" i="31"/>
  <c r="AY167" i="40"/>
  <c r="BK23" i="40"/>
  <c r="BP23" i="40" s="1"/>
  <c r="G8" i="31"/>
  <c r="BC200" i="40"/>
  <c r="K8" i="31"/>
  <c r="BG200" i="40"/>
  <c r="AY168" i="40"/>
  <c r="BK24" i="40"/>
  <c r="BP24" i="40" s="1"/>
  <c r="G9" i="31"/>
  <c r="BC201" i="40"/>
  <c r="K9" i="31"/>
  <c r="BG201" i="40"/>
  <c r="AY169" i="40"/>
  <c r="BK25" i="40"/>
  <c r="BP25" i="40" s="1"/>
  <c r="G10" i="31"/>
  <c r="BC202" i="40"/>
  <c r="K10" i="31"/>
  <c r="BG202" i="40"/>
  <c r="AY170" i="40"/>
  <c r="BK26" i="40"/>
  <c r="BP26" i="40" s="1"/>
  <c r="BC203" i="40"/>
  <c r="G11" i="31"/>
  <c r="BG203" i="40"/>
  <c r="K11" i="31"/>
  <c r="AY171" i="40"/>
  <c r="BK27" i="40"/>
  <c r="BP27" i="40" s="1"/>
  <c r="G12" i="31"/>
  <c r="BC204" i="40"/>
  <c r="K12" i="31"/>
  <c r="BG204" i="40"/>
  <c r="AY172" i="40"/>
  <c r="BK28" i="40"/>
  <c r="BP28" i="40" s="1"/>
  <c r="G13" i="31"/>
  <c r="BC205" i="40"/>
  <c r="K13" i="31"/>
  <c r="BG205" i="40"/>
  <c r="AY173" i="40"/>
  <c r="BK29" i="40"/>
  <c r="BP29" i="40" s="1"/>
  <c r="G14" i="31"/>
  <c r="BC206" i="40"/>
  <c r="K14" i="31"/>
  <c r="BG206" i="40"/>
  <c r="AY174" i="40"/>
  <c r="BK30" i="40"/>
  <c r="BP30" i="40" s="1"/>
  <c r="BC207" i="40"/>
  <c r="G15" i="31"/>
  <c r="BG207" i="40"/>
  <c r="K15" i="31"/>
  <c r="AY175" i="40"/>
  <c r="BK31" i="40"/>
  <c r="BP31" i="40" s="1"/>
  <c r="G16" i="31"/>
  <c r="BC208" i="40"/>
  <c r="K16" i="31"/>
  <c r="BG208" i="40"/>
  <c r="AY176" i="40"/>
  <c r="BK32" i="40"/>
  <c r="BP32" i="40" s="1"/>
  <c r="G17" i="31"/>
  <c r="BC209" i="40"/>
  <c r="K17" i="31"/>
  <c r="BG209" i="40"/>
  <c r="AI49" i="40"/>
  <c r="AU49" i="40" s="1"/>
  <c r="BO49" i="40" s="1"/>
  <c r="AU36" i="40"/>
  <c r="BO36" i="40" s="1"/>
  <c r="BK36" i="40"/>
  <c r="BP36" i="40" s="1"/>
  <c r="AY49" i="40"/>
  <c r="BK49" i="40" s="1"/>
  <c r="BP49" i="40" s="1"/>
  <c r="AU52" i="40"/>
  <c r="BO52" i="40" s="1"/>
  <c r="AI65" i="40"/>
  <c r="AU65" i="40" s="1"/>
  <c r="BO65" i="40" s="1"/>
  <c r="AY65" i="40"/>
  <c r="BK65" i="40" s="1"/>
  <c r="BP65" i="40" s="1"/>
  <c r="BK52" i="40"/>
  <c r="BP52" i="40" s="1"/>
  <c r="AI81" i="40"/>
  <c r="AU81" i="40" s="1"/>
  <c r="BO81" i="40" s="1"/>
  <c r="AU68" i="40"/>
  <c r="BO68" i="40" s="1"/>
  <c r="BK68" i="40"/>
  <c r="BP68" i="40" s="1"/>
  <c r="AY81" i="40"/>
  <c r="BK81" i="40" s="1"/>
  <c r="BP81" i="40" s="1"/>
  <c r="AU84" i="40"/>
  <c r="BO84" i="40" s="1"/>
  <c r="AI97" i="40"/>
  <c r="AU97" i="40" s="1"/>
  <c r="BO97" i="40" s="1"/>
  <c r="C41" i="43"/>
  <c r="AU100" i="40"/>
  <c r="BO100" i="40" s="1"/>
  <c r="AI113" i="40"/>
  <c r="G41" i="43"/>
  <c r="G55" i="43" s="1"/>
  <c r="AM113" i="40"/>
  <c r="K41" i="43"/>
  <c r="K55" i="43" s="1"/>
  <c r="AQ113" i="40"/>
  <c r="C42" i="43"/>
  <c r="AU101" i="40"/>
  <c r="BO101" i="40" s="1"/>
  <c r="C43" i="43"/>
  <c r="AU102" i="40"/>
  <c r="BO102" i="40" s="1"/>
  <c r="C44" i="43"/>
  <c r="AU103" i="40"/>
  <c r="BO103" i="40" s="1"/>
  <c r="C45" i="43"/>
  <c r="AU104" i="40"/>
  <c r="BO104" i="40" s="1"/>
  <c r="C46" i="43"/>
  <c r="AU105" i="40"/>
  <c r="BO105" i="40" s="1"/>
  <c r="C47" i="43"/>
  <c r="AU106" i="40"/>
  <c r="BO106" i="40" s="1"/>
  <c r="C48" i="43"/>
  <c r="AU107" i="40"/>
  <c r="BO107" i="40" s="1"/>
  <c r="C49" i="43"/>
  <c r="AU108" i="40"/>
  <c r="BO108" i="40" s="1"/>
  <c r="C50" i="43"/>
  <c r="AU109" i="40"/>
  <c r="BO109" i="40" s="1"/>
  <c r="C51" i="43"/>
  <c r="AU110" i="40"/>
  <c r="BO110" i="40" s="1"/>
  <c r="C52" i="43"/>
  <c r="AU111" i="40"/>
  <c r="BO111" i="40" s="1"/>
  <c r="C53" i="43"/>
  <c r="AU112" i="40"/>
  <c r="BO112" i="40" s="1"/>
  <c r="AU116" i="40"/>
  <c r="BO116" i="40" s="1"/>
  <c r="AI129" i="40"/>
  <c r="AY97" i="40"/>
  <c r="BK97" i="40" s="1"/>
  <c r="BP97" i="40" s="1"/>
  <c r="BK84" i="40"/>
  <c r="BP84" i="40" s="1"/>
  <c r="BK100" i="40"/>
  <c r="BP100" i="40" s="1"/>
  <c r="AY113" i="40"/>
  <c r="G59" i="43"/>
  <c r="G73" i="43" s="1"/>
  <c r="BC113" i="40"/>
  <c r="K59" i="43"/>
  <c r="K73" i="43" s="1"/>
  <c r="BG113" i="40"/>
  <c r="C60" i="43"/>
  <c r="BK101" i="40"/>
  <c r="BP101" i="40" s="1"/>
  <c r="C61" i="43"/>
  <c r="BK102" i="40"/>
  <c r="BP102" i="40" s="1"/>
  <c r="C62" i="43"/>
  <c r="BK103" i="40"/>
  <c r="BP103" i="40" s="1"/>
  <c r="C63" i="43"/>
  <c r="BK104" i="40"/>
  <c r="BP104" i="40" s="1"/>
  <c r="C64" i="43"/>
  <c r="BK105" i="40"/>
  <c r="BP105" i="40" s="1"/>
  <c r="C65" i="43"/>
  <c r="BK106" i="40"/>
  <c r="BP106" i="40" s="1"/>
  <c r="C66" i="43"/>
  <c r="BK107" i="40"/>
  <c r="BP107" i="40" s="1"/>
  <c r="C67" i="43"/>
  <c r="BK108" i="40"/>
  <c r="BP108" i="40" s="1"/>
  <c r="C68" i="43"/>
  <c r="BK109" i="40"/>
  <c r="BP109" i="40" s="1"/>
  <c r="C69" i="43"/>
  <c r="BK110" i="40"/>
  <c r="BP110" i="40" s="1"/>
  <c r="C70" i="43"/>
  <c r="BK111" i="40"/>
  <c r="BP111" i="40" s="1"/>
  <c r="C71" i="43"/>
  <c r="BK112" i="40"/>
  <c r="BP112" i="40" s="1"/>
  <c r="AY129" i="40"/>
  <c r="BK116" i="40"/>
  <c r="BP116" i="40" s="1"/>
  <c r="AU132" i="40"/>
  <c r="BO132" i="40" s="1"/>
  <c r="AI145" i="40"/>
  <c r="AU145" i="40" s="1"/>
  <c r="BO145" i="40" s="1"/>
  <c r="AI161" i="40"/>
  <c r="AU161" i="40" s="1"/>
  <c r="BO161" i="40" s="1"/>
  <c r="AU148" i="40"/>
  <c r="BO148" i="40" s="1"/>
  <c r="BK132" i="40"/>
  <c r="BP132" i="40" s="1"/>
  <c r="AY145" i="40"/>
  <c r="AY161" i="40"/>
  <c r="BK161" i="40" s="1"/>
  <c r="BP161" i="40" s="1"/>
  <c r="BK148" i="40"/>
  <c r="BP148" i="40" s="1"/>
  <c r="O4" i="39"/>
  <c r="C15" i="39"/>
  <c r="Q15" i="39" s="1"/>
  <c r="D29" i="39"/>
  <c r="R29" i="39" s="1"/>
  <c r="H29" i="39"/>
  <c r="V29" i="39" s="1"/>
  <c r="L29" i="39"/>
  <c r="Z29" i="39" s="1"/>
  <c r="D6" i="2"/>
  <c r="H6" i="2"/>
  <c r="L6" i="2"/>
  <c r="D7" i="2"/>
  <c r="H7" i="2"/>
  <c r="L7" i="2"/>
  <c r="D8" i="2"/>
  <c r="H8" i="2"/>
  <c r="L8" i="2"/>
  <c r="D9" i="2"/>
  <c r="H9" i="2"/>
  <c r="L9" i="2"/>
  <c r="D10" i="2"/>
  <c r="H10" i="2"/>
  <c r="L10" i="2"/>
  <c r="D11" i="2"/>
  <c r="H11" i="2"/>
  <c r="L11" i="2"/>
  <c r="D12" i="2"/>
  <c r="H12" i="2"/>
  <c r="L12" i="2"/>
  <c r="D13" i="2"/>
  <c r="H13" i="2"/>
  <c r="L13" i="2"/>
  <c r="D14" i="2"/>
  <c r="H14" i="2"/>
  <c r="L14" i="2"/>
  <c r="D15" i="2"/>
  <c r="H15" i="2"/>
  <c r="L15" i="2"/>
  <c r="D99" i="39"/>
  <c r="R99" i="39" s="1"/>
  <c r="H99" i="39"/>
  <c r="V99" i="39" s="1"/>
  <c r="L99" i="39"/>
  <c r="Z99" i="39" s="1"/>
  <c r="C190" i="40"/>
  <c r="O14" i="40"/>
  <c r="BM14" i="40" s="1"/>
  <c r="G192" i="40"/>
  <c r="M190" i="40"/>
  <c r="H189" i="40"/>
  <c r="N187" i="40"/>
  <c r="M186" i="40"/>
  <c r="L185" i="40"/>
  <c r="K184" i="40"/>
  <c r="F183" i="40"/>
  <c r="L181" i="40"/>
  <c r="G164" i="40"/>
  <c r="G33" i="40"/>
  <c r="K165" i="40"/>
  <c r="O23" i="40"/>
  <c r="BM23" i="40" s="1"/>
  <c r="C167" i="40"/>
  <c r="O24" i="40"/>
  <c r="BM24" i="40" s="1"/>
  <c r="C168" i="40"/>
  <c r="O25" i="40"/>
  <c r="BM25" i="40" s="1"/>
  <c r="C169" i="40"/>
  <c r="O26" i="40"/>
  <c r="BM26" i="40" s="1"/>
  <c r="C170" i="40"/>
  <c r="G171" i="40"/>
  <c r="C172" i="40"/>
  <c r="O28" i="40"/>
  <c r="BM28" i="40" s="1"/>
  <c r="C173" i="40"/>
  <c r="O29" i="40"/>
  <c r="BM29" i="40" s="1"/>
  <c r="G174" i="40"/>
  <c r="O31" i="40"/>
  <c r="BM31" i="40" s="1"/>
  <c r="C175" i="40"/>
  <c r="K176" i="40"/>
  <c r="O40" i="40"/>
  <c r="BM40" i="40" s="1"/>
  <c r="O44" i="40"/>
  <c r="BM44" i="40" s="1"/>
  <c r="O46" i="40"/>
  <c r="BM46" i="40" s="1"/>
  <c r="O47" i="40"/>
  <c r="BM47" i="40" s="1"/>
  <c r="G65" i="40"/>
  <c r="O53" i="40"/>
  <c r="BM53" i="40" s="1"/>
  <c r="O56" i="40"/>
  <c r="BM56" i="40" s="1"/>
  <c r="O57" i="40"/>
  <c r="BM57" i="40" s="1"/>
  <c r="O60" i="40"/>
  <c r="BM60" i="40" s="1"/>
  <c r="O62" i="40"/>
  <c r="BM62" i="40" s="1"/>
  <c r="C185" i="40"/>
  <c r="O9" i="40"/>
  <c r="BM9" i="40" s="1"/>
  <c r="J192" i="40"/>
  <c r="I191" i="40"/>
  <c r="D190" i="40"/>
  <c r="N188" i="40"/>
  <c r="F188" i="40"/>
  <c r="E187" i="40"/>
  <c r="K185" i="40"/>
  <c r="J184" i="40"/>
  <c r="I183" i="40"/>
  <c r="H182" i="40"/>
  <c r="G181" i="40"/>
  <c r="F180" i="40"/>
  <c r="F17" i="40"/>
  <c r="D165" i="40"/>
  <c r="D166" i="40"/>
  <c r="D167" i="40"/>
  <c r="L167" i="40"/>
  <c r="H168" i="40"/>
  <c r="H169" i="40"/>
  <c r="H170" i="40"/>
  <c r="H171" i="40"/>
  <c r="D172" i="40"/>
  <c r="D173" i="40"/>
  <c r="L173" i="40"/>
  <c r="L174" i="40"/>
  <c r="H175" i="40"/>
  <c r="H176" i="40"/>
  <c r="D49" i="40"/>
  <c r="L49" i="40"/>
  <c r="D81" i="40"/>
  <c r="L81" i="40"/>
  <c r="D97" i="40"/>
  <c r="L97" i="40"/>
  <c r="D5" i="43"/>
  <c r="D113" i="40"/>
  <c r="H5" i="43"/>
  <c r="H113" i="40"/>
  <c r="L5" i="43"/>
  <c r="L113" i="40"/>
  <c r="D6" i="43"/>
  <c r="H6" i="43"/>
  <c r="L6" i="43"/>
  <c r="D7" i="43"/>
  <c r="H7" i="43"/>
  <c r="L7" i="43"/>
  <c r="D8" i="43"/>
  <c r="H8" i="43"/>
  <c r="L8" i="43"/>
  <c r="D9" i="43"/>
  <c r="H9" i="43"/>
  <c r="L9" i="43"/>
  <c r="D10" i="43"/>
  <c r="H10" i="43"/>
  <c r="L10" i="43"/>
  <c r="D11" i="43"/>
  <c r="H11" i="43"/>
  <c r="L11" i="43"/>
  <c r="D12" i="43"/>
  <c r="H12" i="43"/>
  <c r="L12" i="43"/>
  <c r="D13" i="43"/>
  <c r="H13" i="43"/>
  <c r="L13" i="43"/>
  <c r="D14" i="43"/>
  <c r="H14" i="43"/>
  <c r="L14" i="43"/>
  <c r="D15" i="43"/>
  <c r="H15" i="43"/>
  <c r="L15" i="43"/>
  <c r="D16" i="43"/>
  <c r="H16" i="43"/>
  <c r="L16" i="43"/>
  <c r="D17" i="43"/>
  <c r="H17" i="43"/>
  <c r="L17" i="43"/>
  <c r="D129" i="40"/>
  <c r="H129" i="40"/>
  <c r="L129" i="40"/>
  <c r="D145" i="40"/>
  <c r="H145" i="40"/>
  <c r="L145" i="40"/>
  <c r="D161" i="40"/>
  <c r="H161" i="40"/>
  <c r="L161" i="40"/>
  <c r="T180" i="40"/>
  <c r="T17" i="40"/>
  <c r="X180" i="40"/>
  <c r="X17" i="40"/>
  <c r="AB180" i="40"/>
  <c r="AB17" i="40"/>
  <c r="T164" i="40"/>
  <c r="T33" i="40"/>
  <c r="X164" i="40"/>
  <c r="X33" i="40"/>
  <c r="AB164" i="40"/>
  <c r="AB33" i="40"/>
  <c r="T198" i="40"/>
  <c r="D6" i="29"/>
  <c r="X198" i="40"/>
  <c r="H6" i="29"/>
  <c r="AB198" i="40"/>
  <c r="L6" i="29"/>
  <c r="D7" i="29"/>
  <c r="T199" i="40"/>
  <c r="H7" i="29"/>
  <c r="X199" i="40"/>
  <c r="L7" i="29"/>
  <c r="AB199" i="40"/>
  <c r="D8" i="29"/>
  <c r="T200" i="40"/>
  <c r="H8" i="29"/>
  <c r="X200" i="40"/>
  <c r="L8" i="29"/>
  <c r="AB200" i="40"/>
  <c r="T201" i="40"/>
  <c r="D9" i="29"/>
  <c r="X201" i="40"/>
  <c r="H9" i="29"/>
  <c r="AB201" i="40"/>
  <c r="L9" i="29"/>
  <c r="T202" i="40"/>
  <c r="D10" i="29"/>
  <c r="X202" i="40"/>
  <c r="H10" i="29"/>
  <c r="AB202" i="40"/>
  <c r="L10" i="29"/>
  <c r="D11" i="29"/>
  <c r="T203" i="40"/>
  <c r="H11" i="29"/>
  <c r="X203" i="40"/>
  <c r="L11" i="29"/>
  <c r="AB203" i="40"/>
  <c r="D12" i="29"/>
  <c r="T204" i="40"/>
  <c r="H12" i="29"/>
  <c r="X204" i="40"/>
  <c r="L12" i="29"/>
  <c r="AB204" i="40"/>
  <c r="T205" i="40"/>
  <c r="D13" i="29"/>
  <c r="X205" i="40"/>
  <c r="H13" i="29"/>
  <c r="AB205" i="40"/>
  <c r="L13" i="29"/>
  <c r="T206" i="40"/>
  <c r="D14" i="29"/>
  <c r="X206" i="40"/>
  <c r="H14" i="29"/>
  <c r="AB206" i="40"/>
  <c r="L14" i="29"/>
  <c r="D15" i="29"/>
  <c r="T207" i="40"/>
  <c r="H15" i="29"/>
  <c r="X207" i="40"/>
  <c r="L15" i="29"/>
  <c r="AB207" i="40"/>
  <c r="D16" i="29"/>
  <c r="T208" i="40"/>
  <c r="H16" i="29"/>
  <c r="X208" i="40"/>
  <c r="L16" i="29"/>
  <c r="AB208" i="40"/>
  <c r="T209" i="40"/>
  <c r="D17" i="29"/>
  <c r="X209" i="40"/>
  <c r="H17" i="29"/>
  <c r="AB209" i="40"/>
  <c r="L17" i="29"/>
  <c r="D23" i="43"/>
  <c r="D37" i="43" s="1"/>
  <c r="T113" i="40"/>
  <c r="H23" i="43"/>
  <c r="H37" i="43" s="1"/>
  <c r="X113" i="40"/>
  <c r="L23" i="43"/>
  <c r="L37" i="43" s="1"/>
  <c r="AB113" i="40"/>
  <c r="AJ180" i="40"/>
  <c r="AJ17" i="40"/>
  <c r="AN180" i="40"/>
  <c r="AN17" i="40"/>
  <c r="AR180" i="40"/>
  <c r="AR17" i="40"/>
  <c r="AZ180" i="40"/>
  <c r="AZ17" i="40"/>
  <c r="BD180" i="40"/>
  <c r="BD17" i="40"/>
  <c r="BH180" i="40"/>
  <c r="BH17" i="40"/>
  <c r="AJ164" i="40"/>
  <c r="AJ33" i="40"/>
  <c r="AN164" i="40"/>
  <c r="AN33" i="40"/>
  <c r="AR164" i="40"/>
  <c r="AR33" i="40"/>
  <c r="AJ198" i="40"/>
  <c r="D6" i="30"/>
  <c r="AN198" i="40"/>
  <c r="H6" i="30"/>
  <c r="AR198" i="40"/>
  <c r="L6" i="30"/>
  <c r="AJ199" i="40"/>
  <c r="D7" i="30"/>
  <c r="AN199" i="40"/>
  <c r="H7" i="30"/>
  <c r="AR199" i="40"/>
  <c r="L7" i="30"/>
  <c r="AJ200" i="40"/>
  <c r="D8" i="30"/>
  <c r="AN200" i="40"/>
  <c r="H8" i="30"/>
  <c r="AR200" i="40"/>
  <c r="L8" i="30"/>
  <c r="D9" i="30"/>
  <c r="AJ201" i="40"/>
  <c r="H9" i="30"/>
  <c r="AN201" i="40"/>
  <c r="L9" i="30"/>
  <c r="AR201" i="40"/>
  <c r="AJ202" i="40"/>
  <c r="D10" i="30"/>
  <c r="AN202" i="40"/>
  <c r="H10" i="30"/>
  <c r="AR202" i="40"/>
  <c r="L10" i="30"/>
  <c r="AJ203" i="40"/>
  <c r="D11" i="30"/>
  <c r="AN203" i="40"/>
  <c r="H11" i="30"/>
  <c r="AR203" i="40"/>
  <c r="L11" i="30"/>
  <c r="AJ204" i="40"/>
  <c r="D12" i="30"/>
  <c r="AN204" i="40"/>
  <c r="H12" i="30"/>
  <c r="AR204" i="40"/>
  <c r="L12" i="30"/>
  <c r="D13" i="30"/>
  <c r="AJ205" i="40"/>
  <c r="H13" i="30"/>
  <c r="AN205" i="40"/>
  <c r="L13" i="30"/>
  <c r="AR205" i="40"/>
  <c r="AJ206" i="40"/>
  <c r="D14" i="30"/>
  <c r="AN206" i="40"/>
  <c r="H14" i="30"/>
  <c r="AR206" i="40"/>
  <c r="L14" i="30"/>
  <c r="AJ207" i="40"/>
  <c r="D15" i="30"/>
  <c r="AN207" i="40"/>
  <c r="H15" i="30"/>
  <c r="AR207" i="40"/>
  <c r="L15" i="30"/>
  <c r="AJ208" i="40"/>
  <c r="D16" i="30"/>
  <c r="AN208" i="40"/>
  <c r="H16" i="30"/>
  <c r="AR208" i="40"/>
  <c r="L16" i="30"/>
  <c r="D17" i="30"/>
  <c r="AJ209" i="40"/>
  <c r="H17" i="30"/>
  <c r="AN209" i="40"/>
  <c r="L17" i="30"/>
  <c r="AR209" i="40"/>
  <c r="AZ164" i="40"/>
  <c r="AZ33" i="40"/>
  <c r="BD164" i="40"/>
  <c r="BD33" i="40"/>
  <c r="BH164" i="40"/>
  <c r="BH33" i="40"/>
  <c r="D6" i="31"/>
  <c r="AZ198" i="40"/>
  <c r="H6" i="31"/>
  <c r="BD198" i="40"/>
  <c r="L6" i="31"/>
  <c r="BH198" i="40"/>
  <c r="D7" i="31"/>
  <c r="AZ199" i="40"/>
  <c r="H7" i="31"/>
  <c r="BD199" i="40"/>
  <c r="L7" i="31"/>
  <c r="BH199" i="40"/>
  <c r="D8" i="31"/>
  <c r="AZ200" i="40"/>
  <c r="H8" i="31"/>
  <c r="BD200" i="40"/>
  <c r="L8" i="31"/>
  <c r="BH200" i="40"/>
  <c r="D9" i="31"/>
  <c r="AZ201" i="40"/>
  <c r="H9" i="31"/>
  <c r="BD201" i="40"/>
  <c r="L9" i="31"/>
  <c r="BH201" i="40"/>
  <c r="D10" i="31"/>
  <c r="AZ202" i="40"/>
  <c r="H10" i="31"/>
  <c r="BD202" i="40"/>
  <c r="L10" i="31"/>
  <c r="BH202" i="40"/>
  <c r="D11" i="31"/>
  <c r="AZ203" i="40"/>
  <c r="H11" i="31"/>
  <c r="BD203" i="40"/>
  <c r="L11" i="31"/>
  <c r="BH203" i="40"/>
  <c r="D12" i="31"/>
  <c r="AZ204" i="40"/>
  <c r="H12" i="31"/>
  <c r="BD204" i="40"/>
  <c r="L12" i="31"/>
  <c r="BH204" i="40"/>
  <c r="D13" i="31"/>
  <c r="AZ205" i="40"/>
  <c r="H13" i="31"/>
  <c r="BD205" i="40"/>
  <c r="L13" i="31"/>
  <c r="BH205" i="40"/>
  <c r="D14" i="31"/>
  <c r="AZ206" i="40"/>
  <c r="H14" i="31"/>
  <c r="BD206" i="40"/>
  <c r="L14" i="31"/>
  <c r="BH206" i="40"/>
  <c r="D15" i="31"/>
  <c r="AZ207" i="40"/>
  <c r="H15" i="31"/>
  <c r="BD207" i="40"/>
  <c r="L15" i="31"/>
  <c r="BH207" i="40"/>
  <c r="D16" i="31"/>
  <c r="AZ208" i="40"/>
  <c r="H16" i="31"/>
  <c r="BD208" i="40"/>
  <c r="L16" i="31"/>
  <c r="BH208" i="40"/>
  <c r="D17" i="31"/>
  <c r="AZ209" i="40"/>
  <c r="H17" i="31"/>
  <c r="BD209" i="40"/>
  <c r="L17" i="31"/>
  <c r="BH209" i="40"/>
  <c r="D41" i="43"/>
  <c r="D55" i="43" s="1"/>
  <c r="AJ113" i="40"/>
  <c r="H41" i="43"/>
  <c r="H55" i="43" s="1"/>
  <c r="AN113" i="40"/>
  <c r="L41" i="43"/>
  <c r="L55" i="43" s="1"/>
  <c r="AR113" i="40"/>
  <c r="D59" i="43"/>
  <c r="D73" i="43" s="1"/>
  <c r="AZ113" i="40"/>
  <c r="H59" i="43"/>
  <c r="H73" i="43" s="1"/>
  <c r="BD113" i="40"/>
  <c r="L59" i="43"/>
  <c r="L73" i="43" s="1"/>
  <c r="BH113" i="40"/>
  <c r="E29" i="39"/>
  <c r="S29" i="39" s="1"/>
  <c r="I29" i="39"/>
  <c r="W29" i="39" s="1"/>
  <c r="M29" i="39"/>
  <c r="AA29" i="39" s="1"/>
  <c r="E6" i="2"/>
  <c r="I6" i="2"/>
  <c r="M6" i="2"/>
  <c r="E7" i="2"/>
  <c r="I7" i="2"/>
  <c r="M7" i="2"/>
  <c r="E8" i="2"/>
  <c r="I8" i="2"/>
  <c r="M8" i="2"/>
  <c r="E9" i="2"/>
  <c r="I9" i="2"/>
  <c r="M9" i="2"/>
  <c r="E10" i="2"/>
  <c r="I10" i="2"/>
  <c r="M10" i="2"/>
  <c r="E11" i="2"/>
  <c r="I11" i="2"/>
  <c r="M11" i="2"/>
  <c r="E12" i="2"/>
  <c r="I12" i="2"/>
  <c r="M12" i="2"/>
  <c r="E13" i="2"/>
  <c r="I13" i="2"/>
  <c r="M13" i="2"/>
  <c r="E14" i="2"/>
  <c r="I14" i="2"/>
  <c r="M14" i="2"/>
  <c r="E15" i="2"/>
  <c r="I15" i="2"/>
  <c r="M15" i="2"/>
  <c r="E99" i="39"/>
  <c r="S99" i="39" s="1"/>
  <c r="I99" i="39"/>
  <c r="W99" i="39" s="1"/>
  <c r="M99" i="39"/>
  <c r="AA99" i="39" s="1"/>
  <c r="C180" i="40"/>
  <c r="C4" i="41"/>
  <c r="Q4" i="41" s="1"/>
  <c r="O213" i="41"/>
  <c r="K192" i="40"/>
  <c r="F191" i="40"/>
  <c r="L189" i="40"/>
  <c r="G188" i="40"/>
  <c r="I186" i="40"/>
  <c r="D185" i="40"/>
  <c r="J183" i="40"/>
  <c r="I182" i="40"/>
  <c r="D181" i="40"/>
  <c r="C164" i="40"/>
  <c r="C33" i="40"/>
  <c r="O20" i="40"/>
  <c r="BM20" i="40" s="1"/>
  <c r="C165" i="40"/>
  <c r="O21" i="40"/>
  <c r="BM21" i="40" s="1"/>
  <c r="O22" i="40"/>
  <c r="BM22" i="40" s="1"/>
  <c r="C166" i="40"/>
  <c r="G167" i="40"/>
  <c r="K168" i="40"/>
  <c r="G170" i="40"/>
  <c r="K171" i="40"/>
  <c r="G173" i="40"/>
  <c r="K174" i="40"/>
  <c r="G175" i="40"/>
  <c r="G176" i="40"/>
  <c r="G49" i="40"/>
  <c r="O37" i="40"/>
  <c r="BM37" i="40" s="1"/>
  <c r="O41" i="40"/>
  <c r="BM41" i="40" s="1"/>
  <c r="O48" i="40"/>
  <c r="BM48" i="40" s="1"/>
  <c r="O54" i="40"/>
  <c r="BM54" i="40" s="1"/>
  <c r="C181" i="40"/>
  <c r="O5" i="40"/>
  <c r="BM5" i="40" s="1"/>
  <c r="N192" i="40"/>
  <c r="M191" i="40"/>
  <c r="E191" i="40"/>
  <c r="H190" i="40"/>
  <c r="G189" i="40"/>
  <c r="J188" i="40"/>
  <c r="I187" i="40"/>
  <c r="L186" i="40"/>
  <c r="D186" i="40"/>
  <c r="N184" i="40"/>
  <c r="M183" i="40"/>
  <c r="L182" i="40"/>
  <c r="D182" i="40"/>
  <c r="N180" i="40"/>
  <c r="N17" i="40"/>
  <c r="D164" i="40"/>
  <c r="D33" i="40"/>
  <c r="H164" i="40"/>
  <c r="H33" i="40"/>
  <c r="H165" i="40"/>
  <c r="H166" i="40"/>
  <c r="H167" i="40"/>
  <c r="L168" i="40"/>
  <c r="L169" i="40"/>
  <c r="L170" i="40"/>
  <c r="L171" i="40"/>
  <c r="H172" i="40"/>
  <c r="H173" i="40"/>
  <c r="D174" i="40"/>
  <c r="D175" i="40"/>
  <c r="L175" i="40"/>
  <c r="D176" i="40"/>
  <c r="L176" i="40"/>
  <c r="H49" i="40"/>
  <c r="D65" i="40"/>
  <c r="L65" i="40"/>
  <c r="H97" i="40"/>
  <c r="C184" i="40"/>
  <c r="O8" i="40"/>
  <c r="BM8" i="40" s="1"/>
  <c r="I192" i="40"/>
  <c r="E192" i="40"/>
  <c r="L191" i="40"/>
  <c r="H191" i="40"/>
  <c r="D191" i="40"/>
  <c r="K190" i="40"/>
  <c r="G190" i="40"/>
  <c r="N189" i="40"/>
  <c r="J189" i="40"/>
  <c r="F189" i="40"/>
  <c r="M188" i="40"/>
  <c r="I188" i="40"/>
  <c r="E188" i="40"/>
  <c r="L187" i="40"/>
  <c r="H187" i="40"/>
  <c r="D187" i="40"/>
  <c r="K186" i="40"/>
  <c r="G186" i="40"/>
  <c r="N185" i="40"/>
  <c r="J185" i="40"/>
  <c r="F185" i="40"/>
  <c r="M184" i="40"/>
  <c r="I184" i="40"/>
  <c r="E184" i="40"/>
  <c r="L183" i="40"/>
  <c r="H183" i="40"/>
  <c r="D183" i="40"/>
  <c r="K182" i="40"/>
  <c r="G182" i="40"/>
  <c r="N181" i="40"/>
  <c r="J181" i="40"/>
  <c r="F181" i="40"/>
  <c r="M180" i="40"/>
  <c r="M17" i="40"/>
  <c r="I180" i="40"/>
  <c r="I17" i="40"/>
  <c r="E180" i="40"/>
  <c r="E17" i="40"/>
  <c r="E164" i="40"/>
  <c r="E33" i="40"/>
  <c r="I164" i="40"/>
  <c r="I33" i="40"/>
  <c r="M164" i="40"/>
  <c r="M33" i="40"/>
  <c r="E165" i="40"/>
  <c r="I165" i="40"/>
  <c r="M165" i="40"/>
  <c r="E166" i="40"/>
  <c r="I166" i="40"/>
  <c r="M166" i="40"/>
  <c r="E167" i="40"/>
  <c r="I167" i="40"/>
  <c r="M167" i="40"/>
  <c r="E168" i="40"/>
  <c r="I168" i="40"/>
  <c r="M168" i="40"/>
  <c r="E169" i="40"/>
  <c r="I169" i="40"/>
  <c r="M169" i="40"/>
  <c r="E170" i="40"/>
  <c r="I170" i="40"/>
  <c r="M170" i="40"/>
  <c r="E171" i="40"/>
  <c r="I171" i="40"/>
  <c r="M171" i="40"/>
  <c r="E172" i="40"/>
  <c r="I172" i="40"/>
  <c r="M172" i="40"/>
  <c r="E173" i="40"/>
  <c r="I173" i="40"/>
  <c r="M173" i="40"/>
  <c r="E174" i="40"/>
  <c r="I174" i="40"/>
  <c r="M174" i="40"/>
  <c r="E175" i="40"/>
  <c r="I175" i="40"/>
  <c r="M175" i="40"/>
  <c r="E176" i="40"/>
  <c r="I176" i="40"/>
  <c r="M176" i="40"/>
  <c r="E49" i="40"/>
  <c r="I49" i="40"/>
  <c r="M49" i="40"/>
  <c r="E65" i="40"/>
  <c r="I65" i="40"/>
  <c r="M65" i="40"/>
  <c r="E81" i="40"/>
  <c r="I81" i="40"/>
  <c r="M81" i="40"/>
  <c r="E97" i="40"/>
  <c r="I97" i="40"/>
  <c r="M97" i="40"/>
  <c r="E5" i="43"/>
  <c r="E113" i="40"/>
  <c r="I5" i="43"/>
  <c r="I113" i="40"/>
  <c r="M5" i="43"/>
  <c r="M113" i="40"/>
  <c r="E6" i="43"/>
  <c r="I6" i="43"/>
  <c r="M6" i="43"/>
  <c r="E7" i="43"/>
  <c r="I7" i="43"/>
  <c r="M7" i="43"/>
  <c r="E8" i="43"/>
  <c r="I8" i="43"/>
  <c r="M8" i="43"/>
  <c r="E9" i="43"/>
  <c r="I9" i="43"/>
  <c r="M9" i="43"/>
  <c r="E10" i="43"/>
  <c r="I10" i="43"/>
  <c r="M10" i="43"/>
  <c r="E11" i="43"/>
  <c r="I11" i="43"/>
  <c r="M11" i="43"/>
  <c r="E12" i="43"/>
  <c r="I12" i="43"/>
  <c r="M12" i="43"/>
  <c r="E13" i="43"/>
  <c r="I13" i="43"/>
  <c r="M13" i="43"/>
  <c r="E14" i="43"/>
  <c r="I14" i="43"/>
  <c r="M14" i="43"/>
  <c r="E15" i="43"/>
  <c r="I15" i="43"/>
  <c r="M15" i="43"/>
  <c r="E16" i="43"/>
  <c r="I16" i="43"/>
  <c r="M16" i="43"/>
  <c r="E17" i="43"/>
  <c r="I17" i="43"/>
  <c r="M17" i="43"/>
  <c r="E129" i="40"/>
  <c r="I129" i="40"/>
  <c r="M129" i="40"/>
  <c r="E145" i="40"/>
  <c r="I145" i="40"/>
  <c r="M145" i="40"/>
  <c r="E161" i="40"/>
  <c r="I161" i="40"/>
  <c r="M161" i="40"/>
  <c r="U180" i="40"/>
  <c r="U17" i="40"/>
  <c r="Y180" i="40"/>
  <c r="Y17" i="40"/>
  <c r="AC180" i="40"/>
  <c r="AC17" i="40"/>
  <c r="U164" i="40"/>
  <c r="U33" i="40"/>
  <c r="Y164" i="40"/>
  <c r="Y33" i="40"/>
  <c r="AC164" i="40"/>
  <c r="AC33" i="40"/>
  <c r="E6" i="29"/>
  <c r="U198" i="40"/>
  <c r="I6" i="29"/>
  <c r="Y198" i="40"/>
  <c r="M6" i="29"/>
  <c r="AC198" i="40"/>
  <c r="E7" i="29"/>
  <c r="U199" i="40"/>
  <c r="I7" i="29"/>
  <c r="Y199" i="40"/>
  <c r="M7" i="29"/>
  <c r="AC199" i="40"/>
  <c r="E8" i="29"/>
  <c r="U200" i="40"/>
  <c r="I8" i="29"/>
  <c r="Y200" i="40"/>
  <c r="M8" i="29"/>
  <c r="AC200" i="40"/>
  <c r="U201" i="40"/>
  <c r="E9" i="29"/>
  <c r="Y201" i="40"/>
  <c r="I9" i="29"/>
  <c r="AC201" i="40"/>
  <c r="M9" i="29"/>
  <c r="E10" i="29"/>
  <c r="U202" i="40"/>
  <c r="I10" i="29"/>
  <c r="Y202" i="40"/>
  <c r="M10" i="29"/>
  <c r="AC202" i="40"/>
  <c r="E11" i="29"/>
  <c r="U203" i="40"/>
  <c r="I11" i="29"/>
  <c r="Y203" i="40"/>
  <c r="M11" i="29"/>
  <c r="AC203" i="40"/>
  <c r="E12" i="29"/>
  <c r="U204" i="40"/>
  <c r="I12" i="29"/>
  <c r="Y204" i="40"/>
  <c r="M12" i="29"/>
  <c r="AC204" i="40"/>
  <c r="U205" i="40"/>
  <c r="E13" i="29"/>
  <c r="Y205" i="40"/>
  <c r="I13" i="29"/>
  <c r="AC205" i="40"/>
  <c r="M13" i="29"/>
  <c r="E14" i="29"/>
  <c r="U206" i="40"/>
  <c r="I14" i="29"/>
  <c r="Y206" i="40"/>
  <c r="M14" i="29"/>
  <c r="AC206" i="40"/>
  <c r="E15" i="29"/>
  <c r="U207" i="40"/>
  <c r="I15" i="29"/>
  <c r="Y207" i="40"/>
  <c r="M15" i="29"/>
  <c r="AC207" i="40"/>
  <c r="E16" i="29"/>
  <c r="U208" i="40"/>
  <c r="I16" i="29"/>
  <c r="Y208" i="40"/>
  <c r="M16" i="29"/>
  <c r="AC208" i="40"/>
  <c r="U209" i="40"/>
  <c r="E17" i="29"/>
  <c r="Y209" i="40"/>
  <c r="I17" i="29"/>
  <c r="AC209" i="40"/>
  <c r="M17" i="29"/>
  <c r="E23" i="43"/>
  <c r="E37" i="43" s="1"/>
  <c r="U113" i="40"/>
  <c r="I23" i="43"/>
  <c r="I37" i="43" s="1"/>
  <c r="Y113" i="40"/>
  <c r="M23" i="43"/>
  <c r="M37" i="43" s="1"/>
  <c r="AC113" i="40"/>
  <c r="AK180" i="40"/>
  <c r="AK17" i="40"/>
  <c r="AO180" i="40"/>
  <c r="AO17" i="40"/>
  <c r="AS180" i="40"/>
  <c r="AS17" i="40"/>
  <c r="BA180" i="40"/>
  <c r="BA17" i="40"/>
  <c r="BE180" i="40"/>
  <c r="BE17" i="40"/>
  <c r="BI180" i="40"/>
  <c r="BI17" i="40"/>
  <c r="AK164" i="40"/>
  <c r="AK33" i="40"/>
  <c r="AO164" i="40"/>
  <c r="AO33" i="40"/>
  <c r="AS164" i="40"/>
  <c r="AS33" i="40"/>
  <c r="AK198" i="40"/>
  <c r="E6" i="30"/>
  <c r="AO198" i="40"/>
  <c r="I6" i="30"/>
  <c r="AS198" i="40"/>
  <c r="M6" i="30"/>
  <c r="AK199" i="40"/>
  <c r="E7" i="30"/>
  <c r="AO199" i="40"/>
  <c r="I7" i="30"/>
  <c r="AS199" i="40"/>
  <c r="M7" i="30"/>
  <c r="E8" i="30"/>
  <c r="AK200" i="40"/>
  <c r="I8" i="30"/>
  <c r="AO200" i="40"/>
  <c r="M8" i="30"/>
  <c r="AS200" i="40"/>
  <c r="E9" i="30"/>
  <c r="AK201" i="40"/>
  <c r="I9" i="30"/>
  <c r="AO201" i="40"/>
  <c r="M9" i="30"/>
  <c r="AS201" i="40"/>
  <c r="AK202" i="40"/>
  <c r="E10" i="30"/>
  <c r="AO202" i="40"/>
  <c r="I10" i="30"/>
  <c r="AS202" i="40"/>
  <c r="M10" i="30"/>
  <c r="AK203" i="40"/>
  <c r="E11" i="30"/>
  <c r="AO203" i="40"/>
  <c r="I11" i="30"/>
  <c r="AS203" i="40"/>
  <c r="M11" i="30"/>
  <c r="E12" i="30"/>
  <c r="AK204" i="40"/>
  <c r="I12" i="30"/>
  <c r="AO204" i="40"/>
  <c r="M12" i="30"/>
  <c r="AS204" i="40"/>
  <c r="E13" i="30"/>
  <c r="AK205" i="40"/>
  <c r="I13" i="30"/>
  <c r="AO205" i="40"/>
  <c r="M13" i="30"/>
  <c r="AS205" i="40"/>
  <c r="AK206" i="40"/>
  <c r="E14" i="30"/>
  <c r="AO206" i="40"/>
  <c r="I14" i="30"/>
  <c r="AS206" i="40"/>
  <c r="M14" i="30"/>
  <c r="AK207" i="40"/>
  <c r="E15" i="30"/>
  <c r="AO207" i="40"/>
  <c r="I15" i="30"/>
  <c r="AS207" i="40"/>
  <c r="M15" i="30"/>
  <c r="E16" i="30"/>
  <c r="AK208" i="40"/>
  <c r="I16" i="30"/>
  <c r="AO208" i="40"/>
  <c r="M16" i="30"/>
  <c r="AS208" i="40"/>
  <c r="E17" i="30"/>
  <c r="AK209" i="40"/>
  <c r="I17" i="30"/>
  <c r="AO209" i="40"/>
  <c r="M17" i="30"/>
  <c r="AS209" i="40"/>
  <c r="BA164" i="40"/>
  <c r="BA33" i="40"/>
  <c r="BE164" i="40"/>
  <c r="BE33" i="40"/>
  <c r="BI164" i="40"/>
  <c r="BI33" i="40"/>
  <c r="E6" i="31"/>
  <c r="BA198" i="40"/>
  <c r="I6" i="31"/>
  <c r="BE198" i="40"/>
  <c r="M6" i="31"/>
  <c r="BI198" i="40"/>
  <c r="BA199" i="40"/>
  <c r="E7" i="31"/>
  <c r="BE199" i="40"/>
  <c r="I7" i="31"/>
  <c r="BI199" i="40"/>
  <c r="M7" i="31"/>
  <c r="BA200" i="40"/>
  <c r="E8" i="31"/>
  <c r="BE200" i="40"/>
  <c r="I8" i="31"/>
  <c r="BI200" i="40"/>
  <c r="M8" i="31"/>
  <c r="BA201" i="40"/>
  <c r="E9" i="31"/>
  <c r="BE201" i="40"/>
  <c r="I9" i="31"/>
  <c r="BI201" i="40"/>
  <c r="M9" i="31"/>
  <c r="E10" i="31"/>
  <c r="BA202" i="40"/>
  <c r="I10" i="31"/>
  <c r="BE202" i="40"/>
  <c r="M10" i="31"/>
  <c r="BI202" i="40"/>
  <c r="BA203" i="40"/>
  <c r="E11" i="31"/>
  <c r="BE203" i="40"/>
  <c r="I11" i="31"/>
  <c r="BI203" i="40"/>
  <c r="M11" i="31"/>
  <c r="BA204" i="40"/>
  <c r="E12" i="31"/>
  <c r="BE204" i="40"/>
  <c r="I12" i="31"/>
  <c r="BI204" i="40"/>
  <c r="M12" i="31"/>
  <c r="BA205" i="40"/>
  <c r="E13" i="31"/>
  <c r="BE205" i="40"/>
  <c r="I13" i="31"/>
  <c r="BI205" i="40"/>
  <c r="M13" i="31"/>
  <c r="E14" i="31"/>
  <c r="BA206" i="40"/>
  <c r="I14" i="31"/>
  <c r="BE206" i="40"/>
  <c r="M14" i="31"/>
  <c r="BI206" i="40"/>
  <c r="BA207" i="40"/>
  <c r="E15" i="31"/>
  <c r="BE207" i="40"/>
  <c r="I15" i="31"/>
  <c r="BI207" i="40"/>
  <c r="M15" i="31"/>
  <c r="BA208" i="40"/>
  <c r="E16" i="31"/>
  <c r="BE208" i="40"/>
  <c r="I16" i="31"/>
  <c r="BI208" i="40"/>
  <c r="M16" i="31"/>
  <c r="BA209" i="40"/>
  <c r="E17" i="31"/>
  <c r="BE209" i="40"/>
  <c r="I17" i="31"/>
  <c r="BI209" i="40"/>
  <c r="M17" i="31"/>
  <c r="E41" i="43"/>
  <c r="E55" i="43" s="1"/>
  <c r="AK113" i="40"/>
  <c r="I41" i="43"/>
  <c r="I55" i="43" s="1"/>
  <c r="AO113" i="40"/>
  <c r="M41" i="43"/>
  <c r="M55" i="43" s="1"/>
  <c r="AS113" i="40"/>
  <c r="E59" i="43"/>
  <c r="E73" i="43" s="1"/>
  <c r="BA113" i="40"/>
  <c r="I59" i="43"/>
  <c r="I73" i="43" s="1"/>
  <c r="BE113" i="40"/>
  <c r="M59" i="43"/>
  <c r="M73" i="43" s="1"/>
  <c r="BI113" i="40"/>
  <c r="F29" i="39"/>
  <c r="T29" i="39" s="1"/>
  <c r="J29" i="39"/>
  <c r="X29" i="39" s="1"/>
  <c r="F6" i="2"/>
  <c r="J6" i="2"/>
  <c r="F7" i="2"/>
  <c r="J7" i="2"/>
  <c r="F8" i="2"/>
  <c r="J8" i="2"/>
  <c r="F9" i="2"/>
  <c r="J9" i="2"/>
  <c r="F10" i="2"/>
  <c r="J10" i="2"/>
  <c r="F11" i="2"/>
  <c r="J11" i="2"/>
  <c r="F12" i="2"/>
  <c r="J12" i="2"/>
  <c r="F13" i="2"/>
  <c r="J13" i="2"/>
  <c r="F14" i="2"/>
  <c r="J14" i="2"/>
  <c r="F15" i="2"/>
  <c r="J15" i="2"/>
  <c r="F99" i="39"/>
  <c r="T99" i="39" s="1"/>
  <c r="J99" i="39"/>
  <c r="X99" i="39" s="1"/>
  <c r="N6" i="32"/>
  <c r="N7" i="32"/>
  <c r="N8" i="32"/>
  <c r="N9" i="32"/>
  <c r="N10" i="32"/>
  <c r="N11" i="32"/>
  <c r="N12" i="32"/>
  <c r="N13" i="32"/>
  <c r="N14" i="32"/>
  <c r="C182" i="40"/>
  <c r="O6" i="40"/>
  <c r="BM6" i="40" s="1"/>
  <c r="N191" i="40"/>
  <c r="E190" i="40"/>
  <c r="K188" i="40"/>
  <c r="F187" i="40"/>
  <c r="H185" i="40"/>
  <c r="N183" i="40"/>
  <c r="M182" i="40"/>
  <c r="H181" i="40"/>
  <c r="G180" i="40"/>
  <c r="G17" i="40"/>
  <c r="G165" i="40"/>
  <c r="K166" i="40"/>
  <c r="G168" i="40"/>
  <c r="K169" i="40"/>
  <c r="O27" i="40"/>
  <c r="BM27" i="40" s="1"/>
  <c r="C171" i="40"/>
  <c r="K172" i="40"/>
  <c r="O30" i="40"/>
  <c r="BM30" i="40" s="1"/>
  <c r="C174" i="40"/>
  <c r="K175" i="40"/>
  <c r="C49" i="40"/>
  <c r="O36" i="40"/>
  <c r="BM36" i="40" s="1"/>
  <c r="K49" i="40"/>
  <c r="O39" i="40"/>
  <c r="BM39" i="40" s="1"/>
  <c r="O43" i="40"/>
  <c r="BM43" i="40" s="1"/>
  <c r="C65" i="40"/>
  <c r="O52" i="40"/>
  <c r="BM52" i="40" s="1"/>
  <c r="O55" i="40"/>
  <c r="BM55" i="40" s="1"/>
  <c r="C189" i="40"/>
  <c r="O13" i="40"/>
  <c r="BM13" i="40" s="1"/>
  <c r="F192" i="40"/>
  <c r="L190" i="40"/>
  <c r="K189" i="40"/>
  <c r="M187" i="40"/>
  <c r="H186" i="40"/>
  <c r="G185" i="40"/>
  <c r="F184" i="40"/>
  <c r="E183" i="40"/>
  <c r="K181" i="40"/>
  <c r="J180" i="40"/>
  <c r="J17" i="40"/>
  <c r="L164" i="40"/>
  <c r="L33" i="40"/>
  <c r="L165" i="40"/>
  <c r="L166" i="40"/>
  <c r="D168" i="40"/>
  <c r="D169" i="40"/>
  <c r="D170" i="40"/>
  <c r="D171" i="40"/>
  <c r="L172" i="40"/>
  <c r="H174" i="40"/>
  <c r="H65" i="40"/>
  <c r="H81" i="40"/>
  <c r="C192" i="40"/>
  <c r="O16" i="40"/>
  <c r="BM16" i="40" s="1"/>
  <c r="C188" i="40"/>
  <c r="O12" i="40"/>
  <c r="BM12" i="40" s="1"/>
  <c r="M192" i="40"/>
  <c r="C191" i="40"/>
  <c r="O15" i="40"/>
  <c r="BM15" i="40" s="1"/>
  <c r="C187" i="40"/>
  <c r="O11" i="40"/>
  <c r="BM11" i="40" s="1"/>
  <c r="C183" i="40"/>
  <c r="O7" i="40"/>
  <c r="BM7" i="40" s="1"/>
  <c r="L192" i="40"/>
  <c r="H192" i="40"/>
  <c r="D192" i="40"/>
  <c r="K191" i="40"/>
  <c r="G191" i="40"/>
  <c r="N190" i="40"/>
  <c r="J190" i="40"/>
  <c r="F190" i="40"/>
  <c r="M189" i="40"/>
  <c r="I189" i="40"/>
  <c r="E189" i="40"/>
  <c r="L188" i="40"/>
  <c r="H188" i="40"/>
  <c r="D188" i="40"/>
  <c r="K187" i="40"/>
  <c r="G187" i="40"/>
  <c r="N186" i="40"/>
  <c r="J186" i="40"/>
  <c r="F186" i="40"/>
  <c r="M185" i="40"/>
  <c r="I185" i="40"/>
  <c r="E185" i="40"/>
  <c r="L184" i="40"/>
  <c r="H184" i="40"/>
  <c r="D184" i="40"/>
  <c r="K183" i="40"/>
  <c r="G183" i="40"/>
  <c r="N182" i="40"/>
  <c r="J182" i="40"/>
  <c r="F182" i="40"/>
  <c r="M181" i="40"/>
  <c r="I181" i="40"/>
  <c r="E181" i="40"/>
  <c r="L180" i="40"/>
  <c r="L17" i="40"/>
  <c r="H180" i="40"/>
  <c r="H17" i="40"/>
  <c r="D180" i="40"/>
  <c r="D17" i="40"/>
  <c r="F164" i="40"/>
  <c r="F33" i="40"/>
  <c r="J164" i="40"/>
  <c r="J33" i="40"/>
  <c r="N164" i="40"/>
  <c r="N33" i="40"/>
  <c r="F165" i="40"/>
  <c r="J165" i="40"/>
  <c r="N165" i="40"/>
  <c r="F166" i="40"/>
  <c r="J166" i="40"/>
  <c r="N166" i="40"/>
  <c r="F167" i="40"/>
  <c r="J167" i="40"/>
  <c r="N167" i="40"/>
  <c r="F168" i="40"/>
  <c r="J168" i="40"/>
  <c r="N168" i="40"/>
  <c r="F169" i="40"/>
  <c r="J169" i="40"/>
  <c r="N169" i="40"/>
  <c r="F170" i="40"/>
  <c r="J170" i="40"/>
  <c r="N170" i="40"/>
  <c r="F171" i="40"/>
  <c r="J171" i="40"/>
  <c r="N171" i="40"/>
  <c r="F172" i="40"/>
  <c r="J172" i="40"/>
  <c r="N172" i="40"/>
  <c r="F173" i="40"/>
  <c r="J173" i="40"/>
  <c r="N173" i="40"/>
  <c r="F174" i="40"/>
  <c r="J174" i="40"/>
  <c r="N174" i="40"/>
  <c r="F175" i="40"/>
  <c r="J175" i="40"/>
  <c r="N175" i="40"/>
  <c r="F176" i="40"/>
  <c r="J176" i="40"/>
  <c r="N176" i="40"/>
  <c r="F49" i="40"/>
  <c r="J49" i="40"/>
  <c r="N49" i="40"/>
  <c r="F65" i="40"/>
  <c r="J65" i="40"/>
  <c r="N65" i="40"/>
  <c r="F81" i="40"/>
  <c r="J81" i="40"/>
  <c r="N81" i="40"/>
  <c r="F97" i="40"/>
  <c r="J97" i="40"/>
  <c r="N97" i="40"/>
  <c r="F5" i="43"/>
  <c r="F113" i="40"/>
  <c r="J5" i="43"/>
  <c r="J113" i="40"/>
  <c r="N5" i="43"/>
  <c r="N113" i="40"/>
  <c r="F6" i="43"/>
  <c r="J6" i="43"/>
  <c r="N6" i="43"/>
  <c r="F7" i="43"/>
  <c r="J7" i="43"/>
  <c r="N7" i="43"/>
  <c r="F8" i="43"/>
  <c r="J8" i="43"/>
  <c r="N8" i="43"/>
  <c r="F9" i="43"/>
  <c r="J9" i="43"/>
  <c r="N9" i="43"/>
  <c r="F10" i="43"/>
  <c r="J10" i="43"/>
  <c r="N10" i="43"/>
  <c r="F11" i="43"/>
  <c r="J11" i="43"/>
  <c r="N11" i="43"/>
  <c r="F12" i="43"/>
  <c r="J12" i="43"/>
  <c r="N12" i="43"/>
  <c r="F13" i="43"/>
  <c r="J13" i="43"/>
  <c r="N13" i="43"/>
  <c r="F14" i="43"/>
  <c r="J14" i="43"/>
  <c r="N14" i="43"/>
  <c r="F15" i="43"/>
  <c r="J15" i="43"/>
  <c r="N15" i="43"/>
  <c r="F16" i="43"/>
  <c r="J16" i="43"/>
  <c r="N16" i="43"/>
  <c r="F17" i="43"/>
  <c r="J17" i="43"/>
  <c r="N17" i="43"/>
  <c r="F129" i="40"/>
  <c r="J129" i="40"/>
  <c r="N129" i="40"/>
  <c r="F145" i="40"/>
  <c r="J145" i="40"/>
  <c r="N145" i="40"/>
  <c r="F161" i="40"/>
  <c r="J161" i="40"/>
  <c r="N161" i="40"/>
  <c r="V180" i="40"/>
  <c r="V17" i="40"/>
  <c r="Z180" i="40"/>
  <c r="Z17" i="40"/>
  <c r="AD180" i="40"/>
  <c r="AD17" i="40"/>
  <c r="V164" i="40"/>
  <c r="V33" i="40"/>
  <c r="Z164" i="40"/>
  <c r="Z33" i="40"/>
  <c r="AD164" i="40"/>
  <c r="AD33" i="40"/>
  <c r="F6" i="29"/>
  <c r="V198" i="40"/>
  <c r="J6" i="29"/>
  <c r="Z198" i="40"/>
  <c r="N6" i="29"/>
  <c r="AD198" i="40"/>
  <c r="F7" i="29"/>
  <c r="V199" i="40"/>
  <c r="J7" i="29"/>
  <c r="Z199" i="40"/>
  <c r="N7" i="29"/>
  <c r="AD199" i="40"/>
  <c r="F8" i="29"/>
  <c r="V200" i="40"/>
  <c r="J8" i="29"/>
  <c r="Z200" i="40"/>
  <c r="N8" i="29"/>
  <c r="AD200" i="40"/>
  <c r="F9" i="29"/>
  <c r="V201" i="40"/>
  <c r="J9" i="29"/>
  <c r="Z201" i="40"/>
  <c r="N9" i="29"/>
  <c r="AD201" i="40"/>
  <c r="F10" i="29"/>
  <c r="V202" i="40"/>
  <c r="J10" i="29"/>
  <c r="Z202" i="40"/>
  <c r="N10" i="29"/>
  <c r="AD202" i="40"/>
  <c r="F11" i="29"/>
  <c r="V203" i="40"/>
  <c r="J11" i="29"/>
  <c r="Z203" i="40"/>
  <c r="N11" i="29"/>
  <c r="AD203" i="40"/>
  <c r="F12" i="29"/>
  <c r="V204" i="40"/>
  <c r="J12" i="29"/>
  <c r="Z204" i="40"/>
  <c r="N12" i="29"/>
  <c r="AD204" i="40"/>
  <c r="F13" i="29"/>
  <c r="V205" i="40"/>
  <c r="J13" i="29"/>
  <c r="Z205" i="40"/>
  <c r="N13" i="29"/>
  <c r="AD205" i="40"/>
  <c r="F14" i="29"/>
  <c r="V206" i="40"/>
  <c r="J14" i="29"/>
  <c r="Z206" i="40"/>
  <c r="N14" i="29"/>
  <c r="AD206" i="40"/>
  <c r="F15" i="29"/>
  <c r="V207" i="40"/>
  <c r="J15" i="29"/>
  <c r="Z207" i="40"/>
  <c r="N15" i="29"/>
  <c r="AD207" i="40"/>
  <c r="F16" i="29"/>
  <c r="V208" i="40"/>
  <c r="J16" i="29"/>
  <c r="Z208" i="40"/>
  <c r="N16" i="29"/>
  <c r="AD208" i="40"/>
  <c r="F17" i="29"/>
  <c r="V209" i="40"/>
  <c r="J17" i="29"/>
  <c r="Z209" i="40"/>
  <c r="N17" i="29"/>
  <c r="AD209" i="40"/>
  <c r="F23" i="43"/>
  <c r="F37" i="43" s="1"/>
  <c r="V113" i="40"/>
  <c r="J23" i="43"/>
  <c r="J37" i="43" s="1"/>
  <c r="Z113" i="40"/>
  <c r="N23" i="43"/>
  <c r="N37" i="43" s="1"/>
  <c r="AD113" i="40"/>
  <c r="AL180" i="40"/>
  <c r="AL17" i="40"/>
  <c r="AP180" i="40"/>
  <c r="AP17" i="40"/>
  <c r="AT180" i="40"/>
  <c r="AT17" i="40"/>
  <c r="BB180" i="40"/>
  <c r="BB17" i="40"/>
  <c r="BF180" i="40"/>
  <c r="BF17" i="40"/>
  <c r="BJ180" i="40"/>
  <c r="BJ17" i="40"/>
  <c r="AL164" i="40"/>
  <c r="AL33" i="40"/>
  <c r="AP164" i="40"/>
  <c r="AP33" i="40"/>
  <c r="AT164" i="40"/>
  <c r="AT33" i="40"/>
  <c r="AL198" i="40"/>
  <c r="F6" i="30"/>
  <c r="AP198" i="40"/>
  <c r="J6" i="30"/>
  <c r="AT198" i="40"/>
  <c r="N6" i="30"/>
  <c r="F7" i="30"/>
  <c r="AL199" i="40"/>
  <c r="J7" i="30"/>
  <c r="AP199" i="40"/>
  <c r="N7" i="30"/>
  <c r="AT199" i="40"/>
  <c r="F8" i="30"/>
  <c r="AL200" i="40"/>
  <c r="J8" i="30"/>
  <c r="AP200" i="40"/>
  <c r="N8" i="30"/>
  <c r="AT200" i="40"/>
  <c r="F9" i="30"/>
  <c r="AL201" i="40"/>
  <c r="J9" i="30"/>
  <c r="AP201" i="40"/>
  <c r="N9" i="30"/>
  <c r="AT201" i="40"/>
  <c r="AL202" i="40"/>
  <c r="F10" i="30"/>
  <c r="AP202" i="40"/>
  <c r="J10" i="30"/>
  <c r="AT202" i="40"/>
  <c r="N10" i="30"/>
  <c r="F11" i="30"/>
  <c r="AL203" i="40"/>
  <c r="J11" i="30"/>
  <c r="AP203" i="40"/>
  <c r="N11" i="30"/>
  <c r="AT203" i="40"/>
  <c r="F12" i="30"/>
  <c r="AL204" i="40"/>
  <c r="J12" i="30"/>
  <c r="AP204" i="40"/>
  <c r="N12" i="30"/>
  <c r="AT204" i="40"/>
  <c r="F13" i="30"/>
  <c r="AL205" i="40"/>
  <c r="J13" i="30"/>
  <c r="AP205" i="40"/>
  <c r="N13" i="30"/>
  <c r="AT205" i="40"/>
  <c r="AL206" i="40"/>
  <c r="F14" i="30"/>
  <c r="AP206" i="40"/>
  <c r="J14" i="30"/>
  <c r="AT206" i="40"/>
  <c r="N14" i="30"/>
  <c r="F15" i="30"/>
  <c r="AL207" i="40"/>
  <c r="J15" i="30"/>
  <c r="AP207" i="40"/>
  <c r="N15" i="30"/>
  <c r="AT207" i="40"/>
  <c r="F16" i="30"/>
  <c r="AL208" i="40"/>
  <c r="J16" i="30"/>
  <c r="AP208" i="40"/>
  <c r="N16" i="30"/>
  <c r="AT208" i="40"/>
  <c r="F17" i="30"/>
  <c r="AL209" i="40"/>
  <c r="J17" i="30"/>
  <c r="AP209" i="40"/>
  <c r="N17" i="30"/>
  <c r="AT209" i="40"/>
  <c r="BB164" i="40"/>
  <c r="BB33" i="40"/>
  <c r="BF164" i="40"/>
  <c r="BF33" i="40"/>
  <c r="BJ33" i="40"/>
  <c r="F6" i="31"/>
  <c r="BB198" i="40"/>
  <c r="J6" i="31"/>
  <c r="BF198" i="40"/>
  <c r="N6" i="31"/>
  <c r="BJ198" i="40"/>
  <c r="BB199" i="40"/>
  <c r="F7" i="31"/>
  <c r="BF199" i="40"/>
  <c r="J7" i="31"/>
  <c r="BJ199" i="40"/>
  <c r="N7" i="31"/>
  <c r="BB200" i="40"/>
  <c r="F8" i="31"/>
  <c r="BF200" i="40"/>
  <c r="J8" i="31"/>
  <c r="BJ200" i="40"/>
  <c r="N8" i="31"/>
  <c r="F9" i="31"/>
  <c r="BB201" i="40"/>
  <c r="J9" i="31"/>
  <c r="BF201" i="40"/>
  <c r="N9" i="31"/>
  <c r="BJ201" i="40"/>
  <c r="F10" i="31"/>
  <c r="BB202" i="40"/>
  <c r="J10" i="31"/>
  <c r="BF202" i="40"/>
  <c r="N10" i="31"/>
  <c r="BJ202" i="40"/>
  <c r="BB203" i="40"/>
  <c r="F11" i="31"/>
  <c r="BF203" i="40"/>
  <c r="J11" i="31"/>
  <c r="BJ203" i="40"/>
  <c r="N11" i="31"/>
  <c r="BB204" i="40"/>
  <c r="F12" i="31"/>
  <c r="BF204" i="40"/>
  <c r="J12" i="31"/>
  <c r="BJ204" i="40"/>
  <c r="N12" i="31"/>
  <c r="F13" i="31"/>
  <c r="BB205" i="40"/>
  <c r="J13" i="31"/>
  <c r="BF205" i="40"/>
  <c r="N13" i="31"/>
  <c r="BJ205" i="40"/>
  <c r="F14" i="31"/>
  <c r="BB206" i="40"/>
  <c r="J14" i="31"/>
  <c r="BF206" i="40"/>
  <c r="N14" i="31"/>
  <c r="BJ206" i="40"/>
  <c r="BB207" i="40"/>
  <c r="F15" i="31"/>
  <c r="BF207" i="40"/>
  <c r="J15" i="31"/>
  <c r="BJ207" i="40"/>
  <c r="N15" i="31"/>
  <c r="BB208" i="40"/>
  <c r="F16" i="31"/>
  <c r="BF208" i="40"/>
  <c r="J16" i="31"/>
  <c r="BJ208" i="40"/>
  <c r="N16" i="31"/>
  <c r="F17" i="31"/>
  <c r="BB209" i="40"/>
  <c r="J17" i="31"/>
  <c r="BF209" i="40"/>
  <c r="N17" i="31"/>
  <c r="BJ209" i="40"/>
  <c r="F41" i="43"/>
  <c r="F55" i="43" s="1"/>
  <c r="AL113" i="40"/>
  <c r="J41" i="43"/>
  <c r="J55" i="43" s="1"/>
  <c r="AP113" i="40"/>
  <c r="N41" i="43"/>
  <c r="N55" i="43" s="1"/>
  <c r="AT113" i="40"/>
  <c r="F59" i="43"/>
  <c r="F73" i="43" s="1"/>
  <c r="BB113" i="40"/>
  <c r="J59" i="43"/>
  <c r="J73" i="43" s="1"/>
  <c r="BF113" i="40"/>
  <c r="N59" i="43"/>
  <c r="N73" i="43" s="1"/>
  <c r="BJ113" i="40"/>
  <c r="C29" i="39"/>
  <c r="Q29" i="39" s="1"/>
  <c r="O18" i="39"/>
  <c r="G29" i="39"/>
  <c r="U29" i="39" s="1"/>
  <c r="K29" i="39"/>
  <c r="Y29" i="39" s="1"/>
  <c r="O19" i="39"/>
  <c r="G6" i="2"/>
  <c r="K6" i="2"/>
  <c r="O20" i="39"/>
  <c r="G7" i="2"/>
  <c r="K7" i="2"/>
  <c r="G8" i="2"/>
  <c r="K8" i="2"/>
  <c r="O22" i="39"/>
  <c r="G9" i="2"/>
  <c r="K9" i="2"/>
  <c r="O23" i="39"/>
  <c r="G10" i="2"/>
  <c r="K10" i="2"/>
  <c r="O24" i="39"/>
  <c r="G11" i="2"/>
  <c r="K11" i="2"/>
  <c r="O25" i="39"/>
  <c r="G12" i="2"/>
  <c r="K12" i="2"/>
  <c r="O26" i="39"/>
  <c r="G13" i="2"/>
  <c r="K13" i="2"/>
  <c r="O27" i="39"/>
  <c r="G14" i="2"/>
  <c r="K14" i="2"/>
  <c r="O28" i="39"/>
  <c r="G15" i="2"/>
  <c r="K15" i="2"/>
  <c r="C43" i="39"/>
  <c r="Q43" i="39" s="1"/>
  <c r="O32" i="39"/>
  <c r="O33" i="39"/>
  <c r="O34" i="39"/>
  <c r="O35" i="39"/>
  <c r="O36" i="39"/>
  <c r="O37" i="39"/>
  <c r="O38" i="39"/>
  <c r="O39" i="39"/>
  <c r="O40" i="39"/>
  <c r="O41" i="39"/>
  <c r="O42" i="39"/>
  <c r="O47" i="39"/>
  <c r="O48" i="39"/>
  <c r="O49" i="39"/>
  <c r="O50" i="39"/>
  <c r="O51" i="39"/>
  <c r="O52" i="39"/>
  <c r="O53" i="39"/>
  <c r="O54" i="39"/>
  <c r="O55" i="39"/>
  <c r="O56" i="39"/>
  <c r="O60" i="39"/>
  <c r="C71" i="39"/>
  <c r="Q71" i="39" s="1"/>
  <c r="O61" i="39"/>
  <c r="O62" i="39"/>
  <c r="O63" i="39"/>
  <c r="O64" i="39"/>
  <c r="O65" i="39"/>
  <c r="O66" i="39"/>
  <c r="O67" i="39"/>
  <c r="O68" i="39"/>
  <c r="O69" i="39"/>
  <c r="O70" i="39"/>
  <c r="C85" i="39"/>
  <c r="Q85" i="39" s="1"/>
  <c r="O74" i="39"/>
  <c r="O75" i="39"/>
  <c r="O76" i="39"/>
  <c r="O77" i="39"/>
  <c r="O78" i="39"/>
  <c r="O79" i="39"/>
  <c r="O80" i="39"/>
  <c r="O81" i="39"/>
  <c r="O82" i="39"/>
  <c r="O83" i="39"/>
  <c r="O84" i="39"/>
  <c r="C99" i="39"/>
  <c r="Q99" i="39" s="1"/>
  <c r="O88" i="39"/>
  <c r="G5" i="32"/>
  <c r="G99" i="39"/>
  <c r="U99" i="39" s="1"/>
  <c r="K5" i="32"/>
  <c r="K99" i="39"/>
  <c r="Y99" i="39" s="1"/>
  <c r="O89" i="39"/>
  <c r="O90" i="39"/>
  <c r="O91" i="39"/>
  <c r="G8" i="32"/>
  <c r="K8" i="32"/>
  <c r="O92" i="39"/>
  <c r="O93" i="39"/>
  <c r="O94" i="39"/>
  <c r="O95" i="39"/>
  <c r="O96" i="39"/>
  <c r="O97" i="39"/>
  <c r="O98" i="39"/>
  <c r="O102" i="39"/>
  <c r="O103" i="39"/>
  <c r="O104" i="39"/>
  <c r="O105" i="39"/>
  <c r="O106" i="39"/>
  <c r="O107" i="39"/>
  <c r="O108" i="39"/>
  <c r="O109" i="39"/>
  <c r="O110" i="39"/>
  <c r="O111" i="39"/>
  <c r="O112" i="39"/>
  <c r="O116" i="39"/>
  <c r="C127" i="39"/>
  <c r="Q127" i="39" s="1"/>
  <c r="O117" i="39"/>
  <c r="O118" i="39"/>
  <c r="O119" i="39"/>
  <c r="O120" i="39"/>
  <c r="O121" i="39"/>
  <c r="O122" i="39"/>
  <c r="O123" i="39"/>
  <c r="O124" i="39"/>
  <c r="O125" i="39"/>
  <c r="O126" i="39"/>
  <c r="C141" i="39"/>
  <c r="Q141" i="39" s="1"/>
  <c r="O130" i="39"/>
  <c r="O131" i="39"/>
  <c r="O132" i="39"/>
  <c r="O133" i="39"/>
  <c r="O134" i="39"/>
  <c r="O135" i="39"/>
  <c r="O136" i="39"/>
  <c r="O137" i="39"/>
  <c r="O138" i="39"/>
  <c r="O139" i="39"/>
  <c r="O140" i="39"/>
  <c r="C155" i="39"/>
  <c r="Q155" i="39" s="1"/>
  <c r="O144" i="39"/>
  <c r="O145" i="39"/>
  <c r="O146" i="39"/>
  <c r="O147" i="39"/>
  <c r="O148" i="39"/>
  <c r="O149" i="39"/>
  <c r="O150" i="39"/>
  <c r="O151" i="39"/>
  <c r="O152" i="39"/>
  <c r="O153" i="39"/>
  <c r="O154" i="39"/>
  <c r="C169" i="39"/>
  <c r="Q169" i="39" s="1"/>
  <c r="O158" i="39"/>
  <c r="O159" i="39"/>
  <c r="O160" i="39"/>
  <c r="O161" i="39"/>
  <c r="O162" i="39"/>
  <c r="O163" i="39"/>
  <c r="O164" i="39"/>
  <c r="O165" i="39"/>
  <c r="O166" i="39"/>
  <c r="O167" i="39"/>
  <c r="O168" i="39"/>
  <c r="C186" i="39"/>
  <c r="C201" i="39" s="1"/>
  <c r="O196" i="39" l="1"/>
  <c r="C211" i="39"/>
  <c r="O136" i="41"/>
  <c r="O89" i="41"/>
  <c r="O91" i="41"/>
  <c r="O154" i="41"/>
  <c r="O86" i="41"/>
  <c r="O153" i="41"/>
  <c r="O112" i="41"/>
  <c r="C182" i="41"/>
  <c r="Q182" i="41" s="1"/>
  <c r="O57" i="41"/>
  <c r="O128" i="41"/>
  <c r="O41" i="41"/>
  <c r="O118" i="41"/>
  <c r="O85" i="41"/>
  <c r="O69" i="41"/>
  <c r="O141" i="41"/>
  <c r="O62" i="41"/>
  <c r="O8" i="41"/>
  <c r="O95" i="41"/>
  <c r="O90" i="41"/>
  <c r="O45" i="41"/>
  <c r="O77" i="41"/>
  <c r="O125" i="41"/>
  <c r="O87" i="41"/>
  <c r="O150" i="41"/>
  <c r="O64" i="41"/>
  <c r="O149" i="41"/>
  <c r="O108" i="41"/>
  <c r="O53" i="41"/>
  <c r="O124" i="41"/>
  <c r="O37" i="41"/>
  <c r="O107" i="41"/>
  <c r="O63" i="41"/>
  <c r="O47" i="41"/>
  <c r="O137" i="41"/>
  <c r="O58" i="41"/>
  <c r="O121" i="41"/>
  <c r="O80" i="41"/>
  <c r="O60" i="41"/>
  <c r="O142" i="41"/>
  <c r="O104" i="41"/>
  <c r="O10" i="41"/>
  <c r="O120" i="41"/>
  <c r="O7" i="41"/>
  <c r="O73" i="41"/>
  <c r="O55" i="41"/>
  <c r="O39" i="41"/>
  <c r="O133" i="41"/>
  <c r="O54" i="41"/>
  <c r="O16" i="41"/>
  <c r="O12" i="41"/>
  <c r="O61" i="41"/>
  <c r="O117" i="41"/>
  <c r="O76" i="41"/>
  <c r="O48" i="41"/>
  <c r="O109" i="41"/>
  <c r="O56" i="41"/>
  <c r="O138" i="41"/>
  <c r="O78" i="41"/>
  <c r="O159" i="41"/>
  <c r="O14" i="41"/>
  <c r="O79" i="41"/>
  <c r="O11" i="41"/>
  <c r="O43" i="41"/>
  <c r="O122" i="41"/>
  <c r="O24" i="41"/>
  <c r="O28" i="41"/>
  <c r="O38" i="41"/>
  <c r="O157" i="41"/>
  <c r="O126" i="41"/>
  <c r="O148" i="41"/>
  <c r="O110" i="41"/>
  <c r="O72" i="41"/>
  <c r="O40" i="41"/>
  <c r="O105" i="41"/>
  <c r="O134" i="41"/>
  <c r="O74" i="41"/>
  <c r="O155" i="41"/>
  <c r="O15" i="41"/>
  <c r="O75" i="41"/>
  <c r="O59" i="41"/>
  <c r="O32" i="41"/>
  <c r="O111" i="41"/>
  <c r="O160" i="41"/>
  <c r="O9" i="41"/>
  <c r="O158" i="41"/>
  <c r="O119" i="41"/>
  <c r="O88" i="41"/>
  <c r="O144" i="41"/>
  <c r="O106" i="41"/>
  <c r="O46" i="41"/>
  <c r="O101" i="41"/>
  <c r="O127" i="41"/>
  <c r="O70" i="41"/>
  <c r="O151" i="41"/>
  <c r="O143" i="41"/>
  <c r="O71" i="41"/>
  <c r="O36" i="41"/>
  <c r="O103" i="41"/>
  <c r="O156" i="41"/>
  <c r="O96" i="41"/>
  <c r="O13" i="41"/>
  <c r="O135" i="41"/>
  <c r="O140" i="41"/>
  <c r="O102" i="41"/>
  <c r="O42" i="41"/>
  <c r="O94" i="41"/>
  <c r="O123" i="41"/>
  <c r="O44" i="41"/>
  <c r="O68" i="41"/>
  <c r="O139" i="41"/>
  <c r="O52" i="41"/>
  <c r="O21" i="41"/>
  <c r="O93" i="41"/>
  <c r="O84" i="41"/>
  <c r="O152" i="41"/>
  <c r="O92" i="41"/>
  <c r="O5" i="41"/>
  <c r="C197" i="40"/>
  <c r="P113" i="41"/>
  <c r="AV194" i="40"/>
  <c r="P193" i="41"/>
  <c r="BL194" i="40"/>
  <c r="O100" i="41"/>
  <c r="AF194" i="40"/>
  <c r="O20" i="41"/>
  <c r="P177" i="41"/>
  <c r="P194" i="40"/>
  <c r="K14" i="33"/>
  <c r="I6" i="33"/>
  <c r="N7" i="33"/>
  <c r="H9" i="33"/>
  <c r="M10" i="33"/>
  <c r="G12" i="33"/>
  <c r="L13" i="33"/>
  <c r="F15" i="33"/>
  <c r="K16" i="33"/>
  <c r="G10" i="33"/>
  <c r="L15" i="33"/>
  <c r="H6" i="33"/>
  <c r="F12" i="33"/>
  <c r="G7" i="33"/>
  <c r="L8" i="33"/>
  <c r="F10" i="33"/>
  <c r="K11" i="33"/>
  <c r="E13" i="33"/>
  <c r="J14" i="33"/>
  <c r="D16" i="33"/>
  <c r="I17" i="33"/>
  <c r="H206" i="40"/>
  <c r="L7" i="33"/>
  <c r="L11" i="33"/>
  <c r="H15" i="33"/>
  <c r="J8" i="33"/>
  <c r="L14" i="33"/>
  <c r="H7" i="33"/>
  <c r="E12" i="33"/>
  <c r="I16" i="33"/>
  <c r="K9" i="33"/>
  <c r="H14" i="33"/>
  <c r="G9" i="33"/>
  <c r="I15" i="33"/>
  <c r="D9" i="33"/>
  <c r="M14" i="33"/>
  <c r="F205" i="40"/>
  <c r="J202" i="40"/>
  <c r="M6" i="33"/>
  <c r="G8" i="33"/>
  <c r="L9" i="33"/>
  <c r="F11" i="33"/>
  <c r="K12" i="33"/>
  <c r="E14" i="33"/>
  <c r="J15" i="33"/>
  <c r="D17" i="33"/>
  <c r="K6" i="33"/>
  <c r="H11" i="33"/>
  <c r="F17" i="33"/>
  <c r="M7" i="33"/>
  <c r="K13" i="33"/>
  <c r="I204" i="40"/>
  <c r="I200" i="40"/>
  <c r="F6" i="33"/>
  <c r="K7" i="33"/>
  <c r="E9" i="33"/>
  <c r="J10" i="33"/>
  <c r="D12" i="33"/>
  <c r="I13" i="33"/>
  <c r="N14" i="33"/>
  <c r="H16" i="33"/>
  <c r="M8" i="33"/>
  <c r="I12" i="33"/>
  <c r="E16" i="33"/>
  <c r="D10" i="33"/>
  <c r="F16" i="33"/>
  <c r="I8" i="33"/>
  <c r="F13" i="33"/>
  <c r="J17" i="33"/>
  <c r="L10" i="33"/>
  <c r="M15" i="33"/>
  <c r="E11" i="33"/>
  <c r="J16" i="33"/>
  <c r="J7" i="33"/>
  <c r="H13" i="33"/>
  <c r="F7" i="33"/>
  <c r="K8" i="33"/>
  <c r="E10" i="33"/>
  <c r="J11" i="33"/>
  <c r="D13" i="33"/>
  <c r="I14" i="33"/>
  <c r="N15" i="33"/>
  <c r="H17" i="33"/>
  <c r="M17" i="33"/>
  <c r="E8" i="33"/>
  <c r="M12" i="33"/>
  <c r="N8" i="33"/>
  <c r="E15" i="33"/>
  <c r="J6" i="33"/>
  <c r="D8" i="33"/>
  <c r="I9" i="33"/>
  <c r="N10" i="33"/>
  <c r="H12" i="33"/>
  <c r="M13" i="33"/>
  <c r="G15" i="33"/>
  <c r="L16" i="33"/>
  <c r="N9" i="33"/>
  <c r="J13" i="33"/>
  <c r="M16" i="33"/>
  <c r="D6" i="33"/>
  <c r="I11" i="33"/>
  <c r="K17" i="33"/>
  <c r="J9" i="33"/>
  <c r="N13" i="33"/>
  <c r="L6" i="33"/>
  <c r="M11" i="33"/>
  <c r="G17" i="33"/>
  <c r="J12" i="33"/>
  <c r="N209" i="40"/>
  <c r="E6" i="33"/>
  <c r="I10" i="33"/>
  <c r="N11" i="33"/>
  <c r="G16" i="33"/>
  <c r="L17" i="33"/>
  <c r="F9" i="33"/>
  <c r="H10" i="33"/>
  <c r="N16" i="33"/>
  <c r="E209" i="40"/>
  <c r="N6" i="33"/>
  <c r="H8" i="33"/>
  <c r="M9" i="33"/>
  <c r="G11" i="33"/>
  <c r="L12" i="33"/>
  <c r="F14" i="33"/>
  <c r="K15" i="33"/>
  <c r="E17" i="33"/>
  <c r="D207" i="40"/>
  <c r="D7" i="33"/>
  <c r="D11" i="33"/>
  <c r="G14" i="33"/>
  <c r="N17" i="33"/>
  <c r="I7" i="33"/>
  <c r="G13" i="33"/>
  <c r="D206" i="40"/>
  <c r="G6" i="33"/>
  <c r="K10" i="33"/>
  <c r="D15" i="33"/>
  <c r="F8" i="33"/>
  <c r="N12" i="33"/>
  <c r="E7" i="33"/>
  <c r="D14" i="33"/>
  <c r="C190" i="41"/>
  <c r="Q190" i="41" s="1"/>
  <c r="C184" i="41"/>
  <c r="Q184" i="41" s="1"/>
  <c r="C186" i="41"/>
  <c r="Q186" i="41" s="1"/>
  <c r="BK129" i="40"/>
  <c r="BP129" i="40" s="1"/>
  <c r="AE129" i="40"/>
  <c r="BN129" i="40" s="1"/>
  <c r="O71" i="39"/>
  <c r="O85" i="39"/>
  <c r="O127" i="39"/>
  <c r="AU129" i="40"/>
  <c r="BO129" i="40" s="1"/>
  <c r="O43" i="39"/>
  <c r="O155" i="39"/>
  <c r="O141" i="39"/>
  <c r="O15" i="39"/>
  <c r="C191" i="41"/>
  <c r="Q191" i="41" s="1"/>
  <c r="C188" i="41"/>
  <c r="Q188" i="41" s="1"/>
  <c r="O6" i="41"/>
  <c r="C192" i="41"/>
  <c r="Q192" i="41" s="1"/>
  <c r="E203" i="40"/>
  <c r="C187" i="41"/>
  <c r="Q187" i="41" s="1"/>
  <c r="J204" i="40"/>
  <c r="M203" i="40"/>
  <c r="G209" i="40"/>
  <c r="J201" i="40"/>
  <c r="L198" i="40"/>
  <c r="N205" i="40"/>
  <c r="O113" i="39"/>
  <c r="N203" i="40"/>
  <c r="G198" i="40"/>
  <c r="M205" i="40"/>
  <c r="E199" i="40"/>
  <c r="K207" i="40"/>
  <c r="N199" i="40"/>
  <c r="O169" i="39"/>
  <c r="P198" i="39" s="1"/>
  <c r="I208" i="40"/>
  <c r="K201" i="40"/>
  <c r="BK145" i="40"/>
  <c r="BP145" i="40" s="1"/>
  <c r="C181" i="41"/>
  <c r="Q181" i="41" s="1"/>
  <c r="F206" i="40"/>
  <c r="E204" i="40"/>
  <c r="C183" i="41"/>
  <c r="Q183" i="41" s="1"/>
  <c r="J208" i="40"/>
  <c r="F207" i="40"/>
  <c r="J200" i="40"/>
  <c r="E205" i="40"/>
  <c r="H199" i="40"/>
  <c r="J207" i="40"/>
  <c r="J199" i="40"/>
  <c r="F198" i="40"/>
  <c r="E208" i="40"/>
  <c r="I205" i="40"/>
  <c r="O27" i="41"/>
  <c r="C171" i="41"/>
  <c r="Q171" i="41" s="1"/>
  <c r="C176" i="41"/>
  <c r="Q176" i="41" s="1"/>
  <c r="C189" i="41"/>
  <c r="Q189" i="41" s="1"/>
  <c r="O26" i="41"/>
  <c r="C170" i="41"/>
  <c r="Q170" i="41" s="1"/>
  <c r="O25" i="41"/>
  <c r="C169" i="41"/>
  <c r="Q169" i="41" s="1"/>
  <c r="O31" i="41"/>
  <c r="C175" i="41"/>
  <c r="Q175" i="41" s="1"/>
  <c r="O30" i="41"/>
  <c r="C174" i="41"/>
  <c r="Q174" i="41" s="1"/>
  <c r="C113" i="41"/>
  <c r="Q113" i="41" s="1"/>
  <c r="F203" i="40"/>
  <c r="D204" i="40"/>
  <c r="M207" i="40"/>
  <c r="C145" i="41"/>
  <c r="Q145" i="41" s="1"/>
  <c r="O132" i="41"/>
  <c r="O23" i="41"/>
  <c r="C167" i="41"/>
  <c r="Q167" i="41" s="1"/>
  <c r="O22" i="41"/>
  <c r="C166" i="41"/>
  <c r="Q166" i="41" s="1"/>
  <c r="C49" i="41"/>
  <c r="Q49" i="41" s="1"/>
  <c r="C97" i="41"/>
  <c r="Q97" i="41" s="1"/>
  <c r="C185" i="41"/>
  <c r="Q185" i="41" s="1"/>
  <c r="C81" i="41"/>
  <c r="Q81" i="41" s="1"/>
  <c r="C129" i="41"/>
  <c r="Q129" i="41" s="1"/>
  <c r="O116" i="41"/>
  <c r="C172" i="41"/>
  <c r="Q172" i="41" s="1"/>
  <c r="J209" i="40"/>
  <c r="N206" i="40"/>
  <c r="N198" i="40"/>
  <c r="D203" i="40"/>
  <c r="K199" i="40"/>
  <c r="I203" i="40"/>
  <c r="M200" i="40"/>
  <c r="O29" i="41"/>
  <c r="C173" i="41"/>
  <c r="Q173" i="41" s="1"/>
  <c r="C161" i="41"/>
  <c r="Q161" i="41" s="1"/>
  <c r="C168" i="41"/>
  <c r="Q168" i="41" s="1"/>
  <c r="C65" i="41"/>
  <c r="Q65" i="41" s="1"/>
  <c r="C165" i="41"/>
  <c r="Q165" i="41" s="1"/>
  <c r="C33" i="41"/>
  <c r="Q33" i="41" s="1"/>
  <c r="N207" i="40"/>
  <c r="F199" i="40"/>
  <c r="G201" i="40"/>
  <c r="I207" i="40"/>
  <c r="K202" i="40"/>
  <c r="N208" i="40"/>
  <c r="F19" i="43"/>
  <c r="F208" i="40"/>
  <c r="M201" i="40"/>
  <c r="E201" i="40"/>
  <c r="K205" i="40"/>
  <c r="D202" i="40"/>
  <c r="M209" i="40"/>
  <c r="I206" i="40"/>
  <c r="I202" i="40"/>
  <c r="M199" i="40"/>
  <c r="I198" i="40"/>
  <c r="L205" i="40"/>
  <c r="D201" i="40"/>
  <c r="O65" i="40"/>
  <c r="BM65" i="40" s="1"/>
  <c r="I199" i="40"/>
  <c r="H208" i="40"/>
  <c r="L206" i="40"/>
  <c r="D205" i="40"/>
  <c r="H201" i="40"/>
  <c r="G197" i="39"/>
  <c r="K16" i="32"/>
  <c r="C7" i="2"/>
  <c r="O174" i="39"/>
  <c r="C13" i="32"/>
  <c r="C28" i="32" s="1"/>
  <c r="O194" i="39"/>
  <c r="C9" i="32"/>
  <c r="C24" i="32" s="1"/>
  <c r="O190" i="39"/>
  <c r="C7" i="32"/>
  <c r="C22" i="32" s="1"/>
  <c r="O188" i="39"/>
  <c r="O191" i="40"/>
  <c r="BM191" i="40" s="1"/>
  <c r="C16" i="33"/>
  <c r="C34" i="33" s="1"/>
  <c r="O192" i="40"/>
  <c r="BM192" i="40" s="1"/>
  <c r="C17" i="33"/>
  <c r="C35" i="33" s="1"/>
  <c r="L197" i="40"/>
  <c r="L177" i="40"/>
  <c r="J197" i="39"/>
  <c r="J5" i="32"/>
  <c r="J16" i="32" s="1"/>
  <c r="BI197" i="40"/>
  <c r="M5" i="31"/>
  <c r="BI177" i="40"/>
  <c r="I5" i="30"/>
  <c r="AO197" i="40"/>
  <c r="AO177" i="40"/>
  <c r="E5" i="36"/>
  <c r="E19" i="36" s="1"/>
  <c r="BA193" i="40"/>
  <c r="Y197" i="40"/>
  <c r="I5" i="29"/>
  <c r="Y177" i="40"/>
  <c r="E5" i="34"/>
  <c r="E19" i="34" s="1"/>
  <c r="U193" i="40"/>
  <c r="I19" i="43"/>
  <c r="E207" i="40"/>
  <c r="E197" i="40"/>
  <c r="E177" i="40"/>
  <c r="N5" i="33"/>
  <c r="N193" i="40"/>
  <c r="O33" i="40"/>
  <c r="BM33" i="40" s="1"/>
  <c r="M197" i="39"/>
  <c r="M5" i="32"/>
  <c r="M16" i="32" s="1"/>
  <c r="O169" i="40"/>
  <c r="BM169" i="40" s="1"/>
  <c r="C202" i="40"/>
  <c r="C17" i="30"/>
  <c r="C35" i="30" s="1"/>
  <c r="AI209" i="40"/>
  <c r="AU176" i="40"/>
  <c r="BO176" i="40" s="1"/>
  <c r="AU170" i="40"/>
  <c r="BO170" i="40" s="1"/>
  <c r="C11" i="30"/>
  <c r="C29" i="30" s="1"/>
  <c r="AI203" i="40"/>
  <c r="AU166" i="40"/>
  <c r="BO166" i="40" s="1"/>
  <c r="C7" i="30"/>
  <c r="C25" i="30" s="1"/>
  <c r="AI199" i="40"/>
  <c r="AU191" i="40"/>
  <c r="BO191" i="40" s="1"/>
  <c r="C16" i="35"/>
  <c r="C34" i="35" s="1"/>
  <c r="C10" i="35"/>
  <c r="C28" i="35" s="1"/>
  <c r="AU185" i="40"/>
  <c r="BO185" i="40" s="1"/>
  <c r="C6" i="35"/>
  <c r="C24" i="35" s="1"/>
  <c r="AU181" i="40"/>
  <c r="BO181" i="40" s="1"/>
  <c r="AM193" i="40"/>
  <c r="G5" i="35"/>
  <c r="G19" i="35" s="1"/>
  <c r="AE113" i="40"/>
  <c r="BN113" i="40" s="1"/>
  <c r="AE164" i="40"/>
  <c r="BN164" i="40" s="1"/>
  <c r="S197" i="40"/>
  <c r="S177" i="40"/>
  <c r="AE189" i="40"/>
  <c r="BN189" i="40" s="1"/>
  <c r="C14" i="34"/>
  <c r="C32" i="34" s="1"/>
  <c r="C8" i="34"/>
  <c r="C26" i="34" s="1"/>
  <c r="AE183" i="40"/>
  <c r="BN183" i="40" s="1"/>
  <c r="W193" i="40"/>
  <c r="G5" i="34"/>
  <c r="G19" i="34" s="1"/>
  <c r="O186" i="39"/>
  <c r="O99" i="39"/>
  <c r="N5" i="31"/>
  <c r="BJ197" i="40"/>
  <c r="BJ177" i="40"/>
  <c r="F5" i="31"/>
  <c r="F19" i="31" s="1"/>
  <c r="BB197" i="40"/>
  <c r="BB177" i="40"/>
  <c r="J5" i="30"/>
  <c r="AP197" i="40"/>
  <c r="AP177" i="40"/>
  <c r="N5" i="36"/>
  <c r="N19" i="36" s="1"/>
  <c r="BJ193" i="40"/>
  <c r="F5" i="36"/>
  <c r="F19" i="36" s="1"/>
  <c r="BB193" i="40"/>
  <c r="J5" i="35"/>
  <c r="J19" i="35" s="1"/>
  <c r="AP193" i="40"/>
  <c r="J5" i="29"/>
  <c r="Z197" i="40"/>
  <c r="Z177" i="40"/>
  <c r="N5" i="34"/>
  <c r="N19" i="34" s="1"/>
  <c r="AD193" i="40"/>
  <c r="F5" i="34"/>
  <c r="F19" i="34" s="1"/>
  <c r="V193" i="40"/>
  <c r="J19" i="43"/>
  <c r="F209" i="40"/>
  <c r="J206" i="40"/>
  <c r="N201" i="40"/>
  <c r="F201" i="40"/>
  <c r="J198" i="40"/>
  <c r="J197" i="40"/>
  <c r="J177" i="40"/>
  <c r="L5" i="33"/>
  <c r="L193" i="40"/>
  <c r="O187" i="40"/>
  <c r="BM187" i="40" s="1"/>
  <c r="C12" i="33"/>
  <c r="C30" i="33" s="1"/>
  <c r="O188" i="40"/>
  <c r="BM188" i="40" s="1"/>
  <c r="C13" i="33"/>
  <c r="C31" i="33" s="1"/>
  <c r="O49" i="40"/>
  <c r="BM49" i="40" s="1"/>
  <c r="O174" i="40"/>
  <c r="BM174" i="40" s="1"/>
  <c r="C207" i="40"/>
  <c r="O182" i="40"/>
  <c r="BM182" i="40" s="1"/>
  <c r="C7" i="33"/>
  <c r="C25" i="33" s="1"/>
  <c r="M19" i="43"/>
  <c r="I197" i="40"/>
  <c r="I177" i="40"/>
  <c r="I5" i="33"/>
  <c r="I193" i="40"/>
  <c r="L209" i="40"/>
  <c r="L208" i="40"/>
  <c r="H205" i="40"/>
  <c r="L203" i="40"/>
  <c r="L201" i="40"/>
  <c r="C193" i="40"/>
  <c r="C6" i="33"/>
  <c r="C24" i="33" s="1"/>
  <c r="O181" i="40"/>
  <c r="BM181" i="40" s="1"/>
  <c r="K204" i="40"/>
  <c r="C199" i="40"/>
  <c r="O166" i="40"/>
  <c r="BM166" i="40" s="1"/>
  <c r="O165" i="40"/>
  <c r="BM165" i="40" s="1"/>
  <c r="C198" i="40"/>
  <c r="C164" i="41"/>
  <c r="Q164" i="41" s="1"/>
  <c r="L5" i="31"/>
  <c r="BH197" i="40"/>
  <c r="BH177" i="40"/>
  <c r="D5" i="31"/>
  <c r="D19" i="31" s="1"/>
  <c r="AZ197" i="40"/>
  <c r="AZ177" i="40"/>
  <c r="H5" i="30"/>
  <c r="AN197" i="40"/>
  <c r="AN177" i="40"/>
  <c r="L5" i="36"/>
  <c r="L19" i="36" s="1"/>
  <c r="BH193" i="40"/>
  <c r="D5" i="36"/>
  <c r="D19" i="36" s="1"/>
  <c r="AZ193" i="40"/>
  <c r="H5" i="35"/>
  <c r="H19" i="35" s="1"/>
  <c r="AN193" i="40"/>
  <c r="X197" i="40"/>
  <c r="H5" i="29"/>
  <c r="X177" i="40"/>
  <c r="L5" i="34"/>
  <c r="L19" i="34" s="1"/>
  <c r="AB193" i="40"/>
  <c r="D5" i="34"/>
  <c r="D19" i="34" s="1"/>
  <c r="T193" i="40"/>
  <c r="D19" i="43"/>
  <c r="D198" i="40"/>
  <c r="O172" i="40"/>
  <c r="BM172" i="40" s="1"/>
  <c r="C205" i="40"/>
  <c r="C203" i="40"/>
  <c r="O170" i="40"/>
  <c r="BM170" i="40" s="1"/>
  <c r="K198" i="40"/>
  <c r="O190" i="40"/>
  <c r="BM190" i="40" s="1"/>
  <c r="C15" i="33"/>
  <c r="C33" i="33" s="1"/>
  <c r="H197" i="39"/>
  <c r="H5" i="32"/>
  <c r="H16" i="32" s="1"/>
  <c r="C55" i="43"/>
  <c r="N56" i="43" s="1"/>
  <c r="BK176" i="40"/>
  <c r="BP176" i="40" s="1"/>
  <c r="C17" i="31"/>
  <c r="AY209" i="40"/>
  <c r="BK174" i="40"/>
  <c r="BP174" i="40" s="1"/>
  <c r="AY207" i="40"/>
  <c r="C15" i="31"/>
  <c r="C13" i="31"/>
  <c r="AY205" i="40"/>
  <c r="BK172" i="40"/>
  <c r="BP172" i="40" s="1"/>
  <c r="BK170" i="40"/>
  <c r="BP170" i="40" s="1"/>
  <c r="AY203" i="40"/>
  <c r="C11" i="31"/>
  <c r="BK168" i="40"/>
  <c r="BP168" i="40" s="1"/>
  <c r="C9" i="31"/>
  <c r="AY201" i="40"/>
  <c r="BK166" i="40"/>
  <c r="BP166" i="40" s="1"/>
  <c r="AY199" i="40"/>
  <c r="C7" i="31"/>
  <c r="BG177" i="40"/>
  <c r="K5" i="31"/>
  <c r="BG197" i="40"/>
  <c r="BK33" i="40"/>
  <c r="BP33" i="40" s="1"/>
  <c r="AI177" i="40"/>
  <c r="AI197" i="40"/>
  <c r="AU164" i="40"/>
  <c r="BO164" i="40" s="1"/>
  <c r="C16" i="36"/>
  <c r="C34" i="36" s="1"/>
  <c r="BK191" i="40"/>
  <c r="BP191" i="40" s="1"/>
  <c r="BK189" i="40"/>
  <c r="BP189" i="40" s="1"/>
  <c r="C14" i="36"/>
  <c r="C32" i="36" s="1"/>
  <c r="C12" i="36"/>
  <c r="C30" i="36" s="1"/>
  <c r="BK187" i="40"/>
  <c r="BP187" i="40" s="1"/>
  <c r="BK185" i="40"/>
  <c r="BP185" i="40" s="1"/>
  <c r="C10" i="36"/>
  <c r="C28" i="36" s="1"/>
  <c r="C8" i="36"/>
  <c r="C26" i="36" s="1"/>
  <c r="BK183" i="40"/>
  <c r="BP183" i="40" s="1"/>
  <c r="BK181" i="40"/>
  <c r="BP181" i="40" s="1"/>
  <c r="C6" i="36"/>
  <c r="C24" i="36" s="1"/>
  <c r="BC193" i="40"/>
  <c r="G5" i="36"/>
  <c r="G19" i="36" s="1"/>
  <c r="C16" i="29"/>
  <c r="S208" i="40"/>
  <c r="AE175" i="40"/>
  <c r="BN175" i="40" s="1"/>
  <c r="AE173" i="40"/>
  <c r="BN173" i="40" s="1"/>
  <c r="S206" i="40"/>
  <c r="C14" i="29"/>
  <c r="AE171" i="40"/>
  <c r="BN171" i="40" s="1"/>
  <c r="C12" i="29"/>
  <c r="S204" i="40"/>
  <c r="S202" i="40"/>
  <c r="C10" i="29"/>
  <c r="AE169" i="40"/>
  <c r="BN169" i="40" s="1"/>
  <c r="AE167" i="40"/>
  <c r="BN167" i="40" s="1"/>
  <c r="C8" i="29"/>
  <c r="S200" i="40"/>
  <c r="AE165" i="40"/>
  <c r="BN165" i="40" s="1"/>
  <c r="S198" i="40"/>
  <c r="C6" i="29"/>
  <c r="W177" i="40"/>
  <c r="W197" i="40"/>
  <c r="G5" i="29"/>
  <c r="G19" i="29" s="1"/>
  <c r="O161" i="40"/>
  <c r="BM161" i="40" s="1"/>
  <c r="G19" i="43"/>
  <c r="K206" i="40"/>
  <c r="K203" i="40"/>
  <c r="K200" i="40"/>
  <c r="K193" i="40"/>
  <c r="K5" i="33"/>
  <c r="H203" i="40"/>
  <c r="D200" i="40"/>
  <c r="C10" i="33"/>
  <c r="C28" i="33" s="1"/>
  <c r="O185" i="40"/>
  <c r="BM185" i="40" s="1"/>
  <c r="C208" i="40"/>
  <c r="O175" i="40"/>
  <c r="BM175" i="40" s="1"/>
  <c r="G197" i="40"/>
  <c r="G177" i="40"/>
  <c r="C15" i="30"/>
  <c r="C33" i="30" s="1"/>
  <c r="AI207" i="40"/>
  <c r="AU174" i="40"/>
  <c r="BO174" i="40" s="1"/>
  <c r="C14" i="35"/>
  <c r="C32" i="35" s="1"/>
  <c r="AU189" i="40"/>
  <c r="BO189" i="40" s="1"/>
  <c r="AE185" i="40"/>
  <c r="BN185" i="40" s="1"/>
  <c r="C10" i="34"/>
  <c r="C28" i="34" s="1"/>
  <c r="C12" i="2"/>
  <c r="O179" i="39"/>
  <c r="C15" i="2"/>
  <c r="O182" i="39"/>
  <c r="C12" i="32"/>
  <c r="C27" i="32" s="1"/>
  <c r="O193" i="39"/>
  <c r="C6" i="32"/>
  <c r="C21" i="32" s="1"/>
  <c r="O187" i="39"/>
  <c r="N197" i="40"/>
  <c r="N177" i="40"/>
  <c r="H5" i="33"/>
  <c r="H193" i="40"/>
  <c r="O183" i="40"/>
  <c r="BM183" i="40" s="1"/>
  <c r="C8" i="33"/>
  <c r="C26" i="33" s="1"/>
  <c r="H207" i="40"/>
  <c r="L199" i="40"/>
  <c r="J5" i="33"/>
  <c r="J193" i="40"/>
  <c r="O171" i="40"/>
  <c r="BM171" i="40" s="1"/>
  <c r="C204" i="40"/>
  <c r="O180" i="40"/>
  <c r="BM180" i="40" s="1"/>
  <c r="G5" i="33"/>
  <c r="G193" i="40"/>
  <c r="N5" i="32"/>
  <c r="N16" i="32" s="1"/>
  <c r="F197" i="39"/>
  <c r="F5" i="32"/>
  <c r="F16" i="32" s="1"/>
  <c r="BE197" i="40"/>
  <c r="I5" i="31"/>
  <c r="BE177" i="40"/>
  <c r="M5" i="30"/>
  <c r="AS197" i="40"/>
  <c r="AS177" i="40"/>
  <c r="E5" i="30"/>
  <c r="E19" i="30" s="1"/>
  <c r="AK197" i="40"/>
  <c r="AK177" i="40"/>
  <c r="I5" i="36"/>
  <c r="I19" i="36" s="1"/>
  <c r="BE193" i="40"/>
  <c r="M5" i="35"/>
  <c r="M19" i="35" s="1"/>
  <c r="AS193" i="40"/>
  <c r="E5" i="35"/>
  <c r="E19" i="35" s="1"/>
  <c r="AK193" i="40"/>
  <c r="AC197" i="40"/>
  <c r="M5" i="29"/>
  <c r="AC177" i="40"/>
  <c r="U197" i="40"/>
  <c r="E5" i="29"/>
  <c r="E19" i="29" s="1"/>
  <c r="U177" i="40"/>
  <c r="I5" i="34"/>
  <c r="I19" i="34" s="1"/>
  <c r="Y193" i="40"/>
  <c r="I209" i="40"/>
  <c r="M208" i="40"/>
  <c r="M206" i="40"/>
  <c r="E206" i="40"/>
  <c r="M204" i="40"/>
  <c r="M202" i="40"/>
  <c r="E202" i="40"/>
  <c r="I201" i="40"/>
  <c r="E200" i="40"/>
  <c r="M198" i="40"/>
  <c r="E198" i="40"/>
  <c r="M197" i="40"/>
  <c r="M177" i="40"/>
  <c r="E5" i="33"/>
  <c r="E193" i="40"/>
  <c r="D197" i="40"/>
  <c r="D177" i="40"/>
  <c r="O164" i="40"/>
  <c r="BM164" i="40" s="1"/>
  <c r="C177" i="40"/>
  <c r="H19" i="43"/>
  <c r="H209" i="40"/>
  <c r="L207" i="40"/>
  <c r="H204" i="40"/>
  <c r="H202" i="40"/>
  <c r="L200" i="40"/>
  <c r="D199" i="40"/>
  <c r="K209" i="40"/>
  <c r="O173" i="40"/>
  <c r="BM173" i="40" s="1"/>
  <c r="C206" i="40"/>
  <c r="O167" i="40"/>
  <c r="BM167" i="40" s="1"/>
  <c r="C200" i="40"/>
  <c r="BK164" i="40"/>
  <c r="BP164" i="40" s="1"/>
  <c r="AY197" i="40"/>
  <c r="AY177" i="40"/>
  <c r="AU175" i="40"/>
  <c r="BO175" i="40" s="1"/>
  <c r="C16" i="30"/>
  <c r="C34" i="30" s="1"/>
  <c r="AI208" i="40"/>
  <c r="AU173" i="40"/>
  <c r="BO173" i="40" s="1"/>
  <c r="C14" i="30"/>
  <c r="C32" i="30" s="1"/>
  <c r="AI206" i="40"/>
  <c r="AU171" i="40"/>
  <c r="BO171" i="40" s="1"/>
  <c r="C12" i="30"/>
  <c r="C30" i="30" s="1"/>
  <c r="AI204" i="40"/>
  <c r="C10" i="30"/>
  <c r="C28" i="30" s="1"/>
  <c r="AI202" i="40"/>
  <c r="AU169" i="40"/>
  <c r="BO169" i="40" s="1"/>
  <c r="AU167" i="40"/>
  <c r="BO167" i="40" s="1"/>
  <c r="C8" i="30"/>
  <c r="C26" i="30" s="1"/>
  <c r="AI200" i="40"/>
  <c r="AU165" i="40"/>
  <c r="BO165" i="40" s="1"/>
  <c r="C6" i="30"/>
  <c r="C24" i="30" s="1"/>
  <c r="AI198" i="40"/>
  <c r="AM177" i="40"/>
  <c r="G5" i="30"/>
  <c r="G19" i="30" s="1"/>
  <c r="AM197" i="40"/>
  <c r="BK17" i="40"/>
  <c r="BP17" i="40" s="1"/>
  <c r="AU192" i="40"/>
  <c r="BO192" i="40" s="1"/>
  <c r="C17" i="35"/>
  <c r="C35" i="35" s="1"/>
  <c r="AU190" i="40"/>
  <c r="BO190" i="40" s="1"/>
  <c r="C15" i="35"/>
  <c r="C33" i="35" s="1"/>
  <c r="AU188" i="40"/>
  <c r="BO188" i="40" s="1"/>
  <c r="C13" i="35"/>
  <c r="C31" i="35" s="1"/>
  <c r="AU186" i="40"/>
  <c r="BO186" i="40" s="1"/>
  <c r="C11" i="35"/>
  <c r="C29" i="35" s="1"/>
  <c r="AU184" i="40"/>
  <c r="BO184" i="40" s="1"/>
  <c r="C9" i="35"/>
  <c r="C27" i="35" s="1"/>
  <c r="AU182" i="40"/>
  <c r="BO182" i="40" s="1"/>
  <c r="C7" i="35"/>
  <c r="C25" i="35" s="1"/>
  <c r="AQ193" i="40"/>
  <c r="K5" i="35"/>
  <c r="K19" i="35" s="1"/>
  <c r="AU17" i="40"/>
  <c r="BO17" i="40" s="1"/>
  <c r="AE33" i="40"/>
  <c r="BN33" i="40" s="1"/>
  <c r="AE192" i="40"/>
  <c r="BN192" i="40" s="1"/>
  <c r="C17" i="34"/>
  <c r="C35" i="34" s="1"/>
  <c r="AE190" i="40"/>
  <c r="BN190" i="40" s="1"/>
  <c r="C15" i="34"/>
  <c r="C33" i="34" s="1"/>
  <c r="AE188" i="40"/>
  <c r="BN188" i="40" s="1"/>
  <c r="C13" i="34"/>
  <c r="C31" i="34" s="1"/>
  <c r="AE186" i="40"/>
  <c r="BN186" i="40" s="1"/>
  <c r="C11" i="34"/>
  <c r="C29" i="34" s="1"/>
  <c r="AE184" i="40"/>
  <c r="BN184" i="40" s="1"/>
  <c r="C9" i="34"/>
  <c r="C27" i="34" s="1"/>
  <c r="AE182" i="40"/>
  <c r="BN182" i="40" s="1"/>
  <c r="C7" i="34"/>
  <c r="C25" i="34" s="1"/>
  <c r="AA193" i="40"/>
  <c r="K5" i="34"/>
  <c r="K19" i="34" s="1"/>
  <c r="AE17" i="40"/>
  <c r="BN17" i="40" s="1"/>
  <c r="O129" i="40"/>
  <c r="BM129" i="40" s="1"/>
  <c r="O81" i="40"/>
  <c r="BM81" i="40" s="1"/>
  <c r="K177" i="40"/>
  <c r="K197" i="40"/>
  <c r="O186" i="40"/>
  <c r="BM186" i="40" s="1"/>
  <c r="C11" i="33"/>
  <c r="C29" i="33" s="1"/>
  <c r="C8" i="2"/>
  <c r="O175" i="39"/>
  <c r="C11" i="32"/>
  <c r="C26" i="32" s="1"/>
  <c r="O192" i="39"/>
  <c r="F197" i="40"/>
  <c r="F177" i="40"/>
  <c r="BA197" i="40"/>
  <c r="E5" i="31"/>
  <c r="E19" i="31" s="1"/>
  <c r="BA177" i="40"/>
  <c r="M5" i="36"/>
  <c r="M19" i="36" s="1"/>
  <c r="BI193" i="40"/>
  <c r="I5" i="35"/>
  <c r="I19" i="35" s="1"/>
  <c r="AO193" i="40"/>
  <c r="M5" i="34"/>
  <c r="M19" i="34" s="1"/>
  <c r="AC193" i="40"/>
  <c r="M5" i="33"/>
  <c r="M193" i="40"/>
  <c r="E197" i="39"/>
  <c r="E5" i="32"/>
  <c r="E16" i="32" s="1"/>
  <c r="AU172" i="40"/>
  <c r="BO172" i="40" s="1"/>
  <c r="C13" i="30"/>
  <c r="C31" i="30" s="1"/>
  <c r="AI205" i="40"/>
  <c r="AU168" i="40"/>
  <c r="BO168" i="40" s="1"/>
  <c r="C9" i="30"/>
  <c r="C27" i="30" s="1"/>
  <c r="AI201" i="40"/>
  <c r="AQ177" i="40"/>
  <c r="K5" i="30"/>
  <c r="AQ197" i="40"/>
  <c r="BK180" i="40"/>
  <c r="BP180" i="40" s="1"/>
  <c r="AY193" i="40"/>
  <c r="AU187" i="40"/>
  <c r="BO187" i="40" s="1"/>
  <c r="C12" i="35"/>
  <c r="C30" i="35" s="1"/>
  <c r="AU183" i="40"/>
  <c r="BO183" i="40" s="1"/>
  <c r="C8" i="35"/>
  <c r="C26" i="35" s="1"/>
  <c r="C16" i="34"/>
  <c r="C34" i="34" s="1"/>
  <c r="AE191" i="40"/>
  <c r="BN191" i="40" s="1"/>
  <c r="C12" i="34"/>
  <c r="C30" i="34" s="1"/>
  <c r="AE187" i="40"/>
  <c r="BN187" i="40" s="1"/>
  <c r="AE181" i="40"/>
  <c r="BN181" i="40" s="1"/>
  <c r="C6" i="34"/>
  <c r="C24" i="34" s="1"/>
  <c r="O145" i="40"/>
  <c r="BM145" i="40" s="1"/>
  <c r="O113" i="40"/>
  <c r="BM113" i="40" s="1"/>
  <c r="C11" i="2"/>
  <c r="O178" i="39"/>
  <c r="C10" i="2"/>
  <c r="O177" i="39"/>
  <c r="C6" i="2"/>
  <c r="O173" i="39"/>
  <c r="C14" i="32"/>
  <c r="C29" i="32" s="1"/>
  <c r="O195" i="39"/>
  <c r="C10" i="32"/>
  <c r="C25" i="32" s="1"/>
  <c r="O191" i="39"/>
  <c r="N19" i="43"/>
  <c r="C14" i="2"/>
  <c r="O181" i="39"/>
  <c r="C9" i="2"/>
  <c r="O176" i="39"/>
  <c r="C13" i="2"/>
  <c r="O180" i="39"/>
  <c r="K197" i="39"/>
  <c r="C8" i="32"/>
  <c r="C23" i="32" s="1"/>
  <c r="O189" i="39"/>
  <c r="G16" i="32"/>
  <c r="O29" i="39"/>
  <c r="J5" i="31"/>
  <c r="BF197" i="40"/>
  <c r="BF177" i="40"/>
  <c r="N5" i="30"/>
  <c r="AT197" i="40"/>
  <c r="AT177" i="40"/>
  <c r="F5" i="30"/>
  <c r="F19" i="30" s="1"/>
  <c r="AL197" i="40"/>
  <c r="AL177" i="40"/>
  <c r="J5" i="36"/>
  <c r="J19" i="36" s="1"/>
  <c r="BF193" i="40"/>
  <c r="N5" i="35"/>
  <c r="N19" i="35" s="1"/>
  <c r="AT193" i="40"/>
  <c r="F5" i="35"/>
  <c r="F19" i="35" s="1"/>
  <c r="AL193" i="40"/>
  <c r="N5" i="29"/>
  <c r="AD197" i="40"/>
  <c r="AD177" i="40"/>
  <c r="F5" i="29"/>
  <c r="F19" i="29" s="1"/>
  <c r="V197" i="40"/>
  <c r="V177" i="40"/>
  <c r="J5" i="34"/>
  <c r="J19" i="34" s="1"/>
  <c r="Z193" i="40"/>
  <c r="J205" i="40"/>
  <c r="N204" i="40"/>
  <c r="F204" i="40"/>
  <c r="J203" i="40"/>
  <c r="N202" i="40"/>
  <c r="F202" i="40"/>
  <c r="N200" i="40"/>
  <c r="F200" i="40"/>
  <c r="D5" i="33"/>
  <c r="D193" i="40"/>
  <c r="C14" i="33"/>
  <c r="C32" i="33" s="1"/>
  <c r="O189" i="40"/>
  <c r="BM189" i="40" s="1"/>
  <c r="K208" i="40"/>
  <c r="G211" i="41"/>
  <c r="E19" i="43"/>
  <c r="O184" i="40"/>
  <c r="BM184" i="40" s="1"/>
  <c r="C9" i="33"/>
  <c r="C27" i="33" s="1"/>
  <c r="D209" i="40"/>
  <c r="D208" i="40"/>
  <c r="L204" i="40"/>
  <c r="L202" i="40"/>
  <c r="H200" i="40"/>
  <c r="H198" i="40"/>
  <c r="H197" i="40"/>
  <c r="H177" i="40"/>
  <c r="G208" i="40"/>
  <c r="G206" i="40"/>
  <c r="G203" i="40"/>
  <c r="G200" i="40"/>
  <c r="I197" i="39"/>
  <c r="I5" i="32"/>
  <c r="I16" i="32" s="1"/>
  <c r="H5" i="31"/>
  <c r="BD197" i="40"/>
  <c r="BD177" i="40"/>
  <c r="L5" i="30"/>
  <c r="AR197" i="40"/>
  <c r="AR177" i="40"/>
  <c r="D5" i="30"/>
  <c r="D19" i="30" s="1"/>
  <c r="AJ197" i="40"/>
  <c r="AJ177" i="40"/>
  <c r="H5" i="36"/>
  <c r="H19" i="36" s="1"/>
  <c r="BD193" i="40"/>
  <c r="L5" i="35"/>
  <c r="L19" i="35" s="1"/>
  <c r="AR193" i="40"/>
  <c r="D5" i="35"/>
  <c r="D19" i="35" s="1"/>
  <c r="AJ193" i="40"/>
  <c r="AB197" i="40"/>
  <c r="L5" i="29"/>
  <c r="AB177" i="40"/>
  <c r="T197" i="40"/>
  <c r="D5" i="29"/>
  <c r="D19" i="29" s="1"/>
  <c r="T177" i="40"/>
  <c r="H5" i="34"/>
  <c r="H19" i="34" s="1"/>
  <c r="X193" i="40"/>
  <c r="L19" i="43"/>
  <c r="F5" i="33"/>
  <c r="F193" i="40"/>
  <c r="G207" i="40"/>
  <c r="G204" i="40"/>
  <c r="O168" i="40"/>
  <c r="BM168" i="40" s="1"/>
  <c r="C201" i="40"/>
  <c r="L197" i="39"/>
  <c r="L5" i="32"/>
  <c r="L16" i="32" s="1"/>
  <c r="D197" i="39"/>
  <c r="D5" i="32"/>
  <c r="D16" i="32" s="1"/>
  <c r="BK113" i="40"/>
  <c r="BP113" i="40" s="1"/>
  <c r="AU113" i="40"/>
  <c r="BO113" i="40" s="1"/>
  <c r="BK175" i="40"/>
  <c r="BP175" i="40" s="1"/>
  <c r="C16" i="31"/>
  <c r="AY208" i="40"/>
  <c r="C14" i="31"/>
  <c r="AY206" i="40"/>
  <c r="BK173" i="40"/>
  <c r="BP173" i="40" s="1"/>
  <c r="BK171" i="40"/>
  <c r="BP171" i="40" s="1"/>
  <c r="C12" i="31"/>
  <c r="AY204" i="40"/>
  <c r="BK169" i="40"/>
  <c r="BP169" i="40" s="1"/>
  <c r="C10" i="31"/>
  <c r="AY202" i="40"/>
  <c r="C8" i="31"/>
  <c r="AY200" i="40"/>
  <c r="BK167" i="40"/>
  <c r="BP167" i="40" s="1"/>
  <c r="BK165" i="40"/>
  <c r="BP165" i="40" s="1"/>
  <c r="C6" i="31"/>
  <c r="AY198" i="40"/>
  <c r="BC177" i="40"/>
  <c r="G5" i="31"/>
  <c r="G19" i="31" s="1"/>
  <c r="BC197" i="40"/>
  <c r="AU33" i="40"/>
  <c r="BO33" i="40" s="1"/>
  <c r="BK192" i="40"/>
  <c r="BP192" i="40" s="1"/>
  <c r="C17" i="36"/>
  <c r="C35" i="36" s="1"/>
  <c r="BK190" i="40"/>
  <c r="BP190" i="40" s="1"/>
  <c r="C15" i="36"/>
  <c r="C33" i="36" s="1"/>
  <c r="BK188" i="40"/>
  <c r="BP188" i="40" s="1"/>
  <c r="C13" i="36"/>
  <c r="C31" i="36" s="1"/>
  <c r="BK186" i="40"/>
  <c r="BP186" i="40" s="1"/>
  <c r="C11" i="36"/>
  <c r="C29" i="36" s="1"/>
  <c r="BK184" i="40"/>
  <c r="BP184" i="40" s="1"/>
  <c r="C9" i="36"/>
  <c r="C27" i="36" s="1"/>
  <c r="BK182" i="40"/>
  <c r="BP182" i="40" s="1"/>
  <c r="C7" i="36"/>
  <c r="C25" i="36" s="1"/>
  <c r="BG193" i="40"/>
  <c r="K5" i="36"/>
  <c r="K19" i="36" s="1"/>
  <c r="AU180" i="40"/>
  <c r="BO180" i="40" s="1"/>
  <c r="AI193" i="40"/>
  <c r="AE176" i="40"/>
  <c r="BN176" i="40" s="1"/>
  <c r="S209" i="40"/>
  <c r="C17" i="29"/>
  <c r="AE174" i="40"/>
  <c r="BN174" i="40" s="1"/>
  <c r="S207" i="40"/>
  <c r="C15" i="29"/>
  <c r="AE172" i="40"/>
  <c r="BN172" i="40" s="1"/>
  <c r="S205" i="40"/>
  <c r="C13" i="29"/>
  <c r="AE170" i="40"/>
  <c r="BN170" i="40" s="1"/>
  <c r="S203" i="40"/>
  <c r="C11" i="29"/>
  <c r="S201" i="40"/>
  <c r="C9" i="29"/>
  <c r="AE168" i="40"/>
  <c r="BN168" i="40" s="1"/>
  <c r="AE166" i="40"/>
  <c r="BN166" i="40" s="1"/>
  <c r="S199" i="40"/>
  <c r="C7" i="29"/>
  <c r="AA177" i="40"/>
  <c r="AA197" i="40"/>
  <c r="K5" i="29"/>
  <c r="S193" i="40"/>
  <c r="AE180" i="40"/>
  <c r="BN180" i="40" s="1"/>
  <c r="K19" i="43"/>
  <c r="O97" i="40"/>
  <c r="BM97" i="40" s="1"/>
  <c r="O176" i="40"/>
  <c r="BM176" i="40" s="1"/>
  <c r="C209" i="40"/>
  <c r="G205" i="40"/>
  <c r="G202" i="40"/>
  <c r="G199" i="40"/>
  <c r="C5" i="32"/>
  <c r="C197" i="39"/>
  <c r="O205" i="39" l="1"/>
  <c r="O211" i="39"/>
  <c r="O207" i="39"/>
  <c r="O202" i="39"/>
  <c r="O210" i="39"/>
  <c r="O203" i="39"/>
  <c r="O209" i="39"/>
  <c r="O206" i="39"/>
  <c r="O208" i="39"/>
  <c r="O204" i="39"/>
  <c r="O185" i="41"/>
  <c r="O187" i="41"/>
  <c r="O186" i="41"/>
  <c r="O182" i="41"/>
  <c r="O184" i="41"/>
  <c r="O161" i="41"/>
  <c r="O192" i="41"/>
  <c r="O190" i="41"/>
  <c r="O183" i="41"/>
  <c r="O188" i="41"/>
  <c r="O189" i="41"/>
  <c r="O191" i="41"/>
  <c r="O181" i="41"/>
  <c r="N19" i="31"/>
  <c r="N19" i="29"/>
  <c r="N19" i="30"/>
  <c r="M19" i="29"/>
  <c r="M19" i="31"/>
  <c r="M19" i="30"/>
  <c r="L19" i="29"/>
  <c r="L19" i="30"/>
  <c r="L19" i="31"/>
  <c r="K19" i="29"/>
  <c r="K19" i="30"/>
  <c r="K19" i="31"/>
  <c r="D19" i="33"/>
  <c r="J19" i="33"/>
  <c r="L19" i="33"/>
  <c r="J19" i="30"/>
  <c r="J19" i="31"/>
  <c r="J19" i="29"/>
  <c r="F19" i="33"/>
  <c r="E19" i="33"/>
  <c r="H19" i="33"/>
  <c r="K19" i="33"/>
  <c r="I19" i="33"/>
  <c r="N19" i="33"/>
  <c r="M19" i="33"/>
  <c r="G19" i="33"/>
  <c r="P194" i="41"/>
  <c r="P20" i="43"/>
  <c r="D14" i="47"/>
  <c r="I19" i="30"/>
  <c r="P56" i="43"/>
  <c r="D44" i="47" s="1"/>
  <c r="D22" i="47"/>
  <c r="P38" i="43"/>
  <c r="D18" i="47"/>
  <c r="I19" i="29"/>
  <c r="P74" i="43"/>
  <c r="D26" i="47"/>
  <c r="O32" i="32"/>
  <c r="I19" i="31"/>
  <c r="H19" i="30"/>
  <c r="H19" i="29"/>
  <c r="H19" i="31"/>
  <c r="V210" i="40"/>
  <c r="W210" i="40"/>
  <c r="O65" i="41"/>
  <c r="O145" i="41"/>
  <c r="O113" i="41"/>
  <c r="O97" i="41"/>
  <c r="O81" i="41"/>
  <c r="O33" i="41"/>
  <c r="O129" i="41"/>
  <c r="O49" i="41"/>
  <c r="AE203" i="40"/>
  <c r="O165" i="41"/>
  <c r="C199" i="41"/>
  <c r="O173" i="41"/>
  <c r="C207" i="41"/>
  <c r="O166" i="41"/>
  <c r="C200" i="41"/>
  <c r="O175" i="41"/>
  <c r="C209" i="41"/>
  <c r="O170" i="41"/>
  <c r="C204" i="41"/>
  <c r="O171" i="41"/>
  <c r="C205" i="41"/>
  <c r="BC210" i="40"/>
  <c r="O197" i="39"/>
  <c r="D10" i="47" s="1"/>
  <c r="O201" i="40"/>
  <c r="AU208" i="40"/>
  <c r="O172" i="41"/>
  <c r="C206" i="41"/>
  <c r="O176" i="41"/>
  <c r="C210" i="41"/>
  <c r="AE206" i="40"/>
  <c r="O168" i="41"/>
  <c r="C202" i="41"/>
  <c r="O167" i="41"/>
  <c r="C201" i="41"/>
  <c r="O174" i="41"/>
  <c r="C208" i="41"/>
  <c r="O169" i="41"/>
  <c r="C203" i="41"/>
  <c r="AU201" i="40"/>
  <c r="AQ210" i="40"/>
  <c r="M211" i="41"/>
  <c r="AA210" i="40"/>
  <c r="O208" i="40"/>
  <c r="O198" i="40"/>
  <c r="O205" i="41"/>
  <c r="AU205" i="40"/>
  <c r="AU198" i="40"/>
  <c r="AE201" i="40"/>
  <c r="AE205" i="40"/>
  <c r="AE209" i="40"/>
  <c r="O201" i="41"/>
  <c r="BK202" i="40"/>
  <c r="BK206" i="40"/>
  <c r="AE193" i="40"/>
  <c r="BN193" i="40" s="1"/>
  <c r="BK198" i="40"/>
  <c r="AB210" i="40"/>
  <c r="E211" i="41"/>
  <c r="O205" i="40"/>
  <c r="O197" i="40"/>
  <c r="O199" i="40"/>
  <c r="AE202" i="40"/>
  <c r="O204" i="41"/>
  <c r="I210" i="40"/>
  <c r="AR210" i="40"/>
  <c r="AT210" i="40"/>
  <c r="AY210" i="40"/>
  <c r="I211" i="41"/>
  <c r="AC210" i="40"/>
  <c r="AS210" i="40"/>
  <c r="G210" i="40"/>
  <c r="AE204" i="40"/>
  <c r="BK203" i="40"/>
  <c r="AZ210" i="40"/>
  <c r="J210" i="40"/>
  <c r="BB210" i="40"/>
  <c r="F210" i="40"/>
  <c r="O206" i="40"/>
  <c r="O199" i="41"/>
  <c r="L211" i="41"/>
  <c r="AE198" i="40"/>
  <c r="BG210" i="40"/>
  <c r="O209" i="41"/>
  <c r="O202" i="40"/>
  <c r="AO210" i="40"/>
  <c r="C166" i="36"/>
  <c r="C147" i="36"/>
  <c r="BD210" i="40"/>
  <c r="BF210" i="40"/>
  <c r="C170" i="30"/>
  <c r="C151" i="30"/>
  <c r="C163" i="30"/>
  <c r="C144" i="30"/>
  <c r="C172" i="30"/>
  <c r="C153" i="30"/>
  <c r="AI210" i="40"/>
  <c r="AU177" i="40"/>
  <c r="BO177" i="40" s="1"/>
  <c r="O203" i="41"/>
  <c r="BH210" i="40"/>
  <c r="AE177" i="40"/>
  <c r="BN177" i="40" s="1"/>
  <c r="S210" i="40"/>
  <c r="C174" i="30"/>
  <c r="C155" i="30"/>
  <c r="C20" i="32"/>
  <c r="C16" i="32"/>
  <c r="BK200" i="40"/>
  <c r="AD210" i="40"/>
  <c r="C162" i="34"/>
  <c r="C143" i="34"/>
  <c r="C169" i="35"/>
  <c r="C150" i="35"/>
  <c r="C66" i="35"/>
  <c r="C169" i="34"/>
  <c r="C150" i="34"/>
  <c r="C170" i="35"/>
  <c r="C151" i="35"/>
  <c r="C67" i="35"/>
  <c r="C174" i="35"/>
  <c r="C155" i="35"/>
  <c r="C71" i="35"/>
  <c r="AU202" i="40"/>
  <c r="AU206" i="40"/>
  <c r="N210" i="40"/>
  <c r="AE208" i="40"/>
  <c r="C165" i="36"/>
  <c r="C146" i="36"/>
  <c r="C169" i="36"/>
  <c r="C150" i="36"/>
  <c r="X210" i="40"/>
  <c r="C164" i="34"/>
  <c r="C145" i="34"/>
  <c r="C164" i="30"/>
  <c r="C145" i="30"/>
  <c r="E210" i="40"/>
  <c r="AE199" i="40"/>
  <c r="AE207" i="40"/>
  <c r="AU193" i="40"/>
  <c r="BO193" i="40" s="1"/>
  <c r="C164" i="36"/>
  <c r="C145" i="36"/>
  <c r="C168" i="36"/>
  <c r="C149" i="36"/>
  <c r="C172" i="36"/>
  <c r="C153" i="36"/>
  <c r="T210" i="40"/>
  <c r="AJ210" i="40"/>
  <c r="H211" i="41"/>
  <c r="AL210" i="40"/>
  <c r="C172" i="34"/>
  <c r="C153" i="34"/>
  <c r="AM210" i="40"/>
  <c r="AU204" i="40"/>
  <c r="O200" i="40"/>
  <c r="D210" i="40"/>
  <c r="M210" i="40"/>
  <c r="U210" i="40"/>
  <c r="AK210" i="40"/>
  <c r="O206" i="41"/>
  <c r="C166" i="34"/>
  <c r="C147" i="34"/>
  <c r="AU207" i="40"/>
  <c r="C163" i="36"/>
  <c r="C144" i="36"/>
  <c r="C167" i="36"/>
  <c r="C148" i="36"/>
  <c r="C171" i="36"/>
  <c r="C152" i="36"/>
  <c r="AU197" i="40"/>
  <c r="BK201" i="40"/>
  <c r="BK205" i="40"/>
  <c r="BK209" i="40"/>
  <c r="AN210" i="40"/>
  <c r="N211" i="41"/>
  <c r="Z210" i="40"/>
  <c r="C170" i="34"/>
  <c r="C151" i="34"/>
  <c r="AE197" i="40"/>
  <c r="C173" i="35"/>
  <c r="C154" i="35"/>
  <c r="C70" i="35"/>
  <c r="AU199" i="40"/>
  <c r="AU209" i="40"/>
  <c r="O202" i="41"/>
  <c r="C170" i="36"/>
  <c r="C151" i="36"/>
  <c r="C174" i="36"/>
  <c r="C155" i="36"/>
  <c r="C168" i="34"/>
  <c r="C149" i="34"/>
  <c r="AU200" i="40"/>
  <c r="BE210" i="40"/>
  <c r="C177" i="41"/>
  <c r="Q177" i="41" s="1"/>
  <c r="O164" i="41"/>
  <c r="BK204" i="40"/>
  <c r="C166" i="30"/>
  <c r="C147" i="30"/>
  <c r="BK177" i="40"/>
  <c r="BP177" i="40" s="1"/>
  <c r="BA210" i="40"/>
  <c r="C165" i="34"/>
  <c r="C146" i="34"/>
  <c r="C173" i="34"/>
  <c r="C154" i="34"/>
  <c r="C166" i="35"/>
  <c r="C147" i="35"/>
  <c r="C63" i="35"/>
  <c r="O200" i="41"/>
  <c r="C171" i="35"/>
  <c r="C152" i="35"/>
  <c r="C68" i="35"/>
  <c r="C173" i="36"/>
  <c r="C154" i="36"/>
  <c r="BJ210" i="40"/>
  <c r="C167" i="35"/>
  <c r="C148" i="35"/>
  <c r="C64" i="35"/>
  <c r="AU203" i="40"/>
  <c r="L210" i="40"/>
  <c r="O209" i="40"/>
  <c r="BK208" i="40"/>
  <c r="H210" i="40"/>
  <c r="J211" i="41"/>
  <c r="C165" i="35"/>
  <c r="C146" i="35"/>
  <c r="C62" i="35"/>
  <c r="BK193" i="40"/>
  <c r="BP193" i="40" s="1"/>
  <c r="K211" i="41"/>
  <c r="K210" i="40"/>
  <c r="C163" i="34"/>
  <c r="C144" i="34"/>
  <c r="C167" i="34"/>
  <c r="C148" i="34"/>
  <c r="C171" i="34"/>
  <c r="C152" i="34"/>
  <c r="C164" i="35"/>
  <c r="C145" i="35"/>
  <c r="C61" i="35"/>
  <c r="C168" i="35"/>
  <c r="C149" i="35"/>
  <c r="C65" i="35"/>
  <c r="C172" i="35"/>
  <c r="C153" i="35"/>
  <c r="C69" i="35"/>
  <c r="C167" i="30"/>
  <c r="C148" i="30"/>
  <c r="C173" i="30"/>
  <c r="C154" i="30"/>
  <c r="BK197" i="40"/>
  <c r="O208" i="41"/>
  <c r="O177" i="40"/>
  <c r="BM177" i="40" s="1"/>
  <c r="C210" i="40"/>
  <c r="O193" i="40"/>
  <c r="BM193" i="40" s="1"/>
  <c r="O204" i="40"/>
  <c r="F211" i="41"/>
  <c r="AE200" i="40"/>
  <c r="BK199" i="40"/>
  <c r="BK207" i="40"/>
  <c r="O203" i="40"/>
  <c r="O207" i="40"/>
  <c r="O210" i="41"/>
  <c r="AP210" i="40"/>
  <c r="C163" i="35"/>
  <c r="C144" i="35"/>
  <c r="C60" i="35"/>
  <c r="Y210" i="40"/>
  <c r="BI210" i="40"/>
  <c r="O207" i="41"/>
  <c r="D211" i="41"/>
  <c r="D16" i="47" l="1"/>
  <c r="D13" i="47"/>
  <c r="D21" i="47"/>
  <c r="D20" i="47"/>
  <c r="D12" i="47"/>
  <c r="D25" i="47"/>
  <c r="D17" i="47"/>
  <c r="D24" i="47"/>
  <c r="O177" i="41"/>
  <c r="P75" i="43"/>
  <c r="D30" i="47"/>
  <c r="D27" i="32"/>
  <c r="D23" i="32"/>
  <c r="E23" i="32" s="1"/>
  <c r="D28" i="32"/>
  <c r="D24" i="32"/>
  <c r="D20" i="32"/>
  <c r="D29" i="32"/>
  <c r="D25" i="32"/>
  <c r="D21" i="32"/>
  <c r="D26" i="32"/>
  <c r="D22" i="32"/>
  <c r="E22" i="32" s="1"/>
  <c r="O194" i="40"/>
  <c r="D15" i="47" s="1"/>
  <c r="O210" i="40"/>
  <c r="BK194" i="40"/>
  <c r="D27" i="47" s="1"/>
  <c r="BK210" i="40"/>
  <c r="C31" i="32"/>
  <c r="AU194" i="40"/>
  <c r="D23" i="47" s="1"/>
  <c r="AU210" i="40"/>
  <c r="AE210" i="40"/>
  <c r="AE194" i="40"/>
  <c r="D19" i="47" s="1"/>
  <c r="D28" i="47" l="1"/>
  <c r="O215" i="41"/>
  <c r="E27" i="32"/>
  <c r="F22" i="32"/>
  <c r="E20" i="32"/>
  <c r="F23" i="32"/>
  <c r="E26" i="32"/>
  <c r="E25" i="32"/>
  <c r="E29" i="32"/>
  <c r="E24" i="32"/>
  <c r="E21" i="32"/>
  <c r="E28" i="32"/>
  <c r="D31" i="32"/>
  <c r="F27" i="32" l="1"/>
  <c r="G27" i="32" s="1"/>
  <c r="F28" i="32"/>
  <c r="F29" i="32"/>
  <c r="F26" i="32"/>
  <c r="F20" i="32"/>
  <c r="F21" i="32"/>
  <c r="F24" i="32"/>
  <c r="F25" i="32"/>
  <c r="G23" i="32"/>
  <c r="G22" i="32"/>
  <c r="CH92" i="28"/>
  <c r="CG92" i="28"/>
  <c r="CF92" i="28"/>
  <c r="CE92" i="28"/>
  <c r="CD92" i="28"/>
  <c r="CC92" i="28"/>
  <c r="CB92" i="28"/>
  <c r="CA92" i="28"/>
  <c r="BZ92" i="28"/>
  <c r="BY92" i="28"/>
  <c r="BX92" i="28"/>
  <c r="BW92" i="28"/>
  <c r="BV92" i="28"/>
  <c r="BU92" i="28"/>
  <c r="BT92" i="28"/>
  <c r="BS92" i="28"/>
  <c r="BR92" i="28"/>
  <c r="BQ92" i="28"/>
  <c r="BP92" i="28"/>
  <c r="BO92" i="28"/>
  <c r="BN92" i="28"/>
  <c r="BM92" i="28"/>
  <c r="BL92" i="28"/>
  <c r="BK92" i="28"/>
  <c r="BJ92" i="28"/>
  <c r="BI92" i="28"/>
  <c r="BH92" i="28"/>
  <c r="BG92" i="28"/>
  <c r="BF92" i="28"/>
  <c r="BE92" i="28"/>
  <c r="BD92" i="28"/>
  <c r="BC92" i="28"/>
  <c r="BB92" i="28"/>
  <c r="BA92" i="28"/>
  <c r="AZ92" i="28"/>
  <c r="AY92" i="28"/>
  <c r="AX92" i="28"/>
  <c r="AW92" i="28"/>
  <c r="AV92" i="28"/>
  <c r="AU92" i="28"/>
  <c r="AT92" i="28"/>
  <c r="AS92" i="28"/>
  <c r="AR92" i="28"/>
  <c r="AQ92" i="28"/>
  <c r="AP92" i="28"/>
  <c r="AO92" i="28"/>
  <c r="AN92" i="28"/>
  <c r="AM92" i="28"/>
  <c r="AL92" i="28"/>
  <c r="AK92" i="28"/>
  <c r="AJ92" i="28"/>
  <c r="AI92" i="28"/>
  <c r="AH92" i="28"/>
  <c r="AG92" i="28"/>
  <c r="AF92" i="28"/>
  <c r="AE92" i="28"/>
  <c r="AD92" i="28"/>
  <c r="AC92" i="28"/>
  <c r="AB92" i="28"/>
  <c r="AA92" i="28"/>
  <c r="Z92" i="28"/>
  <c r="Y92" i="28"/>
  <c r="X92" i="28"/>
  <c r="W92" i="28"/>
  <c r="CH91" i="28"/>
  <c r="CG91" i="28"/>
  <c r="CF91" i="28"/>
  <c r="CE91" i="28"/>
  <c r="CD91" i="28"/>
  <c r="CC91" i="28"/>
  <c r="CB91" i="28"/>
  <c r="CA91" i="28"/>
  <c r="BZ91" i="28"/>
  <c r="BY91" i="28"/>
  <c r="BX91" i="28"/>
  <c r="BW91" i="28"/>
  <c r="BV91" i="28"/>
  <c r="BU91" i="28"/>
  <c r="BT91" i="28"/>
  <c r="BS91" i="28"/>
  <c r="BR91" i="28"/>
  <c r="BQ91" i="28"/>
  <c r="BP91" i="28"/>
  <c r="BO91" i="28"/>
  <c r="BN91" i="28"/>
  <c r="BM91" i="28"/>
  <c r="BL91" i="28"/>
  <c r="BK91" i="28"/>
  <c r="BJ91" i="28"/>
  <c r="BI91" i="28"/>
  <c r="BH91" i="28"/>
  <c r="BG91" i="28"/>
  <c r="BF91" i="28"/>
  <c r="BE91" i="28"/>
  <c r="BD91" i="28"/>
  <c r="BC91" i="28"/>
  <c r="BB91" i="28"/>
  <c r="BA91" i="28"/>
  <c r="AZ91" i="28"/>
  <c r="AY91" i="28"/>
  <c r="AX91" i="28"/>
  <c r="AW91" i="28"/>
  <c r="AV91" i="28"/>
  <c r="AU91" i="28"/>
  <c r="AT91" i="28"/>
  <c r="AS91" i="28"/>
  <c r="AR91" i="28"/>
  <c r="AQ91" i="28"/>
  <c r="AP91" i="28"/>
  <c r="AO91" i="28"/>
  <c r="AN91" i="28"/>
  <c r="AM91" i="28"/>
  <c r="AL91" i="28"/>
  <c r="AK91" i="28"/>
  <c r="AJ91" i="28"/>
  <c r="AI91" i="28"/>
  <c r="AH91" i="28"/>
  <c r="AG91" i="28"/>
  <c r="AF91" i="28"/>
  <c r="AE91" i="28"/>
  <c r="AD91" i="28"/>
  <c r="AC91" i="28"/>
  <c r="AB91" i="28"/>
  <c r="AA91" i="28"/>
  <c r="Z91" i="28"/>
  <c r="Y91" i="28"/>
  <c r="X91" i="28"/>
  <c r="W91" i="28"/>
  <c r="CH90" i="28"/>
  <c r="CG90" i="28"/>
  <c r="CF90" i="28"/>
  <c r="CE90" i="28"/>
  <c r="CD90" i="28"/>
  <c r="CC90" i="28"/>
  <c r="CB90" i="28"/>
  <c r="CA90" i="28"/>
  <c r="BZ90" i="28"/>
  <c r="BY90" i="28"/>
  <c r="BX90" i="28"/>
  <c r="BW90" i="28"/>
  <c r="BV90" i="28"/>
  <c r="BU90" i="28"/>
  <c r="BT90" i="28"/>
  <c r="BS90" i="28"/>
  <c r="BR90" i="28"/>
  <c r="BQ90" i="28"/>
  <c r="BP90" i="28"/>
  <c r="BO90" i="28"/>
  <c r="BN90" i="28"/>
  <c r="BM90" i="28"/>
  <c r="BL90" i="28"/>
  <c r="BK90" i="28"/>
  <c r="BJ90" i="28"/>
  <c r="BI90" i="28"/>
  <c r="BH90" i="28"/>
  <c r="BG90" i="28"/>
  <c r="BF90" i="28"/>
  <c r="BE90" i="28"/>
  <c r="BD90" i="28"/>
  <c r="BC90" i="28"/>
  <c r="BB90" i="28"/>
  <c r="BA90" i="28"/>
  <c r="AZ90" i="28"/>
  <c r="AY90" i="28"/>
  <c r="AX90" i="28"/>
  <c r="AW90" i="28"/>
  <c r="AV90" i="28"/>
  <c r="AU90" i="28"/>
  <c r="AT90" i="28"/>
  <c r="AS90" i="28"/>
  <c r="AR90" i="28"/>
  <c r="AQ90" i="28"/>
  <c r="AP90" i="28"/>
  <c r="AO90" i="28"/>
  <c r="AN90" i="28"/>
  <c r="AM90" i="28"/>
  <c r="AL90" i="28"/>
  <c r="AK90" i="28"/>
  <c r="AJ90" i="28"/>
  <c r="AI90" i="28"/>
  <c r="AH90" i="28"/>
  <c r="AG90" i="28"/>
  <c r="AF90" i="28"/>
  <c r="AE90" i="28"/>
  <c r="AD90" i="28"/>
  <c r="AC90" i="28"/>
  <c r="AB90" i="28"/>
  <c r="AA90" i="28"/>
  <c r="Z90" i="28"/>
  <c r="Y90" i="28"/>
  <c r="X90" i="28"/>
  <c r="W90" i="28"/>
  <c r="CH89" i="28"/>
  <c r="CG89" i="28"/>
  <c r="CF89" i="28"/>
  <c r="CE89" i="28"/>
  <c r="CD89" i="28"/>
  <c r="CC89" i="28"/>
  <c r="CB89" i="28"/>
  <c r="CA89" i="28"/>
  <c r="BZ89" i="28"/>
  <c r="BY89" i="28"/>
  <c r="BX89" i="28"/>
  <c r="BW89" i="28"/>
  <c r="BV89" i="28"/>
  <c r="BU89" i="28"/>
  <c r="BT89" i="28"/>
  <c r="BS89" i="28"/>
  <c r="BR89" i="28"/>
  <c r="BQ89" i="28"/>
  <c r="BP89" i="28"/>
  <c r="BO89" i="28"/>
  <c r="BN89" i="28"/>
  <c r="BM89" i="28"/>
  <c r="BL89" i="28"/>
  <c r="BK89" i="28"/>
  <c r="BJ89" i="28"/>
  <c r="BI89" i="28"/>
  <c r="BH89" i="28"/>
  <c r="BG89" i="28"/>
  <c r="BF89" i="28"/>
  <c r="BE89" i="28"/>
  <c r="BD89" i="28"/>
  <c r="BC89" i="28"/>
  <c r="BB89" i="28"/>
  <c r="BA89" i="28"/>
  <c r="AZ89" i="28"/>
  <c r="AY89" i="28"/>
  <c r="AX89" i="28"/>
  <c r="AW89" i="28"/>
  <c r="AV89" i="28"/>
  <c r="AU89" i="28"/>
  <c r="AT89" i="28"/>
  <c r="AS89" i="28"/>
  <c r="AR89" i="28"/>
  <c r="AQ89" i="28"/>
  <c r="AP89" i="28"/>
  <c r="AO89" i="28"/>
  <c r="AN89" i="28"/>
  <c r="AM89" i="28"/>
  <c r="AL89" i="28"/>
  <c r="AK89" i="28"/>
  <c r="AJ89" i="28"/>
  <c r="AI89" i="28"/>
  <c r="AH89" i="28"/>
  <c r="AG89" i="28"/>
  <c r="AF89" i="28"/>
  <c r="AE89" i="28"/>
  <c r="AD89" i="28"/>
  <c r="AC89" i="28"/>
  <c r="AB89" i="28"/>
  <c r="AA89" i="28"/>
  <c r="Z89" i="28"/>
  <c r="Y89" i="28"/>
  <c r="X89" i="28"/>
  <c r="W89" i="28"/>
  <c r="CH88" i="28"/>
  <c r="CG88" i="28"/>
  <c r="CF88" i="28"/>
  <c r="CE88" i="28"/>
  <c r="CD88" i="28"/>
  <c r="CC88" i="28"/>
  <c r="CB88" i="28"/>
  <c r="CA88" i="28"/>
  <c r="BZ88" i="28"/>
  <c r="BY88" i="28"/>
  <c r="BX88" i="28"/>
  <c r="BW88" i="28"/>
  <c r="BV88" i="28"/>
  <c r="BU88" i="28"/>
  <c r="BT88" i="28"/>
  <c r="BS88" i="28"/>
  <c r="BR88" i="28"/>
  <c r="BQ88" i="28"/>
  <c r="BP88" i="28"/>
  <c r="BO88" i="28"/>
  <c r="BN88" i="28"/>
  <c r="BM88" i="28"/>
  <c r="BL88" i="28"/>
  <c r="BK88" i="28"/>
  <c r="BJ88" i="28"/>
  <c r="BI88" i="28"/>
  <c r="BH88" i="28"/>
  <c r="BG88" i="28"/>
  <c r="BF88" i="28"/>
  <c r="BE88" i="28"/>
  <c r="BD88" i="28"/>
  <c r="BC88" i="28"/>
  <c r="BB88" i="28"/>
  <c r="BA88" i="28"/>
  <c r="AZ88" i="28"/>
  <c r="AY88" i="28"/>
  <c r="AX88" i="28"/>
  <c r="AW88" i="28"/>
  <c r="AV88" i="28"/>
  <c r="AU88" i="28"/>
  <c r="AT88" i="28"/>
  <c r="AS88" i="28"/>
  <c r="AR88" i="28"/>
  <c r="AQ88" i="28"/>
  <c r="AP88" i="28"/>
  <c r="AO88" i="28"/>
  <c r="AN88" i="28"/>
  <c r="AM88" i="28"/>
  <c r="AL88" i="28"/>
  <c r="AK88" i="28"/>
  <c r="AJ88" i="28"/>
  <c r="AI88" i="28"/>
  <c r="AH88" i="28"/>
  <c r="AG88" i="28"/>
  <c r="AF88" i="28"/>
  <c r="AE88" i="28"/>
  <c r="AD88" i="28"/>
  <c r="AC88" i="28"/>
  <c r="AB88" i="28"/>
  <c r="AA88" i="28"/>
  <c r="Z88" i="28"/>
  <c r="Y88" i="28"/>
  <c r="X88" i="28"/>
  <c r="W88" i="28"/>
  <c r="H22" i="32" l="1"/>
  <c r="H23" i="32"/>
  <c r="G24" i="32"/>
  <c r="G20" i="32"/>
  <c r="G29" i="32"/>
  <c r="H27" i="32"/>
  <c r="G25" i="32"/>
  <c r="G21" i="32"/>
  <c r="G26" i="32"/>
  <c r="G28" i="32"/>
  <c r="C17" i="40"/>
  <c r="O17" i="40" l="1"/>
  <c r="BM17" i="40" s="1"/>
  <c r="H26" i="32"/>
  <c r="H28" i="32"/>
  <c r="I27" i="32"/>
  <c r="H20" i="32"/>
  <c r="I23" i="32"/>
  <c r="H25" i="32"/>
  <c r="H29" i="32"/>
  <c r="H24" i="32"/>
  <c r="I22" i="32"/>
  <c r="H21" i="32"/>
  <c r="I21" i="32" l="1"/>
  <c r="I24" i="32"/>
  <c r="I25" i="32"/>
  <c r="I20" i="32"/>
  <c r="I28" i="32"/>
  <c r="J22" i="32"/>
  <c r="I29" i="32"/>
  <c r="J23" i="32"/>
  <c r="J27" i="32"/>
  <c r="I26" i="32"/>
  <c r="D93" i="33"/>
  <c r="E93" i="33"/>
  <c r="F93" i="33"/>
  <c r="G93" i="33"/>
  <c r="H93" i="33"/>
  <c r="I93" i="33"/>
  <c r="J93" i="33"/>
  <c r="K93" i="33"/>
  <c r="L93" i="33"/>
  <c r="M93" i="33"/>
  <c r="N93" i="33"/>
  <c r="O93" i="33"/>
  <c r="P93" i="33"/>
  <c r="Q93" i="33"/>
  <c r="R93" i="33"/>
  <c r="S93" i="33"/>
  <c r="T93" i="33"/>
  <c r="U93" i="33"/>
  <c r="V93" i="33"/>
  <c r="W93" i="33"/>
  <c r="X93" i="33"/>
  <c r="Y93" i="33"/>
  <c r="Z93" i="33"/>
  <c r="AA93" i="33"/>
  <c r="AB93" i="33"/>
  <c r="AC93" i="33"/>
  <c r="AD93" i="33"/>
  <c r="AE93" i="33"/>
  <c r="AF93" i="33"/>
  <c r="AG93" i="33"/>
  <c r="AH93" i="33"/>
  <c r="AI93" i="33"/>
  <c r="AJ93" i="33"/>
  <c r="AK93" i="33"/>
  <c r="AL93" i="33"/>
  <c r="AM93" i="33"/>
  <c r="AN93" i="33"/>
  <c r="AO93" i="33"/>
  <c r="AP93" i="33"/>
  <c r="AQ93" i="33"/>
  <c r="AR93" i="33"/>
  <c r="AS93" i="33"/>
  <c r="AT93" i="33"/>
  <c r="AU93" i="33"/>
  <c r="AV93" i="33"/>
  <c r="AW93" i="33"/>
  <c r="AX93" i="33"/>
  <c r="AY93" i="33"/>
  <c r="AZ93" i="33"/>
  <c r="BA93" i="33"/>
  <c r="BB93" i="33"/>
  <c r="BC93" i="33"/>
  <c r="BD93" i="33"/>
  <c r="BE93" i="33"/>
  <c r="BF93" i="33"/>
  <c r="BG93" i="33"/>
  <c r="BH93" i="33"/>
  <c r="BI93" i="33"/>
  <c r="BJ93" i="33"/>
  <c r="BK93" i="33"/>
  <c r="BL93" i="33"/>
  <c r="BM93" i="33"/>
  <c r="BN93" i="33"/>
  <c r="BO93" i="33"/>
  <c r="BP93" i="33"/>
  <c r="BQ93" i="33"/>
  <c r="BR93" i="33"/>
  <c r="BS93" i="33"/>
  <c r="BT93" i="33"/>
  <c r="BU93" i="33"/>
  <c r="BV93" i="33"/>
  <c r="BW93" i="33"/>
  <c r="BX93" i="33"/>
  <c r="BY93" i="33"/>
  <c r="BZ93" i="33"/>
  <c r="CA93" i="33"/>
  <c r="CB93" i="33"/>
  <c r="CC93" i="33"/>
  <c r="CD93" i="33"/>
  <c r="CE93" i="33"/>
  <c r="CF93" i="33"/>
  <c r="CG93" i="33"/>
  <c r="CH93" i="33"/>
  <c r="C93" i="33"/>
  <c r="D93" i="36"/>
  <c r="E93" i="36"/>
  <c r="F93" i="36"/>
  <c r="G93" i="36"/>
  <c r="H93" i="36"/>
  <c r="I93" i="36"/>
  <c r="J93" i="36"/>
  <c r="K93" i="36"/>
  <c r="L93" i="36"/>
  <c r="M93" i="36"/>
  <c r="N93" i="36"/>
  <c r="O93" i="36"/>
  <c r="P93" i="36"/>
  <c r="Q93" i="36"/>
  <c r="R93" i="36"/>
  <c r="S93" i="36"/>
  <c r="T93" i="36"/>
  <c r="U93" i="36"/>
  <c r="V93" i="36"/>
  <c r="W93" i="36"/>
  <c r="X93" i="36"/>
  <c r="Y93" i="36"/>
  <c r="Z93" i="36"/>
  <c r="AA93" i="36"/>
  <c r="AB93" i="36"/>
  <c r="AC93" i="36"/>
  <c r="AD93" i="36"/>
  <c r="AE93" i="36"/>
  <c r="AF93" i="36"/>
  <c r="AG93" i="36"/>
  <c r="AH93" i="36"/>
  <c r="AI93" i="36"/>
  <c r="AJ93" i="36"/>
  <c r="AK93" i="36"/>
  <c r="AL93" i="36"/>
  <c r="AM93" i="36"/>
  <c r="AN93" i="36"/>
  <c r="AO93" i="36"/>
  <c r="AP93" i="36"/>
  <c r="AQ93" i="36"/>
  <c r="AR93" i="36"/>
  <c r="AS93" i="36"/>
  <c r="AT93" i="36"/>
  <c r="AU93" i="36"/>
  <c r="AV93" i="36"/>
  <c r="AW93" i="36"/>
  <c r="AX93" i="36"/>
  <c r="AY93" i="36"/>
  <c r="AZ93" i="36"/>
  <c r="BA93" i="36"/>
  <c r="BB93" i="36"/>
  <c r="BC93" i="36"/>
  <c r="BD93" i="36"/>
  <c r="BE93" i="36"/>
  <c r="BF93" i="36"/>
  <c r="BG93" i="36"/>
  <c r="BH93" i="36"/>
  <c r="BI93" i="36"/>
  <c r="BJ93" i="36"/>
  <c r="BK93" i="36"/>
  <c r="BL93" i="36"/>
  <c r="BM93" i="36"/>
  <c r="BN93" i="36"/>
  <c r="BO93" i="36"/>
  <c r="BP93" i="36"/>
  <c r="BQ93" i="36"/>
  <c r="BR93" i="36"/>
  <c r="BS93" i="36"/>
  <c r="BT93" i="36"/>
  <c r="BU93" i="36"/>
  <c r="BV93" i="36"/>
  <c r="BW93" i="36"/>
  <c r="BX93" i="36"/>
  <c r="BY93" i="36"/>
  <c r="BZ93" i="36"/>
  <c r="CA93" i="36"/>
  <c r="CB93" i="36"/>
  <c r="CC93" i="36"/>
  <c r="CD93" i="36"/>
  <c r="CE93" i="36"/>
  <c r="CF93" i="36"/>
  <c r="CG93" i="36"/>
  <c r="CH93" i="36"/>
  <c r="D94" i="36"/>
  <c r="E94" i="36"/>
  <c r="F94" i="36"/>
  <c r="G94" i="36"/>
  <c r="H94" i="36"/>
  <c r="I94" i="36"/>
  <c r="J94" i="36"/>
  <c r="K94" i="36"/>
  <c r="L94" i="36"/>
  <c r="M94" i="36"/>
  <c r="N94" i="36"/>
  <c r="O94" i="36"/>
  <c r="P94" i="36"/>
  <c r="Q94" i="36"/>
  <c r="R94" i="36"/>
  <c r="S94" i="36"/>
  <c r="T94" i="36"/>
  <c r="U94" i="36"/>
  <c r="V94" i="36"/>
  <c r="W94" i="36"/>
  <c r="X94" i="36"/>
  <c r="Y94" i="36"/>
  <c r="Z94" i="36"/>
  <c r="AA94" i="36"/>
  <c r="AB94" i="36"/>
  <c r="AC94" i="36"/>
  <c r="AD94" i="36"/>
  <c r="AE94" i="36"/>
  <c r="AF94" i="36"/>
  <c r="AG94" i="36"/>
  <c r="AH94" i="36"/>
  <c r="AI94" i="36"/>
  <c r="AJ94" i="36"/>
  <c r="AK94" i="36"/>
  <c r="AL94" i="36"/>
  <c r="AM94" i="36"/>
  <c r="AN94" i="36"/>
  <c r="AO94" i="36"/>
  <c r="AP94" i="36"/>
  <c r="AQ94" i="36"/>
  <c r="AR94" i="36"/>
  <c r="AS94" i="36"/>
  <c r="AT94" i="36"/>
  <c r="AU94" i="36"/>
  <c r="AV94" i="36"/>
  <c r="AW94" i="36"/>
  <c r="AX94" i="36"/>
  <c r="AY94" i="36"/>
  <c r="AZ94" i="36"/>
  <c r="BA94" i="36"/>
  <c r="BB94" i="36"/>
  <c r="BC94" i="36"/>
  <c r="BD94" i="36"/>
  <c r="BE94" i="36"/>
  <c r="BF94" i="36"/>
  <c r="BG94" i="36"/>
  <c r="BH94" i="36"/>
  <c r="BI94" i="36"/>
  <c r="BJ94" i="36"/>
  <c r="BK94" i="36"/>
  <c r="BL94" i="36"/>
  <c r="BM94" i="36"/>
  <c r="BN94" i="36"/>
  <c r="BO94" i="36"/>
  <c r="BP94" i="36"/>
  <c r="BQ94" i="36"/>
  <c r="BR94" i="36"/>
  <c r="BS94" i="36"/>
  <c r="BT94" i="36"/>
  <c r="BU94" i="36"/>
  <c r="BV94" i="36"/>
  <c r="BW94" i="36"/>
  <c r="BX94" i="36"/>
  <c r="BY94" i="36"/>
  <c r="BZ94" i="36"/>
  <c r="CA94" i="36"/>
  <c r="CB94" i="36"/>
  <c r="CC94" i="36"/>
  <c r="CD94" i="36"/>
  <c r="CE94" i="36"/>
  <c r="CF94" i="36"/>
  <c r="CG94" i="36"/>
  <c r="CH94" i="36"/>
  <c r="D95" i="36"/>
  <c r="E95" i="36"/>
  <c r="F95" i="36"/>
  <c r="G95" i="36"/>
  <c r="H95" i="36"/>
  <c r="I95" i="36"/>
  <c r="J95" i="36"/>
  <c r="K95" i="36"/>
  <c r="L95" i="36"/>
  <c r="M95" i="36"/>
  <c r="N95" i="36"/>
  <c r="O95" i="36"/>
  <c r="P95" i="36"/>
  <c r="Q95" i="36"/>
  <c r="R95" i="36"/>
  <c r="S95" i="36"/>
  <c r="T95" i="36"/>
  <c r="U95" i="36"/>
  <c r="V95" i="36"/>
  <c r="W95" i="36"/>
  <c r="X95" i="36"/>
  <c r="Y95" i="36"/>
  <c r="Z95" i="36"/>
  <c r="AA95" i="36"/>
  <c r="AB95" i="36"/>
  <c r="AC95" i="36"/>
  <c r="AD95" i="36"/>
  <c r="AE95" i="36"/>
  <c r="AF95" i="36"/>
  <c r="AG95" i="36"/>
  <c r="AH95" i="36"/>
  <c r="AI95" i="36"/>
  <c r="AJ95" i="36"/>
  <c r="AK95" i="36"/>
  <c r="AL95" i="36"/>
  <c r="AM95" i="36"/>
  <c r="AN95" i="36"/>
  <c r="AO95" i="36"/>
  <c r="AP95" i="36"/>
  <c r="AQ95" i="36"/>
  <c r="AR95" i="36"/>
  <c r="AS95" i="36"/>
  <c r="AT95" i="36"/>
  <c r="AU95" i="36"/>
  <c r="AV95" i="36"/>
  <c r="AW95" i="36"/>
  <c r="AX95" i="36"/>
  <c r="AY95" i="36"/>
  <c r="AZ95" i="36"/>
  <c r="BA95" i="36"/>
  <c r="BB95" i="36"/>
  <c r="BC95" i="36"/>
  <c r="BD95" i="36"/>
  <c r="BE95" i="36"/>
  <c r="BF95" i="36"/>
  <c r="BG95" i="36"/>
  <c r="BH95" i="36"/>
  <c r="BI95" i="36"/>
  <c r="BJ95" i="36"/>
  <c r="BK95" i="36"/>
  <c r="BL95" i="36"/>
  <c r="BM95" i="36"/>
  <c r="BN95" i="36"/>
  <c r="BO95" i="36"/>
  <c r="BP95" i="36"/>
  <c r="BQ95" i="36"/>
  <c r="BR95" i="36"/>
  <c r="BS95" i="36"/>
  <c r="BT95" i="36"/>
  <c r="BU95" i="36"/>
  <c r="BV95" i="36"/>
  <c r="BW95" i="36"/>
  <c r="BX95" i="36"/>
  <c r="BY95" i="36"/>
  <c r="BZ95" i="36"/>
  <c r="CA95" i="36"/>
  <c r="CB95" i="36"/>
  <c r="CC95" i="36"/>
  <c r="CD95" i="36"/>
  <c r="CE95" i="36"/>
  <c r="CF95" i="36"/>
  <c r="CG95" i="36"/>
  <c r="CH95" i="36"/>
  <c r="D96" i="36"/>
  <c r="E96" i="36"/>
  <c r="F96" i="36"/>
  <c r="G96" i="36"/>
  <c r="H96" i="36"/>
  <c r="I96" i="36"/>
  <c r="J96" i="36"/>
  <c r="K96" i="36"/>
  <c r="L96" i="36"/>
  <c r="M96" i="36"/>
  <c r="N96" i="36"/>
  <c r="O96" i="36"/>
  <c r="P96" i="36"/>
  <c r="Q96" i="36"/>
  <c r="R96" i="36"/>
  <c r="S96" i="36"/>
  <c r="T96" i="36"/>
  <c r="U96" i="36"/>
  <c r="V96" i="36"/>
  <c r="W96" i="36"/>
  <c r="X96" i="36"/>
  <c r="Y96" i="36"/>
  <c r="Z96" i="36"/>
  <c r="AA96" i="36"/>
  <c r="AB96" i="36"/>
  <c r="AC96" i="36"/>
  <c r="AD96" i="36"/>
  <c r="AE96" i="36"/>
  <c r="AF96" i="36"/>
  <c r="AG96" i="36"/>
  <c r="AH96" i="36"/>
  <c r="AI96" i="36"/>
  <c r="AJ96" i="36"/>
  <c r="AK96" i="36"/>
  <c r="AL96" i="36"/>
  <c r="AM96" i="36"/>
  <c r="AN96" i="36"/>
  <c r="AO96" i="36"/>
  <c r="AP96" i="36"/>
  <c r="AQ96" i="36"/>
  <c r="AR96" i="36"/>
  <c r="AS96" i="36"/>
  <c r="AT96" i="36"/>
  <c r="AU96" i="36"/>
  <c r="AV96" i="36"/>
  <c r="AW96" i="36"/>
  <c r="AX96" i="36"/>
  <c r="AY96" i="36"/>
  <c r="AZ96" i="36"/>
  <c r="BA96" i="36"/>
  <c r="BB96" i="36"/>
  <c r="BC96" i="36"/>
  <c r="BD96" i="36"/>
  <c r="BE96" i="36"/>
  <c r="BF96" i="36"/>
  <c r="BG96" i="36"/>
  <c r="BH96" i="36"/>
  <c r="BI96" i="36"/>
  <c r="BJ96" i="36"/>
  <c r="BK96" i="36"/>
  <c r="BL96" i="36"/>
  <c r="BM96" i="36"/>
  <c r="BN96" i="36"/>
  <c r="BO96" i="36"/>
  <c r="BP96" i="36"/>
  <c r="BQ96" i="36"/>
  <c r="BR96" i="36"/>
  <c r="BS96" i="36"/>
  <c r="BT96" i="36"/>
  <c r="BU96" i="36"/>
  <c r="BV96" i="36"/>
  <c r="BW96" i="36"/>
  <c r="BX96" i="36"/>
  <c r="BY96" i="36"/>
  <c r="BZ96" i="36"/>
  <c r="CA96" i="36"/>
  <c r="CB96" i="36"/>
  <c r="CC96" i="36"/>
  <c r="CD96" i="36"/>
  <c r="CE96" i="36"/>
  <c r="CF96" i="36"/>
  <c r="CG96" i="36"/>
  <c r="CH96" i="36"/>
  <c r="D97" i="36"/>
  <c r="E97" i="36"/>
  <c r="F97" i="36"/>
  <c r="G97" i="36"/>
  <c r="H97" i="36"/>
  <c r="I97" i="36"/>
  <c r="J97" i="36"/>
  <c r="K97" i="36"/>
  <c r="L97" i="36"/>
  <c r="M97" i="36"/>
  <c r="N97" i="36"/>
  <c r="O97" i="36"/>
  <c r="P97" i="36"/>
  <c r="Q97" i="36"/>
  <c r="R97" i="36"/>
  <c r="S97" i="36"/>
  <c r="T97" i="36"/>
  <c r="U97" i="36"/>
  <c r="V97" i="36"/>
  <c r="W97" i="36"/>
  <c r="X97" i="36"/>
  <c r="Y97" i="36"/>
  <c r="Z97" i="36"/>
  <c r="AA97" i="36"/>
  <c r="AB97" i="36"/>
  <c r="AC97" i="36"/>
  <c r="AD97" i="36"/>
  <c r="AE97" i="36"/>
  <c r="AF97" i="36"/>
  <c r="AG97" i="36"/>
  <c r="AH97" i="36"/>
  <c r="AI97" i="36"/>
  <c r="AJ97" i="36"/>
  <c r="AK97" i="36"/>
  <c r="AL97" i="36"/>
  <c r="AM97" i="36"/>
  <c r="AN97" i="36"/>
  <c r="AO97" i="36"/>
  <c r="AP97" i="36"/>
  <c r="AQ97" i="36"/>
  <c r="AR97" i="36"/>
  <c r="AS97" i="36"/>
  <c r="AT97" i="36"/>
  <c r="AU97" i="36"/>
  <c r="AV97" i="36"/>
  <c r="AW97" i="36"/>
  <c r="AX97" i="36"/>
  <c r="AY97" i="36"/>
  <c r="AZ97" i="36"/>
  <c r="BA97" i="36"/>
  <c r="BB97" i="36"/>
  <c r="BC97" i="36"/>
  <c r="BD97" i="36"/>
  <c r="BE97" i="36"/>
  <c r="BF97" i="36"/>
  <c r="BG97" i="36"/>
  <c r="BH97" i="36"/>
  <c r="BI97" i="36"/>
  <c r="BJ97" i="36"/>
  <c r="BK97" i="36"/>
  <c r="BL97" i="36"/>
  <c r="BM97" i="36"/>
  <c r="BN97" i="36"/>
  <c r="BO97" i="36"/>
  <c r="BP97" i="36"/>
  <c r="BQ97" i="36"/>
  <c r="BR97" i="36"/>
  <c r="BS97" i="36"/>
  <c r="BT97" i="36"/>
  <c r="BU97" i="36"/>
  <c r="BV97" i="36"/>
  <c r="BW97" i="36"/>
  <c r="BX97" i="36"/>
  <c r="BY97" i="36"/>
  <c r="BZ97" i="36"/>
  <c r="CA97" i="36"/>
  <c r="CB97" i="36"/>
  <c r="CC97" i="36"/>
  <c r="CD97" i="36"/>
  <c r="CE97" i="36"/>
  <c r="CF97" i="36"/>
  <c r="CG97" i="36"/>
  <c r="CH97" i="36"/>
  <c r="D98" i="36"/>
  <c r="E98" i="36"/>
  <c r="F98" i="36"/>
  <c r="G98" i="36"/>
  <c r="H98" i="36"/>
  <c r="I98" i="36"/>
  <c r="J98" i="36"/>
  <c r="K98" i="36"/>
  <c r="L98" i="36"/>
  <c r="M98" i="36"/>
  <c r="N98" i="36"/>
  <c r="O98" i="36"/>
  <c r="P98" i="36"/>
  <c r="Q98" i="36"/>
  <c r="R98" i="36"/>
  <c r="S98" i="36"/>
  <c r="T98" i="36"/>
  <c r="U98" i="36"/>
  <c r="V98" i="36"/>
  <c r="W98" i="36"/>
  <c r="X98" i="36"/>
  <c r="Y98" i="36"/>
  <c r="Z98" i="36"/>
  <c r="AA98" i="36"/>
  <c r="AB98" i="36"/>
  <c r="AC98" i="36"/>
  <c r="AD98" i="36"/>
  <c r="AE98" i="36"/>
  <c r="AF98" i="36"/>
  <c r="AG98" i="36"/>
  <c r="AH98" i="36"/>
  <c r="AI98" i="36"/>
  <c r="AJ98" i="36"/>
  <c r="AK98" i="36"/>
  <c r="AL98" i="36"/>
  <c r="AM98" i="36"/>
  <c r="AN98" i="36"/>
  <c r="AO98" i="36"/>
  <c r="AP98" i="36"/>
  <c r="AQ98" i="36"/>
  <c r="AR98" i="36"/>
  <c r="AS98" i="36"/>
  <c r="AT98" i="36"/>
  <c r="AU98" i="36"/>
  <c r="AV98" i="36"/>
  <c r="AW98" i="36"/>
  <c r="AX98" i="36"/>
  <c r="AY98" i="36"/>
  <c r="AZ98" i="36"/>
  <c r="BA98" i="36"/>
  <c r="BB98" i="36"/>
  <c r="BC98" i="36"/>
  <c r="BD98" i="36"/>
  <c r="BE98" i="36"/>
  <c r="BF98" i="36"/>
  <c r="BG98" i="36"/>
  <c r="BH98" i="36"/>
  <c r="BI98" i="36"/>
  <c r="BJ98" i="36"/>
  <c r="BK98" i="36"/>
  <c r="BL98" i="36"/>
  <c r="BM98" i="36"/>
  <c r="BN98" i="36"/>
  <c r="BO98" i="36"/>
  <c r="BP98" i="36"/>
  <c r="BQ98" i="36"/>
  <c r="BR98" i="36"/>
  <c r="BS98" i="36"/>
  <c r="BT98" i="36"/>
  <c r="BU98" i="36"/>
  <c r="BV98" i="36"/>
  <c r="BW98" i="36"/>
  <c r="BX98" i="36"/>
  <c r="BY98" i="36"/>
  <c r="BZ98" i="36"/>
  <c r="CA98" i="36"/>
  <c r="CB98" i="36"/>
  <c r="CC98" i="36"/>
  <c r="CD98" i="36"/>
  <c r="CE98" i="36"/>
  <c r="CF98" i="36"/>
  <c r="CG98" i="36"/>
  <c r="CH98" i="36"/>
  <c r="D99" i="36"/>
  <c r="E99" i="36"/>
  <c r="F99" i="36"/>
  <c r="G99" i="36"/>
  <c r="H99" i="36"/>
  <c r="I99" i="36"/>
  <c r="J99" i="36"/>
  <c r="K99" i="36"/>
  <c r="L99" i="36"/>
  <c r="M99" i="36"/>
  <c r="N99" i="36"/>
  <c r="O99" i="36"/>
  <c r="P99" i="36"/>
  <c r="Q99" i="36"/>
  <c r="R99" i="36"/>
  <c r="S99" i="36"/>
  <c r="T99" i="36"/>
  <c r="U99" i="36"/>
  <c r="V99" i="36"/>
  <c r="W99" i="36"/>
  <c r="X99" i="36"/>
  <c r="Y99" i="36"/>
  <c r="Z99" i="36"/>
  <c r="AA99" i="36"/>
  <c r="AB99" i="36"/>
  <c r="AC99" i="36"/>
  <c r="AD99" i="36"/>
  <c r="AE99" i="36"/>
  <c r="AF99" i="36"/>
  <c r="AG99" i="36"/>
  <c r="AH99" i="36"/>
  <c r="AI99" i="36"/>
  <c r="AJ99" i="36"/>
  <c r="AK99" i="36"/>
  <c r="AL99" i="36"/>
  <c r="AM99" i="36"/>
  <c r="AN99" i="36"/>
  <c r="AO99" i="36"/>
  <c r="AP99" i="36"/>
  <c r="AQ99" i="36"/>
  <c r="AR99" i="36"/>
  <c r="AS99" i="36"/>
  <c r="AT99" i="36"/>
  <c r="AU99" i="36"/>
  <c r="AV99" i="36"/>
  <c r="AW99" i="36"/>
  <c r="AX99" i="36"/>
  <c r="AY99" i="36"/>
  <c r="AZ99" i="36"/>
  <c r="BA99" i="36"/>
  <c r="BB99" i="36"/>
  <c r="BC99" i="36"/>
  <c r="BD99" i="36"/>
  <c r="BE99" i="36"/>
  <c r="BF99" i="36"/>
  <c r="BG99" i="36"/>
  <c r="BH99" i="36"/>
  <c r="BI99" i="36"/>
  <c r="BJ99" i="36"/>
  <c r="BK99" i="36"/>
  <c r="BL99" i="36"/>
  <c r="BM99" i="36"/>
  <c r="BN99" i="36"/>
  <c r="BO99" i="36"/>
  <c r="BP99" i="36"/>
  <c r="BQ99" i="36"/>
  <c r="BR99" i="36"/>
  <c r="BS99" i="36"/>
  <c r="BT99" i="36"/>
  <c r="BU99" i="36"/>
  <c r="BV99" i="36"/>
  <c r="BW99" i="36"/>
  <c r="BX99" i="36"/>
  <c r="BY99" i="36"/>
  <c r="BZ99" i="36"/>
  <c r="CA99" i="36"/>
  <c r="CB99" i="36"/>
  <c r="CC99" i="36"/>
  <c r="CD99" i="36"/>
  <c r="CE99" i="36"/>
  <c r="CF99" i="36"/>
  <c r="CG99" i="36"/>
  <c r="CH99" i="36"/>
  <c r="D100" i="36"/>
  <c r="E100" i="36"/>
  <c r="F100" i="36"/>
  <c r="G100" i="36"/>
  <c r="H100" i="36"/>
  <c r="I100" i="36"/>
  <c r="J100" i="36"/>
  <c r="K100" i="36"/>
  <c r="L100" i="36"/>
  <c r="M100" i="36"/>
  <c r="N100" i="36"/>
  <c r="O100" i="36"/>
  <c r="P100" i="36"/>
  <c r="Q100" i="36"/>
  <c r="R100" i="36"/>
  <c r="S100" i="36"/>
  <c r="T100" i="36"/>
  <c r="U100" i="36"/>
  <c r="V100" i="36"/>
  <c r="W100" i="36"/>
  <c r="X100" i="36"/>
  <c r="Y100" i="36"/>
  <c r="Z100" i="36"/>
  <c r="AA100" i="36"/>
  <c r="AB100" i="36"/>
  <c r="AC100" i="36"/>
  <c r="AD100" i="36"/>
  <c r="AE100" i="36"/>
  <c r="AF100" i="36"/>
  <c r="AG100" i="36"/>
  <c r="AH100" i="36"/>
  <c r="AI100" i="36"/>
  <c r="AJ100" i="36"/>
  <c r="AK100" i="36"/>
  <c r="AL100" i="36"/>
  <c r="AM100" i="36"/>
  <c r="AN100" i="36"/>
  <c r="AO100" i="36"/>
  <c r="AP100" i="36"/>
  <c r="AQ100" i="36"/>
  <c r="AR100" i="36"/>
  <c r="AS100" i="36"/>
  <c r="AT100" i="36"/>
  <c r="AU100" i="36"/>
  <c r="AV100" i="36"/>
  <c r="AW100" i="36"/>
  <c r="AX100" i="36"/>
  <c r="AY100" i="36"/>
  <c r="AZ100" i="36"/>
  <c r="BA100" i="36"/>
  <c r="BB100" i="36"/>
  <c r="BC100" i="36"/>
  <c r="BD100" i="36"/>
  <c r="BE100" i="36"/>
  <c r="BF100" i="36"/>
  <c r="BG100" i="36"/>
  <c r="BH100" i="36"/>
  <c r="BI100" i="36"/>
  <c r="BJ100" i="36"/>
  <c r="BK100" i="36"/>
  <c r="BL100" i="36"/>
  <c r="BM100" i="36"/>
  <c r="BN100" i="36"/>
  <c r="BO100" i="36"/>
  <c r="BP100" i="36"/>
  <c r="BQ100" i="36"/>
  <c r="BR100" i="36"/>
  <c r="BS100" i="36"/>
  <c r="BT100" i="36"/>
  <c r="BU100" i="36"/>
  <c r="BV100" i="36"/>
  <c r="BW100" i="36"/>
  <c r="BX100" i="36"/>
  <c r="BY100" i="36"/>
  <c r="BZ100" i="36"/>
  <c r="CA100" i="36"/>
  <c r="CB100" i="36"/>
  <c r="CC100" i="36"/>
  <c r="CD100" i="36"/>
  <c r="CE100" i="36"/>
  <c r="CF100" i="36"/>
  <c r="CG100" i="36"/>
  <c r="CH100" i="36"/>
  <c r="D101" i="36"/>
  <c r="E101" i="36"/>
  <c r="F101" i="36"/>
  <c r="G101" i="36"/>
  <c r="H101" i="36"/>
  <c r="I101" i="36"/>
  <c r="J101" i="36"/>
  <c r="K101" i="36"/>
  <c r="L101" i="36"/>
  <c r="M101" i="36"/>
  <c r="N101" i="36"/>
  <c r="O101" i="36"/>
  <c r="P101" i="36"/>
  <c r="Q101" i="36"/>
  <c r="R101" i="36"/>
  <c r="S101" i="36"/>
  <c r="T101" i="36"/>
  <c r="U101" i="36"/>
  <c r="V101" i="36"/>
  <c r="W101" i="36"/>
  <c r="X101" i="36"/>
  <c r="Y101" i="36"/>
  <c r="Z101" i="36"/>
  <c r="AA101" i="36"/>
  <c r="AB101" i="36"/>
  <c r="AC101" i="36"/>
  <c r="AD101" i="36"/>
  <c r="AE101" i="36"/>
  <c r="AF101" i="36"/>
  <c r="AG101" i="36"/>
  <c r="AH101" i="36"/>
  <c r="AI101" i="36"/>
  <c r="AJ101" i="36"/>
  <c r="AK101" i="36"/>
  <c r="AL101" i="36"/>
  <c r="AM101" i="36"/>
  <c r="AN101" i="36"/>
  <c r="AO101" i="36"/>
  <c r="AP101" i="36"/>
  <c r="AQ101" i="36"/>
  <c r="AR101" i="36"/>
  <c r="AS101" i="36"/>
  <c r="AT101" i="36"/>
  <c r="AU101" i="36"/>
  <c r="AV101" i="36"/>
  <c r="AW101" i="36"/>
  <c r="AX101" i="36"/>
  <c r="AY101" i="36"/>
  <c r="AZ101" i="36"/>
  <c r="BA101" i="36"/>
  <c r="BB101" i="36"/>
  <c r="BC101" i="36"/>
  <c r="BD101" i="36"/>
  <c r="BE101" i="36"/>
  <c r="BF101" i="36"/>
  <c r="BG101" i="36"/>
  <c r="BH101" i="36"/>
  <c r="BI101" i="36"/>
  <c r="BJ101" i="36"/>
  <c r="BK101" i="36"/>
  <c r="BL101" i="36"/>
  <c r="BM101" i="36"/>
  <c r="BN101" i="36"/>
  <c r="BO101" i="36"/>
  <c r="BP101" i="36"/>
  <c r="BQ101" i="36"/>
  <c r="BR101" i="36"/>
  <c r="BS101" i="36"/>
  <c r="BT101" i="36"/>
  <c r="BU101" i="36"/>
  <c r="BV101" i="36"/>
  <c r="BW101" i="36"/>
  <c r="BX101" i="36"/>
  <c r="BY101" i="36"/>
  <c r="BZ101" i="36"/>
  <c r="CA101" i="36"/>
  <c r="CB101" i="36"/>
  <c r="CC101" i="36"/>
  <c r="CD101" i="36"/>
  <c r="CE101" i="36"/>
  <c r="CF101" i="36"/>
  <c r="CG101" i="36"/>
  <c r="CH101" i="36"/>
  <c r="D102" i="36"/>
  <c r="E102" i="36"/>
  <c r="F102" i="36"/>
  <c r="G102" i="36"/>
  <c r="H102" i="36"/>
  <c r="I102" i="36"/>
  <c r="J102" i="36"/>
  <c r="K102" i="36"/>
  <c r="L102" i="36"/>
  <c r="M102" i="36"/>
  <c r="N102" i="36"/>
  <c r="O102" i="36"/>
  <c r="P102" i="36"/>
  <c r="Q102" i="36"/>
  <c r="R102" i="36"/>
  <c r="S102" i="36"/>
  <c r="T102" i="36"/>
  <c r="U102" i="36"/>
  <c r="V102" i="36"/>
  <c r="W102" i="36"/>
  <c r="X102" i="36"/>
  <c r="Y102" i="36"/>
  <c r="Z102" i="36"/>
  <c r="AA102" i="36"/>
  <c r="AB102" i="36"/>
  <c r="AC102" i="36"/>
  <c r="AD102" i="36"/>
  <c r="AE102" i="36"/>
  <c r="AF102" i="36"/>
  <c r="AG102" i="36"/>
  <c r="AH102" i="36"/>
  <c r="AI102" i="36"/>
  <c r="AJ102" i="36"/>
  <c r="AK102" i="36"/>
  <c r="AL102" i="36"/>
  <c r="AM102" i="36"/>
  <c r="AN102" i="36"/>
  <c r="AO102" i="36"/>
  <c r="AP102" i="36"/>
  <c r="AQ102" i="36"/>
  <c r="AR102" i="36"/>
  <c r="AS102" i="36"/>
  <c r="AT102" i="36"/>
  <c r="AU102" i="36"/>
  <c r="AV102" i="36"/>
  <c r="AW102" i="36"/>
  <c r="AX102" i="36"/>
  <c r="AY102" i="36"/>
  <c r="AZ102" i="36"/>
  <c r="BA102" i="36"/>
  <c r="BB102" i="36"/>
  <c r="BC102" i="36"/>
  <c r="BD102" i="36"/>
  <c r="BE102" i="36"/>
  <c r="BF102" i="36"/>
  <c r="BG102" i="36"/>
  <c r="BH102" i="36"/>
  <c r="BI102" i="36"/>
  <c r="BJ102" i="36"/>
  <c r="BK102" i="36"/>
  <c r="BL102" i="36"/>
  <c r="BM102" i="36"/>
  <c r="BN102" i="36"/>
  <c r="BO102" i="36"/>
  <c r="BP102" i="36"/>
  <c r="BQ102" i="36"/>
  <c r="BR102" i="36"/>
  <c r="BS102" i="36"/>
  <c r="BT102" i="36"/>
  <c r="BU102" i="36"/>
  <c r="BV102" i="36"/>
  <c r="BW102" i="36"/>
  <c r="BX102" i="36"/>
  <c r="BY102" i="36"/>
  <c r="BZ102" i="36"/>
  <c r="CA102" i="36"/>
  <c r="CB102" i="36"/>
  <c r="CC102" i="36"/>
  <c r="CD102" i="36"/>
  <c r="CE102" i="36"/>
  <c r="CF102" i="36"/>
  <c r="CG102" i="36"/>
  <c r="CH102" i="36"/>
  <c r="D103" i="36"/>
  <c r="E103" i="36"/>
  <c r="F103" i="36"/>
  <c r="G103" i="36"/>
  <c r="H103" i="36"/>
  <c r="I103" i="36"/>
  <c r="J103" i="36"/>
  <c r="K103" i="36"/>
  <c r="L103" i="36"/>
  <c r="M103" i="36"/>
  <c r="N103" i="36"/>
  <c r="O103" i="36"/>
  <c r="P103" i="36"/>
  <c r="Q103" i="36"/>
  <c r="R103" i="36"/>
  <c r="S103" i="36"/>
  <c r="T103" i="36"/>
  <c r="U103" i="36"/>
  <c r="V103" i="36"/>
  <c r="W103" i="36"/>
  <c r="X103" i="36"/>
  <c r="Y103" i="36"/>
  <c r="Z103" i="36"/>
  <c r="AA103" i="36"/>
  <c r="AB103" i="36"/>
  <c r="AC103" i="36"/>
  <c r="AD103" i="36"/>
  <c r="AE103" i="36"/>
  <c r="AF103" i="36"/>
  <c r="AG103" i="36"/>
  <c r="AH103" i="36"/>
  <c r="AI103" i="36"/>
  <c r="AJ103" i="36"/>
  <c r="AK103" i="36"/>
  <c r="AL103" i="36"/>
  <c r="AM103" i="36"/>
  <c r="AN103" i="36"/>
  <c r="AO103" i="36"/>
  <c r="AP103" i="36"/>
  <c r="AQ103" i="36"/>
  <c r="AR103" i="36"/>
  <c r="AS103" i="36"/>
  <c r="AT103" i="36"/>
  <c r="AU103" i="36"/>
  <c r="AV103" i="36"/>
  <c r="AW103" i="36"/>
  <c r="AX103" i="36"/>
  <c r="AY103" i="36"/>
  <c r="AZ103" i="36"/>
  <c r="BA103" i="36"/>
  <c r="BB103" i="36"/>
  <c r="BC103" i="36"/>
  <c r="BD103" i="36"/>
  <c r="BE103" i="36"/>
  <c r="BF103" i="36"/>
  <c r="BG103" i="36"/>
  <c r="BH103" i="36"/>
  <c r="BI103" i="36"/>
  <c r="BJ103" i="36"/>
  <c r="BK103" i="36"/>
  <c r="BL103" i="36"/>
  <c r="BM103" i="36"/>
  <c r="BN103" i="36"/>
  <c r="BO103" i="36"/>
  <c r="BP103" i="36"/>
  <c r="BQ103" i="36"/>
  <c r="BR103" i="36"/>
  <c r="BS103" i="36"/>
  <c r="BT103" i="36"/>
  <c r="BU103" i="36"/>
  <c r="BV103" i="36"/>
  <c r="BW103" i="36"/>
  <c r="BX103" i="36"/>
  <c r="BY103" i="36"/>
  <c r="BZ103" i="36"/>
  <c r="CA103" i="36"/>
  <c r="CB103" i="36"/>
  <c r="CC103" i="36"/>
  <c r="CD103" i="36"/>
  <c r="CE103" i="36"/>
  <c r="CF103" i="36"/>
  <c r="CG103" i="36"/>
  <c r="CH103" i="36"/>
  <c r="D104" i="36"/>
  <c r="E104" i="36"/>
  <c r="F104" i="36"/>
  <c r="G104" i="36"/>
  <c r="H104" i="36"/>
  <c r="I104" i="36"/>
  <c r="J104" i="36"/>
  <c r="K104" i="36"/>
  <c r="L104" i="36"/>
  <c r="M104" i="36"/>
  <c r="N104" i="36"/>
  <c r="O104" i="36"/>
  <c r="P104" i="36"/>
  <c r="Q104" i="36"/>
  <c r="R104" i="36"/>
  <c r="S104" i="36"/>
  <c r="T104" i="36"/>
  <c r="U104" i="36"/>
  <c r="V104" i="36"/>
  <c r="W104" i="36"/>
  <c r="X104" i="36"/>
  <c r="Y104" i="36"/>
  <c r="Z104" i="36"/>
  <c r="AA104" i="36"/>
  <c r="AB104" i="36"/>
  <c r="AC104" i="36"/>
  <c r="AD104" i="36"/>
  <c r="AE104" i="36"/>
  <c r="AF104" i="36"/>
  <c r="AG104" i="36"/>
  <c r="AH104" i="36"/>
  <c r="AI104" i="36"/>
  <c r="AJ104" i="36"/>
  <c r="AK104" i="36"/>
  <c r="AL104" i="36"/>
  <c r="AM104" i="36"/>
  <c r="AN104" i="36"/>
  <c r="AO104" i="36"/>
  <c r="AP104" i="36"/>
  <c r="AQ104" i="36"/>
  <c r="AR104" i="36"/>
  <c r="AS104" i="36"/>
  <c r="AT104" i="36"/>
  <c r="AU104" i="36"/>
  <c r="AV104" i="36"/>
  <c r="AW104" i="36"/>
  <c r="AX104" i="36"/>
  <c r="AY104" i="36"/>
  <c r="AZ104" i="36"/>
  <c r="BA104" i="36"/>
  <c r="BB104" i="36"/>
  <c r="BC104" i="36"/>
  <c r="BD104" i="36"/>
  <c r="BE104" i="36"/>
  <c r="BF104" i="36"/>
  <c r="BG104" i="36"/>
  <c r="BH104" i="36"/>
  <c r="BI104" i="36"/>
  <c r="BJ104" i="36"/>
  <c r="BK104" i="36"/>
  <c r="BL104" i="36"/>
  <c r="BM104" i="36"/>
  <c r="BN104" i="36"/>
  <c r="BO104" i="36"/>
  <c r="BP104" i="36"/>
  <c r="BQ104" i="36"/>
  <c r="BR104" i="36"/>
  <c r="BS104" i="36"/>
  <c r="BT104" i="36"/>
  <c r="BU104" i="36"/>
  <c r="BV104" i="36"/>
  <c r="BW104" i="36"/>
  <c r="BX104" i="36"/>
  <c r="BY104" i="36"/>
  <c r="BZ104" i="36"/>
  <c r="CA104" i="36"/>
  <c r="CB104" i="36"/>
  <c r="CC104" i="36"/>
  <c r="CD104" i="36"/>
  <c r="CE104" i="36"/>
  <c r="CF104" i="36"/>
  <c r="CG104" i="36"/>
  <c r="CH104" i="36"/>
  <c r="D105" i="36"/>
  <c r="E105" i="36"/>
  <c r="F105" i="36"/>
  <c r="G105" i="36"/>
  <c r="H105" i="36"/>
  <c r="I105" i="36"/>
  <c r="J105" i="36"/>
  <c r="K105" i="36"/>
  <c r="L105" i="36"/>
  <c r="M105" i="36"/>
  <c r="N105" i="36"/>
  <c r="O105" i="36"/>
  <c r="P105" i="36"/>
  <c r="Q105" i="36"/>
  <c r="R105" i="36"/>
  <c r="S105" i="36"/>
  <c r="T105" i="36"/>
  <c r="U105" i="36"/>
  <c r="V105" i="36"/>
  <c r="W105" i="36"/>
  <c r="X105" i="36"/>
  <c r="Y105" i="36"/>
  <c r="Z105" i="36"/>
  <c r="AA105" i="36"/>
  <c r="AB105" i="36"/>
  <c r="AC105" i="36"/>
  <c r="AD105" i="36"/>
  <c r="AE105" i="36"/>
  <c r="AF105" i="36"/>
  <c r="AG105" i="36"/>
  <c r="AH105" i="36"/>
  <c r="AI105" i="36"/>
  <c r="AJ105" i="36"/>
  <c r="AK105" i="36"/>
  <c r="AL105" i="36"/>
  <c r="AM105" i="36"/>
  <c r="AN105" i="36"/>
  <c r="AO105" i="36"/>
  <c r="AP105" i="36"/>
  <c r="AQ105" i="36"/>
  <c r="AR105" i="36"/>
  <c r="AS105" i="36"/>
  <c r="AT105" i="36"/>
  <c r="AU105" i="36"/>
  <c r="AV105" i="36"/>
  <c r="AW105" i="36"/>
  <c r="AX105" i="36"/>
  <c r="AY105" i="36"/>
  <c r="AZ105" i="36"/>
  <c r="BA105" i="36"/>
  <c r="BB105" i="36"/>
  <c r="BC105" i="36"/>
  <c r="BD105" i="36"/>
  <c r="BE105" i="36"/>
  <c r="BF105" i="36"/>
  <c r="BG105" i="36"/>
  <c r="BH105" i="36"/>
  <c r="BI105" i="36"/>
  <c r="BJ105" i="36"/>
  <c r="BK105" i="36"/>
  <c r="BL105" i="36"/>
  <c r="BM105" i="36"/>
  <c r="BN105" i="36"/>
  <c r="BO105" i="36"/>
  <c r="BP105" i="36"/>
  <c r="BQ105" i="36"/>
  <c r="BR105" i="36"/>
  <c r="BS105" i="36"/>
  <c r="BT105" i="36"/>
  <c r="BU105" i="36"/>
  <c r="BV105" i="36"/>
  <c r="BW105" i="36"/>
  <c r="BX105" i="36"/>
  <c r="BY105" i="36"/>
  <c r="BZ105" i="36"/>
  <c r="CA105" i="36"/>
  <c r="CB105" i="36"/>
  <c r="CC105" i="36"/>
  <c r="CD105" i="36"/>
  <c r="CE105" i="36"/>
  <c r="CF105" i="36"/>
  <c r="CG105" i="36"/>
  <c r="CH105" i="36"/>
  <c r="C94" i="36"/>
  <c r="C95" i="36"/>
  <c r="C96" i="36"/>
  <c r="C97" i="36"/>
  <c r="C98" i="36"/>
  <c r="C99" i="36"/>
  <c r="C100" i="36"/>
  <c r="C101" i="36"/>
  <c r="C102" i="36"/>
  <c r="C103" i="36"/>
  <c r="C104" i="36"/>
  <c r="C105" i="36"/>
  <c r="C93" i="36"/>
  <c r="D93" i="35"/>
  <c r="E93" i="35"/>
  <c r="F93" i="35"/>
  <c r="G93" i="35"/>
  <c r="H93" i="35"/>
  <c r="I93" i="35"/>
  <c r="J93" i="35"/>
  <c r="K93" i="35"/>
  <c r="L93" i="35"/>
  <c r="M93" i="35"/>
  <c r="N93" i="35"/>
  <c r="O93" i="35"/>
  <c r="P93" i="35"/>
  <c r="Q93" i="35"/>
  <c r="R93" i="35"/>
  <c r="S93" i="35"/>
  <c r="T93" i="35"/>
  <c r="U93" i="35"/>
  <c r="V93" i="35"/>
  <c r="W93" i="35"/>
  <c r="X93" i="35"/>
  <c r="Y93" i="35"/>
  <c r="Z93" i="35"/>
  <c r="AA93" i="35"/>
  <c r="AB93" i="35"/>
  <c r="AC93" i="35"/>
  <c r="AD93" i="35"/>
  <c r="AE93" i="35"/>
  <c r="AF93" i="35"/>
  <c r="AG93" i="35"/>
  <c r="AH93" i="35"/>
  <c r="AI93" i="35"/>
  <c r="AJ93" i="35"/>
  <c r="AK93" i="35"/>
  <c r="AL93" i="35"/>
  <c r="AM93" i="35"/>
  <c r="AN93" i="35"/>
  <c r="AO93" i="35"/>
  <c r="AP93" i="35"/>
  <c r="AQ93" i="35"/>
  <c r="AR93" i="35"/>
  <c r="AS93" i="35"/>
  <c r="AT93" i="35"/>
  <c r="AU93" i="35"/>
  <c r="AV93" i="35"/>
  <c r="AW93" i="35"/>
  <c r="AX93" i="35"/>
  <c r="AY93" i="35"/>
  <c r="AZ93" i="35"/>
  <c r="BA93" i="35"/>
  <c r="BB93" i="35"/>
  <c r="BC93" i="35"/>
  <c r="BD93" i="35"/>
  <c r="BE93" i="35"/>
  <c r="BF93" i="35"/>
  <c r="BG93" i="35"/>
  <c r="BH93" i="35"/>
  <c r="BI93" i="35"/>
  <c r="BJ93" i="35"/>
  <c r="BK93" i="35"/>
  <c r="BL93" i="35"/>
  <c r="BM93" i="35"/>
  <c r="BN93" i="35"/>
  <c r="BO93" i="35"/>
  <c r="BP93" i="35"/>
  <c r="BQ93" i="35"/>
  <c r="BR93" i="35"/>
  <c r="BS93" i="35"/>
  <c r="BT93" i="35"/>
  <c r="BU93" i="35"/>
  <c r="BV93" i="35"/>
  <c r="BW93" i="35"/>
  <c r="BX93" i="35"/>
  <c r="BY93" i="35"/>
  <c r="BZ93" i="35"/>
  <c r="CA93" i="35"/>
  <c r="CB93" i="35"/>
  <c r="CC93" i="35"/>
  <c r="CD93" i="35"/>
  <c r="CE93" i="35"/>
  <c r="CF93" i="35"/>
  <c r="CG93" i="35"/>
  <c r="CH93" i="35"/>
  <c r="D94" i="35"/>
  <c r="E94" i="35"/>
  <c r="F94" i="35"/>
  <c r="G94" i="35"/>
  <c r="H94" i="35"/>
  <c r="I94" i="35"/>
  <c r="J94" i="35"/>
  <c r="K94" i="35"/>
  <c r="L94" i="35"/>
  <c r="M94" i="35"/>
  <c r="N94" i="35"/>
  <c r="O94" i="35"/>
  <c r="P94" i="35"/>
  <c r="Q94" i="35"/>
  <c r="R94" i="35"/>
  <c r="S94" i="35"/>
  <c r="T94" i="35"/>
  <c r="U94" i="35"/>
  <c r="V94" i="35"/>
  <c r="W94" i="35"/>
  <c r="X94" i="35"/>
  <c r="Y94" i="35"/>
  <c r="Z94" i="35"/>
  <c r="AA94" i="35"/>
  <c r="AB94" i="35"/>
  <c r="AC94" i="35"/>
  <c r="AD94" i="35"/>
  <c r="AE94" i="35"/>
  <c r="AF94" i="35"/>
  <c r="AG94" i="35"/>
  <c r="AH94" i="35"/>
  <c r="AI94" i="35"/>
  <c r="AJ94" i="35"/>
  <c r="AK94" i="35"/>
  <c r="AL94" i="35"/>
  <c r="AM94" i="35"/>
  <c r="AN94" i="35"/>
  <c r="AO94" i="35"/>
  <c r="AP94" i="35"/>
  <c r="AQ94" i="35"/>
  <c r="AR94" i="35"/>
  <c r="AS94" i="35"/>
  <c r="AT94" i="35"/>
  <c r="AU94" i="35"/>
  <c r="AV94" i="35"/>
  <c r="AW94" i="35"/>
  <c r="AX94" i="35"/>
  <c r="AY94" i="35"/>
  <c r="AZ94" i="35"/>
  <c r="BA94" i="35"/>
  <c r="BB94" i="35"/>
  <c r="BC94" i="35"/>
  <c r="BD94" i="35"/>
  <c r="BE94" i="35"/>
  <c r="BF94" i="35"/>
  <c r="BG94" i="35"/>
  <c r="BH94" i="35"/>
  <c r="BI94" i="35"/>
  <c r="BJ94" i="35"/>
  <c r="BK94" i="35"/>
  <c r="BL94" i="35"/>
  <c r="BM94" i="35"/>
  <c r="BN94" i="35"/>
  <c r="BO94" i="35"/>
  <c r="BP94" i="35"/>
  <c r="BQ94" i="35"/>
  <c r="BR94" i="35"/>
  <c r="BS94" i="35"/>
  <c r="BT94" i="35"/>
  <c r="BU94" i="35"/>
  <c r="BV94" i="35"/>
  <c r="BW94" i="35"/>
  <c r="BX94" i="35"/>
  <c r="BY94" i="35"/>
  <c r="BZ94" i="35"/>
  <c r="CA94" i="35"/>
  <c r="CB94" i="35"/>
  <c r="CC94" i="35"/>
  <c r="CD94" i="35"/>
  <c r="CE94" i="35"/>
  <c r="CF94" i="35"/>
  <c r="CG94" i="35"/>
  <c r="CH94" i="35"/>
  <c r="D95" i="35"/>
  <c r="E95" i="35"/>
  <c r="F95" i="35"/>
  <c r="G95" i="35"/>
  <c r="H95" i="35"/>
  <c r="I95" i="35"/>
  <c r="J95" i="35"/>
  <c r="K95" i="35"/>
  <c r="L95" i="35"/>
  <c r="M95" i="35"/>
  <c r="N95" i="35"/>
  <c r="O95" i="35"/>
  <c r="P95" i="35"/>
  <c r="Q95" i="35"/>
  <c r="R95" i="35"/>
  <c r="S95" i="35"/>
  <c r="T95" i="35"/>
  <c r="U95" i="35"/>
  <c r="V95" i="35"/>
  <c r="W95" i="35"/>
  <c r="X95" i="35"/>
  <c r="Y95" i="35"/>
  <c r="Z95" i="35"/>
  <c r="AA95" i="35"/>
  <c r="AB95" i="35"/>
  <c r="AC95" i="35"/>
  <c r="AD95" i="35"/>
  <c r="AE95" i="35"/>
  <c r="AF95" i="35"/>
  <c r="AG95" i="35"/>
  <c r="AH95" i="35"/>
  <c r="AI95" i="35"/>
  <c r="AJ95" i="35"/>
  <c r="AK95" i="35"/>
  <c r="AL95" i="35"/>
  <c r="AM95" i="35"/>
  <c r="AN95" i="35"/>
  <c r="AO95" i="35"/>
  <c r="AP95" i="35"/>
  <c r="AQ95" i="35"/>
  <c r="AR95" i="35"/>
  <c r="AS95" i="35"/>
  <c r="AT95" i="35"/>
  <c r="AU95" i="35"/>
  <c r="AV95" i="35"/>
  <c r="AW95" i="35"/>
  <c r="AX95" i="35"/>
  <c r="AY95" i="35"/>
  <c r="AZ95" i="35"/>
  <c r="BA95" i="35"/>
  <c r="BB95" i="35"/>
  <c r="BC95" i="35"/>
  <c r="BD95" i="35"/>
  <c r="BE95" i="35"/>
  <c r="BF95" i="35"/>
  <c r="BG95" i="35"/>
  <c r="BH95" i="35"/>
  <c r="BI95" i="35"/>
  <c r="BJ95" i="35"/>
  <c r="BK95" i="35"/>
  <c r="BL95" i="35"/>
  <c r="BM95" i="35"/>
  <c r="BN95" i="35"/>
  <c r="BO95" i="35"/>
  <c r="BP95" i="35"/>
  <c r="BQ95" i="35"/>
  <c r="BR95" i="35"/>
  <c r="BS95" i="35"/>
  <c r="BT95" i="35"/>
  <c r="BU95" i="35"/>
  <c r="BV95" i="35"/>
  <c r="BW95" i="35"/>
  <c r="BX95" i="35"/>
  <c r="BY95" i="35"/>
  <c r="BZ95" i="35"/>
  <c r="CA95" i="35"/>
  <c r="CB95" i="35"/>
  <c r="CC95" i="35"/>
  <c r="CD95" i="35"/>
  <c r="CE95" i="35"/>
  <c r="CF95" i="35"/>
  <c r="CG95" i="35"/>
  <c r="CH95" i="35"/>
  <c r="D96" i="35"/>
  <c r="E96" i="35"/>
  <c r="F96" i="35"/>
  <c r="G96" i="35"/>
  <c r="H96" i="35"/>
  <c r="I96" i="35"/>
  <c r="J96" i="35"/>
  <c r="K96" i="35"/>
  <c r="L96" i="35"/>
  <c r="M96" i="35"/>
  <c r="N96" i="35"/>
  <c r="O96" i="35"/>
  <c r="P96" i="35"/>
  <c r="Q96" i="35"/>
  <c r="R96" i="35"/>
  <c r="S96" i="35"/>
  <c r="T96" i="35"/>
  <c r="U96" i="35"/>
  <c r="V96" i="35"/>
  <c r="W96" i="35"/>
  <c r="X96" i="35"/>
  <c r="Y96" i="35"/>
  <c r="Z96" i="35"/>
  <c r="AA96" i="35"/>
  <c r="AB96" i="35"/>
  <c r="AC96" i="35"/>
  <c r="AD96" i="35"/>
  <c r="AE96" i="35"/>
  <c r="AF96" i="35"/>
  <c r="AG96" i="35"/>
  <c r="AH96" i="35"/>
  <c r="AI96" i="35"/>
  <c r="AJ96" i="35"/>
  <c r="AK96" i="35"/>
  <c r="AL96" i="35"/>
  <c r="AM96" i="35"/>
  <c r="AN96" i="35"/>
  <c r="AO96" i="35"/>
  <c r="AP96" i="35"/>
  <c r="AQ96" i="35"/>
  <c r="AR96" i="35"/>
  <c r="AS96" i="35"/>
  <c r="AT96" i="35"/>
  <c r="AU96" i="35"/>
  <c r="AV96" i="35"/>
  <c r="AW96" i="35"/>
  <c r="AX96" i="35"/>
  <c r="AY96" i="35"/>
  <c r="AZ96" i="35"/>
  <c r="BA96" i="35"/>
  <c r="BB96" i="35"/>
  <c r="BC96" i="35"/>
  <c r="BD96" i="35"/>
  <c r="BE96" i="35"/>
  <c r="BF96" i="35"/>
  <c r="BG96" i="35"/>
  <c r="BH96" i="35"/>
  <c r="BI96" i="35"/>
  <c r="BJ96" i="35"/>
  <c r="BK96" i="35"/>
  <c r="BL96" i="35"/>
  <c r="BM96" i="35"/>
  <c r="BN96" i="35"/>
  <c r="BO96" i="35"/>
  <c r="BP96" i="35"/>
  <c r="BQ96" i="35"/>
  <c r="BR96" i="35"/>
  <c r="BS96" i="35"/>
  <c r="BT96" i="35"/>
  <c r="BU96" i="35"/>
  <c r="BV96" i="35"/>
  <c r="BW96" i="35"/>
  <c r="BX96" i="35"/>
  <c r="BY96" i="35"/>
  <c r="BZ96" i="35"/>
  <c r="CA96" i="35"/>
  <c r="CB96" i="35"/>
  <c r="CC96" i="35"/>
  <c r="CD96" i="35"/>
  <c r="CE96" i="35"/>
  <c r="CF96" i="35"/>
  <c r="CG96" i="35"/>
  <c r="CH96" i="35"/>
  <c r="D97" i="35"/>
  <c r="E97" i="35"/>
  <c r="F97" i="35"/>
  <c r="G97" i="35"/>
  <c r="H97" i="35"/>
  <c r="I97" i="35"/>
  <c r="J97" i="35"/>
  <c r="K97" i="35"/>
  <c r="L97" i="35"/>
  <c r="M97" i="35"/>
  <c r="N97" i="35"/>
  <c r="O97" i="35"/>
  <c r="P97" i="35"/>
  <c r="Q97" i="35"/>
  <c r="R97" i="35"/>
  <c r="S97" i="35"/>
  <c r="T97" i="35"/>
  <c r="U97" i="35"/>
  <c r="V97" i="35"/>
  <c r="W97" i="35"/>
  <c r="X97" i="35"/>
  <c r="Y97" i="35"/>
  <c r="Z97" i="35"/>
  <c r="AA97" i="35"/>
  <c r="AB97" i="35"/>
  <c r="AC97" i="35"/>
  <c r="AD97" i="35"/>
  <c r="AE97" i="35"/>
  <c r="AF97" i="35"/>
  <c r="AG97" i="35"/>
  <c r="AH97" i="35"/>
  <c r="AI97" i="35"/>
  <c r="AJ97" i="35"/>
  <c r="AK97" i="35"/>
  <c r="AL97" i="35"/>
  <c r="AM97" i="35"/>
  <c r="AN97" i="35"/>
  <c r="AO97" i="35"/>
  <c r="AP97" i="35"/>
  <c r="AQ97" i="35"/>
  <c r="AR97" i="35"/>
  <c r="AS97" i="35"/>
  <c r="AT97" i="35"/>
  <c r="AU97" i="35"/>
  <c r="AV97" i="35"/>
  <c r="AW97" i="35"/>
  <c r="AX97" i="35"/>
  <c r="AY97" i="35"/>
  <c r="AZ97" i="35"/>
  <c r="BA97" i="35"/>
  <c r="BB97" i="35"/>
  <c r="BC97" i="35"/>
  <c r="BD97" i="35"/>
  <c r="BE97" i="35"/>
  <c r="BF97" i="35"/>
  <c r="BG97" i="35"/>
  <c r="BH97" i="35"/>
  <c r="BI97" i="35"/>
  <c r="BJ97" i="35"/>
  <c r="BK97" i="35"/>
  <c r="BL97" i="35"/>
  <c r="BM97" i="35"/>
  <c r="BN97" i="35"/>
  <c r="BO97" i="35"/>
  <c r="BP97" i="35"/>
  <c r="BQ97" i="35"/>
  <c r="BR97" i="35"/>
  <c r="BS97" i="35"/>
  <c r="BT97" i="35"/>
  <c r="BU97" i="35"/>
  <c r="BV97" i="35"/>
  <c r="BW97" i="35"/>
  <c r="BX97" i="35"/>
  <c r="BY97" i="35"/>
  <c r="BZ97" i="35"/>
  <c r="CA97" i="35"/>
  <c r="CB97" i="35"/>
  <c r="CC97" i="35"/>
  <c r="CD97" i="35"/>
  <c r="CE97" i="35"/>
  <c r="CF97" i="35"/>
  <c r="CG97" i="35"/>
  <c r="CH97" i="35"/>
  <c r="D98" i="35"/>
  <c r="E98" i="35"/>
  <c r="F98" i="35"/>
  <c r="G98" i="35"/>
  <c r="H98" i="35"/>
  <c r="I98" i="35"/>
  <c r="J98" i="35"/>
  <c r="K98" i="35"/>
  <c r="L98" i="35"/>
  <c r="M98" i="35"/>
  <c r="N98" i="35"/>
  <c r="O98" i="35"/>
  <c r="P98" i="35"/>
  <c r="Q98" i="35"/>
  <c r="R98" i="35"/>
  <c r="S98" i="35"/>
  <c r="T98" i="35"/>
  <c r="U98" i="35"/>
  <c r="V98" i="35"/>
  <c r="W98" i="35"/>
  <c r="X98" i="35"/>
  <c r="Y98" i="35"/>
  <c r="Z98" i="35"/>
  <c r="AA98" i="35"/>
  <c r="AB98" i="35"/>
  <c r="AC98" i="35"/>
  <c r="AD98" i="35"/>
  <c r="AE98" i="35"/>
  <c r="AF98" i="35"/>
  <c r="AG98" i="35"/>
  <c r="AH98" i="35"/>
  <c r="AI98" i="35"/>
  <c r="AJ98" i="35"/>
  <c r="AK98" i="35"/>
  <c r="AL98" i="35"/>
  <c r="AM98" i="35"/>
  <c r="AN98" i="35"/>
  <c r="AO98" i="35"/>
  <c r="AP98" i="35"/>
  <c r="AQ98" i="35"/>
  <c r="AR98" i="35"/>
  <c r="AS98" i="35"/>
  <c r="AT98" i="35"/>
  <c r="AU98" i="35"/>
  <c r="AV98" i="35"/>
  <c r="AW98" i="35"/>
  <c r="AX98" i="35"/>
  <c r="AY98" i="35"/>
  <c r="AZ98" i="35"/>
  <c r="BA98" i="35"/>
  <c r="BB98" i="35"/>
  <c r="BC98" i="35"/>
  <c r="BD98" i="35"/>
  <c r="BE98" i="35"/>
  <c r="BF98" i="35"/>
  <c r="BG98" i="35"/>
  <c r="BH98" i="35"/>
  <c r="BI98" i="35"/>
  <c r="BJ98" i="35"/>
  <c r="BK98" i="35"/>
  <c r="BL98" i="35"/>
  <c r="BM98" i="35"/>
  <c r="BN98" i="35"/>
  <c r="BO98" i="35"/>
  <c r="BP98" i="35"/>
  <c r="BQ98" i="35"/>
  <c r="BR98" i="35"/>
  <c r="BS98" i="35"/>
  <c r="BT98" i="35"/>
  <c r="BU98" i="35"/>
  <c r="BV98" i="35"/>
  <c r="BW98" i="35"/>
  <c r="BX98" i="35"/>
  <c r="BY98" i="35"/>
  <c r="BZ98" i="35"/>
  <c r="CA98" i="35"/>
  <c r="CB98" i="35"/>
  <c r="CC98" i="35"/>
  <c r="CD98" i="35"/>
  <c r="CE98" i="35"/>
  <c r="CF98" i="35"/>
  <c r="CG98" i="35"/>
  <c r="CH98" i="35"/>
  <c r="D99" i="35"/>
  <c r="E99" i="35"/>
  <c r="F99" i="35"/>
  <c r="G99" i="35"/>
  <c r="H99" i="35"/>
  <c r="I99" i="35"/>
  <c r="J99" i="35"/>
  <c r="K99" i="35"/>
  <c r="L99" i="35"/>
  <c r="M99" i="35"/>
  <c r="N99" i="35"/>
  <c r="O99" i="35"/>
  <c r="P99" i="35"/>
  <c r="Q99" i="35"/>
  <c r="R99" i="35"/>
  <c r="S99" i="35"/>
  <c r="T99" i="35"/>
  <c r="U99" i="35"/>
  <c r="V99" i="35"/>
  <c r="W99" i="35"/>
  <c r="X99" i="35"/>
  <c r="Y99" i="35"/>
  <c r="Z99" i="35"/>
  <c r="AA99" i="35"/>
  <c r="AB99" i="35"/>
  <c r="AC99" i="35"/>
  <c r="AD99" i="35"/>
  <c r="AE99" i="35"/>
  <c r="AF99" i="35"/>
  <c r="AG99" i="35"/>
  <c r="AH99" i="35"/>
  <c r="AI99" i="35"/>
  <c r="AJ99" i="35"/>
  <c r="AK99" i="35"/>
  <c r="AL99" i="35"/>
  <c r="AM99" i="35"/>
  <c r="AN99" i="35"/>
  <c r="AO99" i="35"/>
  <c r="AP99" i="35"/>
  <c r="AQ99" i="35"/>
  <c r="AR99" i="35"/>
  <c r="AS99" i="35"/>
  <c r="AT99" i="35"/>
  <c r="AU99" i="35"/>
  <c r="AV99" i="35"/>
  <c r="AW99" i="35"/>
  <c r="AX99" i="35"/>
  <c r="AY99" i="35"/>
  <c r="AZ99" i="35"/>
  <c r="BA99" i="35"/>
  <c r="BB99" i="35"/>
  <c r="BC99" i="35"/>
  <c r="BD99" i="35"/>
  <c r="BE99" i="35"/>
  <c r="BF99" i="35"/>
  <c r="BG99" i="35"/>
  <c r="BH99" i="35"/>
  <c r="BI99" i="35"/>
  <c r="BJ99" i="35"/>
  <c r="BK99" i="35"/>
  <c r="BL99" i="35"/>
  <c r="BM99" i="35"/>
  <c r="BN99" i="35"/>
  <c r="BO99" i="35"/>
  <c r="BP99" i="35"/>
  <c r="BQ99" i="35"/>
  <c r="BR99" i="35"/>
  <c r="BS99" i="35"/>
  <c r="BT99" i="35"/>
  <c r="BU99" i="35"/>
  <c r="BV99" i="35"/>
  <c r="BW99" i="35"/>
  <c r="BX99" i="35"/>
  <c r="BY99" i="35"/>
  <c r="BZ99" i="35"/>
  <c r="CA99" i="35"/>
  <c r="CB99" i="35"/>
  <c r="CC99" i="35"/>
  <c r="CD99" i="35"/>
  <c r="CE99" i="35"/>
  <c r="CF99" i="35"/>
  <c r="CG99" i="35"/>
  <c r="CH99" i="35"/>
  <c r="D100" i="35"/>
  <c r="E100" i="35"/>
  <c r="F100" i="35"/>
  <c r="G100" i="35"/>
  <c r="H100" i="35"/>
  <c r="I100" i="35"/>
  <c r="J100" i="35"/>
  <c r="K100" i="35"/>
  <c r="L100" i="35"/>
  <c r="M100" i="35"/>
  <c r="N100" i="35"/>
  <c r="O100" i="35"/>
  <c r="P100" i="35"/>
  <c r="Q100" i="35"/>
  <c r="R100" i="35"/>
  <c r="S100" i="35"/>
  <c r="T100" i="35"/>
  <c r="U100" i="35"/>
  <c r="V100" i="35"/>
  <c r="W100" i="35"/>
  <c r="X100" i="35"/>
  <c r="Y100" i="35"/>
  <c r="Z100" i="35"/>
  <c r="AA100" i="35"/>
  <c r="AB100" i="35"/>
  <c r="AC100" i="35"/>
  <c r="AD100" i="35"/>
  <c r="AE100" i="35"/>
  <c r="AF100" i="35"/>
  <c r="AG100" i="35"/>
  <c r="AH100" i="35"/>
  <c r="AI100" i="35"/>
  <c r="AJ100" i="35"/>
  <c r="AK100" i="35"/>
  <c r="AL100" i="35"/>
  <c r="AM100" i="35"/>
  <c r="AN100" i="35"/>
  <c r="AO100" i="35"/>
  <c r="AP100" i="35"/>
  <c r="AQ100" i="35"/>
  <c r="AR100" i="35"/>
  <c r="AS100" i="35"/>
  <c r="AT100" i="35"/>
  <c r="AU100" i="35"/>
  <c r="AV100" i="35"/>
  <c r="AW100" i="35"/>
  <c r="AX100" i="35"/>
  <c r="AY100" i="35"/>
  <c r="AZ100" i="35"/>
  <c r="BA100" i="35"/>
  <c r="BB100" i="35"/>
  <c r="BC100" i="35"/>
  <c r="BD100" i="35"/>
  <c r="BE100" i="35"/>
  <c r="BF100" i="35"/>
  <c r="BG100" i="35"/>
  <c r="BH100" i="35"/>
  <c r="BI100" i="35"/>
  <c r="BJ100" i="35"/>
  <c r="BK100" i="35"/>
  <c r="BL100" i="35"/>
  <c r="BM100" i="35"/>
  <c r="BN100" i="35"/>
  <c r="BO100" i="35"/>
  <c r="BP100" i="35"/>
  <c r="BQ100" i="35"/>
  <c r="BR100" i="35"/>
  <c r="BS100" i="35"/>
  <c r="BT100" i="35"/>
  <c r="BU100" i="35"/>
  <c r="BV100" i="35"/>
  <c r="BW100" i="35"/>
  <c r="BX100" i="35"/>
  <c r="BY100" i="35"/>
  <c r="BZ100" i="35"/>
  <c r="CA100" i="35"/>
  <c r="CB100" i="35"/>
  <c r="CC100" i="35"/>
  <c r="CD100" i="35"/>
  <c r="CE100" i="35"/>
  <c r="CF100" i="35"/>
  <c r="CG100" i="35"/>
  <c r="CH100" i="35"/>
  <c r="D101" i="35"/>
  <c r="E101" i="35"/>
  <c r="F101" i="35"/>
  <c r="G101" i="35"/>
  <c r="H101" i="35"/>
  <c r="I101" i="35"/>
  <c r="J101" i="35"/>
  <c r="K101" i="35"/>
  <c r="L101" i="35"/>
  <c r="M101" i="35"/>
  <c r="N101" i="35"/>
  <c r="O101" i="35"/>
  <c r="P101" i="35"/>
  <c r="Q101" i="35"/>
  <c r="R101" i="35"/>
  <c r="S101" i="35"/>
  <c r="T101" i="35"/>
  <c r="U101" i="35"/>
  <c r="V101" i="35"/>
  <c r="W101" i="35"/>
  <c r="X101" i="35"/>
  <c r="Y101" i="35"/>
  <c r="Z101" i="35"/>
  <c r="AA101" i="35"/>
  <c r="AB101" i="35"/>
  <c r="AC101" i="35"/>
  <c r="AD101" i="35"/>
  <c r="AE101" i="35"/>
  <c r="AF101" i="35"/>
  <c r="AG101" i="35"/>
  <c r="AH101" i="35"/>
  <c r="AI101" i="35"/>
  <c r="AJ101" i="35"/>
  <c r="AK101" i="35"/>
  <c r="AL101" i="35"/>
  <c r="AM101" i="35"/>
  <c r="AN101" i="35"/>
  <c r="AO101" i="35"/>
  <c r="AP101" i="35"/>
  <c r="AQ101" i="35"/>
  <c r="AR101" i="35"/>
  <c r="AS101" i="35"/>
  <c r="AT101" i="35"/>
  <c r="AU101" i="35"/>
  <c r="AV101" i="35"/>
  <c r="AW101" i="35"/>
  <c r="AX101" i="35"/>
  <c r="AY101" i="35"/>
  <c r="AZ101" i="35"/>
  <c r="BA101" i="35"/>
  <c r="BB101" i="35"/>
  <c r="BC101" i="35"/>
  <c r="BD101" i="35"/>
  <c r="BE101" i="35"/>
  <c r="BF101" i="35"/>
  <c r="BG101" i="35"/>
  <c r="BH101" i="35"/>
  <c r="BI101" i="35"/>
  <c r="BJ101" i="35"/>
  <c r="BK101" i="35"/>
  <c r="BL101" i="35"/>
  <c r="BM101" i="35"/>
  <c r="BN101" i="35"/>
  <c r="BO101" i="35"/>
  <c r="BP101" i="35"/>
  <c r="BQ101" i="35"/>
  <c r="BR101" i="35"/>
  <c r="BS101" i="35"/>
  <c r="BT101" i="35"/>
  <c r="BU101" i="35"/>
  <c r="BV101" i="35"/>
  <c r="BW101" i="35"/>
  <c r="BX101" i="35"/>
  <c r="BY101" i="35"/>
  <c r="BZ101" i="35"/>
  <c r="CA101" i="35"/>
  <c r="CB101" i="35"/>
  <c r="CC101" i="35"/>
  <c r="CD101" i="35"/>
  <c r="CE101" i="35"/>
  <c r="CF101" i="35"/>
  <c r="CG101" i="35"/>
  <c r="CH101" i="35"/>
  <c r="D102" i="35"/>
  <c r="E102" i="35"/>
  <c r="F102" i="35"/>
  <c r="G102" i="35"/>
  <c r="H102" i="35"/>
  <c r="I102" i="35"/>
  <c r="J102" i="35"/>
  <c r="K102" i="35"/>
  <c r="L102" i="35"/>
  <c r="M102" i="35"/>
  <c r="N102" i="35"/>
  <c r="O102" i="35"/>
  <c r="P102" i="35"/>
  <c r="Q102" i="35"/>
  <c r="R102" i="35"/>
  <c r="S102" i="35"/>
  <c r="T102" i="35"/>
  <c r="U102" i="35"/>
  <c r="V102" i="35"/>
  <c r="W102" i="35"/>
  <c r="X102" i="35"/>
  <c r="Y102" i="35"/>
  <c r="Z102" i="35"/>
  <c r="AA102" i="35"/>
  <c r="AB102" i="35"/>
  <c r="AC102" i="35"/>
  <c r="AD102" i="35"/>
  <c r="AE102" i="35"/>
  <c r="AF102" i="35"/>
  <c r="AG102" i="35"/>
  <c r="AH102" i="35"/>
  <c r="AI102" i="35"/>
  <c r="AJ102" i="35"/>
  <c r="AK102" i="35"/>
  <c r="AL102" i="35"/>
  <c r="AM102" i="35"/>
  <c r="AN102" i="35"/>
  <c r="AO102" i="35"/>
  <c r="AP102" i="35"/>
  <c r="AQ102" i="35"/>
  <c r="AR102" i="35"/>
  <c r="AS102" i="35"/>
  <c r="AT102" i="35"/>
  <c r="AU102" i="35"/>
  <c r="AV102" i="35"/>
  <c r="AW102" i="35"/>
  <c r="AX102" i="35"/>
  <c r="AY102" i="35"/>
  <c r="AZ102" i="35"/>
  <c r="BA102" i="35"/>
  <c r="BB102" i="35"/>
  <c r="BC102" i="35"/>
  <c r="BD102" i="35"/>
  <c r="BE102" i="35"/>
  <c r="BF102" i="35"/>
  <c r="BG102" i="35"/>
  <c r="BH102" i="35"/>
  <c r="BI102" i="35"/>
  <c r="BJ102" i="35"/>
  <c r="BK102" i="35"/>
  <c r="BL102" i="35"/>
  <c r="BM102" i="35"/>
  <c r="BN102" i="35"/>
  <c r="BO102" i="35"/>
  <c r="BP102" i="35"/>
  <c r="BQ102" i="35"/>
  <c r="BR102" i="35"/>
  <c r="BS102" i="35"/>
  <c r="BT102" i="35"/>
  <c r="BU102" i="35"/>
  <c r="BV102" i="35"/>
  <c r="BW102" i="35"/>
  <c r="BX102" i="35"/>
  <c r="BY102" i="35"/>
  <c r="BZ102" i="35"/>
  <c r="CA102" i="35"/>
  <c r="CB102" i="35"/>
  <c r="CC102" i="35"/>
  <c r="CD102" i="35"/>
  <c r="CE102" i="35"/>
  <c r="CF102" i="35"/>
  <c r="CG102" i="35"/>
  <c r="CH102" i="35"/>
  <c r="D103" i="35"/>
  <c r="E103" i="35"/>
  <c r="F103" i="35"/>
  <c r="G103" i="35"/>
  <c r="H103" i="35"/>
  <c r="I103" i="35"/>
  <c r="J103" i="35"/>
  <c r="K103" i="35"/>
  <c r="L103" i="35"/>
  <c r="M103" i="35"/>
  <c r="N103" i="35"/>
  <c r="O103" i="35"/>
  <c r="P103" i="35"/>
  <c r="Q103" i="35"/>
  <c r="R103" i="35"/>
  <c r="S103" i="35"/>
  <c r="T103" i="35"/>
  <c r="U103" i="35"/>
  <c r="V103" i="35"/>
  <c r="W103" i="35"/>
  <c r="X103" i="35"/>
  <c r="Y103" i="35"/>
  <c r="Z103" i="35"/>
  <c r="AA103" i="35"/>
  <c r="AB103" i="35"/>
  <c r="AC103" i="35"/>
  <c r="AD103" i="35"/>
  <c r="AE103" i="35"/>
  <c r="AF103" i="35"/>
  <c r="AG103" i="35"/>
  <c r="AH103" i="35"/>
  <c r="AI103" i="35"/>
  <c r="AJ103" i="35"/>
  <c r="AK103" i="35"/>
  <c r="AL103" i="35"/>
  <c r="AM103" i="35"/>
  <c r="AN103" i="35"/>
  <c r="AO103" i="35"/>
  <c r="AP103" i="35"/>
  <c r="AQ103" i="35"/>
  <c r="AR103" i="35"/>
  <c r="AS103" i="35"/>
  <c r="AT103" i="35"/>
  <c r="AU103" i="35"/>
  <c r="AV103" i="35"/>
  <c r="AW103" i="35"/>
  <c r="AX103" i="35"/>
  <c r="AY103" i="35"/>
  <c r="AZ103" i="35"/>
  <c r="BA103" i="35"/>
  <c r="BB103" i="35"/>
  <c r="BC103" i="35"/>
  <c r="BD103" i="35"/>
  <c r="BE103" i="35"/>
  <c r="BF103" i="35"/>
  <c r="BG103" i="35"/>
  <c r="BH103" i="35"/>
  <c r="BI103" i="35"/>
  <c r="BJ103" i="35"/>
  <c r="BK103" i="35"/>
  <c r="BL103" i="35"/>
  <c r="BM103" i="35"/>
  <c r="BN103" i="35"/>
  <c r="BO103" i="35"/>
  <c r="BP103" i="35"/>
  <c r="BQ103" i="35"/>
  <c r="BR103" i="35"/>
  <c r="BS103" i="35"/>
  <c r="BT103" i="35"/>
  <c r="BU103" i="35"/>
  <c r="BV103" i="35"/>
  <c r="BW103" i="35"/>
  <c r="BX103" i="35"/>
  <c r="BY103" i="35"/>
  <c r="BZ103" i="35"/>
  <c r="CA103" i="35"/>
  <c r="CB103" i="35"/>
  <c r="CC103" i="35"/>
  <c r="CD103" i="35"/>
  <c r="CE103" i="35"/>
  <c r="CF103" i="35"/>
  <c r="CG103" i="35"/>
  <c r="CH103" i="35"/>
  <c r="D104" i="35"/>
  <c r="E104" i="35"/>
  <c r="F104" i="35"/>
  <c r="G104" i="35"/>
  <c r="H104" i="35"/>
  <c r="I104" i="35"/>
  <c r="J104" i="35"/>
  <c r="K104" i="35"/>
  <c r="L104" i="35"/>
  <c r="M104" i="35"/>
  <c r="N104" i="35"/>
  <c r="O104" i="35"/>
  <c r="P104" i="35"/>
  <c r="Q104" i="35"/>
  <c r="R104" i="35"/>
  <c r="S104" i="35"/>
  <c r="T104" i="35"/>
  <c r="U104" i="35"/>
  <c r="V104" i="35"/>
  <c r="W104" i="35"/>
  <c r="X104" i="35"/>
  <c r="Y104" i="35"/>
  <c r="Z104" i="35"/>
  <c r="AA104" i="35"/>
  <c r="AB104" i="35"/>
  <c r="AC104" i="35"/>
  <c r="AD104" i="35"/>
  <c r="AE104" i="35"/>
  <c r="AF104" i="35"/>
  <c r="AG104" i="35"/>
  <c r="AH104" i="35"/>
  <c r="AI104" i="35"/>
  <c r="AJ104" i="35"/>
  <c r="AK104" i="35"/>
  <c r="AL104" i="35"/>
  <c r="AM104" i="35"/>
  <c r="AN104" i="35"/>
  <c r="AO104" i="35"/>
  <c r="AP104" i="35"/>
  <c r="AQ104" i="35"/>
  <c r="AR104" i="35"/>
  <c r="AS104" i="35"/>
  <c r="AT104" i="35"/>
  <c r="AU104" i="35"/>
  <c r="AV104" i="35"/>
  <c r="AW104" i="35"/>
  <c r="AX104" i="35"/>
  <c r="AY104" i="35"/>
  <c r="AZ104" i="35"/>
  <c r="BA104" i="35"/>
  <c r="BB104" i="35"/>
  <c r="BC104" i="35"/>
  <c r="BD104" i="35"/>
  <c r="BE104" i="35"/>
  <c r="BF104" i="35"/>
  <c r="BG104" i="35"/>
  <c r="BH104" i="35"/>
  <c r="BI104" i="35"/>
  <c r="BJ104" i="35"/>
  <c r="BK104" i="35"/>
  <c r="BL104" i="35"/>
  <c r="BM104" i="35"/>
  <c r="BN104" i="35"/>
  <c r="BO104" i="35"/>
  <c r="BP104" i="35"/>
  <c r="BQ104" i="35"/>
  <c r="BR104" i="35"/>
  <c r="BS104" i="35"/>
  <c r="BT104" i="35"/>
  <c r="BU104" i="35"/>
  <c r="BV104" i="35"/>
  <c r="BW104" i="35"/>
  <c r="BX104" i="35"/>
  <c r="BY104" i="35"/>
  <c r="BZ104" i="35"/>
  <c r="CA104" i="35"/>
  <c r="CB104" i="35"/>
  <c r="CC104" i="35"/>
  <c r="CD104" i="35"/>
  <c r="CE104" i="35"/>
  <c r="CF104" i="35"/>
  <c r="CG104" i="35"/>
  <c r="CH104" i="35"/>
  <c r="D105" i="35"/>
  <c r="E105" i="35"/>
  <c r="F105" i="35"/>
  <c r="G105" i="35"/>
  <c r="H105" i="35"/>
  <c r="I105" i="35"/>
  <c r="J105" i="35"/>
  <c r="K105" i="35"/>
  <c r="L105" i="35"/>
  <c r="M105" i="35"/>
  <c r="N105" i="35"/>
  <c r="O105" i="35"/>
  <c r="P105" i="35"/>
  <c r="Q105" i="35"/>
  <c r="R105" i="35"/>
  <c r="S105" i="35"/>
  <c r="T105" i="35"/>
  <c r="U105" i="35"/>
  <c r="V105" i="35"/>
  <c r="W105" i="35"/>
  <c r="X105" i="35"/>
  <c r="Y105" i="35"/>
  <c r="Z105" i="35"/>
  <c r="AA105" i="35"/>
  <c r="AB105" i="35"/>
  <c r="AC105" i="35"/>
  <c r="AD105" i="35"/>
  <c r="AE105" i="35"/>
  <c r="AF105" i="35"/>
  <c r="AG105" i="35"/>
  <c r="AH105" i="35"/>
  <c r="AI105" i="35"/>
  <c r="AJ105" i="35"/>
  <c r="AK105" i="35"/>
  <c r="AL105" i="35"/>
  <c r="AM105" i="35"/>
  <c r="AN105" i="35"/>
  <c r="AO105" i="35"/>
  <c r="AP105" i="35"/>
  <c r="AQ105" i="35"/>
  <c r="AR105" i="35"/>
  <c r="AS105" i="35"/>
  <c r="AT105" i="35"/>
  <c r="AU105" i="35"/>
  <c r="AV105" i="35"/>
  <c r="AW105" i="35"/>
  <c r="AX105" i="35"/>
  <c r="AY105" i="35"/>
  <c r="AZ105" i="35"/>
  <c r="BA105" i="35"/>
  <c r="BB105" i="35"/>
  <c r="BC105" i="35"/>
  <c r="BD105" i="35"/>
  <c r="BE105" i="35"/>
  <c r="BF105" i="35"/>
  <c r="BG105" i="35"/>
  <c r="BH105" i="35"/>
  <c r="BI105" i="35"/>
  <c r="BJ105" i="35"/>
  <c r="BK105" i="35"/>
  <c r="BL105" i="35"/>
  <c r="BM105" i="35"/>
  <c r="BN105" i="35"/>
  <c r="BO105" i="35"/>
  <c r="BP105" i="35"/>
  <c r="BQ105" i="35"/>
  <c r="BR105" i="35"/>
  <c r="BS105" i="35"/>
  <c r="BT105" i="35"/>
  <c r="BU105" i="35"/>
  <c r="BV105" i="35"/>
  <c r="BW105" i="35"/>
  <c r="BX105" i="35"/>
  <c r="BY105" i="35"/>
  <c r="BZ105" i="35"/>
  <c r="CA105" i="35"/>
  <c r="CB105" i="35"/>
  <c r="CC105" i="35"/>
  <c r="CD105" i="35"/>
  <c r="CE105" i="35"/>
  <c r="CF105" i="35"/>
  <c r="CG105" i="35"/>
  <c r="CH105" i="35"/>
  <c r="C94" i="35"/>
  <c r="C95" i="35"/>
  <c r="C96" i="35"/>
  <c r="C97" i="35"/>
  <c r="C98" i="35"/>
  <c r="C99" i="35"/>
  <c r="C100" i="35"/>
  <c r="C101" i="35"/>
  <c r="C102" i="35"/>
  <c r="C103" i="35"/>
  <c r="C104" i="35"/>
  <c r="C105" i="35"/>
  <c r="C93" i="35"/>
  <c r="D93" i="34"/>
  <c r="E93" i="34"/>
  <c r="F93" i="34"/>
  <c r="G93" i="34"/>
  <c r="H93" i="34"/>
  <c r="I93" i="34"/>
  <c r="J93" i="34"/>
  <c r="K93" i="34"/>
  <c r="L93" i="34"/>
  <c r="M93" i="34"/>
  <c r="N93" i="34"/>
  <c r="O93" i="34"/>
  <c r="P93" i="34"/>
  <c r="Q93" i="34"/>
  <c r="R93" i="34"/>
  <c r="S93" i="34"/>
  <c r="T93" i="34"/>
  <c r="U93" i="34"/>
  <c r="V93" i="34"/>
  <c r="W93" i="34"/>
  <c r="X93" i="34"/>
  <c r="Y93" i="34"/>
  <c r="Z93" i="34"/>
  <c r="AA93" i="34"/>
  <c r="AB93" i="34"/>
  <c r="AC93" i="34"/>
  <c r="AD93" i="34"/>
  <c r="AE93" i="34"/>
  <c r="AF93" i="34"/>
  <c r="AG93" i="34"/>
  <c r="AH93" i="34"/>
  <c r="AI93" i="34"/>
  <c r="AJ93" i="34"/>
  <c r="AK93" i="34"/>
  <c r="AL93" i="34"/>
  <c r="AM93" i="34"/>
  <c r="AN93" i="34"/>
  <c r="AO93" i="34"/>
  <c r="AP93" i="34"/>
  <c r="AQ93" i="34"/>
  <c r="AR93" i="34"/>
  <c r="AS93" i="34"/>
  <c r="AT93" i="34"/>
  <c r="AU93" i="34"/>
  <c r="AV93" i="34"/>
  <c r="AW93" i="34"/>
  <c r="AX93" i="34"/>
  <c r="AY93" i="34"/>
  <c r="AZ93" i="34"/>
  <c r="BA93" i="34"/>
  <c r="BB93" i="34"/>
  <c r="BC93" i="34"/>
  <c r="BD93" i="34"/>
  <c r="BE93" i="34"/>
  <c r="BF93" i="34"/>
  <c r="BG93" i="34"/>
  <c r="BH93" i="34"/>
  <c r="BI93" i="34"/>
  <c r="BJ93" i="34"/>
  <c r="BK93" i="34"/>
  <c r="BL93" i="34"/>
  <c r="BM93" i="34"/>
  <c r="BN93" i="34"/>
  <c r="BO93" i="34"/>
  <c r="BP93" i="34"/>
  <c r="BQ93" i="34"/>
  <c r="BR93" i="34"/>
  <c r="BS93" i="34"/>
  <c r="BT93" i="34"/>
  <c r="BU93" i="34"/>
  <c r="BV93" i="34"/>
  <c r="BW93" i="34"/>
  <c r="BX93" i="34"/>
  <c r="BY93" i="34"/>
  <c r="BZ93" i="34"/>
  <c r="CA93" i="34"/>
  <c r="CB93" i="34"/>
  <c r="CC93" i="34"/>
  <c r="CD93" i="34"/>
  <c r="CE93" i="34"/>
  <c r="CF93" i="34"/>
  <c r="CG93" i="34"/>
  <c r="CH93" i="34"/>
  <c r="D94" i="34"/>
  <c r="E94" i="34"/>
  <c r="F94" i="34"/>
  <c r="G94" i="34"/>
  <c r="H94" i="34"/>
  <c r="I94" i="34"/>
  <c r="J94" i="34"/>
  <c r="K94" i="34"/>
  <c r="L94" i="34"/>
  <c r="M94" i="34"/>
  <c r="N94" i="34"/>
  <c r="O94" i="34"/>
  <c r="P94" i="34"/>
  <c r="Q94" i="34"/>
  <c r="R94" i="34"/>
  <c r="S94" i="34"/>
  <c r="T94" i="34"/>
  <c r="U94" i="34"/>
  <c r="V94" i="34"/>
  <c r="W94" i="34"/>
  <c r="X94" i="34"/>
  <c r="Y94" i="34"/>
  <c r="Z94" i="34"/>
  <c r="AA94" i="34"/>
  <c r="AB94" i="34"/>
  <c r="AC94" i="34"/>
  <c r="AD94" i="34"/>
  <c r="AE94" i="34"/>
  <c r="AF94" i="34"/>
  <c r="AG94" i="34"/>
  <c r="AH94" i="34"/>
  <c r="AI94" i="34"/>
  <c r="AJ94" i="34"/>
  <c r="AK94" i="34"/>
  <c r="AL94" i="34"/>
  <c r="AM94" i="34"/>
  <c r="AN94" i="34"/>
  <c r="AO94" i="34"/>
  <c r="AP94" i="34"/>
  <c r="AQ94" i="34"/>
  <c r="AR94" i="34"/>
  <c r="AS94" i="34"/>
  <c r="AT94" i="34"/>
  <c r="AU94" i="34"/>
  <c r="AV94" i="34"/>
  <c r="AW94" i="34"/>
  <c r="AX94" i="34"/>
  <c r="AY94" i="34"/>
  <c r="AZ94" i="34"/>
  <c r="BA94" i="34"/>
  <c r="BB94" i="34"/>
  <c r="BC94" i="34"/>
  <c r="BD94" i="34"/>
  <c r="BE94" i="34"/>
  <c r="BF94" i="34"/>
  <c r="BG94" i="34"/>
  <c r="BH94" i="34"/>
  <c r="BI94" i="34"/>
  <c r="BJ94" i="34"/>
  <c r="BK94" i="34"/>
  <c r="BL94" i="34"/>
  <c r="BM94" i="34"/>
  <c r="BN94" i="34"/>
  <c r="BO94" i="34"/>
  <c r="BP94" i="34"/>
  <c r="BQ94" i="34"/>
  <c r="BR94" i="34"/>
  <c r="BS94" i="34"/>
  <c r="BT94" i="34"/>
  <c r="BU94" i="34"/>
  <c r="BV94" i="34"/>
  <c r="BW94" i="34"/>
  <c r="BX94" i="34"/>
  <c r="BY94" i="34"/>
  <c r="BZ94" i="34"/>
  <c r="CA94" i="34"/>
  <c r="CB94" i="34"/>
  <c r="CC94" i="34"/>
  <c r="CD94" i="34"/>
  <c r="CE94" i="34"/>
  <c r="CF94" i="34"/>
  <c r="CG94" i="34"/>
  <c r="CH94" i="34"/>
  <c r="D95" i="34"/>
  <c r="E95" i="34"/>
  <c r="F95" i="34"/>
  <c r="G95" i="34"/>
  <c r="H95" i="34"/>
  <c r="I95" i="34"/>
  <c r="J95" i="34"/>
  <c r="K95" i="34"/>
  <c r="L95" i="34"/>
  <c r="M95" i="34"/>
  <c r="N95" i="34"/>
  <c r="O95" i="34"/>
  <c r="P95" i="34"/>
  <c r="Q95" i="34"/>
  <c r="R95" i="34"/>
  <c r="S95" i="34"/>
  <c r="T95" i="34"/>
  <c r="U95" i="34"/>
  <c r="V95" i="34"/>
  <c r="W95" i="34"/>
  <c r="X95" i="34"/>
  <c r="Y95" i="34"/>
  <c r="Z95" i="34"/>
  <c r="AA95" i="34"/>
  <c r="AB95" i="34"/>
  <c r="AC95" i="34"/>
  <c r="AD95" i="34"/>
  <c r="AE95" i="34"/>
  <c r="AF95" i="34"/>
  <c r="AG95" i="34"/>
  <c r="AH95" i="34"/>
  <c r="AI95" i="34"/>
  <c r="AJ95" i="34"/>
  <c r="AK95" i="34"/>
  <c r="AL95" i="34"/>
  <c r="AM95" i="34"/>
  <c r="AN95" i="34"/>
  <c r="AO95" i="34"/>
  <c r="AP95" i="34"/>
  <c r="AQ95" i="34"/>
  <c r="AR95" i="34"/>
  <c r="AS95" i="34"/>
  <c r="AT95" i="34"/>
  <c r="AU95" i="34"/>
  <c r="AV95" i="34"/>
  <c r="AW95" i="34"/>
  <c r="AX95" i="34"/>
  <c r="AY95" i="34"/>
  <c r="AZ95" i="34"/>
  <c r="BA95" i="34"/>
  <c r="BB95" i="34"/>
  <c r="BC95" i="34"/>
  <c r="BD95" i="34"/>
  <c r="BE95" i="34"/>
  <c r="BF95" i="34"/>
  <c r="BG95" i="34"/>
  <c r="BH95" i="34"/>
  <c r="BI95" i="34"/>
  <c r="BJ95" i="34"/>
  <c r="BK95" i="34"/>
  <c r="BL95" i="34"/>
  <c r="BM95" i="34"/>
  <c r="BN95" i="34"/>
  <c r="BO95" i="34"/>
  <c r="BP95" i="34"/>
  <c r="BQ95" i="34"/>
  <c r="BR95" i="34"/>
  <c r="BS95" i="34"/>
  <c r="BT95" i="34"/>
  <c r="BU95" i="34"/>
  <c r="BV95" i="34"/>
  <c r="BW95" i="34"/>
  <c r="BX95" i="34"/>
  <c r="BY95" i="34"/>
  <c r="BZ95" i="34"/>
  <c r="CA95" i="34"/>
  <c r="CB95" i="34"/>
  <c r="CC95" i="34"/>
  <c r="CD95" i="34"/>
  <c r="CE95" i="34"/>
  <c r="CF95" i="34"/>
  <c r="CG95" i="34"/>
  <c r="CH95" i="34"/>
  <c r="D96" i="34"/>
  <c r="E96" i="34"/>
  <c r="F96" i="34"/>
  <c r="G96" i="34"/>
  <c r="H96" i="34"/>
  <c r="I96" i="34"/>
  <c r="J96" i="34"/>
  <c r="K96" i="34"/>
  <c r="L96" i="34"/>
  <c r="M96" i="34"/>
  <c r="N96" i="34"/>
  <c r="O96" i="34"/>
  <c r="P96" i="34"/>
  <c r="Q96" i="34"/>
  <c r="R96" i="34"/>
  <c r="S96" i="34"/>
  <c r="T96" i="34"/>
  <c r="U96" i="34"/>
  <c r="V96" i="34"/>
  <c r="W96" i="34"/>
  <c r="X96" i="34"/>
  <c r="Y96" i="34"/>
  <c r="Z96" i="34"/>
  <c r="AA96" i="34"/>
  <c r="AB96" i="34"/>
  <c r="AC96" i="34"/>
  <c r="AD96" i="34"/>
  <c r="AE96" i="34"/>
  <c r="AF96" i="34"/>
  <c r="AG96" i="34"/>
  <c r="AH96" i="34"/>
  <c r="AI96" i="34"/>
  <c r="AJ96" i="34"/>
  <c r="AK96" i="34"/>
  <c r="AL96" i="34"/>
  <c r="AM96" i="34"/>
  <c r="AN96" i="34"/>
  <c r="AO96" i="34"/>
  <c r="AP96" i="34"/>
  <c r="AQ96" i="34"/>
  <c r="AR96" i="34"/>
  <c r="AS96" i="34"/>
  <c r="AT96" i="34"/>
  <c r="AU96" i="34"/>
  <c r="AV96" i="34"/>
  <c r="AW96" i="34"/>
  <c r="AX96" i="34"/>
  <c r="AY96" i="34"/>
  <c r="AZ96" i="34"/>
  <c r="BA96" i="34"/>
  <c r="BB96" i="34"/>
  <c r="BC96" i="34"/>
  <c r="BD96" i="34"/>
  <c r="BE96" i="34"/>
  <c r="BF96" i="34"/>
  <c r="BG96" i="34"/>
  <c r="BH96" i="34"/>
  <c r="BI96" i="34"/>
  <c r="BJ96" i="34"/>
  <c r="BK96" i="34"/>
  <c r="BL96" i="34"/>
  <c r="BM96" i="34"/>
  <c r="BN96" i="34"/>
  <c r="BO96" i="34"/>
  <c r="BP96" i="34"/>
  <c r="BQ96" i="34"/>
  <c r="BR96" i="34"/>
  <c r="BS96" i="34"/>
  <c r="BT96" i="34"/>
  <c r="BU96" i="34"/>
  <c r="BV96" i="34"/>
  <c r="BW96" i="34"/>
  <c r="BX96" i="34"/>
  <c r="BY96" i="34"/>
  <c r="BZ96" i="34"/>
  <c r="CA96" i="34"/>
  <c r="CB96" i="34"/>
  <c r="CC96" i="34"/>
  <c r="CD96" i="34"/>
  <c r="CE96" i="34"/>
  <c r="CF96" i="34"/>
  <c r="CG96" i="34"/>
  <c r="CH96" i="34"/>
  <c r="D97" i="34"/>
  <c r="E97" i="34"/>
  <c r="F97" i="34"/>
  <c r="G97" i="34"/>
  <c r="H97" i="34"/>
  <c r="I97" i="34"/>
  <c r="J97" i="34"/>
  <c r="K97" i="34"/>
  <c r="L97" i="34"/>
  <c r="M97" i="34"/>
  <c r="N97" i="34"/>
  <c r="O97" i="34"/>
  <c r="P97" i="34"/>
  <c r="Q97" i="34"/>
  <c r="R97" i="34"/>
  <c r="S97" i="34"/>
  <c r="T97" i="34"/>
  <c r="U97" i="34"/>
  <c r="V97" i="34"/>
  <c r="W97" i="34"/>
  <c r="X97" i="34"/>
  <c r="Y97" i="34"/>
  <c r="Z97" i="34"/>
  <c r="AA97" i="34"/>
  <c r="AB97" i="34"/>
  <c r="AC97" i="34"/>
  <c r="AD97" i="34"/>
  <c r="AE97" i="34"/>
  <c r="AF97" i="34"/>
  <c r="AG97" i="34"/>
  <c r="AH97" i="34"/>
  <c r="AI97" i="34"/>
  <c r="AJ97" i="34"/>
  <c r="AK97" i="34"/>
  <c r="AL97" i="34"/>
  <c r="AM97" i="34"/>
  <c r="AN97" i="34"/>
  <c r="AO97" i="34"/>
  <c r="AP97" i="34"/>
  <c r="AQ97" i="34"/>
  <c r="AR97" i="34"/>
  <c r="AS97" i="34"/>
  <c r="AT97" i="34"/>
  <c r="AU97" i="34"/>
  <c r="AV97" i="34"/>
  <c r="AW97" i="34"/>
  <c r="AX97" i="34"/>
  <c r="AY97" i="34"/>
  <c r="AZ97" i="34"/>
  <c r="BA97" i="34"/>
  <c r="BB97" i="34"/>
  <c r="BC97" i="34"/>
  <c r="BD97" i="34"/>
  <c r="BE97" i="34"/>
  <c r="BF97" i="34"/>
  <c r="BG97" i="34"/>
  <c r="BH97" i="34"/>
  <c r="BI97" i="34"/>
  <c r="BJ97" i="34"/>
  <c r="BK97" i="34"/>
  <c r="BL97" i="34"/>
  <c r="BM97" i="34"/>
  <c r="BN97" i="34"/>
  <c r="BO97" i="34"/>
  <c r="BP97" i="34"/>
  <c r="BQ97" i="34"/>
  <c r="BR97" i="34"/>
  <c r="BS97" i="34"/>
  <c r="BT97" i="34"/>
  <c r="BU97" i="34"/>
  <c r="BV97" i="34"/>
  <c r="BW97" i="34"/>
  <c r="BX97" i="34"/>
  <c r="BY97" i="34"/>
  <c r="BZ97" i="34"/>
  <c r="CA97" i="34"/>
  <c r="CB97" i="34"/>
  <c r="CC97" i="34"/>
  <c r="CD97" i="34"/>
  <c r="CE97" i="34"/>
  <c r="CF97" i="34"/>
  <c r="CG97" i="34"/>
  <c r="CH97" i="34"/>
  <c r="D98" i="34"/>
  <c r="E98" i="34"/>
  <c r="F98" i="34"/>
  <c r="G98" i="34"/>
  <c r="H98" i="34"/>
  <c r="I98" i="34"/>
  <c r="J98" i="34"/>
  <c r="K98" i="34"/>
  <c r="L98" i="34"/>
  <c r="M98" i="34"/>
  <c r="N98" i="34"/>
  <c r="O98" i="34"/>
  <c r="P98" i="34"/>
  <c r="Q98" i="34"/>
  <c r="R98" i="34"/>
  <c r="S98" i="34"/>
  <c r="T98" i="34"/>
  <c r="U98" i="34"/>
  <c r="V98" i="34"/>
  <c r="W98" i="34"/>
  <c r="X98" i="34"/>
  <c r="Y98" i="34"/>
  <c r="Z98" i="34"/>
  <c r="AA98" i="34"/>
  <c r="AB98" i="34"/>
  <c r="AC98" i="34"/>
  <c r="AD98" i="34"/>
  <c r="AE98" i="34"/>
  <c r="AF98" i="34"/>
  <c r="AG98" i="34"/>
  <c r="AH98" i="34"/>
  <c r="AI98" i="34"/>
  <c r="AJ98" i="34"/>
  <c r="AK98" i="34"/>
  <c r="AL98" i="34"/>
  <c r="AM98" i="34"/>
  <c r="AN98" i="34"/>
  <c r="AO98" i="34"/>
  <c r="AP98" i="34"/>
  <c r="AQ98" i="34"/>
  <c r="AR98" i="34"/>
  <c r="AS98" i="34"/>
  <c r="AT98" i="34"/>
  <c r="AU98" i="34"/>
  <c r="AV98" i="34"/>
  <c r="AW98" i="34"/>
  <c r="AX98" i="34"/>
  <c r="AY98" i="34"/>
  <c r="AZ98" i="34"/>
  <c r="BA98" i="34"/>
  <c r="BB98" i="34"/>
  <c r="BC98" i="34"/>
  <c r="BD98" i="34"/>
  <c r="BE98" i="34"/>
  <c r="BF98" i="34"/>
  <c r="BG98" i="34"/>
  <c r="BH98" i="34"/>
  <c r="BI98" i="34"/>
  <c r="BJ98" i="34"/>
  <c r="BK98" i="34"/>
  <c r="BL98" i="34"/>
  <c r="BM98" i="34"/>
  <c r="BN98" i="34"/>
  <c r="BO98" i="34"/>
  <c r="BP98" i="34"/>
  <c r="BQ98" i="34"/>
  <c r="BR98" i="34"/>
  <c r="BS98" i="34"/>
  <c r="BT98" i="34"/>
  <c r="BU98" i="34"/>
  <c r="BV98" i="34"/>
  <c r="BW98" i="34"/>
  <c r="BX98" i="34"/>
  <c r="BY98" i="34"/>
  <c r="BZ98" i="34"/>
  <c r="CA98" i="34"/>
  <c r="CB98" i="34"/>
  <c r="CC98" i="34"/>
  <c r="CD98" i="34"/>
  <c r="CE98" i="34"/>
  <c r="CF98" i="34"/>
  <c r="CG98" i="34"/>
  <c r="CH98" i="34"/>
  <c r="D99" i="34"/>
  <c r="E99" i="34"/>
  <c r="F99" i="34"/>
  <c r="G99" i="34"/>
  <c r="H99" i="34"/>
  <c r="I99" i="34"/>
  <c r="J99" i="34"/>
  <c r="K99" i="34"/>
  <c r="L99" i="34"/>
  <c r="M99" i="34"/>
  <c r="N99" i="34"/>
  <c r="O99" i="34"/>
  <c r="P99" i="34"/>
  <c r="Q99" i="34"/>
  <c r="R99" i="34"/>
  <c r="S99" i="34"/>
  <c r="T99" i="34"/>
  <c r="U99" i="34"/>
  <c r="V99" i="34"/>
  <c r="W99" i="34"/>
  <c r="X99" i="34"/>
  <c r="Y99" i="34"/>
  <c r="Z99" i="34"/>
  <c r="AA99" i="34"/>
  <c r="AB99" i="34"/>
  <c r="AC99" i="34"/>
  <c r="AD99" i="34"/>
  <c r="AE99" i="34"/>
  <c r="AF99" i="34"/>
  <c r="AG99" i="34"/>
  <c r="AH99" i="34"/>
  <c r="AI99" i="34"/>
  <c r="AJ99" i="34"/>
  <c r="AK99" i="34"/>
  <c r="AL99" i="34"/>
  <c r="AM99" i="34"/>
  <c r="AN99" i="34"/>
  <c r="AO99" i="34"/>
  <c r="AP99" i="34"/>
  <c r="AQ99" i="34"/>
  <c r="AR99" i="34"/>
  <c r="AS99" i="34"/>
  <c r="AT99" i="34"/>
  <c r="AU99" i="34"/>
  <c r="AV99" i="34"/>
  <c r="AW99" i="34"/>
  <c r="AX99" i="34"/>
  <c r="AY99" i="34"/>
  <c r="AZ99" i="34"/>
  <c r="BA99" i="34"/>
  <c r="BB99" i="34"/>
  <c r="BC99" i="34"/>
  <c r="BD99" i="34"/>
  <c r="BE99" i="34"/>
  <c r="BF99" i="34"/>
  <c r="BG99" i="34"/>
  <c r="BH99" i="34"/>
  <c r="BI99" i="34"/>
  <c r="BJ99" i="34"/>
  <c r="BK99" i="34"/>
  <c r="BL99" i="34"/>
  <c r="BM99" i="34"/>
  <c r="BN99" i="34"/>
  <c r="BO99" i="34"/>
  <c r="BP99" i="34"/>
  <c r="BQ99" i="34"/>
  <c r="BR99" i="34"/>
  <c r="BS99" i="34"/>
  <c r="BT99" i="34"/>
  <c r="BU99" i="34"/>
  <c r="BV99" i="34"/>
  <c r="BW99" i="34"/>
  <c r="BX99" i="34"/>
  <c r="BY99" i="34"/>
  <c r="BZ99" i="34"/>
  <c r="CA99" i="34"/>
  <c r="CB99" i="34"/>
  <c r="CC99" i="34"/>
  <c r="CD99" i="34"/>
  <c r="CE99" i="34"/>
  <c r="CF99" i="34"/>
  <c r="CG99" i="34"/>
  <c r="CH99" i="34"/>
  <c r="D100" i="34"/>
  <c r="E100" i="34"/>
  <c r="F100" i="34"/>
  <c r="G100" i="34"/>
  <c r="H100" i="34"/>
  <c r="I100" i="34"/>
  <c r="J100" i="34"/>
  <c r="K100" i="34"/>
  <c r="L100" i="34"/>
  <c r="M100" i="34"/>
  <c r="N100" i="34"/>
  <c r="O100" i="34"/>
  <c r="P100" i="34"/>
  <c r="Q100" i="34"/>
  <c r="R100" i="34"/>
  <c r="S100" i="34"/>
  <c r="T100" i="34"/>
  <c r="U100" i="34"/>
  <c r="V100" i="34"/>
  <c r="W100" i="34"/>
  <c r="X100" i="34"/>
  <c r="Y100" i="34"/>
  <c r="Z100" i="34"/>
  <c r="AA100" i="34"/>
  <c r="AB100" i="34"/>
  <c r="AC100" i="34"/>
  <c r="AD100" i="34"/>
  <c r="AE100" i="34"/>
  <c r="AF100" i="34"/>
  <c r="AG100" i="34"/>
  <c r="AH100" i="34"/>
  <c r="AI100" i="34"/>
  <c r="AJ100" i="34"/>
  <c r="AK100" i="34"/>
  <c r="AL100" i="34"/>
  <c r="AM100" i="34"/>
  <c r="AN100" i="34"/>
  <c r="AO100" i="34"/>
  <c r="AP100" i="34"/>
  <c r="AQ100" i="34"/>
  <c r="AR100" i="34"/>
  <c r="AS100" i="34"/>
  <c r="AT100" i="34"/>
  <c r="AU100" i="34"/>
  <c r="AV100" i="34"/>
  <c r="AW100" i="34"/>
  <c r="AX100" i="34"/>
  <c r="AY100" i="34"/>
  <c r="AZ100" i="34"/>
  <c r="BA100" i="34"/>
  <c r="BB100" i="34"/>
  <c r="BC100" i="34"/>
  <c r="BD100" i="34"/>
  <c r="BE100" i="34"/>
  <c r="BF100" i="34"/>
  <c r="BG100" i="34"/>
  <c r="BH100" i="34"/>
  <c r="BI100" i="34"/>
  <c r="BJ100" i="34"/>
  <c r="BK100" i="34"/>
  <c r="BL100" i="34"/>
  <c r="BM100" i="34"/>
  <c r="BN100" i="34"/>
  <c r="BO100" i="34"/>
  <c r="BP100" i="34"/>
  <c r="BQ100" i="34"/>
  <c r="BR100" i="34"/>
  <c r="BS100" i="34"/>
  <c r="BT100" i="34"/>
  <c r="BU100" i="34"/>
  <c r="BV100" i="34"/>
  <c r="BW100" i="34"/>
  <c r="BX100" i="34"/>
  <c r="BY100" i="34"/>
  <c r="BZ100" i="34"/>
  <c r="CA100" i="34"/>
  <c r="CB100" i="34"/>
  <c r="CC100" i="34"/>
  <c r="CD100" i="34"/>
  <c r="CE100" i="34"/>
  <c r="CF100" i="34"/>
  <c r="CG100" i="34"/>
  <c r="CH100" i="34"/>
  <c r="D101" i="34"/>
  <c r="E101" i="34"/>
  <c r="F101" i="34"/>
  <c r="G101" i="34"/>
  <c r="H101" i="34"/>
  <c r="I101" i="34"/>
  <c r="J101" i="34"/>
  <c r="K101" i="34"/>
  <c r="L101" i="34"/>
  <c r="M101" i="34"/>
  <c r="N101" i="34"/>
  <c r="O101" i="34"/>
  <c r="P101" i="34"/>
  <c r="Q101" i="34"/>
  <c r="R101" i="34"/>
  <c r="S101" i="34"/>
  <c r="T101" i="34"/>
  <c r="U101" i="34"/>
  <c r="V101" i="34"/>
  <c r="W101" i="34"/>
  <c r="X101" i="34"/>
  <c r="Y101" i="34"/>
  <c r="Z101" i="34"/>
  <c r="AA101" i="34"/>
  <c r="AB101" i="34"/>
  <c r="AC101" i="34"/>
  <c r="AD101" i="34"/>
  <c r="AE101" i="34"/>
  <c r="AF101" i="34"/>
  <c r="AG101" i="34"/>
  <c r="AH101" i="34"/>
  <c r="AI101" i="34"/>
  <c r="AJ101" i="34"/>
  <c r="AK101" i="34"/>
  <c r="AL101" i="34"/>
  <c r="AM101" i="34"/>
  <c r="AN101" i="34"/>
  <c r="AO101" i="34"/>
  <c r="AP101" i="34"/>
  <c r="AQ101" i="34"/>
  <c r="AR101" i="34"/>
  <c r="AS101" i="34"/>
  <c r="AT101" i="34"/>
  <c r="AU101" i="34"/>
  <c r="AV101" i="34"/>
  <c r="AW101" i="34"/>
  <c r="AX101" i="34"/>
  <c r="AY101" i="34"/>
  <c r="AZ101" i="34"/>
  <c r="BA101" i="34"/>
  <c r="BB101" i="34"/>
  <c r="BC101" i="34"/>
  <c r="BD101" i="34"/>
  <c r="BE101" i="34"/>
  <c r="BF101" i="34"/>
  <c r="BG101" i="34"/>
  <c r="BH101" i="34"/>
  <c r="BI101" i="34"/>
  <c r="BJ101" i="34"/>
  <c r="BK101" i="34"/>
  <c r="BL101" i="34"/>
  <c r="BM101" i="34"/>
  <c r="BN101" i="34"/>
  <c r="BO101" i="34"/>
  <c r="BP101" i="34"/>
  <c r="BQ101" i="34"/>
  <c r="BR101" i="34"/>
  <c r="BS101" i="34"/>
  <c r="BT101" i="34"/>
  <c r="BU101" i="34"/>
  <c r="BV101" i="34"/>
  <c r="BW101" i="34"/>
  <c r="BX101" i="34"/>
  <c r="BY101" i="34"/>
  <c r="BZ101" i="34"/>
  <c r="CA101" i="34"/>
  <c r="CB101" i="34"/>
  <c r="CC101" i="34"/>
  <c r="CD101" i="34"/>
  <c r="CE101" i="34"/>
  <c r="CF101" i="34"/>
  <c r="CG101" i="34"/>
  <c r="CH101" i="34"/>
  <c r="D102" i="34"/>
  <c r="E102" i="34"/>
  <c r="F102" i="34"/>
  <c r="G102" i="34"/>
  <c r="H102" i="34"/>
  <c r="I102" i="34"/>
  <c r="J102" i="34"/>
  <c r="K102" i="34"/>
  <c r="L102" i="34"/>
  <c r="M102" i="34"/>
  <c r="N102" i="34"/>
  <c r="O102" i="34"/>
  <c r="P102" i="34"/>
  <c r="Q102" i="34"/>
  <c r="R102" i="34"/>
  <c r="S102" i="34"/>
  <c r="T102" i="34"/>
  <c r="U102" i="34"/>
  <c r="V102" i="34"/>
  <c r="W102" i="34"/>
  <c r="X102" i="34"/>
  <c r="Y102" i="34"/>
  <c r="Z102" i="34"/>
  <c r="AA102" i="34"/>
  <c r="AB102" i="34"/>
  <c r="AC102" i="34"/>
  <c r="AD102" i="34"/>
  <c r="AE102" i="34"/>
  <c r="AF102" i="34"/>
  <c r="AG102" i="34"/>
  <c r="AH102" i="34"/>
  <c r="AI102" i="34"/>
  <c r="AJ102" i="34"/>
  <c r="AK102" i="34"/>
  <c r="AL102" i="34"/>
  <c r="AM102" i="34"/>
  <c r="AN102" i="34"/>
  <c r="AO102" i="34"/>
  <c r="AP102" i="34"/>
  <c r="AQ102" i="34"/>
  <c r="AR102" i="34"/>
  <c r="AS102" i="34"/>
  <c r="AT102" i="34"/>
  <c r="AU102" i="34"/>
  <c r="AV102" i="34"/>
  <c r="AW102" i="34"/>
  <c r="AX102" i="34"/>
  <c r="AY102" i="34"/>
  <c r="AZ102" i="34"/>
  <c r="BA102" i="34"/>
  <c r="BB102" i="34"/>
  <c r="BC102" i="34"/>
  <c r="BD102" i="34"/>
  <c r="BE102" i="34"/>
  <c r="BF102" i="34"/>
  <c r="BG102" i="34"/>
  <c r="BH102" i="34"/>
  <c r="BI102" i="34"/>
  <c r="BJ102" i="34"/>
  <c r="BK102" i="34"/>
  <c r="BL102" i="34"/>
  <c r="BM102" i="34"/>
  <c r="BN102" i="34"/>
  <c r="BO102" i="34"/>
  <c r="BP102" i="34"/>
  <c r="BQ102" i="34"/>
  <c r="BR102" i="34"/>
  <c r="BS102" i="34"/>
  <c r="BT102" i="34"/>
  <c r="BU102" i="34"/>
  <c r="BV102" i="34"/>
  <c r="BW102" i="34"/>
  <c r="BX102" i="34"/>
  <c r="BY102" i="34"/>
  <c r="BZ102" i="34"/>
  <c r="CA102" i="34"/>
  <c r="CB102" i="34"/>
  <c r="CC102" i="34"/>
  <c r="CD102" i="34"/>
  <c r="CE102" i="34"/>
  <c r="CF102" i="34"/>
  <c r="CG102" i="34"/>
  <c r="CH102" i="34"/>
  <c r="D103" i="34"/>
  <c r="E103" i="34"/>
  <c r="F103" i="34"/>
  <c r="G103" i="34"/>
  <c r="H103" i="34"/>
  <c r="I103" i="34"/>
  <c r="J103" i="34"/>
  <c r="K103" i="34"/>
  <c r="L103" i="34"/>
  <c r="M103" i="34"/>
  <c r="N103" i="34"/>
  <c r="O103" i="34"/>
  <c r="P103" i="34"/>
  <c r="Q103" i="34"/>
  <c r="R103" i="34"/>
  <c r="S103" i="34"/>
  <c r="T103" i="34"/>
  <c r="U103" i="34"/>
  <c r="V103" i="34"/>
  <c r="W103" i="34"/>
  <c r="X103" i="34"/>
  <c r="Y103" i="34"/>
  <c r="Z103" i="34"/>
  <c r="AA103" i="34"/>
  <c r="AB103" i="34"/>
  <c r="AC103" i="34"/>
  <c r="AD103" i="34"/>
  <c r="AE103" i="34"/>
  <c r="AF103" i="34"/>
  <c r="AG103" i="34"/>
  <c r="AH103" i="34"/>
  <c r="AI103" i="34"/>
  <c r="AJ103" i="34"/>
  <c r="AK103" i="34"/>
  <c r="AL103" i="34"/>
  <c r="AM103" i="34"/>
  <c r="AN103" i="34"/>
  <c r="AO103" i="34"/>
  <c r="AP103" i="34"/>
  <c r="AQ103" i="34"/>
  <c r="AR103" i="34"/>
  <c r="AS103" i="34"/>
  <c r="AT103" i="34"/>
  <c r="AU103" i="34"/>
  <c r="AV103" i="34"/>
  <c r="AW103" i="34"/>
  <c r="AX103" i="34"/>
  <c r="AY103" i="34"/>
  <c r="AZ103" i="34"/>
  <c r="BA103" i="34"/>
  <c r="BB103" i="34"/>
  <c r="BC103" i="34"/>
  <c r="BD103" i="34"/>
  <c r="BE103" i="34"/>
  <c r="BF103" i="34"/>
  <c r="BG103" i="34"/>
  <c r="BH103" i="34"/>
  <c r="BI103" i="34"/>
  <c r="BJ103" i="34"/>
  <c r="BK103" i="34"/>
  <c r="BL103" i="34"/>
  <c r="BM103" i="34"/>
  <c r="BN103" i="34"/>
  <c r="BO103" i="34"/>
  <c r="BP103" i="34"/>
  <c r="BQ103" i="34"/>
  <c r="BR103" i="34"/>
  <c r="BS103" i="34"/>
  <c r="BT103" i="34"/>
  <c r="BU103" i="34"/>
  <c r="BV103" i="34"/>
  <c r="BW103" i="34"/>
  <c r="BX103" i="34"/>
  <c r="BY103" i="34"/>
  <c r="BZ103" i="34"/>
  <c r="CA103" i="34"/>
  <c r="CB103" i="34"/>
  <c r="CC103" i="34"/>
  <c r="CD103" i="34"/>
  <c r="CE103" i="34"/>
  <c r="CF103" i="34"/>
  <c r="CG103" i="34"/>
  <c r="CH103" i="34"/>
  <c r="D104" i="34"/>
  <c r="E104" i="34"/>
  <c r="F104" i="34"/>
  <c r="G104" i="34"/>
  <c r="H104" i="34"/>
  <c r="I104" i="34"/>
  <c r="J104" i="34"/>
  <c r="K104" i="34"/>
  <c r="L104" i="34"/>
  <c r="M104" i="34"/>
  <c r="N104" i="34"/>
  <c r="O104" i="34"/>
  <c r="P104" i="34"/>
  <c r="Q104" i="34"/>
  <c r="R104" i="34"/>
  <c r="S104" i="34"/>
  <c r="T104" i="34"/>
  <c r="U104" i="34"/>
  <c r="V104" i="34"/>
  <c r="W104" i="34"/>
  <c r="X104" i="34"/>
  <c r="Y104" i="34"/>
  <c r="Z104" i="34"/>
  <c r="AA104" i="34"/>
  <c r="AB104" i="34"/>
  <c r="AC104" i="34"/>
  <c r="AD104" i="34"/>
  <c r="AE104" i="34"/>
  <c r="AF104" i="34"/>
  <c r="AG104" i="34"/>
  <c r="AH104" i="34"/>
  <c r="AI104" i="34"/>
  <c r="AJ104" i="34"/>
  <c r="AK104" i="34"/>
  <c r="AL104" i="34"/>
  <c r="AM104" i="34"/>
  <c r="AN104" i="34"/>
  <c r="AO104" i="34"/>
  <c r="AP104" i="34"/>
  <c r="AQ104" i="34"/>
  <c r="AR104" i="34"/>
  <c r="AS104" i="34"/>
  <c r="AT104" i="34"/>
  <c r="AU104" i="34"/>
  <c r="AV104" i="34"/>
  <c r="AW104" i="34"/>
  <c r="AX104" i="34"/>
  <c r="AY104" i="34"/>
  <c r="AZ104" i="34"/>
  <c r="BA104" i="34"/>
  <c r="BB104" i="34"/>
  <c r="BC104" i="34"/>
  <c r="BD104" i="34"/>
  <c r="BE104" i="34"/>
  <c r="BF104" i="34"/>
  <c r="BG104" i="34"/>
  <c r="BH104" i="34"/>
  <c r="BI104" i="34"/>
  <c r="BJ104" i="34"/>
  <c r="BK104" i="34"/>
  <c r="BL104" i="34"/>
  <c r="BM104" i="34"/>
  <c r="BN104" i="34"/>
  <c r="BO104" i="34"/>
  <c r="BP104" i="34"/>
  <c r="BQ104" i="34"/>
  <c r="BR104" i="34"/>
  <c r="BS104" i="34"/>
  <c r="BT104" i="34"/>
  <c r="BU104" i="34"/>
  <c r="BV104" i="34"/>
  <c r="BW104" i="34"/>
  <c r="BX104" i="34"/>
  <c r="BY104" i="34"/>
  <c r="BZ104" i="34"/>
  <c r="CA104" i="34"/>
  <c r="CB104" i="34"/>
  <c r="CC104" i="34"/>
  <c r="CD104" i="34"/>
  <c r="CE104" i="34"/>
  <c r="CF104" i="34"/>
  <c r="CG104" i="34"/>
  <c r="CH104" i="34"/>
  <c r="D105" i="34"/>
  <c r="E105" i="34"/>
  <c r="F105" i="34"/>
  <c r="G105" i="34"/>
  <c r="H105" i="34"/>
  <c r="I105" i="34"/>
  <c r="J105" i="34"/>
  <c r="K105" i="34"/>
  <c r="L105" i="34"/>
  <c r="M105" i="34"/>
  <c r="N105" i="34"/>
  <c r="O105" i="34"/>
  <c r="P105" i="34"/>
  <c r="Q105" i="34"/>
  <c r="R105" i="34"/>
  <c r="S105" i="34"/>
  <c r="T105" i="34"/>
  <c r="U105" i="34"/>
  <c r="V105" i="34"/>
  <c r="W105" i="34"/>
  <c r="X105" i="34"/>
  <c r="Y105" i="34"/>
  <c r="Z105" i="34"/>
  <c r="AA105" i="34"/>
  <c r="AB105" i="34"/>
  <c r="AC105" i="34"/>
  <c r="AD105" i="34"/>
  <c r="AE105" i="34"/>
  <c r="AF105" i="34"/>
  <c r="AG105" i="34"/>
  <c r="AH105" i="34"/>
  <c r="AI105" i="34"/>
  <c r="AJ105" i="34"/>
  <c r="AK105" i="34"/>
  <c r="AL105" i="34"/>
  <c r="AM105" i="34"/>
  <c r="AN105" i="34"/>
  <c r="AO105" i="34"/>
  <c r="AP105" i="34"/>
  <c r="AQ105" i="34"/>
  <c r="AR105" i="34"/>
  <c r="AS105" i="34"/>
  <c r="AT105" i="34"/>
  <c r="AU105" i="34"/>
  <c r="AV105" i="34"/>
  <c r="AW105" i="34"/>
  <c r="AX105" i="34"/>
  <c r="AY105" i="34"/>
  <c r="AZ105" i="34"/>
  <c r="BA105" i="34"/>
  <c r="BB105" i="34"/>
  <c r="BC105" i="34"/>
  <c r="BD105" i="34"/>
  <c r="BE105" i="34"/>
  <c r="BF105" i="34"/>
  <c r="BG105" i="34"/>
  <c r="BH105" i="34"/>
  <c r="BI105" i="34"/>
  <c r="BJ105" i="34"/>
  <c r="BK105" i="34"/>
  <c r="BL105" i="34"/>
  <c r="BM105" i="34"/>
  <c r="BN105" i="34"/>
  <c r="BO105" i="34"/>
  <c r="BP105" i="34"/>
  <c r="BQ105" i="34"/>
  <c r="BR105" i="34"/>
  <c r="BS105" i="34"/>
  <c r="BT105" i="34"/>
  <c r="BU105" i="34"/>
  <c r="BV105" i="34"/>
  <c r="BW105" i="34"/>
  <c r="BX105" i="34"/>
  <c r="BY105" i="34"/>
  <c r="BZ105" i="34"/>
  <c r="CA105" i="34"/>
  <c r="CB105" i="34"/>
  <c r="CC105" i="34"/>
  <c r="CD105" i="34"/>
  <c r="CE105" i="34"/>
  <c r="CF105" i="34"/>
  <c r="CG105" i="34"/>
  <c r="CH105" i="34"/>
  <c r="C94" i="34"/>
  <c r="C95" i="34"/>
  <c r="C96" i="34"/>
  <c r="C97" i="34"/>
  <c r="C98" i="34"/>
  <c r="C99" i="34"/>
  <c r="C100" i="34"/>
  <c r="C101" i="34"/>
  <c r="C102" i="34"/>
  <c r="C103" i="34"/>
  <c r="C104" i="34"/>
  <c r="C105" i="34"/>
  <c r="C93" i="34"/>
  <c r="D78" i="32"/>
  <c r="E78" i="32"/>
  <c r="F78" i="32"/>
  <c r="G78" i="32"/>
  <c r="H78" i="32"/>
  <c r="I78" i="32"/>
  <c r="J78" i="32"/>
  <c r="K78" i="32"/>
  <c r="L78" i="32"/>
  <c r="M78" i="32"/>
  <c r="N78" i="32"/>
  <c r="O78" i="32"/>
  <c r="P78" i="32"/>
  <c r="Q78" i="32"/>
  <c r="R78" i="32"/>
  <c r="S78" i="32"/>
  <c r="T78" i="32"/>
  <c r="U78" i="32"/>
  <c r="V78" i="32"/>
  <c r="W78" i="32"/>
  <c r="X78" i="32"/>
  <c r="Y78" i="32"/>
  <c r="Z78" i="32"/>
  <c r="AA78" i="32"/>
  <c r="AB78" i="32"/>
  <c r="AC78" i="32"/>
  <c r="AD78" i="32"/>
  <c r="AE78" i="32"/>
  <c r="AF78" i="32"/>
  <c r="AG78" i="32"/>
  <c r="AH78" i="32"/>
  <c r="AI78" i="32"/>
  <c r="AJ78" i="32"/>
  <c r="AK78" i="32"/>
  <c r="AL78" i="32"/>
  <c r="AM78" i="32"/>
  <c r="AN78" i="32"/>
  <c r="AO78" i="32"/>
  <c r="AP78" i="32"/>
  <c r="AQ78" i="32"/>
  <c r="AR78" i="32"/>
  <c r="AS78" i="32"/>
  <c r="AT78" i="32"/>
  <c r="AU78" i="32"/>
  <c r="AV78" i="32"/>
  <c r="AW78" i="32"/>
  <c r="AX78" i="32"/>
  <c r="AY78" i="32"/>
  <c r="AZ78" i="32"/>
  <c r="BA78" i="32"/>
  <c r="BB78" i="32"/>
  <c r="BC78" i="32"/>
  <c r="BD78" i="32"/>
  <c r="BE78" i="32"/>
  <c r="BF78" i="32"/>
  <c r="BG78" i="32"/>
  <c r="BH78" i="32"/>
  <c r="BI78" i="32"/>
  <c r="BJ78" i="32"/>
  <c r="BK78" i="32"/>
  <c r="BL78" i="32"/>
  <c r="BM78" i="32"/>
  <c r="BN78" i="32"/>
  <c r="BO78" i="32"/>
  <c r="BP78" i="32"/>
  <c r="BQ78" i="32"/>
  <c r="BR78" i="32"/>
  <c r="BS78" i="32"/>
  <c r="BT78" i="32"/>
  <c r="BU78" i="32"/>
  <c r="BV78" i="32"/>
  <c r="BW78" i="32"/>
  <c r="BX78" i="32"/>
  <c r="BY78" i="32"/>
  <c r="BZ78" i="32"/>
  <c r="CA78" i="32"/>
  <c r="CB78" i="32"/>
  <c r="CC78" i="32"/>
  <c r="CD78" i="32"/>
  <c r="CE78" i="32"/>
  <c r="CF78" i="32"/>
  <c r="CG78" i="32"/>
  <c r="CH78" i="32"/>
  <c r="C78" i="32"/>
  <c r="J20" i="32" l="1"/>
  <c r="J24" i="32"/>
  <c r="K27" i="32"/>
  <c r="J29" i="32"/>
  <c r="J28" i="32"/>
  <c r="J25" i="32"/>
  <c r="J21" i="32"/>
  <c r="J26" i="32"/>
  <c r="K23" i="32"/>
  <c r="K22" i="32"/>
  <c r="D90" i="43"/>
  <c r="E90" i="43"/>
  <c r="F90" i="43"/>
  <c r="G90" i="43"/>
  <c r="H90" i="43"/>
  <c r="I90" i="43"/>
  <c r="J90" i="43"/>
  <c r="K90" i="43"/>
  <c r="L90" i="43"/>
  <c r="M90" i="43"/>
  <c r="N90" i="43"/>
  <c r="O90" i="43"/>
  <c r="P90" i="43"/>
  <c r="Q90" i="43"/>
  <c r="R90" i="43"/>
  <c r="S90" i="43"/>
  <c r="T90" i="43"/>
  <c r="U90" i="43"/>
  <c r="V90" i="43"/>
  <c r="W90" i="43"/>
  <c r="X90" i="43"/>
  <c r="Y90" i="43"/>
  <c r="Z90" i="43"/>
  <c r="AA90" i="43"/>
  <c r="AB90" i="43"/>
  <c r="AC90" i="43"/>
  <c r="AD90" i="43"/>
  <c r="AE90" i="43"/>
  <c r="AF90" i="43"/>
  <c r="AG90" i="43"/>
  <c r="AH90" i="43"/>
  <c r="AI90" i="43"/>
  <c r="AJ90" i="43"/>
  <c r="AK90" i="43"/>
  <c r="AL90" i="43"/>
  <c r="AM90" i="43"/>
  <c r="AN90" i="43"/>
  <c r="AO90" i="43"/>
  <c r="AP90" i="43"/>
  <c r="AQ90" i="43"/>
  <c r="AR90" i="43"/>
  <c r="AS90" i="43"/>
  <c r="AT90" i="43"/>
  <c r="AU90" i="43"/>
  <c r="AV90" i="43"/>
  <c r="AW90" i="43"/>
  <c r="AX90" i="43"/>
  <c r="AY90" i="43"/>
  <c r="AZ90" i="43"/>
  <c r="BA90" i="43"/>
  <c r="BB90" i="43"/>
  <c r="BC90" i="43"/>
  <c r="BD90" i="43"/>
  <c r="BE90" i="43"/>
  <c r="BF90" i="43"/>
  <c r="BG90" i="43"/>
  <c r="BH90" i="43"/>
  <c r="BI90" i="43"/>
  <c r="BJ90" i="43"/>
  <c r="BK90" i="43"/>
  <c r="BL90" i="43"/>
  <c r="BM90" i="43"/>
  <c r="BN90" i="43"/>
  <c r="BO90" i="43"/>
  <c r="BP90" i="43"/>
  <c r="BQ90" i="43"/>
  <c r="BR90" i="43"/>
  <c r="BS90" i="43"/>
  <c r="BT90" i="43"/>
  <c r="BU90" i="43"/>
  <c r="BV90" i="43"/>
  <c r="BW90" i="43"/>
  <c r="BX90" i="43"/>
  <c r="BY90" i="43"/>
  <c r="BZ90" i="43"/>
  <c r="CA90" i="43"/>
  <c r="CB90" i="43"/>
  <c r="CC90" i="43"/>
  <c r="CD90" i="43"/>
  <c r="CE90" i="43"/>
  <c r="CF90" i="43"/>
  <c r="CG90" i="43"/>
  <c r="CH90" i="43"/>
  <c r="D91" i="43"/>
  <c r="E91" i="43"/>
  <c r="F91" i="43"/>
  <c r="G91" i="43"/>
  <c r="H91" i="43"/>
  <c r="I91" i="43"/>
  <c r="J91" i="43"/>
  <c r="K91" i="43"/>
  <c r="L91" i="43"/>
  <c r="M91" i="43"/>
  <c r="N91" i="43"/>
  <c r="O91" i="43"/>
  <c r="P91" i="43"/>
  <c r="Q91" i="43"/>
  <c r="R91" i="43"/>
  <c r="S91" i="43"/>
  <c r="T91" i="43"/>
  <c r="U91" i="43"/>
  <c r="V91" i="43"/>
  <c r="W91" i="43"/>
  <c r="X91" i="43"/>
  <c r="Y91" i="43"/>
  <c r="Z91" i="43"/>
  <c r="AA91" i="43"/>
  <c r="AB91" i="43"/>
  <c r="AC91" i="43"/>
  <c r="AD91" i="43"/>
  <c r="AE91" i="43"/>
  <c r="AF91" i="43"/>
  <c r="AG91" i="43"/>
  <c r="AH91" i="43"/>
  <c r="AI91" i="43"/>
  <c r="AJ91" i="43"/>
  <c r="AK91" i="43"/>
  <c r="AL91" i="43"/>
  <c r="AM91" i="43"/>
  <c r="AN91" i="43"/>
  <c r="AO91" i="43"/>
  <c r="AP91" i="43"/>
  <c r="AQ91" i="43"/>
  <c r="AR91" i="43"/>
  <c r="AS91" i="43"/>
  <c r="AT91" i="43"/>
  <c r="AU91" i="43"/>
  <c r="AV91" i="43"/>
  <c r="AW91" i="43"/>
  <c r="AX91" i="43"/>
  <c r="AY91" i="43"/>
  <c r="AZ91" i="43"/>
  <c r="BA91" i="43"/>
  <c r="BB91" i="43"/>
  <c r="BC91" i="43"/>
  <c r="BD91" i="43"/>
  <c r="BE91" i="43"/>
  <c r="BF91" i="43"/>
  <c r="BG91" i="43"/>
  <c r="BH91" i="43"/>
  <c r="BI91" i="43"/>
  <c r="BJ91" i="43"/>
  <c r="BK91" i="43"/>
  <c r="BL91" i="43"/>
  <c r="BM91" i="43"/>
  <c r="BN91" i="43"/>
  <c r="BO91" i="43"/>
  <c r="BP91" i="43"/>
  <c r="BQ91" i="43"/>
  <c r="BR91" i="43"/>
  <c r="BS91" i="43"/>
  <c r="BT91" i="43"/>
  <c r="BU91" i="43"/>
  <c r="BV91" i="43"/>
  <c r="BW91" i="43"/>
  <c r="BX91" i="43"/>
  <c r="BY91" i="43"/>
  <c r="BZ91" i="43"/>
  <c r="CA91" i="43"/>
  <c r="CB91" i="43"/>
  <c r="CC91" i="43"/>
  <c r="CD91" i="43"/>
  <c r="CE91" i="43"/>
  <c r="CF91" i="43"/>
  <c r="CG91" i="43"/>
  <c r="CH91" i="43"/>
  <c r="D92" i="43"/>
  <c r="E92" i="43"/>
  <c r="F92" i="43"/>
  <c r="G92" i="43"/>
  <c r="H92" i="43"/>
  <c r="I92" i="43"/>
  <c r="J92" i="43"/>
  <c r="K92" i="43"/>
  <c r="L92" i="43"/>
  <c r="M92" i="43"/>
  <c r="N92" i="43"/>
  <c r="O92" i="43"/>
  <c r="P92" i="43"/>
  <c r="Q92" i="43"/>
  <c r="R92" i="43"/>
  <c r="S92" i="43"/>
  <c r="T92" i="43"/>
  <c r="U92" i="43"/>
  <c r="V92" i="43"/>
  <c r="W92" i="43"/>
  <c r="X92" i="43"/>
  <c r="Y92" i="43"/>
  <c r="Z92" i="43"/>
  <c r="AA92" i="43"/>
  <c r="AB92" i="43"/>
  <c r="AC92" i="43"/>
  <c r="AD92" i="43"/>
  <c r="AE92" i="43"/>
  <c r="AF92" i="43"/>
  <c r="AG92" i="43"/>
  <c r="AH92" i="43"/>
  <c r="AI92" i="43"/>
  <c r="AJ92" i="43"/>
  <c r="AK92" i="43"/>
  <c r="AL92" i="43"/>
  <c r="AM92" i="43"/>
  <c r="AN92" i="43"/>
  <c r="AO92" i="43"/>
  <c r="AP92" i="43"/>
  <c r="AQ92" i="43"/>
  <c r="AR92" i="43"/>
  <c r="AS92" i="43"/>
  <c r="AT92" i="43"/>
  <c r="AU92" i="43"/>
  <c r="AV92" i="43"/>
  <c r="AW92" i="43"/>
  <c r="AX92" i="43"/>
  <c r="AY92" i="43"/>
  <c r="AZ92" i="43"/>
  <c r="BA92" i="43"/>
  <c r="BB92" i="43"/>
  <c r="BC92" i="43"/>
  <c r="BD92" i="43"/>
  <c r="BE92" i="43"/>
  <c r="BF92" i="43"/>
  <c r="BG92" i="43"/>
  <c r="BH92" i="43"/>
  <c r="BI92" i="43"/>
  <c r="BJ92" i="43"/>
  <c r="BK92" i="43"/>
  <c r="BL92" i="43"/>
  <c r="BM92" i="43"/>
  <c r="BN92" i="43"/>
  <c r="BO92" i="43"/>
  <c r="BP92" i="43"/>
  <c r="BQ92" i="43"/>
  <c r="BR92" i="43"/>
  <c r="BS92" i="43"/>
  <c r="BT92" i="43"/>
  <c r="BU92" i="43"/>
  <c r="BV92" i="43"/>
  <c r="BW92" i="43"/>
  <c r="BX92" i="43"/>
  <c r="BY92" i="43"/>
  <c r="BZ92" i="43"/>
  <c r="CA92" i="43"/>
  <c r="CB92" i="43"/>
  <c r="CC92" i="43"/>
  <c r="CD92" i="43"/>
  <c r="CE92" i="43"/>
  <c r="CF92" i="43"/>
  <c r="CG92" i="43"/>
  <c r="CH92" i="43"/>
  <c r="D93" i="43"/>
  <c r="E93" i="43"/>
  <c r="F93" i="43"/>
  <c r="G93" i="43"/>
  <c r="H93" i="43"/>
  <c r="I93" i="43"/>
  <c r="J93" i="43"/>
  <c r="K93" i="43"/>
  <c r="L93" i="43"/>
  <c r="M93" i="43"/>
  <c r="N93" i="43"/>
  <c r="O93" i="43"/>
  <c r="P93" i="43"/>
  <c r="Q93" i="43"/>
  <c r="R93" i="43"/>
  <c r="S93" i="43"/>
  <c r="T93" i="43"/>
  <c r="U93" i="43"/>
  <c r="V93" i="43"/>
  <c r="W93" i="43"/>
  <c r="X93" i="43"/>
  <c r="Y93" i="43"/>
  <c r="Z93" i="43"/>
  <c r="AA93" i="43"/>
  <c r="AB93" i="43"/>
  <c r="AC93" i="43"/>
  <c r="AD93" i="43"/>
  <c r="AE93" i="43"/>
  <c r="AF93" i="43"/>
  <c r="AG93" i="43"/>
  <c r="AH93" i="43"/>
  <c r="AI93" i="43"/>
  <c r="AJ93" i="43"/>
  <c r="AK93" i="43"/>
  <c r="AL93" i="43"/>
  <c r="AM93" i="43"/>
  <c r="AN93" i="43"/>
  <c r="AO93" i="43"/>
  <c r="AP93" i="43"/>
  <c r="AQ93" i="43"/>
  <c r="AR93" i="43"/>
  <c r="AS93" i="43"/>
  <c r="AT93" i="43"/>
  <c r="AU93" i="43"/>
  <c r="AV93" i="43"/>
  <c r="AW93" i="43"/>
  <c r="AX93" i="43"/>
  <c r="AY93" i="43"/>
  <c r="AZ93" i="43"/>
  <c r="BA93" i="43"/>
  <c r="BB93" i="43"/>
  <c r="BC93" i="43"/>
  <c r="BD93" i="43"/>
  <c r="BE93" i="43"/>
  <c r="BF93" i="43"/>
  <c r="BG93" i="43"/>
  <c r="BH93" i="43"/>
  <c r="BI93" i="43"/>
  <c r="BJ93" i="43"/>
  <c r="BK93" i="43"/>
  <c r="BL93" i="43"/>
  <c r="BM93" i="43"/>
  <c r="BN93" i="43"/>
  <c r="BO93" i="43"/>
  <c r="BP93" i="43"/>
  <c r="BQ93" i="43"/>
  <c r="BR93" i="43"/>
  <c r="BS93" i="43"/>
  <c r="BT93" i="43"/>
  <c r="BU93" i="43"/>
  <c r="BV93" i="43"/>
  <c r="BW93" i="43"/>
  <c r="BX93" i="43"/>
  <c r="BY93" i="43"/>
  <c r="BZ93" i="43"/>
  <c r="CA93" i="43"/>
  <c r="CB93" i="43"/>
  <c r="CC93" i="43"/>
  <c r="CD93" i="43"/>
  <c r="CE93" i="43"/>
  <c r="CF93" i="43"/>
  <c r="CG93" i="43"/>
  <c r="CH93" i="43"/>
  <c r="C93" i="43"/>
  <c r="C92" i="43"/>
  <c r="C91" i="43"/>
  <c r="C90" i="43"/>
  <c r="L22" i="32" l="1"/>
  <c r="K26" i="32"/>
  <c r="K25" i="32"/>
  <c r="K29" i="32"/>
  <c r="K24" i="32"/>
  <c r="L23" i="32"/>
  <c r="K21" i="32"/>
  <c r="K28" i="32"/>
  <c r="L27" i="32"/>
  <c r="K20" i="32"/>
  <c r="C59" i="43"/>
  <c r="C73" i="43" s="1"/>
  <c r="N74" i="43" s="1"/>
  <c r="D45" i="47" s="1"/>
  <c r="C23" i="43"/>
  <c r="C37" i="43" s="1"/>
  <c r="N38" i="43" s="1"/>
  <c r="D43" i="47" s="1"/>
  <c r="C5" i="43"/>
  <c r="C19" i="43" s="1"/>
  <c r="N20" i="43" s="1"/>
  <c r="D42" i="47" s="1"/>
  <c r="B37" i="43"/>
  <c r="B55" i="43" s="1"/>
  <c r="B73" i="43" s="1"/>
  <c r="B22" i="43"/>
  <c r="B40" i="43" s="1"/>
  <c r="B58" i="43" s="1"/>
  <c r="B23" i="43"/>
  <c r="B24" i="43"/>
  <c r="B25" i="43"/>
  <c r="B26" i="43"/>
  <c r="B27" i="43"/>
  <c r="B28" i="43"/>
  <c r="B29" i="43"/>
  <c r="B30" i="43"/>
  <c r="B31" i="43"/>
  <c r="B49" i="43" s="1"/>
  <c r="B67" i="43" s="1"/>
  <c r="B32" i="43"/>
  <c r="B50" i="43" s="1"/>
  <c r="B68" i="43" s="1"/>
  <c r="B33" i="43"/>
  <c r="B51" i="43" s="1"/>
  <c r="B69" i="43" s="1"/>
  <c r="B34" i="43"/>
  <c r="B35" i="43"/>
  <c r="B36" i="43"/>
  <c r="B54" i="43" s="1"/>
  <c r="B41" i="43"/>
  <c r="B42" i="43"/>
  <c r="B60" i="43" s="1"/>
  <c r="B43" i="43"/>
  <c r="B44" i="43"/>
  <c r="B62" i="43" s="1"/>
  <c r="B45" i="43"/>
  <c r="B46" i="43"/>
  <c r="B47" i="43"/>
  <c r="B65" i="43" s="1"/>
  <c r="B48" i="43"/>
  <c r="B66" i="43" s="1"/>
  <c r="B52" i="43"/>
  <c r="B53" i="43"/>
  <c r="B59" i="43"/>
  <c r="B61" i="43"/>
  <c r="B63" i="43"/>
  <c r="B64" i="43"/>
  <c r="B70" i="43"/>
  <c r="B71" i="43"/>
  <c r="L20" i="32" l="1"/>
  <c r="L28" i="32"/>
  <c r="M23" i="32"/>
  <c r="L29" i="32"/>
  <c r="L26" i="32"/>
  <c r="M27" i="32"/>
  <c r="L21" i="32"/>
  <c r="L24" i="32"/>
  <c r="L25" i="32"/>
  <c r="M22" i="32"/>
  <c r="B72" i="43"/>
  <c r="B81" i="43"/>
  <c r="N22" i="32" l="1"/>
  <c r="M24" i="32"/>
  <c r="N27" i="32"/>
  <c r="M29" i="32"/>
  <c r="M28" i="32"/>
  <c r="M25" i="32"/>
  <c r="M21" i="32"/>
  <c r="M26" i="32"/>
  <c r="N23" i="32"/>
  <c r="M20" i="32"/>
  <c r="O4" i="40"/>
  <c r="BM4" i="40" s="1"/>
  <c r="D5" i="10"/>
  <c r="E5" i="10"/>
  <c r="I5" i="10"/>
  <c r="L5" i="10"/>
  <c r="M5" i="10"/>
  <c r="C5" i="29"/>
  <c r="O38" i="29" s="1"/>
  <c r="C5" i="30"/>
  <c r="O38" i="30" s="1"/>
  <c r="C6" i="10"/>
  <c r="D6" i="10"/>
  <c r="E6" i="10"/>
  <c r="F6" i="10"/>
  <c r="G6" i="10"/>
  <c r="H6" i="10"/>
  <c r="L6" i="10"/>
  <c r="N6" i="10"/>
  <c r="C24" i="29"/>
  <c r="C7" i="10"/>
  <c r="D7" i="10"/>
  <c r="E7" i="10"/>
  <c r="G7" i="10"/>
  <c r="H7" i="10"/>
  <c r="I7" i="10"/>
  <c r="L7" i="10"/>
  <c r="M7" i="10"/>
  <c r="N7" i="10"/>
  <c r="C25" i="29"/>
  <c r="C8" i="10"/>
  <c r="D8" i="10"/>
  <c r="E8" i="10"/>
  <c r="F8" i="10"/>
  <c r="G8" i="10"/>
  <c r="H8" i="10"/>
  <c r="N8" i="10"/>
  <c r="C26" i="29"/>
  <c r="C9" i="10"/>
  <c r="D9" i="10"/>
  <c r="E9" i="10"/>
  <c r="L9" i="10"/>
  <c r="N9" i="10"/>
  <c r="C27" i="29"/>
  <c r="C10" i="10"/>
  <c r="D10" i="10"/>
  <c r="E10" i="10"/>
  <c r="F10" i="10"/>
  <c r="G10" i="10"/>
  <c r="H10" i="10"/>
  <c r="L10" i="10"/>
  <c r="C11" i="10"/>
  <c r="D11" i="10"/>
  <c r="E11" i="10"/>
  <c r="G11" i="10"/>
  <c r="M11" i="10"/>
  <c r="N11" i="10"/>
  <c r="C29" i="29"/>
  <c r="C12" i="10"/>
  <c r="D12" i="10"/>
  <c r="E12" i="10"/>
  <c r="F12" i="10"/>
  <c r="G12" i="10"/>
  <c r="J12" i="10"/>
  <c r="N12" i="10"/>
  <c r="C30" i="29"/>
  <c r="C13" i="10"/>
  <c r="D13" i="10"/>
  <c r="E13" i="10"/>
  <c r="G13" i="10"/>
  <c r="I13" i="10"/>
  <c r="K13" i="10"/>
  <c r="M13" i="10"/>
  <c r="N13" i="10"/>
  <c r="C31" i="29"/>
  <c r="C14" i="10"/>
  <c r="D14" i="10"/>
  <c r="E14" i="10"/>
  <c r="F14" i="10"/>
  <c r="G14" i="10"/>
  <c r="I14" i="10"/>
  <c r="K14" i="10"/>
  <c r="N14" i="10"/>
  <c r="C32" i="29"/>
  <c r="C15" i="10"/>
  <c r="D15" i="10"/>
  <c r="E15" i="10"/>
  <c r="G15" i="10"/>
  <c r="I15" i="10"/>
  <c r="K15" i="10"/>
  <c r="M15" i="10"/>
  <c r="N15" i="10"/>
  <c r="C33" i="29"/>
  <c r="C16" i="10"/>
  <c r="D16" i="10"/>
  <c r="E16" i="10"/>
  <c r="F16" i="10"/>
  <c r="G16" i="10"/>
  <c r="I16" i="10"/>
  <c r="K16" i="10"/>
  <c r="M16" i="10"/>
  <c r="C34" i="29"/>
  <c r="C17" i="10"/>
  <c r="D17" i="10"/>
  <c r="E17" i="10"/>
  <c r="G17" i="10"/>
  <c r="I17" i="10"/>
  <c r="K17" i="10"/>
  <c r="L17" i="10"/>
  <c r="N17" i="10"/>
  <c r="C35" i="29"/>
  <c r="C5" i="35"/>
  <c r="O38" i="35" s="1"/>
  <c r="C5" i="36"/>
  <c r="O38" i="36" s="1"/>
  <c r="C27" i="2"/>
  <c r="C28" i="2"/>
  <c r="C29" i="2"/>
  <c r="C28" i="29"/>
  <c r="I6" i="10"/>
  <c r="M6" i="10"/>
  <c r="I8" i="10"/>
  <c r="M8" i="10"/>
  <c r="M9" i="10"/>
  <c r="M10" i="10"/>
  <c r="N10" i="10"/>
  <c r="H11" i="10"/>
  <c r="L11" i="10"/>
  <c r="H12" i="10"/>
  <c r="L12" i="10"/>
  <c r="M12" i="10"/>
  <c r="H13" i="10"/>
  <c r="L13" i="10"/>
  <c r="H14" i="10"/>
  <c r="L14" i="10"/>
  <c r="M14" i="10"/>
  <c r="H15" i="10"/>
  <c r="L15" i="10"/>
  <c r="H16" i="10"/>
  <c r="L16" i="10"/>
  <c r="N16" i="10"/>
  <c r="H17" i="10"/>
  <c r="M17" i="10"/>
  <c r="C21" i="2"/>
  <c r="C24" i="2"/>
  <c r="C25" i="2"/>
  <c r="C26" i="2"/>
  <c r="C30" i="2"/>
  <c r="N20" i="32" l="1"/>
  <c r="N26" i="32"/>
  <c r="N25" i="32"/>
  <c r="N29" i="32"/>
  <c r="N24" i="32"/>
  <c r="O23" i="32"/>
  <c r="N21" i="32"/>
  <c r="N28" i="32"/>
  <c r="O27" i="32"/>
  <c r="O22" i="32"/>
  <c r="C168" i="29"/>
  <c r="C149" i="29"/>
  <c r="C164" i="29"/>
  <c r="C145" i="29"/>
  <c r="C23" i="29"/>
  <c r="C19" i="29"/>
  <c r="E19" i="10"/>
  <c r="C167" i="29"/>
  <c r="C148" i="29"/>
  <c r="C19" i="36"/>
  <c r="C23" i="36"/>
  <c r="C172" i="29"/>
  <c r="C153" i="29"/>
  <c r="M19" i="10"/>
  <c r="D19" i="10"/>
  <c r="C23" i="35"/>
  <c r="C19" i="35"/>
  <c r="C171" i="29"/>
  <c r="C152" i="29"/>
  <c r="C166" i="29"/>
  <c r="C147" i="29"/>
  <c r="C163" i="29"/>
  <c r="C144" i="29"/>
  <c r="C174" i="29"/>
  <c r="C155" i="29"/>
  <c r="C170" i="29"/>
  <c r="C151" i="29"/>
  <c r="C23" i="30"/>
  <c r="C19" i="30"/>
  <c r="C22" i="2"/>
  <c r="C180" i="41"/>
  <c r="Q180" i="41" s="1"/>
  <c r="C23" i="2"/>
  <c r="C5" i="31"/>
  <c r="C5" i="34"/>
  <c r="O38" i="34" s="1"/>
  <c r="C5" i="33"/>
  <c r="O38" i="33" s="1"/>
  <c r="C5" i="10"/>
  <c r="G5" i="10"/>
  <c r="G9" i="10"/>
  <c r="L8" i="10"/>
  <c r="L19" i="10" s="1"/>
  <c r="O4" i="41"/>
  <c r="C17" i="41"/>
  <c r="Q17" i="41" s="1"/>
  <c r="N5" i="10"/>
  <c r="F17" i="10"/>
  <c r="F13" i="10"/>
  <c r="F5" i="10"/>
  <c r="F9" i="10"/>
  <c r="F15" i="10"/>
  <c r="F11" i="10"/>
  <c r="F7" i="10"/>
  <c r="O198" i="41" l="1"/>
  <c r="C198" i="41"/>
  <c r="N19" i="10"/>
  <c r="C19" i="31"/>
  <c r="O38" i="31"/>
  <c r="C19" i="10"/>
  <c r="O17" i="41"/>
  <c r="C37" i="29"/>
  <c r="C162" i="29"/>
  <c r="G19" i="10"/>
  <c r="C143" i="29"/>
  <c r="P22" i="32"/>
  <c r="O28" i="32"/>
  <c r="P23" i="32"/>
  <c r="O29" i="32"/>
  <c r="O26" i="32"/>
  <c r="P27" i="32"/>
  <c r="O21" i="32"/>
  <c r="O24" i="32"/>
  <c r="O25" i="32"/>
  <c r="O20" i="32"/>
  <c r="C143" i="35"/>
  <c r="C157" i="35" s="1"/>
  <c r="C59" i="35"/>
  <c r="C73" i="35" s="1"/>
  <c r="C74" i="35" s="1"/>
  <c r="C37" i="35"/>
  <c r="D34" i="30"/>
  <c r="D24" i="30"/>
  <c r="E24" i="30" s="1"/>
  <c r="D33" i="30"/>
  <c r="E33" i="30" s="1"/>
  <c r="D28" i="30"/>
  <c r="E28" i="30" s="1"/>
  <c r="F28" i="30" s="1"/>
  <c r="D27" i="30"/>
  <c r="E27" i="30" s="1"/>
  <c r="F27" i="30" s="1"/>
  <c r="D23" i="30"/>
  <c r="D35" i="30"/>
  <c r="D31" i="30"/>
  <c r="D30" i="30"/>
  <c r="D26" i="30"/>
  <c r="D25" i="30"/>
  <c r="D32" i="30"/>
  <c r="D29" i="30"/>
  <c r="D35" i="29"/>
  <c r="E35" i="29" s="1"/>
  <c r="D33" i="29"/>
  <c r="E33" i="29" s="1"/>
  <c r="D25" i="29"/>
  <c r="D34" i="29"/>
  <c r="D30" i="29"/>
  <c r="D24" i="29"/>
  <c r="E24" i="29" s="1"/>
  <c r="D29" i="29"/>
  <c r="D26" i="29"/>
  <c r="E26" i="29" s="1"/>
  <c r="D32" i="29"/>
  <c r="D31" i="29"/>
  <c r="D28" i="29"/>
  <c r="D27" i="29"/>
  <c r="E27" i="29" s="1"/>
  <c r="D23" i="29"/>
  <c r="C23" i="33"/>
  <c r="C19" i="33"/>
  <c r="C37" i="30"/>
  <c r="C37" i="36"/>
  <c r="F19" i="10"/>
  <c r="C211" i="41"/>
  <c r="C23" i="34"/>
  <c r="C19" i="34"/>
  <c r="D33" i="35"/>
  <c r="E33" i="35" s="1"/>
  <c r="F33" i="35" s="1"/>
  <c r="G33" i="35" s="1"/>
  <c r="H33" i="35" s="1"/>
  <c r="I33" i="35" s="1"/>
  <c r="J33" i="35" s="1"/>
  <c r="K33" i="35" s="1"/>
  <c r="L33" i="35" s="1"/>
  <c r="M33" i="35" s="1"/>
  <c r="N33" i="35" s="1"/>
  <c r="O33" i="35" s="1"/>
  <c r="P33" i="35" s="1"/>
  <c r="Q33" i="35" s="1"/>
  <c r="R33" i="35" s="1"/>
  <c r="S33" i="35" s="1"/>
  <c r="T33" i="35" s="1"/>
  <c r="U33" i="35" s="1"/>
  <c r="V33" i="35" s="1"/>
  <c r="W33" i="35" s="1"/>
  <c r="X33" i="35" s="1"/>
  <c r="Y33" i="35" s="1"/>
  <c r="Z33" i="35" s="1"/>
  <c r="AA33" i="35" s="1"/>
  <c r="AB33" i="35" s="1"/>
  <c r="AC33" i="35" s="1"/>
  <c r="AD33" i="35" s="1"/>
  <c r="AE33" i="35" s="1"/>
  <c r="AF33" i="35" s="1"/>
  <c r="AG33" i="35" s="1"/>
  <c r="AH33" i="35" s="1"/>
  <c r="AI33" i="35" s="1"/>
  <c r="AJ33" i="35" s="1"/>
  <c r="AK33" i="35" s="1"/>
  <c r="AL33" i="35" s="1"/>
  <c r="AM33" i="35" s="1"/>
  <c r="AN33" i="35" s="1"/>
  <c r="AO33" i="35" s="1"/>
  <c r="AP33" i="35" s="1"/>
  <c r="AQ33" i="35" s="1"/>
  <c r="AR33" i="35" s="1"/>
  <c r="AS33" i="35" s="1"/>
  <c r="AT33" i="35" s="1"/>
  <c r="AU33" i="35" s="1"/>
  <c r="AV33" i="35" s="1"/>
  <c r="AW33" i="35" s="1"/>
  <c r="AX33" i="35" s="1"/>
  <c r="AY33" i="35" s="1"/>
  <c r="AZ33" i="35" s="1"/>
  <c r="BA33" i="35" s="1"/>
  <c r="BB33" i="35" s="1"/>
  <c r="BC33" i="35" s="1"/>
  <c r="BD33" i="35" s="1"/>
  <c r="BE33" i="35" s="1"/>
  <c r="BF33" i="35" s="1"/>
  <c r="BG33" i="35" s="1"/>
  <c r="BH33" i="35" s="1"/>
  <c r="BI33" i="35" s="1"/>
  <c r="BJ33" i="35" s="1"/>
  <c r="BK33" i="35" s="1"/>
  <c r="BL33" i="35" s="1"/>
  <c r="BM33" i="35" s="1"/>
  <c r="BN33" i="35" s="1"/>
  <c r="BO33" i="35" s="1"/>
  <c r="BP33" i="35" s="1"/>
  <c r="BQ33" i="35" s="1"/>
  <c r="BR33" i="35" s="1"/>
  <c r="BS33" i="35" s="1"/>
  <c r="BT33" i="35" s="1"/>
  <c r="BU33" i="35" s="1"/>
  <c r="BV33" i="35" s="1"/>
  <c r="BW33" i="35" s="1"/>
  <c r="BX33" i="35" s="1"/>
  <c r="BY33" i="35" s="1"/>
  <c r="BZ33" i="35" s="1"/>
  <c r="CA33" i="35" s="1"/>
  <c r="CB33" i="35" s="1"/>
  <c r="CC33" i="35" s="1"/>
  <c r="CD33" i="35" s="1"/>
  <c r="CE33" i="35" s="1"/>
  <c r="CF33" i="35" s="1"/>
  <c r="CG33" i="35" s="1"/>
  <c r="CH33" i="35" s="1"/>
  <c r="D29" i="35"/>
  <c r="E29" i="35" s="1"/>
  <c r="F29" i="35" s="1"/>
  <c r="G29" i="35" s="1"/>
  <c r="H29" i="35" s="1"/>
  <c r="I29" i="35" s="1"/>
  <c r="J29" i="35" s="1"/>
  <c r="K29" i="35" s="1"/>
  <c r="L29" i="35" s="1"/>
  <c r="M29" i="35" s="1"/>
  <c r="N29" i="35" s="1"/>
  <c r="O29" i="35" s="1"/>
  <c r="P29" i="35" s="1"/>
  <c r="Q29" i="35" s="1"/>
  <c r="R29" i="35" s="1"/>
  <c r="S29" i="35" s="1"/>
  <c r="T29" i="35" s="1"/>
  <c r="U29" i="35" s="1"/>
  <c r="V29" i="35" s="1"/>
  <c r="W29" i="35" s="1"/>
  <c r="X29" i="35" s="1"/>
  <c r="Y29" i="35" s="1"/>
  <c r="Z29" i="35" s="1"/>
  <c r="AA29" i="35" s="1"/>
  <c r="AB29" i="35" s="1"/>
  <c r="AC29" i="35" s="1"/>
  <c r="AD29" i="35" s="1"/>
  <c r="AE29" i="35" s="1"/>
  <c r="AF29" i="35" s="1"/>
  <c r="AG29" i="35" s="1"/>
  <c r="AH29" i="35" s="1"/>
  <c r="AI29" i="35" s="1"/>
  <c r="AJ29" i="35" s="1"/>
  <c r="AK29" i="35" s="1"/>
  <c r="AL29" i="35" s="1"/>
  <c r="AM29" i="35" s="1"/>
  <c r="AN29" i="35" s="1"/>
  <c r="AO29" i="35" s="1"/>
  <c r="AP29" i="35" s="1"/>
  <c r="AQ29" i="35" s="1"/>
  <c r="AR29" i="35" s="1"/>
  <c r="AS29" i="35" s="1"/>
  <c r="AT29" i="35" s="1"/>
  <c r="AU29" i="35" s="1"/>
  <c r="AV29" i="35" s="1"/>
  <c r="AW29" i="35" s="1"/>
  <c r="AX29" i="35" s="1"/>
  <c r="AY29" i="35" s="1"/>
  <c r="AZ29" i="35" s="1"/>
  <c r="BA29" i="35" s="1"/>
  <c r="BB29" i="35" s="1"/>
  <c r="BC29" i="35" s="1"/>
  <c r="BD29" i="35" s="1"/>
  <c r="BE29" i="35" s="1"/>
  <c r="BF29" i="35" s="1"/>
  <c r="BG29" i="35" s="1"/>
  <c r="BH29" i="35" s="1"/>
  <c r="BI29" i="35" s="1"/>
  <c r="BJ29" i="35" s="1"/>
  <c r="BK29" i="35" s="1"/>
  <c r="BL29" i="35" s="1"/>
  <c r="BM29" i="35" s="1"/>
  <c r="BN29" i="35" s="1"/>
  <c r="BO29" i="35" s="1"/>
  <c r="BP29" i="35" s="1"/>
  <c r="BQ29" i="35" s="1"/>
  <c r="BR29" i="35" s="1"/>
  <c r="BS29" i="35" s="1"/>
  <c r="BT29" i="35" s="1"/>
  <c r="BU29" i="35" s="1"/>
  <c r="BV29" i="35" s="1"/>
  <c r="BW29" i="35" s="1"/>
  <c r="BX29" i="35" s="1"/>
  <c r="BY29" i="35" s="1"/>
  <c r="BZ29" i="35" s="1"/>
  <c r="CA29" i="35" s="1"/>
  <c r="CB29" i="35" s="1"/>
  <c r="CC29" i="35" s="1"/>
  <c r="CD29" i="35" s="1"/>
  <c r="CE29" i="35" s="1"/>
  <c r="CF29" i="35" s="1"/>
  <c r="CG29" i="35" s="1"/>
  <c r="CH29" i="35" s="1"/>
  <c r="D25" i="35"/>
  <c r="E25" i="35" s="1"/>
  <c r="F25" i="35" s="1"/>
  <c r="G25" i="35" s="1"/>
  <c r="H25" i="35" s="1"/>
  <c r="I25" i="35" s="1"/>
  <c r="J25" i="35" s="1"/>
  <c r="K25" i="35" s="1"/>
  <c r="L25" i="35" s="1"/>
  <c r="M25" i="35" s="1"/>
  <c r="N25" i="35" s="1"/>
  <c r="O25" i="35" s="1"/>
  <c r="P25" i="35" s="1"/>
  <c r="Q25" i="35" s="1"/>
  <c r="R25" i="35" s="1"/>
  <c r="S25" i="35" s="1"/>
  <c r="T25" i="35" s="1"/>
  <c r="U25" i="35" s="1"/>
  <c r="V25" i="35" s="1"/>
  <c r="W25" i="35" s="1"/>
  <c r="X25" i="35" s="1"/>
  <c r="Y25" i="35" s="1"/>
  <c r="Z25" i="35" s="1"/>
  <c r="AA25" i="35" s="1"/>
  <c r="AB25" i="35" s="1"/>
  <c r="AC25" i="35" s="1"/>
  <c r="AD25" i="35" s="1"/>
  <c r="AE25" i="35" s="1"/>
  <c r="AF25" i="35" s="1"/>
  <c r="AG25" i="35" s="1"/>
  <c r="AH25" i="35" s="1"/>
  <c r="AI25" i="35" s="1"/>
  <c r="AJ25" i="35" s="1"/>
  <c r="AK25" i="35" s="1"/>
  <c r="AL25" i="35" s="1"/>
  <c r="AM25" i="35" s="1"/>
  <c r="AN25" i="35" s="1"/>
  <c r="AO25" i="35" s="1"/>
  <c r="AP25" i="35" s="1"/>
  <c r="AQ25" i="35" s="1"/>
  <c r="AR25" i="35" s="1"/>
  <c r="AS25" i="35" s="1"/>
  <c r="AT25" i="35" s="1"/>
  <c r="AU25" i="35" s="1"/>
  <c r="AV25" i="35" s="1"/>
  <c r="AW25" i="35" s="1"/>
  <c r="AX25" i="35" s="1"/>
  <c r="AY25" i="35" s="1"/>
  <c r="AZ25" i="35" s="1"/>
  <c r="BA25" i="35" s="1"/>
  <c r="BB25" i="35" s="1"/>
  <c r="BC25" i="35" s="1"/>
  <c r="BD25" i="35" s="1"/>
  <c r="BE25" i="35" s="1"/>
  <c r="BF25" i="35" s="1"/>
  <c r="BG25" i="35" s="1"/>
  <c r="BH25" i="35" s="1"/>
  <c r="BI25" i="35" s="1"/>
  <c r="BJ25" i="35" s="1"/>
  <c r="BK25" i="35" s="1"/>
  <c r="BL25" i="35" s="1"/>
  <c r="BM25" i="35" s="1"/>
  <c r="BN25" i="35" s="1"/>
  <c r="BO25" i="35" s="1"/>
  <c r="BP25" i="35" s="1"/>
  <c r="BQ25" i="35" s="1"/>
  <c r="BR25" i="35" s="1"/>
  <c r="BS25" i="35" s="1"/>
  <c r="BT25" i="35" s="1"/>
  <c r="BU25" i="35" s="1"/>
  <c r="BV25" i="35" s="1"/>
  <c r="BW25" i="35" s="1"/>
  <c r="BX25" i="35" s="1"/>
  <c r="BY25" i="35" s="1"/>
  <c r="BZ25" i="35" s="1"/>
  <c r="CA25" i="35" s="1"/>
  <c r="CB25" i="35" s="1"/>
  <c r="CC25" i="35" s="1"/>
  <c r="CD25" i="35" s="1"/>
  <c r="CE25" i="35" s="1"/>
  <c r="CF25" i="35" s="1"/>
  <c r="CG25" i="35" s="1"/>
  <c r="CH25" i="35" s="1"/>
  <c r="D34" i="35"/>
  <c r="E34" i="35" s="1"/>
  <c r="F34" i="35" s="1"/>
  <c r="G34" i="35" s="1"/>
  <c r="H34" i="35" s="1"/>
  <c r="I34" i="35" s="1"/>
  <c r="J34" i="35" s="1"/>
  <c r="K34" i="35" s="1"/>
  <c r="L34" i="35" s="1"/>
  <c r="M34" i="35" s="1"/>
  <c r="N34" i="35" s="1"/>
  <c r="O34" i="35" s="1"/>
  <c r="P34" i="35" s="1"/>
  <c r="Q34" i="35" s="1"/>
  <c r="R34" i="35" s="1"/>
  <c r="S34" i="35" s="1"/>
  <c r="T34" i="35" s="1"/>
  <c r="U34" i="35" s="1"/>
  <c r="V34" i="35" s="1"/>
  <c r="W34" i="35" s="1"/>
  <c r="X34" i="35" s="1"/>
  <c r="Y34" i="35" s="1"/>
  <c r="Z34" i="35" s="1"/>
  <c r="AA34" i="35" s="1"/>
  <c r="AB34" i="35" s="1"/>
  <c r="AC34" i="35" s="1"/>
  <c r="AD34" i="35" s="1"/>
  <c r="AE34" i="35" s="1"/>
  <c r="AF34" i="35" s="1"/>
  <c r="AG34" i="35" s="1"/>
  <c r="AH34" i="35" s="1"/>
  <c r="AI34" i="35" s="1"/>
  <c r="AJ34" i="35" s="1"/>
  <c r="AK34" i="35" s="1"/>
  <c r="AL34" i="35" s="1"/>
  <c r="AM34" i="35" s="1"/>
  <c r="AN34" i="35" s="1"/>
  <c r="AO34" i="35" s="1"/>
  <c r="AP34" i="35" s="1"/>
  <c r="AQ34" i="35" s="1"/>
  <c r="AR34" i="35" s="1"/>
  <c r="AS34" i="35" s="1"/>
  <c r="AT34" i="35" s="1"/>
  <c r="AU34" i="35" s="1"/>
  <c r="AV34" i="35" s="1"/>
  <c r="AW34" i="35" s="1"/>
  <c r="AX34" i="35" s="1"/>
  <c r="AY34" i="35" s="1"/>
  <c r="AZ34" i="35" s="1"/>
  <c r="BA34" i="35" s="1"/>
  <c r="BB34" i="35" s="1"/>
  <c r="BC34" i="35" s="1"/>
  <c r="BD34" i="35" s="1"/>
  <c r="BE34" i="35" s="1"/>
  <c r="BF34" i="35" s="1"/>
  <c r="BG34" i="35" s="1"/>
  <c r="BH34" i="35" s="1"/>
  <c r="BI34" i="35" s="1"/>
  <c r="BJ34" i="35" s="1"/>
  <c r="BK34" i="35" s="1"/>
  <c r="BL34" i="35" s="1"/>
  <c r="BM34" i="35" s="1"/>
  <c r="BN34" i="35" s="1"/>
  <c r="BO34" i="35" s="1"/>
  <c r="BP34" i="35" s="1"/>
  <c r="BQ34" i="35" s="1"/>
  <c r="BR34" i="35" s="1"/>
  <c r="BS34" i="35" s="1"/>
  <c r="BT34" i="35" s="1"/>
  <c r="BU34" i="35" s="1"/>
  <c r="BV34" i="35" s="1"/>
  <c r="BW34" i="35" s="1"/>
  <c r="BX34" i="35" s="1"/>
  <c r="BY34" i="35" s="1"/>
  <c r="BZ34" i="35" s="1"/>
  <c r="CA34" i="35" s="1"/>
  <c r="CB34" i="35" s="1"/>
  <c r="CC34" i="35" s="1"/>
  <c r="CD34" i="35" s="1"/>
  <c r="CE34" i="35" s="1"/>
  <c r="CF34" i="35" s="1"/>
  <c r="CG34" i="35" s="1"/>
  <c r="CH34" i="35" s="1"/>
  <c r="D30" i="35"/>
  <c r="E30" i="35" s="1"/>
  <c r="F30" i="35" s="1"/>
  <c r="G30" i="35" s="1"/>
  <c r="H30" i="35" s="1"/>
  <c r="I30" i="35" s="1"/>
  <c r="J30" i="35" s="1"/>
  <c r="K30" i="35" s="1"/>
  <c r="L30" i="35" s="1"/>
  <c r="M30" i="35" s="1"/>
  <c r="N30" i="35" s="1"/>
  <c r="O30" i="35" s="1"/>
  <c r="P30" i="35" s="1"/>
  <c r="Q30" i="35" s="1"/>
  <c r="R30" i="35" s="1"/>
  <c r="S30" i="35" s="1"/>
  <c r="T30" i="35" s="1"/>
  <c r="U30" i="35" s="1"/>
  <c r="V30" i="35" s="1"/>
  <c r="W30" i="35" s="1"/>
  <c r="X30" i="35" s="1"/>
  <c r="Y30" i="35" s="1"/>
  <c r="Z30" i="35" s="1"/>
  <c r="AA30" i="35" s="1"/>
  <c r="AB30" i="35" s="1"/>
  <c r="AC30" i="35" s="1"/>
  <c r="AD30" i="35" s="1"/>
  <c r="AE30" i="35" s="1"/>
  <c r="AF30" i="35" s="1"/>
  <c r="AG30" i="35" s="1"/>
  <c r="AH30" i="35" s="1"/>
  <c r="AI30" i="35" s="1"/>
  <c r="AJ30" i="35" s="1"/>
  <c r="AK30" i="35" s="1"/>
  <c r="AL30" i="35" s="1"/>
  <c r="AM30" i="35" s="1"/>
  <c r="AN30" i="35" s="1"/>
  <c r="AO30" i="35" s="1"/>
  <c r="AP30" i="35" s="1"/>
  <c r="AQ30" i="35" s="1"/>
  <c r="AR30" i="35" s="1"/>
  <c r="AS30" i="35" s="1"/>
  <c r="AT30" i="35" s="1"/>
  <c r="AU30" i="35" s="1"/>
  <c r="AV30" i="35" s="1"/>
  <c r="AW30" i="35" s="1"/>
  <c r="AX30" i="35" s="1"/>
  <c r="AY30" i="35" s="1"/>
  <c r="AZ30" i="35" s="1"/>
  <c r="BA30" i="35" s="1"/>
  <c r="BB30" i="35" s="1"/>
  <c r="BC30" i="35" s="1"/>
  <c r="BD30" i="35" s="1"/>
  <c r="BE30" i="35" s="1"/>
  <c r="BF30" i="35" s="1"/>
  <c r="BG30" i="35" s="1"/>
  <c r="BH30" i="35" s="1"/>
  <c r="BI30" i="35" s="1"/>
  <c r="BJ30" i="35" s="1"/>
  <c r="BK30" i="35" s="1"/>
  <c r="BL30" i="35" s="1"/>
  <c r="BM30" i="35" s="1"/>
  <c r="BN30" i="35" s="1"/>
  <c r="BO30" i="35" s="1"/>
  <c r="BP30" i="35" s="1"/>
  <c r="BQ30" i="35" s="1"/>
  <c r="BR30" i="35" s="1"/>
  <c r="BS30" i="35" s="1"/>
  <c r="BT30" i="35" s="1"/>
  <c r="BU30" i="35" s="1"/>
  <c r="BV30" i="35" s="1"/>
  <c r="BW30" i="35" s="1"/>
  <c r="BX30" i="35" s="1"/>
  <c r="BY30" i="35" s="1"/>
  <c r="BZ30" i="35" s="1"/>
  <c r="CA30" i="35" s="1"/>
  <c r="CB30" i="35" s="1"/>
  <c r="CC30" i="35" s="1"/>
  <c r="CD30" i="35" s="1"/>
  <c r="CE30" i="35" s="1"/>
  <c r="CF30" i="35" s="1"/>
  <c r="CG30" i="35" s="1"/>
  <c r="CH30" i="35" s="1"/>
  <c r="D26" i="35"/>
  <c r="E26" i="35" s="1"/>
  <c r="F26" i="35" s="1"/>
  <c r="G26" i="35" s="1"/>
  <c r="H26" i="35" s="1"/>
  <c r="I26" i="35" s="1"/>
  <c r="J26" i="35" s="1"/>
  <c r="K26" i="35" s="1"/>
  <c r="L26" i="35" s="1"/>
  <c r="M26" i="35" s="1"/>
  <c r="N26" i="35" s="1"/>
  <c r="O26" i="35" s="1"/>
  <c r="P26" i="35" s="1"/>
  <c r="Q26" i="35" s="1"/>
  <c r="R26" i="35" s="1"/>
  <c r="S26" i="35" s="1"/>
  <c r="T26" i="35" s="1"/>
  <c r="U26" i="35" s="1"/>
  <c r="V26" i="35" s="1"/>
  <c r="W26" i="35" s="1"/>
  <c r="X26" i="35" s="1"/>
  <c r="Y26" i="35" s="1"/>
  <c r="Z26" i="35" s="1"/>
  <c r="AA26" i="35" s="1"/>
  <c r="AB26" i="35" s="1"/>
  <c r="AC26" i="35" s="1"/>
  <c r="AD26" i="35" s="1"/>
  <c r="AE26" i="35" s="1"/>
  <c r="AF26" i="35" s="1"/>
  <c r="AG26" i="35" s="1"/>
  <c r="AH26" i="35" s="1"/>
  <c r="AI26" i="35" s="1"/>
  <c r="AJ26" i="35" s="1"/>
  <c r="AK26" i="35" s="1"/>
  <c r="AL26" i="35" s="1"/>
  <c r="AM26" i="35" s="1"/>
  <c r="AN26" i="35" s="1"/>
  <c r="AO26" i="35" s="1"/>
  <c r="AP26" i="35" s="1"/>
  <c r="AQ26" i="35" s="1"/>
  <c r="AR26" i="35" s="1"/>
  <c r="AS26" i="35" s="1"/>
  <c r="AT26" i="35" s="1"/>
  <c r="AU26" i="35" s="1"/>
  <c r="AV26" i="35" s="1"/>
  <c r="AW26" i="35" s="1"/>
  <c r="AX26" i="35" s="1"/>
  <c r="AY26" i="35" s="1"/>
  <c r="AZ26" i="35" s="1"/>
  <c r="BA26" i="35" s="1"/>
  <c r="BB26" i="35" s="1"/>
  <c r="BC26" i="35" s="1"/>
  <c r="BD26" i="35" s="1"/>
  <c r="BE26" i="35" s="1"/>
  <c r="BF26" i="35" s="1"/>
  <c r="BG26" i="35" s="1"/>
  <c r="BH26" i="35" s="1"/>
  <c r="BI26" i="35" s="1"/>
  <c r="BJ26" i="35" s="1"/>
  <c r="BK26" i="35" s="1"/>
  <c r="BL26" i="35" s="1"/>
  <c r="BM26" i="35" s="1"/>
  <c r="BN26" i="35" s="1"/>
  <c r="BO26" i="35" s="1"/>
  <c r="BP26" i="35" s="1"/>
  <c r="BQ26" i="35" s="1"/>
  <c r="BR26" i="35" s="1"/>
  <c r="BS26" i="35" s="1"/>
  <c r="BT26" i="35" s="1"/>
  <c r="BU26" i="35" s="1"/>
  <c r="BV26" i="35" s="1"/>
  <c r="BW26" i="35" s="1"/>
  <c r="BX26" i="35" s="1"/>
  <c r="BY26" i="35" s="1"/>
  <c r="BZ26" i="35" s="1"/>
  <c r="CA26" i="35" s="1"/>
  <c r="CB26" i="35" s="1"/>
  <c r="CC26" i="35" s="1"/>
  <c r="CD26" i="35" s="1"/>
  <c r="CE26" i="35" s="1"/>
  <c r="CF26" i="35" s="1"/>
  <c r="CG26" i="35" s="1"/>
  <c r="CH26" i="35" s="1"/>
  <c r="D35" i="35"/>
  <c r="E35" i="35" s="1"/>
  <c r="F35" i="35" s="1"/>
  <c r="G35" i="35" s="1"/>
  <c r="H35" i="35" s="1"/>
  <c r="I35" i="35" s="1"/>
  <c r="J35" i="35" s="1"/>
  <c r="K35" i="35" s="1"/>
  <c r="L35" i="35" s="1"/>
  <c r="M35" i="35" s="1"/>
  <c r="N35" i="35" s="1"/>
  <c r="O35" i="35" s="1"/>
  <c r="P35" i="35" s="1"/>
  <c r="Q35" i="35" s="1"/>
  <c r="R35" i="35" s="1"/>
  <c r="S35" i="35" s="1"/>
  <c r="T35" i="35" s="1"/>
  <c r="U35" i="35" s="1"/>
  <c r="V35" i="35" s="1"/>
  <c r="W35" i="35" s="1"/>
  <c r="X35" i="35" s="1"/>
  <c r="Y35" i="35" s="1"/>
  <c r="Z35" i="35" s="1"/>
  <c r="AA35" i="35" s="1"/>
  <c r="AB35" i="35" s="1"/>
  <c r="AC35" i="35" s="1"/>
  <c r="AD35" i="35" s="1"/>
  <c r="AE35" i="35" s="1"/>
  <c r="AF35" i="35" s="1"/>
  <c r="AG35" i="35" s="1"/>
  <c r="AH35" i="35" s="1"/>
  <c r="AI35" i="35" s="1"/>
  <c r="AJ35" i="35" s="1"/>
  <c r="AK35" i="35" s="1"/>
  <c r="AL35" i="35" s="1"/>
  <c r="AM35" i="35" s="1"/>
  <c r="AN35" i="35" s="1"/>
  <c r="AO35" i="35" s="1"/>
  <c r="AP35" i="35" s="1"/>
  <c r="AQ35" i="35" s="1"/>
  <c r="AR35" i="35" s="1"/>
  <c r="AS35" i="35" s="1"/>
  <c r="AT35" i="35" s="1"/>
  <c r="AU35" i="35" s="1"/>
  <c r="AV35" i="35" s="1"/>
  <c r="AW35" i="35" s="1"/>
  <c r="AX35" i="35" s="1"/>
  <c r="AY35" i="35" s="1"/>
  <c r="AZ35" i="35" s="1"/>
  <c r="BA35" i="35" s="1"/>
  <c r="BB35" i="35" s="1"/>
  <c r="BC35" i="35" s="1"/>
  <c r="BD35" i="35" s="1"/>
  <c r="BE35" i="35" s="1"/>
  <c r="BF35" i="35" s="1"/>
  <c r="BG35" i="35" s="1"/>
  <c r="BH35" i="35" s="1"/>
  <c r="BI35" i="35" s="1"/>
  <c r="BJ35" i="35" s="1"/>
  <c r="BK35" i="35" s="1"/>
  <c r="BL35" i="35" s="1"/>
  <c r="BM35" i="35" s="1"/>
  <c r="BN35" i="35" s="1"/>
  <c r="BO35" i="35" s="1"/>
  <c r="BP35" i="35" s="1"/>
  <c r="BQ35" i="35" s="1"/>
  <c r="BR35" i="35" s="1"/>
  <c r="BS35" i="35" s="1"/>
  <c r="BT35" i="35" s="1"/>
  <c r="BU35" i="35" s="1"/>
  <c r="BV35" i="35" s="1"/>
  <c r="BW35" i="35" s="1"/>
  <c r="BX35" i="35" s="1"/>
  <c r="BY35" i="35" s="1"/>
  <c r="BZ35" i="35" s="1"/>
  <c r="CA35" i="35" s="1"/>
  <c r="CB35" i="35" s="1"/>
  <c r="CC35" i="35" s="1"/>
  <c r="CD35" i="35" s="1"/>
  <c r="CE35" i="35" s="1"/>
  <c r="CF35" i="35" s="1"/>
  <c r="CG35" i="35" s="1"/>
  <c r="CH35" i="35" s="1"/>
  <c r="D31" i="35"/>
  <c r="E31" i="35" s="1"/>
  <c r="F31" i="35" s="1"/>
  <c r="G31" i="35" s="1"/>
  <c r="H31" i="35" s="1"/>
  <c r="I31" i="35" s="1"/>
  <c r="J31" i="35" s="1"/>
  <c r="K31" i="35" s="1"/>
  <c r="L31" i="35" s="1"/>
  <c r="M31" i="35" s="1"/>
  <c r="N31" i="35" s="1"/>
  <c r="O31" i="35" s="1"/>
  <c r="P31" i="35" s="1"/>
  <c r="Q31" i="35" s="1"/>
  <c r="R31" i="35" s="1"/>
  <c r="S31" i="35" s="1"/>
  <c r="T31" i="35" s="1"/>
  <c r="U31" i="35" s="1"/>
  <c r="V31" i="35" s="1"/>
  <c r="W31" i="35" s="1"/>
  <c r="X31" i="35" s="1"/>
  <c r="Y31" i="35" s="1"/>
  <c r="Z31" i="35" s="1"/>
  <c r="AA31" i="35" s="1"/>
  <c r="AB31" i="35" s="1"/>
  <c r="AC31" i="35" s="1"/>
  <c r="AD31" i="35" s="1"/>
  <c r="AE31" i="35" s="1"/>
  <c r="AF31" i="35" s="1"/>
  <c r="AG31" i="35" s="1"/>
  <c r="AH31" i="35" s="1"/>
  <c r="AI31" i="35" s="1"/>
  <c r="AJ31" i="35" s="1"/>
  <c r="AK31" i="35" s="1"/>
  <c r="AL31" i="35" s="1"/>
  <c r="AM31" i="35" s="1"/>
  <c r="AN31" i="35" s="1"/>
  <c r="AO31" i="35" s="1"/>
  <c r="AP31" i="35" s="1"/>
  <c r="AQ31" i="35" s="1"/>
  <c r="AR31" i="35" s="1"/>
  <c r="AS31" i="35" s="1"/>
  <c r="AT31" i="35" s="1"/>
  <c r="AU31" i="35" s="1"/>
  <c r="AV31" i="35" s="1"/>
  <c r="AW31" i="35" s="1"/>
  <c r="AX31" i="35" s="1"/>
  <c r="AY31" i="35" s="1"/>
  <c r="AZ31" i="35" s="1"/>
  <c r="BA31" i="35" s="1"/>
  <c r="BB31" i="35" s="1"/>
  <c r="BC31" i="35" s="1"/>
  <c r="BD31" i="35" s="1"/>
  <c r="BE31" i="35" s="1"/>
  <c r="BF31" i="35" s="1"/>
  <c r="BG31" i="35" s="1"/>
  <c r="BH31" i="35" s="1"/>
  <c r="BI31" i="35" s="1"/>
  <c r="BJ31" i="35" s="1"/>
  <c r="BK31" i="35" s="1"/>
  <c r="BL31" i="35" s="1"/>
  <c r="BM31" i="35" s="1"/>
  <c r="BN31" i="35" s="1"/>
  <c r="BO31" i="35" s="1"/>
  <c r="BP31" i="35" s="1"/>
  <c r="BQ31" i="35" s="1"/>
  <c r="BR31" i="35" s="1"/>
  <c r="BS31" i="35" s="1"/>
  <c r="BT31" i="35" s="1"/>
  <c r="BU31" i="35" s="1"/>
  <c r="BV31" i="35" s="1"/>
  <c r="BW31" i="35" s="1"/>
  <c r="BX31" i="35" s="1"/>
  <c r="BY31" i="35" s="1"/>
  <c r="BZ31" i="35" s="1"/>
  <c r="CA31" i="35" s="1"/>
  <c r="CB31" i="35" s="1"/>
  <c r="CC31" i="35" s="1"/>
  <c r="CD31" i="35" s="1"/>
  <c r="CE31" i="35" s="1"/>
  <c r="CF31" i="35" s="1"/>
  <c r="CG31" i="35" s="1"/>
  <c r="CH31" i="35" s="1"/>
  <c r="D27" i="35"/>
  <c r="E27" i="35" s="1"/>
  <c r="F27" i="35" s="1"/>
  <c r="G27" i="35" s="1"/>
  <c r="H27" i="35" s="1"/>
  <c r="I27" i="35" s="1"/>
  <c r="J27" i="35" s="1"/>
  <c r="K27" i="35" s="1"/>
  <c r="L27" i="35" s="1"/>
  <c r="M27" i="35" s="1"/>
  <c r="N27" i="35" s="1"/>
  <c r="O27" i="35" s="1"/>
  <c r="P27" i="35" s="1"/>
  <c r="Q27" i="35" s="1"/>
  <c r="R27" i="35" s="1"/>
  <c r="S27" i="35" s="1"/>
  <c r="T27" i="35" s="1"/>
  <c r="U27" i="35" s="1"/>
  <c r="V27" i="35" s="1"/>
  <c r="W27" i="35" s="1"/>
  <c r="X27" i="35" s="1"/>
  <c r="Y27" i="35" s="1"/>
  <c r="Z27" i="35" s="1"/>
  <c r="AA27" i="35" s="1"/>
  <c r="AB27" i="35" s="1"/>
  <c r="AC27" i="35" s="1"/>
  <c r="AD27" i="35" s="1"/>
  <c r="AE27" i="35" s="1"/>
  <c r="AF27" i="35" s="1"/>
  <c r="AG27" i="35" s="1"/>
  <c r="AH27" i="35" s="1"/>
  <c r="AI27" i="35" s="1"/>
  <c r="AJ27" i="35" s="1"/>
  <c r="AK27" i="35" s="1"/>
  <c r="AL27" i="35" s="1"/>
  <c r="AM27" i="35" s="1"/>
  <c r="AN27" i="35" s="1"/>
  <c r="AO27" i="35" s="1"/>
  <c r="AP27" i="35" s="1"/>
  <c r="AQ27" i="35" s="1"/>
  <c r="AR27" i="35" s="1"/>
  <c r="AS27" i="35" s="1"/>
  <c r="AT27" i="35" s="1"/>
  <c r="AU27" i="35" s="1"/>
  <c r="AV27" i="35" s="1"/>
  <c r="AW27" i="35" s="1"/>
  <c r="AX27" i="35" s="1"/>
  <c r="AY27" i="35" s="1"/>
  <c r="AZ27" i="35" s="1"/>
  <c r="BA27" i="35" s="1"/>
  <c r="BB27" i="35" s="1"/>
  <c r="BC27" i="35" s="1"/>
  <c r="BD27" i="35" s="1"/>
  <c r="BE27" i="35" s="1"/>
  <c r="BF27" i="35" s="1"/>
  <c r="BG27" i="35" s="1"/>
  <c r="BH27" i="35" s="1"/>
  <c r="BI27" i="35" s="1"/>
  <c r="BJ27" i="35" s="1"/>
  <c r="BK27" i="35" s="1"/>
  <c r="BL27" i="35" s="1"/>
  <c r="BM27" i="35" s="1"/>
  <c r="BN27" i="35" s="1"/>
  <c r="BO27" i="35" s="1"/>
  <c r="BP27" i="35" s="1"/>
  <c r="BQ27" i="35" s="1"/>
  <c r="BR27" i="35" s="1"/>
  <c r="BS27" i="35" s="1"/>
  <c r="BT27" i="35" s="1"/>
  <c r="BU27" i="35" s="1"/>
  <c r="BV27" i="35" s="1"/>
  <c r="BW27" i="35" s="1"/>
  <c r="BX27" i="35" s="1"/>
  <c r="BY27" i="35" s="1"/>
  <c r="BZ27" i="35" s="1"/>
  <c r="CA27" i="35" s="1"/>
  <c r="CB27" i="35" s="1"/>
  <c r="CC27" i="35" s="1"/>
  <c r="CD27" i="35" s="1"/>
  <c r="CE27" i="35" s="1"/>
  <c r="CF27" i="35" s="1"/>
  <c r="CG27" i="35" s="1"/>
  <c r="CH27" i="35" s="1"/>
  <c r="D23" i="35"/>
  <c r="E23" i="35" s="1"/>
  <c r="F23" i="35" s="1"/>
  <c r="G23" i="35" s="1"/>
  <c r="H23" i="35" s="1"/>
  <c r="I23" i="35" s="1"/>
  <c r="J23" i="35" s="1"/>
  <c r="K23" i="35" s="1"/>
  <c r="L23" i="35" s="1"/>
  <c r="M23" i="35" s="1"/>
  <c r="N23" i="35" s="1"/>
  <c r="O23" i="35" s="1"/>
  <c r="P23" i="35" s="1"/>
  <c r="Q23" i="35" s="1"/>
  <c r="R23" i="35" s="1"/>
  <c r="S23" i="35" s="1"/>
  <c r="T23" i="35" s="1"/>
  <c r="U23" i="35" s="1"/>
  <c r="V23" i="35" s="1"/>
  <c r="W23" i="35" s="1"/>
  <c r="X23" i="35" s="1"/>
  <c r="Y23" i="35" s="1"/>
  <c r="Z23" i="35" s="1"/>
  <c r="AA23" i="35" s="1"/>
  <c r="AB23" i="35" s="1"/>
  <c r="AC23" i="35" s="1"/>
  <c r="AD23" i="35" s="1"/>
  <c r="AE23" i="35" s="1"/>
  <c r="AF23" i="35" s="1"/>
  <c r="AG23" i="35" s="1"/>
  <c r="AH23" i="35" s="1"/>
  <c r="AI23" i="35" s="1"/>
  <c r="AJ23" i="35" s="1"/>
  <c r="AK23" i="35" s="1"/>
  <c r="AL23" i="35" s="1"/>
  <c r="AM23" i="35" s="1"/>
  <c r="AN23" i="35" s="1"/>
  <c r="AO23" i="35" s="1"/>
  <c r="AP23" i="35" s="1"/>
  <c r="AQ23" i="35" s="1"/>
  <c r="AR23" i="35" s="1"/>
  <c r="AS23" i="35" s="1"/>
  <c r="AT23" i="35" s="1"/>
  <c r="AU23" i="35" s="1"/>
  <c r="AV23" i="35" s="1"/>
  <c r="AW23" i="35" s="1"/>
  <c r="AX23" i="35" s="1"/>
  <c r="AY23" i="35" s="1"/>
  <c r="AZ23" i="35" s="1"/>
  <c r="BA23" i="35" s="1"/>
  <c r="BB23" i="35" s="1"/>
  <c r="BC23" i="35" s="1"/>
  <c r="BD23" i="35" s="1"/>
  <c r="BE23" i="35" s="1"/>
  <c r="BF23" i="35" s="1"/>
  <c r="BG23" i="35" s="1"/>
  <c r="BH23" i="35" s="1"/>
  <c r="BI23" i="35" s="1"/>
  <c r="BJ23" i="35" s="1"/>
  <c r="BK23" i="35" s="1"/>
  <c r="BL23" i="35" s="1"/>
  <c r="BM23" i="35" s="1"/>
  <c r="BN23" i="35" s="1"/>
  <c r="BO23" i="35" s="1"/>
  <c r="BP23" i="35" s="1"/>
  <c r="BQ23" i="35" s="1"/>
  <c r="BR23" i="35" s="1"/>
  <c r="BS23" i="35" s="1"/>
  <c r="BT23" i="35" s="1"/>
  <c r="BU23" i="35" s="1"/>
  <c r="BV23" i="35" s="1"/>
  <c r="BW23" i="35" s="1"/>
  <c r="BX23" i="35" s="1"/>
  <c r="BY23" i="35" s="1"/>
  <c r="BZ23" i="35" s="1"/>
  <c r="CA23" i="35" s="1"/>
  <c r="CB23" i="35" s="1"/>
  <c r="CC23" i="35" s="1"/>
  <c r="CD23" i="35" s="1"/>
  <c r="CE23" i="35" s="1"/>
  <c r="CF23" i="35" s="1"/>
  <c r="CG23" i="35" s="1"/>
  <c r="CH23" i="35" s="1"/>
  <c r="D32" i="35"/>
  <c r="E32" i="35" s="1"/>
  <c r="F32" i="35" s="1"/>
  <c r="G32" i="35" s="1"/>
  <c r="H32" i="35" s="1"/>
  <c r="I32" i="35" s="1"/>
  <c r="J32" i="35" s="1"/>
  <c r="K32" i="35" s="1"/>
  <c r="L32" i="35" s="1"/>
  <c r="M32" i="35" s="1"/>
  <c r="N32" i="35" s="1"/>
  <c r="O32" i="35" s="1"/>
  <c r="P32" i="35" s="1"/>
  <c r="Q32" i="35" s="1"/>
  <c r="R32" i="35" s="1"/>
  <c r="S32" i="35" s="1"/>
  <c r="T32" i="35" s="1"/>
  <c r="U32" i="35" s="1"/>
  <c r="V32" i="35" s="1"/>
  <c r="W32" i="35" s="1"/>
  <c r="X32" i="35" s="1"/>
  <c r="Y32" i="35" s="1"/>
  <c r="Z32" i="35" s="1"/>
  <c r="AA32" i="35" s="1"/>
  <c r="AB32" i="35" s="1"/>
  <c r="AC32" i="35" s="1"/>
  <c r="AD32" i="35" s="1"/>
  <c r="AE32" i="35" s="1"/>
  <c r="AF32" i="35" s="1"/>
  <c r="AG32" i="35" s="1"/>
  <c r="AH32" i="35" s="1"/>
  <c r="AI32" i="35" s="1"/>
  <c r="AJ32" i="35" s="1"/>
  <c r="AK32" i="35" s="1"/>
  <c r="AL32" i="35" s="1"/>
  <c r="AM32" i="35" s="1"/>
  <c r="AN32" i="35" s="1"/>
  <c r="AO32" i="35" s="1"/>
  <c r="AP32" i="35" s="1"/>
  <c r="AQ32" i="35" s="1"/>
  <c r="AR32" i="35" s="1"/>
  <c r="AS32" i="35" s="1"/>
  <c r="AT32" i="35" s="1"/>
  <c r="AU32" i="35" s="1"/>
  <c r="AV32" i="35" s="1"/>
  <c r="AW32" i="35" s="1"/>
  <c r="AX32" i="35" s="1"/>
  <c r="AY32" i="35" s="1"/>
  <c r="AZ32" i="35" s="1"/>
  <c r="BA32" i="35" s="1"/>
  <c r="BB32" i="35" s="1"/>
  <c r="BC32" i="35" s="1"/>
  <c r="BD32" i="35" s="1"/>
  <c r="BE32" i="35" s="1"/>
  <c r="BF32" i="35" s="1"/>
  <c r="BG32" i="35" s="1"/>
  <c r="BH32" i="35" s="1"/>
  <c r="BI32" i="35" s="1"/>
  <c r="BJ32" i="35" s="1"/>
  <c r="BK32" i="35" s="1"/>
  <c r="BL32" i="35" s="1"/>
  <c r="BM32" i="35" s="1"/>
  <c r="BN32" i="35" s="1"/>
  <c r="BO32" i="35" s="1"/>
  <c r="BP32" i="35" s="1"/>
  <c r="BQ32" i="35" s="1"/>
  <c r="BR32" i="35" s="1"/>
  <c r="BS32" i="35" s="1"/>
  <c r="BT32" i="35" s="1"/>
  <c r="BU32" i="35" s="1"/>
  <c r="BV32" i="35" s="1"/>
  <c r="BW32" i="35" s="1"/>
  <c r="BX32" i="35" s="1"/>
  <c r="BY32" i="35" s="1"/>
  <c r="BZ32" i="35" s="1"/>
  <c r="CA32" i="35" s="1"/>
  <c r="CB32" i="35" s="1"/>
  <c r="CC32" i="35" s="1"/>
  <c r="CD32" i="35" s="1"/>
  <c r="CE32" i="35" s="1"/>
  <c r="CF32" i="35" s="1"/>
  <c r="CG32" i="35" s="1"/>
  <c r="CH32" i="35" s="1"/>
  <c r="D28" i="35"/>
  <c r="E28" i="35" s="1"/>
  <c r="F28" i="35" s="1"/>
  <c r="G28" i="35" s="1"/>
  <c r="H28" i="35" s="1"/>
  <c r="I28" i="35" s="1"/>
  <c r="J28" i="35" s="1"/>
  <c r="K28" i="35" s="1"/>
  <c r="L28" i="35" s="1"/>
  <c r="M28" i="35" s="1"/>
  <c r="N28" i="35" s="1"/>
  <c r="O28" i="35" s="1"/>
  <c r="P28" i="35" s="1"/>
  <c r="Q28" i="35" s="1"/>
  <c r="R28" i="35" s="1"/>
  <c r="S28" i="35" s="1"/>
  <c r="T28" i="35" s="1"/>
  <c r="U28" i="35" s="1"/>
  <c r="V28" i="35" s="1"/>
  <c r="W28" i="35" s="1"/>
  <c r="X28" i="35" s="1"/>
  <c r="Y28" i="35" s="1"/>
  <c r="Z28" i="35" s="1"/>
  <c r="AA28" i="35" s="1"/>
  <c r="AB28" i="35" s="1"/>
  <c r="AC28" i="35" s="1"/>
  <c r="AD28" i="35" s="1"/>
  <c r="AE28" i="35" s="1"/>
  <c r="AF28" i="35" s="1"/>
  <c r="AG28" i="35" s="1"/>
  <c r="AH28" i="35" s="1"/>
  <c r="AI28" i="35" s="1"/>
  <c r="AJ28" i="35" s="1"/>
  <c r="AK28" i="35" s="1"/>
  <c r="AL28" i="35" s="1"/>
  <c r="AM28" i="35" s="1"/>
  <c r="AN28" i="35" s="1"/>
  <c r="AO28" i="35" s="1"/>
  <c r="AP28" i="35" s="1"/>
  <c r="AQ28" i="35" s="1"/>
  <c r="AR28" i="35" s="1"/>
  <c r="AS28" i="35" s="1"/>
  <c r="AT28" i="35" s="1"/>
  <c r="AU28" i="35" s="1"/>
  <c r="AV28" i="35" s="1"/>
  <c r="AW28" i="35" s="1"/>
  <c r="AX28" i="35" s="1"/>
  <c r="AY28" i="35" s="1"/>
  <c r="AZ28" i="35" s="1"/>
  <c r="BA28" i="35" s="1"/>
  <c r="BB28" i="35" s="1"/>
  <c r="BC28" i="35" s="1"/>
  <c r="BD28" i="35" s="1"/>
  <c r="BE28" i="35" s="1"/>
  <c r="BF28" i="35" s="1"/>
  <c r="BG28" i="35" s="1"/>
  <c r="BH28" i="35" s="1"/>
  <c r="BI28" i="35" s="1"/>
  <c r="BJ28" i="35" s="1"/>
  <c r="BK28" i="35" s="1"/>
  <c r="BL28" i="35" s="1"/>
  <c r="BM28" i="35" s="1"/>
  <c r="BN28" i="35" s="1"/>
  <c r="BO28" i="35" s="1"/>
  <c r="BP28" i="35" s="1"/>
  <c r="BQ28" i="35" s="1"/>
  <c r="BR28" i="35" s="1"/>
  <c r="BS28" i="35" s="1"/>
  <c r="BT28" i="35" s="1"/>
  <c r="BU28" i="35" s="1"/>
  <c r="BV28" i="35" s="1"/>
  <c r="BW28" i="35" s="1"/>
  <c r="BX28" i="35" s="1"/>
  <c r="BY28" i="35" s="1"/>
  <c r="BZ28" i="35" s="1"/>
  <c r="CA28" i="35" s="1"/>
  <c r="CB28" i="35" s="1"/>
  <c r="CC28" i="35" s="1"/>
  <c r="CD28" i="35" s="1"/>
  <c r="CE28" i="35" s="1"/>
  <c r="CF28" i="35" s="1"/>
  <c r="CG28" i="35" s="1"/>
  <c r="CH28" i="35" s="1"/>
  <c r="D24" i="35"/>
  <c r="E24" i="35" s="1"/>
  <c r="F24" i="35" s="1"/>
  <c r="G24" i="35" s="1"/>
  <c r="H24" i="35" s="1"/>
  <c r="I24" i="35" s="1"/>
  <c r="J24" i="35" s="1"/>
  <c r="K24" i="35" s="1"/>
  <c r="L24" i="35" s="1"/>
  <c r="M24" i="35" s="1"/>
  <c r="N24" i="35" s="1"/>
  <c r="O24" i="35" s="1"/>
  <c r="P24" i="35" s="1"/>
  <c r="Q24" i="35" s="1"/>
  <c r="R24" i="35" s="1"/>
  <c r="S24" i="35" s="1"/>
  <c r="T24" i="35" s="1"/>
  <c r="U24" i="35" s="1"/>
  <c r="V24" i="35" s="1"/>
  <c r="W24" i="35" s="1"/>
  <c r="X24" i="35" s="1"/>
  <c r="Y24" i="35" s="1"/>
  <c r="Z24" i="35" s="1"/>
  <c r="AA24" i="35" s="1"/>
  <c r="AB24" i="35" s="1"/>
  <c r="AC24" i="35" s="1"/>
  <c r="AD24" i="35" s="1"/>
  <c r="AE24" i="35" s="1"/>
  <c r="AF24" i="35" s="1"/>
  <c r="AG24" i="35" s="1"/>
  <c r="AH24" i="35" s="1"/>
  <c r="AI24" i="35" s="1"/>
  <c r="AJ24" i="35" s="1"/>
  <c r="AK24" i="35" s="1"/>
  <c r="AL24" i="35" s="1"/>
  <c r="AM24" i="35" s="1"/>
  <c r="AN24" i="35" s="1"/>
  <c r="AO24" i="35" s="1"/>
  <c r="AP24" i="35" s="1"/>
  <c r="AQ24" i="35" s="1"/>
  <c r="AR24" i="35" s="1"/>
  <c r="AS24" i="35" s="1"/>
  <c r="AT24" i="35" s="1"/>
  <c r="AU24" i="35" s="1"/>
  <c r="AV24" i="35" s="1"/>
  <c r="AW24" i="35" s="1"/>
  <c r="AX24" i="35" s="1"/>
  <c r="AY24" i="35" s="1"/>
  <c r="AZ24" i="35" s="1"/>
  <c r="BA24" i="35" s="1"/>
  <c r="BB24" i="35" s="1"/>
  <c r="BC24" i="35" s="1"/>
  <c r="BD24" i="35" s="1"/>
  <c r="BE24" i="35" s="1"/>
  <c r="BF24" i="35" s="1"/>
  <c r="BG24" i="35" s="1"/>
  <c r="BH24" i="35" s="1"/>
  <c r="BI24" i="35" s="1"/>
  <c r="BJ24" i="35" s="1"/>
  <c r="BK24" i="35" s="1"/>
  <c r="BL24" i="35" s="1"/>
  <c r="BM24" i="35" s="1"/>
  <c r="BN24" i="35" s="1"/>
  <c r="BO24" i="35" s="1"/>
  <c r="BP24" i="35" s="1"/>
  <c r="BQ24" i="35" s="1"/>
  <c r="BR24" i="35" s="1"/>
  <c r="BS24" i="35" s="1"/>
  <c r="BT24" i="35" s="1"/>
  <c r="BU24" i="35" s="1"/>
  <c r="BV24" i="35" s="1"/>
  <c r="BW24" i="35" s="1"/>
  <c r="BX24" i="35" s="1"/>
  <c r="BY24" i="35" s="1"/>
  <c r="BZ24" i="35" s="1"/>
  <c r="CA24" i="35" s="1"/>
  <c r="CB24" i="35" s="1"/>
  <c r="CC24" i="35" s="1"/>
  <c r="CD24" i="35" s="1"/>
  <c r="CE24" i="35" s="1"/>
  <c r="CF24" i="35" s="1"/>
  <c r="CG24" i="35" s="1"/>
  <c r="CH24" i="35" s="1"/>
  <c r="D33" i="36"/>
  <c r="E33" i="36" s="1"/>
  <c r="F33" i="36" s="1"/>
  <c r="G33" i="36" s="1"/>
  <c r="H33" i="36" s="1"/>
  <c r="I33" i="36" s="1"/>
  <c r="J33" i="36" s="1"/>
  <c r="K33" i="36" s="1"/>
  <c r="L33" i="36" s="1"/>
  <c r="M33" i="36" s="1"/>
  <c r="N33" i="36" s="1"/>
  <c r="O33" i="36" s="1"/>
  <c r="P33" i="36" s="1"/>
  <c r="Q33" i="36" s="1"/>
  <c r="R33" i="36" s="1"/>
  <c r="S33" i="36" s="1"/>
  <c r="T33" i="36" s="1"/>
  <c r="U33" i="36" s="1"/>
  <c r="V33" i="36" s="1"/>
  <c r="W33" i="36" s="1"/>
  <c r="X33" i="36" s="1"/>
  <c r="Y33" i="36" s="1"/>
  <c r="Z33" i="36" s="1"/>
  <c r="AA33" i="36" s="1"/>
  <c r="AB33" i="36" s="1"/>
  <c r="AC33" i="36" s="1"/>
  <c r="AD33" i="36" s="1"/>
  <c r="AE33" i="36" s="1"/>
  <c r="AF33" i="36" s="1"/>
  <c r="AG33" i="36" s="1"/>
  <c r="AH33" i="36" s="1"/>
  <c r="AI33" i="36" s="1"/>
  <c r="AJ33" i="36" s="1"/>
  <c r="AK33" i="36" s="1"/>
  <c r="AL33" i="36" s="1"/>
  <c r="AM33" i="36" s="1"/>
  <c r="AN33" i="36" s="1"/>
  <c r="AO33" i="36" s="1"/>
  <c r="AP33" i="36" s="1"/>
  <c r="AQ33" i="36" s="1"/>
  <c r="AR33" i="36" s="1"/>
  <c r="AS33" i="36" s="1"/>
  <c r="AT33" i="36" s="1"/>
  <c r="AU33" i="36" s="1"/>
  <c r="AV33" i="36" s="1"/>
  <c r="AW33" i="36" s="1"/>
  <c r="AX33" i="36" s="1"/>
  <c r="AY33" i="36" s="1"/>
  <c r="AZ33" i="36" s="1"/>
  <c r="BA33" i="36" s="1"/>
  <c r="BB33" i="36" s="1"/>
  <c r="BC33" i="36" s="1"/>
  <c r="BD33" i="36" s="1"/>
  <c r="BE33" i="36" s="1"/>
  <c r="BF33" i="36" s="1"/>
  <c r="BG33" i="36" s="1"/>
  <c r="BH33" i="36" s="1"/>
  <c r="BI33" i="36" s="1"/>
  <c r="BJ33" i="36" s="1"/>
  <c r="BK33" i="36" s="1"/>
  <c r="BL33" i="36" s="1"/>
  <c r="BM33" i="36" s="1"/>
  <c r="BN33" i="36" s="1"/>
  <c r="BO33" i="36" s="1"/>
  <c r="BP33" i="36" s="1"/>
  <c r="BQ33" i="36" s="1"/>
  <c r="BR33" i="36" s="1"/>
  <c r="BS33" i="36" s="1"/>
  <c r="BT33" i="36" s="1"/>
  <c r="BU33" i="36" s="1"/>
  <c r="BV33" i="36" s="1"/>
  <c r="BW33" i="36" s="1"/>
  <c r="BX33" i="36" s="1"/>
  <c r="BY33" i="36" s="1"/>
  <c r="BZ33" i="36" s="1"/>
  <c r="CA33" i="36" s="1"/>
  <c r="CB33" i="36" s="1"/>
  <c r="CC33" i="36" s="1"/>
  <c r="CD33" i="36" s="1"/>
  <c r="CE33" i="36" s="1"/>
  <c r="CF33" i="36" s="1"/>
  <c r="CG33" i="36" s="1"/>
  <c r="CH33" i="36" s="1"/>
  <c r="D34" i="36"/>
  <c r="E34" i="36" s="1"/>
  <c r="F34" i="36" s="1"/>
  <c r="G34" i="36" s="1"/>
  <c r="H34" i="36" s="1"/>
  <c r="I34" i="36" s="1"/>
  <c r="J34" i="36" s="1"/>
  <c r="K34" i="36" s="1"/>
  <c r="L34" i="36" s="1"/>
  <c r="M34" i="36" s="1"/>
  <c r="N34" i="36" s="1"/>
  <c r="O34" i="36" s="1"/>
  <c r="P34" i="36" s="1"/>
  <c r="Q34" i="36" s="1"/>
  <c r="R34" i="36" s="1"/>
  <c r="S34" i="36" s="1"/>
  <c r="T34" i="36" s="1"/>
  <c r="U34" i="36" s="1"/>
  <c r="V34" i="36" s="1"/>
  <c r="W34" i="36" s="1"/>
  <c r="X34" i="36" s="1"/>
  <c r="Y34" i="36" s="1"/>
  <c r="Z34" i="36" s="1"/>
  <c r="AA34" i="36" s="1"/>
  <c r="AB34" i="36" s="1"/>
  <c r="AC34" i="36" s="1"/>
  <c r="AD34" i="36" s="1"/>
  <c r="AE34" i="36" s="1"/>
  <c r="AF34" i="36" s="1"/>
  <c r="AG34" i="36" s="1"/>
  <c r="AH34" i="36" s="1"/>
  <c r="AI34" i="36" s="1"/>
  <c r="AJ34" i="36" s="1"/>
  <c r="AK34" i="36" s="1"/>
  <c r="AL34" i="36" s="1"/>
  <c r="AM34" i="36" s="1"/>
  <c r="AN34" i="36" s="1"/>
  <c r="AO34" i="36" s="1"/>
  <c r="AP34" i="36" s="1"/>
  <c r="AQ34" i="36" s="1"/>
  <c r="AR34" i="36" s="1"/>
  <c r="AS34" i="36" s="1"/>
  <c r="AT34" i="36" s="1"/>
  <c r="AU34" i="36" s="1"/>
  <c r="AV34" i="36" s="1"/>
  <c r="AW34" i="36" s="1"/>
  <c r="AX34" i="36" s="1"/>
  <c r="AY34" i="36" s="1"/>
  <c r="AZ34" i="36" s="1"/>
  <c r="BA34" i="36" s="1"/>
  <c r="BB34" i="36" s="1"/>
  <c r="BC34" i="36" s="1"/>
  <c r="BD34" i="36" s="1"/>
  <c r="BE34" i="36" s="1"/>
  <c r="BF34" i="36" s="1"/>
  <c r="BG34" i="36" s="1"/>
  <c r="BH34" i="36" s="1"/>
  <c r="BI34" i="36" s="1"/>
  <c r="BJ34" i="36" s="1"/>
  <c r="BK34" i="36" s="1"/>
  <c r="BL34" i="36" s="1"/>
  <c r="BM34" i="36" s="1"/>
  <c r="BN34" i="36" s="1"/>
  <c r="BO34" i="36" s="1"/>
  <c r="BP34" i="36" s="1"/>
  <c r="BQ34" i="36" s="1"/>
  <c r="BR34" i="36" s="1"/>
  <c r="BS34" i="36" s="1"/>
  <c r="BT34" i="36" s="1"/>
  <c r="BU34" i="36" s="1"/>
  <c r="BV34" i="36" s="1"/>
  <c r="BW34" i="36" s="1"/>
  <c r="BX34" i="36" s="1"/>
  <c r="BY34" i="36" s="1"/>
  <c r="BZ34" i="36" s="1"/>
  <c r="CA34" i="36" s="1"/>
  <c r="CB34" i="36" s="1"/>
  <c r="CC34" i="36" s="1"/>
  <c r="CD34" i="36" s="1"/>
  <c r="CE34" i="36" s="1"/>
  <c r="CF34" i="36" s="1"/>
  <c r="CG34" i="36" s="1"/>
  <c r="CH34" i="36" s="1"/>
  <c r="D35" i="36"/>
  <c r="E35" i="36" s="1"/>
  <c r="F35" i="36" s="1"/>
  <c r="G35" i="36" s="1"/>
  <c r="H35" i="36" s="1"/>
  <c r="I35" i="36" s="1"/>
  <c r="J35" i="36" s="1"/>
  <c r="K35" i="36" s="1"/>
  <c r="L35" i="36" s="1"/>
  <c r="M35" i="36" s="1"/>
  <c r="N35" i="36" s="1"/>
  <c r="O35" i="36" s="1"/>
  <c r="P35" i="36" s="1"/>
  <c r="Q35" i="36" s="1"/>
  <c r="R35" i="36" s="1"/>
  <c r="S35" i="36" s="1"/>
  <c r="T35" i="36" s="1"/>
  <c r="U35" i="36" s="1"/>
  <c r="V35" i="36" s="1"/>
  <c r="W35" i="36" s="1"/>
  <c r="X35" i="36" s="1"/>
  <c r="Y35" i="36" s="1"/>
  <c r="Z35" i="36" s="1"/>
  <c r="AA35" i="36" s="1"/>
  <c r="AB35" i="36" s="1"/>
  <c r="AC35" i="36" s="1"/>
  <c r="AD35" i="36" s="1"/>
  <c r="AE35" i="36" s="1"/>
  <c r="AF35" i="36" s="1"/>
  <c r="AG35" i="36" s="1"/>
  <c r="AH35" i="36" s="1"/>
  <c r="AI35" i="36" s="1"/>
  <c r="AJ35" i="36" s="1"/>
  <c r="AK35" i="36" s="1"/>
  <c r="AL35" i="36" s="1"/>
  <c r="AM35" i="36" s="1"/>
  <c r="AN35" i="36" s="1"/>
  <c r="AO35" i="36" s="1"/>
  <c r="AP35" i="36" s="1"/>
  <c r="AQ35" i="36" s="1"/>
  <c r="AR35" i="36" s="1"/>
  <c r="AS35" i="36" s="1"/>
  <c r="AT35" i="36" s="1"/>
  <c r="AU35" i="36" s="1"/>
  <c r="AV35" i="36" s="1"/>
  <c r="AW35" i="36" s="1"/>
  <c r="AX35" i="36" s="1"/>
  <c r="AY35" i="36" s="1"/>
  <c r="AZ35" i="36" s="1"/>
  <c r="BA35" i="36" s="1"/>
  <c r="BB35" i="36" s="1"/>
  <c r="BC35" i="36" s="1"/>
  <c r="BD35" i="36" s="1"/>
  <c r="BE35" i="36" s="1"/>
  <c r="BF35" i="36" s="1"/>
  <c r="BG35" i="36" s="1"/>
  <c r="BH35" i="36" s="1"/>
  <c r="BI35" i="36" s="1"/>
  <c r="BJ35" i="36" s="1"/>
  <c r="BK35" i="36" s="1"/>
  <c r="BL35" i="36" s="1"/>
  <c r="BM35" i="36" s="1"/>
  <c r="BN35" i="36" s="1"/>
  <c r="BO35" i="36" s="1"/>
  <c r="BP35" i="36" s="1"/>
  <c r="BQ35" i="36" s="1"/>
  <c r="BR35" i="36" s="1"/>
  <c r="BS35" i="36" s="1"/>
  <c r="BT35" i="36" s="1"/>
  <c r="BU35" i="36" s="1"/>
  <c r="BV35" i="36" s="1"/>
  <c r="BW35" i="36" s="1"/>
  <c r="BX35" i="36" s="1"/>
  <c r="BY35" i="36" s="1"/>
  <c r="BZ35" i="36" s="1"/>
  <c r="CA35" i="36" s="1"/>
  <c r="CB35" i="36" s="1"/>
  <c r="CC35" i="36" s="1"/>
  <c r="CD35" i="36" s="1"/>
  <c r="CE35" i="36" s="1"/>
  <c r="CF35" i="36" s="1"/>
  <c r="CG35" i="36" s="1"/>
  <c r="CH35" i="36" s="1"/>
  <c r="D31" i="36"/>
  <c r="D27" i="36"/>
  <c r="D23" i="36"/>
  <c r="E23" i="36" s="1"/>
  <c r="F23" i="36" s="1"/>
  <c r="G23" i="36" s="1"/>
  <c r="H23" i="36" s="1"/>
  <c r="I23" i="36" s="1"/>
  <c r="J23" i="36" s="1"/>
  <c r="K23" i="36" s="1"/>
  <c r="L23" i="36" s="1"/>
  <c r="M23" i="36" s="1"/>
  <c r="N23" i="36" s="1"/>
  <c r="O23" i="36" s="1"/>
  <c r="P23" i="36" s="1"/>
  <c r="Q23" i="36" s="1"/>
  <c r="R23" i="36" s="1"/>
  <c r="S23" i="36" s="1"/>
  <c r="T23" i="36" s="1"/>
  <c r="U23" i="36" s="1"/>
  <c r="V23" i="36" s="1"/>
  <c r="W23" i="36" s="1"/>
  <c r="X23" i="36" s="1"/>
  <c r="Y23" i="36" s="1"/>
  <c r="Z23" i="36" s="1"/>
  <c r="AA23" i="36" s="1"/>
  <c r="AB23" i="36" s="1"/>
  <c r="AC23" i="36" s="1"/>
  <c r="AD23" i="36" s="1"/>
  <c r="AE23" i="36" s="1"/>
  <c r="AF23" i="36" s="1"/>
  <c r="AG23" i="36" s="1"/>
  <c r="AH23" i="36" s="1"/>
  <c r="AI23" i="36" s="1"/>
  <c r="AJ23" i="36" s="1"/>
  <c r="AK23" i="36" s="1"/>
  <c r="AL23" i="36" s="1"/>
  <c r="AM23" i="36" s="1"/>
  <c r="AN23" i="36" s="1"/>
  <c r="AO23" i="36" s="1"/>
  <c r="AP23" i="36" s="1"/>
  <c r="AQ23" i="36" s="1"/>
  <c r="AR23" i="36" s="1"/>
  <c r="AS23" i="36" s="1"/>
  <c r="AT23" i="36" s="1"/>
  <c r="AU23" i="36" s="1"/>
  <c r="AV23" i="36" s="1"/>
  <c r="AW23" i="36" s="1"/>
  <c r="AX23" i="36" s="1"/>
  <c r="AY23" i="36" s="1"/>
  <c r="AZ23" i="36" s="1"/>
  <c r="BA23" i="36" s="1"/>
  <c r="BB23" i="36" s="1"/>
  <c r="BC23" i="36" s="1"/>
  <c r="BD23" i="36" s="1"/>
  <c r="BE23" i="36" s="1"/>
  <c r="BF23" i="36" s="1"/>
  <c r="BG23" i="36" s="1"/>
  <c r="BH23" i="36" s="1"/>
  <c r="BI23" i="36" s="1"/>
  <c r="BJ23" i="36" s="1"/>
  <c r="BK23" i="36" s="1"/>
  <c r="BL23" i="36" s="1"/>
  <c r="BM23" i="36" s="1"/>
  <c r="BN23" i="36" s="1"/>
  <c r="BO23" i="36" s="1"/>
  <c r="BP23" i="36" s="1"/>
  <c r="BQ23" i="36" s="1"/>
  <c r="BR23" i="36" s="1"/>
  <c r="BS23" i="36" s="1"/>
  <c r="BT23" i="36" s="1"/>
  <c r="BU23" i="36" s="1"/>
  <c r="BV23" i="36" s="1"/>
  <c r="BW23" i="36" s="1"/>
  <c r="BX23" i="36" s="1"/>
  <c r="BY23" i="36" s="1"/>
  <c r="BZ23" i="36" s="1"/>
  <c r="CA23" i="36" s="1"/>
  <c r="CB23" i="36" s="1"/>
  <c r="CC23" i="36" s="1"/>
  <c r="CD23" i="36" s="1"/>
  <c r="CE23" i="36" s="1"/>
  <c r="CF23" i="36" s="1"/>
  <c r="CG23" i="36" s="1"/>
  <c r="CH23" i="36" s="1"/>
  <c r="D28" i="36"/>
  <c r="E28" i="36" s="1"/>
  <c r="F28" i="36" s="1"/>
  <c r="G28" i="36" s="1"/>
  <c r="H28" i="36" s="1"/>
  <c r="I28" i="36" s="1"/>
  <c r="J28" i="36" s="1"/>
  <c r="K28" i="36" s="1"/>
  <c r="L28" i="36" s="1"/>
  <c r="M28" i="36" s="1"/>
  <c r="N28" i="36" s="1"/>
  <c r="O28" i="36" s="1"/>
  <c r="P28" i="36" s="1"/>
  <c r="Q28" i="36" s="1"/>
  <c r="R28" i="36" s="1"/>
  <c r="S28" i="36" s="1"/>
  <c r="T28" i="36" s="1"/>
  <c r="U28" i="36" s="1"/>
  <c r="V28" i="36" s="1"/>
  <c r="W28" i="36" s="1"/>
  <c r="X28" i="36" s="1"/>
  <c r="Y28" i="36" s="1"/>
  <c r="Z28" i="36" s="1"/>
  <c r="AA28" i="36" s="1"/>
  <c r="AB28" i="36" s="1"/>
  <c r="AC28" i="36" s="1"/>
  <c r="AD28" i="36" s="1"/>
  <c r="AE28" i="36" s="1"/>
  <c r="AF28" i="36" s="1"/>
  <c r="AG28" i="36" s="1"/>
  <c r="AH28" i="36" s="1"/>
  <c r="AI28" i="36" s="1"/>
  <c r="AJ28" i="36" s="1"/>
  <c r="AK28" i="36" s="1"/>
  <c r="AL28" i="36" s="1"/>
  <c r="AM28" i="36" s="1"/>
  <c r="AN28" i="36" s="1"/>
  <c r="AO28" i="36" s="1"/>
  <c r="AP28" i="36" s="1"/>
  <c r="AQ28" i="36" s="1"/>
  <c r="AR28" i="36" s="1"/>
  <c r="AS28" i="36" s="1"/>
  <c r="AT28" i="36" s="1"/>
  <c r="AU28" i="36" s="1"/>
  <c r="AV28" i="36" s="1"/>
  <c r="AW28" i="36" s="1"/>
  <c r="AX28" i="36" s="1"/>
  <c r="AY28" i="36" s="1"/>
  <c r="AZ28" i="36" s="1"/>
  <c r="BA28" i="36" s="1"/>
  <c r="BB28" i="36" s="1"/>
  <c r="BC28" i="36" s="1"/>
  <c r="BD28" i="36" s="1"/>
  <c r="BE28" i="36" s="1"/>
  <c r="BF28" i="36" s="1"/>
  <c r="BG28" i="36" s="1"/>
  <c r="BH28" i="36" s="1"/>
  <c r="BI28" i="36" s="1"/>
  <c r="BJ28" i="36" s="1"/>
  <c r="BK28" i="36" s="1"/>
  <c r="BL28" i="36" s="1"/>
  <c r="BM28" i="36" s="1"/>
  <c r="BN28" i="36" s="1"/>
  <c r="BO28" i="36" s="1"/>
  <c r="BP28" i="36" s="1"/>
  <c r="BQ28" i="36" s="1"/>
  <c r="BR28" i="36" s="1"/>
  <c r="BS28" i="36" s="1"/>
  <c r="BT28" i="36" s="1"/>
  <c r="BU28" i="36" s="1"/>
  <c r="BV28" i="36" s="1"/>
  <c r="BW28" i="36" s="1"/>
  <c r="BX28" i="36" s="1"/>
  <c r="BY28" i="36" s="1"/>
  <c r="BZ28" i="36" s="1"/>
  <c r="CA28" i="36" s="1"/>
  <c r="CB28" i="36" s="1"/>
  <c r="CC28" i="36" s="1"/>
  <c r="CD28" i="36" s="1"/>
  <c r="CE28" i="36" s="1"/>
  <c r="CF28" i="36" s="1"/>
  <c r="CG28" i="36" s="1"/>
  <c r="CH28" i="36" s="1"/>
  <c r="D24" i="36"/>
  <c r="E24" i="36" s="1"/>
  <c r="D32" i="36"/>
  <c r="E32" i="36" s="1"/>
  <c r="F32" i="36" s="1"/>
  <c r="G32" i="36" s="1"/>
  <c r="H32" i="36" s="1"/>
  <c r="I32" i="36" s="1"/>
  <c r="J32" i="36" s="1"/>
  <c r="K32" i="36" s="1"/>
  <c r="L32" i="36" s="1"/>
  <c r="M32" i="36" s="1"/>
  <c r="N32" i="36" s="1"/>
  <c r="O32" i="36" s="1"/>
  <c r="P32" i="36" s="1"/>
  <c r="Q32" i="36" s="1"/>
  <c r="R32" i="36" s="1"/>
  <c r="S32" i="36" s="1"/>
  <c r="T32" i="36" s="1"/>
  <c r="U32" i="36" s="1"/>
  <c r="V32" i="36" s="1"/>
  <c r="W32" i="36" s="1"/>
  <c r="X32" i="36" s="1"/>
  <c r="Y32" i="36" s="1"/>
  <c r="Z32" i="36" s="1"/>
  <c r="AA32" i="36" s="1"/>
  <c r="AB32" i="36" s="1"/>
  <c r="AC32" i="36" s="1"/>
  <c r="AD32" i="36" s="1"/>
  <c r="AE32" i="36" s="1"/>
  <c r="AF32" i="36" s="1"/>
  <c r="AG32" i="36" s="1"/>
  <c r="AH32" i="36" s="1"/>
  <c r="AI32" i="36" s="1"/>
  <c r="AJ32" i="36" s="1"/>
  <c r="AK32" i="36" s="1"/>
  <c r="AL32" i="36" s="1"/>
  <c r="AM32" i="36" s="1"/>
  <c r="AN32" i="36" s="1"/>
  <c r="AO32" i="36" s="1"/>
  <c r="AP32" i="36" s="1"/>
  <c r="AQ32" i="36" s="1"/>
  <c r="AR32" i="36" s="1"/>
  <c r="AS32" i="36" s="1"/>
  <c r="AT32" i="36" s="1"/>
  <c r="AU32" i="36" s="1"/>
  <c r="AV32" i="36" s="1"/>
  <c r="AW32" i="36" s="1"/>
  <c r="AX32" i="36" s="1"/>
  <c r="AY32" i="36" s="1"/>
  <c r="AZ32" i="36" s="1"/>
  <c r="BA32" i="36" s="1"/>
  <c r="BB32" i="36" s="1"/>
  <c r="BC32" i="36" s="1"/>
  <c r="BD32" i="36" s="1"/>
  <c r="BE32" i="36" s="1"/>
  <c r="BF32" i="36" s="1"/>
  <c r="BG32" i="36" s="1"/>
  <c r="BH32" i="36" s="1"/>
  <c r="BI32" i="36" s="1"/>
  <c r="BJ32" i="36" s="1"/>
  <c r="BK32" i="36" s="1"/>
  <c r="BL32" i="36" s="1"/>
  <c r="BM32" i="36" s="1"/>
  <c r="BN32" i="36" s="1"/>
  <c r="BO32" i="36" s="1"/>
  <c r="BP32" i="36" s="1"/>
  <c r="BQ32" i="36" s="1"/>
  <c r="BR32" i="36" s="1"/>
  <c r="BS32" i="36" s="1"/>
  <c r="BT32" i="36" s="1"/>
  <c r="BU32" i="36" s="1"/>
  <c r="BV32" i="36" s="1"/>
  <c r="BW32" i="36" s="1"/>
  <c r="BX32" i="36" s="1"/>
  <c r="BY32" i="36" s="1"/>
  <c r="BZ32" i="36" s="1"/>
  <c r="CA32" i="36" s="1"/>
  <c r="CB32" i="36" s="1"/>
  <c r="CC32" i="36" s="1"/>
  <c r="CD32" i="36" s="1"/>
  <c r="CE32" i="36" s="1"/>
  <c r="CF32" i="36" s="1"/>
  <c r="CG32" i="36" s="1"/>
  <c r="CH32" i="36" s="1"/>
  <c r="D29" i="36"/>
  <c r="E29" i="36" s="1"/>
  <c r="F29" i="36" s="1"/>
  <c r="G29" i="36" s="1"/>
  <c r="H29" i="36" s="1"/>
  <c r="I29" i="36" s="1"/>
  <c r="J29" i="36" s="1"/>
  <c r="K29" i="36" s="1"/>
  <c r="L29" i="36" s="1"/>
  <c r="M29" i="36" s="1"/>
  <c r="N29" i="36" s="1"/>
  <c r="O29" i="36" s="1"/>
  <c r="P29" i="36" s="1"/>
  <c r="Q29" i="36" s="1"/>
  <c r="R29" i="36" s="1"/>
  <c r="S29" i="36" s="1"/>
  <c r="T29" i="36" s="1"/>
  <c r="U29" i="36" s="1"/>
  <c r="V29" i="36" s="1"/>
  <c r="W29" i="36" s="1"/>
  <c r="X29" i="36" s="1"/>
  <c r="Y29" i="36" s="1"/>
  <c r="Z29" i="36" s="1"/>
  <c r="AA29" i="36" s="1"/>
  <c r="AB29" i="36" s="1"/>
  <c r="AC29" i="36" s="1"/>
  <c r="AD29" i="36" s="1"/>
  <c r="AE29" i="36" s="1"/>
  <c r="AF29" i="36" s="1"/>
  <c r="AG29" i="36" s="1"/>
  <c r="AH29" i="36" s="1"/>
  <c r="AI29" i="36" s="1"/>
  <c r="AJ29" i="36" s="1"/>
  <c r="AK29" i="36" s="1"/>
  <c r="AL29" i="36" s="1"/>
  <c r="AM29" i="36" s="1"/>
  <c r="AN29" i="36" s="1"/>
  <c r="AO29" i="36" s="1"/>
  <c r="AP29" i="36" s="1"/>
  <c r="AQ29" i="36" s="1"/>
  <c r="AR29" i="36" s="1"/>
  <c r="AS29" i="36" s="1"/>
  <c r="AT29" i="36" s="1"/>
  <c r="AU29" i="36" s="1"/>
  <c r="AV29" i="36" s="1"/>
  <c r="AW29" i="36" s="1"/>
  <c r="AX29" i="36" s="1"/>
  <c r="AY29" i="36" s="1"/>
  <c r="AZ29" i="36" s="1"/>
  <c r="BA29" i="36" s="1"/>
  <c r="BB29" i="36" s="1"/>
  <c r="BC29" i="36" s="1"/>
  <c r="BD29" i="36" s="1"/>
  <c r="BE29" i="36" s="1"/>
  <c r="BF29" i="36" s="1"/>
  <c r="BG29" i="36" s="1"/>
  <c r="BH29" i="36" s="1"/>
  <c r="BI29" i="36" s="1"/>
  <c r="BJ29" i="36" s="1"/>
  <c r="BK29" i="36" s="1"/>
  <c r="BL29" i="36" s="1"/>
  <c r="BM29" i="36" s="1"/>
  <c r="BN29" i="36" s="1"/>
  <c r="BO29" i="36" s="1"/>
  <c r="BP29" i="36" s="1"/>
  <c r="BQ29" i="36" s="1"/>
  <c r="BR29" i="36" s="1"/>
  <c r="BS29" i="36" s="1"/>
  <c r="BT29" i="36" s="1"/>
  <c r="BU29" i="36" s="1"/>
  <c r="BV29" i="36" s="1"/>
  <c r="BW29" i="36" s="1"/>
  <c r="BX29" i="36" s="1"/>
  <c r="BY29" i="36" s="1"/>
  <c r="BZ29" i="36" s="1"/>
  <c r="CA29" i="36" s="1"/>
  <c r="CB29" i="36" s="1"/>
  <c r="CC29" i="36" s="1"/>
  <c r="CD29" i="36" s="1"/>
  <c r="CE29" i="36" s="1"/>
  <c r="CF29" i="36" s="1"/>
  <c r="CG29" i="36" s="1"/>
  <c r="CH29" i="36" s="1"/>
  <c r="D25" i="36"/>
  <c r="E25" i="36" s="1"/>
  <c r="F25" i="36" s="1"/>
  <c r="G25" i="36" s="1"/>
  <c r="H25" i="36" s="1"/>
  <c r="I25" i="36" s="1"/>
  <c r="J25" i="36" s="1"/>
  <c r="K25" i="36" s="1"/>
  <c r="L25" i="36" s="1"/>
  <c r="M25" i="36" s="1"/>
  <c r="N25" i="36" s="1"/>
  <c r="O25" i="36" s="1"/>
  <c r="P25" i="36" s="1"/>
  <c r="Q25" i="36" s="1"/>
  <c r="R25" i="36" s="1"/>
  <c r="S25" i="36" s="1"/>
  <c r="T25" i="36" s="1"/>
  <c r="U25" i="36" s="1"/>
  <c r="V25" i="36" s="1"/>
  <c r="W25" i="36" s="1"/>
  <c r="X25" i="36" s="1"/>
  <c r="Y25" i="36" s="1"/>
  <c r="Z25" i="36" s="1"/>
  <c r="AA25" i="36" s="1"/>
  <c r="AB25" i="36" s="1"/>
  <c r="AC25" i="36" s="1"/>
  <c r="AD25" i="36" s="1"/>
  <c r="AE25" i="36" s="1"/>
  <c r="AF25" i="36" s="1"/>
  <c r="AG25" i="36" s="1"/>
  <c r="AH25" i="36" s="1"/>
  <c r="AI25" i="36" s="1"/>
  <c r="AJ25" i="36" s="1"/>
  <c r="AK25" i="36" s="1"/>
  <c r="AL25" i="36" s="1"/>
  <c r="AM25" i="36" s="1"/>
  <c r="AN25" i="36" s="1"/>
  <c r="AO25" i="36" s="1"/>
  <c r="AP25" i="36" s="1"/>
  <c r="AQ25" i="36" s="1"/>
  <c r="AR25" i="36" s="1"/>
  <c r="AS25" i="36" s="1"/>
  <c r="AT25" i="36" s="1"/>
  <c r="AU25" i="36" s="1"/>
  <c r="AV25" i="36" s="1"/>
  <c r="AW25" i="36" s="1"/>
  <c r="AX25" i="36" s="1"/>
  <c r="AY25" i="36" s="1"/>
  <c r="AZ25" i="36" s="1"/>
  <c r="BA25" i="36" s="1"/>
  <c r="BB25" i="36" s="1"/>
  <c r="BC25" i="36" s="1"/>
  <c r="BD25" i="36" s="1"/>
  <c r="BE25" i="36" s="1"/>
  <c r="BF25" i="36" s="1"/>
  <c r="BG25" i="36" s="1"/>
  <c r="BH25" i="36" s="1"/>
  <c r="BI25" i="36" s="1"/>
  <c r="BJ25" i="36" s="1"/>
  <c r="BK25" i="36" s="1"/>
  <c r="BL25" i="36" s="1"/>
  <c r="BM25" i="36" s="1"/>
  <c r="BN25" i="36" s="1"/>
  <c r="BO25" i="36" s="1"/>
  <c r="BP25" i="36" s="1"/>
  <c r="BQ25" i="36" s="1"/>
  <c r="BR25" i="36" s="1"/>
  <c r="BS25" i="36" s="1"/>
  <c r="BT25" i="36" s="1"/>
  <c r="BU25" i="36" s="1"/>
  <c r="BV25" i="36" s="1"/>
  <c r="BW25" i="36" s="1"/>
  <c r="BX25" i="36" s="1"/>
  <c r="BY25" i="36" s="1"/>
  <c r="BZ25" i="36" s="1"/>
  <c r="CA25" i="36" s="1"/>
  <c r="CB25" i="36" s="1"/>
  <c r="CC25" i="36" s="1"/>
  <c r="CD25" i="36" s="1"/>
  <c r="CE25" i="36" s="1"/>
  <c r="CF25" i="36" s="1"/>
  <c r="CG25" i="36" s="1"/>
  <c r="CH25" i="36" s="1"/>
  <c r="E31" i="36"/>
  <c r="F31" i="36" s="1"/>
  <c r="G31" i="36" s="1"/>
  <c r="H31" i="36" s="1"/>
  <c r="I31" i="36" s="1"/>
  <c r="J31" i="36" s="1"/>
  <c r="K31" i="36" s="1"/>
  <c r="L31" i="36" s="1"/>
  <c r="M31" i="36" s="1"/>
  <c r="N31" i="36" s="1"/>
  <c r="O31" i="36" s="1"/>
  <c r="P31" i="36" s="1"/>
  <c r="Q31" i="36" s="1"/>
  <c r="R31" i="36" s="1"/>
  <c r="S31" i="36" s="1"/>
  <c r="T31" i="36" s="1"/>
  <c r="U31" i="36" s="1"/>
  <c r="V31" i="36" s="1"/>
  <c r="W31" i="36" s="1"/>
  <c r="X31" i="36" s="1"/>
  <c r="Y31" i="36" s="1"/>
  <c r="Z31" i="36" s="1"/>
  <c r="AA31" i="36" s="1"/>
  <c r="AB31" i="36" s="1"/>
  <c r="AC31" i="36" s="1"/>
  <c r="AD31" i="36" s="1"/>
  <c r="AE31" i="36" s="1"/>
  <c r="AF31" i="36" s="1"/>
  <c r="AG31" i="36" s="1"/>
  <c r="AH31" i="36" s="1"/>
  <c r="AI31" i="36" s="1"/>
  <c r="AJ31" i="36" s="1"/>
  <c r="AK31" i="36" s="1"/>
  <c r="AL31" i="36" s="1"/>
  <c r="AM31" i="36" s="1"/>
  <c r="AN31" i="36" s="1"/>
  <c r="AO31" i="36" s="1"/>
  <c r="AP31" i="36" s="1"/>
  <c r="AQ31" i="36" s="1"/>
  <c r="AR31" i="36" s="1"/>
  <c r="AS31" i="36" s="1"/>
  <c r="AT31" i="36" s="1"/>
  <c r="AU31" i="36" s="1"/>
  <c r="AV31" i="36" s="1"/>
  <c r="AW31" i="36" s="1"/>
  <c r="AX31" i="36" s="1"/>
  <c r="AY31" i="36" s="1"/>
  <c r="AZ31" i="36" s="1"/>
  <c r="BA31" i="36" s="1"/>
  <c r="BB31" i="36" s="1"/>
  <c r="BC31" i="36" s="1"/>
  <c r="BD31" i="36" s="1"/>
  <c r="BE31" i="36" s="1"/>
  <c r="BF31" i="36" s="1"/>
  <c r="BG31" i="36" s="1"/>
  <c r="BH31" i="36" s="1"/>
  <c r="BI31" i="36" s="1"/>
  <c r="BJ31" i="36" s="1"/>
  <c r="BK31" i="36" s="1"/>
  <c r="BL31" i="36" s="1"/>
  <c r="BM31" i="36" s="1"/>
  <c r="BN31" i="36" s="1"/>
  <c r="BO31" i="36" s="1"/>
  <c r="BP31" i="36" s="1"/>
  <c r="BQ31" i="36" s="1"/>
  <c r="BR31" i="36" s="1"/>
  <c r="BS31" i="36" s="1"/>
  <c r="BT31" i="36" s="1"/>
  <c r="BU31" i="36" s="1"/>
  <c r="BV31" i="36" s="1"/>
  <c r="BW31" i="36" s="1"/>
  <c r="BX31" i="36" s="1"/>
  <c r="BY31" i="36" s="1"/>
  <c r="BZ31" i="36" s="1"/>
  <c r="CA31" i="36" s="1"/>
  <c r="CB31" i="36" s="1"/>
  <c r="CC31" i="36" s="1"/>
  <c r="CD31" i="36" s="1"/>
  <c r="CE31" i="36" s="1"/>
  <c r="CF31" i="36" s="1"/>
  <c r="CG31" i="36" s="1"/>
  <c r="CH31" i="36" s="1"/>
  <c r="D30" i="36"/>
  <c r="E30" i="36" s="1"/>
  <c r="F30" i="36" s="1"/>
  <c r="G30" i="36" s="1"/>
  <c r="H30" i="36" s="1"/>
  <c r="I30" i="36" s="1"/>
  <c r="J30" i="36" s="1"/>
  <c r="K30" i="36" s="1"/>
  <c r="L30" i="36" s="1"/>
  <c r="M30" i="36" s="1"/>
  <c r="N30" i="36" s="1"/>
  <c r="O30" i="36" s="1"/>
  <c r="P30" i="36" s="1"/>
  <c r="Q30" i="36" s="1"/>
  <c r="R30" i="36" s="1"/>
  <c r="S30" i="36" s="1"/>
  <c r="T30" i="36" s="1"/>
  <c r="U30" i="36" s="1"/>
  <c r="V30" i="36" s="1"/>
  <c r="W30" i="36" s="1"/>
  <c r="X30" i="36" s="1"/>
  <c r="Y30" i="36" s="1"/>
  <c r="Z30" i="36" s="1"/>
  <c r="AA30" i="36" s="1"/>
  <c r="AB30" i="36" s="1"/>
  <c r="AC30" i="36" s="1"/>
  <c r="AD30" i="36" s="1"/>
  <c r="AE30" i="36" s="1"/>
  <c r="AF30" i="36" s="1"/>
  <c r="AG30" i="36" s="1"/>
  <c r="AH30" i="36" s="1"/>
  <c r="AI30" i="36" s="1"/>
  <c r="AJ30" i="36" s="1"/>
  <c r="AK30" i="36" s="1"/>
  <c r="AL30" i="36" s="1"/>
  <c r="AM30" i="36" s="1"/>
  <c r="AN30" i="36" s="1"/>
  <c r="AO30" i="36" s="1"/>
  <c r="AP30" i="36" s="1"/>
  <c r="AQ30" i="36" s="1"/>
  <c r="AR30" i="36" s="1"/>
  <c r="AS30" i="36" s="1"/>
  <c r="AT30" i="36" s="1"/>
  <c r="AU30" i="36" s="1"/>
  <c r="AV30" i="36" s="1"/>
  <c r="AW30" i="36" s="1"/>
  <c r="AX30" i="36" s="1"/>
  <c r="AY30" i="36" s="1"/>
  <c r="AZ30" i="36" s="1"/>
  <c r="BA30" i="36" s="1"/>
  <c r="BB30" i="36" s="1"/>
  <c r="BC30" i="36" s="1"/>
  <c r="BD30" i="36" s="1"/>
  <c r="BE30" i="36" s="1"/>
  <c r="BF30" i="36" s="1"/>
  <c r="BG30" i="36" s="1"/>
  <c r="BH30" i="36" s="1"/>
  <c r="BI30" i="36" s="1"/>
  <c r="BJ30" i="36" s="1"/>
  <c r="BK30" i="36" s="1"/>
  <c r="BL30" i="36" s="1"/>
  <c r="BM30" i="36" s="1"/>
  <c r="BN30" i="36" s="1"/>
  <c r="BO30" i="36" s="1"/>
  <c r="BP30" i="36" s="1"/>
  <c r="BQ30" i="36" s="1"/>
  <c r="BR30" i="36" s="1"/>
  <c r="BS30" i="36" s="1"/>
  <c r="BT30" i="36" s="1"/>
  <c r="BU30" i="36" s="1"/>
  <c r="BV30" i="36" s="1"/>
  <c r="BW30" i="36" s="1"/>
  <c r="BX30" i="36" s="1"/>
  <c r="BY30" i="36" s="1"/>
  <c r="BZ30" i="36" s="1"/>
  <c r="CA30" i="36" s="1"/>
  <c r="CB30" i="36" s="1"/>
  <c r="CC30" i="36" s="1"/>
  <c r="CD30" i="36" s="1"/>
  <c r="CE30" i="36" s="1"/>
  <c r="CF30" i="36" s="1"/>
  <c r="CG30" i="36" s="1"/>
  <c r="CH30" i="36" s="1"/>
  <c r="E27" i="36"/>
  <c r="F27" i="36" s="1"/>
  <c r="G27" i="36" s="1"/>
  <c r="H27" i="36" s="1"/>
  <c r="I27" i="36" s="1"/>
  <c r="J27" i="36" s="1"/>
  <c r="K27" i="36" s="1"/>
  <c r="L27" i="36" s="1"/>
  <c r="M27" i="36" s="1"/>
  <c r="N27" i="36" s="1"/>
  <c r="O27" i="36" s="1"/>
  <c r="P27" i="36" s="1"/>
  <c r="Q27" i="36" s="1"/>
  <c r="R27" i="36" s="1"/>
  <c r="S27" i="36" s="1"/>
  <c r="T27" i="36" s="1"/>
  <c r="U27" i="36" s="1"/>
  <c r="V27" i="36" s="1"/>
  <c r="W27" i="36" s="1"/>
  <c r="X27" i="36" s="1"/>
  <c r="Y27" i="36" s="1"/>
  <c r="Z27" i="36" s="1"/>
  <c r="AA27" i="36" s="1"/>
  <c r="AB27" i="36" s="1"/>
  <c r="AC27" i="36" s="1"/>
  <c r="AD27" i="36" s="1"/>
  <c r="AE27" i="36" s="1"/>
  <c r="AF27" i="36" s="1"/>
  <c r="AG27" i="36" s="1"/>
  <c r="AH27" i="36" s="1"/>
  <c r="AI27" i="36" s="1"/>
  <c r="AJ27" i="36" s="1"/>
  <c r="AK27" i="36" s="1"/>
  <c r="AL27" i="36" s="1"/>
  <c r="AM27" i="36" s="1"/>
  <c r="AN27" i="36" s="1"/>
  <c r="AO27" i="36" s="1"/>
  <c r="AP27" i="36" s="1"/>
  <c r="AQ27" i="36" s="1"/>
  <c r="AR27" i="36" s="1"/>
  <c r="AS27" i="36" s="1"/>
  <c r="AT27" i="36" s="1"/>
  <c r="AU27" i="36" s="1"/>
  <c r="AV27" i="36" s="1"/>
  <c r="AW27" i="36" s="1"/>
  <c r="AX27" i="36" s="1"/>
  <c r="AY27" i="36" s="1"/>
  <c r="AZ27" i="36" s="1"/>
  <c r="BA27" i="36" s="1"/>
  <c r="BB27" i="36" s="1"/>
  <c r="BC27" i="36" s="1"/>
  <c r="BD27" i="36" s="1"/>
  <c r="BE27" i="36" s="1"/>
  <c r="BF27" i="36" s="1"/>
  <c r="BG27" i="36" s="1"/>
  <c r="BH27" i="36" s="1"/>
  <c r="BI27" i="36" s="1"/>
  <c r="BJ27" i="36" s="1"/>
  <c r="BK27" i="36" s="1"/>
  <c r="BL27" i="36" s="1"/>
  <c r="BM27" i="36" s="1"/>
  <c r="BN27" i="36" s="1"/>
  <c r="BO27" i="36" s="1"/>
  <c r="BP27" i="36" s="1"/>
  <c r="BQ27" i="36" s="1"/>
  <c r="BR27" i="36" s="1"/>
  <c r="BS27" i="36" s="1"/>
  <c r="BT27" i="36" s="1"/>
  <c r="BU27" i="36" s="1"/>
  <c r="BV27" i="36" s="1"/>
  <c r="BW27" i="36" s="1"/>
  <c r="BX27" i="36" s="1"/>
  <c r="BY27" i="36" s="1"/>
  <c r="BZ27" i="36" s="1"/>
  <c r="CA27" i="36" s="1"/>
  <c r="CB27" i="36" s="1"/>
  <c r="CC27" i="36" s="1"/>
  <c r="CD27" i="36" s="1"/>
  <c r="CE27" i="36" s="1"/>
  <c r="CF27" i="36" s="1"/>
  <c r="CG27" i="36" s="1"/>
  <c r="CH27" i="36" s="1"/>
  <c r="D26" i="36"/>
  <c r="E26" i="36" s="1"/>
  <c r="F26" i="36" s="1"/>
  <c r="G26" i="36" s="1"/>
  <c r="H26" i="36" s="1"/>
  <c r="I26" i="36" s="1"/>
  <c r="J26" i="36" s="1"/>
  <c r="K26" i="36" s="1"/>
  <c r="L26" i="36" s="1"/>
  <c r="M26" i="36" s="1"/>
  <c r="N26" i="36" s="1"/>
  <c r="O26" i="36" s="1"/>
  <c r="P26" i="36" s="1"/>
  <c r="Q26" i="36" s="1"/>
  <c r="R26" i="36" s="1"/>
  <c r="S26" i="36" s="1"/>
  <c r="T26" i="36" s="1"/>
  <c r="U26" i="36" s="1"/>
  <c r="V26" i="36" s="1"/>
  <c r="W26" i="36" s="1"/>
  <c r="X26" i="36" s="1"/>
  <c r="Y26" i="36" s="1"/>
  <c r="Z26" i="36" s="1"/>
  <c r="AA26" i="36" s="1"/>
  <c r="AB26" i="36" s="1"/>
  <c r="AC26" i="36" s="1"/>
  <c r="AD26" i="36" s="1"/>
  <c r="AE26" i="36" s="1"/>
  <c r="AF26" i="36" s="1"/>
  <c r="AG26" i="36" s="1"/>
  <c r="AH26" i="36" s="1"/>
  <c r="AI26" i="36" s="1"/>
  <c r="AJ26" i="36" s="1"/>
  <c r="AK26" i="36" s="1"/>
  <c r="AL26" i="36" s="1"/>
  <c r="AM26" i="36" s="1"/>
  <c r="AN26" i="36" s="1"/>
  <c r="AO26" i="36" s="1"/>
  <c r="AP26" i="36" s="1"/>
  <c r="AQ26" i="36" s="1"/>
  <c r="AR26" i="36" s="1"/>
  <c r="AS26" i="36" s="1"/>
  <c r="AT26" i="36" s="1"/>
  <c r="AU26" i="36" s="1"/>
  <c r="AV26" i="36" s="1"/>
  <c r="AW26" i="36" s="1"/>
  <c r="AX26" i="36" s="1"/>
  <c r="AY26" i="36" s="1"/>
  <c r="AZ26" i="36" s="1"/>
  <c r="BA26" i="36" s="1"/>
  <c r="BB26" i="36" s="1"/>
  <c r="BC26" i="36" s="1"/>
  <c r="BD26" i="36" s="1"/>
  <c r="BE26" i="36" s="1"/>
  <c r="BF26" i="36" s="1"/>
  <c r="BG26" i="36" s="1"/>
  <c r="BH26" i="36" s="1"/>
  <c r="BI26" i="36" s="1"/>
  <c r="BJ26" i="36" s="1"/>
  <c r="BK26" i="36" s="1"/>
  <c r="BL26" i="36" s="1"/>
  <c r="BM26" i="36" s="1"/>
  <c r="BN26" i="36" s="1"/>
  <c r="BO26" i="36" s="1"/>
  <c r="BP26" i="36" s="1"/>
  <c r="BQ26" i="36" s="1"/>
  <c r="BR26" i="36" s="1"/>
  <c r="BS26" i="36" s="1"/>
  <c r="BT26" i="36" s="1"/>
  <c r="BU26" i="36" s="1"/>
  <c r="BV26" i="36" s="1"/>
  <c r="BW26" i="36" s="1"/>
  <c r="BX26" i="36" s="1"/>
  <c r="BY26" i="36" s="1"/>
  <c r="BZ26" i="36" s="1"/>
  <c r="CA26" i="36" s="1"/>
  <c r="CB26" i="36" s="1"/>
  <c r="CC26" i="36" s="1"/>
  <c r="CD26" i="36" s="1"/>
  <c r="CE26" i="36" s="1"/>
  <c r="CF26" i="36" s="1"/>
  <c r="CG26" i="36" s="1"/>
  <c r="CH26" i="36" s="1"/>
  <c r="F24" i="36"/>
  <c r="G24" i="36" s="1"/>
  <c r="H24" i="36" s="1"/>
  <c r="I24" i="36" s="1"/>
  <c r="J24" i="36" s="1"/>
  <c r="K24" i="36" s="1"/>
  <c r="L24" i="36" s="1"/>
  <c r="M24" i="36" s="1"/>
  <c r="N24" i="36" s="1"/>
  <c r="O24" i="36" s="1"/>
  <c r="P24" i="36" s="1"/>
  <c r="Q24" i="36" s="1"/>
  <c r="R24" i="36" s="1"/>
  <c r="S24" i="36" s="1"/>
  <c r="T24" i="36" s="1"/>
  <c r="U24" i="36" s="1"/>
  <c r="V24" i="36" s="1"/>
  <c r="W24" i="36" s="1"/>
  <c r="X24" i="36" s="1"/>
  <c r="Y24" i="36" s="1"/>
  <c r="Z24" i="36" s="1"/>
  <c r="AA24" i="36" s="1"/>
  <c r="AB24" i="36" s="1"/>
  <c r="AC24" i="36" s="1"/>
  <c r="AD24" i="36" s="1"/>
  <c r="AE24" i="36" s="1"/>
  <c r="AF24" i="36" s="1"/>
  <c r="AG24" i="36" s="1"/>
  <c r="AH24" i="36" s="1"/>
  <c r="AI24" i="36" s="1"/>
  <c r="AJ24" i="36" s="1"/>
  <c r="AK24" i="36" s="1"/>
  <c r="AL24" i="36" s="1"/>
  <c r="AM24" i="36" s="1"/>
  <c r="AN24" i="36" s="1"/>
  <c r="AO24" i="36" s="1"/>
  <c r="AP24" i="36" s="1"/>
  <c r="AQ24" i="36" s="1"/>
  <c r="AR24" i="36" s="1"/>
  <c r="AS24" i="36" s="1"/>
  <c r="AT24" i="36" s="1"/>
  <c r="AU24" i="36" s="1"/>
  <c r="AV24" i="36" s="1"/>
  <c r="AW24" i="36" s="1"/>
  <c r="AX24" i="36" s="1"/>
  <c r="AY24" i="36" s="1"/>
  <c r="AZ24" i="36" s="1"/>
  <c r="BA24" i="36" s="1"/>
  <c r="BB24" i="36" s="1"/>
  <c r="BC24" i="36" s="1"/>
  <c r="BD24" i="36" s="1"/>
  <c r="BE24" i="36" s="1"/>
  <c r="BF24" i="36" s="1"/>
  <c r="BG24" i="36" s="1"/>
  <c r="BH24" i="36" s="1"/>
  <c r="BI24" i="36" s="1"/>
  <c r="BJ24" i="36" s="1"/>
  <c r="BK24" i="36" s="1"/>
  <c r="BL24" i="36" s="1"/>
  <c r="BM24" i="36" s="1"/>
  <c r="BN24" i="36" s="1"/>
  <c r="BO24" i="36" s="1"/>
  <c r="BP24" i="36" s="1"/>
  <c r="BQ24" i="36" s="1"/>
  <c r="BR24" i="36" s="1"/>
  <c r="BS24" i="36" s="1"/>
  <c r="BT24" i="36" s="1"/>
  <c r="BU24" i="36" s="1"/>
  <c r="BV24" i="36" s="1"/>
  <c r="BW24" i="36" s="1"/>
  <c r="BX24" i="36" s="1"/>
  <c r="BY24" i="36" s="1"/>
  <c r="BZ24" i="36" s="1"/>
  <c r="CA24" i="36" s="1"/>
  <c r="CB24" i="36" s="1"/>
  <c r="CC24" i="36" s="1"/>
  <c r="CD24" i="36" s="1"/>
  <c r="CE24" i="36" s="1"/>
  <c r="CF24" i="36" s="1"/>
  <c r="CG24" i="36" s="1"/>
  <c r="CH24" i="36" s="1"/>
  <c r="O180" i="41"/>
  <c r="C193" i="41"/>
  <c r="Q193" i="41" s="1"/>
  <c r="O211" i="41" l="1"/>
  <c r="E23" i="29"/>
  <c r="D59" i="30"/>
  <c r="O193" i="41"/>
  <c r="D29" i="47" s="1"/>
  <c r="E23" i="30"/>
  <c r="P20" i="32"/>
  <c r="P24" i="32"/>
  <c r="Q27" i="32"/>
  <c r="P29" i="32"/>
  <c r="P28" i="32"/>
  <c r="P25" i="32"/>
  <c r="P21" i="32"/>
  <c r="P26" i="32"/>
  <c r="Q23" i="32"/>
  <c r="Q22" i="32"/>
  <c r="F167" i="30"/>
  <c r="F148" i="30"/>
  <c r="F64" i="30"/>
  <c r="G28" i="30"/>
  <c r="F27" i="29"/>
  <c r="E166" i="29"/>
  <c r="E147" i="29"/>
  <c r="E63" i="29"/>
  <c r="G27" i="30"/>
  <c r="F166" i="30"/>
  <c r="F147" i="30"/>
  <c r="F63" i="30"/>
  <c r="Q143" i="36"/>
  <c r="Q162" i="36"/>
  <c r="Q59" i="36"/>
  <c r="AG143" i="36"/>
  <c r="AG162" i="36"/>
  <c r="AG59" i="36"/>
  <c r="AW143" i="36"/>
  <c r="AW162" i="36"/>
  <c r="AW59" i="36"/>
  <c r="BM143" i="36"/>
  <c r="BM162" i="36"/>
  <c r="BM59" i="36"/>
  <c r="CC143" i="36"/>
  <c r="CC162" i="36"/>
  <c r="CC59" i="36"/>
  <c r="N144" i="36"/>
  <c r="N163" i="36"/>
  <c r="N60" i="36"/>
  <c r="AD144" i="36"/>
  <c r="AD163" i="36"/>
  <c r="AD60" i="36"/>
  <c r="AT144" i="36"/>
  <c r="AT163" i="36"/>
  <c r="AT60" i="36"/>
  <c r="BJ144" i="36"/>
  <c r="BJ163" i="36"/>
  <c r="BJ60" i="36"/>
  <c r="BZ144" i="36"/>
  <c r="BZ163" i="36"/>
  <c r="BZ60" i="36"/>
  <c r="K164" i="36"/>
  <c r="K145" i="36"/>
  <c r="K61" i="36"/>
  <c r="AA164" i="36"/>
  <c r="AA145" i="36"/>
  <c r="AA61" i="36"/>
  <c r="AQ164" i="36"/>
  <c r="AQ145" i="36"/>
  <c r="AQ61" i="36"/>
  <c r="BG164" i="36"/>
  <c r="BG145" i="36"/>
  <c r="BG61" i="36"/>
  <c r="BW164" i="36"/>
  <c r="BW145" i="36"/>
  <c r="BW61" i="36"/>
  <c r="H165" i="36"/>
  <c r="H146" i="36"/>
  <c r="H62" i="36"/>
  <c r="X165" i="36"/>
  <c r="X146" i="36"/>
  <c r="X62" i="36"/>
  <c r="AN165" i="36"/>
  <c r="AN146" i="36"/>
  <c r="AN62" i="36"/>
  <c r="BD165" i="36"/>
  <c r="BD146" i="36"/>
  <c r="BD62" i="36"/>
  <c r="BT165" i="36"/>
  <c r="BT146" i="36"/>
  <c r="BT62" i="36"/>
  <c r="E166" i="36"/>
  <c r="E147" i="36"/>
  <c r="E63" i="36"/>
  <c r="U166" i="36"/>
  <c r="U147" i="36"/>
  <c r="U63" i="36"/>
  <c r="AK166" i="36"/>
  <c r="AK147" i="36"/>
  <c r="AK63" i="36"/>
  <c r="BA166" i="36"/>
  <c r="BA147" i="36"/>
  <c r="BA63" i="36"/>
  <c r="BQ166" i="36"/>
  <c r="BQ147" i="36"/>
  <c r="BQ63" i="36"/>
  <c r="CG166" i="36"/>
  <c r="CG147" i="36"/>
  <c r="CG63" i="36"/>
  <c r="R167" i="36"/>
  <c r="R148" i="36"/>
  <c r="R64" i="36"/>
  <c r="AH167" i="36"/>
  <c r="AH148" i="36"/>
  <c r="AH64" i="36"/>
  <c r="AX167" i="36"/>
  <c r="AX148" i="36"/>
  <c r="AX64" i="36"/>
  <c r="CD167" i="36"/>
  <c r="CD148" i="36"/>
  <c r="CD64" i="36"/>
  <c r="AU168" i="36"/>
  <c r="AU149" i="36"/>
  <c r="AU65" i="36"/>
  <c r="L169" i="36"/>
  <c r="L150" i="36"/>
  <c r="L66" i="36"/>
  <c r="AF171" i="36"/>
  <c r="AF152" i="36"/>
  <c r="AF68" i="36"/>
  <c r="BY172" i="36"/>
  <c r="BY153" i="36"/>
  <c r="BY69" i="36"/>
  <c r="AM174" i="36"/>
  <c r="AM155" i="36"/>
  <c r="AM71" i="36"/>
  <c r="AP162" i="36"/>
  <c r="AP143" i="36"/>
  <c r="AP59" i="36"/>
  <c r="BV162" i="36"/>
  <c r="BV143" i="36"/>
  <c r="BV59" i="36"/>
  <c r="W144" i="36"/>
  <c r="W163" i="36"/>
  <c r="W60" i="36"/>
  <c r="BC144" i="36"/>
  <c r="BC163" i="36"/>
  <c r="BC60" i="36"/>
  <c r="D164" i="36"/>
  <c r="D145" i="36"/>
  <c r="D61" i="36"/>
  <c r="AJ145" i="36"/>
  <c r="AJ164" i="36"/>
  <c r="AJ61" i="36"/>
  <c r="BP145" i="36"/>
  <c r="BP164" i="36"/>
  <c r="BP61" i="36"/>
  <c r="Q165" i="36"/>
  <c r="Q146" i="36"/>
  <c r="Q62" i="36"/>
  <c r="AW165" i="36"/>
  <c r="AW146" i="36"/>
  <c r="AW62" i="36"/>
  <c r="CC165" i="36"/>
  <c r="CC146" i="36"/>
  <c r="CC62" i="36"/>
  <c r="AD166" i="36"/>
  <c r="AD147" i="36"/>
  <c r="AD63" i="36"/>
  <c r="BJ166" i="36"/>
  <c r="BJ147" i="36"/>
  <c r="BJ63" i="36"/>
  <c r="K167" i="36"/>
  <c r="K148" i="36"/>
  <c r="K64" i="36"/>
  <c r="AQ167" i="36"/>
  <c r="AQ148" i="36"/>
  <c r="AQ64" i="36"/>
  <c r="BW167" i="36"/>
  <c r="BW148" i="36"/>
  <c r="BW64" i="36"/>
  <c r="X168" i="36"/>
  <c r="X149" i="36"/>
  <c r="X65" i="36"/>
  <c r="BT168" i="36"/>
  <c r="BT149" i="36"/>
  <c r="BT65" i="36"/>
  <c r="E169" i="36"/>
  <c r="E150" i="36"/>
  <c r="E66" i="36"/>
  <c r="BA169" i="36"/>
  <c r="BA150" i="36"/>
  <c r="BA66" i="36"/>
  <c r="CG169" i="36"/>
  <c r="CG150" i="36"/>
  <c r="CG66" i="36"/>
  <c r="AW172" i="36"/>
  <c r="AW153" i="36"/>
  <c r="AW69" i="36"/>
  <c r="K174" i="36"/>
  <c r="K155" i="36"/>
  <c r="K71" i="36"/>
  <c r="AI162" i="36"/>
  <c r="AI143" i="36"/>
  <c r="AI59" i="36"/>
  <c r="BO162" i="36"/>
  <c r="BO143" i="36"/>
  <c r="BO59" i="36"/>
  <c r="AF163" i="36"/>
  <c r="AF144" i="36"/>
  <c r="AF60" i="36"/>
  <c r="AV163" i="36"/>
  <c r="AV144" i="36"/>
  <c r="AV60" i="36"/>
  <c r="M145" i="36"/>
  <c r="M164" i="36"/>
  <c r="M61" i="36"/>
  <c r="BY145" i="36"/>
  <c r="BY164" i="36"/>
  <c r="BY61" i="36"/>
  <c r="Z165" i="36"/>
  <c r="Z146" i="36"/>
  <c r="Z62" i="36"/>
  <c r="BV165" i="36"/>
  <c r="BV146" i="36"/>
  <c r="BV62" i="36"/>
  <c r="AM166" i="36"/>
  <c r="AM147" i="36"/>
  <c r="AM63" i="36"/>
  <c r="BS166" i="36"/>
  <c r="BS147" i="36"/>
  <c r="BS63" i="36"/>
  <c r="AJ167" i="36"/>
  <c r="AJ148" i="36"/>
  <c r="AJ64" i="36"/>
  <c r="BP167" i="36"/>
  <c r="BP148" i="36"/>
  <c r="BP64" i="36"/>
  <c r="Q168" i="36"/>
  <c r="Q149" i="36"/>
  <c r="Q65" i="36"/>
  <c r="AW168" i="36"/>
  <c r="AW149" i="36"/>
  <c r="AW65" i="36"/>
  <c r="CC168" i="36"/>
  <c r="CC149" i="36"/>
  <c r="CC65" i="36"/>
  <c r="AD169" i="36"/>
  <c r="AD150" i="36"/>
  <c r="AD66" i="36"/>
  <c r="BJ169" i="36"/>
  <c r="BJ150" i="36"/>
  <c r="BJ66" i="36"/>
  <c r="BG170" i="36"/>
  <c r="BG151" i="36"/>
  <c r="BG67" i="36"/>
  <c r="U172" i="36"/>
  <c r="U153" i="36"/>
  <c r="U69" i="36"/>
  <c r="CG172" i="36"/>
  <c r="CG153" i="36"/>
  <c r="CG69" i="36"/>
  <c r="AU174" i="36"/>
  <c r="AU155" i="36"/>
  <c r="AU71" i="36"/>
  <c r="H143" i="36"/>
  <c r="H162" i="36"/>
  <c r="H59" i="36"/>
  <c r="AN143" i="36"/>
  <c r="AN162" i="36"/>
  <c r="AN59" i="36"/>
  <c r="BD143" i="36"/>
  <c r="BD162" i="36"/>
  <c r="BD59" i="36"/>
  <c r="E163" i="36"/>
  <c r="E144" i="36"/>
  <c r="E60" i="36"/>
  <c r="AK163" i="36"/>
  <c r="AK144" i="36"/>
  <c r="AK60" i="36"/>
  <c r="BQ163" i="36"/>
  <c r="BQ144" i="36"/>
  <c r="BQ60" i="36"/>
  <c r="AB166" i="36"/>
  <c r="AB147" i="36"/>
  <c r="AB63" i="36"/>
  <c r="E143" i="36"/>
  <c r="E162" i="36"/>
  <c r="E59" i="36"/>
  <c r="AK143" i="36"/>
  <c r="AK162" i="36"/>
  <c r="AK59" i="36"/>
  <c r="BQ143" i="36"/>
  <c r="BQ162" i="36"/>
  <c r="BQ59" i="36"/>
  <c r="R144" i="36"/>
  <c r="R163" i="36"/>
  <c r="R60" i="36"/>
  <c r="AX144" i="36"/>
  <c r="AX163" i="36"/>
  <c r="AX60" i="36"/>
  <c r="CD144" i="36"/>
  <c r="CD163" i="36"/>
  <c r="CD60" i="36"/>
  <c r="AE164" i="36"/>
  <c r="AE145" i="36"/>
  <c r="AE61" i="36"/>
  <c r="BK164" i="36"/>
  <c r="BK145" i="36"/>
  <c r="BK61" i="36"/>
  <c r="L165" i="36"/>
  <c r="L146" i="36"/>
  <c r="L62" i="36"/>
  <c r="AR165" i="36"/>
  <c r="AR146" i="36"/>
  <c r="AR62" i="36"/>
  <c r="BX165" i="36"/>
  <c r="BX146" i="36"/>
  <c r="BX62" i="36"/>
  <c r="Y166" i="36"/>
  <c r="Y147" i="36"/>
  <c r="Y63" i="36"/>
  <c r="BE166" i="36"/>
  <c r="BE147" i="36"/>
  <c r="BE63" i="36"/>
  <c r="F167" i="36"/>
  <c r="F148" i="36"/>
  <c r="F64" i="36"/>
  <c r="AL167" i="36"/>
  <c r="AL148" i="36"/>
  <c r="AL64" i="36"/>
  <c r="BR167" i="36"/>
  <c r="BR148" i="36"/>
  <c r="BR64" i="36"/>
  <c r="S168" i="36"/>
  <c r="S149" i="36"/>
  <c r="S65" i="36"/>
  <c r="AY168" i="36"/>
  <c r="AY149" i="36"/>
  <c r="AY65" i="36"/>
  <c r="CE168" i="36"/>
  <c r="CE149" i="36"/>
  <c r="CE65" i="36"/>
  <c r="AF169" i="36"/>
  <c r="AF150" i="36"/>
  <c r="AF66" i="36"/>
  <c r="BL169" i="36"/>
  <c r="BL150" i="36"/>
  <c r="BL66" i="36"/>
  <c r="M170" i="36"/>
  <c r="M151" i="36"/>
  <c r="M67" i="36"/>
  <c r="AV171" i="36"/>
  <c r="AV152" i="36"/>
  <c r="AV68" i="36"/>
  <c r="J173" i="36"/>
  <c r="J154" i="36"/>
  <c r="J70" i="36"/>
  <c r="BC174" i="36"/>
  <c r="BC155" i="36"/>
  <c r="BC71" i="36"/>
  <c r="AD162" i="36"/>
  <c r="AD143" i="36"/>
  <c r="AD59" i="36"/>
  <c r="BJ162" i="36"/>
  <c r="BJ143" i="36"/>
  <c r="BJ59" i="36"/>
  <c r="K144" i="36"/>
  <c r="K163" i="36"/>
  <c r="K60" i="36"/>
  <c r="AQ144" i="36"/>
  <c r="AQ163" i="36"/>
  <c r="AQ60" i="36"/>
  <c r="BW144" i="36"/>
  <c r="BW163" i="36"/>
  <c r="BW60" i="36"/>
  <c r="X145" i="36"/>
  <c r="X164" i="36"/>
  <c r="X61" i="36"/>
  <c r="BD145" i="36"/>
  <c r="BD164" i="36"/>
  <c r="BD61" i="36"/>
  <c r="E146" i="36"/>
  <c r="E165" i="36"/>
  <c r="E62" i="36"/>
  <c r="AK165" i="36"/>
  <c r="AK146" i="36"/>
  <c r="AK62" i="36"/>
  <c r="BQ165" i="36"/>
  <c r="BQ146" i="36"/>
  <c r="BQ62" i="36"/>
  <c r="R166" i="36"/>
  <c r="R147" i="36"/>
  <c r="R63" i="36"/>
  <c r="AX166" i="36"/>
  <c r="AX147" i="36"/>
  <c r="AX63" i="36"/>
  <c r="CD166" i="36"/>
  <c r="CD147" i="36"/>
  <c r="CD63" i="36"/>
  <c r="AE167" i="36"/>
  <c r="AE148" i="36"/>
  <c r="AE64" i="36"/>
  <c r="BK167" i="36"/>
  <c r="BK148" i="36"/>
  <c r="BK64" i="36"/>
  <c r="L168" i="36"/>
  <c r="L149" i="36"/>
  <c r="L65" i="36"/>
  <c r="AR168" i="36"/>
  <c r="AR149" i="36"/>
  <c r="AR65" i="36"/>
  <c r="BH168" i="36"/>
  <c r="BH149" i="36"/>
  <c r="BH65" i="36"/>
  <c r="I169" i="36"/>
  <c r="I150" i="36"/>
  <c r="I66" i="36"/>
  <c r="AO169" i="36"/>
  <c r="AO150" i="36"/>
  <c r="AO66" i="36"/>
  <c r="F170" i="36"/>
  <c r="F151" i="36"/>
  <c r="F67" i="36"/>
  <c r="AM170" i="36"/>
  <c r="AM151" i="36"/>
  <c r="AM67" i="36"/>
  <c r="CF171" i="36"/>
  <c r="CF152" i="36"/>
  <c r="CF68" i="36"/>
  <c r="AT173" i="36"/>
  <c r="AT154" i="36"/>
  <c r="AT70" i="36"/>
  <c r="G162" i="36"/>
  <c r="G143" i="36"/>
  <c r="G59" i="36"/>
  <c r="AM162" i="36"/>
  <c r="AM143" i="36"/>
  <c r="AM59" i="36"/>
  <c r="BS162" i="36"/>
  <c r="BS143" i="36"/>
  <c r="BS59" i="36"/>
  <c r="T163" i="36"/>
  <c r="T144" i="36"/>
  <c r="T60" i="36"/>
  <c r="AZ163" i="36"/>
  <c r="AZ144" i="36"/>
  <c r="AZ60" i="36"/>
  <c r="CF163" i="36"/>
  <c r="CF144" i="36"/>
  <c r="CF60" i="36"/>
  <c r="AG145" i="36"/>
  <c r="AG164" i="36"/>
  <c r="AG61" i="36"/>
  <c r="BM145" i="36"/>
  <c r="BM164" i="36"/>
  <c r="BM61" i="36"/>
  <c r="N165" i="36"/>
  <c r="N146" i="36"/>
  <c r="N62" i="36"/>
  <c r="AT165" i="36"/>
  <c r="AT146" i="36"/>
  <c r="AT62" i="36"/>
  <c r="BZ165" i="36"/>
  <c r="BZ146" i="36"/>
  <c r="BZ62" i="36"/>
  <c r="AA166" i="36"/>
  <c r="AA147" i="36"/>
  <c r="AA63" i="36"/>
  <c r="BG166" i="36"/>
  <c r="BG147" i="36"/>
  <c r="BG63" i="36"/>
  <c r="H167" i="36"/>
  <c r="H148" i="36"/>
  <c r="H64" i="36"/>
  <c r="AN167" i="36"/>
  <c r="AN148" i="36"/>
  <c r="AN64" i="36"/>
  <c r="BT167" i="36"/>
  <c r="BT148" i="36"/>
  <c r="BT64" i="36"/>
  <c r="U168" i="36"/>
  <c r="U149" i="36"/>
  <c r="U65" i="36"/>
  <c r="AK168" i="36"/>
  <c r="AK149" i="36"/>
  <c r="AK65" i="36"/>
  <c r="BQ168" i="36"/>
  <c r="BQ149" i="36"/>
  <c r="BQ65" i="36"/>
  <c r="R169" i="36"/>
  <c r="R150" i="36"/>
  <c r="R66" i="36"/>
  <c r="AX169" i="36"/>
  <c r="AX150" i="36"/>
  <c r="AX66" i="36"/>
  <c r="CD169" i="36"/>
  <c r="CD150" i="36"/>
  <c r="CD66" i="36"/>
  <c r="BW170" i="36"/>
  <c r="BW151" i="36"/>
  <c r="BW67" i="36"/>
  <c r="AK172" i="36"/>
  <c r="AK153" i="36"/>
  <c r="AK69" i="36"/>
  <c r="CD173" i="36"/>
  <c r="CD154" i="36"/>
  <c r="CD70" i="36"/>
  <c r="BK174" i="36"/>
  <c r="BK155" i="36"/>
  <c r="BK71" i="36"/>
  <c r="AB143" i="36"/>
  <c r="AB162" i="36"/>
  <c r="AB59" i="36"/>
  <c r="BH143" i="36"/>
  <c r="BH162" i="36"/>
  <c r="BH59" i="36"/>
  <c r="I163" i="36"/>
  <c r="I144" i="36"/>
  <c r="I60" i="36"/>
  <c r="AO163" i="36"/>
  <c r="AO144" i="36"/>
  <c r="AO60" i="36"/>
  <c r="BU163" i="36"/>
  <c r="BU144" i="36"/>
  <c r="BU60" i="36"/>
  <c r="V164" i="36"/>
  <c r="V145" i="36"/>
  <c r="V61" i="36"/>
  <c r="BB164" i="36"/>
  <c r="BB145" i="36"/>
  <c r="BB61" i="36"/>
  <c r="CH164" i="36"/>
  <c r="CH145" i="36"/>
  <c r="CH61" i="36"/>
  <c r="AY165" i="36"/>
  <c r="AY146" i="36"/>
  <c r="AY62" i="36"/>
  <c r="CE165" i="36"/>
  <c r="CE146" i="36"/>
  <c r="CE62" i="36"/>
  <c r="AF166" i="36"/>
  <c r="AF147" i="36"/>
  <c r="AF63" i="36"/>
  <c r="BL166" i="36"/>
  <c r="BL147" i="36"/>
  <c r="BL63" i="36"/>
  <c r="M167" i="36"/>
  <c r="M148" i="36"/>
  <c r="M64" i="36"/>
  <c r="AS167" i="36"/>
  <c r="AS148" i="36"/>
  <c r="AS64" i="36"/>
  <c r="BY167" i="36"/>
  <c r="BY148" i="36"/>
  <c r="BY64" i="36"/>
  <c r="Z168" i="36"/>
  <c r="Z149" i="36"/>
  <c r="Z65" i="36"/>
  <c r="BF168" i="36"/>
  <c r="BF149" i="36"/>
  <c r="BF65" i="36"/>
  <c r="G169" i="36"/>
  <c r="G150" i="36"/>
  <c r="G66" i="36"/>
  <c r="AM169" i="36"/>
  <c r="AM150" i="36"/>
  <c r="AM66" i="36"/>
  <c r="BS169" i="36"/>
  <c r="BS150" i="36"/>
  <c r="BS66" i="36"/>
  <c r="D170" i="36"/>
  <c r="D151" i="36"/>
  <c r="D67" i="36"/>
  <c r="L171" i="36"/>
  <c r="L152" i="36"/>
  <c r="L68" i="36"/>
  <c r="BE172" i="36"/>
  <c r="BE153" i="36"/>
  <c r="BE69" i="36"/>
  <c r="S174" i="36"/>
  <c r="S155" i="36"/>
  <c r="S71" i="36"/>
  <c r="AB170" i="36"/>
  <c r="AB151" i="36"/>
  <c r="AB67" i="36"/>
  <c r="BX170" i="36"/>
  <c r="BX151" i="36"/>
  <c r="BX67" i="36"/>
  <c r="Y171" i="36"/>
  <c r="Y152" i="36"/>
  <c r="Y68" i="36"/>
  <c r="BE171" i="36"/>
  <c r="BE152" i="36"/>
  <c r="BE68" i="36"/>
  <c r="F172" i="36"/>
  <c r="F153" i="36"/>
  <c r="F69" i="36"/>
  <c r="AL172" i="36"/>
  <c r="AL153" i="36"/>
  <c r="AL69" i="36"/>
  <c r="BR172" i="36"/>
  <c r="BR153" i="36"/>
  <c r="BR69" i="36"/>
  <c r="S173" i="36"/>
  <c r="S154" i="36"/>
  <c r="S70" i="36"/>
  <c r="AY173" i="36"/>
  <c r="AY154" i="36"/>
  <c r="AY70" i="36"/>
  <c r="CE173" i="36"/>
  <c r="CE154" i="36"/>
  <c r="CE70" i="36"/>
  <c r="AF174" i="36"/>
  <c r="AF155" i="36"/>
  <c r="AF71" i="36"/>
  <c r="BL174" i="36"/>
  <c r="BL155" i="36"/>
  <c r="BL71" i="36"/>
  <c r="AC170" i="36"/>
  <c r="AC151" i="36"/>
  <c r="AC67" i="36"/>
  <c r="BI170" i="36"/>
  <c r="BI151" i="36"/>
  <c r="BI67" i="36"/>
  <c r="J171" i="36"/>
  <c r="J152" i="36"/>
  <c r="J68" i="36"/>
  <c r="AP171" i="36"/>
  <c r="AP152" i="36"/>
  <c r="AP68" i="36"/>
  <c r="BV171" i="36"/>
  <c r="BV152" i="36"/>
  <c r="BV68" i="36"/>
  <c r="W172" i="36"/>
  <c r="W153" i="36"/>
  <c r="W69" i="36"/>
  <c r="BC172" i="36"/>
  <c r="BC153" i="36"/>
  <c r="BC69" i="36"/>
  <c r="T173" i="36"/>
  <c r="T154" i="36"/>
  <c r="T70" i="36"/>
  <c r="AZ173" i="36"/>
  <c r="AZ154" i="36"/>
  <c r="AZ70" i="36"/>
  <c r="BP173" i="36"/>
  <c r="BP154" i="36"/>
  <c r="BP70" i="36"/>
  <c r="Q174" i="36"/>
  <c r="Q155" i="36"/>
  <c r="Q71" i="36"/>
  <c r="AW174" i="36"/>
  <c r="AW155" i="36"/>
  <c r="AW71" i="36"/>
  <c r="CC174" i="36"/>
  <c r="CC155" i="36"/>
  <c r="CC71" i="36"/>
  <c r="AP170" i="36"/>
  <c r="AP151" i="36"/>
  <c r="AP67" i="36"/>
  <c r="BV170" i="36"/>
  <c r="BV151" i="36"/>
  <c r="BV67" i="36"/>
  <c r="W171" i="36"/>
  <c r="W152" i="36"/>
  <c r="W68" i="36"/>
  <c r="BC171" i="36"/>
  <c r="BC152" i="36"/>
  <c r="BC68" i="36"/>
  <c r="D172" i="36"/>
  <c r="D153" i="36"/>
  <c r="D69" i="36"/>
  <c r="AJ172" i="36"/>
  <c r="AJ153" i="36"/>
  <c r="AJ69" i="36"/>
  <c r="BP172" i="36"/>
  <c r="BP153" i="36"/>
  <c r="BP69" i="36"/>
  <c r="Q173" i="36"/>
  <c r="Q154" i="36"/>
  <c r="Q70" i="36"/>
  <c r="AW173" i="36"/>
  <c r="AW154" i="36"/>
  <c r="AW70" i="36"/>
  <c r="CC173" i="36"/>
  <c r="CC154" i="36"/>
  <c r="CC70" i="36"/>
  <c r="AD174" i="36"/>
  <c r="AD155" i="36"/>
  <c r="AD71" i="36"/>
  <c r="BJ174" i="36"/>
  <c r="BJ155" i="36"/>
  <c r="BJ71" i="36"/>
  <c r="K162" i="35"/>
  <c r="K143" i="35"/>
  <c r="K59" i="35"/>
  <c r="AQ162" i="35"/>
  <c r="AQ143" i="35"/>
  <c r="AQ59" i="35"/>
  <c r="BW162" i="35"/>
  <c r="BW143" i="35"/>
  <c r="BW59" i="35"/>
  <c r="X163" i="35"/>
  <c r="X144" i="35"/>
  <c r="X60" i="35"/>
  <c r="BD163" i="35"/>
  <c r="BD144" i="35"/>
  <c r="BD60" i="35"/>
  <c r="E164" i="35"/>
  <c r="E145" i="35"/>
  <c r="E61" i="35"/>
  <c r="AK164" i="35"/>
  <c r="AK145" i="35"/>
  <c r="AK61" i="35"/>
  <c r="BQ164" i="35"/>
  <c r="BQ145" i="35"/>
  <c r="BQ61" i="35"/>
  <c r="R165" i="35"/>
  <c r="R146" i="35"/>
  <c r="R62" i="35"/>
  <c r="AX165" i="35"/>
  <c r="AX146" i="35"/>
  <c r="AX62" i="35"/>
  <c r="CD165" i="35"/>
  <c r="CD146" i="35"/>
  <c r="CD62" i="35"/>
  <c r="AE166" i="35"/>
  <c r="AE147" i="35"/>
  <c r="AE63" i="35"/>
  <c r="BK166" i="35"/>
  <c r="BK147" i="35"/>
  <c r="BK63" i="35"/>
  <c r="L167" i="35"/>
  <c r="L148" i="35"/>
  <c r="L64" i="35"/>
  <c r="AR167" i="35"/>
  <c r="AR148" i="35"/>
  <c r="AR64" i="35"/>
  <c r="BX167" i="35"/>
  <c r="BX148" i="35"/>
  <c r="BX64" i="35"/>
  <c r="Y168" i="35"/>
  <c r="Y149" i="35"/>
  <c r="Y65" i="35"/>
  <c r="BE168" i="35"/>
  <c r="BE149" i="35"/>
  <c r="BE65" i="35"/>
  <c r="F169" i="35"/>
  <c r="F150" i="35"/>
  <c r="F66" i="35"/>
  <c r="S170" i="35"/>
  <c r="S151" i="35"/>
  <c r="S67" i="35"/>
  <c r="AY170" i="35"/>
  <c r="AY151" i="35"/>
  <c r="AY67" i="35"/>
  <c r="CE170" i="35"/>
  <c r="CE151" i="35"/>
  <c r="CE67" i="35"/>
  <c r="AF171" i="35"/>
  <c r="AF152" i="35"/>
  <c r="AF68" i="35"/>
  <c r="BL171" i="35"/>
  <c r="BL152" i="35"/>
  <c r="BL68" i="35"/>
  <c r="M172" i="35"/>
  <c r="M153" i="35"/>
  <c r="M69" i="35"/>
  <c r="AS172" i="35"/>
  <c r="AS153" i="35"/>
  <c r="AS69" i="35"/>
  <c r="BY153" i="35"/>
  <c r="BY172" i="35"/>
  <c r="BY69" i="35"/>
  <c r="Z154" i="35"/>
  <c r="Z173" i="35"/>
  <c r="Z70" i="35"/>
  <c r="BF154" i="35"/>
  <c r="BF173" i="35"/>
  <c r="BF70" i="35"/>
  <c r="G174" i="35"/>
  <c r="G155" i="35"/>
  <c r="G71" i="35"/>
  <c r="AM174" i="35"/>
  <c r="AM155" i="35"/>
  <c r="AM71" i="35"/>
  <c r="BS174" i="35"/>
  <c r="BS155" i="35"/>
  <c r="BS71" i="35"/>
  <c r="T162" i="35"/>
  <c r="T143" i="35"/>
  <c r="T59" i="35"/>
  <c r="AZ162" i="35"/>
  <c r="AZ143" i="35"/>
  <c r="AZ59" i="35"/>
  <c r="CF162" i="35"/>
  <c r="CF143" i="35"/>
  <c r="CF59" i="35"/>
  <c r="AG163" i="35"/>
  <c r="AG144" i="35"/>
  <c r="AG60" i="35"/>
  <c r="BM163" i="35"/>
  <c r="BM144" i="35"/>
  <c r="BM60" i="35"/>
  <c r="CC163" i="35"/>
  <c r="CC144" i="35"/>
  <c r="CC60" i="35"/>
  <c r="AD164" i="35"/>
  <c r="AD145" i="35"/>
  <c r="AD61" i="35"/>
  <c r="BJ164" i="35"/>
  <c r="BJ145" i="35"/>
  <c r="BJ61" i="35"/>
  <c r="K165" i="35"/>
  <c r="K146" i="35"/>
  <c r="K62" i="35"/>
  <c r="AQ165" i="35"/>
  <c r="AQ146" i="35"/>
  <c r="AQ62" i="35"/>
  <c r="BW165" i="35"/>
  <c r="BW146" i="35"/>
  <c r="BW62" i="35"/>
  <c r="X166" i="35"/>
  <c r="X147" i="35"/>
  <c r="X63" i="35"/>
  <c r="BD166" i="35"/>
  <c r="BD147" i="35"/>
  <c r="BD63" i="35"/>
  <c r="E167" i="35"/>
  <c r="E148" i="35"/>
  <c r="E64" i="35"/>
  <c r="AK167" i="35"/>
  <c r="AK148" i="35"/>
  <c r="AK64" i="35"/>
  <c r="BQ167" i="35"/>
  <c r="BQ148" i="35"/>
  <c r="BQ64" i="35"/>
  <c r="R168" i="35"/>
  <c r="R149" i="35"/>
  <c r="R65" i="35"/>
  <c r="AX168" i="35"/>
  <c r="AX149" i="35"/>
  <c r="AX65" i="35"/>
  <c r="CD168" i="35"/>
  <c r="CD149" i="35"/>
  <c r="CD65" i="35"/>
  <c r="L170" i="35"/>
  <c r="L151" i="35"/>
  <c r="L67" i="35"/>
  <c r="AR170" i="35"/>
  <c r="AR151" i="35"/>
  <c r="AR67" i="35"/>
  <c r="BX170" i="35"/>
  <c r="BX151" i="35"/>
  <c r="BX67" i="35"/>
  <c r="Y171" i="35"/>
  <c r="Y152" i="35"/>
  <c r="Y68" i="35"/>
  <c r="BE171" i="35"/>
  <c r="BE152" i="35"/>
  <c r="BE68" i="35"/>
  <c r="F172" i="35"/>
  <c r="F153" i="35"/>
  <c r="F69" i="35"/>
  <c r="AL172" i="35"/>
  <c r="AL153" i="35"/>
  <c r="AL69" i="35"/>
  <c r="BR172" i="35"/>
  <c r="BR153" i="35"/>
  <c r="BR69" i="35"/>
  <c r="S154" i="35"/>
  <c r="S173" i="35"/>
  <c r="S70" i="35"/>
  <c r="AY154" i="35"/>
  <c r="AY173" i="35"/>
  <c r="AY70" i="35"/>
  <c r="CE154" i="35"/>
  <c r="CE173" i="35"/>
  <c r="CE70" i="35"/>
  <c r="AF155" i="35"/>
  <c r="AF174" i="35"/>
  <c r="AF71" i="35"/>
  <c r="BL155" i="35"/>
  <c r="BL174" i="35"/>
  <c r="BL71" i="35"/>
  <c r="M162" i="35"/>
  <c r="M143" i="35"/>
  <c r="M59" i="35"/>
  <c r="AS162" i="35"/>
  <c r="AS143" i="35"/>
  <c r="AS59" i="35"/>
  <c r="BY162" i="35"/>
  <c r="BY143" i="35"/>
  <c r="BY59" i="35"/>
  <c r="Z163" i="35"/>
  <c r="Z144" i="35"/>
  <c r="Z60" i="35"/>
  <c r="BF163" i="35"/>
  <c r="BF144" i="35"/>
  <c r="BF60" i="35"/>
  <c r="G164" i="35"/>
  <c r="G145" i="35"/>
  <c r="G61" i="35"/>
  <c r="AM164" i="35"/>
  <c r="AM145" i="35"/>
  <c r="AM61" i="35"/>
  <c r="BS164" i="35"/>
  <c r="BS145" i="35"/>
  <c r="BS61" i="35"/>
  <c r="T165" i="35"/>
  <c r="T146" i="35"/>
  <c r="T62" i="35"/>
  <c r="AZ165" i="35"/>
  <c r="AZ146" i="35"/>
  <c r="AZ62" i="35"/>
  <c r="Q166" i="35"/>
  <c r="Q147" i="35"/>
  <c r="Q63" i="35"/>
  <c r="AW166" i="35"/>
  <c r="AW147" i="35"/>
  <c r="AW63" i="35"/>
  <c r="CC166" i="35"/>
  <c r="CC147" i="35"/>
  <c r="CC63" i="35"/>
  <c r="AD167" i="35"/>
  <c r="AD148" i="35"/>
  <c r="AD64" i="35"/>
  <c r="BJ167" i="35"/>
  <c r="BJ148" i="35"/>
  <c r="BJ64" i="35"/>
  <c r="K168" i="35"/>
  <c r="K149" i="35"/>
  <c r="K65" i="35"/>
  <c r="AQ168" i="35"/>
  <c r="AQ149" i="35"/>
  <c r="AQ65" i="35"/>
  <c r="BW168" i="35"/>
  <c r="BW149" i="35"/>
  <c r="BW65" i="35"/>
  <c r="E170" i="35"/>
  <c r="E151" i="35"/>
  <c r="E67" i="35"/>
  <c r="AK170" i="35"/>
  <c r="AK151" i="35"/>
  <c r="AK67" i="35"/>
  <c r="BQ170" i="35"/>
  <c r="BQ151" i="35"/>
  <c r="BQ67" i="35"/>
  <c r="R171" i="35"/>
  <c r="R152" i="35"/>
  <c r="R68" i="35"/>
  <c r="AX171" i="35"/>
  <c r="AX152" i="35"/>
  <c r="AX68" i="35"/>
  <c r="CD171" i="35"/>
  <c r="CD152" i="35"/>
  <c r="CD68" i="35"/>
  <c r="AE172" i="35"/>
  <c r="AE153" i="35"/>
  <c r="AE69" i="35"/>
  <c r="BK172" i="35"/>
  <c r="BK153" i="35"/>
  <c r="BK69" i="35"/>
  <c r="L173" i="35"/>
  <c r="L154" i="35"/>
  <c r="L70" i="35"/>
  <c r="AR173" i="35"/>
  <c r="AR154" i="35"/>
  <c r="AR70" i="35"/>
  <c r="BX173" i="35"/>
  <c r="BX154" i="35"/>
  <c r="BX70" i="35"/>
  <c r="Y155" i="35"/>
  <c r="Y174" i="35"/>
  <c r="Y71" i="35"/>
  <c r="BE155" i="35"/>
  <c r="BE174" i="35"/>
  <c r="BE71" i="35"/>
  <c r="F162" i="35"/>
  <c r="F143" i="35"/>
  <c r="F59" i="35"/>
  <c r="AL162" i="35"/>
  <c r="AL143" i="35"/>
  <c r="AL59" i="35"/>
  <c r="BR162" i="35"/>
  <c r="BR143" i="35"/>
  <c r="BR59" i="35"/>
  <c r="S163" i="35"/>
  <c r="S144" i="35"/>
  <c r="S60" i="35"/>
  <c r="AY163" i="35"/>
  <c r="AY144" i="35"/>
  <c r="AY60" i="35"/>
  <c r="CE163" i="35"/>
  <c r="CE144" i="35"/>
  <c r="CE60" i="35"/>
  <c r="AF164" i="35"/>
  <c r="AF145" i="35"/>
  <c r="AF61" i="35"/>
  <c r="BL164" i="35"/>
  <c r="BL145" i="35"/>
  <c r="BL61" i="35"/>
  <c r="M165" i="35"/>
  <c r="M146" i="35"/>
  <c r="M62" i="35"/>
  <c r="AS165" i="35"/>
  <c r="AS146" i="35"/>
  <c r="AS62" i="35"/>
  <c r="BY165" i="35"/>
  <c r="BY146" i="35"/>
  <c r="BY62" i="35"/>
  <c r="AP166" i="35"/>
  <c r="AP147" i="35"/>
  <c r="AP63" i="35"/>
  <c r="BV166" i="35"/>
  <c r="BV147" i="35"/>
  <c r="BV63" i="35"/>
  <c r="W167" i="35"/>
  <c r="W148" i="35"/>
  <c r="W64" i="35"/>
  <c r="BC167" i="35"/>
  <c r="BC148" i="35"/>
  <c r="BC64" i="35"/>
  <c r="D168" i="35"/>
  <c r="D149" i="35"/>
  <c r="D65" i="35"/>
  <c r="AJ168" i="35"/>
  <c r="AJ149" i="35"/>
  <c r="AJ65" i="35"/>
  <c r="BP168" i="35"/>
  <c r="BP149" i="35"/>
  <c r="BP65" i="35"/>
  <c r="AD170" i="35"/>
  <c r="AD151" i="35"/>
  <c r="AD67" i="35"/>
  <c r="BJ170" i="35"/>
  <c r="BJ151" i="35"/>
  <c r="BJ67" i="35"/>
  <c r="K171" i="35"/>
  <c r="K152" i="35"/>
  <c r="K68" i="35"/>
  <c r="AQ171" i="35"/>
  <c r="AQ152" i="35"/>
  <c r="AQ68" i="35"/>
  <c r="BW171" i="35"/>
  <c r="BW152" i="35"/>
  <c r="BW68" i="35"/>
  <c r="X172" i="35"/>
  <c r="X153" i="35"/>
  <c r="X69" i="35"/>
  <c r="BD153" i="35"/>
  <c r="BD172" i="35"/>
  <c r="BD69" i="35"/>
  <c r="E173" i="35"/>
  <c r="E154" i="35"/>
  <c r="E70" i="35"/>
  <c r="AK173" i="35"/>
  <c r="AK154" i="35"/>
  <c r="AK70" i="35"/>
  <c r="BQ173" i="35"/>
  <c r="BQ154" i="35"/>
  <c r="BQ70" i="35"/>
  <c r="R174" i="35"/>
  <c r="R155" i="35"/>
  <c r="R71" i="35"/>
  <c r="AX174" i="35"/>
  <c r="AX155" i="35"/>
  <c r="AX71" i="35"/>
  <c r="CD174" i="35"/>
  <c r="CD155" i="35"/>
  <c r="CD71" i="35"/>
  <c r="D170" i="29"/>
  <c r="D151" i="29"/>
  <c r="D67" i="29"/>
  <c r="F35" i="29"/>
  <c r="E174" i="29"/>
  <c r="E155" i="29"/>
  <c r="E71" i="29"/>
  <c r="E32" i="30"/>
  <c r="E26" i="30"/>
  <c r="E34" i="30"/>
  <c r="D173" i="30"/>
  <c r="D154" i="30"/>
  <c r="D70" i="30"/>
  <c r="I143" i="36"/>
  <c r="I162" i="36"/>
  <c r="I59" i="36"/>
  <c r="AO143" i="36"/>
  <c r="AO162" i="36"/>
  <c r="AO59" i="36"/>
  <c r="BU143" i="36"/>
  <c r="BU162" i="36"/>
  <c r="BU59" i="36"/>
  <c r="AL144" i="36"/>
  <c r="AL163" i="36"/>
  <c r="AL60" i="36"/>
  <c r="BR144" i="36"/>
  <c r="BR163" i="36"/>
  <c r="BR60" i="36"/>
  <c r="S164" i="36"/>
  <c r="S145" i="36"/>
  <c r="S61" i="36"/>
  <c r="AY164" i="36"/>
  <c r="AY145" i="36"/>
  <c r="AY61" i="36"/>
  <c r="BO164" i="36"/>
  <c r="BO145" i="36"/>
  <c r="BO61" i="36"/>
  <c r="P165" i="36"/>
  <c r="P146" i="36"/>
  <c r="P62" i="36"/>
  <c r="AV165" i="36"/>
  <c r="AV146" i="36"/>
  <c r="AV62" i="36"/>
  <c r="CB165" i="36"/>
  <c r="CB146" i="36"/>
  <c r="CB62" i="36"/>
  <c r="AC166" i="36"/>
  <c r="AC147" i="36"/>
  <c r="AC63" i="36"/>
  <c r="BY166" i="36"/>
  <c r="BY147" i="36"/>
  <c r="BY63" i="36"/>
  <c r="J167" i="36"/>
  <c r="J148" i="36"/>
  <c r="J64" i="36"/>
  <c r="AP167" i="36"/>
  <c r="AP148" i="36"/>
  <c r="AP64" i="36"/>
  <c r="BF167" i="36"/>
  <c r="BF148" i="36"/>
  <c r="BF64" i="36"/>
  <c r="G168" i="36"/>
  <c r="G149" i="36"/>
  <c r="G65" i="36"/>
  <c r="W168" i="36"/>
  <c r="W149" i="36"/>
  <c r="W65" i="36"/>
  <c r="AM168" i="36"/>
  <c r="AM149" i="36"/>
  <c r="AM65" i="36"/>
  <c r="BC168" i="36"/>
  <c r="BC149" i="36"/>
  <c r="BC65" i="36"/>
  <c r="BS168" i="36"/>
  <c r="BS149" i="36"/>
  <c r="BS65" i="36"/>
  <c r="D169" i="36"/>
  <c r="D150" i="36"/>
  <c r="D66" i="36"/>
  <c r="T169" i="36"/>
  <c r="T150" i="36"/>
  <c r="T66" i="36"/>
  <c r="AJ169" i="36"/>
  <c r="AJ150" i="36"/>
  <c r="AJ66" i="36"/>
  <c r="AZ169" i="36"/>
  <c r="AZ150" i="36"/>
  <c r="AZ66" i="36"/>
  <c r="BP169" i="36"/>
  <c r="BP150" i="36"/>
  <c r="BP66" i="36"/>
  <c r="CF169" i="36"/>
  <c r="CF150" i="36"/>
  <c r="CF66" i="36"/>
  <c r="S170" i="36"/>
  <c r="S151" i="36"/>
  <c r="S67" i="36"/>
  <c r="CE170" i="36"/>
  <c r="CE151" i="36"/>
  <c r="CE67" i="36"/>
  <c r="BL171" i="36"/>
  <c r="BL152" i="36"/>
  <c r="BL68" i="36"/>
  <c r="AS172" i="36"/>
  <c r="AS153" i="36"/>
  <c r="AS69" i="36"/>
  <c r="Z173" i="36"/>
  <c r="Z154" i="36"/>
  <c r="Z70" i="36"/>
  <c r="G174" i="36"/>
  <c r="G155" i="36"/>
  <c r="G71" i="36"/>
  <c r="BS174" i="36"/>
  <c r="BS155" i="36"/>
  <c r="BS71" i="36"/>
  <c r="R162" i="36"/>
  <c r="R143" i="36"/>
  <c r="R59" i="36"/>
  <c r="AH162" i="36"/>
  <c r="AH143" i="36"/>
  <c r="AH59" i="36"/>
  <c r="AX162" i="36"/>
  <c r="AX143" i="36"/>
  <c r="AX59" i="36"/>
  <c r="BN162" i="36"/>
  <c r="BN143" i="36"/>
  <c r="BN59" i="36"/>
  <c r="CD162" i="36"/>
  <c r="CD143" i="36"/>
  <c r="CD59" i="36"/>
  <c r="O144" i="36"/>
  <c r="O163" i="36"/>
  <c r="O60" i="36"/>
  <c r="AE144" i="36"/>
  <c r="AE163" i="36"/>
  <c r="AE60" i="36"/>
  <c r="AU144" i="36"/>
  <c r="AU163" i="36"/>
  <c r="AU60" i="36"/>
  <c r="BK144" i="36"/>
  <c r="BK163" i="36"/>
  <c r="BK60" i="36"/>
  <c r="CA144" i="36"/>
  <c r="CA163" i="36"/>
  <c r="CA60" i="36"/>
  <c r="L145" i="36"/>
  <c r="L164" i="36"/>
  <c r="L61" i="36"/>
  <c r="AB145" i="36"/>
  <c r="AB164" i="36"/>
  <c r="AB61" i="36"/>
  <c r="AR145" i="36"/>
  <c r="AR164" i="36"/>
  <c r="AR61" i="36"/>
  <c r="BH145" i="36"/>
  <c r="BH164" i="36"/>
  <c r="BH61" i="36"/>
  <c r="BX145" i="36"/>
  <c r="BX164" i="36"/>
  <c r="BX61" i="36"/>
  <c r="I165" i="36"/>
  <c r="I146" i="36"/>
  <c r="I62" i="36"/>
  <c r="Y165" i="36"/>
  <c r="Y146" i="36"/>
  <c r="Y62" i="36"/>
  <c r="AO165" i="36"/>
  <c r="AO146" i="36"/>
  <c r="AO62" i="36"/>
  <c r="BE165" i="36"/>
  <c r="BE146" i="36"/>
  <c r="BE62" i="36"/>
  <c r="BU165" i="36"/>
  <c r="BU146" i="36"/>
  <c r="BU62" i="36"/>
  <c r="F166" i="36"/>
  <c r="F147" i="36"/>
  <c r="F63" i="36"/>
  <c r="V166" i="36"/>
  <c r="V147" i="36"/>
  <c r="V63" i="36"/>
  <c r="AL166" i="36"/>
  <c r="AL147" i="36"/>
  <c r="AL63" i="36"/>
  <c r="BB166" i="36"/>
  <c r="BB147" i="36"/>
  <c r="BB63" i="36"/>
  <c r="BR166" i="36"/>
  <c r="BR147" i="36"/>
  <c r="BR63" i="36"/>
  <c r="CH166" i="36"/>
  <c r="CH147" i="36"/>
  <c r="CH63" i="36"/>
  <c r="S167" i="36"/>
  <c r="S148" i="36"/>
  <c r="S64" i="36"/>
  <c r="AI167" i="36"/>
  <c r="AI148" i="36"/>
  <c r="AI64" i="36"/>
  <c r="AY167" i="36"/>
  <c r="AY148" i="36"/>
  <c r="AY64" i="36"/>
  <c r="BO167" i="36"/>
  <c r="BO148" i="36"/>
  <c r="BO64" i="36"/>
  <c r="CE167" i="36"/>
  <c r="CE148" i="36"/>
  <c r="CE64" i="36"/>
  <c r="P168" i="36"/>
  <c r="P149" i="36"/>
  <c r="P65" i="36"/>
  <c r="AF168" i="36"/>
  <c r="AF149" i="36"/>
  <c r="AF65" i="36"/>
  <c r="AV168" i="36"/>
  <c r="AV149" i="36"/>
  <c r="AV65" i="36"/>
  <c r="BL168" i="36"/>
  <c r="BL149" i="36"/>
  <c r="BL65" i="36"/>
  <c r="CB168" i="36"/>
  <c r="CB149" i="36"/>
  <c r="CB65" i="36"/>
  <c r="M169" i="36"/>
  <c r="M150" i="36"/>
  <c r="M66" i="36"/>
  <c r="AC169" i="36"/>
  <c r="AC150" i="36"/>
  <c r="AC66" i="36"/>
  <c r="AS169" i="36"/>
  <c r="AS150" i="36"/>
  <c r="AS66" i="36"/>
  <c r="BI169" i="36"/>
  <c r="BI150" i="36"/>
  <c r="BI66" i="36"/>
  <c r="BY169" i="36"/>
  <c r="BY150" i="36"/>
  <c r="BY66" i="36"/>
  <c r="J170" i="36"/>
  <c r="J151" i="36"/>
  <c r="J67" i="36"/>
  <c r="BC170" i="36"/>
  <c r="BC151" i="36"/>
  <c r="BC67" i="36"/>
  <c r="AJ171" i="36"/>
  <c r="AJ152" i="36"/>
  <c r="AJ68" i="36"/>
  <c r="Q172" i="36"/>
  <c r="Q153" i="36"/>
  <c r="Q69" i="36"/>
  <c r="CC172" i="36"/>
  <c r="CC153" i="36"/>
  <c r="CC69" i="36"/>
  <c r="BJ173" i="36"/>
  <c r="BJ154" i="36"/>
  <c r="BJ70" i="36"/>
  <c r="AQ174" i="36"/>
  <c r="AQ155" i="36"/>
  <c r="AQ71" i="36"/>
  <c r="K162" i="36"/>
  <c r="K143" i="36"/>
  <c r="K59" i="36"/>
  <c r="AA162" i="36"/>
  <c r="AA143" i="36"/>
  <c r="AA59" i="36"/>
  <c r="AQ162" i="36"/>
  <c r="AQ143" i="36"/>
  <c r="AQ59" i="36"/>
  <c r="BG162" i="36"/>
  <c r="BG143" i="36"/>
  <c r="BG59" i="36"/>
  <c r="BW162" i="36"/>
  <c r="BW143" i="36"/>
  <c r="BW59" i="36"/>
  <c r="H163" i="36"/>
  <c r="H144" i="36"/>
  <c r="H60" i="36"/>
  <c r="X163" i="36"/>
  <c r="X144" i="36"/>
  <c r="X60" i="36"/>
  <c r="AN163" i="36"/>
  <c r="AN144" i="36"/>
  <c r="AN60" i="36"/>
  <c r="BD163" i="36"/>
  <c r="BD144" i="36"/>
  <c r="BD60" i="36"/>
  <c r="BT163" i="36"/>
  <c r="BT144" i="36"/>
  <c r="BT60" i="36"/>
  <c r="E145" i="36"/>
  <c r="E164" i="36"/>
  <c r="E61" i="36"/>
  <c r="U145" i="36"/>
  <c r="U164" i="36"/>
  <c r="U61" i="36"/>
  <c r="AK145" i="36"/>
  <c r="AK164" i="36"/>
  <c r="AK61" i="36"/>
  <c r="BA145" i="36"/>
  <c r="BA164" i="36"/>
  <c r="BA61" i="36"/>
  <c r="BQ145" i="36"/>
  <c r="BQ164" i="36"/>
  <c r="BQ61" i="36"/>
  <c r="CG164" i="36"/>
  <c r="CG145" i="36"/>
  <c r="CG61" i="36"/>
  <c r="R165" i="36"/>
  <c r="R146" i="36"/>
  <c r="R62" i="36"/>
  <c r="AH165" i="36"/>
  <c r="AH146" i="36"/>
  <c r="AH62" i="36"/>
  <c r="AX165" i="36"/>
  <c r="AX146" i="36"/>
  <c r="AX62" i="36"/>
  <c r="BN165" i="36"/>
  <c r="BN146" i="36"/>
  <c r="BN62" i="36"/>
  <c r="CD165" i="36"/>
  <c r="CD146" i="36"/>
  <c r="CD62" i="36"/>
  <c r="O166" i="36"/>
  <c r="O147" i="36"/>
  <c r="O63" i="36"/>
  <c r="AE166" i="36"/>
  <c r="AE147" i="36"/>
  <c r="AE63" i="36"/>
  <c r="AU166" i="36"/>
  <c r="AU147" i="36"/>
  <c r="AU63" i="36"/>
  <c r="BK166" i="36"/>
  <c r="BK147" i="36"/>
  <c r="BK63" i="36"/>
  <c r="CA166" i="36"/>
  <c r="CA147" i="36"/>
  <c r="CA63" i="36"/>
  <c r="L167" i="36"/>
  <c r="L148" i="36"/>
  <c r="L64" i="36"/>
  <c r="AB167" i="36"/>
  <c r="AB148" i="36"/>
  <c r="AB64" i="36"/>
  <c r="AR167" i="36"/>
  <c r="AR148" i="36"/>
  <c r="AR64" i="36"/>
  <c r="BH167" i="36"/>
  <c r="BH148" i="36"/>
  <c r="BH64" i="36"/>
  <c r="BX167" i="36"/>
  <c r="BX148" i="36"/>
  <c r="BX64" i="36"/>
  <c r="I168" i="36"/>
  <c r="I149" i="36"/>
  <c r="I65" i="36"/>
  <c r="Y168" i="36"/>
  <c r="Y149" i="36"/>
  <c r="Y65" i="36"/>
  <c r="AO168" i="36"/>
  <c r="AO149" i="36"/>
  <c r="AO65" i="36"/>
  <c r="BE168" i="36"/>
  <c r="BE149" i="36"/>
  <c r="BE65" i="36"/>
  <c r="BU168" i="36"/>
  <c r="BU149" i="36"/>
  <c r="BU65" i="36"/>
  <c r="F169" i="36"/>
  <c r="F150" i="36"/>
  <c r="F66" i="36"/>
  <c r="V169" i="36"/>
  <c r="V150" i="36"/>
  <c r="V66" i="36"/>
  <c r="AL169" i="36"/>
  <c r="AL150" i="36"/>
  <c r="AL66" i="36"/>
  <c r="BB169" i="36"/>
  <c r="BB150" i="36"/>
  <c r="BB66" i="36"/>
  <c r="BR169" i="36"/>
  <c r="BR150" i="36"/>
  <c r="BR66" i="36"/>
  <c r="CH169" i="36"/>
  <c r="CH150" i="36"/>
  <c r="CH66" i="36"/>
  <c r="AA170" i="36"/>
  <c r="AA151" i="36"/>
  <c r="AA67" i="36"/>
  <c r="H171" i="36"/>
  <c r="H152" i="36"/>
  <c r="H68" i="36"/>
  <c r="BT171" i="36"/>
  <c r="BT152" i="36"/>
  <c r="BT68" i="36"/>
  <c r="BA172" i="36"/>
  <c r="BA153" i="36"/>
  <c r="BA69" i="36"/>
  <c r="AH173" i="36"/>
  <c r="AH154" i="36"/>
  <c r="AH70" i="36"/>
  <c r="O174" i="36"/>
  <c r="O155" i="36"/>
  <c r="O71" i="36"/>
  <c r="CA174" i="36"/>
  <c r="CA155" i="36"/>
  <c r="CA71" i="36"/>
  <c r="P143" i="36"/>
  <c r="P162" i="36"/>
  <c r="P59" i="36"/>
  <c r="AF143" i="36"/>
  <c r="AF162" i="36"/>
  <c r="AF59" i="36"/>
  <c r="AV143" i="36"/>
  <c r="AV162" i="36"/>
  <c r="AV59" i="36"/>
  <c r="BL143" i="36"/>
  <c r="BL162" i="36"/>
  <c r="BL59" i="36"/>
  <c r="CB143" i="36"/>
  <c r="CB162" i="36"/>
  <c r="CB59" i="36"/>
  <c r="M163" i="36"/>
  <c r="M144" i="36"/>
  <c r="M60" i="36"/>
  <c r="AC163" i="36"/>
  <c r="AC144" i="36"/>
  <c r="AC60" i="36"/>
  <c r="AS163" i="36"/>
  <c r="AS144" i="36"/>
  <c r="AS60" i="36"/>
  <c r="BI163" i="36"/>
  <c r="BI144" i="36"/>
  <c r="BI60" i="36"/>
  <c r="BY163" i="36"/>
  <c r="BY144" i="36"/>
  <c r="BY60" i="36"/>
  <c r="J164" i="36"/>
  <c r="J145" i="36"/>
  <c r="J61" i="36"/>
  <c r="Z164" i="36"/>
  <c r="Z145" i="36"/>
  <c r="Z61" i="36"/>
  <c r="AP164" i="36"/>
  <c r="AP145" i="36"/>
  <c r="AP61" i="36"/>
  <c r="BF164" i="36"/>
  <c r="BF145" i="36"/>
  <c r="BF61" i="36"/>
  <c r="BV164" i="36"/>
  <c r="BV145" i="36"/>
  <c r="BV61" i="36"/>
  <c r="G165" i="36"/>
  <c r="G146" i="36"/>
  <c r="G62" i="36"/>
  <c r="W165" i="36"/>
  <c r="W146" i="36"/>
  <c r="W62" i="36"/>
  <c r="AM165" i="36"/>
  <c r="AM146" i="36"/>
  <c r="AM62" i="36"/>
  <c r="BC165" i="36"/>
  <c r="BC146" i="36"/>
  <c r="BC62" i="36"/>
  <c r="BS165" i="36"/>
  <c r="BS146" i="36"/>
  <c r="BS62" i="36"/>
  <c r="D166" i="36"/>
  <c r="D147" i="36"/>
  <c r="D63" i="36"/>
  <c r="T166" i="36"/>
  <c r="T147" i="36"/>
  <c r="T63" i="36"/>
  <c r="AJ166" i="36"/>
  <c r="AJ147" i="36"/>
  <c r="AJ63" i="36"/>
  <c r="AZ166" i="36"/>
  <c r="AZ147" i="36"/>
  <c r="AZ63" i="36"/>
  <c r="BP166" i="36"/>
  <c r="BP147" i="36"/>
  <c r="BP63" i="36"/>
  <c r="CF166" i="36"/>
  <c r="CF147" i="36"/>
  <c r="CF63" i="36"/>
  <c r="Q167" i="36"/>
  <c r="Q148" i="36"/>
  <c r="Q64" i="36"/>
  <c r="AG167" i="36"/>
  <c r="AG148" i="36"/>
  <c r="AG64" i="36"/>
  <c r="AW167" i="36"/>
  <c r="AW148" i="36"/>
  <c r="AW64" i="36"/>
  <c r="BM167" i="36"/>
  <c r="BM148" i="36"/>
  <c r="BM64" i="36"/>
  <c r="CC167" i="36"/>
  <c r="CC148" i="36"/>
  <c r="CC64" i="36"/>
  <c r="N168" i="36"/>
  <c r="N149" i="36"/>
  <c r="N65" i="36"/>
  <c r="AD168" i="36"/>
  <c r="AD149" i="36"/>
  <c r="AD65" i="36"/>
  <c r="AT168" i="36"/>
  <c r="AT149" i="36"/>
  <c r="AT65" i="36"/>
  <c r="BJ168" i="36"/>
  <c r="BJ149" i="36"/>
  <c r="BJ65" i="36"/>
  <c r="BZ168" i="36"/>
  <c r="BZ149" i="36"/>
  <c r="BZ65" i="36"/>
  <c r="K169" i="36"/>
  <c r="K150" i="36"/>
  <c r="K66" i="36"/>
  <c r="AA169" i="36"/>
  <c r="AA150" i="36"/>
  <c r="AA66" i="36"/>
  <c r="AQ169" i="36"/>
  <c r="AQ150" i="36"/>
  <c r="AQ66" i="36"/>
  <c r="BG169" i="36"/>
  <c r="BG150" i="36"/>
  <c r="BG66" i="36"/>
  <c r="BW169" i="36"/>
  <c r="BW150" i="36"/>
  <c r="BW66" i="36"/>
  <c r="H170" i="36"/>
  <c r="H151" i="36"/>
  <c r="H67" i="36"/>
  <c r="AU170" i="36"/>
  <c r="AU151" i="36"/>
  <c r="AU67" i="36"/>
  <c r="AB171" i="36"/>
  <c r="AB152" i="36"/>
  <c r="AB68" i="36"/>
  <c r="I172" i="36"/>
  <c r="I153" i="36"/>
  <c r="I69" i="36"/>
  <c r="BU172" i="36"/>
  <c r="BU153" i="36"/>
  <c r="BU69" i="36"/>
  <c r="BB173" i="36"/>
  <c r="BB154" i="36"/>
  <c r="BB70" i="36"/>
  <c r="AI174" i="36"/>
  <c r="AI155" i="36"/>
  <c r="AI71" i="36"/>
  <c r="P170" i="36"/>
  <c r="P151" i="36"/>
  <c r="P67" i="36"/>
  <c r="AF170" i="36"/>
  <c r="AF151" i="36"/>
  <c r="AF67" i="36"/>
  <c r="AV170" i="36"/>
  <c r="AV151" i="36"/>
  <c r="AV67" i="36"/>
  <c r="BL170" i="36"/>
  <c r="BL151" i="36"/>
  <c r="BL67" i="36"/>
  <c r="CB170" i="36"/>
  <c r="CB151" i="36"/>
  <c r="CB67" i="36"/>
  <c r="M171" i="36"/>
  <c r="M152" i="36"/>
  <c r="M68" i="36"/>
  <c r="AC171" i="36"/>
  <c r="AC152" i="36"/>
  <c r="AC68" i="36"/>
  <c r="AS171" i="36"/>
  <c r="AS152" i="36"/>
  <c r="AS68" i="36"/>
  <c r="BI171" i="36"/>
  <c r="BI152" i="36"/>
  <c r="BI68" i="36"/>
  <c r="BY171" i="36"/>
  <c r="BY152" i="36"/>
  <c r="BY68" i="36"/>
  <c r="J172" i="36"/>
  <c r="J153" i="36"/>
  <c r="J69" i="36"/>
  <c r="Z172" i="36"/>
  <c r="Z153" i="36"/>
  <c r="Z69" i="36"/>
  <c r="AP172" i="36"/>
  <c r="AP153" i="36"/>
  <c r="AP69" i="36"/>
  <c r="BF172" i="36"/>
  <c r="BF153" i="36"/>
  <c r="BF69" i="36"/>
  <c r="BV172" i="36"/>
  <c r="BV153" i="36"/>
  <c r="BV69" i="36"/>
  <c r="G173" i="36"/>
  <c r="G154" i="36"/>
  <c r="G70" i="36"/>
  <c r="W173" i="36"/>
  <c r="W154" i="36"/>
  <c r="W70" i="36"/>
  <c r="AM173" i="36"/>
  <c r="AM154" i="36"/>
  <c r="AM70" i="36"/>
  <c r="BC173" i="36"/>
  <c r="BC154" i="36"/>
  <c r="BC70" i="36"/>
  <c r="BS173" i="36"/>
  <c r="BS154" i="36"/>
  <c r="BS70" i="36"/>
  <c r="D174" i="36"/>
  <c r="D155" i="36"/>
  <c r="D71" i="36"/>
  <c r="T174" i="36"/>
  <c r="T155" i="36"/>
  <c r="T71" i="36"/>
  <c r="AJ174" i="36"/>
  <c r="AJ155" i="36"/>
  <c r="AJ71" i="36"/>
  <c r="AZ174" i="36"/>
  <c r="AZ155" i="36"/>
  <c r="AZ71" i="36"/>
  <c r="BP174" i="36"/>
  <c r="BP155" i="36"/>
  <c r="BP71" i="36"/>
  <c r="CF174" i="36"/>
  <c r="CF155" i="36"/>
  <c r="CF71" i="36"/>
  <c r="AG170" i="36"/>
  <c r="AG151" i="36"/>
  <c r="AG67" i="36"/>
  <c r="AW170" i="36"/>
  <c r="AW151" i="36"/>
  <c r="AW67" i="36"/>
  <c r="BM170" i="36"/>
  <c r="BM151" i="36"/>
  <c r="BM67" i="36"/>
  <c r="CC170" i="36"/>
  <c r="CC151" i="36"/>
  <c r="CC67" i="36"/>
  <c r="N171" i="36"/>
  <c r="N152" i="36"/>
  <c r="N68" i="36"/>
  <c r="AD171" i="36"/>
  <c r="AD152" i="36"/>
  <c r="AD68" i="36"/>
  <c r="AT171" i="36"/>
  <c r="AT152" i="36"/>
  <c r="AT68" i="36"/>
  <c r="BJ171" i="36"/>
  <c r="BJ152" i="36"/>
  <c r="BJ68" i="36"/>
  <c r="BZ171" i="36"/>
  <c r="BZ152" i="36"/>
  <c r="BZ68" i="36"/>
  <c r="K172" i="36"/>
  <c r="K153" i="36"/>
  <c r="K69" i="36"/>
  <c r="AA172" i="36"/>
  <c r="AA153" i="36"/>
  <c r="AA69" i="36"/>
  <c r="AQ172" i="36"/>
  <c r="AQ153" i="36"/>
  <c r="AQ69" i="36"/>
  <c r="BG172" i="36"/>
  <c r="BG153" i="36"/>
  <c r="BG69" i="36"/>
  <c r="BW172" i="36"/>
  <c r="BW153" i="36"/>
  <c r="BW69" i="36"/>
  <c r="H173" i="36"/>
  <c r="H154" i="36"/>
  <c r="H70" i="36"/>
  <c r="X173" i="36"/>
  <c r="X154" i="36"/>
  <c r="X70" i="36"/>
  <c r="AN173" i="36"/>
  <c r="AN154" i="36"/>
  <c r="AN70" i="36"/>
  <c r="BD173" i="36"/>
  <c r="BD154" i="36"/>
  <c r="BD70" i="36"/>
  <c r="BT173" i="36"/>
  <c r="BT154" i="36"/>
  <c r="BT70" i="36"/>
  <c r="E174" i="36"/>
  <c r="E155" i="36"/>
  <c r="E71" i="36"/>
  <c r="U174" i="36"/>
  <c r="U155" i="36"/>
  <c r="U71" i="36"/>
  <c r="AK174" i="36"/>
  <c r="AK155" i="36"/>
  <c r="AK71" i="36"/>
  <c r="BA174" i="36"/>
  <c r="BA155" i="36"/>
  <c r="BA71" i="36"/>
  <c r="BQ174" i="36"/>
  <c r="BQ155" i="36"/>
  <c r="BQ71" i="36"/>
  <c r="CG174" i="36"/>
  <c r="CG155" i="36"/>
  <c r="CG71" i="36"/>
  <c r="AD170" i="36"/>
  <c r="AD151" i="36"/>
  <c r="AD67" i="36"/>
  <c r="AT170" i="36"/>
  <c r="AT151" i="36"/>
  <c r="AT67" i="36"/>
  <c r="BJ170" i="36"/>
  <c r="BJ151" i="36"/>
  <c r="BJ67" i="36"/>
  <c r="BZ170" i="36"/>
  <c r="BZ151" i="36"/>
  <c r="BZ67" i="36"/>
  <c r="K171" i="36"/>
  <c r="K152" i="36"/>
  <c r="K68" i="36"/>
  <c r="AA171" i="36"/>
  <c r="AA152" i="36"/>
  <c r="AA68" i="36"/>
  <c r="AQ171" i="36"/>
  <c r="AQ152" i="36"/>
  <c r="AQ68" i="36"/>
  <c r="BG171" i="36"/>
  <c r="BG152" i="36"/>
  <c r="BG68" i="36"/>
  <c r="BW171" i="36"/>
  <c r="BW152" i="36"/>
  <c r="BW68" i="36"/>
  <c r="H172" i="36"/>
  <c r="H153" i="36"/>
  <c r="H69" i="36"/>
  <c r="X172" i="36"/>
  <c r="X153" i="36"/>
  <c r="X69" i="36"/>
  <c r="AN172" i="36"/>
  <c r="AN153" i="36"/>
  <c r="AN69" i="36"/>
  <c r="BD172" i="36"/>
  <c r="BD153" i="36"/>
  <c r="BD69" i="36"/>
  <c r="BT172" i="36"/>
  <c r="BT153" i="36"/>
  <c r="BT69" i="36"/>
  <c r="E173" i="36"/>
  <c r="E154" i="36"/>
  <c r="E70" i="36"/>
  <c r="U173" i="36"/>
  <c r="U154" i="36"/>
  <c r="U70" i="36"/>
  <c r="AK173" i="36"/>
  <c r="AK154" i="36"/>
  <c r="AK70" i="36"/>
  <c r="BA173" i="36"/>
  <c r="BA154" i="36"/>
  <c r="BA70" i="36"/>
  <c r="BQ173" i="36"/>
  <c r="BQ154" i="36"/>
  <c r="BQ70" i="36"/>
  <c r="CG173" i="36"/>
  <c r="CG154" i="36"/>
  <c r="CG70" i="36"/>
  <c r="R174" i="36"/>
  <c r="R155" i="36"/>
  <c r="R71" i="36"/>
  <c r="AH174" i="36"/>
  <c r="AH155" i="36"/>
  <c r="AH71" i="36"/>
  <c r="AX174" i="36"/>
  <c r="AX155" i="36"/>
  <c r="AX71" i="36"/>
  <c r="BN174" i="36"/>
  <c r="BN155" i="36"/>
  <c r="BN71" i="36"/>
  <c r="CD174" i="36"/>
  <c r="CD155" i="36"/>
  <c r="CD71" i="36"/>
  <c r="O162" i="35"/>
  <c r="O143" i="35"/>
  <c r="O59" i="35"/>
  <c r="AE162" i="35"/>
  <c r="AE143" i="35"/>
  <c r="AE59" i="35"/>
  <c r="AU162" i="35"/>
  <c r="AU143" i="35"/>
  <c r="AU59" i="35"/>
  <c r="BK162" i="35"/>
  <c r="BK143" i="35"/>
  <c r="BK59" i="35"/>
  <c r="CA162" i="35"/>
  <c r="CA143" i="35"/>
  <c r="CA59" i="35"/>
  <c r="L163" i="35"/>
  <c r="L144" i="35"/>
  <c r="L60" i="35"/>
  <c r="AB163" i="35"/>
  <c r="AB144" i="35"/>
  <c r="AB60" i="35"/>
  <c r="AR163" i="35"/>
  <c r="AR144" i="35"/>
  <c r="AR60" i="35"/>
  <c r="BH163" i="35"/>
  <c r="BH144" i="35"/>
  <c r="BH60" i="35"/>
  <c r="BX163" i="35"/>
  <c r="BX144" i="35"/>
  <c r="BX60" i="35"/>
  <c r="I164" i="35"/>
  <c r="I145" i="35"/>
  <c r="I61" i="35"/>
  <c r="Y164" i="35"/>
  <c r="Y145" i="35"/>
  <c r="Y61" i="35"/>
  <c r="AO164" i="35"/>
  <c r="AO145" i="35"/>
  <c r="AO61" i="35"/>
  <c r="BE164" i="35"/>
  <c r="BE145" i="35"/>
  <c r="BE61" i="35"/>
  <c r="BU164" i="35"/>
  <c r="BU145" i="35"/>
  <c r="BU61" i="35"/>
  <c r="F165" i="35"/>
  <c r="F146" i="35"/>
  <c r="F62" i="35"/>
  <c r="V165" i="35"/>
  <c r="V146" i="35"/>
  <c r="V62" i="35"/>
  <c r="AL165" i="35"/>
  <c r="AL146" i="35"/>
  <c r="AL62" i="35"/>
  <c r="BB165" i="35"/>
  <c r="BB146" i="35"/>
  <c r="BB62" i="35"/>
  <c r="BR165" i="35"/>
  <c r="BR146" i="35"/>
  <c r="BR62" i="35"/>
  <c r="CH165" i="35"/>
  <c r="CH146" i="35"/>
  <c r="CH62" i="35"/>
  <c r="S166" i="35"/>
  <c r="S147" i="35"/>
  <c r="S63" i="35"/>
  <c r="AI166" i="35"/>
  <c r="AI147" i="35"/>
  <c r="AI63" i="35"/>
  <c r="AY166" i="35"/>
  <c r="AY147" i="35"/>
  <c r="AY63" i="35"/>
  <c r="BO166" i="35"/>
  <c r="BO147" i="35"/>
  <c r="BO63" i="35"/>
  <c r="CE166" i="35"/>
  <c r="CE147" i="35"/>
  <c r="CE63" i="35"/>
  <c r="P167" i="35"/>
  <c r="P148" i="35"/>
  <c r="P64" i="35"/>
  <c r="AF167" i="35"/>
  <c r="AF148" i="35"/>
  <c r="AF64" i="35"/>
  <c r="AV167" i="35"/>
  <c r="AV148" i="35"/>
  <c r="AV64" i="35"/>
  <c r="BL167" i="35"/>
  <c r="BL148" i="35"/>
  <c r="BL64" i="35"/>
  <c r="CB167" i="35"/>
  <c r="CB148" i="35"/>
  <c r="CB64" i="35"/>
  <c r="M168" i="35"/>
  <c r="M149" i="35"/>
  <c r="M65" i="35"/>
  <c r="AC168" i="35"/>
  <c r="AC149" i="35"/>
  <c r="AC65" i="35"/>
  <c r="AS168" i="35"/>
  <c r="AS149" i="35"/>
  <c r="AS65" i="35"/>
  <c r="BI168" i="35"/>
  <c r="BI149" i="35"/>
  <c r="BI65" i="35"/>
  <c r="BY168" i="35"/>
  <c r="BY149" i="35"/>
  <c r="BY65" i="35"/>
  <c r="J169" i="35"/>
  <c r="J150" i="35"/>
  <c r="J66" i="35"/>
  <c r="G170" i="35"/>
  <c r="G151" i="35"/>
  <c r="G67" i="35"/>
  <c r="W170" i="35"/>
  <c r="W151" i="35"/>
  <c r="W67" i="35"/>
  <c r="AM170" i="35"/>
  <c r="AM151" i="35"/>
  <c r="AM67" i="35"/>
  <c r="BC170" i="35"/>
  <c r="BC151" i="35"/>
  <c r="BC67" i="35"/>
  <c r="BS170" i="35"/>
  <c r="BS151" i="35"/>
  <c r="BS67" i="35"/>
  <c r="D171" i="35"/>
  <c r="D152" i="35"/>
  <c r="D68" i="35"/>
  <c r="T171" i="35"/>
  <c r="T152" i="35"/>
  <c r="T68" i="35"/>
  <c r="AJ171" i="35"/>
  <c r="AJ152" i="35"/>
  <c r="AJ68" i="35"/>
  <c r="AZ171" i="35"/>
  <c r="AZ152" i="35"/>
  <c r="AZ68" i="35"/>
  <c r="BP171" i="35"/>
  <c r="BP152" i="35"/>
  <c r="BP68" i="35"/>
  <c r="CF171" i="35"/>
  <c r="CF152" i="35"/>
  <c r="CF68" i="35"/>
  <c r="Q172" i="35"/>
  <c r="Q153" i="35"/>
  <c r="Q69" i="35"/>
  <c r="AG172" i="35"/>
  <c r="AG153" i="35"/>
  <c r="AG69" i="35"/>
  <c r="AW172" i="35"/>
  <c r="AW153" i="35"/>
  <c r="AW69" i="35"/>
  <c r="BM153" i="35"/>
  <c r="BM172" i="35"/>
  <c r="BM69" i="35"/>
  <c r="CC153" i="35"/>
  <c r="CC172" i="35"/>
  <c r="CC69" i="35"/>
  <c r="N154" i="35"/>
  <c r="N173" i="35"/>
  <c r="N70" i="35"/>
  <c r="AD154" i="35"/>
  <c r="AD173" i="35"/>
  <c r="AD70" i="35"/>
  <c r="AT154" i="35"/>
  <c r="AT173" i="35"/>
  <c r="AT70" i="35"/>
  <c r="BJ154" i="35"/>
  <c r="BJ173" i="35"/>
  <c r="BJ70" i="35"/>
  <c r="BZ154" i="35"/>
  <c r="BZ173" i="35"/>
  <c r="BZ70" i="35"/>
  <c r="K174" i="35"/>
  <c r="K155" i="35"/>
  <c r="K71" i="35"/>
  <c r="AA174" i="35"/>
  <c r="AA155" i="35"/>
  <c r="AA71" i="35"/>
  <c r="AQ174" i="35"/>
  <c r="AQ155" i="35"/>
  <c r="AQ71" i="35"/>
  <c r="BG174" i="35"/>
  <c r="BG155" i="35"/>
  <c r="BG71" i="35"/>
  <c r="BW174" i="35"/>
  <c r="BW155" i="35"/>
  <c r="BW71" i="35"/>
  <c r="H162" i="35"/>
  <c r="H143" i="35"/>
  <c r="H59" i="35"/>
  <c r="X162" i="35"/>
  <c r="X143" i="35"/>
  <c r="X59" i="35"/>
  <c r="AN162" i="35"/>
  <c r="AN143" i="35"/>
  <c r="AN59" i="35"/>
  <c r="BD162" i="35"/>
  <c r="BD143" i="35"/>
  <c r="BD59" i="35"/>
  <c r="BT162" i="35"/>
  <c r="BT143" i="35"/>
  <c r="BT59" i="35"/>
  <c r="E163" i="35"/>
  <c r="E144" i="35"/>
  <c r="E60" i="35"/>
  <c r="U163" i="35"/>
  <c r="U144" i="35"/>
  <c r="U60" i="35"/>
  <c r="AK163" i="35"/>
  <c r="AK144" i="35"/>
  <c r="AK60" i="35"/>
  <c r="BA163" i="35"/>
  <c r="BA144" i="35"/>
  <c r="BA60" i="35"/>
  <c r="BQ163" i="35"/>
  <c r="BQ144" i="35"/>
  <c r="BQ60" i="35"/>
  <c r="CG163" i="35"/>
  <c r="CG144" i="35"/>
  <c r="CG60" i="35"/>
  <c r="R164" i="35"/>
  <c r="R145" i="35"/>
  <c r="R61" i="35"/>
  <c r="AH164" i="35"/>
  <c r="AH145" i="35"/>
  <c r="AH61" i="35"/>
  <c r="AX164" i="35"/>
  <c r="AX145" i="35"/>
  <c r="AX61" i="35"/>
  <c r="BN164" i="35"/>
  <c r="BN145" i="35"/>
  <c r="BN61" i="35"/>
  <c r="CD164" i="35"/>
  <c r="CD145" i="35"/>
  <c r="CD61" i="35"/>
  <c r="O165" i="35"/>
  <c r="O146" i="35"/>
  <c r="O62" i="35"/>
  <c r="AE165" i="35"/>
  <c r="AE146" i="35"/>
  <c r="AE62" i="35"/>
  <c r="AU165" i="35"/>
  <c r="AU146" i="35"/>
  <c r="AU62" i="35"/>
  <c r="BK165" i="35"/>
  <c r="BK146" i="35"/>
  <c r="BK62" i="35"/>
  <c r="CA165" i="35"/>
  <c r="CA146" i="35"/>
  <c r="CA62" i="35"/>
  <c r="L166" i="35"/>
  <c r="L147" i="35"/>
  <c r="L63" i="35"/>
  <c r="AB166" i="35"/>
  <c r="AB147" i="35"/>
  <c r="AB63" i="35"/>
  <c r="AR166" i="35"/>
  <c r="AR147" i="35"/>
  <c r="AR63" i="35"/>
  <c r="BH166" i="35"/>
  <c r="BH147" i="35"/>
  <c r="BH63" i="35"/>
  <c r="BX166" i="35"/>
  <c r="BX147" i="35"/>
  <c r="BX63" i="35"/>
  <c r="I167" i="35"/>
  <c r="I148" i="35"/>
  <c r="I64" i="35"/>
  <c r="Y167" i="35"/>
  <c r="Y148" i="35"/>
  <c r="Y64" i="35"/>
  <c r="AO167" i="35"/>
  <c r="AO148" i="35"/>
  <c r="AO64" i="35"/>
  <c r="BE167" i="35"/>
  <c r="BE148" i="35"/>
  <c r="BE64" i="35"/>
  <c r="BU167" i="35"/>
  <c r="BU148" i="35"/>
  <c r="BU64" i="35"/>
  <c r="F168" i="35"/>
  <c r="F149" i="35"/>
  <c r="F65" i="35"/>
  <c r="V168" i="35"/>
  <c r="V149" i="35"/>
  <c r="V65" i="35"/>
  <c r="AL168" i="35"/>
  <c r="AL149" i="35"/>
  <c r="AL65" i="35"/>
  <c r="BB168" i="35"/>
  <c r="BB149" i="35"/>
  <c r="BB65" i="35"/>
  <c r="BR168" i="35"/>
  <c r="BR149" i="35"/>
  <c r="BR65" i="35"/>
  <c r="CH168" i="35"/>
  <c r="CH149" i="35"/>
  <c r="CH65" i="35"/>
  <c r="P170" i="35"/>
  <c r="P151" i="35"/>
  <c r="P67" i="35"/>
  <c r="AF170" i="35"/>
  <c r="AF151" i="35"/>
  <c r="AF67" i="35"/>
  <c r="AV170" i="35"/>
  <c r="AV151" i="35"/>
  <c r="AV67" i="35"/>
  <c r="BL170" i="35"/>
  <c r="BL151" i="35"/>
  <c r="BL67" i="35"/>
  <c r="CB170" i="35"/>
  <c r="CB151" i="35"/>
  <c r="CB67" i="35"/>
  <c r="M171" i="35"/>
  <c r="M152" i="35"/>
  <c r="M68" i="35"/>
  <c r="AC171" i="35"/>
  <c r="AC152" i="35"/>
  <c r="AC68" i="35"/>
  <c r="AS171" i="35"/>
  <c r="AS152" i="35"/>
  <c r="AS68" i="35"/>
  <c r="BI171" i="35"/>
  <c r="BI152" i="35"/>
  <c r="BI68" i="35"/>
  <c r="BY171" i="35"/>
  <c r="BY152" i="35"/>
  <c r="BY68" i="35"/>
  <c r="J172" i="35"/>
  <c r="J153" i="35"/>
  <c r="J69" i="35"/>
  <c r="Z172" i="35"/>
  <c r="Z153" i="35"/>
  <c r="Z69" i="35"/>
  <c r="AP172" i="35"/>
  <c r="AP153" i="35"/>
  <c r="AP69" i="35"/>
  <c r="BF172" i="35"/>
  <c r="BF153" i="35"/>
  <c r="BF69" i="35"/>
  <c r="BV172" i="35"/>
  <c r="BV153" i="35"/>
  <c r="BV69" i="35"/>
  <c r="G154" i="35"/>
  <c r="G173" i="35"/>
  <c r="G70" i="35"/>
  <c r="W154" i="35"/>
  <c r="W173" i="35"/>
  <c r="W70" i="35"/>
  <c r="AM154" i="35"/>
  <c r="AM173" i="35"/>
  <c r="AM70" i="35"/>
  <c r="BC154" i="35"/>
  <c r="BC173" i="35"/>
  <c r="BC70" i="35"/>
  <c r="BS154" i="35"/>
  <c r="BS173" i="35"/>
  <c r="BS70" i="35"/>
  <c r="D174" i="35"/>
  <c r="D155" i="35"/>
  <c r="D71" i="35"/>
  <c r="T155" i="35"/>
  <c r="T174" i="35"/>
  <c r="T71" i="35"/>
  <c r="AJ155" i="35"/>
  <c r="AJ174" i="35"/>
  <c r="AJ71" i="35"/>
  <c r="AZ155" i="35"/>
  <c r="AZ174" i="35"/>
  <c r="AZ71" i="35"/>
  <c r="BP155" i="35"/>
  <c r="BP174" i="35"/>
  <c r="BP71" i="35"/>
  <c r="CF155" i="35"/>
  <c r="CF174" i="35"/>
  <c r="CF71" i="35"/>
  <c r="Q162" i="35"/>
  <c r="Q143" i="35"/>
  <c r="Q59" i="35"/>
  <c r="AG162" i="35"/>
  <c r="AG143" i="35"/>
  <c r="AG59" i="35"/>
  <c r="AW162" i="35"/>
  <c r="AW143" i="35"/>
  <c r="AW59" i="35"/>
  <c r="BM162" i="35"/>
  <c r="BM143" i="35"/>
  <c r="BM59" i="35"/>
  <c r="CC162" i="35"/>
  <c r="CC143" i="35"/>
  <c r="CC59" i="35"/>
  <c r="N163" i="35"/>
  <c r="N144" i="35"/>
  <c r="N60" i="35"/>
  <c r="AD163" i="35"/>
  <c r="AD144" i="35"/>
  <c r="AD60" i="35"/>
  <c r="AT163" i="35"/>
  <c r="AT144" i="35"/>
  <c r="AT60" i="35"/>
  <c r="BJ163" i="35"/>
  <c r="BJ144" i="35"/>
  <c r="BJ60" i="35"/>
  <c r="BZ163" i="35"/>
  <c r="BZ144" i="35"/>
  <c r="BZ60" i="35"/>
  <c r="K164" i="35"/>
  <c r="K145" i="35"/>
  <c r="K61" i="35"/>
  <c r="AA164" i="35"/>
  <c r="AA145" i="35"/>
  <c r="AA61" i="35"/>
  <c r="AQ164" i="35"/>
  <c r="AQ145" i="35"/>
  <c r="AQ61" i="35"/>
  <c r="BG164" i="35"/>
  <c r="BG145" i="35"/>
  <c r="BG61" i="35"/>
  <c r="BW164" i="35"/>
  <c r="BW145" i="35"/>
  <c r="BW61" i="35"/>
  <c r="H165" i="35"/>
  <c r="H146" i="35"/>
  <c r="H62" i="35"/>
  <c r="X165" i="35"/>
  <c r="X146" i="35"/>
  <c r="X62" i="35"/>
  <c r="AN165" i="35"/>
  <c r="AN146" i="35"/>
  <c r="AN62" i="35"/>
  <c r="BD165" i="35"/>
  <c r="BD146" i="35"/>
  <c r="BD62" i="35"/>
  <c r="BT165" i="35"/>
  <c r="BT146" i="35"/>
  <c r="BT62" i="35"/>
  <c r="E166" i="35"/>
  <c r="E147" i="35"/>
  <c r="E63" i="35"/>
  <c r="U166" i="35"/>
  <c r="U147" i="35"/>
  <c r="U63" i="35"/>
  <c r="AK166" i="35"/>
  <c r="AK147" i="35"/>
  <c r="AK63" i="35"/>
  <c r="BA166" i="35"/>
  <c r="BA147" i="35"/>
  <c r="BA63" i="35"/>
  <c r="BQ166" i="35"/>
  <c r="BQ147" i="35"/>
  <c r="BQ63" i="35"/>
  <c r="CG166" i="35"/>
  <c r="CG147" i="35"/>
  <c r="CG63" i="35"/>
  <c r="R167" i="35"/>
  <c r="R148" i="35"/>
  <c r="R64" i="35"/>
  <c r="AH167" i="35"/>
  <c r="AH148" i="35"/>
  <c r="AH64" i="35"/>
  <c r="AX167" i="35"/>
  <c r="AX148" i="35"/>
  <c r="AX64" i="35"/>
  <c r="BN167" i="35"/>
  <c r="BN148" i="35"/>
  <c r="BN64" i="35"/>
  <c r="CD167" i="35"/>
  <c r="CD148" i="35"/>
  <c r="CD64" i="35"/>
  <c r="O168" i="35"/>
  <c r="O149" i="35"/>
  <c r="O65" i="35"/>
  <c r="AE168" i="35"/>
  <c r="AE149" i="35"/>
  <c r="AE65" i="35"/>
  <c r="AU168" i="35"/>
  <c r="AU149" i="35"/>
  <c r="AU65" i="35"/>
  <c r="BK168" i="35"/>
  <c r="BK149" i="35"/>
  <c r="BK65" i="35"/>
  <c r="CA168" i="35"/>
  <c r="CA149" i="35"/>
  <c r="CA65" i="35"/>
  <c r="L169" i="35"/>
  <c r="L150" i="35"/>
  <c r="L66" i="35"/>
  <c r="I170" i="35"/>
  <c r="I151" i="35"/>
  <c r="I67" i="35"/>
  <c r="Y170" i="35"/>
  <c r="Y151" i="35"/>
  <c r="Y67" i="35"/>
  <c r="AO170" i="35"/>
  <c r="AO151" i="35"/>
  <c r="AO67" i="35"/>
  <c r="BE170" i="35"/>
  <c r="BE151" i="35"/>
  <c r="BE67" i="35"/>
  <c r="BU170" i="35"/>
  <c r="BU151" i="35"/>
  <c r="BU67" i="35"/>
  <c r="F171" i="35"/>
  <c r="F152" i="35"/>
  <c r="F68" i="35"/>
  <c r="V171" i="35"/>
  <c r="V152" i="35"/>
  <c r="V68" i="35"/>
  <c r="AL171" i="35"/>
  <c r="AL152" i="35"/>
  <c r="AL68" i="35"/>
  <c r="BB171" i="35"/>
  <c r="BB152" i="35"/>
  <c r="BB68" i="35"/>
  <c r="BR171" i="35"/>
  <c r="BR152" i="35"/>
  <c r="BR68" i="35"/>
  <c r="CH171" i="35"/>
  <c r="CH152" i="35"/>
  <c r="CH68" i="35"/>
  <c r="S172" i="35"/>
  <c r="S153" i="35"/>
  <c r="S69" i="35"/>
  <c r="AI172" i="35"/>
  <c r="AI153" i="35"/>
  <c r="AI69" i="35"/>
  <c r="AY172" i="35"/>
  <c r="AY153" i="35"/>
  <c r="AY69" i="35"/>
  <c r="BO172" i="35"/>
  <c r="BO153" i="35"/>
  <c r="BO69" i="35"/>
  <c r="CE172" i="35"/>
  <c r="CE153" i="35"/>
  <c r="CE69" i="35"/>
  <c r="P173" i="35"/>
  <c r="P154" i="35"/>
  <c r="P70" i="35"/>
  <c r="AF173" i="35"/>
  <c r="AF154" i="35"/>
  <c r="AF70" i="35"/>
  <c r="AV173" i="35"/>
  <c r="AV154" i="35"/>
  <c r="AV70" i="35"/>
  <c r="BL173" i="35"/>
  <c r="BL154" i="35"/>
  <c r="BL70" i="35"/>
  <c r="CB173" i="35"/>
  <c r="CB154" i="35"/>
  <c r="CB70" i="35"/>
  <c r="M155" i="35"/>
  <c r="M174" i="35"/>
  <c r="M71" i="35"/>
  <c r="AC155" i="35"/>
  <c r="AC174" i="35"/>
  <c r="AC71" i="35"/>
  <c r="AS155" i="35"/>
  <c r="AS174" i="35"/>
  <c r="AS71" i="35"/>
  <c r="BI155" i="35"/>
  <c r="BI174" i="35"/>
  <c r="BI71" i="35"/>
  <c r="BY155" i="35"/>
  <c r="BY174" i="35"/>
  <c r="BY71" i="35"/>
  <c r="J162" i="35"/>
  <c r="J143" i="35"/>
  <c r="J59" i="35"/>
  <c r="Z162" i="35"/>
  <c r="Z143" i="35"/>
  <c r="Z59" i="35"/>
  <c r="AP162" i="35"/>
  <c r="AP143" i="35"/>
  <c r="AP59" i="35"/>
  <c r="BF162" i="35"/>
  <c r="BF143" i="35"/>
  <c r="BF59" i="35"/>
  <c r="BV162" i="35"/>
  <c r="BV143" i="35"/>
  <c r="BV59" i="35"/>
  <c r="G163" i="35"/>
  <c r="G144" i="35"/>
  <c r="G60" i="35"/>
  <c r="W163" i="35"/>
  <c r="W144" i="35"/>
  <c r="W60" i="35"/>
  <c r="AM163" i="35"/>
  <c r="AM144" i="35"/>
  <c r="AM60" i="35"/>
  <c r="BC163" i="35"/>
  <c r="BC144" i="35"/>
  <c r="BC60" i="35"/>
  <c r="BS163" i="35"/>
  <c r="BS144" i="35"/>
  <c r="BS60" i="35"/>
  <c r="D164" i="35"/>
  <c r="D145" i="35"/>
  <c r="D61" i="35"/>
  <c r="T164" i="35"/>
  <c r="T145" i="35"/>
  <c r="T61" i="35"/>
  <c r="AJ164" i="35"/>
  <c r="AJ145" i="35"/>
  <c r="AJ61" i="35"/>
  <c r="AZ164" i="35"/>
  <c r="AZ145" i="35"/>
  <c r="AZ61" i="35"/>
  <c r="BP164" i="35"/>
  <c r="BP145" i="35"/>
  <c r="BP61" i="35"/>
  <c r="CF164" i="35"/>
  <c r="CF145" i="35"/>
  <c r="CF61" i="35"/>
  <c r="Q165" i="35"/>
  <c r="Q146" i="35"/>
  <c r="Q62" i="35"/>
  <c r="AG165" i="35"/>
  <c r="AG146" i="35"/>
  <c r="AG62" i="35"/>
  <c r="AW165" i="35"/>
  <c r="AW146" i="35"/>
  <c r="AW62" i="35"/>
  <c r="BM165" i="35"/>
  <c r="BM146" i="35"/>
  <c r="BM62" i="35"/>
  <c r="CC165" i="35"/>
  <c r="CC146" i="35"/>
  <c r="CC62" i="35"/>
  <c r="N166" i="35"/>
  <c r="N147" i="35"/>
  <c r="N63" i="35"/>
  <c r="AD166" i="35"/>
  <c r="AD147" i="35"/>
  <c r="AD63" i="35"/>
  <c r="AT166" i="35"/>
  <c r="AT147" i="35"/>
  <c r="AT63" i="35"/>
  <c r="BJ166" i="35"/>
  <c r="BJ147" i="35"/>
  <c r="BJ63" i="35"/>
  <c r="BZ166" i="35"/>
  <c r="BZ147" i="35"/>
  <c r="BZ63" i="35"/>
  <c r="K167" i="35"/>
  <c r="K148" i="35"/>
  <c r="K64" i="35"/>
  <c r="AA167" i="35"/>
  <c r="AA148" i="35"/>
  <c r="AA64" i="35"/>
  <c r="AQ167" i="35"/>
  <c r="AQ148" i="35"/>
  <c r="AQ64" i="35"/>
  <c r="BG167" i="35"/>
  <c r="BG148" i="35"/>
  <c r="BG64" i="35"/>
  <c r="BW167" i="35"/>
  <c r="BW148" i="35"/>
  <c r="BW64" i="35"/>
  <c r="H168" i="35"/>
  <c r="H149" i="35"/>
  <c r="H65" i="35"/>
  <c r="X168" i="35"/>
  <c r="X149" i="35"/>
  <c r="X65" i="35"/>
  <c r="AN168" i="35"/>
  <c r="AN149" i="35"/>
  <c r="AN65" i="35"/>
  <c r="BD168" i="35"/>
  <c r="BD149" i="35"/>
  <c r="BD65" i="35"/>
  <c r="BT168" i="35"/>
  <c r="BT149" i="35"/>
  <c r="BT65" i="35"/>
  <c r="E169" i="35"/>
  <c r="E150" i="35"/>
  <c r="E66" i="35"/>
  <c r="R170" i="35"/>
  <c r="R151" i="35"/>
  <c r="R67" i="35"/>
  <c r="AH170" i="35"/>
  <c r="AH151" i="35"/>
  <c r="AH67" i="35"/>
  <c r="AX170" i="35"/>
  <c r="AX151" i="35"/>
  <c r="AX67" i="35"/>
  <c r="BN170" i="35"/>
  <c r="BN151" i="35"/>
  <c r="BN67" i="35"/>
  <c r="CD170" i="35"/>
  <c r="CD151" i="35"/>
  <c r="CD67" i="35"/>
  <c r="O171" i="35"/>
  <c r="O152" i="35"/>
  <c r="O68" i="35"/>
  <c r="AE171" i="35"/>
  <c r="AE152" i="35"/>
  <c r="AE68" i="35"/>
  <c r="AU171" i="35"/>
  <c r="AU152" i="35"/>
  <c r="AU68" i="35"/>
  <c r="BK171" i="35"/>
  <c r="BK152" i="35"/>
  <c r="BK68" i="35"/>
  <c r="CA171" i="35"/>
  <c r="CA152" i="35"/>
  <c r="CA68" i="35"/>
  <c r="L172" i="35"/>
  <c r="L153" i="35"/>
  <c r="L69" i="35"/>
  <c r="AB172" i="35"/>
  <c r="AB153" i="35"/>
  <c r="AB69" i="35"/>
  <c r="AR172" i="35"/>
  <c r="AR153" i="35"/>
  <c r="AR69" i="35"/>
  <c r="BH153" i="35"/>
  <c r="BH172" i="35"/>
  <c r="BH69" i="35"/>
  <c r="BX153" i="35"/>
  <c r="BX172" i="35"/>
  <c r="BX69" i="35"/>
  <c r="I173" i="35"/>
  <c r="I154" i="35"/>
  <c r="I70" i="35"/>
  <c r="Y173" i="35"/>
  <c r="Y154" i="35"/>
  <c r="Y70" i="35"/>
  <c r="AO173" i="35"/>
  <c r="AO154" i="35"/>
  <c r="AO70" i="35"/>
  <c r="BE173" i="35"/>
  <c r="BE154" i="35"/>
  <c r="BE70" i="35"/>
  <c r="BU173" i="35"/>
  <c r="BU154" i="35"/>
  <c r="BU70" i="35"/>
  <c r="F174" i="35"/>
  <c r="F155" i="35"/>
  <c r="F71" i="35"/>
  <c r="V174" i="35"/>
  <c r="V155" i="35"/>
  <c r="V71" i="35"/>
  <c r="AL174" i="35"/>
  <c r="AL155" i="35"/>
  <c r="AL71" i="35"/>
  <c r="BB174" i="35"/>
  <c r="BB155" i="35"/>
  <c r="BB71" i="35"/>
  <c r="BR174" i="35"/>
  <c r="BR155" i="35"/>
  <c r="BR71" i="35"/>
  <c r="CH174" i="35"/>
  <c r="CH155" i="35"/>
  <c r="CH71" i="35"/>
  <c r="C37" i="33"/>
  <c r="D163" i="29"/>
  <c r="D144" i="29"/>
  <c r="D60" i="29"/>
  <c r="E31" i="29"/>
  <c r="E25" i="29"/>
  <c r="D164" i="29"/>
  <c r="D145" i="29"/>
  <c r="D61" i="29"/>
  <c r="D172" i="29"/>
  <c r="D153" i="29"/>
  <c r="D69" i="29"/>
  <c r="E25" i="30"/>
  <c r="D164" i="30"/>
  <c r="D145" i="30"/>
  <c r="D61" i="30"/>
  <c r="E31" i="30"/>
  <c r="D170" i="30"/>
  <c r="D151" i="30"/>
  <c r="D67" i="30"/>
  <c r="D174" i="30"/>
  <c r="D155" i="30"/>
  <c r="D71" i="30"/>
  <c r="D167" i="30"/>
  <c r="D148" i="30"/>
  <c r="D64" i="30"/>
  <c r="E35" i="30"/>
  <c r="C158" i="35"/>
  <c r="BN167" i="36"/>
  <c r="BN148" i="36"/>
  <c r="BN64" i="36"/>
  <c r="O168" i="36"/>
  <c r="O149" i="36"/>
  <c r="O65" i="36"/>
  <c r="AE168" i="36"/>
  <c r="AE149" i="36"/>
  <c r="AE65" i="36"/>
  <c r="BK168" i="36"/>
  <c r="BK149" i="36"/>
  <c r="BK65" i="36"/>
  <c r="CA168" i="36"/>
  <c r="CA149" i="36"/>
  <c r="CA65" i="36"/>
  <c r="AB169" i="36"/>
  <c r="AB150" i="36"/>
  <c r="AB66" i="36"/>
  <c r="AR169" i="36"/>
  <c r="AR150" i="36"/>
  <c r="AR66" i="36"/>
  <c r="BH169" i="36"/>
  <c r="BH150" i="36"/>
  <c r="BH66" i="36"/>
  <c r="BX169" i="36"/>
  <c r="BX150" i="36"/>
  <c r="BX66" i="36"/>
  <c r="I170" i="36"/>
  <c r="I151" i="36"/>
  <c r="I67" i="36"/>
  <c r="AY170" i="36"/>
  <c r="AY151" i="36"/>
  <c r="AY67" i="36"/>
  <c r="M172" i="36"/>
  <c r="M153" i="36"/>
  <c r="M69" i="36"/>
  <c r="BF173" i="36"/>
  <c r="BF154" i="36"/>
  <c r="BF70" i="36"/>
  <c r="J162" i="36"/>
  <c r="J143" i="36"/>
  <c r="J59" i="36"/>
  <c r="Z162" i="36"/>
  <c r="Z143" i="36"/>
  <c r="Z59" i="36"/>
  <c r="BF162" i="36"/>
  <c r="BF143" i="36"/>
  <c r="BF59" i="36"/>
  <c r="G144" i="36"/>
  <c r="G163" i="36"/>
  <c r="G60" i="36"/>
  <c r="AM144" i="36"/>
  <c r="AM163" i="36"/>
  <c r="AM60" i="36"/>
  <c r="BS144" i="36"/>
  <c r="BS163" i="36"/>
  <c r="BS60" i="36"/>
  <c r="T145" i="36"/>
  <c r="T164" i="36"/>
  <c r="T61" i="36"/>
  <c r="AZ145" i="36"/>
  <c r="AZ164" i="36"/>
  <c r="AZ61" i="36"/>
  <c r="CF164" i="36"/>
  <c r="CF145" i="36"/>
  <c r="CF61" i="36"/>
  <c r="AG165" i="36"/>
  <c r="AG146" i="36"/>
  <c r="AG62" i="36"/>
  <c r="BM165" i="36"/>
  <c r="BM146" i="36"/>
  <c r="BM62" i="36"/>
  <c r="N166" i="36"/>
  <c r="N147" i="36"/>
  <c r="N63" i="36"/>
  <c r="AT166" i="36"/>
  <c r="AT147" i="36"/>
  <c r="AT63" i="36"/>
  <c r="BZ166" i="36"/>
  <c r="BZ147" i="36"/>
  <c r="BZ63" i="36"/>
  <c r="AA167" i="36"/>
  <c r="AA148" i="36"/>
  <c r="AA64" i="36"/>
  <c r="BG167" i="36"/>
  <c r="BG148" i="36"/>
  <c r="BG64" i="36"/>
  <c r="H168" i="36"/>
  <c r="H149" i="36"/>
  <c r="H65" i="36"/>
  <c r="BD168" i="36"/>
  <c r="BD149" i="36"/>
  <c r="BD65" i="36"/>
  <c r="U169" i="36"/>
  <c r="U150" i="36"/>
  <c r="U66" i="36"/>
  <c r="BQ169" i="36"/>
  <c r="BQ150" i="36"/>
  <c r="BQ66" i="36"/>
  <c r="W170" i="36"/>
  <c r="W151" i="36"/>
  <c r="W67" i="36"/>
  <c r="BP171" i="36"/>
  <c r="BP152" i="36"/>
  <c r="BP68" i="36"/>
  <c r="AD173" i="36"/>
  <c r="AD154" i="36"/>
  <c r="AD70" i="36"/>
  <c r="S162" i="36"/>
  <c r="S143" i="36"/>
  <c r="S59" i="36"/>
  <c r="AY162" i="36"/>
  <c r="AY143" i="36"/>
  <c r="AY59" i="36"/>
  <c r="P163" i="36"/>
  <c r="P144" i="36"/>
  <c r="P60" i="36"/>
  <c r="BL163" i="36"/>
  <c r="BL144" i="36"/>
  <c r="BL60" i="36"/>
  <c r="AC145" i="36"/>
  <c r="AC164" i="36"/>
  <c r="AC61" i="36"/>
  <c r="BI145" i="36"/>
  <c r="BI164" i="36"/>
  <c r="BI61" i="36"/>
  <c r="J165" i="36"/>
  <c r="J146" i="36"/>
  <c r="J62" i="36"/>
  <c r="BF165" i="36"/>
  <c r="BF146" i="36"/>
  <c r="BF62" i="36"/>
  <c r="W166" i="36"/>
  <c r="W147" i="36"/>
  <c r="W63" i="36"/>
  <c r="D167" i="36"/>
  <c r="D148" i="36"/>
  <c r="D64" i="36"/>
  <c r="AZ167" i="36"/>
  <c r="AZ148" i="36"/>
  <c r="AZ64" i="36"/>
  <c r="K170" i="36"/>
  <c r="K151" i="36"/>
  <c r="K67" i="36"/>
  <c r="U143" i="36"/>
  <c r="U162" i="36"/>
  <c r="U59" i="36"/>
  <c r="BA143" i="36"/>
  <c r="BA162" i="36"/>
  <c r="BA59" i="36"/>
  <c r="CG143" i="36"/>
  <c r="CG162" i="36"/>
  <c r="CG59" i="36"/>
  <c r="AH144" i="36"/>
  <c r="AH163" i="36"/>
  <c r="AH60" i="36"/>
  <c r="BN144" i="36"/>
  <c r="BN163" i="36"/>
  <c r="BN60" i="36"/>
  <c r="O164" i="36"/>
  <c r="O145" i="36"/>
  <c r="O61" i="36"/>
  <c r="AU164" i="36"/>
  <c r="AU145" i="36"/>
  <c r="AU61" i="36"/>
  <c r="CA164" i="36"/>
  <c r="CA145" i="36"/>
  <c r="CA61" i="36"/>
  <c r="AB165" i="36"/>
  <c r="AB146" i="36"/>
  <c r="AB62" i="36"/>
  <c r="BH165" i="36"/>
  <c r="BH146" i="36"/>
  <c r="BH62" i="36"/>
  <c r="I166" i="36"/>
  <c r="I147" i="36"/>
  <c r="I63" i="36"/>
  <c r="AO166" i="36"/>
  <c r="AO147" i="36"/>
  <c r="AO63" i="36"/>
  <c r="BU166" i="36"/>
  <c r="BU147" i="36"/>
  <c r="BU63" i="36"/>
  <c r="V167" i="36"/>
  <c r="V148" i="36"/>
  <c r="V64" i="36"/>
  <c r="BB167" i="36"/>
  <c r="BB148" i="36"/>
  <c r="BB64" i="36"/>
  <c r="CH167" i="36"/>
  <c r="CH148" i="36"/>
  <c r="CH64" i="36"/>
  <c r="AI168" i="36"/>
  <c r="AI149" i="36"/>
  <c r="AI65" i="36"/>
  <c r="BO168" i="36"/>
  <c r="BO149" i="36"/>
  <c r="BO65" i="36"/>
  <c r="P169" i="36"/>
  <c r="P150" i="36"/>
  <c r="P66" i="36"/>
  <c r="AV169" i="36"/>
  <c r="AV150" i="36"/>
  <c r="AV66" i="36"/>
  <c r="CB169" i="36"/>
  <c r="CB150" i="36"/>
  <c r="CB66" i="36"/>
  <c r="BO170" i="36"/>
  <c r="BO151" i="36"/>
  <c r="BO67" i="36"/>
  <c r="AC172" i="36"/>
  <c r="AC153" i="36"/>
  <c r="AC69" i="36"/>
  <c r="BV173" i="36"/>
  <c r="BV154" i="36"/>
  <c r="BV70" i="36"/>
  <c r="N162" i="36"/>
  <c r="N143" i="36"/>
  <c r="N59" i="36"/>
  <c r="AT162" i="36"/>
  <c r="AT143" i="36"/>
  <c r="AT59" i="36"/>
  <c r="BZ162" i="36"/>
  <c r="BZ143" i="36"/>
  <c r="BZ59" i="36"/>
  <c r="AA144" i="36"/>
  <c r="AA163" i="36"/>
  <c r="AA60" i="36"/>
  <c r="BG144" i="36"/>
  <c r="BG163" i="36"/>
  <c r="BG60" i="36"/>
  <c r="H145" i="36"/>
  <c r="H164" i="36"/>
  <c r="H61" i="36"/>
  <c r="AN145" i="36"/>
  <c r="AN164" i="36"/>
  <c r="AN61" i="36"/>
  <c r="BT145" i="36"/>
  <c r="BT164" i="36"/>
  <c r="BT61" i="36"/>
  <c r="U165" i="36"/>
  <c r="U146" i="36"/>
  <c r="U62" i="36"/>
  <c r="BA165" i="36"/>
  <c r="BA146" i="36"/>
  <c r="BA62" i="36"/>
  <c r="CG165" i="36"/>
  <c r="CG146" i="36"/>
  <c r="CG62" i="36"/>
  <c r="AH166" i="36"/>
  <c r="AH147" i="36"/>
  <c r="AH63" i="36"/>
  <c r="BN166" i="36"/>
  <c r="BN147" i="36"/>
  <c r="BN63" i="36"/>
  <c r="O167" i="36"/>
  <c r="O148" i="36"/>
  <c r="O64" i="36"/>
  <c r="AU167" i="36"/>
  <c r="AU148" i="36"/>
  <c r="AU64" i="36"/>
  <c r="CA167" i="36"/>
  <c r="CA148" i="36"/>
  <c r="CA64" i="36"/>
  <c r="AB168" i="36"/>
  <c r="AB149" i="36"/>
  <c r="AB65" i="36"/>
  <c r="BX168" i="36"/>
  <c r="BX149" i="36"/>
  <c r="BX65" i="36"/>
  <c r="Y169" i="36"/>
  <c r="Y150" i="36"/>
  <c r="Y66" i="36"/>
  <c r="BE169" i="36"/>
  <c r="BE150" i="36"/>
  <c r="BE66" i="36"/>
  <c r="BU169" i="36"/>
  <c r="BU150" i="36"/>
  <c r="BU66" i="36"/>
  <c r="T171" i="36"/>
  <c r="T152" i="36"/>
  <c r="T68" i="36"/>
  <c r="BM172" i="36"/>
  <c r="BM153" i="36"/>
  <c r="BM69" i="36"/>
  <c r="AA174" i="36"/>
  <c r="AA155" i="36"/>
  <c r="AA71" i="36"/>
  <c r="W162" i="36"/>
  <c r="W143" i="36"/>
  <c r="W59" i="36"/>
  <c r="BC162" i="36"/>
  <c r="BC143" i="36"/>
  <c r="BC59" i="36"/>
  <c r="D163" i="36"/>
  <c r="D144" i="36"/>
  <c r="D60" i="36"/>
  <c r="AJ163" i="36"/>
  <c r="AJ144" i="36"/>
  <c r="AJ60" i="36"/>
  <c r="BP163" i="36"/>
  <c r="BP144" i="36"/>
  <c r="BP60" i="36"/>
  <c r="Q145" i="36"/>
  <c r="Q164" i="36"/>
  <c r="Q61" i="36"/>
  <c r="AW145" i="36"/>
  <c r="AW164" i="36"/>
  <c r="AW61" i="36"/>
  <c r="CC145" i="36"/>
  <c r="CC164" i="36"/>
  <c r="CC61" i="36"/>
  <c r="AD165" i="36"/>
  <c r="AD146" i="36"/>
  <c r="AD62" i="36"/>
  <c r="BJ165" i="36"/>
  <c r="BJ146" i="36"/>
  <c r="BJ62" i="36"/>
  <c r="K166" i="36"/>
  <c r="K147" i="36"/>
  <c r="K63" i="36"/>
  <c r="AQ166" i="36"/>
  <c r="AQ147" i="36"/>
  <c r="AQ63" i="36"/>
  <c r="BW166" i="36"/>
  <c r="BW147" i="36"/>
  <c r="BW63" i="36"/>
  <c r="X167" i="36"/>
  <c r="X148" i="36"/>
  <c r="X64" i="36"/>
  <c r="BD167" i="36"/>
  <c r="BD148" i="36"/>
  <c r="BD64" i="36"/>
  <c r="E168" i="36"/>
  <c r="E149" i="36"/>
  <c r="E65" i="36"/>
  <c r="BA168" i="36"/>
  <c r="BA149" i="36"/>
  <c r="BA65" i="36"/>
  <c r="CG168" i="36"/>
  <c r="CG149" i="36"/>
  <c r="CG65" i="36"/>
  <c r="AH169" i="36"/>
  <c r="AH150" i="36"/>
  <c r="AH66" i="36"/>
  <c r="BN169" i="36"/>
  <c r="BN150" i="36"/>
  <c r="BN66" i="36"/>
  <c r="O170" i="36"/>
  <c r="O151" i="36"/>
  <c r="O67" i="36"/>
  <c r="BD171" i="36"/>
  <c r="BD152" i="36"/>
  <c r="BD68" i="36"/>
  <c r="R173" i="36"/>
  <c r="R154" i="36"/>
  <c r="R70" i="36"/>
  <c r="L143" i="36"/>
  <c r="L162" i="36"/>
  <c r="L59" i="36"/>
  <c r="AR143" i="36"/>
  <c r="AR162" i="36"/>
  <c r="AR59" i="36"/>
  <c r="BX143" i="36"/>
  <c r="BX162" i="36"/>
  <c r="BX59" i="36"/>
  <c r="Y163" i="36"/>
  <c r="Y144" i="36"/>
  <c r="Y60" i="36"/>
  <c r="BE163" i="36"/>
  <c r="BE144" i="36"/>
  <c r="BE60" i="36"/>
  <c r="F164" i="36"/>
  <c r="F145" i="36"/>
  <c r="F61" i="36"/>
  <c r="AL164" i="36"/>
  <c r="AL145" i="36"/>
  <c r="AL61" i="36"/>
  <c r="BR164" i="36"/>
  <c r="BR145" i="36"/>
  <c r="BR61" i="36"/>
  <c r="S165" i="36"/>
  <c r="S146" i="36"/>
  <c r="S62" i="36"/>
  <c r="AI165" i="36"/>
  <c r="AI146" i="36"/>
  <c r="AI62" i="36"/>
  <c r="BO165" i="36"/>
  <c r="BO146" i="36"/>
  <c r="BO62" i="36"/>
  <c r="P166" i="36"/>
  <c r="P147" i="36"/>
  <c r="P63" i="36"/>
  <c r="AV166" i="36"/>
  <c r="AV147" i="36"/>
  <c r="AV63" i="36"/>
  <c r="CB166" i="36"/>
  <c r="CB147" i="36"/>
  <c r="CB63" i="36"/>
  <c r="AC167" i="36"/>
  <c r="AC148" i="36"/>
  <c r="AC64" i="36"/>
  <c r="BI167" i="36"/>
  <c r="BI148" i="36"/>
  <c r="BI64" i="36"/>
  <c r="J168" i="36"/>
  <c r="J149" i="36"/>
  <c r="J65" i="36"/>
  <c r="AP168" i="36"/>
  <c r="AP149" i="36"/>
  <c r="AP65" i="36"/>
  <c r="BV168" i="36"/>
  <c r="BV149" i="36"/>
  <c r="BV65" i="36"/>
  <c r="W169" i="36"/>
  <c r="W150" i="36"/>
  <c r="W66" i="36"/>
  <c r="BC169" i="36"/>
  <c r="BC150" i="36"/>
  <c r="BC66" i="36"/>
  <c r="AE170" i="36"/>
  <c r="AE151" i="36"/>
  <c r="AE67" i="36"/>
  <c r="BX171" i="36"/>
  <c r="BX152" i="36"/>
  <c r="BX68" i="36"/>
  <c r="AL173" i="36"/>
  <c r="AL154" i="36"/>
  <c r="AL70" i="36"/>
  <c r="CE174" i="36"/>
  <c r="CE155" i="36"/>
  <c r="CE71" i="36"/>
  <c r="AR170" i="36"/>
  <c r="AR151" i="36"/>
  <c r="AR67" i="36"/>
  <c r="BH170" i="36"/>
  <c r="BH151" i="36"/>
  <c r="BH67" i="36"/>
  <c r="I171" i="36"/>
  <c r="I152" i="36"/>
  <c r="I68" i="36"/>
  <c r="AO171" i="36"/>
  <c r="AO152" i="36"/>
  <c r="AO68" i="36"/>
  <c r="BU171" i="36"/>
  <c r="BU152" i="36"/>
  <c r="BU68" i="36"/>
  <c r="V172" i="36"/>
  <c r="V153" i="36"/>
  <c r="V69" i="36"/>
  <c r="BB172" i="36"/>
  <c r="BB153" i="36"/>
  <c r="BB69" i="36"/>
  <c r="CH172" i="36"/>
  <c r="CH153" i="36"/>
  <c r="CH69" i="36"/>
  <c r="AI173" i="36"/>
  <c r="AI154" i="36"/>
  <c r="AI70" i="36"/>
  <c r="BO173" i="36"/>
  <c r="BO154" i="36"/>
  <c r="BO70" i="36"/>
  <c r="P174" i="36"/>
  <c r="P155" i="36"/>
  <c r="P71" i="36"/>
  <c r="AV174" i="36"/>
  <c r="AV155" i="36"/>
  <c r="AV71" i="36"/>
  <c r="CB174" i="36"/>
  <c r="CB155" i="36"/>
  <c r="CB71" i="36"/>
  <c r="AS170" i="36"/>
  <c r="AS151" i="36"/>
  <c r="AS67" i="36"/>
  <c r="BY170" i="36"/>
  <c r="BY151" i="36"/>
  <c r="BY67" i="36"/>
  <c r="Z171" i="36"/>
  <c r="Z152" i="36"/>
  <c r="Z68" i="36"/>
  <c r="BF171" i="36"/>
  <c r="BF152" i="36"/>
  <c r="BF68" i="36"/>
  <c r="G172" i="36"/>
  <c r="G153" i="36"/>
  <c r="G69" i="36"/>
  <c r="AM172" i="36"/>
  <c r="AM153" i="36"/>
  <c r="AM69" i="36"/>
  <c r="BS172" i="36"/>
  <c r="BS153" i="36"/>
  <c r="BS69" i="36"/>
  <c r="D173" i="36"/>
  <c r="D154" i="36"/>
  <c r="D70" i="36"/>
  <c r="AJ173" i="36"/>
  <c r="AJ154" i="36"/>
  <c r="AJ70" i="36"/>
  <c r="CF173" i="36"/>
  <c r="CF154" i="36"/>
  <c r="CF70" i="36"/>
  <c r="AG174" i="36"/>
  <c r="AG155" i="36"/>
  <c r="AG71" i="36"/>
  <c r="BM174" i="36"/>
  <c r="BM155" i="36"/>
  <c r="BM71" i="36"/>
  <c r="Z170" i="36"/>
  <c r="Z151" i="36"/>
  <c r="Z67" i="36"/>
  <c r="BF170" i="36"/>
  <c r="BF151" i="36"/>
  <c r="BF67" i="36"/>
  <c r="G171" i="36"/>
  <c r="G152" i="36"/>
  <c r="G68" i="36"/>
  <c r="AM171" i="36"/>
  <c r="AM152" i="36"/>
  <c r="AM68" i="36"/>
  <c r="BS171" i="36"/>
  <c r="BS152" i="36"/>
  <c r="BS68" i="36"/>
  <c r="T172" i="36"/>
  <c r="T153" i="36"/>
  <c r="T69" i="36"/>
  <c r="AZ172" i="36"/>
  <c r="AZ153" i="36"/>
  <c r="AZ69" i="36"/>
  <c r="CF172" i="36"/>
  <c r="CF153" i="36"/>
  <c r="CF69" i="36"/>
  <c r="AG173" i="36"/>
  <c r="AG154" i="36"/>
  <c r="AG70" i="36"/>
  <c r="BM173" i="36"/>
  <c r="BM154" i="36"/>
  <c r="BM70" i="36"/>
  <c r="N174" i="36"/>
  <c r="N155" i="36"/>
  <c r="N71" i="36"/>
  <c r="AT174" i="36"/>
  <c r="AT155" i="36"/>
  <c r="AT71" i="36"/>
  <c r="BZ174" i="36"/>
  <c r="BZ155" i="36"/>
  <c r="BZ71" i="36"/>
  <c r="AA162" i="35"/>
  <c r="AA143" i="35"/>
  <c r="AA59" i="35"/>
  <c r="BG162" i="35"/>
  <c r="BG143" i="35"/>
  <c r="BG59" i="35"/>
  <c r="H163" i="35"/>
  <c r="H144" i="35"/>
  <c r="H60" i="35"/>
  <c r="AN163" i="35"/>
  <c r="AN144" i="35"/>
  <c r="AN60" i="35"/>
  <c r="BT163" i="35"/>
  <c r="BT144" i="35"/>
  <c r="BT60" i="35"/>
  <c r="U164" i="35"/>
  <c r="U145" i="35"/>
  <c r="U61" i="35"/>
  <c r="BA164" i="35"/>
  <c r="BA145" i="35"/>
  <c r="BA61" i="35"/>
  <c r="CG164" i="35"/>
  <c r="CG145" i="35"/>
  <c r="CG61" i="35"/>
  <c r="AH165" i="35"/>
  <c r="AH146" i="35"/>
  <c r="AH62" i="35"/>
  <c r="BN165" i="35"/>
  <c r="BN146" i="35"/>
  <c r="BN62" i="35"/>
  <c r="O166" i="35"/>
  <c r="O147" i="35"/>
  <c r="O63" i="35"/>
  <c r="AU166" i="35"/>
  <c r="AU147" i="35"/>
  <c r="AU63" i="35"/>
  <c r="CA166" i="35"/>
  <c r="CA147" i="35"/>
  <c r="CA63" i="35"/>
  <c r="AB167" i="35"/>
  <c r="AB148" i="35"/>
  <c r="AB64" i="35"/>
  <c r="BH167" i="35"/>
  <c r="BH148" i="35"/>
  <c r="BH64" i="35"/>
  <c r="I168" i="35"/>
  <c r="I149" i="35"/>
  <c r="I65" i="35"/>
  <c r="AO168" i="35"/>
  <c r="AO149" i="35"/>
  <c r="AO65" i="35"/>
  <c r="BU168" i="35"/>
  <c r="BU149" i="35"/>
  <c r="BU65" i="35"/>
  <c r="AI170" i="35"/>
  <c r="AI151" i="35"/>
  <c r="AI67" i="35"/>
  <c r="BO170" i="35"/>
  <c r="BO151" i="35"/>
  <c r="BO67" i="35"/>
  <c r="P171" i="35"/>
  <c r="P152" i="35"/>
  <c r="P68" i="35"/>
  <c r="AV171" i="35"/>
  <c r="AV152" i="35"/>
  <c r="AV68" i="35"/>
  <c r="CB171" i="35"/>
  <c r="CB152" i="35"/>
  <c r="CB68" i="35"/>
  <c r="AC172" i="35"/>
  <c r="AC153" i="35"/>
  <c r="AC69" i="35"/>
  <c r="BI172" i="35"/>
  <c r="BI153" i="35"/>
  <c r="BI69" i="35"/>
  <c r="J154" i="35"/>
  <c r="J173" i="35"/>
  <c r="J70" i="35"/>
  <c r="AP154" i="35"/>
  <c r="AP173" i="35"/>
  <c r="AP70" i="35"/>
  <c r="BV154" i="35"/>
  <c r="BV173" i="35"/>
  <c r="BV70" i="35"/>
  <c r="W174" i="35"/>
  <c r="W155" i="35"/>
  <c r="W71" i="35"/>
  <c r="BC174" i="35"/>
  <c r="BC155" i="35"/>
  <c r="BC71" i="35"/>
  <c r="D143" i="35"/>
  <c r="D59" i="35"/>
  <c r="D37" i="35"/>
  <c r="AJ162" i="35"/>
  <c r="AJ143" i="35"/>
  <c r="AJ59" i="35"/>
  <c r="BP162" i="35"/>
  <c r="BP143" i="35"/>
  <c r="BP59" i="35"/>
  <c r="Q163" i="35"/>
  <c r="Q144" i="35"/>
  <c r="Q60" i="35"/>
  <c r="AW163" i="35"/>
  <c r="AW144" i="35"/>
  <c r="AW60" i="35"/>
  <c r="N164" i="35"/>
  <c r="N145" i="35"/>
  <c r="N61" i="35"/>
  <c r="AT164" i="35"/>
  <c r="AT145" i="35"/>
  <c r="AT61" i="35"/>
  <c r="BZ164" i="35"/>
  <c r="BZ145" i="35"/>
  <c r="BZ61" i="35"/>
  <c r="AA165" i="35"/>
  <c r="AA146" i="35"/>
  <c r="AA62" i="35"/>
  <c r="BG165" i="35"/>
  <c r="BG146" i="35"/>
  <c r="BG62" i="35"/>
  <c r="H166" i="35"/>
  <c r="H147" i="35"/>
  <c r="H63" i="35"/>
  <c r="AN166" i="35"/>
  <c r="AN147" i="35"/>
  <c r="AN63" i="35"/>
  <c r="BT166" i="35"/>
  <c r="BT147" i="35"/>
  <c r="BT63" i="35"/>
  <c r="U167" i="35"/>
  <c r="U148" i="35"/>
  <c r="U64" i="35"/>
  <c r="BA167" i="35"/>
  <c r="BA148" i="35"/>
  <c r="BA64" i="35"/>
  <c r="CG167" i="35"/>
  <c r="CG148" i="35"/>
  <c r="CG64" i="35"/>
  <c r="AH168" i="35"/>
  <c r="AH149" i="35"/>
  <c r="AH65" i="35"/>
  <c r="BN168" i="35"/>
  <c r="BN149" i="35"/>
  <c r="BN65" i="35"/>
  <c r="AB170" i="35"/>
  <c r="AB151" i="35"/>
  <c r="AB67" i="35"/>
  <c r="BH170" i="35"/>
  <c r="BH151" i="35"/>
  <c r="BH67" i="35"/>
  <c r="I171" i="35"/>
  <c r="I152" i="35"/>
  <c r="I68" i="35"/>
  <c r="AO171" i="35"/>
  <c r="AO152" i="35"/>
  <c r="AO68" i="35"/>
  <c r="BU171" i="35"/>
  <c r="BU152" i="35"/>
  <c r="BU68" i="35"/>
  <c r="V172" i="35"/>
  <c r="V153" i="35"/>
  <c r="V69" i="35"/>
  <c r="BB172" i="35"/>
  <c r="BB153" i="35"/>
  <c r="BB69" i="35"/>
  <c r="CH172" i="35"/>
  <c r="CH153" i="35"/>
  <c r="CH69" i="35"/>
  <c r="AI154" i="35"/>
  <c r="AI173" i="35"/>
  <c r="AI70" i="35"/>
  <c r="BO154" i="35"/>
  <c r="BO173" i="35"/>
  <c r="BO70" i="35"/>
  <c r="P155" i="35"/>
  <c r="P174" i="35"/>
  <c r="P71" i="35"/>
  <c r="AV155" i="35"/>
  <c r="AV174" i="35"/>
  <c r="AV71" i="35"/>
  <c r="CB155" i="35"/>
  <c r="CB174" i="35"/>
  <c r="CB71" i="35"/>
  <c r="AC162" i="35"/>
  <c r="AC143" i="35"/>
  <c r="AC59" i="35"/>
  <c r="BI162" i="35"/>
  <c r="BI143" i="35"/>
  <c r="BI59" i="35"/>
  <c r="J163" i="35"/>
  <c r="J144" i="35"/>
  <c r="J60" i="35"/>
  <c r="AP163" i="35"/>
  <c r="AP144" i="35"/>
  <c r="AP60" i="35"/>
  <c r="BV163" i="35"/>
  <c r="BV144" i="35"/>
  <c r="BV60" i="35"/>
  <c r="W164" i="35"/>
  <c r="W145" i="35"/>
  <c r="W61" i="35"/>
  <c r="BC164" i="35"/>
  <c r="BC145" i="35"/>
  <c r="BC61" i="35"/>
  <c r="D165" i="35"/>
  <c r="D146" i="35"/>
  <c r="D62" i="35"/>
  <c r="AJ165" i="35"/>
  <c r="AJ146" i="35"/>
  <c r="AJ62" i="35"/>
  <c r="BP165" i="35"/>
  <c r="BP146" i="35"/>
  <c r="BP62" i="35"/>
  <c r="CF165" i="35"/>
  <c r="CF146" i="35"/>
  <c r="CF62" i="35"/>
  <c r="AG166" i="35"/>
  <c r="AG147" i="35"/>
  <c r="AG63" i="35"/>
  <c r="BM166" i="35"/>
  <c r="BM147" i="35"/>
  <c r="BM63" i="35"/>
  <c r="N167" i="35"/>
  <c r="N148" i="35"/>
  <c r="N64" i="35"/>
  <c r="AT167" i="35"/>
  <c r="AT148" i="35"/>
  <c r="AT64" i="35"/>
  <c r="BZ167" i="35"/>
  <c r="BZ148" i="35"/>
  <c r="BZ64" i="35"/>
  <c r="AA168" i="35"/>
  <c r="AA149" i="35"/>
  <c r="AA65" i="35"/>
  <c r="BG168" i="35"/>
  <c r="BG149" i="35"/>
  <c r="BG65" i="35"/>
  <c r="H169" i="35"/>
  <c r="H150" i="35"/>
  <c r="H66" i="35"/>
  <c r="U170" i="35"/>
  <c r="U151" i="35"/>
  <c r="U67" i="35"/>
  <c r="BA170" i="35"/>
  <c r="BA151" i="35"/>
  <c r="BA67" i="35"/>
  <c r="CG170" i="35"/>
  <c r="CG151" i="35"/>
  <c r="CG67" i="35"/>
  <c r="AH171" i="35"/>
  <c r="AH152" i="35"/>
  <c r="AH68" i="35"/>
  <c r="BN171" i="35"/>
  <c r="BN152" i="35"/>
  <c r="BN68" i="35"/>
  <c r="O172" i="35"/>
  <c r="O153" i="35"/>
  <c r="O69" i="35"/>
  <c r="AU172" i="35"/>
  <c r="AU153" i="35"/>
  <c r="AU69" i="35"/>
  <c r="CA172" i="35"/>
  <c r="CA153" i="35"/>
  <c r="CA69" i="35"/>
  <c r="AB173" i="35"/>
  <c r="AB154" i="35"/>
  <c r="AB70" i="35"/>
  <c r="BH173" i="35"/>
  <c r="BH154" i="35"/>
  <c r="BH70" i="35"/>
  <c r="I155" i="35"/>
  <c r="I174" i="35"/>
  <c r="I71" i="35"/>
  <c r="AO155" i="35"/>
  <c r="AO174" i="35"/>
  <c r="AO71" i="35"/>
  <c r="BU155" i="35"/>
  <c r="BU174" i="35"/>
  <c r="BU71" i="35"/>
  <c r="V162" i="35"/>
  <c r="V143" i="35"/>
  <c r="V59" i="35"/>
  <c r="BB162" i="35"/>
  <c r="BB143" i="35"/>
  <c r="BB59" i="35"/>
  <c r="CH162" i="35"/>
  <c r="CH143" i="35"/>
  <c r="CH59" i="35"/>
  <c r="AI163" i="35"/>
  <c r="AI144" i="35"/>
  <c r="AI60" i="35"/>
  <c r="BO163" i="35"/>
  <c r="BO144" i="35"/>
  <c r="BO60" i="35"/>
  <c r="P164" i="35"/>
  <c r="P145" i="35"/>
  <c r="P61" i="35"/>
  <c r="AV164" i="35"/>
  <c r="AV145" i="35"/>
  <c r="AV61" i="35"/>
  <c r="CB164" i="35"/>
  <c r="CB145" i="35"/>
  <c r="CB61" i="35"/>
  <c r="AC165" i="35"/>
  <c r="AC146" i="35"/>
  <c r="AC62" i="35"/>
  <c r="BI165" i="35"/>
  <c r="BI146" i="35"/>
  <c r="BI62" i="35"/>
  <c r="J166" i="35"/>
  <c r="J147" i="35"/>
  <c r="J63" i="35"/>
  <c r="Z166" i="35"/>
  <c r="Z147" i="35"/>
  <c r="Z63" i="35"/>
  <c r="BF166" i="35"/>
  <c r="BF147" i="35"/>
  <c r="BF63" i="35"/>
  <c r="G167" i="35"/>
  <c r="G148" i="35"/>
  <c r="G64" i="35"/>
  <c r="AM167" i="35"/>
  <c r="AM148" i="35"/>
  <c r="AM64" i="35"/>
  <c r="BS167" i="35"/>
  <c r="BS148" i="35"/>
  <c r="BS64" i="35"/>
  <c r="T168" i="35"/>
  <c r="T149" i="35"/>
  <c r="T65" i="35"/>
  <c r="AZ168" i="35"/>
  <c r="AZ149" i="35"/>
  <c r="AZ65" i="35"/>
  <c r="CF168" i="35"/>
  <c r="CF149" i="35"/>
  <c r="CF65" i="35"/>
  <c r="N170" i="35"/>
  <c r="N151" i="35"/>
  <c r="N67" i="35"/>
  <c r="AT170" i="35"/>
  <c r="AT151" i="35"/>
  <c r="AT67" i="35"/>
  <c r="BZ170" i="35"/>
  <c r="BZ151" i="35"/>
  <c r="BZ67" i="35"/>
  <c r="AA171" i="35"/>
  <c r="AA152" i="35"/>
  <c r="AA68" i="35"/>
  <c r="BG171" i="35"/>
  <c r="BG152" i="35"/>
  <c r="BG68" i="35"/>
  <c r="H172" i="35"/>
  <c r="H153" i="35"/>
  <c r="H69" i="35"/>
  <c r="AN172" i="35"/>
  <c r="AN153" i="35"/>
  <c r="AN69" i="35"/>
  <c r="BT153" i="35"/>
  <c r="BT172" i="35"/>
  <c r="BT69" i="35"/>
  <c r="U173" i="35"/>
  <c r="U154" i="35"/>
  <c r="U70" i="35"/>
  <c r="BA173" i="35"/>
  <c r="BA154" i="35"/>
  <c r="BA70" i="35"/>
  <c r="CG173" i="35"/>
  <c r="CG154" i="35"/>
  <c r="CG70" i="35"/>
  <c r="AH174" i="35"/>
  <c r="AH155" i="35"/>
  <c r="AH71" i="35"/>
  <c r="BN174" i="35"/>
  <c r="BN155" i="35"/>
  <c r="BN71" i="35"/>
  <c r="C37" i="34"/>
  <c r="D33" i="33"/>
  <c r="D69" i="33" s="1"/>
  <c r="D29" i="33"/>
  <c r="D65" i="33" s="1"/>
  <c r="D25" i="33"/>
  <c r="D61" i="33" s="1"/>
  <c r="D34" i="33"/>
  <c r="D70" i="33" s="1"/>
  <c r="D30" i="33"/>
  <c r="D26" i="33"/>
  <c r="D35" i="33"/>
  <c r="D31" i="33"/>
  <c r="D27" i="33"/>
  <c r="D63" i="33" s="1"/>
  <c r="D23" i="33"/>
  <c r="E23" i="33" s="1"/>
  <c r="F23" i="33" s="1"/>
  <c r="G23" i="33" s="1"/>
  <c r="H23" i="33" s="1"/>
  <c r="I23" i="33" s="1"/>
  <c r="J23" i="33" s="1"/>
  <c r="K23" i="33" s="1"/>
  <c r="L23" i="33" s="1"/>
  <c r="M23" i="33" s="1"/>
  <c r="N23" i="33" s="1"/>
  <c r="O23" i="33" s="1"/>
  <c r="P23" i="33" s="1"/>
  <c r="Q23" i="33" s="1"/>
  <c r="R23" i="33" s="1"/>
  <c r="S23" i="33" s="1"/>
  <c r="T23" i="33" s="1"/>
  <c r="U23" i="33" s="1"/>
  <c r="V23" i="33" s="1"/>
  <c r="W23" i="33" s="1"/>
  <c r="X23" i="33" s="1"/>
  <c r="Y23" i="33" s="1"/>
  <c r="Z23" i="33" s="1"/>
  <c r="AA23" i="33" s="1"/>
  <c r="AB23" i="33" s="1"/>
  <c r="AC23" i="33" s="1"/>
  <c r="AD23" i="33" s="1"/>
  <c r="AE23" i="33" s="1"/>
  <c r="AF23" i="33" s="1"/>
  <c r="AG23" i="33" s="1"/>
  <c r="AH23" i="33" s="1"/>
  <c r="AI23" i="33" s="1"/>
  <c r="AJ23" i="33" s="1"/>
  <c r="AK23" i="33" s="1"/>
  <c r="AL23" i="33" s="1"/>
  <c r="AM23" i="33" s="1"/>
  <c r="AN23" i="33" s="1"/>
  <c r="AO23" i="33" s="1"/>
  <c r="AP23" i="33" s="1"/>
  <c r="AQ23" i="33" s="1"/>
  <c r="AR23" i="33" s="1"/>
  <c r="AS23" i="33" s="1"/>
  <c r="AT23" i="33" s="1"/>
  <c r="AU23" i="33" s="1"/>
  <c r="AV23" i="33" s="1"/>
  <c r="AW23" i="33" s="1"/>
  <c r="AX23" i="33" s="1"/>
  <c r="AY23" i="33" s="1"/>
  <c r="AZ23" i="33" s="1"/>
  <c r="BA23" i="33" s="1"/>
  <c r="BB23" i="33" s="1"/>
  <c r="BC23" i="33" s="1"/>
  <c r="BD23" i="33" s="1"/>
  <c r="BE23" i="33" s="1"/>
  <c r="BF23" i="33" s="1"/>
  <c r="BG23" i="33" s="1"/>
  <c r="BH23" i="33" s="1"/>
  <c r="BI23" i="33" s="1"/>
  <c r="BJ23" i="33" s="1"/>
  <c r="BK23" i="33" s="1"/>
  <c r="BL23" i="33" s="1"/>
  <c r="BM23" i="33" s="1"/>
  <c r="BN23" i="33" s="1"/>
  <c r="BO23" i="33" s="1"/>
  <c r="BP23" i="33" s="1"/>
  <c r="BQ23" i="33" s="1"/>
  <c r="BR23" i="33" s="1"/>
  <c r="BS23" i="33" s="1"/>
  <c r="BT23" i="33" s="1"/>
  <c r="BU23" i="33" s="1"/>
  <c r="BV23" i="33" s="1"/>
  <c r="BW23" i="33" s="1"/>
  <c r="BX23" i="33" s="1"/>
  <c r="BY23" i="33" s="1"/>
  <c r="BZ23" i="33" s="1"/>
  <c r="CA23" i="33" s="1"/>
  <c r="CB23" i="33" s="1"/>
  <c r="CC23" i="33" s="1"/>
  <c r="CD23" i="33" s="1"/>
  <c r="CE23" i="33" s="1"/>
  <c r="CF23" i="33" s="1"/>
  <c r="CG23" i="33" s="1"/>
  <c r="CH23" i="33" s="1"/>
  <c r="D32" i="33"/>
  <c r="D28" i="33"/>
  <c r="D64" i="33" s="1"/>
  <c r="D24" i="33"/>
  <c r="D60" i="33" s="1"/>
  <c r="E32" i="29"/>
  <c r="D171" i="29"/>
  <c r="D152" i="29"/>
  <c r="D68" i="29"/>
  <c r="E30" i="29"/>
  <c r="E166" i="30"/>
  <c r="E147" i="30"/>
  <c r="E63" i="30"/>
  <c r="D166" i="30"/>
  <c r="D147" i="30"/>
  <c r="D63" i="30"/>
  <c r="Y143" i="36"/>
  <c r="Y162" i="36"/>
  <c r="Y59" i="36"/>
  <c r="BE143" i="36"/>
  <c r="BE162" i="36"/>
  <c r="BE59" i="36"/>
  <c r="F144" i="36"/>
  <c r="F163" i="36"/>
  <c r="F60" i="36"/>
  <c r="V144" i="36"/>
  <c r="V163" i="36"/>
  <c r="V60" i="36"/>
  <c r="BB144" i="36"/>
  <c r="BB163" i="36"/>
  <c r="BB60" i="36"/>
  <c r="CH144" i="36"/>
  <c r="CH163" i="36"/>
  <c r="CH60" i="36"/>
  <c r="AI164" i="36"/>
  <c r="AI145" i="36"/>
  <c r="AI61" i="36"/>
  <c r="CE164" i="36"/>
  <c r="CE145" i="36"/>
  <c r="CE61" i="36"/>
  <c r="AF165" i="36"/>
  <c r="AF146" i="36"/>
  <c r="AF62" i="36"/>
  <c r="BL165" i="36"/>
  <c r="BL146" i="36"/>
  <c r="BL62" i="36"/>
  <c r="M166" i="36"/>
  <c r="M147" i="36"/>
  <c r="M63" i="36"/>
  <c r="AS166" i="36"/>
  <c r="AS147" i="36"/>
  <c r="AS63" i="36"/>
  <c r="BI166" i="36"/>
  <c r="BI147" i="36"/>
  <c r="BI63" i="36"/>
  <c r="Z167" i="36"/>
  <c r="Z148" i="36"/>
  <c r="Z64" i="36"/>
  <c r="BV167" i="36"/>
  <c r="BV148" i="36"/>
  <c r="BV64" i="36"/>
  <c r="M143" i="36"/>
  <c r="M162" i="36"/>
  <c r="M59" i="36"/>
  <c r="AC143" i="36"/>
  <c r="AC162" i="36"/>
  <c r="AC59" i="36"/>
  <c r="AS143" i="36"/>
  <c r="AS162" i="36"/>
  <c r="AS59" i="36"/>
  <c r="BI143" i="36"/>
  <c r="BI162" i="36"/>
  <c r="BI59" i="36"/>
  <c r="BY143" i="36"/>
  <c r="BY162" i="36"/>
  <c r="BY59" i="36"/>
  <c r="J144" i="36"/>
  <c r="J163" i="36"/>
  <c r="J60" i="36"/>
  <c r="Z144" i="36"/>
  <c r="Z163" i="36"/>
  <c r="Z60" i="36"/>
  <c r="AP144" i="36"/>
  <c r="AP163" i="36"/>
  <c r="AP60" i="36"/>
  <c r="BF144" i="36"/>
  <c r="BF163" i="36"/>
  <c r="BF60" i="36"/>
  <c r="BV144" i="36"/>
  <c r="BV163" i="36"/>
  <c r="BV60" i="36"/>
  <c r="G164" i="36"/>
  <c r="G145" i="36"/>
  <c r="G61" i="36"/>
  <c r="W164" i="36"/>
  <c r="W145" i="36"/>
  <c r="W61" i="36"/>
  <c r="AM164" i="36"/>
  <c r="AM145" i="36"/>
  <c r="AM61" i="36"/>
  <c r="BC164" i="36"/>
  <c r="BC145" i="36"/>
  <c r="BC61" i="36"/>
  <c r="BS164" i="36"/>
  <c r="BS145" i="36"/>
  <c r="BS61" i="36"/>
  <c r="D165" i="36"/>
  <c r="D146" i="36"/>
  <c r="D62" i="36"/>
  <c r="T165" i="36"/>
  <c r="T146" i="36"/>
  <c r="T62" i="36"/>
  <c r="AJ165" i="36"/>
  <c r="AJ146" i="36"/>
  <c r="AJ62" i="36"/>
  <c r="AZ165" i="36"/>
  <c r="AZ146" i="36"/>
  <c r="AZ62" i="36"/>
  <c r="BP165" i="36"/>
  <c r="BP146" i="36"/>
  <c r="BP62" i="36"/>
  <c r="CF165" i="36"/>
  <c r="CF146" i="36"/>
  <c r="CF62" i="36"/>
  <c r="Q166" i="36"/>
  <c r="Q147" i="36"/>
  <c r="Q63" i="36"/>
  <c r="AG166" i="36"/>
  <c r="AG147" i="36"/>
  <c r="AG63" i="36"/>
  <c r="AW166" i="36"/>
  <c r="AW147" i="36"/>
  <c r="AW63" i="36"/>
  <c r="BM166" i="36"/>
  <c r="BM147" i="36"/>
  <c r="BM63" i="36"/>
  <c r="CC166" i="36"/>
  <c r="CC147" i="36"/>
  <c r="CC63" i="36"/>
  <c r="N167" i="36"/>
  <c r="N148" i="36"/>
  <c r="N64" i="36"/>
  <c r="AD167" i="36"/>
  <c r="AD148" i="36"/>
  <c r="AD64" i="36"/>
  <c r="AT167" i="36"/>
  <c r="AT148" i="36"/>
  <c r="AT64" i="36"/>
  <c r="BJ167" i="36"/>
  <c r="BJ148" i="36"/>
  <c r="BJ64" i="36"/>
  <c r="BZ167" i="36"/>
  <c r="BZ148" i="36"/>
  <c r="BZ64" i="36"/>
  <c r="K168" i="36"/>
  <c r="K149" i="36"/>
  <c r="K65" i="36"/>
  <c r="AA168" i="36"/>
  <c r="AA149" i="36"/>
  <c r="AA65" i="36"/>
  <c r="AQ168" i="36"/>
  <c r="AQ149" i="36"/>
  <c r="AQ65" i="36"/>
  <c r="BG168" i="36"/>
  <c r="BG149" i="36"/>
  <c r="BG65" i="36"/>
  <c r="BW168" i="36"/>
  <c r="BW149" i="36"/>
  <c r="BW65" i="36"/>
  <c r="H169" i="36"/>
  <c r="H150" i="36"/>
  <c r="H66" i="36"/>
  <c r="X169" i="36"/>
  <c r="X150" i="36"/>
  <c r="X66" i="36"/>
  <c r="AN169" i="36"/>
  <c r="AN150" i="36"/>
  <c r="AN66" i="36"/>
  <c r="BD169" i="36"/>
  <c r="BD150" i="36"/>
  <c r="BD66" i="36"/>
  <c r="BT169" i="36"/>
  <c r="BT150" i="36"/>
  <c r="BT66" i="36"/>
  <c r="E170" i="36"/>
  <c r="E151" i="36"/>
  <c r="E67" i="36"/>
  <c r="AI170" i="36"/>
  <c r="AI151" i="36"/>
  <c r="AI67" i="36"/>
  <c r="P171" i="36"/>
  <c r="P152" i="36"/>
  <c r="P68" i="36"/>
  <c r="CB171" i="36"/>
  <c r="CB152" i="36"/>
  <c r="CB68" i="36"/>
  <c r="BI172" i="36"/>
  <c r="BI153" i="36"/>
  <c r="BI69" i="36"/>
  <c r="AP173" i="36"/>
  <c r="AP154" i="36"/>
  <c r="AP70" i="36"/>
  <c r="W174" i="36"/>
  <c r="W155" i="36"/>
  <c r="W71" i="36"/>
  <c r="F162" i="36"/>
  <c r="F143" i="36"/>
  <c r="F59" i="36"/>
  <c r="V162" i="36"/>
  <c r="V143" i="36"/>
  <c r="V59" i="36"/>
  <c r="AL162" i="36"/>
  <c r="AL143" i="36"/>
  <c r="AL59" i="36"/>
  <c r="BB162" i="36"/>
  <c r="BB143" i="36"/>
  <c r="BB59" i="36"/>
  <c r="BR162" i="36"/>
  <c r="BR143" i="36"/>
  <c r="BR59" i="36"/>
  <c r="CH162" i="36"/>
  <c r="CH143" i="36"/>
  <c r="CH59" i="36"/>
  <c r="S144" i="36"/>
  <c r="S163" i="36"/>
  <c r="S60" i="36"/>
  <c r="AI144" i="36"/>
  <c r="AI163" i="36"/>
  <c r="AI60" i="36"/>
  <c r="AY144" i="36"/>
  <c r="AY163" i="36"/>
  <c r="AY60" i="36"/>
  <c r="BO144" i="36"/>
  <c r="BO163" i="36"/>
  <c r="BO60" i="36"/>
  <c r="CE144" i="36"/>
  <c r="CE163" i="36"/>
  <c r="CE60" i="36"/>
  <c r="P145" i="36"/>
  <c r="P164" i="36"/>
  <c r="P61" i="36"/>
  <c r="AF145" i="36"/>
  <c r="AF164" i="36"/>
  <c r="AF61" i="36"/>
  <c r="AV145" i="36"/>
  <c r="AV164" i="36"/>
  <c r="AV61" i="36"/>
  <c r="BL145" i="36"/>
  <c r="BL164" i="36"/>
  <c r="BL61" i="36"/>
  <c r="CB145" i="36"/>
  <c r="CB164" i="36"/>
  <c r="CB61" i="36"/>
  <c r="M165" i="36"/>
  <c r="M146" i="36"/>
  <c r="M62" i="36"/>
  <c r="AC165" i="36"/>
  <c r="AC146" i="36"/>
  <c r="AC62" i="36"/>
  <c r="AS165" i="36"/>
  <c r="AS146" i="36"/>
  <c r="AS62" i="36"/>
  <c r="BI165" i="36"/>
  <c r="BI146" i="36"/>
  <c r="BI62" i="36"/>
  <c r="BY165" i="36"/>
  <c r="BY146" i="36"/>
  <c r="BY62" i="36"/>
  <c r="J166" i="36"/>
  <c r="J147" i="36"/>
  <c r="J63" i="36"/>
  <c r="Z166" i="36"/>
  <c r="Z147" i="36"/>
  <c r="Z63" i="36"/>
  <c r="AP166" i="36"/>
  <c r="AP147" i="36"/>
  <c r="AP63" i="36"/>
  <c r="BF166" i="36"/>
  <c r="BF147" i="36"/>
  <c r="BF63" i="36"/>
  <c r="BV166" i="36"/>
  <c r="BV147" i="36"/>
  <c r="BV63" i="36"/>
  <c r="G167" i="36"/>
  <c r="G148" i="36"/>
  <c r="G64" i="36"/>
  <c r="W167" i="36"/>
  <c r="W148" i="36"/>
  <c r="W64" i="36"/>
  <c r="AM167" i="36"/>
  <c r="AM148" i="36"/>
  <c r="AM64" i="36"/>
  <c r="BC167" i="36"/>
  <c r="BC148" i="36"/>
  <c r="BC64" i="36"/>
  <c r="BS167" i="36"/>
  <c r="BS148" i="36"/>
  <c r="BS64" i="36"/>
  <c r="D168" i="36"/>
  <c r="D149" i="36"/>
  <c r="D65" i="36"/>
  <c r="T168" i="36"/>
  <c r="T149" i="36"/>
  <c r="T65" i="36"/>
  <c r="AJ168" i="36"/>
  <c r="AJ149" i="36"/>
  <c r="AJ65" i="36"/>
  <c r="AZ168" i="36"/>
  <c r="AZ149" i="36"/>
  <c r="AZ65" i="36"/>
  <c r="BP168" i="36"/>
  <c r="BP149" i="36"/>
  <c r="BP65" i="36"/>
  <c r="CF168" i="36"/>
  <c r="CF149" i="36"/>
  <c r="CF65" i="36"/>
  <c r="Q169" i="36"/>
  <c r="Q150" i="36"/>
  <c r="Q66" i="36"/>
  <c r="AG169" i="36"/>
  <c r="AG150" i="36"/>
  <c r="AG66" i="36"/>
  <c r="AW169" i="36"/>
  <c r="AW150" i="36"/>
  <c r="AW66" i="36"/>
  <c r="BM169" i="36"/>
  <c r="BM150" i="36"/>
  <c r="BM66" i="36"/>
  <c r="CC169" i="36"/>
  <c r="CC150" i="36"/>
  <c r="CC66" i="36"/>
  <c r="N170" i="36"/>
  <c r="N151" i="36"/>
  <c r="N67" i="36"/>
  <c r="BS170" i="36"/>
  <c r="BS151" i="36"/>
  <c r="BS67" i="36"/>
  <c r="AZ171" i="36"/>
  <c r="AZ152" i="36"/>
  <c r="AZ68" i="36"/>
  <c r="AG172" i="36"/>
  <c r="AG153" i="36"/>
  <c r="AG69" i="36"/>
  <c r="N173" i="36"/>
  <c r="N154" i="36"/>
  <c r="N70" i="36"/>
  <c r="BZ173" i="36"/>
  <c r="BZ154" i="36"/>
  <c r="BZ70" i="36"/>
  <c r="BG174" i="36"/>
  <c r="BG155" i="36"/>
  <c r="BG71" i="36"/>
  <c r="O162" i="36"/>
  <c r="O143" i="36"/>
  <c r="O59" i="36"/>
  <c r="AE162" i="36"/>
  <c r="AE143" i="36"/>
  <c r="AE59" i="36"/>
  <c r="AU162" i="36"/>
  <c r="AU143" i="36"/>
  <c r="AU59" i="36"/>
  <c r="BK162" i="36"/>
  <c r="BK143" i="36"/>
  <c r="BK59" i="36"/>
  <c r="CA162" i="36"/>
  <c r="CA143" i="36"/>
  <c r="CA59" i="36"/>
  <c r="L163" i="36"/>
  <c r="L144" i="36"/>
  <c r="L60" i="36"/>
  <c r="AB163" i="36"/>
  <c r="AB144" i="36"/>
  <c r="AB60" i="36"/>
  <c r="AR163" i="36"/>
  <c r="AR144" i="36"/>
  <c r="AR60" i="36"/>
  <c r="BH163" i="36"/>
  <c r="BH144" i="36"/>
  <c r="BH60" i="36"/>
  <c r="BX163" i="36"/>
  <c r="BX144" i="36"/>
  <c r="BX60" i="36"/>
  <c r="I145" i="36"/>
  <c r="I164" i="36"/>
  <c r="I61" i="36"/>
  <c r="Y145" i="36"/>
  <c r="Y164" i="36"/>
  <c r="Y61" i="36"/>
  <c r="AO145" i="36"/>
  <c r="AO164" i="36"/>
  <c r="AO61" i="36"/>
  <c r="BE145" i="36"/>
  <c r="BE164" i="36"/>
  <c r="BE61" i="36"/>
  <c r="BU145" i="36"/>
  <c r="BU164" i="36"/>
  <c r="BU61" i="36"/>
  <c r="F165" i="36"/>
  <c r="F146" i="36"/>
  <c r="F62" i="36"/>
  <c r="V165" i="36"/>
  <c r="V146" i="36"/>
  <c r="V62" i="36"/>
  <c r="AL165" i="36"/>
  <c r="AL146" i="36"/>
  <c r="AL62" i="36"/>
  <c r="BB165" i="36"/>
  <c r="BB146" i="36"/>
  <c r="BB62" i="36"/>
  <c r="BR165" i="36"/>
  <c r="BR146" i="36"/>
  <c r="BR62" i="36"/>
  <c r="CH165" i="36"/>
  <c r="CH146" i="36"/>
  <c r="CH62" i="36"/>
  <c r="S166" i="36"/>
  <c r="S147" i="36"/>
  <c r="S63" i="36"/>
  <c r="AI166" i="36"/>
  <c r="AI147" i="36"/>
  <c r="AI63" i="36"/>
  <c r="AY166" i="36"/>
  <c r="AY147" i="36"/>
  <c r="AY63" i="36"/>
  <c r="BO166" i="36"/>
  <c r="BO147" i="36"/>
  <c r="BO63" i="36"/>
  <c r="CE166" i="36"/>
  <c r="CE147" i="36"/>
  <c r="CE63" i="36"/>
  <c r="P167" i="36"/>
  <c r="P148" i="36"/>
  <c r="P64" i="36"/>
  <c r="AF167" i="36"/>
  <c r="AF148" i="36"/>
  <c r="AF64" i="36"/>
  <c r="AV167" i="36"/>
  <c r="AV148" i="36"/>
  <c r="AV64" i="36"/>
  <c r="BL167" i="36"/>
  <c r="BL148" i="36"/>
  <c r="BL64" i="36"/>
  <c r="CB167" i="36"/>
  <c r="CB148" i="36"/>
  <c r="CB64" i="36"/>
  <c r="M168" i="36"/>
  <c r="M149" i="36"/>
  <c r="M65" i="36"/>
  <c r="AC168" i="36"/>
  <c r="AC149" i="36"/>
  <c r="AC65" i="36"/>
  <c r="AS168" i="36"/>
  <c r="AS149" i="36"/>
  <c r="AS65" i="36"/>
  <c r="BI168" i="36"/>
  <c r="BI149" i="36"/>
  <c r="BI65" i="36"/>
  <c r="BY168" i="36"/>
  <c r="BY149" i="36"/>
  <c r="BY65" i="36"/>
  <c r="J169" i="36"/>
  <c r="J150" i="36"/>
  <c r="J66" i="36"/>
  <c r="Z169" i="36"/>
  <c r="Z150" i="36"/>
  <c r="Z66" i="36"/>
  <c r="AP169" i="36"/>
  <c r="AP150" i="36"/>
  <c r="AP66" i="36"/>
  <c r="BF169" i="36"/>
  <c r="BF150" i="36"/>
  <c r="BF66" i="36"/>
  <c r="BV169" i="36"/>
  <c r="BV150" i="36"/>
  <c r="BV66" i="36"/>
  <c r="G170" i="36"/>
  <c r="G151" i="36"/>
  <c r="G67" i="36"/>
  <c r="AQ170" i="36"/>
  <c r="AQ151" i="36"/>
  <c r="AQ67" i="36"/>
  <c r="X171" i="36"/>
  <c r="X152" i="36"/>
  <c r="X68" i="36"/>
  <c r="E172" i="36"/>
  <c r="E153" i="36"/>
  <c r="E69" i="36"/>
  <c r="BQ172" i="36"/>
  <c r="BQ153" i="36"/>
  <c r="BQ69" i="36"/>
  <c r="AX173" i="36"/>
  <c r="AX154" i="36"/>
  <c r="AX70" i="36"/>
  <c r="AE174" i="36"/>
  <c r="AE155" i="36"/>
  <c r="AE71" i="36"/>
  <c r="D59" i="36"/>
  <c r="D37" i="36"/>
  <c r="T143" i="36"/>
  <c r="T162" i="36"/>
  <c r="T59" i="36"/>
  <c r="AJ143" i="36"/>
  <c r="AJ162" i="36"/>
  <c r="AJ59" i="36"/>
  <c r="AZ143" i="36"/>
  <c r="AZ162" i="36"/>
  <c r="AZ59" i="36"/>
  <c r="BP143" i="36"/>
  <c r="BP162" i="36"/>
  <c r="BP59" i="36"/>
  <c r="CF143" i="36"/>
  <c r="CF162" i="36"/>
  <c r="CF59" i="36"/>
  <c r="Q163" i="36"/>
  <c r="Q144" i="36"/>
  <c r="Q60" i="36"/>
  <c r="AG163" i="36"/>
  <c r="AG144" i="36"/>
  <c r="AG60" i="36"/>
  <c r="AW163" i="36"/>
  <c r="AW144" i="36"/>
  <c r="AW60" i="36"/>
  <c r="BM163" i="36"/>
  <c r="BM144" i="36"/>
  <c r="BM60" i="36"/>
  <c r="CC163" i="36"/>
  <c r="CC144" i="36"/>
  <c r="CC60" i="36"/>
  <c r="N164" i="36"/>
  <c r="N145" i="36"/>
  <c r="N61" i="36"/>
  <c r="AD164" i="36"/>
  <c r="AD145" i="36"/>
  <c r="AD61" i="36"/>
  <c r="AT164" i="36"/>
  <c r="AT145" i="36"/>
  <c r="AT61" i="36"/>
  <c r="BJ164" i="36"/>
  <c r="BJ145" i="36"/>
  <c r="BJ61" i="36"/>
  <c r="BZ164" i="36"/>
  <c r="BZ145" i="36"/>
  <c r="BZ61" i="36"/>
  <c r="K165" i="36"/>
  <c r="K146" i="36"/>
  <c r="K62" i="36"/>
  <c r="AA165" i="36"/>
  <c r="AA146" i="36"/>
  <c r="AA62" i="36"/>
  <c r="AQ165" i="36"/>
  <c r="AQ146" i="36"/>
  <c r="AQ62" i="36"/>
  <c r="BG165" i="36"/>
  <c r="BG146" i="36"/>
  <c r="BG62" i="36"/>
  <c r="BW165" i="36"/>
  <c r="BW146" i="36"/>
  <c r="BW62" i="36"/>
  <c r="H166" i="36"/>
  <c r="H147" i="36"/>
  <c r="H63" i="36"/>
  <c r="X166" i="36"/>
  <c r="X147" i="36"/>
  <c r="X63" i="36"/>
  <c r="AN166" i="36"/>
  <c r="AN147" i="36"/>
  <c r="AN63" i="36"/>
  <c r="BD166" i="36"/>
  <c r="BD147" i="36"/>
  <c r="BD63" i="36"/>
  <c r="BT166" i="36"/>
  <c r="BT147" i="36"/>
  <c r="BT63" i="36"/>
  <c r="E167" i="36"/>
  <c r="E148" i="36"/>
  <c r="E64" i="36"/>
  <c r="U167" i="36"/>
  <c r="U148" i="36"/>
  <c r="U64" i="36"/>
  <c r="AK167" i="36"/>
  <c r="AK148" i="36"/>
  <c r="AK64" i="36"/>
  <c r="BA167" i="36"/>
  <c r="BA148" i="36"/>
  <c r="BA64" i="36"/>
  <c r="BQ167" i="36"/>
  <c r="BQ148" i="36"/>
  <c r="BQ64" i="36"/>
  <c r="CG167" i="36"/>
  <c r="CG148" i="36"/>
  <c r="CG64" i="36"/>
  <c r="R168" i="36"/>
  <c r="R149" i="36"/>
  <c r="R65" i="36"/>
  <c r="AH168" i="36"/>
  <c r="AH149" i="36"/>
  <c r="AH65" i="36"/>
  <c r="AX168" i="36"/>
  <c r="AX149" i="36"/>
  <c r="AX65" i="36"/>
  <c r="BN168" i="36"/>
  <c r="BN149" i="36"/>
  <c r="BN65" i="36"/>
  <c r="CD168" i="36"/>
  <c r="CD149" i="36"/>
  <c r="CD65" i="36"/>
  <c r="O169" i="36"/>
  <c r="O150" i="36"/>
  <c r="O66" i="36"/>
  <c r="AE169" i="36"/>
  <c r="AE150" i="36"/>
  <c r="AE66" i="36"/>
  <c r="AU169" i="36"/>
  <c r="AU150" i="36"/>
  <c r="AU66" i="36"/>
  <c r="BK169" i="36"/>
  <c r="BK150" i="36"/>
  <c r="BK66" i="36"/>
  <c r="CA169" i="36"/>
  <c r="CA150" i="36"/>
  <c r="CA66" i="36"/>
  <c r="L170" i="36"/>
  <c r="L151" i="36"/>
  <c r="L67" i="36"/>
  <c r="BK170" i="36"/>
  <c r="BK151" i="36"/>
  <c r="BK67" i="36"/>
  <c r="AR171" i="36"/>
  <c r="AR152" i="36"/>
  <c r="AR68" i="36"/>
  <c r="Y172" i="36"/>
  <c r="Y153" i="36"/>
  <c r="Y69" i="36"/>
  <c r="F173" i="36"/>
  <c r="F154" i="36"/>
  <c r="F70" i="36"/>
  <c r="BR173" i="36"/>
  <c r="BR154" i="36"/>
  <c r="BR70" i="36"/>
  <c r="AY174" i="36"/>
  <c r="AY155" i="36"/>
  <c r="AY71" i="36"/>
  <c r="T170" i="36"/>
  <c r="T151" i="36"/>
  <c r="T67" i="36"/>
  <c r="AJ170" i="36"/>
  <c r="AJ151" i="36"/>
  <c r="AJ67" i="36"/>
  <c r="AZ170" i="36"/>
  <c r="AZ151" i="36"/>
  <c r="AZ67" i="36"/>
  <c r="BP170" i="36"/>
  <c r="BP151" i="36"/>
  <c r="BP67" i="36"/>
  <c r="CF170" i="36"/>
  <c r="CF151" i="36"/>
  <c r="CF67" i="36"/>
  <c r="Q171" i="36"/>
  <c r="Q152" i="36"/>
  <c r="Q68" i="36"/>
  <c r="AG171" i="36"/>
  <c r="AG152" i="36"/>
  <c r="AG68" i="36"/>
  <c r="AW171" i="36"/>
  <c r="AW152" i="36"/>
  <c r="AW68" i="36"/>
  <c r="BM171" i="36"/>
  <c r="BM152" i="36"/>
  <c r="BM68" i="36"/>
  <c r="CC171" i="36"/>
  <c r="CC152" i="36"/>
  <c r="CC68" i="36"/>
  <c r="N172" i="36"/>
  <c r="N153" i="36"/>
  <c r="N69" i="36"/>
  <c r="AD172" i="36"/>
  <c r="AD153" i="36"/>
  <c r="AD69" i="36"/>
  <c r="AT172" i="36"/>
  <c r="AT153" i="36"/>
  <c r="AT69" i="36"/>
  <c r="BJ172" i="36"/>
  <c r="BJ153" i="36"/>
  <c r="BJ69" i="36"/>
  <c r="BZ172" i="36"/>
  <c r="BZ153" i="36"/>
  <c r="BZ69" i="36"/>
  <c r="K173" i="36"/>
  <c r="K154" i="36"/>
  <c r="K70" i="36"/>
  <c r="AA173" i="36"/>
  <c r="AA154" i="36"/>
  <c r="AA70" i="36"/>
  <c r="AQ173" i="36"/>
  <c r="AQ154" i="36"/>
  <c r="AQ70" i="36"/>
  <c r="BG173" i="36"/>
  <c r="BG154" i="36"/>
  <c r="BG70" i="36"/>
  <c r="BW173" i="36"/>
  <c r="BW154" i="36"/>
  <c r="BW70" i="36"/>
  <c r="H174" i="36"/>
  <c r="H155" i="36"/>
  <c r="H71" i="36"/>
  <c r="X174" i="36"/>
  <c r="X155" i="36"/>
  <c r="X71" i="36"/>
  <c r="AN174" i="36"/>
  <c r="AN155" i="36"/>
  <c r="AN71" i="36"/>
  <c r="BD174" i="36"/>
  <c r="BD155" i="36"/>
  <c r="BD71" i="36"/>
  <c r="BT174" i="36"/>
  <c r="BT155" i="36"/>
  <c r="BT71" i="36"/>
  <c r="U170" i="36"/>
  <c r="U151" i="36"/>
  <c r="U67" i="36"/>
  <c r="AK170" i="36"/>
  <c r="AK151" i="36"/>
  <c r="AK67" i="36"/>
  <c r="BA170" i="36"/>
  <c r="BA151" i="36"/>
  <c r="BA67" i="36"/>
  <c r="BQ170" i="36"/>
  <c r="BQ151" i="36"/>
  <c r="BQ67" i="36"/>
  <c r="CG170" i="36"/>
  <c r="CG151" i="36"/>
  <c r="CG67" i="36"/>
  <c r="R171" i="36"/>
  <c r="R152" i="36"/>
  <c r="R68" i="36"/>
  <c r="AH171" i="36"/>
  <c r="AH152" i="36"/>
  <c r="AH68" i="36"/>
  <c r="AX171" i="36"/>
  <c r="AX152" i="36"/>
  <c r="AX68" i="36"/>
  <c r="BN171" i="36"/>
  <c r="BN152" i="36"/>
  <c r="BN68" i="36"/>
  <c r="CD171" i="36"/>
  <c r="CD152" i="36"/>
  <c r="CD68" i="36"/>
  <c r="O172" i="36"/>
  <c r="O153" i="36"/>
  <c r="O69" i="36"/>
  <c r="AE172" i="36"/>
  <c r="AE153" i="36"/>
  <c r="AE69" i="36"/>
  <c r="AU172" i="36"/>
  <c r="AU153" i="36"/>
  <c r="AU69" i="36"/>
  <c r="BK172" i="36"/>
  <c r="BK153" i="36"/>
  <c r="BK69" i="36"/>
  <c r="CA172" i="36"/>
  <c r="CA153" i="36"/>
  <c r="CA69" i="36"/>
  <c r="L173" i="36"/>
  <c r="L154" i="36"/>
  <c r="L70" i="36"/>
  <c r="AB173" i="36"/>
  <c r="AB154" i="36"/>
  <c r="AB70" i="36"/>
  <c r="AR173" i="36"/>
  <c r="AR154" i="36"/>
  <c r="AR70" i="36"/>
  <c r="BH173" i="36"/>
  <c r="BH154" i="36"/>
  <c r="BH70" i="36"/>
  <c r="BX173" i="36"/>
  <c r="BX154" i="36"/>
  <c r="BX70" i="36"/>
  <c r="I174" i="36"/>
  <c r="I155" i="36"/>
  <c r="I71" i="36"/>
  <c r="Y174" i="36"/>
  <c r="Y155" i="36"/>
  <c r="Y71" i="36"/>
  <c r="AO174" i="36"/>
  <c r="AO155" i="36"/>
  <c r="AO71" i="36"/>
  <c r="BE174" i="36"/>
  <c r="BE155" i="36"/>
  <c r="BE71" i="36"/>
  <c r="BU174" i="36"/>
  <c r="BU155" i="36"/>
  <c r="BU71" i="36"/>
  <c r="R170" i="36"/>
  <c r="R151" i="36"/>
  <c r="R67" i="36"/>
  <c r="AH170" i="36"/>
  <c r="AH151" i="36"/>
  <c r="AH67" i="36"/>
  <c r="AX170" i="36"/>
  <c r="AX151" i="36"/>
  <c r="AX67" i="36"/>
  <c r="BN170" i="36"/>
  <c r="BN151" i="36"/>
  <c r="BN67" i="36"/>
  <c r="CD170" i="36"/>
  <c r="CD151" i="36"/>
  <c r="CD67" i="36"/>
  <c r="O171" i="36"/>
  <c r="O152" i="36"/>
  <c r="O68" i="36"/>
  <c r="AE171" i="36"/>
  <c r="AE152" i="36"/>
  <c r="AE68" i="36"/>
  <c r="AU171" i="36"/>
  <c r="AU152" i="36"/>
  <c r="AU68" i="36"/>
  <c r="BK171" i="36"/>
  <c r="BK152" i="36"/>
  <c r="BK68" i="36"/>
  <c r="CA171" i="36"/>
  <c r="CA152" i="36"/>
  <c r="CA68" i="36"/>
  <c r="L172" i="36"/>
  <c r="L153" i="36"/>
  <c r="L69" i="36"/>
  <c r="AB172" i="36"/>
  <c r="AB153" i="36"/>
  <c r="AB69" i="36"/>
  <c r="AR172" i="36"/>
  <c r="AR153" i="36"/>
  <c r="AR69" i="36"/>
  <c r="BH172" i="36"/>
  <c r="BH153" i="36"/>
  <c r="BH69" i="36"/>
  <c r="BX172" i="36"/>
  <c r="BX153" i="36"/>
  <c r="BX69" i="36"/>
  <c r="I173" i="36"/>
  <c r="I154" i="36"/>
  <c r="I70" i="36"/>
  <c r="Y173" i="36"/>
  <c r="Y154" i="36"/>
  <c r="Y70" i="36"/>
  <c r="AO173" i="36"/>
  <c r="AO154" i="36"/>
  <c r="AO70" i="36"/>
  <c r="BE173" i="36"/>
  <c r="BE154" i="36"/>
  <c r="BE70" i="36"/>
  <c r="BU173" i="36"/>
  <c r="BU154" i="36"/>
  <c r="BU70" i="36"/>
  <c r="F174" i="36"/>
  <c r="F155" i="36"/>
  <c r="F71" i="36"/>
  <c r="V174" i="36"/>
  <c r="V155" i="36"/>
  <c r="V71" i="36"/>
  <c r="AL174" i="36"/>
  <c r="AL155" i="36"/>
  <c r="AL71" i="36"/>
  <c r="BB174" i="36"/>
  <c r="BB155" i="36"/>
  <c r="BB71" i="36"/>
  <c r="BR174" i="36"/>
  <c r="BR155" i="36"/>
  <c r="BR71" i="36"/>
  <c r="CH174" i="36"/>
  <c r="CH155" i="36"/>
  <c r="CH71" i="36"/>
  <c r="S162" i="35"/>
  <c r="S143" i="35"/>
  <c r="S59" i="35"/>
  <c r="AI162" i="35"/>
  <c r="AI143" i="35"/>
  <c r="AI59" i="35"/>
  <c r="AY162" i="35"/>
  <c r="AY143" i="35"/>
  <c r="AY59" i="35"/>
  <c r="BO162" i="35"/>
  <c r="BO143" i="35"/>
  <c r="BO59" i="35"/>
  <c r="CE162" i="35"/>
  <c r="CE143" i="35"/>
  <c r="CE59" i="35"/>
  <c r="P163" i="35"/>
  <c r="P144" i="35"/>
  <c r="P60" i="35"/>
  <c r="AF163" i="35"/>
  <c r="AF144" i="35"/>
  <c r="AF60" i="35"/>
  <c r="AV163" i="35"/>
  <c r="AV144" i="35"/>
  <c r="AV60" i="35"/>
  <c r="BL163" i="35"/>
  <c r="BL144" i="35"/>
  <c r="BL60" i="35"/>
  <c r="CB163" i="35"/>
  <c r="CB144" i="35"/>
  <c r="CB60" i="35"/>
  <c r="M164" i="35"/>
  <c r="M145" i="35"/>
  <c r="M61" i="35"/>
  <c r="AC164" i="35"/>
  <c r="AC145" i="35"/>
  <c r="AC61" i="35"/>
  <c r="AS164" i="35"/>
  <c r="AS145" i="35"/>
  <c r="AS61" i="35"/>
  <c r="BI164" i="35"/>
  <c r="BI145" i="35"/>
  <c r="BI61" i="35"/>
  <c r="BY164" i="35"/>
  <c r="BY145" i="35"/>
  <c r="BY61" i="35"/>
  <c r="J165" i="35"/>
  <c r="J146" i="35"/>
  <c r="J62" i="35"/>
  <c r="Z165" i="35"/>
  <c r="Z146" i="35"/>
  <c r="Z62" i="35"/>
  <c r="AP165" i="35"/>
  <c r="AP146" i="35"/>
  <c r="AP62" i="35"/>
  <c r="BF165" i="35"/>
  <c r="BF146" i="35"/>
  <c r="BF62" i="35"/>
  <c r="BV165" i="35"/>
  <c r="BV146" i="35"/>
  <c r="BV62" i="35"/>
  <c r="G166" i="35"/>
  <c r="G147" i="35"/>
  <c r="G63" i="35"/>
  <c r="W166" i="35"/>
  <c r="W147" i="35"/>
  <c r="W63" i="35"/>
  <c r="AM166" i="35"/>
  <c r="AM147" i="35"/>
  <c r="AM63" i="35"/>
  <c r="BC166" i="35"/>
  <c r="BC147" i="35"/>
  <c r="BC63" i="35"/>
  <c r="BS166" i="35"/>
  <c r="BS147" i="35"/>
  <c r="BS63" i="35"/>
  <c r="D167" i="35"/>
  <c r="D148" i="35"/>
  <c r="D64" i="35"/>
  <c r="T167" i="35"/>
  <c r="T148" i="35"/>
  <c r="T64" i="35"/>
  <c r="AJ167" i="35"/>
  <c r="AJ148" i="35"/>
  <c r="AJ64" i="35"/>
  <c r="AZ167" i="35"/>
  <c r="AZ148" i="35"/>
  <c r="AZ64" i="35"/>
  <c r="BP167" i="35"/>
  <c r="BP148" i="35"/>
  <c r="BP64" i="35"/>
  <c r="CF167" i="35"/>
  <c r="CF148" i="35"/>
  <c r="CF64" i="35"/>
  <c r="Q168" i="35"/>
  <c r="Q149" i="35"/>
  <c r="Q65" i="35"/>
  <c r="AG168" i="35"/>
  <c r="AG149" i="35"/>
  <c r="AG65" i="35"/>
  <c r="AW168" i="35"/>
  <c r="AW149" i="35"/>
  <c r="AW65" i="35"/>
  <c r="BM168" i="35"/>
  <c r="BM149" i="35"/>
  <c r="BM65" i="35"/>
  <c r="CC168" i="35"/>
  <c r="CC149" i="35"/>
  <c r="CC65" i="35"/>
  <c r="K170" i="35"/>
  <c r="K151" i="35"/>
  <c r="K67" i="35"/>
  <c r="AA170" i="35"/>
  <c r="AA151" i="35"/>
  <c r="AA67" i="35"/>
  <c r="AQ170" i="35"/>
  <c r="AQ151" i="35"/>
  <c r="AQ67" i="35"/>
  <c r="BG170" i="35"/>
  <c r="BG151" i="35"/>
  <c r="BG67" i="35"/>
  <c r="BW170" i="35"/>
  <c r="BW151" i="35"/>
  <c r="BW67" i="35"/>
  <c r="H171" i="35"/>
  <c r="H152" i="35"/>
  <c r="H68" i="35"/>
  <c r="X171" i="35"/>
  <c r="X152" i="35"/>
  <c r="X68" i="35"/>
  <c r="AN171" i="35"/>
  <c r="AN152" i="35"/>
  <c r="AN68" i="35"/>
  <c r="BD171" i="35"/>
  <c r="BD152" i="35"/>
  <c r="BD68" i="35"/>
  <c r="BT171" i="35"/>
  <c r="BT152" i="35"/>
  <c r="BT68" i="35"/>
  <c r="E172" i="35"/>
  <c r="E153" i="35"/>
  <c r="E69" i="35"/>
  <c r="U172" i="35"/>
  <c r="U153" i="35"/>
  <c r="U69" i="35"/>
  <c r="AK172" i="35"/>
  <c r="AK153" i="35"/>
  <c r="AK69" i="35"/>
  <c r="BA172" i="35"/>
  <c r="BA153" i="35"/>
  <c r="BA69" i="35"/>
  <c r="BQ153" i="35"/>
  <c r="BQ172" i="35"/>
  <c r="BQ69" i="35"/>
  <c r="CG153" i="35"/>
  <c r="CG172" i="35"/>
  <c r="CG69" i="35"/>
  <c r="R154" i="35"/>
  <c r="R173" i="35"/>
  <c r="R70" i="35"/>
  <c r="AH154" i="35"/>
  <c r="AH173" i="35"/>
  <c r="AH70" i="35"/>
  <c r="AX154" i="35"/>
  <c r="AX173" i="35"/>
  <c r="AX70" i="35"/>
  <c r="BN154" i="35"/>
  <c r="BN173" i="35"/>
  <c r="BN70" i="35"/>
  <c r="CD154" i="35"/>
  <c r="CD173" i="35"/>
  <c r="CD70" i="35"/>
  <c r="O174" i="35"/>
  <c r="O155" i="35"/>
  <c r="O71" i="35"/>
  <c r="AE174" i="35"/>
  <c r="AE155" i="35"/>
  <c r="AE71" i="35"/>
  <c r="AU174" i="35"/>
  <c r="AU155" i="35"/>
  <c r="AU71" i="35"/>
  <c r="BK174" i="35"/>
  <c r="BK155" i="35"/>
  <c r="BK71" i="35"/>
  <c r="CA174" i="35"/>
  <c r="CA155" i="35"/>
  <c r="CA71" i="35"/>
  <c r="L162" i="35"/>
  <c r="L143" i="35"/>
  <c r="L59" i="35"/>
  <c r="AB162" i="35"/>
  <c r="AB143" i="35"/>
  <c r="AB59" i="35"/>
  <c r="AR162" i="35"/>
  <c r="AR143" i="35"/>
  <c r="AR59" i="35"/>
  <c r="BH162" i="35"/>
  <c r="BH143" i="35"/>
  <c r="BH59" i="35"/>
  <c r="BX162" i="35"/>
  <c r="BX143" i="35"/>
  <c r="BX59" i="35"/>
  <c r="I163" i="35"/>
  <c r="I144" i="35"/>
  <c r="I60" i="35"/>
  <c r="Y163" i="35"/>
  <c r="Y144" i="35"/>
  <c r="Y60" i="35"/>
  <c r="AO163" i="35"/>
  <c r="AO144" i="35"/>
  <c r="AO60" i="35"/>
  <c r="BE163" i="35"/>
  <c r="BE144" i="35"/>
  <c r="BE60" i="35"/>
  <c r="BU163" i="35"/>
  <c r="BU144" i="35"/>
  <c r="BU60" i="35"/>
  <c r="F164" i="35"/>
  <c r="F145" i="35"/>
  <c r="F61" i="35"/>
  <c r="V164" i="35"/>
  <c r="V145" i="35"/>
  <c r="V61" i="35"/>
  <c r="AL164" i="35"/>
  <c r="AL145" i="35"/>
  <c r="AL61" i="35"/>
  <c r="BB164" i="35"/>
  <c r="BB145" i="35"/>
  <c r="BB61" i="35"/>
  <c r="BR164" i="35"/>
  <c r="BR145" i="35"/>
  <c r="BR61" i="35"/>
  <c r="CH164" i="35"/>
  <c r="CH145" i="35"/>
  <c r="CH61" i="35"/>
  <c r="S165" i="35"/>
  <c r="S146" i="35"/>
  <c r="S62" i="35"/>
  <c r="AI165" i="35"/>
  <c r="AI146" i="35"/>
  <c r="AI62" i="35"/>
  <c r="AY165" i="35"/>
  <c r="AY146" i="35"/>
  <c r="AY62" i="35"/>
  <c r="BO165" i="35"/>
  <c r="BO146" i="35"/>
  <c r="BO62" i="35"/>
  <c r="CE165" i="35"/>
  <c r="CE146" i="35"/>
  <c r="CE62" i="35"/>
  <c r="P166" i="35"/>
  <c r="P147" i="35"/>
  <c r="P63" i="35"/>
  <c r="AF166" i="35"/>
  <c r="AF147" i="35"/>
  <c r="AF63" i="35"/>
  <c r="AV166" i="35"/>
  <c r="AV147" i="35"/>
  <c r="AV63" i="35"/>
  <c r="BL166" i="35"/>
  <c r="BL147" i="35"/>
  <c r="BL63" i="35"/>
  <c r="CB166" i="35"/>
  <c r="CB147" i="35"/>
  <c r="CB63" i="35"/>
  <c r="M167" i="35"/>
  <c r="M148" i="35"/>
  <c r="M64" i="35"/>
  <c r="AC167" i="35"/>
  <c r="AC148" i="35"/>
  <c r="AC64" i="35"/>
  <c r="AS167" i="35"/>
  <c r="AS148" i="35"/>
  <c r="AS64" i="35"/>
  <c r="BI167" i="35"/>
  <c r="BI148" i="35"/>
  <c r="BI64" i="35"/>
  <c r="BY167" i="35"/>
  <c r="BY148" i="35"/>
  <c r="BY64" i="35"/>
  <c r="J168" i="35"/>
  <c r="J149" i="35"/>
  <c r="J65" i="35"/>
  <c r="Z168" i="35"/>
  <c r="Z149" i="35"/>
  <c r="Z65" i="35"/>
  <c r="AP168" i="35"/>
  <c r="AP149" i="35"/>
  <c r="AP65" i="35"/>
  <c r="BF168" i="35"/>
  <c r="BF149" i="35"/>
  <c r="BF65" i="35"/>
  <c r="BV168" i="35"/>
  <c r="BV149" i="35"/>
  <c r="BV65" i="35"/>
  <c r="G169" i="35"/>
  <c r="G150" i="35"/>
  <c r="G66" i="35"/>
  <c r="D170" i="35"/>
  <c r="D151" i="35"/>
  <c r="D67" i="35"/>
  <c r="T170" i="35"/>
  <c r="T151" i="35"/>
  <c r="T67" i="35"/>
  <c r="AJ170" i="35"/>
  <c r="AJ151" i="35"/>
  <c r="AJ67" i="35"/>
  <c r="AZ170" i="35"/>
  <c r="AZ151" i="35"/>
  <c r="AZ67" i="35"/>
  <c r="BP170" i="35"/>
  <c r="BP151" i="35"/>
  <c r="BP67" i="35"/>
  <c r="CF170" i="35"/>
  <c r="CF151" i="35"/>
  <c r="CF67" i="35"/>
  <c r="Q171" i="35"/>
  <c r="Q152" i="35"/>
  <c r="Q68" i="35"/>
  <c r="AG171" i="35"/>
  <c r="AG152" i="35"/>
  <c r="AG68" i="35"/>
  <c r="AW171" i="35"/>
  <c r="AW152" i="35"/>
  <c r="AW68" i="35"/>
  <c r="BM171" i="35"/>
  <c r="BM152" i="35"/>
  <c r="BM68" i="35"/>
  <c r="CC171" i="35"/>
  <c r="CC152" i="35"/>
  <c r="CC68" i="35"/>
  <c r="N172" i="35"/>
  <c r="N153" i="35"/>
  <c r="N69" i="35"/>
  <c r="AD172" i="35"/>
  <c r="AD153" i="35"/>
  <c r="AD69" i="35"/>
  <c r="AT172" i="35"/>
  <c r="AT153" i="35"/>
  <c r="AT69" i="35"/>
  <c r="BJ172" i="35"/>
  <c r="BJ153" i="35"/>
  <c r="BJ69" i="35"/>
  <c r="BZ172" i="35"/>
  <c r="BZ153" i="35"/>
  <c r="BZ69" i="35"/>
  <c r="K154" i="35"/>
  <c r="K173" i="35"/>
  <c r="K70" i="35"/>
  <c r="AA154" i="35"/>
  <c r="AA173" i="35"/>
  <c r="AA70" i="35"/>
  <c r="AQ154" i="35"/>
  <c r="AQ173" i="35"/>
  <c r="AQ70" i="35"/>
  <c r="BG154" i="35"/>
  <c r="BG173" i="35"/>
  <c r="BG70" i="35"/>
  <c r="BW154" i="35"/>
  <c r="BW173" i="35"/>
  <c r="BW70" i="35"/>
  <c r="H155" i="35"/>
  <c r="H174" i="35"/>
  <c r="H71" i="35"/>
  <c r="X155" i="35"/>
  <c r="X174" i="35"/>
  <c r="X71" i="35"/>
  <c r="AN155" i="35"/>
  <c r="AN174" i="35"/>
  <c r="AN71" i="35"/>
  <c r="BD155" i="35"/>
  <c r="BD174" i="35"/>
  <c r="BD71" i="35"/>
  <c r="BT155" i="35"/>
  <c r="BT174" i="35"/>
  <c r="BT71" i="35"/>
  <c r="E162" i="35"/>
  <c r="E143" i="35"/>
  <c r="E59" i="35"/>
  <c r="U162" i="35"/>
  <c r="U143" i="35"/>
  <c r="U59" i="35"/>
  <c r="AK162" i="35"/>
  <c r="AK143" i="35"/>
  <c r="AK59" i="35"/>
  <c r="BA162" i="35"/>
  <c r="BA143" i="35"/>
  <c r="BA59" i="35"/>
  <c r="BQ162" i="35"/>
  <c r="BQ143" i="35"/>
  <c r="BQ59" i="35"/>
  <c r="CG162" i="35"/>
  <c r="CG143" i="35"/>
  <c r="CG59" i="35"/>
  <c r="R163" i="35"/>
  <c r="R144" i="35"/>
  <c r="R60" i="35"/>
  <c r="AH163" i="35"/>
  <c r="AH144" i="35"/>
  <c r="AH60" i="35"/>
  <c r="AX163" i="35"/>
  <c r="AX144" i="35"/>
  <c r="AX60" i="35"/>
  <c r="BN163" i="35"/>
  <c r="BN144" i="35"/>
  <c r="BN60" i="35"/>
  <c r="CD163" i="35"/>
  <c r="CD144" i="35"/>
  <c r="CD60" i="35"/>
  <c r="O164" i="35"/>
  <c r="O145" i="35"/>
  <c r="O61" i="35"/>
  <c r="AE164" i="35"/>
  <c r="AE145" i="35"/>
  <c r="AE61" i="35"/>
  <c r="AU164" i="35"/>
  <c r="AU145" i="35"/>
  <c r="AU61" i="35"/>
  <c r="BK164" i="35"/>
  <c r="BK145" i="35"/>
  <c r="BK61" i="35"/>
  <c r="CA164" i="35"/>
  <c r="CA145" i="35"/>
  <c r="CA61" i="35"/>
  <c r="L165" i="35"/>
  <c r="L146" i="35"/>
  <c r="L62" i="35"/>
  <c r="AB165" i="35"/>
  <c r="AB146" i="35"/>
  <c r="AB62" i="35"/>
  <c r="AR165" i="35"/>
  <c r="AR146" i="35"/>
  <c r="AR62" i="35"/>
  <c r="BH165" i="35"/>
  <c r="BH146" i="35"/>
  <c r="BH62" i="35"/>
  <c r="BX165" i="35"/>
  <c r="BX146" i="35"/>
  <c r="BX62" i="35"/>
  <c r="I166" i="35"/>
  <c r="I147" i="35"/>
  <c r="I63" i="35"/>
  <c r="Y166" i="35"/>
  <c r="Y147" i="35"/>
  <c r="Y63" i="35"/>
  <c r="AO166" i="35"/>
  <c r="AO147" i="35"/>
  <c r="AO63" i="35"/>
  <c r="BE166" i="35"/>
  <c r="BE147" i="35"/>
  <c r="BE63" i="35"/>
  <c r="BU166" i="35"/>
  <c r="BU147" i="35"/>
  <c r="BU63" i="35"/>
  <c r="F167" i="35"/>
  <c r="F148" i="35"/>
  <c r="F64" i="35"/>
  <c r="V167" i="35"/>
  <c r="V148" i="35"/>
  <c r="V64" i="35"/>
  <c r="AL167" i="35"/>
  <c r="AL148" i="35"/>
  <c r="AL64" i="35"/>
  <c r="BB167" i="35"/>
  <c r="BB148" i="35"/>
  <c r="BB64" i="35"/>
  <c r="BR167" i="35"/>
  <c r="BR148" i="35"/>
  <c r="BR64" i="35"/>
  <c r="CH167" i="35"/>
  <c r="CH148" i="35"/>
  <c r="CH64" i="35"/>
  <c r="S168" i="35"/>
  <c r="S149" i="35"/>
  <c r="S65" i="35"/>
  <c r="AI168" i="35"/>
  <c r="AI149" i="35"/>
  <c r="AI65" i="35"/>
  <c r="AY168" i="35"/>
  <c r="AY149" i="35"/>
  <c r="AY65" i="35"/>
  <c r="BO168" i="35"/>
  <c r="BO149" i="35"/>
  <c r="BO65" i="35"/>
  <c r="CE168" i="35"/>
  <c r="CE149" i="35"/>
  <c r="CE65" i="35"/>
  <c r="M170" i="35"/>
  <c r="M151" i="35"/>
  <c r="M67" i="35"/>
  <c r="AC170" i="35"/>
  <c r="AC151" i="35"/>
  <c r="AC67" i="35"/>
  <c r="AS170" i="35"/>
  <c r="AS151" i="35"/>
  <c r="AS67" i="35"/>
  <c r="BI170" i="35"/>
  <c r="BI151" i="35"/>
  <c r="BI67" i="35"/>
  <c r="BY170" i="35"/>
  <c r="BY151" i="35"/>
  <c r="BY67" i="35"/>
  <c r="J171" i="35"/>
  <c r="J152" i="35"/>
  <c r="J68" i="35"/>
  <c r="Z171" i="35"/>
  <c r="Z152" i="35"/>
  <c r="Z68" i="35"/>
  <c r="AP171" i="35"/>
  <c r="AP152" i="35"/>
  <c r="AP68" i="35"/>
  <c r="BF171" i="35"/>
  <c r="BF152" i="35"/>
  <c r="BF68" i="35"/>
  <c r="BV171" i="35"/>
  <c r="BV152" i="35"/>
  <c r="BV68" i="35"/>
  <c r="G172" i="35"/>
  <c r="G153" i="35"/>
  <c r="G69" i="35"/>
  <c r="W172" i="35"/>
  <c r="W153" i="35"/>
  <c r="W69" i="35"/>
  <c r="AM172" i="35"/>
  <c r="AM153" i="35"/>
  <c r="AM69" i="35"/>
  <c r="BC172" i="35"/>
  <c r="BC153" i="35"/>
  <c r="BC69" i="35"/>
  <c r="BS172" i="35"/>
  <c r="BS153" i="35"/>
  <c r="BS69" i="35"/>
  <c r="D173" i="35"/>
  <c r="D154" i="35"/>
  <c r="D70" i="35"/>
  <c r="T173" i="35"/>
  <c r="T154" i="35"/>
  <c r="T70" i="35"/>
  <c r="AJ173" i="35"/>
  <c r="AJ154" i="35"/>
  <c r="AJ70" i="35"/>
  <c r="AZ173" i="35"/>
  <c r="AZ154" i="35"/>
  <c r="AZ70" i="35"/>
  <c r="BP173" i="35"/>
  <c r="BP154" i="35"/>
  <c r="BP70" i="35"/>
  <c r="CF173" i="35"/>
  <c r="CF154" i="35"/>
  <c r="CF70" i="35"/>
  <c r="Q155" i="35"/>
  <c r="Q174" i="35"/>
  <c r="Q71" i="35"/>
  <c r="AG155" i="35"/>
  <c r="AG174" i="35"/>
  <c r="AG71" i="35"/>
  <c r="AW155" i="35"/>
  <c r="AW174" i="35"/>
  <c r="AW71" i="35"/>
  <c r="BM155" i="35"/>
  <c r="BM174" i="35"/>
  <c r="BM71" i="35"/>
  <c r="CC155" i="35"/>
  <c r="CC174" i="35"/>
  <c r="CC71" i="35"/>
  <c r="N162" i="35"/>
  <c r="N143" i="35"/>
  <c r="N59" i="35"/>
  <c r="AD162" i="35"/>
  <c r="AD143" i="35"/>
  <c r="AD59" i="35"/>
  <c r="AT162" i="35"/>
  <c r="AT143" i="35"/>
  <c r="AT59" i="35"/>
  <c r="BJ162" i="35"/>
  <c r="BJ143" i="35"/>
  <c r="BJ59" i="35"/>
  <c r="BZ162" i="35"/>
  <c r="BZ143" i="35"/>
  <c r="BZ59" i="35"/>
  <c r="K163" i="35"/>
  <c r="K144" i="35"/>
  <c r="K60" i="35"/>
  <c r="AA163" i="35"/>
  <c r="AA144" i="35"/>
  <c r="AA60" i="35"/>
  <c r="AQ163" i="35"/>
  <c r="AQ144" i="35"/>
  <c r="AQ60" i="35"/>
  <c r="BG163" i="35"/>
  <c r="BG144" i="35"/>
  <c r="BG60" i="35"/>
  <c r="BW163" i="35"/>
  <c r="BW144" i="35"/>
  <c r="BW60" i="35"/>
  <c r="H164" i="35"/>
  <c r="H145" i="35"/>
  <c r="H61" i="35"/>
  <c r="X164" i="35"/>
  <c r="X145" i="35"/>
  <c r="X61" i="35"/>
  <c r="AN164" i="35"/>
  <c r="AN145" i="35"/>
  <c r="AN61" i="35"/>
  <c r="BD164" i="35"/>
  <c r="BD145" i="35"/>
  <c r="BD61" i="35"/>
  <c r="BT164" i="35"/>
  <c r="BT145" i="35"/>
  <c r="BT61" i="35"/>
  <c r="E165" i="35"/>
  <c r="E146" i="35"/>
  <c r="E62" i="35"/>
  <c r="U165" i="35"/>
  <c r="U146" i="35"/>
  <c r="U62" i="35"/>
  <c r="AK165" i="35"/>
  <c r="AK146" i="35"/>
  <c r="AK62" i="35"/>
  <c r="BA165" i="35"/>
  <c r="BA146" i="35"/>
  <c r="BA62" i="35"/>
  <c r="BQ165" i="35"/>
  <c r="BQ146" i="35"/>
  <c r="BQ62" i="35"/>
  <c r="CG165" i="35"/>
  <c r="CG146" i="35"/>
  <c r="CG62" i="35"/>
  <c r="R166" i="35"/>
  <c r="R147" i="35"/>
  <c r="R63" i="35"/>
  <c r="AH166" i="35"/>
  <c r="AH147" i="35"/>
  <c r="AH63" i="35"/>
  <c r="AX166" i="35"/>
  <c r="AX147" i="35"/>
  <c r="AX63" i="35"/>
  <c r="BN166" i="35"/>
  <c r="BN147" i="35"/>
  <c r="BN63" i="35"/>
  <c r="CD166" i="35"/>
  <c r="CD147" i="35"/>
  <c r="CD63" i="35"/>
  <c r="O167" i="35"/>
  <c r="O148" i="35"/>
  <c r="O64" i="35"/>
  <c r="AE167" i="35"/>
  <c r="AE148" i="35"/>
  <c r="AE64" i="35"/>
  <c r="AU167" i="35"/>
  <c r="AU148" i="35"/>
  <c r="AU64" i="35"/>
  <c r="BK167" i="35"/>
  <c r="BK148" i="35"/>
  <c r="BK64" i="35"/>
  <c r="CA167" i="35"/>
  <c r="CA148" i="35"/>
  <c r="CA64" i="35"/>
  <c r="L168" i="35"/>
  <c r="L149" i="35"/>
  <c r="L65" i="35"/>
  <c r="AB168" i="35"/>
  <c r="AB149" i="35"/>
  <c r="AB65" i="35"/>
  <c r="AR168" i="35"/>
  <c r="AR149" i="35"/>
  <c r="AR65" i="35"/>
  <c r="BH168" i="35"/>
  <c r="BH149" i="35"/>
  <c r="BH65" i="35"/>
  <c r="BX168" i="35"/>
  <c r="BX149" i="35"/>
  <c r="BX65" i="35"/>
  <c r="I169" i="35"/>
  <c r="I150" i="35"/>
  <c r="I66" i="35"/>
  <c r="F170" i="35"/>
  <c r="F151" i="35"/>
  <c r="F67" i="35"/>
  <c r="V170" i="35"/>
  <c r="V151" i="35"/>
  <c r="V67" i="35"/>
  <c r="AL170" i="35"/>
  <c r="AL151" i="35"/>
  <c r="AL67" i="35"/>
  <c r="BB170" i="35"/>
  <c r="BB151" i="35"/>
  <c r="BB67" i="35"/>
  <c r="BR170" i="35"/>
  <c r="BR151" i="35"/>
  <c r="BR67" i="35"/>
  <c r="CH170" i="35"/>
  <c r="CH151" i="35"/>
  <c r="CH67" i="35"/>
  <c r="S171" i="35"/>
  <c r="S152" i="35"/>
  <c r="S68" i="35"/>
  <c r="AI171" i="35"/>
  <c r="AI152" i="35"/>
  <c r="AI68" i="35"/>
  <c r="AY171" i="35"/>
  <c r="AY152" i="35"/>
  <c r="AY68" i="35"/>
  <c r="BO171" i="35"/>
  <c r="BO152" i="35"/>
  <c r="BO68" i="35"/>
  <c r="CE171" i="35"/>
  <c r="CE152" i="35"/>
  <c r="CE68" i="35"/>
  <c r="P172" i="35"/>
  <c r="P153" i="35"/>
  <c r="P69" i="35"/>
  <c r="AF172" i="35"/>
  <c r="AF153" i="35"/>
  <c r="AF69" i="35"/>
  <c r="AV172" i="35"/>
  <c r="AV153" i="35"/>
  <c r="AV69" i="35"/>
  <c r="BL153" i="35"/>
  <c r="BL172" i="35"/>
  <c r="BL69" i="35"/>
  <c r="CB153" i="35"/>
  <c r="CB172" i="35"/>
  <c r="CB69" i="35"/>
  <c r="M173" i="35"/>
  <c r="M154" i="35"/>
  <c r="M70" i="35"/>
  <c r="AC173" i="35"/>
  <c r="AC154" i="35"/>
  <c r="AC70" i="35"/>
  <c r="AS173" i="35"/>
  <c r="AS154" i="35"/>
  <c r="AS70" i="35"/>
  <c r="BI173" i="35"/>
  <c r="BI154" i="35"/>
  <c r="BI70" i="35"/>
  <c r="BY173" i="35"/>
  <c r="BY154" i="35"/>
  <c r="BY70" i="35"/>
  <c r="J174" i="35"/>
  <c r="J155" i="35"/>
  <c r="J71" i="35"/>
  <c r="Z174" i="35"/>
  <c r="Z155" i="35"/>
  <c r="Z71" i="35"/>
  <c r="AP174" i="35"/>
  <c r="AP155" i="35"/>
  <c r="AP71" i="35"/>
  <c r="BF174" i="35"/>
  <c r="BF155" i="35"/>
  <c r="BF71" i="35"/>
  <c r="BV174" i="35"/>
  <c r="BV155" i="35"/>
  <c r="BV71" i="35"/>
  <c r="F24" i="29"/>
  <c r="E163" i="29"/>
  <c r="E144" i="29"/>
  <c r="E60" i="29"/>
  <c r="E29" i="29"/>
  <c r="F26" i="29"/>
  <c r="E34" i="29"/>
  <c r="D174" i="29"/>
  <c r="D155" i="29"/>
  <c r="D71" i="29"/>
  <c r="D163" i="30"/>
  <c r="D144" i="30"/>
  <c r="D60" i="30"/>
  <c r="AN168" i="36"/>
  <c r="AN149" i="36"/>
  <c r="AN65" i="36"/>
  <c r="AK169" i="36"/>
  <c r="AK150" i="36"/>
  <c r="AK66" i="36"/>
  <c r="D171" i="36"/>
  <c r="D152" i="36"/>
  <c r="D68" i="36"/>
  <c r="BW174" i="36"/>
  <c r="BW155" i="36"/>
  <c r="BW71" i="36"/>
  <c r="CE162" i="36"/>
  <c r="CE143" i="36"/>
  <c r="CE59" i="36"/>
  <c r="CB163" i="36"/>
  <c r="CB144" i="36"/>
  <c r="CB60" i="36"/>
  <c r="AS145" i="36"/>
  <c r="AS164" i="36"/>
  <c r="AS61" i="36"/>
  <c r="AP165" i="36"/>
  <c r="AP146" i="36"/>
  <c r="AP62" i="36"/>
  <c r="G166" i="36"/>
  <c r="G147" i="36"/>
  <c r="G63" i="36"/>
  <c r="BC166" i="36"/>
  <c r="BC147" i="36"/>
  <c r="BC63" i="36"/>
  <c r="T167" i="36"/>
  <c r="T148" i="36"/>
  <c r="T64" i="36"/>
  <c r="CF167" i="36"/>
  <c r="CF148" i="36"/>
  <c r="CF64" i="36"/>
  <c r="AG168" i="36"/>
  <c r="AG149" i="36"/>
  <c r="AG65" i="36"/>
  <c r="BM168" i="36"/>
  <c r="BM149" i="36"/>
  <c r="BM65" i="36"/>
  <c r="N169" i="36"/>
  <c r="N150" i="36"/>
  <c r="N66" i="36"/>
  <c r="AT169" i="36"/>
  <c r="AT150" i="36"/>
  <c r="AT66" i="36"/>
  <c r="BZ169" i="36"/>
  <c r="BZ150" i="36"/>
  <c r="BZ66" i="36"/>
  <c r="AN171" i="36"/>
  <c r="AN152" i="36"/>
  <c r="AN68" i="36"/>
  <c r="BN173" i="36"/>
  <c r="BN154" i="36"/>
  <c r="BN70" i="36"/>
  <c r="X143" i="36"/>
  <c r="X162" i="36"/>
  <c r="X59" i="36"/>
  <c r="BT143" i="36"/>
  <c r="BT162" i="36"/>
  <c r="BT59" i="36"/>
  <c r="U163" i="36"/>
  <c r="U144" i="36"/>
  <c r="U60" i="36"/>
  <c r="BA163" i="36"/>
  <c r="BA144" i="36"/>
  <c r="BA60" i="36"/>
  <c r="CG163" i="36"/>
  <c r="CG144" i="36"/>
  <c r="CG60" i="36"/>
  <c r="R164" i="36"/>
  <c r="R145" i="36"/>
  <c r="R61" i="36"/>
  <c r="AH164" i="36"/>
  <c r="AH145" i="36"/>
  <c r="AH61" i="36"/>
  <c r="AX164" i="36"/>
  <c r="AX145" i="36"/>
  <c r="AX61" i="36"/>
  <c r="BN164" i="36"/>
  <c r="BN145" i="36"/>
  <c r="BN61" i="36"/>
  <c r="CD164" i="36"/>
  <c r="CD145" i="36"/>
  <c r="CD61" i="36"/>
  <c r="O165" i="36"/>
  <c r="O146" i="36"/>
  <c r="O62" i="36"/>
  <c r="AE165" i="36"/>
  <c r="AE146" i="36"/>
  <c r="AE62" i="36"/>
  <c r="AU165" i="36"/>
  <c r="AU146" i="36"/>
  <c r="AU62" i="36"/>
  <c r="BK165" i="36"/>
  <c r="BK146" i="36"/>
  <c r="BK62" i="36"/>
  <c r="CA165" i="36"/>
  <c r="CA146" i="36"/>
  <c r="CA62" i="36"/>
  <c r="L166" i="36"/>
  <c r="L147" i="36"/>
  <c r="L63" i="36"/>
  <c r="AR166" i="36"/>
  <c r="AR147" i="36"/>
  <c r="AR63" i="36"/>
  <c r="BH166" i="36"/>
  <c r="BH147" i="36"/>
  <c r="BH63" i="36"/>
  <c r="BX166" i="36"/>
  <c r="BX147" i="36"/>
  <c r="BX63" i="36"/>
  <c r="I167" i="36"/>
  <c r="I148" i="36"/>
  <c r="I64" i="36"/>
  <c r="Y167" i="36"/>
  <c r="Y148" i="36"/>
  <c r="Y64" i="36"/>
  <c r="AO167" i="36"/>
  <c r="AO148" i="36"/>
  <c r="AO64" i="36"/>
  <c r="BE167" i="36"/>
  <c r="BE148" i="36"/>
  <c r="BE64" i="36"/>
  <c r="BU167" i="36"/>
  <c r="BU148" i="36"/>
  <c r="BU64" i="36"/>
  <c r="F168" i="36"/>
  <c r="F149" i="36"/>
  <c r="F65" i="36"/>
  <c r="V168" i="36"/>
  <c r="V149" i="36"/>
  <c r="V65" i="36"/>
  <c r="AL168" i="36"/>
  <c r="AL149" i="36"/>
  <c r="AL65" i="36"/>
  <c r="BB168" i="36"/>
  <c r="BB149" i="36"/>
  <c r="BB65" i="36"/>
  <c r="BR168" i="36"/>
  <c r="BR149" i="36"/>
  <c r="BR65" i="36"/>
  <c r="CH168" i="36"/>
  <c r="CH149" i="36"/>
  <c r="CH65" i="36"/>
  <c r="S169" i="36"/>
  <c r="S150" i="36"/>
  <c r="S66" i="36"/>
  <c r="AI169" i="36"/>
  <c r="AI150" i="36"/>
  <c r="AI66" i="36"/>
  <c r="AY169" i="36"/>
  <c r="AY150" i="36"/>
  <c r="AY66" i="36"/>
  <c r="BO169" i="36"/>
  <c r="BO150" i="36"/>
  <c r="BO66" i="36"/>
  <c r="CE169" i="36"/>
  <c r="CE150" i="36"/>
  <c r="CE66" i="36"/>
  <c r="Q170" i="36"/>
  <c r="Q151" i="36"/>
  <c r="Q67" i="36"/>
  <c r="CA170" i="36"/>
  <c r="CA151" i="36"/>
  <c r="CA67" i="36"/>
  <c r="BH171" i="36"/>
  <c r="BH152" i="36"/>
  <c r="BH68" i="36"/>
  <c r="AO172" i="36"/>
  <c r="AO153" i="36"/>
  <c r="AO69" i="36"/>
  <c r="V173" i="36"/>
  <c r="V154" i="36"/>
  <c r="V70" i="36"/>
  <c r="CH173" i="36"/>
  <c r="CH154" i="36"/>
  <c r="CH70" i="36"/>
  <c r="BO174" i="36"/>
  <c r="BO155" i="36"/>
  <c r="BO71" i="36"/>
  <c r="X170" i="36"/>
  <c r="X151" i="36"/>
  <c r="X67" i="36"/>
  <c r="AN170" i="36"/>
  <c r="AN151" i="36"/>
  <c r="AN67" i="36"/>
  <c r="BD170" i="36"/>
  <c r="BD151" i="36"/>
  <c r="BD67" i="36"/>
  <c r="BT170" i="36"/>
  <c r="BT151" i="36"/>
  <c r="BT67" i="36"/>
  <c r="E171" i="36"/>
  <c r="E152" i="36"/>
  <c r="E68" i="36"/>
  <c r="U171" i="36"/>
  <c r="U152" i="36"/>
  <c r="U68" i="36"/>
  <c r="AK171" i="36"/>
  <c r="AK152" i="36"/>
  <c r="AK68" i="36"/>
  <c r="BA171" i="36"/>
  <c r="BA152" i="36"/>
  <c r="BA68" i="36"/>
  <c r="BQ171" i="36"/>
  <c r="BQ152" i="36"/>
  <c r="BQ68" i="36"/>
  <c r="CG171" i="36"/>
  <c r="CG152" i="36"/>
  <c r="CG68" i="36"/>
  <c r="R172" i="36"/>
  <c r="R153" i="36"/>
  <c r="R69" i="36"/>
  <c r="AH172" i="36"/>
  <c r="AH153" i="36"/>
  <c r="AH69" i="36"/>
  <c r="AX172" i="36"/>
  <c r="AX153" i="36"/>
  <c r="AX69" i="36"/>
  <c r="BN172" i="36"/>
  <c r="BN153" i="36"/>
  <c r="BN69" i="36"/>
  <c r="CD172" i="36"/>
  <c r="CD153" i="36"/>
  <c r="CD69" i="36"/>
  <c r="O173" i="36"/>
  <c r="O154" i="36"/>
  <c r="O70" i="36"/>
  <c r="AE173" i="36"/>
  <c r="AE154" i="36"/>
  <c r="AE70" i="36"/>
  <c r="AU173" i="36"/>
  <c r="AU154" i="36"/>
  <c r="AU70" i="36"/>
  <c r="BK173" i="36"/>
  <c r="BK154" i="36"/>
  <c r="BK70" i="36"/>
  <c r="CA173" i="36"/>
  <c r="CA154" i="36"/>
  <c r="CA70" i="36"/>
  <c r="L174" i="36"/>
  <c r="L155" i="36"/>
  <c r="L71" i="36"/>
  <c r="AB174" i="36"/>
  <c r="AB155" i="36"/>
  <c r="AB71" i="36"/>
  <c r="AR174" i="36"/>
  <c r="AR155" i="36"/>
  <c r="AR71" i="36"/>
  <c r="BH174" i="36"/>
  <c r="BH155" i="36"/>
  <c r="BH71" i="36"/>
  <c r="BX174" i="36"/>
  <c r="BX155" i="36"/>
  <c r="BX71" i="36"/>
  <c r="Y170" i="36"/>
  <c r="Y151" i="36"/>
  <c r="Y67" i="36"/>
  <c r="AO170" i="36"/>
  <c r="AO151" i="36"/>
  <c r="AO67" i="36"/>
  <c r="BE170" i="36"/>
  <c r="BE151" i="36"/>
  <c r="BE67" i="36"/>
  <c r="BU170" i="36"/>
  <c r="BU151" i="36"/>
  <c r="BU67" i="36"/>
  <c r="F171" i="36"/>
  <c r="F152" i="36"/>
  <c r="F68" i="36"/>
  <c r="V171" i="36"/>
  <c r="V152" i="36"/>
  <c r="V68" i="36"/>
  <c r="AL171" i="36"/>
  <c r="AL152" i="36"/>
  <c r="AL68" i="36"/>
  <c r="BB171" i="36"/>
  <c r="BB152" i="36"/>
  <c r="BB68" i="36"/>
  <c r="BR171" i="36"/>
  <c r="BR152" i="36"/>
  <c r="BR68" i="36"/>
  <c r="CH171" i="36"/>
  <c r="CH152" i="36"/>
  <c r="CH68" i="36"/>
  <c r="S172" i="36"/>
  <c r="S153" i="36"/>
  <c r="S69" i="36"/>
  <c r="AI172" i="36"/>
  <c r="AI153" i="36"/>
  <c r="AI69" i="36"/>
  <c r="AY172" i="36"/>
  <c r="AY153" i="36"/>
  <c r="AY69" i="36"/>
  <c r="BO172" i="36"/>
  <c r="BO153" i="36"/>
  <c r="BO69" i="36"/>
  <c r="CE172" i="36"/>
  <c r="CE153" i="36"/>
  <c r="CE69" i="36"/>
  <c r="P173" i="36"/>
  <c r="P154" i="36"/>
  <c r="P70" i="36"/>
  <c r="AF173" i="36"/>
  <c r="AF154" i="36"/>
  <c r="AF70" i="36"/>
  <c r="AV173" i="36"/>
  <c r="AV154" i="36"/>
  <c r="AV70" i="36"/>
  <c r="BL173" i="36"/>
  <c r="BL154" i="36"/>
  <c r="BL70" i="36"/>
  <c r="CB173" i="36"/>
  <c r="CB154" i="36"/>
  <c r="CB70" i="36"/>
  <c r="M174" i="36"/>
  <c r="M155" i="36"/>
  <c r="M71" i="36"/>
  <c r="AC174" i="36"/>
  <c r="AC155" i="36"/>
  <c r="AC71" i="36"/>
  <c r="AS174" i="36"/>
  <c r="AS155" i="36"/>
  <c r="AS71" i="36"/>
  <c r="BI174" i="36"/>
  <c r="BI155" i="36"/>
  <c r="BI71" i="36"/>
  <c r="BY174" i="36"/>
  <c r="BY155" i="36"/>
  <c r="BY71" i="36"/>
  <c r="V170" i="36"/>
  <c r="V151" i="36"/>
  <c r="V67" i="36"/>
  <c r="AL170" i="36"/>
  <c r="AL151" i="36"/>
  <c r="AL67" i="36"/>
  <c r="BB170" i="36"/>
  <c r="BB151" i="36"/>
  <c r="BB67" i="36"/>
  <c r="BR170" i="36"/>
  <c r="BR151" i="36"/>
  <c r="BR67" i="36"/>
  <c r="CH170" i="36"/>
  <c r="CH151" i="36"/>
  <c r="CH67" i="36"/>
  <c r="S171" i="36"/>
  <c r="S152" i="36"/>
  <c r="S68" i="36"/>
  <c r="AI171" i="36"/>
  <c r="AI152" i="36"/>
  <c r="AI68" i="36"/>
  <c r="AY171" i="36"/>
  <c r="AY152" i="36"/>
  <c r="AY68" i="36"/>
  <c r="BO171" i="36"/>
  <c r="BO152" i="36"/>
  <c r="BO68" i="36"/>
  <c r="CE171" i="36"/>
  <c r="CE152" i="36"/>
  <c r="CE68" i="36"/>
  <c r="P172" i="36"/>
  <c r="P153" i="36"/>
  <c r="P69" i="36"/>
  <c r="AF172" i="36"/>
  <c r="AF153" i="36"/>
  <c r="AF69" i="36"/>
  <c r="AV172" i="36"/>
  <c r="AV153" i="36"/>
  <c r="AV69" i="36"/>
  <c r="BL172" i="36"/>
  <c r="BL153" i="36"/>
  <c r="BL69" i="36"/>
  <c r="CB172" i="36"/>
  <c r="CB153" i="36"/>
  <c r="CB69" i="36"/>
  <c r="M173" i="36"/>
  <c r="M154" i="36"/>
  <c r="M70" i="36"/>
  <c r="AC173" i="36"/>
  <c r="AC154" i="36"/>
  <c r="AC70" i="36"/>
  <c r="AS173" i="36"/>
  <c r="AS154" i="36"/>
  <c r="AS70" i="36"/>
  <c r="BI173" i="36"/>
  <c r="BI154" i="36"/>
  <c r="BI70" i="36"/>
  <c r="BY173" i="36"/>
  <c r="BY154" i="36"/>
  <c r="BY70" i="36"/>
  <c r="J174" i="36"/>
  <c r="J155" i="36"/>
  <c r="J71" i="36"/>
  <c r="Z174" i="36"/>
  <c r="Z155" i="36"/>
  <c r="Z71" i="36"/>
  <c r="AP174" i="36"/>
  <c r="AP155" i="36"/>
  <c r="AP71" i="36"/>
  <c r="BF174" i="36"/>
  <c r="BF155" i="36"/>
  <c r="BF71" i="36"/>
  <c r="BV174" i="36"/>
  <c r="BV155" i="36"/>
  <c r="BV71" i="36"/>
  <c r="G162" i="35"/>
  <c r="G143" i="35"/>
  <c r="G59" i="35"/>
  <c r="W162" i="35"/>
  <c r="W143" i="35"/>
  <c r="W59" i="35"/>
  <c r="AM162" i="35"/>
  <c r="AM143" i="35"/>
  <c r="AM59" i="35"/>
  <c r="BC162" i="35"/>
  <c r="BC143" i="35"/>
  <c r="BC59" i="35"/>
  <c r="BS162" i="35"/>
  <c r="BS143" i="35"/>
  <c r="BS59" i="35"/>
  <c r="D163" i="35"/>
  <c r="D144" i="35"/>
  <c r="D60" i="35"/>
  <c r="T163" i="35"/>
  <c r="T144" i="35"/>
  <c r="T60" i="35"/>
  <c r="AJ163" i="35"/>
  <c r="AJ144" i="35"/>
  <c r="AJ60" i="35"/>
  <c r="AZ163" i="35"/>
  <c r="AZ144" i="35"/>
  <c r="AZ60" i="35"/>
  <c r="BP163" i="35"/>
  <c r="BP144" i="35"/>
  <c r="BP60" i="35"/>
  <c r="CF163" i="35"/>
  <c r="CF144" i="35"/>
  <c r="CF60" i="35"/>
  <c r="Q164" i="35"/>
  <c r="Q145" i="35"/>
  <c r="Q61" i="35"/>
  <c r="AG164" i="35"/>
  <c r="AG145" i="35"/>
  <c r="AG61" i="35"/>
  <c r="AW164" i="35"/>
  <c r="AW145" i="35"/>
  <c r="AW61" i="35"/>
  <c r="BM164" i="35"/>
  <c r="BM145" i="35"/>
  <c r="BM61" i="35"/>
  <c r="CC164" i="35"/>
  <c r="CC145" i="35"/>
  <c r="CC61" i="35"/>
  <c r="N165" i="35"/>
  <c r="N146" i="35"/>
  <c r="N62" i="35"/>
  <c r="AD165" i="35"/>
  <c r="AD146" i="35"/>
  <c r="AD62" i="35"/>
  <c r="AT165" i="35"/>
  <c r="AT146" i="35"/>
  <c r="AT62" i="35"/>
  <c r="BJ165" i="35"/>
  <c r="BJ146" i="35"/>
  <c r="BJ62" i="35"/>
  <c r="BZ165" i="35"/>
  <c r="BZ146" i="35"/>
  <c r="BZ62" i="35"/>
  <c r="K166" i="35"/>
  <c r="K147" i="35"/>
  <c r="K63" i="35"/>
  <c r="AA166" i="35"/>
  <c r="AA147" i="35"/>
  <c r="AA63" i="35"/>
  <c r="AQ166" i="35"/>
  <c r="AQ147" i="35"/>
  <c r="AQ63" i="35"/>
  <c r="BG166" i="35"/>
  <c r="BG147" i="35"/>
  <c r="BG63" i="35"/>
  <c r="BW166" i="35"/>
  <c r="BW147" i="35"/>
  <c r="BW63" i="35"/>
  <c r="H167" i="35"/>
  <c r="H148" i="35"/>
  <c r="H64" i="35"/>
  <c r="X167" i="35"/>
  <c r="X148" i="35"/>
  <c r="X64" i="35"/>
  <c r="AN167" i="35"/>
  <c r="AN148" i="35"/>
  <c r="AN64" i="35"/>
  <c r="BD167" i="35"/>
  <c r="BD148" i="35"/>
  <c r="BD64" i="35"/>
  <c r="BT167" i="35"/>
  <c r="BT148" i="35"/>
  <c r="BT64" i="35"/>
  <c r="E168" i="35"/>
  <c r="E149" i="35"/>
  <c r="E65" i="35"/>
  <c r="U168" i="35"/>
  <c r="U149" i="35"/>
  <c r="U65" i="35"/>
  <c r="AK168" i="35"/>
  <c r="AK149" i="35"/>
  <c r="AK65" i="35"/>
  <c r="BA168" i="35"/>
  <c r="BA149" i="35"/>
  <c r="BA65" i="35"/>
  <c r="BQ168" i="35"/>
  <c r="BQ149" i="35"/>
  <c r="BQ65" i="35"/>
  <c r="CG168" i="35"/>
  <c r="CG149" i="35"/>
  <c r="CG65" i="35"/>
  <c r="O170" i="35"/>
  <c r="O151" i="35"/>
  <c r="O67" i="35"/>
  <c r="AE170" i="35"/>
  <c r="AE151" i="35"/>
  <c r="AE67" i="35"/>
  <c r="AU170" i="35"/>
  <c r="AU151" i="35"/>
  <c r="AU67" i="35"/>
  <c r="BK170" i="35"/>
  <c r="BK151" i="35"/>
  <c r="BK67" i="35"/>
  <c r="CA170" i="35"/>
  <c r="CA151" i="35"/>
  <c r="CA67" i="35"/>
  <c r="L171" i="35"/>
  <c r="L152" i="35"/>
  <c r="L68" i="35"/>
  <c r="AB171" i="35"/>
  <c r="AB152" i="35"/>
  <c r="AB68" i="35"/>
  <c r="AR171" i="35"/>
  <c r="AR152" i="35"/>
  <c r="AR68" i="35"/>
  <c r="BH171" i="35"/>
  <c r="BH152" i="35"/>
  <c r="BH68" i="35"/>
  <c r="BX171" i="35"/>
  <c r="BX152" i="35"/>
  <c r="BX68" i="35"/>
  <c r="I172" i="35"/>
  <c r="I153" i="35"/>
  <c r="I69" i="35"/>
  <c r="Y172" i="35"/>
  <c r="Y153" i="35"/>
  <c r="Y69" i="35"/>
  <c r="AO172" i="35"/>
  <c r="AO153" i="35"/>
  <c r="AO69" i="35"/>
  <c r="BE172" i="35"/>
  <c r="BE153" i="35"/>
  <c r="BE69" i="35"/>
  <c r="BU153" i="35"/>
  <c r="BU172" i="35"/>
  <c r="BU69" i="35"/>
  <c r="F154" i="35"/>
  <c r="F173" i="35"/>
  <c r="F70" i="35"/>
  <c r="V154" i="35"/>
  <c r="V173" i="35"/>
  <c r="V70" i="35"/>
  <c r="AL154" i="35"/>
  <c r="AL173" i="35"/>
  <c r="AL70" i="35"/>
  <c r="BB154" i="35"/>
  <c r="BB173" i="35"/>
  <c r="BB70" i="35"/>
  <c r="BR154" i="35"/>
  <c r="BR173" i="35"/>
  <c r="BR70" i="35"/>
  <c r="CH154" i="35"/>
  <c r="CH173" i="35"/>
  <c r="CH70" i="35"/>
  <c r="S174" i="35"/>
  <c r="S155" i="35"/>
  <c r="S71" i="35"/>
  <c r="AI174" i="35"/>
  <c r="AI155" i="35"/>
  <c r="AI71" i="35"/>
  <c r="AY174" i="35"/>
  <c r="AY155" i="35"/>
  <c r="AY71" i="35"/>
  <c r="BO174" i="35"/>
  <c r="BO155" i="35"/>
  <c r="BO71" i="35"/>
  <c r="CE174" i="35"/>
  <c r="CE155" i="35"/>
  <c r="CE71" i="35"/>
  <c r="P162" i="35"/>
  <c r="P143" i="35"/>
  <c r="P59" i="35"/>
  <c r="AF162" i="35"/>
  <c r="AF143" i="35"/>
  <c r="AF59" i="35"/>
  <c r="AV162" i="35"/>
  <c r="AV143" i="35"/>
  <c r="AV59" i="35"/>
  <c r="BL162" i="35"/>
  <c r="BL143" i="35"/>
  <c r="BL59" i="35"/>
  <c r="CB162" i="35"/>
  <c r="CB143" i="35"/>
  <c r="CB59" i="35"/>
  <c r="M163" i="35"/>
  <c r="M144" i="35"/>
  <c r="M60" i="35"/>
  <c r="AC163" i="35"/>
  <c r="AC144" i="35"/>
  <c r="AC60" i="35"/>
  <c r="AS163" i="35"/>
  <c r="AS144" i="35"/>
  <c r="AS60" i="35"/>
  <c r="BI163" i="35"/>
  <c r="BI144" i="35"/>
  <c r="BI60" i="35"/>
  <c r="BY163" i="35"/>
  <c r="BY144" i="35"/>
  <c r="BY60" i="35"/>
  <c r="J164" i="35"/>
  <c r="J145" i="35"/>
  <c r="J61" i="35"/>
  <c r="Z164" i="35"/>
  <c r="Z145" i="35"/>
  <c r="Z61" i="35"/>
  <c r="AP164" i="35"/>
  <c r="AP145" i="35"/>
  <c r="AP61" i="35"/>
  <c r="BF164" i="35"/>
  <c r="BF145" i="35"/>
  <c r="BF61" i="35"/>
  <c r="BV164" i="35"/>
  <c r="BV145" i="35"/>
  <c r="BV61" i="35"/>
  <c r="G165" i="35"/>
  <c r="G146" i="35"/>
  <c r="G62" i="35"/>
  <c r="W165" i="35"/>
  <c r="W146" i="35"/>
  <c r="W62" i="35"/>
  <c r="AM165" i="35"/>
  <c r="AM146" i="35"/>
  <c r="AM62" i="35"/>
  <c r="BC165" i="35"/>
  <c r="BC146" i="35"/>
  <c r="BC62" i="35"/>
  <c r="BS165" i="35"/>
  <c r="BS146" i="35"/>
  <c r="BS62" i="35"/>
  <c r="D166" i="35"/>
  <c r="D147" i="35"/>
  <c r="D63" i="35"/>
  <c r="T166" i="35"/>
  <c r="T147" i="35"/>
  <c r="T63" i="35"/>
  <c r="AJ166" i="35"/>
  <c r="AJ147" i="35"/>
  <c r="AJ63" i="35"/>
  <c r="AZ166" i="35"/>
  <c r="AZ147" i="35"/>
  <c r="AZ63" i="35"/>
  <c r="BP166" i="35"/>
  <c r="BP147" i="35"/>
  <c r="BP63" i="35"/>
  <c r="CF166" i="35"/>
  <c r="CF147" i="35"/>
  <c r="CF63" i="35"/>
  <c r="Q167" i="35"/>
  <c r="Q148" i="35"/>
  <c r="Q64" i="35"/>
  <c r="AG167" i="35"/>
  <c r="AG148" i="35"/>
  <c r="AG64" i="35"/>
  <c r="AW167" i="35"/>
  <c r="AW148" i="35"/>
  <c r="AW64" i="35"/>
  <c r="BM167" i="35"/>
  <c r="BM148" i="35"/>
  <c r="BM64" i="35"/>
  <c r="CC167" i="35"/>
  <c r="CC148" i="35"/>
  <c r="CC64" i="35"/>
  <c r="N168" i="35"/>
  <c r="N149" i="35"/>
  <c r="N65" i="35"/>
  <c r="AD168" i="35"/>
  <c r="AD149" i="35"/>
  <c r="AD65" i="35"/>
  <c r="AT168" i="35"/>
  <c r="AT149" i="35"/>
  <c r="AT65" i="35"/>
  <c r="BJ168" i="35"/>
  <c r="BJ149" i="35"/>
  <c r="BJ65" i="35"/>
  <c r="BZ168" i="35"/>
  <c r="BZ149" i="35"/>
  <c r="BZ65" i="35"/>
  <c r="K169" i="35"/>
  <c r="K150" i="35"/>
  <c r="K66" i="35"/>
  <c r="H170" i="35"/>
  <c r="H151" i="35"/>
  <c r="H67" i="35"/>
  <c r="X170" i="35"/>
  <c r="X151" i="35"/>
  <c r="X67" i="35"/>
  <c r="AN170" i="35"/>
  <c r="AN151" i="35"/>
  <c r="AN67" i="35"/>
  <c r="BD170" i="35"/>
  <c r="BD151" i="35"/>
  <c r="BD67" i="35"/>
  <c r="BT170" i="35"/>
  <c r="BT151" i="35"/>
  <c r="BT67" i="35"/>
  <c r="E171" i="35"/>
  <c r="E152" i="35"/>
  <c r="E68" i="35"/>
  <c r="U171" i="35"/>
  <c r="U152" i="35"/>
  <c r="U68" i="35"/>
  <c r="AK171" i="35"/>
  <c r="AK152" i="35"/>
  <c r="AK68" i="35"/>
  <c r="BA171" i="35"/>
  <c r="BA152" i="35"/>
  <c r="BA68" i="35"/>
  <c r="BQ171" i="35"/>
  <c r="BQ152" i="35"/>
  <c r="BQ68" i="35"/>
  <c r="CG171" i="35"/>
  <c r="CG152" i="35"/>
  <c r="CG68" i="35"/>
  <c r="R172" i="35"/>
  <c r="R153" i="35"/>
  <c r="R69" i="35"/>
  <c r="AH172" i="35"/>
  <c r="AH153" i="35"/>
  <c r="AH69" i="35"/>
  <c r="AX172" i="35"/>
  <c r="AX153" i="35"/>
  <c r="AX69" i="35"/>
  <c r="BN172" i="35"/>
  <c r="BN153" i="35"/>
  <c r="BN69" i="35"/>
  <c r="CD172" i="35"/>
  <c r="CD153" i="35"/>
  <c r="CD69" i="35"/>
  <c r="O154" i="35"/>
  <c r="O173" i="35"/>
  <c r="O70" i="35"/>
  <c r="AE154" i="35"/>
  <c r="AE173" i="35"/>
  <c r="AE70" i="35"/>
  <c r="AU154" i="35"/>
  <c r="AU173" i="35"/>
  <c r="AU70" i="35"/>
  <c r="BK154" i="35"/>
  <c r="BK173" i="35"/>
  <c r="BK70" i="35"/>
  <c r="CA154" i="35"/>
  <c r="CA173" i="35"/>
  <c r="CA70" i="35"/>
  <c r="L155" i="35"/>
  <c r="L174" i="35"/>
  <c r="L71" i="35"/>
  <c r="AB155" i="35"/>
  <c r="AB174" i="35"/>
  <c r="AB71" i="35"/>
  <c r="AR155" i="35"/>
  <c r="AR174" i="35"/>
  <c r="AR71" i="35"/>
  <c r="BH155" i="35"/>
  <c r="BH174" i="35"/>
  <c r="BH71" i="35"/>
  <c r="BX155" i="35"/>
  <c r="BX174" i="35"/>
  <c r="BX71" i="35"/>
  <c r="I162" i="35"/>
  <c r="I143" i="35"/>
  <c r="I59" i="35"/>
  <c r="Y162" i="35"/>
  <c r="Y143" i="35"/>
  <c r="Y59" i="35"/>
  <c r="AO162" i="35"/>
  <c r="AO143" i="35"/>
  <c r="AO59" i="35"/>
  <c r="BE162" i="35"/>
  <c r="BE143" i="35"/>
  <c r="BE59" i="35"/>
  <c r="BU162" i="35"/>
  <c r="BU143" i="35"/>
  <c r="BU59" i="35"/>
  <c r="F163" i="35"/>
  <c r="F144" i="35"/>
  <c r="F60" i="35"/>
  <c r="V163" i="35"/>
  <c r="V144" i="35"/>
  <c r="V60" i="35"/>
  <c r="AL163" i="35"/>
  <c r="AL144" i="35"/>
  <c r="AL60" i="35"/>
  <c r="BB163" i="35"/>
  <c r="BB144" i="35"/>
  <c r="BB60" i="35"/>
  <c r="BR163" i="35"/>
  <c r="BR144" i="35"/>
  <c r="BR60" i="35"/>
  <c r="CH163" i="35"/>
  <c r="CH144" i="35"/>
  <c r="CH60" i="35"/>
  <c r="S164" i="35"/>
  <c r="S145" i="35"/>
  <c r="S61" i="35"/>
  <c r="AI164" i="35"/>
  <c r="AI145" i="35"/>
  <c r="AI61" i="35"/>
  <c r="AY164" i="35"/>
  <c r="AY145" i="35"/>
  <c r="AY61" i="35"/>
  <c r="BO164" i="35"/>
  <c r="BO145" i="35"/>
  <c r="BO61" i="35"/>
  <c r="CE164" i="35"/>
  <c r="CE145" i="35"/>
  <c r="CE61" i="35"/>
  <c r="P165" i="35"/>
  <c r="P146" i="35"/>
  <c r="P62" i="35"/>
  <c r="AF165" i="35"/>
  <c r="AF146" i="35"/>
  <c r="AF62" i="35"/>
  <c r="AV165" i="35"/>
  <c r="AV146" i="35"/>
  <c r="AV62" i="35"/>
  <c r="BL165" i="35"/>
  <c r="BL146" i="35"/>
  <c r="BL62" i="35"/>
  <c r="CB165" i="35"/>
  <c r="CB146" i="35"/>
  <c r="CB62" i="35"/>
  <c r="M166" i="35"/>
  <c r="M147" i="35"/>
  <c r="M63" i="35"/>
  <c r="AC166" i="35"/>
  <c r="AC147" i="35"/>
  <c r="AC63" i="35"/>
  <c r="AS166" i="35"/>
  <c r="AS147" i="35"/>
  <c r="AS63" i="35"/>
  <c r="BI166" i="35"/>
  <c r="BI147" i="35"/>
  <c r="BI63" i="35"/>
  <c r="BY166" i="35"/>
  <c r="BY147" i="35"/>
  <c r="BY63" i="35"/>
  <c r="J167" i="35"/>
  <c r="J148" i="35"/>
  <c r="J64" i="35"/>
  <c r="Z167" i="35"/>
  <c r="Z148" i="35"/>
  <c r="Z64" i="35"/>
  <c r="AP167" i="35"/>
  <c r="AP148" i="35"/>
  <c r="AP64" i="35"/>
  <c r="BF167" i="35"/>
  <c r="BF148" i="35"/>
  <c r="BF64" i="35"/>
  <c r="BV167" i="35"/>
  <c r="BV148" i="35"/>
  <c r="BV64" i="35"/>
  <c r="G168" i="35"/>
  <c r="G149" i="35"/>
  <c r="G65" i="35"/>
  <c r="W168" i="35"/>
  <c r="W149" i="35"/>
  <c r="W65" i="35"/>
  <c r="AM168" i="35"/>
  <c r="AM149" i="35"/>
  <c r="AM65" i="35"/>
  <c r="BC168" i="35"/>
  <c r="BC149" i="35"/>
  <c r="BC65" i="35"/>
  <c r="BS168" i="35"/>
  <c r="BS149" i="35"/>
  <c r="BS65" i="35"/>
  <c r="D169" i="35"/>
  <c r="D150" i="35"/>
  <c r="D66" i="35"/>
  <c r="Q170" i="35"/>
  <c r="Q151" i="35"/>
  <c r="Q67" i="35"/>
  <c r="AG170" i="35"/>
  <c r="AG151" i="35"/>
  <c r="AG67" i="35"/>
  <c r="AW170" i="35"/>
  <c r="AW151" i="35"/>
  <c r="AW67" i="35"/>
  <c r="BM170" i="35"/>
  <c r="BM151" i="35"/>
  <c r="BM67" i="35"/>
  <c r="CC170" i="35"/>
  <c r="CC151" i="35"/>
  <c r="CC67" i="35"/>
  <c r="N171" i="35"/>
  <c r="N152" i="35"/>
  <c r="N68" i="35"/>
  <c r="AD171" i="35"/>
  <c r="AD152" i="35"/>
  <c r="AD68" i="35"/>
  <c r="AT171" i="35"/>
  <c r="AT152" i="35"/>
  <c r="AT68" i="35"/>
  <c r="BJ171" i="35"/>
  <c r="BJ152" i="35"/>
  <c r="BJ68" i="35"/>
  <c r="BZ171" i="35"/>
  <c r="BZ152" i="35"/>
  <c r="BZ68" i="35"/>
  <c r="K172" i="35"/>
  <c r="K153" i="35"/>
  <c r="K69" i="35"/>
  <c r="AA172" i="35"/>
  <c r="AA153" i="35"/>
  <c r="AA69" i="35"/>
  <c r="AQ172" i="35"/>
  <c r="AQ153" i="35"/>
  <c r="AQ69" i="35"/>
  <c r="BG172" i="35"/>
  <c r="BG153" i="35"/>
  <c r="BG69" i="35"/>
  <c r="BW172" i="35"/>
  <c r="BW153" i="35"/>
  <c r="BW69" i="35"/>
  <c r="H173" i="35"/>
  <c r="H154" i="35"/>
  <c r="H70" i="35"/>
  <c r="X173" i="35"/>
  <c r="X154" i="35"/>
  <c r="X70" i="35"/>
  <c r="AN173" i="35"/>
  <c r="AN154" i="35"/>
  <c r="AN70" i="35"/>
  <c r="BD173" i="35"/>
  <c r="BD154" i="35"/>
  <c r="BD70" i="35"/>
  <c r="BT173" i="35"/>
  <c r="BT154" i="35"/>
  <c r="BT70" i="35"/>
  <c r="E155" i="35"/>
  <c r="E174" i="35"/>
  <c r="E71" i="35"/>
  <c r="U155" i="35"/>
  <c r="U174" i="35"/>
  <c r="U71" i="35"/>
  <c r="AK155" i="35"/>
  <c r="AK174" i="35"/>
  <c r="AK71" i="35"/>
  <c r="BA155" i="35"/>
  <c r="BA174" i="35"/>
  <c r="BA71" i="35"/>
  <c r="BQ155" i="35"/>
  <c r="BQ174" i="35"/>
  <c r="BQ71" i="35"/>
  <c r="CG155" i="35"/>
  <c r="CG174" i="35"/>
  <c r="CG71" i="35"/>
  <c r="R162" i="35"/>
  <c r="R143" i="35"/>
  <c r="R59" i="35"/>
  <c r="AH162" i="35"/>
  <c r="AH143" i="35"/>
  <c r="AH59" i="35"/>
  <c r="AX162" i="35"/>
  <c r="AX143" i="35"/>
  <c r="AX59" i="35"/>
  <c r="BN162" i="35"/>
  <c r="BN143" i="35"/>
  <c r="BN59" i="35"/>
  <c r="CD162" i="35"/>
  <c r="CD143" i="35"/>
  <c r="CD59" i="35"/>
  <c r="O163" i="35"/>
  <c r="O144" i="35"/>
  <c r="O60" i="35"/>
  <c r="AE163" i="35"/>
  <c r="AE144" i="35"/>
  <c r="AE60" i="35"/>
  <c r="AU163" i="35"/>
  <c r="AU144" i="35"/>
  <c r="AU60" i="35"/>
  <c r="BK163" i="35"/>
  <c r="BK144" i="35"/>
  <c r="BK60" i="35"/>
  <c r="CA163" i="35"/>
  <c r="CA144" i="35"/>
  <c r="CA60" i="35"/>
  <c r="L164" i="35"/>
  <c r="L145" i="35"/>
  <c r="L61" i="35"/>
  <c r="AB164" i="35"/>
  <c r="AB145" i="35"/>
  <c r="AB61" i="35"/>
  <c r="AR164" i="35"/>
  <c r="AR145" i="35"/>
  <c r="AR61" i="35"/>
  <c r="BH164" i="35"/>
  <c r="BH145" i="35"/>
  <c r="BH61" i="35"/>
  <c r="BX164" i="35"/>
  <c r="BX145" i="35"/>
  <c r="BX61" i="35"/>
  <c r="I165" i="35"/>
  <c r="I146" i="35"/>
  <c r="I62" i="35"/>
  <c r="Y165" i="35"/>
  <c r="Y146" i="35"/>
  <c r="Y62" i="35"/>
  <c r="AO165" i="35"/>
  <c r="AO146" i="35"/>
  <c r="AO62" i="35"/>
  <c r="BE165" i="35"/>
  <c r="BE146" i="35"/>
  <c r="BE62" i="35"/>
  <c r="BU165" i="35"/>
  <c r="BU146" i="35"/>
  <c r="BU62" i="35"/>
  <c r="F166" i="35"/>
  <c r="F147" i="35"/>
  <c r="F63" i="35"/>
  <c r="V166" i="35"/>
  <c r="V147" i="35"/>
  <c r="V63" i="35"/>
  <c r="AL166" i="35"/>
  <c r="AL147" i="35"/>
  <c r="AL63" i="35"/>
  <c r="BB166" i="35"/>
  <c r="BB147" i="35"/>
  <c r="BB63" i="35"/>
  <c r="BR166" i="35"/>
  <c r="BR147" i="35"/>
  <c r="BR63" i="35"/>
  <c r="CH166" i="35"/>
  <c r="CH147" i="35"/>
  <c r="CH63" i="35"/>
  <c r="S167" i="35"/>
  <c r="S148" i="35"/>
  <c r="S64" i="35"/>
  <c r="AI167" i="35"/>
  <c r="AI148" i="35"/>
  <c r="AI64" i="35"/>
  <c r="AY167" i="35"/>
  <c r="AY148" i="35"/>
  <c r="AY64" i="35"/>
  <c r="BO167" i="35"/>
  <c r="BO148" i="35"/>
  <c r="BO64" i="35"/>
  <c r="CE167" i="35"/>
  <c r="CE148" i="35"/>
  <c r="CE64" i="35"/>
  <c r="P168" i="35"/>
  <c r="P149" i="35"/>
  <c r="P65" i="35"/>
  <c r="AF168" i="35"/>
  <c r="AF149" i="35"/>
  <c r="AF65" i="35"/>
  <c r="AV168" i="35"/>
  <c r="AV149" i="35"/>
  <c r="AV65" i="35"/>
  <c r="BL168" i="35"/>
  <c r="BL149" i="35"/>
  <c r="BL65" i="35"/>
  <c r="CB168" i="35"/>
  <c r="CB149" i="35"/>
  <c r="CB65" i="35"/>
  <c r="J170" i="35"/>
  <c r="J151" i="35"/>
  <c r="J67" i="35"/>
  <c r="Z170" i="35"/>
  <c r="Z151" i="35"/>
  <c r="Z67" i="35"/>
  <c r="AP170" i="35"/>
  <c r="AP151" i="35"/>
  <c r="AP67" i="35"/>
  <c r="BF170" i="35"/>
  <c r="BF151" i="35"/>
  <c r="BF67" i="35"/>
  <c r="BV170" i="35"/>
  <c r="BV151" i="35"/>
  <c r="BV67" i="35"/>
  <c r="G171" i="35"/>
  <c r="G152" i="35"/>
  <c r="G68" i="35"/>
  <c r="W171" i="35"/>
  <c r="W152" i="35"/>
  <c r="W68" i="35"/>
  <c r="AM171" i="35"/>
  <c r="AM152" i="35"/>
  <c r="AM68" i="35"/>
  <c r="BC171" i="35"/>
  <c r="BC152" i="35"/>
  <c r="BC68" i="35"/>
  <c r="BS171" i="35"/>
  <c r="BS152" i="35"/>
  <c r="BS68" i="35"/>
  <c r="D172" i="35"/>
  <c r="D153" i="35"/>
  <c r="D69" i="35"/>
  <c r="T172" i="35"/>
  <c r="T153" i="35"/>
  <c r="T69" i="35"/>
  <c r="AJ172" i="35"/>
  <c r="AJ153" i="35"/>
  <c r="AJ69" i="35"/>
  <c r="AZ172" i="35"/>
  <c r="AZ153" i="35"/>
  <c r="AZ69" i="35"/>
  <c r="BP153" i="35"/>
  <c r="BP172" i="35"/>
  <c r="BP69" i="35"/>
  <c r="CF153" i="35"/>
  <c r="CF172" i="35"/>
  <c r="CF69" i="35"/>
  <c r="Q173" i="35"/>
  <c r="Q154" i="35"/>
  <c r="Q70" i="35"/>
  <c r="AG173" i="35"/>
  <c r="AG154" i="35"/>
  <c r="AG70" i="35"/>
  <c r="AW173" i="35"/>
  <c r="AW154" i="35"/>
  <c r="AW70" i="35"/>
  <c r="BM173" i="35"/>
  <c r="BM154" i="35"/>
  <c r="BM70" i="35"/>
  <c r="CC173" i="35"/>
  <c r="CC154" i="35"/>
  <c r="CC70" i="35"/>
  <c r="N174" i="35"/>
  <c r="N155" i="35"/>
  <c r="N71" i="35"/>
  <c r="AD174" i="35"/>
  <c r="AD155" i="35"/>
  <c r="AD71" i="35"/>
  <c r="AT174" i="35"/>
  <c r="AT155" i="35"/>
  <c r="AT71" i="35"/>
  <c r="BJ174" i="35"/>
  <c r="BJ155" i="35"/>
  <c r="BJ71" i="35"/>
  <c r="BZ174" i="35"/>
  <c r="BZ155" i="35"/>
  <c r="BZ71" i="35"/>
  <c r="D34" i="34"/>
  <c r="E34" i="34" s="1"/>
  <c r="F34" i="34" s="1"/>
  <c r="G34" i="34" s="1"/>
  <c r="H34" i="34" s="1"/>
  <c r="I34" i="34" s="1"/>
  <c r="J34" i="34" s="1"/>
  <c r="K34" i="34" s="1"/>
  <c r="L34" i="34" s="1"/>
  <c r="M34" i="34" s="1"/>
  <c r="N34" i="34" s="1"/>
  <c r="O34" i="34" s="1"/>
  <c r="P34" i="34" s="1"/>
  <c r="Q34" i="34" s="1"/>
  <c r="R34" i="34" s="1"/>
  <c r="S34" i="34" s="1"/>
  <c r="T34" i="34" s="1"/>
  <c r="U34" i="34" s="1"/>
  <c r="V34" i="34" s="1"/>
  <c r="W34" i="34" s="1"/>
  <c r="X34" i="34" s="1"/>
  <c r="Y34" i="34" s="1"/>
  <c r="Z34" i="34" s="1"/>
  <c r="AA34" i="34" s="1"/>
  <c r="AB34" i="34" s="1"/>
  <c r="AC34" i="34" s="1"/>
  <c r="AD34" i="34" s="1"/>
  <c r="AE34" i="34" s="1"/>
  <c r="AF34" i="34" s="1"/>
  <c r="AG34" i="34" s="1"/>
  <c r="AH34" i="34" s="1"/>
  <c r="AI34" i="34" s="1"/>
  <c r="AJ34" i="34" s="1"/>
  <c r="AK34" i="34" s="1"/>
  <c r="AL34" i="34" s="1"/>
  <c r="AM34" i="34" s="1"/>
  <c r="AN34" i="34" s="1"/>
  <c r="AO34" i="34" s="1"/>
  <c r="AP34" i="34" s="1"/>
  <c r="AQ34" i="34" s="1"/>
  <c r="AR34" i="34" s="1"/>
  <c r="AS34" i="34" s="1"/>
  <c r="AT34" i="34" s="1"/>
  <c r="AU34" i="34" s="1"/>
  <c r="AV34" i="34" s="1"/>
  <c r="AW34" i="34" s="1"/>
  <c r="AX34" i="34" s="1"/>
  <c r="AY34" i="34" s="1"/>
  <c r="AZ34" i="34" s="1"/>
  <c r="BA34" i="34" s="1"/>
  <c r="BB34" i="34" s="1"/>
  <c r="BC34" i="34" s="1"/>
  <c r="BD34" i="34" s="1"/>
  <c r="BE34" i="34" s="1"/>
  <c r="BF34" i="34" s="1"/>
  <c r="BG34" i="34" s="1"/>
  <c r="BH34" i="34" s="1"/>
  <c r="BI34" i="34" s="1"/>
  <c r="BJ34" i="34" s="1"/>
  <c r="BK34" i="34" s="1"/>
  <c r="BL34" i="34" s="1"/>
  <c r="BM34" i="34" s="1"/>
  <c r="BN34" i="34" s="1"/>
  <c r="BO34" i="34" s="1"/>
  <c r="BP34" i="34" s="1"/>
  <c r="BQ34" i="34" s="1"/>
  <c r="BR34" i="34" s="1"/>
  <c r="BS34" i="34" s="1"/>
  <c r="BT34" i="34" s="1"/>
  <c r="BU34" i="34" s="1"/>
  <c r="BV34" i="34" s="1"/>
  <c r="BW34" i="34" s="1"/>
  <c r="BX34" i="34" s="1"/>
  <c r="BY34" i="34" s="1"/>
  <c r="BZ34" i="34" s="1"/>
  <c r="CA34" i="34" s="1"/>
  <c r="CB34" i="34" s="1"/>
  <c r="CC34" i="34" s="1"/>
  <c r="CD34" i="34" s="1"/>
  <c r="CE34" i="34" s="1"/>
  <c r="CF34" i="34" s="1"/>
  <c r="CG34" i="34" s="1"/>
  <c r="CH34" i="34" s="1"/>
  <c r="D30" i="34"/>
  <c r="E30" i="34" s="1"/>
  <c r="F30" i="34" s="1"/>
  <c r="G30" i="34" s="1"/>
  <c r="H30" i="34" s="1"/>
  <c r="I30" i="34" s="1"/>
  <c r="J30" i="34" s="1"/>
  <c r="K30" i="34" s="1"/>
  <c r="L30" i="34" s="1"/>
  <c r="M30" i="34" s="1"/>
  <c r="N30" i="34" s="1"/>
  <c r="O30" i="34" s="1"/>
  <c r="P30" i="34" s="1"/>
  <c r="Q30" i="34" s="1"/>
  <c r="R30" i="34" s="1"/>
  <c r="S30" i="34" s="1"/>
  <c r="T30" i="34" s="1"/>
  <c r="U30" i="34" s="1"/>
  <c r="V30" i="34" s="1"/>
  <c r="W30" i="34" s="1"/>
  <c r="X30" i="34" s="1"/>
  <c r="Y30" i="34" s="1"/>
  <c r="Z30" i="34" s="1"/>
  <c r="AA30" i="34" s="1"/>
  <c r="AB30" i="34" s="1"/>
  <c r="AC30" i="34" s="1"/>
  <c r="AD30" i="34" s="1"/>
  <c r="AE30" i="34" s="1"/>
  <c r="AF30" i="34" s="1"/>
  <c r="AG30" i="34" s="1"/>
  <c r="AH30" i="34" s="1"/>
  <c r="AI30" i="34" s="1"/>
  <c r="AJ30" i="34" s="1"/>
  <c r="AK30" i="34" s="1"/>
  <c r="AL30" i="34" s="1"/>
  <c r="AM30" i="34" s="1"/>
  <c r="AN30" i="34" s="1"/>
  <c r="AO30" i="34" s="1"/>
  <c r="AP30" i="34" s="1"/>
  <c r="AQ30" i="34" s="1"/>
  <c r="AR30" i="34" s="1"/>
  <c r="AS30" i="34" s="1"/>
  <c r="AT30" i="34" s="1"/>
  <c r="AU30" i="34" s="1"/>
  <c r="AV30" i="34" s="1"/>
  <c r="AW30" i="34" s="1"/>
  <c r="AX30" i="34" s="1"/>
  <c r="AY30" i="34" s="1"/>
  <c r="AZ30" i="34" s="1"/>
  <c r="BA30" i="34" s="1"/>
  <c r="BB30" i="34" s="1"/>
  <c r="BC30" i="34" s="1"/>
  <c r="BD30" i="34" s="1"/>
  <c r="BE30" i="34" s="1"/>
  <c r="BF30" i="34" s="1"/>
  <c r="BG30" i="34" s="1"/>
  <c r="BH30" i="34" s="1"/>
  <c r="BI30" i="34" s="1"/>
  <c r="BJ30" i="34" s="1"/>
  <c r="BK30" i="34" s="1"/>
  <c r="BL30" i="34" s="1"/>
  <c r="BM30" i="34" s="1"/>
  <c r="BN30" i="34" s="1"/>
  <c r="BO30" i="34" s="1"/>
  <c r="BP30" i="34" s="1"/>
  <c r="BQ30" i="34" s="1"/>
  <c r="BR30" i="34" s="1"/>
  <c r="BS30" i="34" s="1"/>
  <c r="BT30" i="34" s="1"/>
  <c r="BU30" i="34" s="1"/>
  <c r="BV30" i="34" s="1"/>
  <c r="BW30" i="34" s="1"/>
  <c r="BX30" i="34" s="1"/>
  <c r="BY30" i="34" s="1"/>
  <c r="BZ30" i="34" s="1"/>
  <c r="CA30" i="34" s="1"/>
  <c r="CB30" i="34" s="1"/>
  <c r="CC30" i="34" s="1"/>
  <c r="CD30" i="34" s="1"/>
  <c r="CE30" i="34" s="1"/>
  <c r="CF30" i="34" s="1"/>
  <c r="CG30" i="34" s="1"/>
  <c r="CH30" i="34" s="1"/>
  <c r="D27" i="34"/>
  <c r="E27" i="34" s="1"/>
  <c r="F27" i="34" s="1"/>
  <c r="G27" i="34" s="1"/>
  <c r="H27" i="34" s="1"/>
  <c r="I27" i="34" s="1"/>
  <c r="J27" i="34" s="1"/>
  <c r="K27" i="34" s="1"/>
  <c r="L27" i="34" s="1"/>
  <c r="M27" i="34" s="1"/>
  <c r="N27" i="34" s="1"/>
  <c r="O27" i="34" s="1"/>
  <c r="P27" i="34" s="1"/>
  <c r="Q27" i="34" s="1"/>
  <c r="R27" i="34" s="1"/>
  <c r="S27" i="34" s="1"/>
  <c r="T27" i="34" s="1"/>
  <c r="U27" i="34" s="1"/>
  <c r="V27" i="34" s="1"/>
  <c r="W27" i="34" s="1"/>
  <c r="X27" i="34" s="1"/>
  <c r="Y27" i="34" s="1"/>
  <c r="Z27" i="34" s="1"/>
  <c r="AA27" i="34" s="1"/>
  <c r="AB27" i="34" s="1"/>
  <c r="AC27" i="34" s="1"/>
  <c r="AD27" i="34" s="1"/>
  <c r="AE27" i="34" s="1"/>
  <c r="AF27" i="34" s="1"/>
  <c r="AG27" i="34" s="1"/>
  <c r="AH27" i="34" s="1"/>
  <c r="AI27" i="34" s="1"/>
  <c r="AJ27" i="34" s="1"/>
  <c r="AK27" i="34" s="1"/>
  <c r="AL27" i="34" s="1"/>
  <c r="AM27" i="34" s="1"/>
  <c r="AN27" i="34" s="1"/>
  <c r="AO27" i="34" s="1"/>
  <c r="AP27" i="34" s="1"/>
  <c r="AQ27" i="34" s="1"/>
  <c r="AR27" i="34" s="1"/>
  <c r="AS27" i="34" s="1"/>
  <c r="AT27" i="34" s="1"/>
  <c r="AU27" i="34" s="1"/>
  <c r="AV27" i="34" s="1"/>
  <c r="AW27" i="34" s="1"/>
  <c r="AX27" i="34" s="1"/>
  <c r="AY27" i="34" s="1"/>
  <c r="AZ27" i="34" s="1"/>
  <c r="BA27" i="34" s="1"/>
  <c r="BB27" i="34" s="1"/>
  <c r="BC27" i="34" s="1"/>
  <c r="BD27" i="34" s="1"/>
  <c r="BE27" i="34" s="1"/>
  <c r="BF27" i="34" s="1"/>
  <c r="BG27" i="34" s="1"/>
  <c r="BH27" i="34" s="1"/>
  <c r="BI27" i="34" s="1"/>
  <c r="BJ27" i="34" s="1"/>
  <c r="BK27" i="34" s="1"/>
  <c r="BL27" i="34" s="1"/>
  <c r="BM27" i="34" s="1"/>
  <c r="BN27" i="34" s="1"/>
  <c r="BO27" i="34" s="1"/>
  <c r="BP27" i="34" s="1"/>
  <c r="BQ27" i="34" s="1"/>
  <c r="BR27" i="34" s="1"/>
  <c r="BS27" i="34" s="1"/>
  <c r="BT27" i="34" s="1"/>
  <c r="BU27" i="34" s="1"/>
  <c r="BV27" i="34" s="1"/>
  <c r="BW27" i="34" s="1"/>
  <c r="BX27" i="34" s="1"/>
  <c r="BY27" i="34" s="1"/>
  <c r="BZ27" i="34" s="1"/>
  <c r="CA27" i="34" s="1"/>
  <c r="CB27" i="34" s="1"/>
  <c r="CC27" i="34" s="1"/>
  <c r="CD27" i="34" s="1"/>
  <c r="CE27" i="34" s="1"/>
  <c r="CF27" i="34" s="1"/>
  <c r="CG27" i="34" s="1"/>
  <c r="CH27" i="34" s="1"/>
  <c r="D23" i="34"/>
  <c r="E23" i="34" s="1"/>
  <c r="F23" i="34" s="1"/>
  <c r="G23" i="34" s="1"/>
  <c r="H23" i="34" s="1"/>
  <c r="I23" i="34" s="1"/>
  <c r="J23" i="34" s="1"/>
  <c r="K23" i="34" s="1"/>
  <c r="L23" i="34" s="1"/>
  <c r="M23" i="34" s="1"/>
  <c r="N23" i="34" s="1"/>
  <c r="O23" i="34" s="1"/>
  <c r="P23" i="34" s="1"/>
  <c r="Q23" i="34" s="1"/>
  <c r="R23" i="34" s="1"/>
  <c r="S23" i="34" s="1"/>
  <c r="T23" i="34" s="1"/>
  <c r="U23" i="34" s="1"/>
  <c r="V23" i="34" s="1"/>
  <c r="W23" i="34" s="1"/>
  <c r="X23" i="34" s="1"/>
  <c r="Y23" i="34" s="1"/>
  <c r="Z23" i="34" s="1"/>
  <c r="AA23" i="34" s="1"/>
  <c r="AB23" i="34" s="1"/>
  <c r="AC23" i="34" s="1"/>
  <c r="AD23" i="34" s="1"/>
  <c r="AE23" i="34" s="1"/>
  <c r="AF23" i="34" s="1"/>
  <c r="AG23" i="34" s="1"/>
  <c r="AH23" i="34" s="1"/>
  <c r="AI23" i="34" s="1"/>
  <c r="AJ23" i="34" s="1"/>
  <c r="AK23" i="34" s="1"/>
  <c r="AL23" i="34" s="1"/>
  <c r="AM23" i="34" s="1"/>
  <c r="AN23" i="34" s="1"/>
  <c r="AO23" i="34" s="1"/>
  <c r="AP23" i="34" s="1"/>
  <c r="AQ23" i="34" s="1"/>
  <c r="AR23" i="34" s="1"/>
  <c r="AS23" i="34" s="1"/>
  <c r="AT23" i="34" s="1"/>
  <c r="AU23" i="34" s="1"/>
  <c r="AV23" i="34" s="1"/>
  <c r="AW23" i="34" s="1"/>
  <c r="AX23" i="34" s="1"/>
  <c r="AY23" i="34" s="1"/>
  <c r="AZ23" i="34" s="1"/>
  <c r="BA23" i="34" s="1"/>
  <c r="BB23" i="34" s="1"/>
  <c r="BC23" i="34" s="1"/>
  <c r="BD23" i="34" s="1"/>
  <c r="BE23" i="34" s="1"/>
  <c r="BF23" i="34" s="1"/>
  <c r="BG23" i="34" s="1"/>
  <c r="BH23" i="34" s="1"/>
  <c r="BI23" i="34" s="1"/>
  <c r="BJ23" i="34" s="1"/>
  <c r="BK23" i="34" s="1"/>
  <c r="BL23" i="34" s="1"/>
  <c r="BM23" i="34" s="1"/>
  <c r="BN23" i="34" s="1"/>
  <c r="BO23" i="34" s="1"/>
  <c r="BP23" i="34" s="1"/>
  <c r="BQ23" i="34" s="1"/>
  <c r="BR23" i="34" s="1"/>
  <c r="BS23" i="34" s="1"/>
  <c r="BT23" i="34" s="1"/>
  <c r="BU23" i="34" s="1"/>
  <c r="BV23" i="34" s="1"/>
  <c r="BW23" i="34" s="1"/>
  <c r="BX23" i="34" s="1"/>
  <c r="BY23" i="34" s="1"/>
  <c r="BZ23" i="34" s="1"/>
  <c r="CA23" i="34" s="1"/>
  <c r="CB23" i="34" s="1"/>
  <c r="CC23" i="34" s="1"/>
  <c r="CD23" i="34" s="1"/>
  <c r="CE23" i="34" s="1"/>
  <c r="CF23" i="34" s="1"/>
  <c r="CG23" i="34" s="1"/>
  <c r="CH23" i="34" s="1"/>
  <c r="D35" i="34"/>
  <c r="E35" i="34" s="1"/>
  <c r="F35" i="34" s="1"/>
  <c r="G35" i="34" s="1"/>
  <c r="H35" i="34" s="1"/>
  <c r="I35" i="34" s="1"/>
  <c r="J35" i="34" s="1"/>
  <c r="K35" i="34" s="1"/>
  <c r="L35" i="34" s="1"/>
  <c r="M35" i="34" s="1"/>
  <c r="N35" i="34" s="1"/>
  <c r="O35" i="34" s="1"/>
  <c r="P35" i="34" s="1"/>
  <c r="Q35" i="34" s="1"/>
  <c r="R35" i="34" s="1"/>
  <c r="S35" i="34" s="1"/>
  <c r="T35" i="34" s="1"/>
  <c r="U35" i="34" s="1"/>
  <c r="V35" i="34" s="1"/>
  <c r="W35" i="34" s="1"/>
  <c r="X35" i="34" s="1"/>
  <c r="Y35" i="34" s="1"/>
  <c r="Z35" i="34" s="1"/>
  <c r="AA35" i="34" s="1"/>
  <c r="AB35" i="34" s="1"/>
  <c r="AC35" i="34" s="1"/>
  <c r="AD35" i="34" s="1"/>
  <c r="AE35" i="34" s="1"/>
  <c r="AF35" i="34" s="1"/>
  <c r="AG35" i="34" s="1"/>
  <c r="AH35" i="34" s="1"/>
  <c r="AI35" i="34" s="1"/>
  <c r="AJ35" i="34" s="1"/>
  <c r="AK35" i="34" s="1"/>
  <c r="AL35" i="34" s="1"/>
  <c r="AM35" i="34" s="1"/>
  <c r="AN35" i="34" s="1"/>
  <c r="AO35" i="34" s="1"/>
  <c r="AP35" i="34" s="1"/>
  <c r="AQ35" i="34" s="1"/>
  <c r="AR35" i="34" s="1"/>
  <c r="AS35" i="34" s="1"/>
  <c r="AT35" i="34" s="1"/>
  <c r="AU35" i="34" s="1"/>
  <c r="AV35" i="34" s="1"/>
  <c r="AW35" i="34" s="1"/>
  <c r="AX35" i="34" s="1"/>
  <c r="AY35" i="34" s="1"/>
  <c r="AZ35" i="34" s="1"/>
  <c r="BA35" i="34" s="1"/>
  <c r="BB35" i="34" s="1"/>
  <c r="BC35" i="34" s="1"/>
  <c r="BD35" i="34" s="1"/>
  <c r="BE35" i="34" s="1"/>
  <c r="BF35" i="34" s="1"/>
  <c r="BG35" i="34" s="1"/>
  <c r="BH35" i="34" s="1"/>
  <c r="BI35" i="34" s="1"/>
  <c r="BJ35" i="34" s="1"/>
  <c r="BK35" i="34" s="1"/>
  <c r="BL35" i="34" s="1"/>
  <c r="BM35" i="34" s="1"/>
  <c r="BN35" i="34" s="1"/>
  <c r="BO35" i="34" s="1"/>
  <c r="BP35" i="34" s="1"/>
  <c r="BQ35" i="34" s="1"/>
  <c r="BR35" i="34" s="1"/>
  <c r="BS35" i="34" s="1"/>
  <c r="BT35" i="34" s="1"/>
  <c r="BU35" i="34" s="1"/>
  <c r="BV35" i="34" s="1"/>
  <c r="BW35" i="34" s="1"/>
  <c r="BX35" i="34" s="1"/>
  <c r="BY35" i="34" s="1"/>
  <c r="BZ35" i="34" s="1"/>
  <c r="CA35" i="34" s="1"/>
  <c r="CB35" i="34" s="1"/>
  <c r="CC35" i="34" s="1"/>
  <c r="CD35" i="34" s="1"/>
  <c r="CE35" i="34" s="1"/>
  <c r="CF35" i="34" s="1"/>
  <c r="CG35" i="34" s="1"/>
  <c r="CH35" i="34" s="1"/>
  <c r="D31" i="34"/>
  <c r="E31" i="34" s="1"/>
  <c r="F31" i="34" s="1"/>
  <c r="G31" i="34" s="1"/>
  <c r="H31" i="34" s="1"/>
  <c r="I31" i="34" s="1"/>
  <c r="J31" i="34" s="1"/>
  <c r="K31" i="34" s="1"/>
  <c r="L31" i="34" s="1"/>
  <c r="M31" i="34" s="1"/>
  <c r="N31" i="34" s="1"/>
  <c r="O31" i="34" s="1"/>
  <c r="P31" i="34" s="1"/>
  <c r="Q31" i="34" s="1"/>
  <c r="R31" i="34" s="1"/>
  <c r="S31" i="34" s="1"/>
  <c r="T31" i="34" s="1"/>
  <c r="U31" i="34" s="1"/>
  <c r="V31" i="34" s="1"/>
  <c r="W31" i="34" s="1"/>
  <c r="X31" i="34" s="1"/>
  <c r="Y31" i="34" s="1"/>
  <c r="Z31" i="34" s="1"/>
  <c r="AA31" i="34" s="1"/>
  <c r="AB31" i="34" s="1"/>
  <c r="AC31" i="34" s="1"/>
  <c r="AD31" i="34" s="1"/>
  <c r="AE31" i="34" s="1"/>
  <c r="AF31" i="34" s="1"/>
  <c r="AG31" i="34" s="1"/>
  <c r="AH31" i="34" s="1"/>
  <c r="AI31" i="34" s="1"/>
  <c r="AJ31" i="34" s="1"/>
  <c r="AK31" i="34" s="1"/>
  <c r="AL31" i="34" s="1"/>
  <c r="AM31" i="34" s="1"/>
  <c r="AN31" i="34" s="1"/>
  <c r="AO31" i="34" s="1"/>
  <c r="AP31" i="34" s="1"/>
  <c r="AQ31" i="34" s="1"/>
  <c r="AR31" i="34" s="1"/>
  <c r="AS31" i="34" s="1"/>
  <c r="AT31" i="34" s="1"/>
  <c r="AU31" i="34" s="1"/>
  <c r="AV31" i="34" s="1"/>
  <c r="AW31" i="34" s="1"/>
  <c r="AX31" i="34" s="1"/>
  <c r="AY31" i="34" s="1"/>
  <c r="AZ31" i="34" s="1"/>
  <c r="BA31" i="34" s="1"/>
  <c r="BB31" i="34" s="1"/>
  <c r="BC31" i="34" s="1"/>
  <c r="BD31" i="34" s="1"/>
  <c r="BE31" i="34" s="1"/>
  <c r="BF31" i="34" s="1"/>
  <c r="BG31" i="34" s="1"/>
  <c r="BH31" i="34" s="1"/>
  <c r="BI31" i="34" s="1"/>
  <c r="BJ31" i="34" s="1"/>
  <c r="BK31" i="34" s="1"/>
  <c r="BL31" i="34" s="1"/>
  <c r="BM31" i="34" s="1"/>
  <c r="BN31" i="34" s="1"/>
  <c r="BO31" i="34" s="1"/>
  <c r="BP31" i="34" s="1"/>
  <c r="BQ31" i="34" s="1"/>
  <c r="BR31" i="34" s="1"/>
  <c r="BS31" i="34" s="1"/>
  <c r="BT31" i="34" s="1"/>
  <c r="BU31" i="34" s="1"/>
  <c r="BV31" i="34" s="1"/>
  <c r="BW31" i="34" s="1"/>
  <c r="BX31" i="34" s="1"/>
  <c r="BY31" i="34" s="1"/>
  <c r="BZ31" i="34" s="1"/>
  <c r="CA31" i="34" s="1"/>
  <c r="CB31" i="34" s="1"/>
  <c r="CC31" i="34" s="1"/>
  <c r="CD31" i="34" s="1"/>
  <c r="CE31" i="34" s="1"/>
  <c r="CF31" i="34" s="1"/>
  <c r="CG31" i="34" s="1"/>
  <c r="CH31" i="34" s="1"/>
  <c r="D28" i="34"/>
  <c r="E28" i="34" s="1"/>
  <c r="F28" i="34" s="1"/>
  <c r="G28" i="34" s="1"/>
  <c r="H28" i="34" s="1"/>
  <c r="I28" i="34" s="1"/>
  <c r="J28" i="34" s="1"/>
  <c r="K28" i="34" s="1"/>
  <c r="L28" i="34" s="1"/>
  <c r="M28" i="34" s="1"/>
  <c r="N28" i="34" s="1"/>
  <c r="O28" i="34" s="1"/>
  <c r="P28" i="34" s="1"/>
  <c r="Q28" i="34" s="1"/>
  <c r="R28" i="34" s="1"/>
  <c r="S28" i="34" s="1"/>
  <c r="T28" i="34" s="1"/>
  <c r="U28" i="34" s="1"/>
  <c r="V28" i="34" s="1"/>
  <c r="W28" i="34" s="1"/>
  <c r="X28" i="34" s="1"/>
  <c r="Y28" i="34" s="1"/>
  <c r="Z28" i="34" s="1"/>
  <c r="AA28" i="34" s="1"/>
  <c r="AB28" i="34" s="1"/>
  <c r="AC28" i="34" s="1"/>
  <c r="AD28" i="34" s="1"/>
  <c r="AE28" i="34" s="1"/>
  <c r="AF28" i="34" s="1"/>
  <c r="AG28" i="34" s="1"/>
  <c r="AH28" i="34" s="1"/>
  <c r="AI28" i="34" s="1"/>
  <c r="AJ28" i="34" s="1"/>
  <c r="AK28" i="34" s="1"/>
  <c r="AL28" i="34" s="1"/>
  <c r="AM28" i="34" s="1"/>
  <c r="AN28" i="34" s="1"/>
  <c r="AO28" i="34" s="1"/>
  <c r="AP28" i="34" s="1"/>
  <c r="AQ28" i="34" s="1"/>
  <c r="AR28" i="34" s="1"/>
  <c r="AS28" i="34" s="1"/>
  <c r="AT28" i="34" s="1"/>
  <c r="AU28" i="34" s="1"/>
  <c r="AV28" i="34" s="1"/>
  <c r="AW28" i="34" s="1"/>
  <c r="AX28" i="34" s="1"/>
  <c r="AY28" i="34" s="1"/>
  <c r="AZ28" i="34" s="1"/>
  <c r="BA28" i="34" s="1"/>
  <c r="BB28" i="34" s="1"/>
  <c r="BC28" i="34" s="1"/>
  <c r="BD28" i="34" s="1"/>
  <c r="BE28" i="34" s="1"/>
  <c r="BF28" i="34" s="1"/>
  <c r="BG28" i="34" s="1"/>
  <c r="BH28" i="34" s="1"/>
  <c r="BI28" i="34" s="1"/>
  <c r="BJ28" i="34" s="1"/>
  <c r="BK28" i="34" s="1"/>
  <c r="BL28" i="34" s="1"/>
  <c r="BM28" i="34" s="1"/>
  <c r="BN28" i="34" s="1"/>
  <c r="BO28" i="34" s="1"/>
  <c r="BP28" i="34" s="1"/>
  <c r="BQ28" i="34" s="1"/>
  <c r="BR28" i="34" s="1"/>
  <c r="BS28" i="34" s="1"/>
  <c r="BT28" i="34" s="1"/>
  <c r="BU28" i="34" s="1"/>
  <c r="BV28" i="34" s="1"/>
  <c r="BW28" i="34" s="1"/>
  <c r="BX28" i="34" s="1"/>
  <c r="BY28" i="34" s="1"/>
  <c r="BZ28" i="34" s="1"/>
  <c r="CA28" i="34" s="1"/>
  <c r="CB28" i="34" s="1"/>
  <c r="CC28" i="34" s="1"/>
  <c r="CD28" i="34" s="1"/>
  <c r="CE28" i="34" s="1"/>
  <c r="CF28" i="34" s="1"/>
  <c r="CG28" i="34" s="1"/>
  <c r="CH28" i="34" s="1"/>
  <c r="D24" i="34"/>
  <c r="E24" i="34" s="1"/>
  <c r="F24" i="34" s="1"/>
  <c r="G24" i="34" s="1"/>
  <c r="H24" i="34" s="1"/>
  <c r="I24" i="34" s="1"/>
  <c r="J24" i="34" s="1"/>
  <c r="K24" i="34" s="1"/>
  <c r="L24" i="34" s="1"/>
  <c r="M24" i="34" s="1"/>
  <c r="N24" i="34" s="1"/>
  <c r="O24" i="34" s="1"/>
  <c r="P24" i="34" s="1"/>
  <c r="Q24" i="34" s="1"/>
  <c r="R24" i="34" s="1"/>
  <c r="S24" i="34" s="1"/>
  <c r="T24" i="34" s="1"/>
  <c r="U24" i="34" s="1"/>
  <c r="V24" i="34" s="1"/>
  <c r="W24" i="34" s="1"/>
  <c r="X24" i="34" s="1"/>
  <c r="Y24" i="34" s="1"/>
  <c r="Z24" i="34" s="1"/>
  <c r="AA24" i="34" s="1"/>
  <c r="AB24" i="34" s="1"/>
  <c r="AC24" i="34" s="1"/>
  <c r="AD24" i="34" s="1"/>
  <c r="AE24" i="34" s="1"/>
  <c r="AF24" i="34" s="1"/>
  <c r="AG24" i="34" s="1"/>
  <c r="AH24" i="34" s="1"/>
  <c r="AI24" i="34" s="1"/>
  <c r="AJ24" i="34" s="1"/>
  <c r="AK24" i="34" s="1"/>
  <c r="AL24" i="34" s="1"/>
  <c r="AM24" i="34" s="1"/>
  <c r="AN24" i="34" s="1"/>
  <c r="AO24" i="34" s="1"/>
  <c r="AP24" i="34" s="1"/>
  <c r="AQ24" i="34" s="1"/>
  <c r="AR24" i="34" s="1"/>
  <c r="AS24" i="34" s="1"/>
  <c r="AT24" i="34" s="1"/>
  <c r="AU24" i="34" s="1"/>
  <c r="AV24" i="34" s="1"/>
  <c r="AW24" i="34" s="1"/>
  <c r="AX24" i="34" s="1"/>
  <c r="AY24" i="34" s="1"/>
  <c r="AZ24" i="34" s="1"/>
  <c r="BA24" i="34" s="1"/>
  <c r="BB24" i="34" s="1"/>
  <c r="BC24" i="34" s="1"/>
  <c r="BD24" i="34" s="1"/>
  <c r="BE24" i="34" s="1"/>
  <c r="BF24" i="34" s="1"/>
  <c r="BG24" i="34" s="1"/>
  <c r="BH24" i="34" s="1"/>
  <c r="BI24" i="34" s="1"/>
  <c r="BJ24" i="34" s="1"/>
  <c r="BK24" i="34" s="1"/>
  <c r="BL24" i="34" s="1"/>
  <c r="BM24" i="34" s="1"/>
  <c r="BN24" i="34" s="1"/>
  <c r="BO24" i="34" s="1"/>
  <c r="BP24" i="34" s="1"/>
  <c r="BQ24" i="34" s="1"/>
  <c r="BR24" i="34" s="1"/>
  <c r="BS24" i="34" s="1"/>
  <c r="BT24" i="34" s="1"/>
  <c r="BU24" i="34" s="1"/>
  <c r="BV24" i="34" s="1"/>
  <c r="BW24" i="34" s="1"/>
  <c r="BX24" i="34" s="1"/>
  <c r="BY24" i="34" s="1"/>
  <c r="BZ24" i="34" s="1"/>
  <c r="CA24" i="34" s="1"/>
  <c r="CB24" i="34" s="1"/>
  <c r="CC24" i="34" s="1"/>
  <c r="CD24" i="34" s="1"/>
  <c r="CE24" i="34" s="1"/>
  <c r="CF24" i="34" s="1"/>
  <c r="CG24" i="34" s="1"/>
  <c r="CH24" i="34" s="1"/>
  <c r="D32" i="34"/>
  <c r="E32" i="34" s="1"/>
  <c r="F32" i="34" s="1"/>
  <c r="G32" i="34" s="1"/>
  <c r="H32" i="34" s="1"/>
  <c r="I32" i="34" s="1"/>
  <c r="J32" i="34" s="1"/>
  <c r="K32" i="34" s="1"/>
  <c r="L32" i="34" s="1"/>
  <c r="M32" i="34" s="1"/>
  <c r="N32" i="34" s="1"/>
  <c r="O32" i="34" s="1"/>
  <c r="P32" i="34" s="1"/>
  <c r="Q32" i="34" s="1"/>
  <c r="R32" i="34" s="1"/>
  <c r="S32" i="34" s="1"/>
  <c r="T32" i="34" s="1"/>
  <c r="U32" i="34" s="1"/>
  <c r="V32" i="34" s="1"/>
  <c r="W32" i="34" s="1"/>
  <c r="X32" i="34" s="1"/>
  <c r="Y32" i="34" s="1"/>
  <c r="Z32" i="34" s="1"/>
  <c r="AA32" i="34" s="1"/>
  <c r="AB32" i="34" s="1"/>
  <c r="AC32" i="34" s="1"/>
  <c r="AD32" i="34" s="1"/>
  <c r="AE32" i="34" s="1"/>
  <c r="AF32" i="34" s="1"/>
  <c r="AG32" i="34" s="1"/>
  <c r="AH32" i="34" s="1"/>
  <c r="AI32" i="34" s="1"/>
  <c r="AJ32" i="34" s="1"/>
  <c r="AK32" i="34" s="1"/>
  <c r="AL32" i="34" s="1"/>
  <c r="AM32" i="34" s="1"/>
  <c r="AN32" i="34" s="1"/>
  <c r="AO32" i="34" s="1"/>
  <c r="AP32" i="34" s="1"/>
  <c r="AQ32" i="34" s="1"/>
  <c r="AR32" i="34" s="1"/>
  <c r="AS32" i="34" s="1"/>
  <c r="AT32" i="34" s="1"/>
  <c r="AU32" i="34" s="1"/>
  <c r="AV32" i="34" s="1"/>
  <c r="AW32" i="34" s="1"/>
  <c r="AX32" i="34" s="1"/>
  <c r="AY32" i="34" s="1"/>
  <c r="AZ32" i="34" s="1"/>
  <c r="BA32" i="34" s="1"/>
  <c r="BB32" i="34" s="1"/>
  <c r="BC32" i="34" s="1"/>
  <c r="BD32" i="34" s="1"/>
  <c r="BE32" i="34" s="1"/>
  <c r="BF32" i="34" s="1"/>
  <c r="BG32" i="34" s="1"/>
  <c r="BH32" i="34" s="1"/>
  <c r="BI32" i="34" s="1"/>
  <c r="BJ32" i="34" s="1"/>
  <c r="BK32" i="34" s="1"/>
  <c r="BL32" i="34" s="1"/>
  <c r="BM32" i="34" s="1"/>
  <c r="BN32" i="34" s="1"/>
  <c r="BO32" i="34" s="1"/>
  <c r="BP32" i="34" s="1"/>
  <c r="BQ32" i="34" s="1"/>
  <c r="BR32" i="34" s="1"/>
  <c r="BS32" i="34" s="1"/>
  <c r="BT32" i="34" s="1"/>
  <c r="BU32" i="34" s="1"/>
  <c r="BV32" i="34" s="1"/>
  <c r="BW32" i="34" s="1"/>
  <c r="BX32" i="34" s="1"/>
  <c r="BY32" i="34" s="1"/>
  <c r="BZ32" i="34" s="1"/>
  <c r="CA32" i="34" s="1"/>
  <c r="CB32" i="34" s="1"/>
  <c r="CC32" i="34" s="1"/>
  <c r="CD32" i="34" s="1"/>
  <c r="CE32" i="34" s="1"/>
  <c r="CF32" i="34" s="1"/>
  <c r="CG32" i="34" s="1"/>
  <c r="CH32" i="34" s="1"/>
  <c r="D29" i="34"/>
  <c r="E29" i="34" s="1"/>
  <c r="F29" i="34" s="1"/>
  <c r="G29" i="34" s="1"/>
  <c r="H29" i="34" s="1"/>
  <c r="I29" i="34" s="1"/>
  <c r="J29" i="34" s="1"/>
  <c r="K29" i="34" s="1"/>
  <c r="L29" i="34" s="1"/>
  <c r="M29" i="34" s="1"/>
  <c r="N29" i="34" s="1"/>
  <c r="O29" i="34" s="1"/>
  <c r="P29" i="34" s="1"/>
  <c r="Q29" i="34" s="1"/>
  <c r="R29" i="34" s="1"/>
  <c r="S29" i="34" s="1"/>
  <c r="T29" i="34" s="1"/>
  <c r="U29" i="34" s="1"/>
  <c r="V29" i="34" s="1"/>
  <c r="W29" i="34" s="1"/>
  <c r="X29" i="34" s="1"/>
  <c r="Y29" i="34" s="1"/>
  <c r="Z29" i="34" s="1"/>
  <c r="AA29" i="34" s="1"/>
  <c r="AB29" i="34" s="1"/>
  <c r="AC29" i="34" s="1"/>
  <c r="AD29" i="34" s="1"/>
  <c r="AE29" i="34" s="1"/>
  <c r="AF29" i="34" s="1"/>
  <c r="AG29" i="34" s="1"/>
  <c r="AH29" i="34" s="1"/>
  <c r="AI29" i="34" s="1"/>
  <c r="AJ29" i="34" s="1"/>
  <c r="AK29" i="34" s="1"/>
  <c r="AL29" i="34" s="1"/>
  <c r="AM29" i="34" s="1"/>
  <c r="AN29" i="34" s="1"/>
  <c r="AO29" i="34" s="1"/>
  <c r="AP29" i="34" s="1"/>
  <c r="AQ29" i="34" s="1"/>
  <c r="AR29" i="34" s="1"/>
  <c r="AS29" i="34" s="1"/>
  <c r="AT29" i="34" s="1"/>
  <c r="AU29" i="34" s="1"/>
  <c r="AV29" i="34" s="1"/>
  <c r="AW29" i="34" s="1"/>
  <c r="AX29" i="34" s="1"/>
  <c r="AY29" i="34" s="1"/>
  <c r="AZ29" i="34" s="1"/>
  <c r="BA29" i="34" s="1"/>
  <c r="BB29" i="34" s="1"/>
  <c r="BC29" i="34" s="1"/>
  <c r="BD29" i="34" s="1"/>
  <c r="BE29" i="34" s="1"/>
  <c r="BF29" i="34" s="1"/>
  <c r="BG29" i="34" s="1"/>
  <c r="BH29" i="34" s="1"/>
  <c r="BI29" i="34" s="1"/>
  <c r="BJ29" i="34" s="1"/>
  <c r="BK29" i="34" s="1"/>
  <c r="BL29" i="34" s="1"/>
  <c r="BM29" i="34" s="1"/>
  <c r="BN29" i="34" s="1"/>
  <c r="BO29" i="34" s="1"/>
  <c r="BP29" i="34" s="1"/>
  <c r="BQ29" i="34" s="1"/>
  <c r="BR29" i="34" s="1"/>
  <c r="BS29" i="34" s="1"/>
  <c r="BT29" i="34" s="1"/>
  <c r="BU29" i="34" s="1"/>
  <c r="BV29" i="34" s="1"/>
  <c r="BW29" i="34" s="1"/>
  <c r="BX29" i="34" s="1"/>
  <c r="BY29" i="34" s="1"/>
  <c r="BZ29" i="34" s="1"/>
  <c r="CA29" i="34" s="1"/>
  <c r="CB29" i="34" s="1"/>
  <c r="CC29" i="34" s="1"/>
  <c r="CD29" i="34" s="1"/>
  <c r="CE29" i="34" s="1"/>
  <c r="CF29" i="34" s="1"/>
  <c r="CG29" i="34" s="1"/>
  <c r="CH29" i="34" s="1"/>
  <c r="D25" i="34"/>
  <c r="E25" i="34" s="1"/>
  <c r="F25" i="34" s="1"/>
  <c r="G25" i="34" s="1"/>
  <c r="H25" i="34" s="1"/>
  <c r="I25" i="34" s="1"/>
  <c r="J25" i="34" s="1"/>
  <c r="K25" i="34" s="1"/>
  <c r="L25" i="34" s="1"/>
  <c r="M25" i="34" s="1"/>
  <c r="N25" i="34" s="1"/>
  <c r="O25" i="34" s="1"/>
  <c r="P25" i="34" s="1"/>
  <c r="Q25" i="34" s="1"/>
  <c r="R25" i="34" s="1"/>
  <c r="S25" i="34" s="1"/>
  <c r="T25" i="34" s="1"/>
  <c r="U25" i="34" s="1"/>
  <c r="V25" i="34" s="1"/>
  <c r="W25" i="34" s="1"/>
  <c r="X25" i="34" s="1"/>
  <c r="Y25" i="34" s="1"/>
  <c r="Z25" i="34" s="1"/>
  <c r="AA25" i="34" s="1"/>
  <c r="AB25" i="34" s="1"/>
  <c r="AC25" i="34" s="1"/>
  <c r="AD25" i="34" s="1"/>
  <c r="AE25" i="34" s="1"/>
  <c r="AF25" i="34" s="1"/>
  <c r="AG25" i="34" s="1"/>
  <c r="AH25" i="34" s="1"/>
  <c r="AI25" i="34" s="1"/>
  <c r="AJ25" i="34" s="1"/>
  <c r="AK25" i="34" s="1"/>
  <c r="AL25" i="34" s="1"/>
  <c r="AM25" i="34" s="1"/>
  <c r="AN25" i="34" s="1"/>
  <c r="AO25" i="34" s="1"/>
  <c r="AP25" i="34" s="1"/>
  <c r="AQ25" i="34" s="1"/>
  <c r="AR25" i="34" s="1"/>
  <c r="AS25" i="34" s="1"/>
  <c r="AT25" i="34" s="1"/>
  <c r="AU25" i="34" s="1"/>
  <c r="AV25" i="34" s="1"/>
  <c r="AW25" i="34" s="1"/>
  <c r="AX25" i="34" s="1"/>
  <c r="AY25" i="34" s="1"/>
  <c r="AZ25" i="34" s="1"/>
  <c r="BA25" i="34" s="1"/>
  <c r="BB25" i="34" s="1"/>
  <c r="BC25" i="34" s="1"/>
  <c r="BD25" i="34" s="1"/>
  <c r="BE25" i="34" s="1"/>
  <c r="BF25" i="34" s="1"/>
  <c r="BG25" i="34" s="1"/>
  <c r="BH25" i="34" s="1"/>
  <c r="BI25" i="34" s="1"/>
  <c r="BJ25" i="34" s="1"/>
  <c r="BK25" i="34" s="1"/>
  <c r="BL25" i="34" s="1"/>
  <c r="BM25" i="34" s="1"/>
  <c r="BN25" i="34" s="1"/>
  <c r="BO25" i="34" s="1"/>
  <c r="BP25" i="34" s="1"/>
  <c r="BQ25" i="34" s="1"/>
  <c r="BR25" i="34" s="1"/>
  <c r="BS25" i="34" s="1"/>
  <c r="BT25" i="34" s="1"/>
  <c r="BU25" i="34" s="1"/>
  <c r="BV25" i="34" s="1"/>
  <c r="BW25" i="34" s="1"/>
  <c r="BX25" i="34" s="1"/>
  <c r="BY25" i="34" s="1"/>
  <c r="BZ25" i="34" s="1"/>
  <c r="CA25" i="34" s="1"/>
  <c r="CB25" i="34" s="1"/>
  <c r="CC25" i="34" s="1"/>
  <c r="CD25" i="34" s="1"/>
  <c r="CE25" i="34" s="1"/>
  <c r="CF25" i="34" s="1"/>
  <c r="CG25" i="34" s="1"/>
  <c r="CH25" i="34" s="1"/>
  <c r="D33" i="34"/>
  <c r="E33" i="34" s="1"/>
  <c r="F33" i="34" s="1"/>
  <c r="G33" i="34" s="1"/>
  <c r="H33" i="34" s="1"/>
  <c r="I33" i="34" s="1"/>
  <c r="J33" i="34" s="1"/>
  <c r="K33" i="34" s="1"/>
  <c r="L33" i="34" s="1"/>
  <c r="M33" i="34" s="1"/>
  <c r="N33" i="34" s="1"/>
  <c r="O33" i="34" s="1"/>
  <c r="P33" i="34" s="1"/>
  <c r="Q33" i="34" s="1"/>
  <c r="R33" i="34" s="1"/>
  <c r="S33" i="34" s="1"/>
  <c r="T33" i="34" s="1"/>
  <c r="U33" i="34" s="1"/>
  <c r="V33" i="34" s="1"/>
  <c r="W33" i="34" s="1"/>
  <c r="X33" i="34" s="1"/>
  <c r="Y33" i="34" s="1"/>
  <c r="Z33" i="34" s="1"/>
  <c r="AA33" i="34" s="1"/>
  <c r="AB33" i="34" s="1"/>
  <c r="AC33" i="34" s="1"/>
  <c r="AD33" i="34" s="1"/>
  <c r="AE33" i="34" s="1"/>
  <c r="AF33" i="34" s="1"/>
  <c r="AG33" i="34" s="1"/>
  <c r="AH33" i="34" s="1"/>
  <c r="AI33" i="34" s="1"/>
  <c r="AJ33" i="34" s="1"/>
  <c r="AK33" i="34" s="1"/>
  <c r="AL33" i="34" s="1"/>
  <c r="AM33" i="34" s="1"/>
  <c r="AN33" i="34" s="1"/>
  <c r="AO33" i="34" s="1"/>
  <c r="AP33" i="34" s="1"/>
  <c r="AQ33" i="34" s="1"/>
  <c r="AR33" i="34" s="1"/>
  <c r="AS33" i="34" s="1"/>
  <c r="AT33" i="34" s="1"/>
  <c r="AU33" i="34" s="1"/>
  <c r="AV33" i="34" s="1"/>
  <c r="AW33" i="34" s="1"/>
  <c r="AX33" i="34" s="1"/>
  <c r="AY33" i="34" s="1"/>
  <c r="AZ33" i="34" s="1"/>
  <c r="BA33" i="34" s="1"/>
  <c r="BB33" i="34" s="1"/>
  <c r="BC33" i="34" s="1"/>
  <c r="BD33" i="34" s="1"/>
  <c r="BE33" i="34" s="1"/>
  <c r="BF33" i="34" s="1"/>
  <c r="BG33" i="34" s="1"/>
  <c r="BH33" i="34" s="1"/>
  <c r="BI33" i="34" s="1"/>
  <c r="BJ33" i="34" s="1"/>
  <c r="BK33" i="34" s="1"/>
  <c r="BL33" i="34" s="1"/>
  <c r="BM33" i="34" s="1"/>
  <c r="BN33" i="34" s="1"/>
  <c r="BO33" i="34" s="1"/>
  <c r="BP33" i="34" s="1"/>
  <c r="BQ33" i="34" s="1"/>
  <c r="BR33" i="34" s="1"/>
  <c r="BS33" i="34" s="1"/>
  <c r="BT33" i="34" s="1"/>
  <c r="BU33" i="34" s="1"/>
  <c r="BV33" i="34" s="1"/>
  <c r="BW33" i="34" s="1"/>
  <c r="BX33" i="34" s="1"/>
  <c r="BY33" i="34" s="1"/>
  <c r="BZ33" i="34" s="1"/>
  <c r="CA33" i="34" s="1"/>
  <c r="CB33" i="34" s="1"/>
  <c r="CC33" i="34" s="1"/>
  <c r="CD33" i="34" s="1"/>
  <c r="CE33" i="34" s="1"/>
  <c r="CF33" i="34" s="1"/>
  <c r="CG33" i="34" s="1"/>
  <c r="CH33" i="34" s="1"/>
  <c r="D26" i="34"/>
  <c r="E26" i="34" s="1"/>
  <c r="F26" i="34" s="1"/>
  <c r="G26" i="34" s="1"/>
  <c r="H26" i="34" s="1"/>
  <c r="I26" i="34" s="1"/>
  <c r="J26" i="34" s="1"/>
  <c r="K26" i="34" s="1"/>
  <c r="L26" i="34" s="1"/>
  <c r="M26" i="34" s="1"/>
  <c r="N26" i="34" s="1"/>
  <c r="O26" i="34" s="1"/>
  <c r="P26" i="34" s="1"/>
  <c r="Q26" i="34" s="1"/>
  <c r="R26" i="34" s="1"/>
  <c r="S26" i="34" s="1"/>
  <c r="T26" i="34" s="1"/>
  <c r="U26" i="34" s="1"/>
  <c r="V26" i="34" s="1"/>
  <c r="W26" i="34" s="1"/>
  <c r="X26" i="34" s="1"/>
  <c r="Y26" i="34" s="1"/>
  <c r="Z26" i="34" s="1"/>
  <c r="AA26" i="34" s="1"/>
  <c r="AB26" i="34" s="1"/>
  <c r="AC26" i="34" s="1"/>
  <c r="AD26" i="34" s="1"/>
  <c r="AE26" i="34" s="1"/>
  <c r="AF26" i="34" s="1"/>
  <c r="AG26" i="34" s="1"/>
  <c r="AH26" i="34" s="1"/>
  <c r="AI26" i="34" s="1"/>
  <c r="AJ26" i="34" s="1"/>
  <c r="AK26" i="34" s="1"/>
  <c r="AL26" i="34" s="1"/>
  <c r="AM26" i="34" s="1"/>
  <c r="AN26" i="34" s="1"/>
  <c r="AO26" i="34" s="1"/>
  <c r="AP26" i="34" s="1"/>
  <c r="AQ26" i="34" s="1"/>
  <c r="AR26" i="34" s="1"/>
  <c r="AS26" i="34" s="1"/>
  <c r="AT26" i="34" s="1"/>
  <c r="AU26" i="34" s="1"/>
  <c r="AV26" i="34" s="1"/>
  <c r="AW26" i="34" s="1"/>
  <c r="AX26" i="34" s="1"/>
  <c r="AY26" i="34" s="1"/>
  <c r="AZ26" i="34" s="1"/>
  <c r="BA26" i="34" s="1"/>
  <c r="BB26" i="34" s="1"/>
  <c r="BC26" i="34" s="1"/>
  <c r="BD26" i="34" s="1"/>
  <c r="BE26" i="34" s="1"/>
  <c r="BF26" i="34" s="1"/>
  <c r="BG26" i="34" s="1"/>
  <c r="BH26" i="34" s="1"/>
  <c r="BI26" i="34" s="1"/>
  <c r="BJ26" i="34" s="1"/>
  <c r="BK26" i="34" s="1"/>
  <c r="BL26" i="34" s="1"/>
  <c r="BM26" i="34" s="1"/>
  <c r="BN26" i="34" s="1"/>
  <c r="BO26" i="34" s="1"/>
  <c r="BP26" i="34" s="1"/>
  <c r="BQ26" i="34" s="1"/>
  <c r="BR26" i="34" s="1"/>
  <c r="BS26" i="34" s="1"/>
  <c r="BT26" i="34" s="1"/>
  <c r="BU26" i="34" s="1"/>
  <c r="BV26" i="34" s="1"/>
  <c r="BW26" i="34" s="1"/>
  <c r="BX26" i="34" s="1"/>
  <c r="BY26" i="34" s="1"/>
  <c r="BZ26" i="34" s="1"/>
  <c r="CA26" i="34" s="1"/>
  <c r="CB26" i="34" s="1"/>
  <c r="CC26" i="34" s="1"/>
  <c r="CD26" i="34" s="1"/>
  <c r="CE26" i="34" s="1"/>
  <c r="CF26" i="34" s="1"/>
  <c r="CG26" i="34" s="1"/>
  <c r="CH26" i="34" s="1"/>
  <c r="D166" i="29"/>
  <c r="D147" i="29"/>
  <c r="D63" i="29"/>
  <c r="D167" i="29"/>
  <c r="D148" i="29"/>
  <c r="D64" i="29"/>
  <c r="F33" i="29"/>
  <c r="E172" i="29"/>
  <c r="E153" i="29"/>
  <c r="E69" i="29"/>
  <c r="E28" i="29"/>
  <c r="E167" i="30"/>
  <c r="E148" i="30"/>
  <c r="E64" i="30"/>
  <c r="E29" i="30"/>
  <c r="F33" i="30"/>
  <c r="E172" i="30"/>
  <c r="E153" i="30"/>
  <c r="E69" i="30"/>
  <c r="E163" i="30"/>
  <c r="E144" i="30"/>
  <c r="E60" i="30"/>
  <c r="F24" i="30"/>
  <c r="E30" i="30"/>
  <c r="D172" i="30"/>
  <c r="D153" i="30"/>
  <c r="D69" i="30"/>
  <c r="O194" i="41" l="1"/>
  <c r="E143" i="30"/>
  <c r="F23" i="29"/>
  <c r="E162" i="30"/>
  <c r="F23" i="30"/>
  <c r="F162" i="30" s="1"/>
  <c r="E59" i="30"/>
  <c r="E29" i="33"/>
  <c r="F29" i="33" s="1"/>
  <c r="E28" i="33"/>
  <c r="E64" i="33" s="1"/>
  <c r="E25" i="33"/>
  <c r="F25" i="33" s="1"/>
  <c r="E33" i="33"/>
  <c r="F33" i="33" s="1"/>
  <c r="D68" i="33"/>
  <c r="E32" i="33"/>
  <c r="E24" i="33"/>
  <c r="D67" i="33"/>
  <c r="E31" i="33"/>
  <c r="E27" i="33"/>
  <c r="D71" i="33"/>
  <c r="E35" i="33"/>
  <c r="E30" i="33"/>
  <c r="D62" i="33"/>
  <c r="E26" i="33"/>
  <c r="E34" i="33"/>
  <c r="CG176" i="36"/>
  <c r="CG183" i="36" s="1"/>
  <c r="U73" i="36"/>
  <c r="U108" i="28" s="1"/>
  <c r="BT176" i="36"/>
  <c r="BT190" i="36" s="1"/>
  <c r="X157" i="36"/>
  <c r="X182" i="36" s="1"/>
  <c r="BP157" i="36"/>
  <c r="BP189" i="36" s="1"/>
  <c r="G157" i="35"/>
  <c r="G189" i="35" s="1"/>
  <c r="T176" i="36"/>
  <c r="T190" i="36" s="1"/>
  <c r="BK73" i="36"/>
  <c r="AU157" i="36"/>
  <c r="AU189" i="36" s="1"/>
  <c r="AE176" i="36"/>
  <c r="AE190" i="36" s="1"/>
  <c r="AF176" i="36"/>
  <c r="AF190" i="36" s="1"/>
  <c r="U157" i="36"/>
  <c r="U189" i="36" s="1"/>
  <c r="BC176" i="36"/>
  <c r="BC190" i="36" s="1"/>
  <c r="AM176" i="36"/>
  <c r="AM190" i="36" s="1"/>
  <c r="R22" i="32"/>
  <c r="Q26" i="32"/>
  <c r="Q25" i="32"/>
  <c r="Q29" i="32"/>
  <c r="Q24" i="32"/>
  <c r="R23" i="32"/>
  <c r="Q21" i="32"/>
  <c r="Q28" i="32"/>
  <c r="R27" i="32"/>
  <c r="Q20" i="32"/>
  <c r="Q161" i="34"/>
  <c r="Q142" i="34"/>
  <c r="Q59" i="34"/>
  <c r="BM161" i="34"/>
  <c r="BM142" i="34"/>
  <c r="BM59" i="34"/>
  <c r="AD143" i="34"/>
  <c r="AD162" i="34"/>
  <c r="AD60" i="34"/>
  <c r="BZ143" i="34"/>
  <c r="BZ162" i="34"/>
  <c r="BZ60" i="34"/>
  <c r="K144" i="34"/>
  <c r="K163" i="34"/>
  <c r="K61" i="34"/>
  <c r="BW144" i="34"/>
  <c r="BW163" i="34"/>
  <c r="BW61" i="34"/>
  <c r="AN164" i="34"/>
  <c r="AN145" i="34"/>
  <c r="AN62" i="34"/>
  <c r="BT164" i="34"/>
  <c r="BT145" i="34"/>
  <c r="BT62" i="34"/>
  <c r="AK165" i="34"/>
  <c r="AK146" i="34"/>
  <c r="AK63" i="34"/>
  <c r="CG165" i="34"/>
  <c r="CG146" i="34"/>
  <c r="CG63" i="34"/>
  <c r="AX147" i="34"/>
  <c r="AX166" i="34"/>
  <c r="AX64" i="34"/>
  <c r="P148" i="34"/>
  <c r="P167" i="34"/>
  <c r="P65" i="34"/>
  <c r="BL148" i="34"/>
  <c r="BL167" i="34"/>
  <c r="BL65" i="34"/>
  <c r="J169" i="34"/>
  <c r="J150" i="34"/>
  <c r="J67" i="34"/>
  <c r="BF169" i="34"/>
  <c r="BF150" i="34"/>
  <c r="BF67" i="34"/>
  <c r="W170" i="34"/>
  <c r="W151" i="34"/>
  <c r="W68" i="34"/>
  <c r="BS170" i="34"/>
  <c r="BS151" i="34"/>
  <c r="BS68" i="34"/>
  <c r="T171" i="34"/>
  <c r="T152" i="34"/>
  <c r="T69" i="34"/>
  <c r="BP171" i="34"/>
  <c r="BP152" i="34"/>
  <c r="BP69" i="34"/>
  <c r="AW172" i="34"/>
  <c r="AW153" i="34"/>
  <c r="AW70" i="34"/>
  <c r="CC172" i="34"/>
  <c r="CC153" i="34"/>
  <c r="CC70" i="34"/>
  <c r="AT173" i="34"/>
  <c r="AT154" i="34"/>
  <c r="AT71" i="34"/>
  <c r="J161" i="34"/>
  <c r="J142" i="34"/>
  <c r="J59" i="34"/>
  <c r="AP161" i="34"/>
  <c r="AP142" i="34"/>
  <c r="AP59" i="34"/>
  <c r="G162" i="34"/>
  <c r="G143" i="34"/>
  <c r="G60" i="34"/>
  <c r="BS162" i="34"/>
  <c r="BS143" i="34"/>
  <c r="BS60" i="34"/>
  <c r="AJ144" i="34"/>
  <c r="AJ163" i="34"/>
  <c r="AJ61" i="34"/>
  <c r="AZ144" i="34"/>
  <c r="AZ163" i="34"/>
  <c r="AZ61" i="34"/>
  <c r="Q145" i="34"/>
  <c r="Q164" i="34"/>
  <c r="Q62" i="34"/>
  <c r="BM145" i="34"/>
  <c r="BM164" i="34"/>
  <c r="BM62" i="34"/>
  <c r="AD165" i="34"/>
  <c r="AD146" i="34"/>
  <c r="AD63" i="34"/>
  <c r="BZ165" i="34"/>
  <c r="BZ146" i="34"/>
  <c r="BZ63" i="34"/>
  <c r="AQ166" i="34"/>
  <c r="AQ147" i="34"/>
  <c r="AQ64" i="34"/>
  <c r="H148" i="34"/>
  <c r="H167" i="34"/>
  <c r="H65" i="34"/>
  <c r="BU167" i="34"/>
  <c r="BU148" i="34"/>
  <c r="BU65" i="34"/>
  <c r="AY150" i="34"/>
  <c r="AY169" i="34"/>
  <c r="AY67" i="34"/>
  <c r="P170" i="34"/>
  <c r="P151" i="34"/>
  <c r="P68" i="34"/>
  <c r="BL170" i="34"/>
  <c r="BL151" i="34"/>
  <c r="BL68" i="34"/>
  <c r="AC171" i="34"/>
  <c r="AC152" i="34"/>
  <c r="AC69" i="34"/>
  <c r="BY171" i="34"/>
  <c r="BY152" i="34"/>
  <c r="BY69" i="34"/>
  <c r="AP172" i="34"/>
  <c r="AP153" i="34"/>
  <c r="AP70" i="34"/>
  <c r="G173" i="34"/>
  <c r="G154" i="34"/>
  <c r="G71" i="34"/>
  <c r="BC173" i="34"/>
  <c r="BC154" i="34"/>
  <c r="BC71" i="34"/>
  <c r="S142" i="34"/>
  <c r="S161" i="34"/>
  <c r="S59" i="34"/>
  <c r="BO142" i="34"/>
  <c r="BO161" i="34"/>
  <c r="BO59" i="34"/>
  <c r="P162" i="34"/>
  <c r="P143" i="34"/>
  <c r="P60" i="34"/>
  <c r="BL162" i="34"/>
  <c r="BL143" i="34"/>
  <c r="BL60" i="34"/>
  <c r="AC163" i="34"/>
  <c r="AC144" i="34"/>
  <c r="AC61" i="34"/>
  <c r="BY163" i="34"/>
  <c r="BY144" i="34"/>
  <c r="BY61" i="34"/>
  <c r="AP145" i="34"/>
  <c r="AP164" i="34"/>
  <c r="AP62" i="34"/>
  <c r="G146" i="34"/>
  <c r="G165" i="34"/>
  <c r="G63" i="34"/>
  <c r="BC146" i="34"/>
  <c r="BC165" i="34"/>
  <c r="BC63" i="34"/>
  <c r="T166" i="34"/>
  <c r="T147" i="34"/>
  <c r="T64" i="34"/>
  <c r="BP166" i="34"/>
  <c r="BP147" i="34"/>
  <c r="BP64" i="34"/>
  <c r="AH167" i="34"/>
  <c r="AH148" i="34"/>
  <c r="AH65" i="34"/>
  <c r="CD167" i="34"/>
  <c r="CD148" i="34"/>
  <c r="CD65" i="34"/>
  <c r="AB150" i="34"/>
  <c r="AB169" i="34"/>
  <c r="AB67" i="34"/>
  <c r="BX169" i="34"/>
  <c r="BX150" i="34"/>
  <c r="BX67" i="34"/>
  <c r="BE170" i="34"/>
  <c r="BE151" i="34"/>
  <c r="BE68" i="34"/>
  <c r="V171" i="34"/>
  <c r="V152" i="34"/>
  <c r="V69" i="34"/>
  <c r="BR171" i="34"/>
  <c r="BR152" i="34"/>
  <c r="BR69" i="34"/>
  <c r="AI172" i="34"/>
  <c r="AI153" i="34"/>
  <c r="AI70" i="34"/>
  <c r="CE172" i="34"/>
  <c r="CE153" i="34"/>
  <c r="CE70" i="34"/>
  <c r="AV173" i="34"/>
  <c r="AV154" i="34"/>
  <c r="AV71" i="34"/>
  <c r="L142" i="34"/>
  <c r="L161" i="34"/>
  <c r="L59" i="34"/>
  <c r="BH142" i="34"/>
  <c r="BH161" i="34"/>
  <c r="BH59" i="34"/>
  <c r="Y143" i="34"/>
  <c r="Y162" i="34"/>
  <c r="Y60" i="34"/>
  <c r="BU143" i="34"/>
  <c r="BU162" i="34"/>
  <c r="BU60" i="34"/>
  <c r="V163" i="34"/>
  <c r="V144" i="34"/>
  <c r="V61" i="34"/>
  <c r="BR163" i="34"/>
  <c r="BR144" i="34"/>
  <c r="BR61" i="34"/>
  <c r="AI164" i="34"/>
  <c r="AI145" i="34"/>
  <c r="AI62" i="34"/>
  <c r="CE164" i="34"/>
  <c r="CE145" i="34"/>
  <c r="CE62" i="34"/>
  <c r="AV146" i="34"/>
  <c r="AV165" i="34"/>
  <c r="AV63" i="34"/>
  <c r="M147" i="34"/>
  <c r="M166" i="34"/>
  <c r="M64" i="34"/>
  <c r="AS147" i="34"/>
  <c r="AS166" i="34"/>
  <c r="AS64" i="34"/>
  <c r="J167" i="34"/>
  <c r="J148" i="34"/>
  <c r="J65" i="34"/>
  <c r="BG148" i="34"/>
  <c r="BG167" i="34"/>
  <c r="BG65" i="34"/>
  <c r="E169" i="34"/>
  <c r="E150" i="34"/>
  <c r="E67" i="34"/>
  <c r="BA169" i="34"/>
  <c r="BA150" i="34"/>
  <c r="BA67" i="34"/>
  <c r="R170" i="34"/>
  <c r="R151" i="34"/>
  <c r="R68" i="34"/>
  <c r="AX170" i="34"/>
  <c r="AX151" i="34"/>
  <c r="AX68" i="34"/>
  <c r="CD170" i="34"/>
  <c r="CD151" i="34"/>
  <c r="CD68" i="34"/>
  <c r="AU171" i="34"/>
  <c r="AU152" i="34"/>
  <c r="AU69" i="34"/>
  <c r="L172" i="34"/>
  <c r="L153" i="34"/>
  <c r="L70" i="34"/>
  <c r="BH172" i="34"/>
  <c r="BH153" i="34"/>
  <c r="BH70" i="34"/>
  <c r="I173" i="34"/>
  <c r="I154" i="34"/>
  <c r="I71" i="34"/>
  <c r="BU173" i="34"/>
  <c r="BU154" i="34"/>
  <c r="BU71" i="34"/>
  <c r="F34" i="29"/>
  <c r="G24" i="29"/>
  <c r="F163" i="29"/>
  <c r="F144" i="29"/>
  <c r="F60" i="29"/>
  <c r="BM157" i="36"/>
  <c r="CF176" i="36"/>
  <c r="BR73" i="36"/>
  <c r="AL176" i="36"/>
  <c r="AU59" i="33"/>
  <c r="CA59" i="33"/>
  <c r="AN59" i="33"/>
  <c r="BT59" i="33"/>
  <c r="L59" i="33"/>
  <c r="AB59" i="33"/>
  <c r="AR59" i="33"/>
  <c r="BH59" i="33"/>
  <c r="BX59" i="33"/>
  <c r="E59" i="33"/>
  <c r="U59" i="33"/>
  <c r="AK59" i="33"/>
  <c r="BA59" i="33"/>
  <c r="BQ59" i="33"/>
  <c r="CG59" i="33"/>
  <c r="N59" i="33"/>
  <c r="AD59" i="33"/>
  <c r="AT59" i="33"/>
  <c r="BJ59" i="33"/>
  <c r="BZ59" i="33"/>
  <c r="D73" i="35"/>
  <c r="BE157" i="36"/>
  <c r="Y176" i="36"/>
  <c r="AR73" i="36"/>
  <c r="L176" i="36"/>
  <c r="W73" i="36"/>
  <c r="BZ176" i="36"/>
  <c r="N73" i="36"/>
  <c r="N108" i="28" s="1"/>
  <c r="S73" i="36"/>
  <c r="S108" i="28" s="1"/>
  <c r="BF157" i="36"/>
  <c r="Z176" i="36"/>
  <c r="F25" i="29"/>
  <c r="E164" i="29"/>
  <c r="E145" i="29"/>
  <c r="E61" i="29"/>
  <c r="J157" i="35"/>
  <c r="H73" i="35"/>
  <c r="H107" i="28" s="1"/>
  <c r="BY176" i="36"/>
  <c r="AS73" i="36"/>
  <c r="AC157" i="36"/>
  <c r="M176" i="36"/>
  <c r="BL73" i="36"/>
  <c r="AV176" i="36"/>
  <c r="AF157" i="36"/>
  <c r="BW73" i="36"/>
  <c r="BG157" i="36"/>
  <c r="AQ176" i="36"/>
  <c r="K73" i="36"/>
  <c r="K108" i="28" s="1"/>
  <c r="CD73" i="36"/>
  <c r="BN157" i="36"/>
  <c r="AX176" i="36"/>
  <c r="R73" i="36"/>
  <c r="R108" i="28" s="1"/>
  <c r="F73" i="35"/>
  <c r="F107" i="28" s="1"/>
  <c r="K157" i="35"/>
  <c r="BU176" i="36"/>
  <c r="I73" i="36"/>
  <c r="I108" i="28" s="1"/>
  <c r="BH176" i="36"/>
  <c r="AB157" i="36"/>
  <c r="BS176" i="36"/>
  <c r="G73" i="36"/>
  <c r="G108" i="28" s="1"/>
  <c r="AD73" i="36"/>
  <c r="AK73" i="36"/>
  <c r="E157" i="36"/>
  <c r="BD157" i="36"/>
  <c r="H73" i="36"/>
  <c r="H108" i="28" s="1"/>
  <c r="BO73" i="36"/>
  <c r="AI157" i="36"/>
  <c r="BV176" i="36"/>
  <c r="G24" i="30"/>
  <c r="F163" i="30"/>
  <c r="F144" i="30"/>
  <c r="F60" i="30"/>
  <c r="AG161" i="34"/>
  <c r="AG142" i="34"/>
  <c r="AG59" i="34"/>
  <c r="CC161" i="34"/>
  <c r="CC142" i="34"/>
  <c r="CC59" i="34"/>
  <c r="BJ143" i="34"/>
  <c r="BJ162" i="34"/>
  <c r="BJ60" i="34"/>
  <c r="AQ144" i="34"/>
  <c r="AQ163" i="34"/>
  <c r="AQ61" i="34"/>
  <c r="H164" i="34"/>
  <c r="H145" i="34"/>
  <c r="H62" i="34"/>
  <c r="BD164" i="34"/>
  <c r="BD145" i="34"/>
  <c r="BD62" i="34"/>
  <c r="U165" i="34"/>
  <c r="U146" i="34"/>
  <c r="U63" i="34"/>
  <c r="BQ165" i="34"/>
  <c r="BQ146" i="34"/>
  <c r="BQ63" i="34"/>
  <c r="R147" i="34"/>
  <c r="R166" i="34"/>
  <c r="R64" i="34"/>
  <c r="BN147" i="34"/>
  <c r="BN166" i="34"/>
  <c r="BN64" i="34"/>
  <c r="AF148" i="34"/>
  <c r="AF167" i="34"/>
  <c r="AF65" i="34"/>
  <c r="CB148" i="34"/>
  <c r="CB167" i="34"/>
  <c r="CB65" i="34"/>
  <c r="AP169" i="34"/>
  <c r="AP150" i="34"/>
  <c r="AP67" i="34"/>
  <c r="G170" i="34"/>
  <c r="G151" i="34"/>
  <c r="G68" i="34"/>
  <c r="BC170" i="34"/>
  <c r="BC151" i="34"/>
  <c r="BC68" i="34"/>
  <c r="AZ171" i="34"/>
  <c r="AZ152" i="34"/>
  <c r="AZ69" i="34"/>
  <c r="Q172" i="34"/>
  <c r="Q153" i="34"/>
  <c r="Q70" i="34"/>
  <c r="N173" i="34"/>
  <c r="N154" i="34"/>
  <c r="N71" i="34"/>
  <c r="BZ173" i="34"/>
  <c r="BZ154" i="34"/>
  <c r="BZ71" i="34"/>
  <c r="BF161" i="34"/>
  <c r="BF142" i="34"/>
  <c r="BF59" i="34"/>
  <c r="W162" i="34"/>
  <c r="W143" i="34"/>
  <c r="W60" i="34"/>
  <c r="BC162" i="34"/>
  <c r="BC143" i="34"/>
  <c r="BC60" i="34"/>
  <c r="T144" i="34"/>
  <c r="T163" i="34"/>
  <c r="T61" i="34"/>
  <c r="BP144" i="34"/>
  <c r="BP163" i="34"/>
  <c r="BP61" i="34"/>
  <c r="AW145" i="34"/>
  <c r="AW164" i="34"/>
  <c r="AW62" i="34"/>
  <c r="N165" i="34"/>
  <c r="N146" i="34"/>
  <c r="N63" i="34"/>
  <c r="BJ165" i="34"/>
  <c r="BJ146" i="34"/>
  <c r="BJ63" i="34"/>
  <c r="AA166" i="34"/>
  <c r="AA147" i="34"/>
  <c r="AA64" i="34"/>
  <c r="BW166" i="34"/>
  <c r="BW147" i="34"/>
  <c r="BW64" i="34"/>
  <c r="AO167" i="34"/>
  <c r="AO148" i="34"/>
  <c r="AO65" i="34"/>
  <c r="S150" i="34"/>
  <c r="S169" i="34"/>
  <c r="S67" i="34"/>
  <c r="BO169" i="34"/>
  <c r="BO150" i="34"/>
  <c r="BO67" i="34"/>
  <c r="AF170" i="34"/>
  <c r="AF151" i="34"/>
  <c r="AF68" i="34"/>
  <c r="CB170" i="34"/>
  <c r="CB151" i="34"/>
  <c r="CB68" i="34"/>
  <c r="AS171" i="34"/>
  <c r="AS152" i="34"/>
  <c r="AS69" i="34"/>
  <c r="J172" i="34"/>
  <c r="J153" i="34"/>
  <c r="J70" i="34"/>
  <c r="BF172" i="34"/>
  <c r="BF153" i="34"/>
  <c r="BF70" i="34"/>
  <c r="W173" i="34"/>
  <c r="W154" i="34"/>
  <c r="W71" i="34"/>
  <c r="BS173" i="34"/>
  <c r="BS154" i="34"/>
  <c r="BS71" i="34"/>
  <c r="AI142" i="34"/>
  <c r="AI161" i="34"/>
  <c r="AI59" i="34"/>
  <c r="AF162" i="34"/>
  <c r="AF143" i="34"/>
  <c r="AF60" i="34"/>
  <c r="CB162" i="34"/>
  <c r="CB143" i="34"/>
  <c r="CB60" i="34"/>
  <c r="AS163" i="34"/>
  <c r="AS144" i="34"/>
  <c r="AS61" i="34"/>
  <c r="J145" i="34"/>
  <c r="J164" i="34"/>
  <c r="J62" i="34"/>
  <c r="BF145" i="34"/>
  <c r="BF164" i="34"/>
  <c r="BF62" i="34"/>
  <c r="W146" i="34"/>
  <c r="W165" i="34"/>
  <c r="W63" i="34"/>
  <c r="BS146" i="34"/>
  <c r="BS165" i="34"/>
  <c r="BS63" i="34"/>
  <c r="AJ166" i="34"/>
  <c r="AJ147" i="34"/>
  <c r="AJ64" i="34"/>
  <c r="CF166" i="34"/>
  <c r="CF147" i="34"/>
  <c r="CF64" i="34"/>
  <c r="AX167" i="34"/>
  <c r="AX148" i="34"/>
  <c r="AX65" i="34"/>
  <c r="L150" i="34"/>
  <c r="L169" i="34"/>
  <c r="L67" i="34"/>
  <c r="BH169" i="34"/>
  <c r="BH150" i="34"/>
  <c r="BH67" i="34"/>
  <c r="Y170" i="34"/>
  <c r="Y151" i="34"/>
  <c r="Y68" i="34"/>
  <c r="BU170" i="34"/>
  <c r="BU151" i="34"/>
  <c r="BU68" i="34"/>
  <c r="AL171" i="34"/>
  <c r="AL152" i="34"/>
  <c r="AL69" i="34"/>
  <c r="CH171" i="34"/>
  <c r="CH152" i="34"/>
  <c r="CH69" i="34"/>
  <c r="AY172" i="34"/>
  <c r="AY153" i="34"/>
  <c r="AY70" i="34"/>
  <c r="P173" i="34"/>
  <c r="P154" i="34"/>
  <c r="P71" i="34"/>
  <c r="BL173" i="34"/>
  <c r="BL154" i="34"/>
  <c r="BL71" i="34"/>
  <c r="AB142" i="34"/>
  <c r="AB161" i="34"/>
  <c r="AB59" i="34"/>
  <c r="BX142" i="34"/>
  <c r="BX161" i="34"/>
  <c r="BX59" i="34"/>
  <c r="AO143" i="34"/>
  <c r="AO162" i="34"/>
  <c r="AO60" i="34"/>
  <c r="AL163" i="34"/>
  <c r="AL144" i="34"/>
  <c r="AL61" i="34"/>
  <c r="CH163" i="34"/>
  <c r="CH144" i="34"/>
  <c r="CH61" i="34"/>
  <c r="AY164" i="34"/>
  <c r="AY145" i="34"/>
  <c r="AY62" i="34"/>
  <c r="P146" i="34"/>
  <c r="P165" i="34"/>
  <c r="P63" i="34"/>
  <c r="BL146" i="34"/>
  <c r="BL165" i="34"/>
  <c r="BL63" i="34"/>
  <c r="AC147" i="34"/>
  <c r="AC166" i="34"/>
  <c r="AC64" i="34"/>
  <c r="BY147" i="34"/>
  <c r="BY166" i="34"/>
  <c r="BY64" i="34"/>
  <c r="AQ148" i="34"/>
  <c r="AQ167" i="34"/>
  <c r="AQ65" i="34"/>
  <c r="U169" i="34"/>
  <c r="U150" i="34"/>
  <c r="U67" i="34"/>
  <c r="BQ169" i="34"/>
  <c r="BQ150" i="34"/>
  <c r="BQ67" i="34"/>
  <c r="BN170" i="34"/>
  <c r="BN151" i="34"/>
  <c r="BN68" i="34"/>
  <c r="AE171" i="34"/>
  <c r="AE152" i="34"/>
  <c r="AE69" i="34"/>
  <c r="CA171" i="34"/>
  <c r="CA152" i="34"/>
  <c r="CA69" i="34"/>
  <c r="AR172" i="34"/>
  <c r="AR153" i="34"/>
  <c r="AR70" i="34"/>
  <c r="AO173" i="34"/>
  <c r="AO154" i="34"/>
  <c r="AO71" i="34"/>
  <c r="F29" i="29"/>
  <c r="I157" i="35"/>
  <c r="AW176" i="36"/>
  <c r="AJ73" i="36"/>
  <c r="F73" i="36"/>
  <c r="F108" i="28" s="1"/>
  <c r="O59" i="33"/>
  <c r="BK59" i="33"/>
  <c r="H59" i="33"/>
  <c r="BD59" i="33"/>
  <c r="Q59" i="33"/>
  <c r="AW59" i="33"/>
  <c r="CC59" i="33"/>
  <c r="AP59" i="33"/>
  <c r="BE73" i="36"/>
  <c r="L73" i="36"/>
  <c r="L108" i="28" s="1"/>
  <c r="AT176" i="36"/>
  <c r="AY176" i="36"/>
  <c r="J176" i="36"/>
  <c r="F31" i="30"/>
  <c r="E170" i="30"/>
  <c r="E151" i="30"/>
  <c r="E67" i="30"/>
  <c r="J73" i="35"/>
  <c r="J107" i="28" s="1"/>
  <c r="BY157" i="36"/>
  <c r="BI176" i="36"/>
  <c r="M157" i="36"/>
  <c r="AV73" i="36"/>
  <c r="BG73" i="36"/>
  <c r="AA176" i="36"/>
  <c r="BN73" i="36"/>
  <c r="AX157" i="36"/>
  <c r="K73" i="35"/>
  <c r="K107" i="28" s="1"/>
  <c r="AO176" i="36"/>
  <c r="AB176" i="36"/>
  <c r="BJ176" i="36"/>
  <c r="E73" i="36"/>
  <c r="E108" i="28" s="1"/>
  <c r="BD176" i="36"/>
  <c r="AI73" i="36"/>
  <c r="AP176" i="36"/>
  <c r="H28" i="30"/>
  <c r="G167" i="30"/>
  <c r="G148" i="30"/>
  <c r="G64" i="30"/>
  <c r="E161" i="34"/>
  <c r="E142" i="34"/>
  <c r="E59" i="34"/>
  <c r="U161" i="34"/>
  <c r="U142" i="34"/>
  <c r="U59" i="34"/>
  <c r="BA161" i="34"/>
  <c r="BA142" i="34"/>
  <c r="BA59" i="34"/>
  <c r="CG161" i="34"/>
  <c r="CG142" i="34"/>
  <c r="CG59" i="34"/>
  <c r="R143" i="34"/>
  <c r="R162" i="34"/>
  <c r="R60" i="34"/>
  <c r="AX143" i="34"/>
  <c r="AX162" i="34"/>
  <c r="AX60" i="34"/>
  <c r="CD143" i="34"/>
  <c r="CD162" i="34"/>
  <c r="CD60" i="34"/>
  <c r="AE144" i="34"/>
  <c r="AE163" i="34"/>
  <c r="AE61" i="34"/>
  <c r="AU144" i="34"/>
  <c r="AU163" i="34"/>
  <c r="AU61" i="34"/>
  <c r="CA144" i="34"/>
  <c r="CA163" i="34"/>
  <c r="CA61" i="34"/>
  <c r="AB164" i="34"/>
  <c r="AB145" i="34"/>
  <c r="AB62" i="34"/>
  <c r="AR164" i="34"/>
  <c r="AR145" i="34"/>
  <c r="AR62" i="34"/>
  <c r="BX164" i="34"/>
  <c r="BX145" i="34"/>
  <c r="BX62" i="34"/>
  <c r="Y165" i="34"/>
  <c r="Y146" i="34"/>
  <c r="Y63" i="34"/>
  <c r="AO165" i="34"/>
  <c r="AO146" i="34"/>
  <c r="AO63" i="34"/>
  <c r="BU165" i="34"/>
  <c r="BU146" i="34"/>
  <c r="BU63" i="34"/>
  <c r="V147" i="34"/>
  <c r="V166" i="34"/>
  <c r="V64" i="34"/>
  <c r="BB147" i="34"/>
  <c r="BB166" i="34"/>
  <c r="BB64" i="34"/>
  <c r="BR147" i="34"/>
  <c r="BR166" i="34"/>
  <c r="BR64" i="34"/>
  <c r="T148" i="34"/>
  <c r="T167" i="34"/>
  <c r="T65" i="34"/>
  <c r="AZ148" i="34"/>
  <c r="AZ167" i="34"/>
  <c r="AZ65" i="34"/>
  <c r="BP148" i="34"/>
  <c r="BP167" i="34"/>
  <c r="BP65" i="34"/>
  <c r="AD169" i="34"/>
  <c r="AD150" i="34"/>
  <c r="AD67" i="34"/>
  <c r="BJ169" i="34"/>
  <c r="BJ150" i="34"/>
  <c r="BJ67" i="34"/>
  <c r="BZ169" i="34"/>
  <c r="BZ150" i="34"/>
  <c r="BZ67" i="34"/>
  <c r="AA170" i="34"/>
  <c r="AA151" i="34"/>
  <c r="AA68" i="34"/>
  <c r="BG170" i="34"/>
  <c r="BG151" i="34"/>
  <c r="BG68" i="34"/>
  <c r="H171" i="34"/>
  <c r="H152" i="34"/>
  <c r="H69" i="34"/>
  <c r="AN171" i="34"/>
  <c r="AN152" i="34"/>
  <c r="AN69" i="34"/>
  <c r="BT171" i="34"/>
  <c r="BT152" i="34"/>
  <c r="BT69" i="34"/>
  <c r="E172" i="34"/>
  <c r="E153" i="34"/>
  <c r="E70" i="34"/>
  <c r="AK172" i="34"/>
  <c r="AK153" i="34"/>
  <c r="AK70" i="34"/>
  <c r="BQ172" i="34"/>
  <c r="BQ153" i="34"/>
  <c r="BQ70" i="34"/>
  <c r="R173" i="34"/>
  <c r="R154" i="34"/>
  <c r="R71" i="34"/>
  <c r="AH173" i="34"/>
  <c r="AH154" i="34"/>
  <c r="AH71" i="34"/>
  <c r="BN173" i="34"/>
  <c r="BN154" i="34"/>
  <c r="BN71" i="34"/>
  <c r="N161" i="34"/>
  <c r="N142" i="34"/>
  <c r="N59" i="34"/>
  <c r="AD161" i="34"/>
  <c r="AD142" i="34"/>
  <c r="AD59" i="34"/>
  <c r="BJ161" i="34"/>
  <c r="BJ142" i="34"/>
  <c r="BJ59" i="34"/>
  <c r="K162" i="34"/>
  <c r="K143" i="34"/>
  <c r="K60" i="34"/>
  <c r="AA162" i="34"/>
  <c r="AA143" i="34"/>
  <c r="AA60" i="34"/>
  <c r="BG162" i="34"/>
  <c r="BG143" i="34"/>
  <c r="BG60" i="34"/>
  <c r="H144" i="34"/>
  <c r="H163" i="34"/>
  <c r="H61" i="34"/>
  <c r="X144" i="34"/>
  <c r="X163" i="34"/>
  <c r="X61" i="34"/>
  <c r="BD144" i="34"/>
  <c r="BD163" i="34"/>
  <c r="BD61" i="34"/>
  <c r="BT144" i="34"/>
  <c r="BT163" i="34"/>
  <c r="BT61" i="34"/>
  <c r="U145" i="34"/>
  <c r="U164" i="34"/>
  <c r="U62" i="34"/>
  <c r="BA145" i="34"/>
  <c r="BA164" i="34"/>
  <c r="BA62" i="34"/>
  <c r="BQ145" i="34"/>
  <c r="BQ164" i="34"/>
  <c r="BQ62" i="34"/>
  <c r="R165" i="34"/>
  <c r="R146" i="34"/>
  <c r="R63" i="34"/>
  <c r="AX165" i="34"/>
  <c r="AX146" i="34"/>
  <c r="AX63" i="34"/>
  <c r="CD165" i="34"/>
  <c r="CD146" i="34"/>
  <c r="CD63" i="34"/>
  <c r="O166" i="34"/>
  <c r="O147" i="34"/>
  <c r="O64" i="34"/>
  <c r="AU166" i="34"/>
  <c r="AU147" i="34"/>
  <c r="AU64" i="34"/>
  <c r="CA166" i="34"/>
  <c r="CA147" i="34"/>
  <c r="CA64" i="34"/>
  <c r="M167" i="34"/>
  <c r="M148" i="34"/>
  <c r="M65" i="34"/>
  <c r="AS167" i="34"/>
  <c r="AS148" i="34"/>
  <c r="AS65" i="34"/>
  <c r="BY167" i="34"/>
  <c r="BY148" i="34"/>
  <c r="BY65" i="34"/>
  <c r="W150" i="34"/>
  <c r="W169" i="34"/>
  <c r="W67" i="34"/>
  <c r="AM150" i="34"/>
  <c r="AM169" i="34"/>
  <c r="AM67" i="34"/>
  <c r="BS169" i="34"/>
  <c r="BS150" i="34"/>
  <c r="BS67" i="34"/>
  <c r="T170" i="34"/>
  <c r="T151" i="34"/>
  <c r="T68" i="34"/>
  <c r="AJ170" i="34"/>
  <c r="AJ151" i="34"/>
  <c r="AJ68" i="34"/>
  <c r="BP170" i="34"/>
  <c r="BP151" i="34"/>
  <c r="BP68" i="34"/>
  <c r="CF170" i="34"/>
  <c r="CF151" i="34"/>
  <c r="CF68" i="34"/>
  <c r="AG171" i="34"/>
  <c r="AG152" i="34"/>
  <c r="AG69" i="34"/>
  <c r="AW171" i="34"/>
  <c r="AW152" i="34"/>
  <c r="AW69" i="34"/>
  <c r="CC171" i="34"/>
  <c r="CC152" i="34"/>
  <c r="CC69" i="34"/>
  <c r="AD172" i="34"/>
  <c r="AD153" i="34"/>
  <c r="AD70" i="34"/>
  <c r="BJ172" i="34"/>
  <c r="BJ153" i="34"/>
  <c r="BJ70" i="34"/>
  <c r="K173" i="34"/>
  <c r="K154" i="34"/>
  <c r="K71" i="34"/>
  <c r="AA173" i="34"/>
  <c r="AA154" i="34"/>
  <c r="AA71" i="34"/>
  <c r="BG173" i="34"/>
  <c r="BG154" i="34"/>
  <c r="BG71" i="34"/>
  <c r="G142" i="34"/>
  <c r="G161" i="34"/>
  <c r="G59" i="34"/>
  <c r="AM142" i="34"/>
  <c r="AM161" i="34"/>
  <c r="AM59" i="34"/>
  <c r="BC142" i="34"/>
  <c r="BC161" i="34"/>
  <c r="BC59" i="34"/>
  <c r="D162" i="34"/>
  <c r="D143" i="34"/>
  <c r="D60" i="34"/>
  <c r="AJ162" i="34"/>
  <c r="AJ143" i="34"/>
  <c r="AJ60" i="34"/>
  <c r="BP162" i="34"/>
  <c r="BP143" i="34"/>
  <c r="BP60" i="34"/>
  <c r="CF162" i="34"/>
  <c r="CF143" i="34"/>
  <c r="CF60" i="34"/>
  <c r="AG163" i="34"/>
  <c r="AG144" i="34"/>
  <c r="AG61" i="34"/>
  <c r="BM163" i="34"/>
  <c r="BM144" i="34"/>
  <c r="BM61" i="34"/>
  <c r="N145" i="34"/>
  <c r="N164" i="34"/>
  <c r="N62" i="34"/>
  <c r="AD145" i="34"/>
  <c r="AD164" i="34"/>
  <c r="AD62" i="34"/>
  <c r="BJ145" i="34"/>
  <c r="BJ164" i="34"/>
  <c r="BJ62" i="34"/>
  <c r="K146" i="34"/>
  <c r="K165" i="34"/>
  <c r="K63" i="34"/>
  <c r="AA146" i="34"/>
  <c r="AA165" i="34"/>
  <c r="AA63" i="34"/>
  <c r="BG146" i="34"/>
  <c r="BG165" i="34"/>
  <c r="BG63" i="34"/>
  <c r="H166" i="34"/>
  <c r="H147" i="34"/>
  <c r="H64" i="34"/>
  <c r="AN166" i="34"/>
  <c r="AN147" i="34"/>
  <c r="AN64" i="34"/>
  <c r="BT166" i="34"/>
  <c r="BT147" i="34"/>
  <c r="BT64" i="34"/>
  <c r="V167" i="34"/>
  <c r="V148" i="34"/>
  <c r="V65" i="34"/>
  <c r="AL167" i="34"/>
  <c r="AL148" i="34"/>
  <c r="AL65" i="34"/>
  <c r="BR167" i="34"/>
  <c r="BR148" i="34"/>
  <c r="BR65" i="34"/>
  <c r="CH167" i="34"/>
  <c r="CH148" i="34"/>
  <c r="CH65" i="34"/>
  <c r="P150" i="34"/>
  <c r="P169" i="34"/>
  <c r="P67" i="34"/>
  <c r="AF150" i="34"/>
  <c r="AF169" i="34"/>
  <c r="AF67" i="34"/>
  <c r="BL169" i="34"/>
  <c r="BL150" i="34"/>
  <c r="BL67" i="34"/>
  <c r="M170" i="34"/>
  <c r="M151" i="34"/>
  <c r="M68" i="34"/>
  <c r="AS170" i="34"/>
  <c r="AS151" i="34"/>
  <c r="AS68" i="34"/>
  <c r="BI170" i="34"/>
  <c r="BI151" i="34"/>
  <c r="BI68" i="34"/>
  <c r="J171" i="34"/>
  <c r="J152" i="34"/>
  <c r="J69" i="34"/>
  <c r="AP171" i="34"/>
  <c r="AP152" i="34"/>
  <c r="AP69" i="34"/>
  <c r="BF171" i="34"/>
  <c r="BF152" i="34"/>
  <c r="BF69" i="34"/>
  <c r="G172" i="34"/>
  <c r="G153" i="34"/>
  <c r="G70" i="34"/>
  <c r="AM172" i="34"/>
  <c r="AM153" i="34"/>
  <c r="AM70" i="34"/>
  <c r="BS172" i="34"/>
  <c r="BS153" i="34"/>
  <c r="BS70" i="34"/>
  <c r="D173" i="34"/>
  <c r="D154" i="34"/>
  <c r="D71" i="34"/>
  <c r="AJ173" i="34"/>
  <c r="AJ154" i="34"/>
  <c r="AJ71" i="34"/>
  <c r="BP173" i="34"/>
  <c r="BP154" i="34"/>
  <c r="BP71" i="34"/>
  <c r="CF173" i="34"/>
  <c r="CF154" i="34"/>
  <c r="CF71" i="34"/>
  <c r="AF142" i="34"/>
  <c r="AF161" i="34"/>
  <c r="AF59" i="34"/>
  <c r="BL142" i="34"/>
  <c r="BL161" i="34"/>
  <c r="BL59" i="34"/>
  <c r="CB142" i="34"/>
  <c r="CB161" i="34"/>
  <c r="CB59" i="34"/>
  <c r="AC143" i="34"/>
  <c r="AC162" i="34"/>
  <c r="AC60" i="34"/>
  <c r="BI143" i="34"/>
  <c r="BI162" i="34"/>
  <c r="BI60" i="34"/>
  <c r="BY143" i="34"/>
  <c r="BY162" i="34"/>
  <c r="BY60" i="34"/>
  <c r="Z163" i="34"/>
  <c r="Z144" i="34"/>
  <c r="Z61" i="34"/>
  <c r="BF163" i="34"/>
  <c r="BF144" i="34"/>
  <c r="BF61" i="34"/>
  <c r="G164" i="34"/>
  <c r="G145" i="34"/>
  <c r="G62" i="34"/>
  <c r="W164" i="34"/>
  <c r="W145" i="34"/>
  <c r="W62" i="34"/>
  <c r="BC164" i="34"/>
  <c r="BC145" i="34"/>
  <c r="BC62" i="34"/>
  <c r="D165" i="34"/>
  <c r="D146" i="34"/>
  <c r="D63" i="34"/>
  <c r="AJ146" i="34"/>
  <c r="AJ165" i="34"/>
  <c r="AJ63" i="34"/>
  <c r="AZ146" i="34"/>
  <c r="AZ165" i="34"/>
  <c r="AZ63" i="34"/>
  <c r="CF146" i="34"/>
  <c r="CF165" i="34"/>
  <c r="CF63" i="34"/>
  <c r="Q147" i="34"/>
  <c r="Q166" i="34"/>
  <c r="Q64" i="34"/>
  <c r="AW147" i="34"/>
  <c r="AW166" i="34"/>
  <c r="AW64" i="34"/>
  <c r="CC147" i="34"/>
  <c r="CC166" i="34"/>
  <c r="CC64" i="34"/>
  <c r="AE148" i="34"/>
  <c r="AE167" i="34"/>
  <c r="AE65" i="34"/>
  <c r="BK148" i="34"/>
  <c r="BK167" i="34"/>
  <c r="BK65" i="34"/>
  <c r="CA148" i="34"/>
  <c r="CA167" i="34"/>
  <c r="CA65" i="34"/>
  <c r="I169" i="34"/>
  <c r="I150" i="34"/>
  <c r="I67" i="34"/>
  <c r="AO169" i="34"/>
  <c r="AO150" i="34"/>
  <c r="AO67" i="34"/>
  <c r="BU169" i="34"/>
  <c r="BU150" i="34"/>
  <c r="BU67" i="34"/>
  <c r="V170" i="34"/>
  <c r="V151" i="34"/>
  <c r="V68" i="34"/>
  <c r="BB170" i="34"/>
  <c r="BB151" i="34"/>
  <c r="BB68" i="34"/>
  <c r="BR170" i="34"/>
  <c r="BR151" i="34"/>
  <c r="BR68" i="34"/>
  <c r="S171" i="34"/>
  <c r="S152" i="34"/>
  <c r="S69" i="34"/>
  <c r="AY171" i="34"/>
  <c r="AY152" i="34"/>
  <c r="AY69" i="34"/>
  <c r="CE171" i="34"/>
  <c r="CE152" i="34"/>
  <c r="CE69" i="34"/>
  <c r="P172" i="34"/>
  <c r="P153" i="34"/>
  <c r="P70" i="34"/>
  <c r="AV172" i="34"/>
  <c r="AV153" i="34"/>
  <c r="AV70" i="34"/>
  <c r="CB172" i="34"/>
  <c r="CB153" i="34"/>
  <c r="CB70" i="34"/>
  <c r="AC173" i="34"/>
  <c r="AC154" i="34"/>
  <c r="AC71" i="34"/>
  <c r="BI173" i="34"/>
  <c r="BI154" i="34"/>
  <c r="BI71" i="34"/>
  <c r="I176" i="35"/>
  <c r="CC157" i="36"/>
  <c r="BM176" i="36"/>
  <c r="AG73" i="36"/>
  <c r="Q157" i="36"/>
  <c r="CF157" i="36"/>
  <c r="AZ73" i="36"/>
  <c r="AJ176" i="36"/>
  <c r="T157" i="36"/>
  <c r="CA73" i="36"/>
  <c r="BK157" i="36"/>
  <c r="AU176" i="36"/>
  <c r="O73" i="36"/>
  <c r="O108" i="28" s="1"/>
  <c r="CH73" i="36"/>
  <c r="BR157" i="36"/>
  <c r="BB176" i="36"/>
  <c r="V73" i="36"/>
  <c r="V108" i="28" s="1"/>
  <c r="F157" i="36"/>
  <c r="F30" i="29"/>
  <c r="F32" i="29"/>
  <c r="E171" i="29"/>
  <c r="E152" i="29"/>
  <c r="E68" i="29"/>
  <c r="S59" i="33"/>
  <c r="AI59" i="33"/>
  <c r="AY59" i="33"/>
  <c r="BO59" i="33"/>
  <c r="CE59" i="33"/>
  <c r="F172" i="30"/>
  <c r="F153" i="30"/>
  <c r="F69" i="30"/>
  <c r="G33" i="30"/>
  <c r="F29" i="30"/>
  <c r="E167" i="29"/>
  <c r="E148" i="29"/>
  <c r="E64" i="29"/>
  <c r="F28" i="29"/>
  <c r="G33" i="29"/>
  <c r="F172" i="29"/>
  <c r="F153" i="29"/>
  <c r="F69" i="29"/>
  <c r="I161" i="34"/>
  <c r="I142" i="34"/>
  <c r="I59" i="34"/>
  <c r="Y161" i="34"/>
  <c r="Y142" i="34"/>
  <c r="Y59" i="34"/>
  <c r="AO161" i="34"/>
  <c r="AO142" i="34"/>
  <c r="AO59" i="34"/>
  <c r="BE161" i="34"/>
  <c r="BE142" i="34"/>
  <c r="BE59" i="34"/>
  <c r="BU161" i="34"/>
  <c r="BU142" i="34"/>
  <c r="BU59" i="34"/>
  <c r="F143" i="34"/>
  <c r="F162" i="34"/>
  <c r="F60" i="34"/>
  <c r="V143" i="34"/>
  <c r="V162" i="34"/>
  <c r="V60" i="34"/>
  <c r="AL143" i="34"/>
  <c r="AL162" i="34"/>
  <c r="AL60" i="34"/>
  <c r="BB143" i="34"/>
  <c r="BB162" i="34"/>
  <c r="BB60" i="34"/>
  <c r="BR143" i="34"/>
  <c r="BR162" i="34"/>
  <c r="BR60" i="34"/>
  <c r="CH143" i="34"/>
  <c r="CH162" i="34"/>
  <c r="CH60" i="34"/>
  <c r="S144" i="34"/>
  <c r="S163" i="34"/>
  <c r="S61" i="34"/>
  <c r="AI144" i="34"/>
  <c r="AI163" i="34"/>
  <c r="AI61" i="34"/>
  <c r="AY144" i="34"/>
  <c r="AY163" i="34"/>
  <c r="AY61" i="34"/>
  <c r="BO144" i="34"/>
  <c r="BO163" i="34"/>
  <c r="BO61" i="34"/>
  <c r="CE144" i="34"/>
  <c r="CE163" i="34"/>
  <c r="CE61" i="34"/>
  <c r="P164" i="34"/>
  <c r="P145" i="34"/>
  <c r="P62" i="34"/>
  <c r="AF164" i="34"/>
  <c r="AF145" i="34"/>
  <c r="AF62" i="34"/>
  <c r="AV164" i="34"/>
  <c r="AV145" i="34"/>
  <c r="AV62" i="34"/>
  <c r="BL164" i="34"/>
  <c r="BL145" i="34"/>
  <c r="BL62" i="34"/>
  <c r="CB164" i="34"/>
  <c r="CB145" i="34"/>
  <c r="CB62" i="34"/>
  <c r="M165" i="34"/>
  <c r="M146" i="34"/>
  <c r="M63" i="34"/>
  <c r="AC165" i="34"/>
  <c r="AC146" i="34"/>
  <c r="AC63" i="34"/>
  <c r="AS165" i="34"/>
  <c r="AS146" i="34"/>
  <c r="AS63" i="34"/>
  <c r="BI165" i="34"/>
  <c r="BI146" i="34"/>
  <c r="BI63" i="34"/>
  <c r="BY165" i="34"/>
  <c r="BY146" i="34"/>
  <c r="BY63" i="34"/>
  <c r="J147" i="34"/>
  <c r="J166" i="34"/>
  <c r="J64" i="34"/>
  <c r="Z147" i="34"/>
  <c r="Z166" i="34"/>
  <c r="Z64" i="34"/>
  <c r="AP147" i="34"/>
  <c r="AP166" i="34"/>
  <c r="AP64" i="34"/>
  <c r="BF147" i="34"/>
  <c r="BF166" i="34"/>
  <c r="BF64" i="34"/>
  <c r="BV147" i="34"/>
  <c r="BV166" i="34"/>
  <c r="BV64" i="34"/>
  <c r="G148" i="34"/>
  <c r="G167" i="34"/>
  <c r="G65" i="34"/>
  <c r="X148" i="34"/>
  <c r="X167" i="34"/>
  <c r="X65" i="34"/>
  <c r="AN148" i="34"/>
  <c r="AN167" i="34"/>
  <c r="AN65" i="34"/>
  <c r="BD148" i="34"/>
  <c r="BD167" i="34"/>
  <c r="BD65" i="34"/>
  <c r="BT148" i="34"/>
  <c r="BT167" i="34"/>
  <c r="BT65" i="34"/>
  <c r="R169" i="34"/>
  <c r="R150" i="34"/>
  <c r="R67" i="34"/>
  <c r="AH169" i="34"/>
  <c r="AH150" i="34"/>
  <c r="AH67" i="34"/>
  <c r="AX169" i="34"/>
  <c r="AX150" i="34"/>
  <c r="AX67" i="34"/>
  <c r="BN169" i="34"/>
  <c r="BN150" i="34"/>
  <c r="BN67" i="34"/>
  <c r="CD169" i="34"/>
  <c r="CD150" i="34"/>
  <c r="CD67" i="34"/>
  <c r="O170" i="34"/>
  <c r="O151" i="34"/>
  <c r="O68" i="34"/>
  <c r="AE170" i="34"/>
  <c r="AE151" i="34"/>
  <c r="AE68" i="34"/>
  <c r="AU170" i="34"/>
  <c r="AU151" i="34"/>
  <c r="AU68" i="34"/>
  <c r="BK170" i="34"/>
  <c r="BK151" i="34"/>
  <c r="BK68" i="34"/>
  <c r="CA170" i="34"/>
  <c r="CA151" i="34"/>
  <c r="CA68" i="34"/>
  <c r="L171" i="34"/>
  <c r="L152" i="34"/>
  <c r="L69" i="34"/>
  <c r="AB171" i="34"/>
  <c r="AB152" i="34"/>
  <c r="AB69" i="34"/>
  <c r="AR171" i="34"/>
  <c r="AR152" i="34"/>
  <c r="AR69" i="34"/>
  <c r="BH171" i="34"/>
  <c r="BH152" i="34"/>
  <c r="BH69" i="34"/>
  <c r="BX171" i="34"/>
  <c r="BX152" i="34"/>
  <c r="BX69" i="34"/>
  <c r="I172" i="34"/>
  <c r="I153" i="34"/>
  <c r="I70" i="34"/>
  <c r="Y172" i="34"/>
  <c r="Y153" i="34"/>
  <c r="Y70" i="34"/>
  <c r="AO172" i="34"/>
  <c r="AO153" i="34"/>
  <c r="AO70" i="34"/>
  <c r="BE172" i="34"/>
  <c r="BE153" i="34"/>
  <c r="BE70" i="34"/>
  <c r="BU172" i="34"/>
  <c r="BU153" i="34"/>
  <c r="BU70" i="34"/>
  <c r="F173" i="34"/>
  <c r="F154" i="34"/>
  <c r="F71" i="34"/>
  <c r="V173" i="34"/>
  <c r="V154" i="34"/>
  <c r="V71" i="34"/>
  <c r="AL173" i="34"/>
  <c r="AL154" i="34"/>
  <c r="AL71" i="34"/>
  <c r="BB173" i="34"/>
  <c r="BB154" i="34"/>
  <c r="BB71" i="34"/>
  <c r="BR173" i="34"/>
  <c r="BR154" i="34"/>
  <c r="BR71" i="34"/>
  <c r="CH173" i="34"/>
  <c r="CH154" i="34"/>
  <c r="CH71" i="34"/>
  <c r="R161" i="34"/>
  <c r="R142" i="34"/>
  <c r="R59" i="34"/>
  <c r="AH161" i="34"/>
  <c r="AH142" i="34"/>
  <c r="AH59" i="34"/>
  <c r="AX161" i="34"/>
  <c r="AX142" i="34"/>
  <c r="AX59" i="34"/>
  <c r="BN161" i="34"/>
  <c r="BN142" i="34"/>
  <c r="BN59" i="34"/>
  <c r="CD161" i="34"/>
  <c r="CD142" i="34"/>
  <c r="CD59" i="34"/>
  <c r="O162" i="34"/>
  <c r="O143" i="34"/>
  <c r="O60" i="34"/>
  <c r="AE162" i="34"/>
  <c r="AE143" i="34"/>
  <c r="AE60" i="34"/>
  <c r="AU162" i="34"/>
  <c r="AU143" i="34"/>
  <c r="AU60" i="34"/>
  <c r="BK162" i="34"/>
  <c r="BK143" i="34"/>
  <c r="BK60" i="34"/>
  <c r="CA162" i="34"/>
  <c r="CA143" i="34"/>
  <c r="CA60" i="34"/>
  <c r="L144" i="34"/>
  <c r="L163" i="34"/>
  <c r="L61" i="34"/>
  <c r="AB144" i="34"/>
  <c r="AB163" i="34"/>
  <c r="AB61" i="34"/>
  <c r="AR144" i="34"/>
  <c r="AR163" i="34"/>
  <c r="AR61" i="34"/>
  <c r="BH144" i="34"/>
  <c r="BH163" i="34"/>
  <c r="BH61" i="34"/>
  <c r="BX144" i="34"/>
  <c r="BX163" i="34"/>
  <c r="BX61" i="34"/>
  <c r="I145" i="34"/>
  <c r="I164" i="34"/>
  <c r="I62" i="34"/>
  <c r="Y145" i="34"/>
  <c r="Y164" i="34"/>
  <c r="Y62" i="34"/>
  <c r="AO145" i="34"/>
  <c r="AO164" i="34"/>
  <c r="AO62" i="34"/>
  <c r="BE145" i="34"/>
  <c r="BE164" i="34"/>
  <c r="BE62" i="34"/>
  <c r="BU145" i="34"/>
  <c r="BU164" i="34"/>
  <c r="BU62" i="34"/>
  <c r="F165" i="34"/>
  <c r="F146" i="34"/>
  <c r="F63" i="34"/>
  <c r="V165" i="34"/>
  <c r="V146" i="34"/>
  <c r="V63" i="34"/>
  <c r="AL165" i="34"/>
  <c r="AL146" i="34"/>
  <c r="AL63" i="34"/>
  <c r="BB165" i="34"/>
  <c r="BB146" i="34"/>
  <c r="BB63" i="34"/>
  <c r="BR165" i="34"/>
  <c r="BR146" i="34"/>
  <c r="BR63" i="34"/>
  <c r="CH165" i="34"/>
  <c r="CH146" i="34"/>
  <c r="CH63" i="34"/>
  <c r="S166" i="34"/>
  <c r="S147" i="34"/>
  <c r="S64" i="34"/>
  <c r="AI166" i="34"/>
  <c r="AI147" i="34"/>
  <c r="AI64" i="34"/>
  <c r="AY166" i="34"/>
  <c r="AY147" i="34"/>
  <c r="AY64" i="34"/>
  <c r="BO166" i="34"/>
  <c r="BO147" i="34"/>
  <c r="BO64" i="34"/>
  <c r="CE166" i="34"/>
  <c r="CE147" i="34"/>
  <c r="CE64" i="34"/>
  <c r="Q167" i="34"/>
  <c r="Q148" i="34"/>
  <c r="Q65" i="34"/>
  <c r="AG167" i="34"/>
  <c r="AG148" i="34"/>
  <c r="AG65" i="34"/>
  <c r="AW167" i="34"/>
  <c r="AW148" i="34"/>
  <c r="AW65" i="34"/>
  <c r="BM167" i="34"/>
  <c r="BM148" i="34"/>
  <c r="BM65" i="34"/>
  <c r="CC167" i="34"/>
  <c r="CC148" i="34"/>
  <c r="CC65" i="34"/>
  <c r="K150" i="34"/>
  <c r="K169" i="34"/>
  <c r="K67" i="34"/>
  <c r="AA150" i="34"/>
  <c r="AA169" i="34"/>
  <c r="AA67" i="34"/>
  <c r="AQ150" i="34"/>
  <c r="AQ169" i="34"/>
  <c r="AQ67" i="34"/>
  <c r="BG169" i="34"/>
  <c r="BG150" i="34"/>
  <c r="BG67" i="34"/>
  <c r="BW169" i="34"/>
  <c r="BW150" i="34"/>
  <c r="BW67" i="34"/>
  <c r="H170" i="34"/>
  <c r="H151" i="34"/>
  <c r="H68" i="34"/>
  <c r="X170" i="34"/>
  <c r="X151" i="34"/>
  <c r="X68" i="34"/>
  <c r="AN170" i="34"/>
  <c r="AN151" i="34"/>
  <c r="AN68" i="34"/>
  <c r="BD170" i="34"/>
  <c r="BD151" i="34"/>
  <c r="BD68" i="34"/>
  <c r="BT170" i="34"/>
  <c r="BT151" i="34"/>
  <c r="BT68" i="34"/>
  <c r="E171" i="34"/>
  <c r="E152" i="34"/>
  <c r="E69" i="34"/>
  <c r="U171" i="34"/>
  <c r="U152" i="34"/>
  <c r="U69" i="34"/>
  <c r="AK171" i="34"/>
  <c r="AK152" i="34"/>
  <c r="AK69" i="34"/>
  <c r="BA171" i="34"/>
  <c r="BA152" i="34"/>
  <c r="BA69" i="34"/>
  <c r="BQ171" i="34"/>
  <c r="BQ152" i="34"/>
  <c r="BQ69" i="34"/>
  <c r="CG171" i="34"/>
  <c r="CG152" i="34"/>
  <c r="CG69" i="34"/>
  <c r="R172" i="34"/>
  <c r="R153" i="34"/>
  <c r="R70" i="34"/>
  <c r="AH172" i="34"/>
  <c r="AH153" i="34"/>
  <c r="AH70" i="34"/>
  <c r="AX172" i="34"/>
  <c r="AX153" i="34"/>
  <c r="AX70" i="34"/>
  <c r="BN172" i="34"/>
  <c r="BN153" i="34"/>
  <c r="BN70" i="34"/>
  <c r="CD172" i="34"/>
  <c r="CD153" i="34"/>
  <c r="CD70" i="34"/>
  <c r="O173" i="34"/>
  <c r="O154" i="34"/>
  <c r="O71" i="34"/>
  <c r="AE173" i="34"/>
  <c r="AE154" i="34"/>
  <c r="AE71" i="34"/>
  <c r="AU173" i="34"/>
  <c r="AU154" i="34"/>
  <c r="AU71" i="34"/>
  <c r="BK173" i="34"/>
  <c r="BK154" i="34"/>
  <c r="BK71" i="34"/>
  <c r="CA173" i="34"/>
  <c r="CA154" i="34"/>
  <c r="CA71" i="34"/>
  <c r="K142" i="34"/>
  <c r="K161" i="34"/>
  <c r="K59" i="34"/>
  <c r="AA142" i="34"/>
  <c r="AA161" i="34"/>
  <c r="AA59" i="34"/>
  <c r="AQ142" i="34"/>
  <c r="AQ161" i="34"/>
  <c r="AQ59" i="34"/>
  <c r="BG142" i="34"/>
  <c r="BG161" i="34"/>
  <c r="BG59" i="34"/>
  <c r="BW142" i="34"/>
  <c r="BW161" i="34"/>
  <c r="BW59" i="34"/>
  <c r="H162" i="34"/>
  <c r="H143" i="34"/>
  <c r="H60" i="34"/>
  <c r="X162" i="34"/>
  <c r="X143" i="34"/>
  <c r="X60" i="34"/>
  <c r="AN162" i="34"/>
  <c r="AN143" i="34"/>
  <c r="AN60" i="34"/>
  <c r="BD162" i="34"/>
  <c r="BD143" i="34"/>
  <c r="BD60" i="34"/>
  <c r="BT162" i="34"/>
  <c r="BT143" i="34"/>
  <c r="BT60" i="34"/>
  <c r="E163" i="34"/>
  <c r="E144" i="34"/>
  <c r="E61" i="34"/>
  <c r="U163" i="34"/>
  <c r="U144" i="34"/>
  <c r="U61" i="34"/>
  <c r="AK163" i="34"/>
  <c r="AK144" i="34"/>
  <c r="AK61" i="34"/>
  <c r="BA163" i="34"/>
  <c r="BA144" i="34"/>
  <c r="BA61" i="34"/>
  <c r="BQ163" i="34"/>
  <c r="BQ144" i="34"/>
  <c r="BQ61" i="34"/>
  <c r="CG163" i="34"/>
  <c r="CG144" i="34"/>
  <c r="CG61" i="34"/>
  <c r="R145" i="34"/>
  <c r="R164" i="34"/>
  <c r="R62" i="34"/>
  <c r="AH145" i="34"/>
  <c r="AH164" i="34"/>
  <c r="AH62" i="34"/>
  <c r="AX145" i="34"/>
  <c r="AX164" i="34"/>
  <c r="AX62" i="34"/>
  <c r="BN145" i="34"/>
  <c r="BN164" i="34"/>
  <c r="BN62" i="34"/>
  <c r="CD145" i="34"/>
  <c r="CD164" i="34"/>
  <c r="CD62" i="34"/>
  <c r="O146" i="34"/>
  <c r="O165" i="34"/>
  <c r="O63" i="34"/>
  <c r="AE146" i="34"/>
  <c r="AE165" i="34"/>
  <c r="AE63" i="34"/>
  <c r="AU146" i="34"/>
  <c r="AU165" i="34"/>
  <c r="AU63" i="34"/>
  <c r="BK146" i="34"/>
  <c r="BK165" i="34"/>
  <c r="BK63" i="34"/>
  <c r="CA146" i="34"/>
  <c r="CA165" i="34"/>
  <c r="CA63" i="34"/>
  <c r="L166" i="34"/>
  <c r="L147" i="34"/>
  <c r="L64" i="34"/>
  <c r="AB166" i="34"/>
  <c r="AB147" i="34"/>
  <c r="AB64" i="34"/>
  <c r="AR166" i="34"/>
  <c r="AR147" i="34"/>
  <c r="AR64" i="34"/>
  <c r="BH166" i="34"/>
  <c r="BH147" i="34"/>
  <c r="BH64" i="34"/>
  <c r="BX166" i="34"/>
  <c r="BX147" i="34"/>
  <c r="BX64" i="34"/>
  <c r="I167" i="34"/>
  <c r="I148" i="34"/>
  <c r="I65" i="34"/>
  <c r="Z167" i="34"/>
  <c r="Z148" i="34"/>
  <c r="Z65" i="34"/>
  <c r="AP167" i="34"/>
  <c r="AP148" i="34"/>
  <c r="AP65" i="34"/>
  <c r="BF167" i="34"/>
  <c r="BF148" i="34"/>
  <c r="BF65" i="34"/>
  <c r="BV167" i="34"/>
  <c r="BV148" i="34"/>
  <c r="BV65" i="34"/>
  <c r="D169" i="34"/>
  <c r="D150" i="34"/>
  <c r="D67" i="34"/>
  <c r="T150" i="34"/>
  <c r="T169" i="34"/>
  <c r="T67" i="34"/>
  <c r="AJ150" i="34"/>
  <c r="AJ169" i="34"/>
  <c r="AJ67" i="34"/>
  <c r="AZ150" i="34"/>
  <c r="AZ169" i="34"/>
  <c r="AZ67" i="34"/>
  <c r="BP169" i="34"/>
  <c r="BP150" i="34"/>
  <c r="BP67" i="34"/>
  <c r="CF169" i="34"/>
  <c r="CF150" i="34"/>
  <c r="CF67" i="34"/>
  <c r="Q170" i="34"/>
  <c r="Q151" i="34"/>
  <c r="Q68" i="34"/>
  <c r="AG170" i="34"/>
  <c r="AG151" i="34"/>
  <c r="AG68" i="34"/>
  <c r="AW170" i="34"/>
  <c r="AW151" i="34"/>
  <c r="AW68" i="34"/>
  <c r="BM170" i="34"/>
  <c r="BM151" i="34"/>
  <c r="BM68" i="34"/>
  <c r="CC170" i="34"/>
  <c r="CC151" i="34"/>
  <c r="CC68" i="34"/>
  <c r="N171" i="34"/>
  <c r="N152" i="34"/>
  <c r="N69" i="34"/>
  <c r="AD171" i="34"/>
  <c r="AD152" i="34"/>
  <c r="AD69" i="34"/>
  <c r="AT171" i="34"/>
  <c r="AT152" i="34"/>
  <c r="AT69" i="34"/>
  <c r="BJ171" i="34"/>
  <c r="BJ152" i="34"/>
  <c r="BJ69" i="34"/>
  <c r="BZ171" i="34"/>
  <c r="BZ152" i="34"/>
  <c r="BZ69" i="34"/>
  <c r="K172" i="34"/>
  <c r="K153" i="34"/>
  <c r="K70" i="34"/>
  <c r="AA172" i="34"/>
  <c r="AA153" i="34"/>
  <c r="AA70" i="34"/>
  <c r="AQ172" i="34"/>
  <c r="AQ153" i="34"/>
  <c r="AQ70" i="34"/>
  <c r="BG172" i="34"/>
  <c r="BG153" i="34"/>
  <c r="BG70" i="34"/>
  <c r="BW172" i="34"/>
  <c r="BW153" i="34"/>
  <c r="BW70" i="34"/>
  <c r="H173" i="34"/>
  <c r="H154" i="34"/>
  <c r="H71" i="34"/>
  <c r="X173" i="34"/>
  <c r="X154" i="34"/>
  <c r="X71" i="34"/>
  <c r="AN173" i="34"/>
  <c r="AN154" i="34"/>
  <c r="AN71" i="34"/>
  <c r="BD173" i="34"/>
  <c r="BD154" i="34"/>
  <c r="BD71" i="34"/>
  <c r="BT173" i="34"/>
  <c r="BT154" i="34"/>
  <c r="BT71" i="34"/>
  <c r="D161" i="34"/>
  <c r="D142" i="34"/>
  <c r="D59" i="34"/>
  <c r="D37" i="34"/>
  <c r="T142" i="34"/>
  <c r="T161" i="34"/>
  <c r="T59" i="34"/>
  <c r="AJ142" i="34"/>
  <c r="AJ161" i="34"/>
  <c r="AJ59" i="34"/>
  <c r="AZ142" i="34"/>
  <c r="AZ161" i="34"/>
  <c r="AZ59" i="34"/>
  <c r="BP142" i="34"/>
  <c r="BP161" i="34"/>
  <c r="BP59" i="34"/>
  <c r="CF142" i="34"/>
  <c r="CF161" i="34"/>
  <c r="CF59" i="34"/>
  <c r="Q143" i="34"/>
  <c r="Q162" i="34"/>
  <c r="Q60" i="34"/>
  <c r="AG143" i="34"/>
  <c r="AG162" i="34"/>
  <c r="AG60" i="34"/>
  <c r="AW143" i="34"/>
  <c r="AW162" i="34"/>
  <c r="AW60" i="34"/>
  <c r="BM143" i="34"/>
  <c r="BM162" i="34"/>
  <c r="BM60" i="34"/>
  <c r="CC143" i="34"/>
  <c r="CC162" i="34"/>
  <c r="CC60" i="34"/>
  <c r="N163" i="34"/>
  <c r="N144" i="34"/>
  <c r="N61" i="34"/>
  <c r="AD163" i="34"/>
  <c r="AD144" i="34"/>
  <c r="AD61" i="34"/>
  <c r="AT163" i="34"/>
  <c r="AT144" i="34"/>
  <c r="AT61" i="34"/>
  <c r="BJ163" i="34"/>
  <c r="BJ144" i="34"/>
  <c r="BJ61" i="34"/>
  <c r="BZ163" i="34"/>
  <c r="BZ144" i="34"/>
  <c r="BZ61" i="34"/>
  <c r="K164" i="34"/>
  <c r="K145" i="34"/>
  <c r="K62" i="34"/>
  <c r="AA164" i="34"/>
  <c r="AA145" i="34"/>
  <c r="AA62" i="34"/>
  <c r="AQ164" i="34"/>
  <c r="AQ145" i="34"/>
  <c r="AQ62" i="34"/>
  <c r="BG164" i="34"/>
  <c r="BG145" i="34"/>
  <c r="BG62" i="34"/>
  <c r="BW164" i="34"/>
  <c r="BW145" i="34"/>
  <c r="BW62" i="34"/>
  <c r="H146" i="34"/>
  <c r="H165" i="34"/>
  <c r="H63" i="34"/>
  <c r="X146" i="34"/>
  <c r="X165" i="34"/>
  <c r="X63" i="34"/>
  <c r="AN146" i="34"/>
  <c r="AN165" i="34"/>
  <c r="AN63" i="34"/>
  <c r="BD146" i="34"/>
  <c r="BD165" i="34"/>
  <c r="BD63" i="34"/>
  <c r="BT146" i="34"/>
  <c r="BT165" i="34"/>
  <c r="BT63" i="34"/>
  <c r="E147" i="34"/>
  <c r="E166" i="34"/>
  <c r="E64" i="34"/>
  <c r="U147" i="34"/>
  <c r="U166" i="34"/>
  <c r="U64" i="34"/>
  <c r="AK147" i="34"/>
  <c r="AK166" i="34"/>
  <c r="AK64" i="34"/>
  <c r="BA147" i="34"/>
  <c r="BA166" i="34"/>
  <c r="BA64" i="34"/>
  <c r="BQ147" i="34"/>
  <c r="BQ166" i="34"/>
  <c r="BQ64" i="34"/>
  <c r="CG147" i="34"/>
  <c r="CG166" i="34"/>
  <c r="CG64" i="34"/>
  <c r="S148" i="34"/>
  <c r="S167" i="34"/>
  <c r="S65" i="34"/>
  <c r="AI148" i="34"/>
  <c r="AI167" i="34"/>
  <c r="AI65" i="34"/>
  <c r="AY148" i="34"/>
  <c r="AY167" i="34"/>
  <c r="AY65" i="34"/>
  <c r="BO148" i="34"/>
  <c r="BO167" i="34"/>
  <c r="BO65" i="34"/>
  <c r="CE148" i="34"/>
  <c r="CE167" i="34"/>
  <c r="CE65" i="34"/>
  <c r="M169" i="34"/>
  <c r="M150" i="34"/>
  <c r="M67" i="34"/>
  <c r="AC169" i="34"/>
  <c r="AC150" i="34"/>
  <c r="AC67" i="34"/>
  <c r="AS169" i="34"/>
  <c r="AS150" i="34"/>
  <c r="AS67" i="34"/>
  <c r="BI169" i="34"/>
  <c r="BI150" i="34"/>
  <c r="BI67" i="34"/>
  <c r="BY169" i="34"/>
  <c r="BY150" i="34"/>
  <c r="BY67" i="34"/>
  <c r="J170" i="34"/>
  <c r="J151" i="34"/>
  <c r="J68" i="34"/>
  <c r="Z170" i="34"/>
  <c r="Z151" i="34"/>
  <c r="Z68" i="34"/>
  <c r="AP170" i="34"/>
  <c r="AP151" i="34"/>
  <c r="AP68" i="34"/>
  <c r="BF170" i="34"/>
  <c r="BF151" i="34"/>
  <c r="BF68" i="34"/>
  <c r="BV170" i="34"/>
  <c r="BV151" i="34"/>
  <c r="BV68" i="34"/>
  <c r="G171" i="34"/>
  <c r="G152" i="34"/>
  <c r="G69" i="34"/>
  <c r="W171" i="34"/>
  <c r="W152" i="34"/>
  <c r="W69" i="34"/>
  <c r="AM171" i="34"/>
  <c r="AM152" i="34"/>
  <c r="AM69" i="34"/>
  <c r="BC171" i="34"/>
  <c r="BC152" i="34"/>
  <c r="BC69" i="34"/>
  <c r="BS171" i="34"/>
  <c r="BS152" i="34"/>
  <c r="BS69" i="34"/>
  <c r="D172" i="34"/>
  <c r="D153" i="34"/>
  <c r="D70" i="34"/>
  <c r="T172" i="34"/>
  <c r="T153" i="34"/>
  <c r="T70" i="34"/>
  <c r="AJ172" i="34"/>
  <c r="AJ153" i="34"/>
  <c r="AJ70" i="34"/>
  <c r="AZ172" i="34"/>
  <c r="AZ153" i="34"/>
  <c r="AZ70" i="34"/>
  <c r="BP172" i="34"/>
  <c r="BP153" i="34"/>
  <c r="BP70" i="34"/>
  <c r="CF172" i="34"/>
  <c r="CF153" i="34"/>
  <c r="CF70" i="34"/>
  <c r="Q173" i="34"/>
  <c r="Q154" i="34"/>
  <c r="Q71" i="34"/>
  <c r="AG173" i="34"/>
  <c r="AG154" i="34"/>
  <c r="AG71" i="34"/>
  <c r="AW173" i="34"/>
  <c r="AW154" i="34"/>
  <c r="AW71" i="34"/>
  <c r="BM173" i="34"/>
  <c r="BM154" i="34"/>
  <c r="BM71" i="34"/>
  <c r="CC173" i="34"/>
  <c r="CC154" i="34"/>
  <c r="CC71" i="34"/>
  <c r="CG73" i="36"/>
  <c r="BA157" i="36"/>
  <c r="U176" i="36"/>
  <c r="X73" i="36"/>
  <c r="L73" i="35"/>
  <c r="L107" i="28" s="1"/>
  <c r="CC176" i="36"/>
  <c r="AW73" i="36"/>
  <c r="AG157" i="36"/>
  <c r="Q176" i="36"/>
  <c r="BP73" i="36"/>
  <c r="AZ176" i="36"/>
  <c r="AJ157" i="36"/>
  <c r="CA157" i="36"/>
  <c r="BK176" i="36"/>
  <c r="AE73" i="36"/>
  <c r="O157" i="36"/>
  <c r="CH157" i="36"/>
  <c r="BR176" i="36"/>
  <c r="AL73" i="36"/>
  <c r="V157" i="36"/>
  <c r="F176" i="36"/>
  <c r="G59" i="33"/>
  <c r="W59" i="33"/>
  <c r="AM59" i="33"/>
  <c r="BC59" i="33"/>
  <c r="BS59" i="33"/>
  <c r="P59" i="33"/>
  <c r="AF59" i="33"/>
  <c r="AV59" i="33"/>
  <c r="BL59" i="33"/>
  <c r="CB59" i="33"/>
  <c r="I59" i="33"/>
  <c r="Y59" i="33"/>
  <c r="AO59" i="33"/>
  <c r="BE59" i="33"/>
  <c r="BU59" i="33"/>
  <c r="R59" i="33"/>
  <c r="AH59" i="33"/>
  <c r="AX59" i="33"/>
  <c r="BN59" i="33"/>
  <c r="CD59" i="33"/>
  <c r="D157" i="35"/>
  <c r="D158" i="35" s="1"/>
  <c r="BE176" i="36"/>
  <c r="BX73" i="36"/>
  <c r="AR176" i="36"/>
  <c r="L157" i="36"/>
  <c r="BC73" i="36"/>
  <c r="W157" i="36"/>
  <c r="AT73" i="36"/>
  <c r="N157" i="36"/>
  <c r="AY73" i="36"/>
  <c r="S157" i="36"/>
  <c r="BF176" i="36"/>
  <c r="J73" i="36"/>
  <c r="J108" i="28" s="1"/>
  <c r="F35" i="30"/>
  <c r="E174" i="30"/>
  <c r="E155" i="30"/>
  <c r="E71" i="30"/>
  <c r="F31" i="29"/>
  <c r="E170" i="29"/>
  <c r="E151" i="29"/>
  <c r="E67" i="29"/>
  <c r="J176" i="35"/>
  <c r="E73" i="35"/>
  <c r="E107" i="28" s="1"/>
  <c r="H157" i="35"/>
  <c r="BI73" i="36"/>
  <c r="AS157" i="36"/>
  <c r="AC176" i="36"/>
  <c r="CB73" i="36"/>
  <c r="BL176" i="36"/>
  <c r="AV157" i="36"/>
  <c r="P73" i="36"/>
  <c r="P108" i="28" s="1"/>
  <c r="BW157" i="36"/>
  <c r="BG176" i="36"/>
  <c r="AA73" i="36"/>
  <c r="K157" i="36"/>
  <c r="CD157" i="36"/>
  <c r="BN176" i="36"/>
  <c r="AH73" i="36"/>
  <c r="R157" i="36"/>
  <c r="F174" i="29"/>
  <c r="F155" i="29"/>
  <c r="F71" i="29"/>
  <c r="G35" i="29"/>
  <c r="F157" i="35"/>
  <c r="K176" i="35"/>
  <c r="AO73" i="36"/>
  <c r="I157" i="36"/>
  <c r="BH157" i="36"/>
  <c r="AM73" i="36"/>
  <c r="G157" i="36"/>
  <c r="BJ73" i="36"/>
  <c r="AD157" i="36"/>
  <c r="BQ73" i="36"/>
  <c r="AK157" i="36"/>
  <c r="E176" i="36"/>
  <c r="AN73" i="36"/>
  <c r="H176" i="36"/>
  <c r="BO157" i="36"/>
  <c r="AI176" i="36"/>
  <c r="AP73" i="36"/>
  <c r="AW161" i="34"/>
  <c r="AW142" i="34"/>
  <c r="AW59" i="34"/>
  <c r="N143" i="34"/>
  <c r="N162" i="34"/>
  <c r="N60" i="34"/>
  <c r="AT143" i="34"/>
  <c r="AT162" i="34"/>
  <c r="AT60" i="34"/>
  <c r="AA144" i="34"/>
  <c r="AA163" i="34"/>
  <c r="AA61" i="34"/>
  <c r="BG144" i="34"/>
  <c r="BG163" i="34"/>
  <c r="BG61" i="34"/>
  <c r="X164" i="34"/>
  <c r="X145" i="34"/>
  <c r="X62" i="34"/>
  <c r="E165" i="34"/>
  <c r="E146" i="34"/>
  <c r="E63" i="34"/>
  <c r="BA165" i="34"/>
  <c r="BA146" i="34"/>
  <c r="BA63" i="34"/>
  <c r="AH147" i="34"/>
  <c r="AH166" i="34"/>
  <c r="AH64" i="34"/>
  <c r="CD147" i="34"/>
  <c r="CD166" i="34"/>
  <c r="CD64" i="34"/>
  <c r="AV148" i="34"/>
  <c r="AV167" i="34"/>
  <c r="AV65" i="34"/>
  <c r="Z169" i="34"/>
  <c r="Z150" i="34"/>
  <c r="Z67" i="34"/>
  <c r="BV169" i="34"/>
  <c r="BV150" i="34"/>
  <c r="BV67" i="34"/>
  <c r="AM170" i="34"/>
  <c r="AM151" i="34"/>
  <c r="AM68" i="34"/>
  <c r="D171" i="34"/>
  <c r="D152" i="34"/>
  <c r="D69" i="34"/>
  <c r="AJ171" i="34"/>
  <c r="AJ152" i="34"/>
  <c r="AJ69" i="34"/>
  <c r="CF171" i="34"/>
  <c r="CF152" i="34"/>
  <c r="CF69" i="34"/>
  <c r="AG172" i="34"/>
  <c r="AG153" i="34"/>
  <c r="AG70" i="34"/>
  <c r="BM172" i="34"/>
  <c r="BM153" i="34"/>
  <c r="BM70" i="34"/>
  <c r="AD173" i="34"/>
  <c r="AD154" i="34"/>
  <c r="AD71" i="34"/>
  <c r="BJ173" i="34"/>
  <c r="BJ154" i="34"/>
  <c r="BJ71" i="34"/>
  <c r="Z161" i="34"/>
  <c r="Z142" i="34"/>
  <c r="Z59" i="34"/>
  <c r="BV161" i="34"/>
  <c r="BV142" i="34"/>
  <c r="BV59" i="34"/>
  <c r="AM162" i="34"/>
  <c r="AM143" i="34"/>
  <c r="AM60" i="34"/>
  <c r="D163" i="34"/>
  <c r="D144" i="34"/>
  <c r="D61" i="34"/>
  <c r="CF144" i="34"/>
  <c r="CF163" i="34"/>
  <c r="CF61" i="34"/>
  <c r="AG145" i="34"/>
  <c r="AG164" i="34"/>
  <c r="AG62" i="34"/>
  <c r="CC145" i="34"/>
  <c r="CC164" i="34"/>
  <c r="CC62" i="34"/>
  <c r="AT165" i="34"/>
  <c r="AT146" i="34"/>
  <c r="AT63" i="34"/>
  <c r="K166" i="34"/>
  <c r="K147" i="34"/>
  <c r="K64" i="34"/>
  <c r="BG166" i="34"/>
  <c r="BG147" i="34"/>
  <c r="BG64" i="34"/>
  <c r="Y167" i="34"/>
  <c r="Y148" i="34"/>
  <c r="Y65" i="34"/>
  <c r="BE167" i="34"/>
  <c r="BE148" i="34"/>
  <c r="BE65" i="34"/>
  <c r="AI150" i="34"/>
  <c r="AI169" i="34"/>
  <c r="AI67" i="34"/>
  <c r="CE169" i="34"/>
  <c r="CE150" i="34"/>
  <c r="CE67" i="34"/>
  <c r="AV170" i="34"/>
  <c r="AV151" i="34"/>
  <c r="AV68" i="34"/>
  <c r="M171" i="34"/>
  <c r="M152" i="34"/>
  <c r="M69" i="34"/>
  <c r="BI171" i="34"/>
  <c r="BI152" i="34"/>
  <c r="BI69" i="34"/>
  <c r="Z172" i="34"/>
  <c r="Z153" i="34"/>
  <c r="Z70" i="34"/>
  <c r="BV172" i="34"/>
  <c r="BV153" i="34"/>
  <c r="BV70" i="34"/>
  <c r="AM173" i="34"/>
  <c r="AM154" i="34"/>
  <c r="AM71" i="34"/>
  <c r="L148" i="34"/>
  <c r="L167" i="34"/>
  <c r="L65" i="34"/>
  <c r="AY142" i="34"/>
  <c r="AY161" i="34"/>
  <c r="AY59" i="34"/>
  <c r="CE142" i="34"/>
  <c r="CE161" i="34"/>
  <c r="CE59" i="34"/>
  <c r="AV162" i="34"/>
  <c r="AV143" i="34"/>
  <c r="AV60" i="34"/>
  <c r="M163" i="34"/>
  <c r="M144" i="34"/>
  <c r="M61" i="34"/>
  <c r="BI163" i="34"/>
  <c r="BI144" i="34"/>
  <c r="BI61" i="34"/>
  <c r="Z145" i="34"/>
  <c r="Z164" i="34"/>
  <c r="Z62" i="34"/>
  <c r="BV145" i="34"/>
  <c r="BV164" i="34"/>
  <c r="BV62" i="34"/>
  <c r="AM146" i="34"/>
  <c r="AM165" i="34"/>
  <c r="AM63" i="34"/>
  <c r="D166" i="34"/>
  <c r="D147" i="34"/>
  <c r="D64" i="34"/>
  <c r="AZ166" i="34"/>
  <c r="AZ147" i="34"/>
  <c r="AZ64" i="34"/>
  <c r="R167" i="34"/>
  <c r="R148" i="34"/>
  <c r="R65" i="34"/>
  <c r="BN167" i="34"/>
  <c r="BN148" i="34"/>
  <c r="BN65" i="34"/>
  <c r="AR150" i="34"/>
  <c r="AR169" i="34"/>
  <c r="AR67" i="34"/>
  <c r="I170" i="34"/>
  <c r="I151" i="34"/>
  <c r="I68" i="34"/>
  <c r="AO170" i="34"/>
  <c r="AO151" i="34"/>
  <c r="AO68" i="34"/>
  <c r="F171" i="34"/>
  <c r="F152" i="34"/>
  <c r="F69" i="34"/>
  <c r="BB171" i="34"/>
  <c r="BB152" i="34"/>
  <c r="BB69" i="34"/>
  <c r="S172" i="34"/>
  <c r="S153" i="34"/>
  <c r="S70" i="34"/>
  <c r="BO172" i="34"/>
  <c r="BO153" i="34"/>
  <c r="BO70" i="34"/>
  <c r="AF173" i="34"/>
  <c r="AF154" i="34"/>
  <c r="AF71" i="34"/>
  <c r="CB173" i="34"/>
  <c r="CB154" i="34"/>
  <c r="CB71" i="34"/>
  <c r="AR142" i="34"/>
  <c r="AR161" i="34"/>
  <c r="AR59" i="34"/>
  <c r="I143" i="34"/>
  <c r="I162" i="34"/>
  <c r="I60" i="34"/>
  <c r="BE143" i="34"/>
  <c r="BE162" i="34"/>
  <c r="BE60" i="34"/>
  <c r="F163" i="34"/>
  <c r="F144" i="34"/>
  <c r="F61" i="34"/>
  <c r="BB163" i="34"/>
  <c r="BB144" i="34"/>
  <c r="BB61" i="34"/>
  <c r="S164" i="34"/>
  <c r="S145" i="34"/>
  <c r="S62" i="34"/>
  <c r="BO164" i="34"/>
  <c r="BO145" i="34"/>
  <c r="BO62" i="34"/>
  <c r="AF146" i="34"/>
  <c r="AF165" i="34"/>
  <c r="AF63" i="34"/>
  <c r="CB146" i="34"/>
  <c r="CB165" i="34"/>
  <c r="CB63" i="34"/>
  <c r="BI147" i="34"/>
  <c r="BI166" i="34"/>
  <c r="BI64" i="34"/>
  <c r="AA148" i="34"/>
  <c r="AA167" i="34"/>
  <c r="AA65" i="34"/>
  <c r="BW148" i="34"/>
  <c r="BW167" i="34"/>
  <c r="BW65" i="34"/>
  <c r="AK169" i="34"/>
  <c r="AK150" i="34"/>
  <c r="AK67" i="34"/>
  <c r="CG169" i="34"/>
  <c r="CG150" i="34"/>
  <c r="CG67" i="34"/>
  <c r="AH170" i="34"/>
  <c r="AH151" i="34"/>
  <c r="AH68" i="34"/>
  <c r="O171" i="34"/>
  <c r="O152" i="34"/>
  <c r="O69" i="34"/>
  <c r="BK171" i="34"/>
  <c r="BK152" i="34"/>
  <c r="BK69" i="34"/>
  <c r="AB172" i="34"/>
  <c r="AB153" i="34"/>
  <c r="AB70" i="34"/>
  <c r="BX172" i="34"/>
  <c r="BX153" i="34"/>
  <c r="BX70" i="34"/>
  <c r="Y173" i="34"/>
  <c r="Y154" i="34"/>
  <c r="Y71" i="34"/>
  <c r="BE173" i="34"/>
  <c r="BE154" i="34"/>
  <c r="BE71" i="34"/>
  <c r="CE157" i="36"/>
  <c r="G26" i="29"/>
  <c r="L176" i="35"/>
  <c r="CC73" i="36"/>
  <c r="Q73" i="36"/>
  <c r="Q108" i="28" s="1"/>
  <c r="BB157" i="36"/>
  <c r="AE59" i="33"/>
  <c r="X59" i="33"/>
  <c r="AG59" i="33"/>
  <c r="BM59" i="33"/>
  <c r="J59" i="33"/>
  <c r="Z59" i="33"/>
  <c r="BF59" i="33"/>
  <c r="BV59" i="33"/>
  <c r="Y157" i="36"/>
  <c r="BX157" i="36"/>
  <c r="BZ157" i="36"/>
  <c r="BF73" i="36"/>
  <c r="Z157" i="36"/>
  <c r="F25" i="30"/>
  <c r="E164" i="30"/>
  <c r="E145" i="30"/>
  <c r="E61" i="30"/>
  <c r="E176" i="35"/>
  <c r="AC73" i="36"/>
  <c r="CB157" i="36"/>
  <c r="P157" i="36"/>
  <c r="AQ157" i="36"/>
  <c r="AH176" i="36"/>
  <c r="BU157" i="36"/>
  <c r="BH73" i="36"/>
  <c r="BS157" i="36"/>
  <c r="BQ176" i="36"/>
  <c r="AN157" i="36"/>
  <c r="BV157" i="36"/>
  <c r="AK161" i="34"/>
  <c r="AK142" i="34"/>
  <c r="AK59" i="34"/>
  <c r="BQ161" i="34"/>
  <c r="BQ142" i="34"/>
  <c r="BQ59" i="34"/>
  <c r="AH143" i="34"/>
  <c r="AH162" i="34"/>
  <c r="AH60" i="34"/>
  <c r="BN143" i="34"/>
  <c r="BN162" i="34"/>
  <c r="BN60" i="34"/>
  <c r="O144" i="34"/>
  <c r="O163" i="34"/>
  <c r="O61" i="34"/>
  <c r="BK144" i="34"/>
  <c r="BK163" i="34"/>
  <c r="BK61" i="34"/>
  <c r="L164" i="34"/>
  <c r="L145" i="34"/>
  <c r="L62" i="34"/>
  <c r="BH164" i="34"/>
  <c r="BH145" i="34"/>
  <c r="BH62" i="34"/>
  <c r="I165" i="34"/>
  <c r="I146" i="34"/>
  <c r="I63" i="34"/>
  <c r="BE165" i="34"/>
  <c r="BE146" i="34"/>
  <c r="BE63" i="34"/>
  <c r="F147" i="34"/>
  <c r="F166" i="34"/>
  <c r="F64" i="34"/>
  <c r="AL147" i="34"/>
  <c r="AL166" i="34"/>
  <c r="AL64" i="34"/>
  <c r="CH147" i="34"/>
  <c r="CH166" i="34"/>
  <c r="CH64" i="34"/>
  <c r="AJ148" i="34"/>
  <c r="AJ167" i="34"/>
  <c r="AJ65" i="34"/>
  <c r="CF148" i="34"/>
  <c r="CF167" i="34"/>
  <c r="CF65" i="34"/>
  <c r="N169" i="34"/>
  <c r="N150" i="34"/>
  <c r="N67" i="34"/>
  <c r="AT169" i="34"/>
  <c r="AT150" i="34"/>
  <c r="AT67" i="34"/>
  <c r="K170" i="34"/>
  <c r="K151" i="34"/>
  <c r="K68" i="34"/>
  <c r="AQ170" i="34"/>
  <c r="AQ151" i="34"/>
  <c r="AQ68" i="34"/>
  <c r="BW170" i="34"/>
  <c r="BW151" i="34"/>
  <c r="BW68" i="34"/>
  <c r="X171" i="34"/>
  <c r="X152" i="34"/>
  <c r="X69" i="34"/>
  <c r="BD171" i="34"/>
  <c r="BD152" i="34"/>
  <c r="BD69" i="34"/>
  <c r="U172" i="34"/>
  <c r="U153" i="34"/>
  <c r="U70" i="34"/>
  <c r="BA172" i="34"/>
  <c r="BA153" i="34"/>
  <c r="BA70" i="34"/>
  <c r="CG172" i="34"/>
  <c r="CG153" i="34"/>
  <c r="CG70" i="34"/>
  <c r="AX173" i="34"/>
  <c r="AX154" i="34"/>
  <c r="AX71" i="34"/>
  <c r="CD173" i="34"/>
  <c r="CD154" i="34"/>
  <c r="CD71" i="34"/>
  <c r="AT161" i="34"/>
  <c r="AT142" i="34"/>
  <c r="AT59" i="34"/>
  <c r="BZ161" i="34"/>
  <c r="BZ142" i="34"/>
  <c r="BZ59" i="34"/>
  <c r="AQ162" i="34"/>
  <c r="AQ143" i="34"/>
  <c r="AQ60" i="34"/>
  <c r="BW162" i="34"/>
  <c r="BW143" i="34"/>
  <c r="BW60" i="34"/>
  <c r="AN144" i="34"/>
  <c r="AN163" i="34"/>
  <c r="AN61" i="34"/>
  <c r="E145" i="34"/>
  <c r="E164" i="34"/>
  <c r="E62" i="34"/>
  <c r="AK145" i="34"/>
  <c r="AK164" i="34"/>
  <c r="AK62" i="34"/>
  <c r="CG145" i="34"/>
  <c r="CG164" i="34"/>
  <c r="CG62" i="34"/>
  <c r="AH165" i="34"/>
  <c r="AH146" i="34"/>
  <c r="AH63" i="34"/>
  <c r="BN165" i="34"/>
  <c r="BN146" i="34"/>
  <c r="BN63" i="34"/>
  <c r="AE166" i="34"/>
  <c r="AE147" i="34"/>
  <c r="AE64" i="34"/>
  <c r="BK166" i="34"/>
  <c r="BK147" i="34"/>
  <c r="BK64" i="34"/>
  <c r="AC167" i="34"/>
  <c r="AC148" i="34"/>
  <c r="AC65" i="34"/>
  <c r="BI167" i="34"/>
  <c r="BI148" i="34"/>
  <c r="BI65" i="34"/>
  <c r="G150" i="34"/>
  <c r="G169" i="34"/>
  <c r="G67" i="34"/>
  <c r="BC150" i="34"/>
  <c r="BC169" i="34"/>
  <c r="BC67" i="34"/>
  <c r="D170" i="34"/>
  <c r="D151" i="34"/>
  <c r="D68" i="34"/>
  <c r="AZ170" i="34"/>
  <c r="AZ151" i="34"/>
  <c r="AZ68" i="34"/>
  <c r="Q171" i="34"/>
  <c r="Q152" i="34"/>
  <c r="Q69" i="34"/>
  <c r="BM171" i="34"/>
  <c r="BM152" i="34"/>
  <c r="BM69" i="34"/>
  <c r="N172" i="34"/>
  <c r="N153" i="34"/>
  <c r="N70" i="34"/>
  <c r="AT172" i="34"/>
  <c r="AT153" i="34"/>
  <c r="AT70" i="34"/>
  <c r="BZ172" i="34"/>
  <c r="BZ153" i="34"/>
  <c r="BZ70" i="34"/>
  <c r="AQ173" i="34"/>
  <c r="AQ154" i="34"/>
  <c r="AQ71" i="34"/>
  <c r="BW173" i="34"/>
  <c r="BW154" i="34"/>
  <c r="BW71" i="34"/>
  <c r="W142" i="34"/>
  <c r="W161" i="34"/>
  <c r="W59" i="34"/>
  <c r="BS142" i="34"/>
  <c r="BS161" i="34"/>
  <c r="BS59" i="34"/>
  <c r="T162" i="34"/>
  <c r="T143" i="34"/>
  <c r="T60" i="34"/>
  <c r="AZ162" i="34"/>
  <c r="AZ143" i="34"/>
  <c r="AZ60" i="34"/>
  <c r="Q163" i="34"/>
  <c r="Q144" i="34"/>
  <c r="Q61" i="34"/>
  <c r="AW163" i="34"/>
  <c r="AW144" i="34"/>
  <c r="AW61" i="34"/>
  <c r="CC163" i="34"/>
  <c r="CC144" i="34"/>
  <c r="CC61" i="34"/>
  <c r="AT145" i="34"/>
  <c r="AT164" i="34"/>
  <c r="AT62" i="34"/>
  <c r="BZ145" i="34"/>
  <c r="BZ164" i="34"/>
  <c r="BZ62" i="34"/>
  <c r="AQ146" i="34"/>
  <c r="AQ165" i="34"/>
  <c r="AQ63" i="34"/>
  <c r="BW146" i="34"/>
  <c r="BW165" i="34"/>
  <c r="BW63" i="34"/>
  <c r="X166" i="34"/>
  <c r="X147" i="34"/>
  <c r="X64" i="34"/>
  <c r="BD166" i="34"/>
  <c r="BD147" i="34"/>
  <c r="BD64" i="34"/>
  <c r="E167" i="34"/>
  <c r="E148" i="34"/>
  <c r="E65" i="34"/>
  <c r="BB167" i="34"/>
  <c r="BB148" i="34"/>
  <c r="BB65" i="34"/>
  <c r="AV150" i="34"/>
  <c r="AV169" i="34"/>
  <c r="AV67" i="34"/>
  <c r="CB169" i="34"/>
  <c r="CB150" i="34"/>
  <c r="CB67" i="34"/>
  <c r="AC170" i="34"/>
  <c r="AC151" i="34"/>
  <c r="AC68" i="34"/>
  <c r="BY170" i="34"/>
  <c r="BY151" i="34"/>
  <c r="BY68" i="34"/>
  <c r="Z171" i="34"/>
  <c r="Z152" i="34"/>
  <c r="Z69" i="34"/>
  <c r="BV171" i="34"/>
  <c r="BV152" i="34"/>
  <c r="BV69" i="34"/>
  <c r="W172" i="34"/>
  <c r="W153" i="34"/>
  <c r="W70" i="34"/>
  <c r="BC172" i="34"/>
  <c r="BC153" i="34"/>
  <c r="BC70" i="34"/>
  <c r="T173" i="34"/>
  <c r="T154" i="34"/>
  <c r="T71" i="34"/>
  <c r="AZ173" i="34"/>
  <c r="AZ154" i="34"/>
  <c r="AZ71" i="34"/>
  <c r="P142" i="34"/>
  <c r="P161" i="34"/>
  <c r="P59" i="34"/>
  <c r="AV142" i="34"/>
  <c r="AV161" i="34"/>
  <c r="AV59" i="34"/>
  <c r="M143" i="34"/>
  <c r="M162" i="34"/>
  <c r="M60" i="34"/>
  <c r="AS143" i="34"/>
  <c r="AS162" i="34"/>
  <c r="AS60" i="34"/>
  <c r="J163" i="34"/>
  <c r="J144" i="34"/>
  <c r="J61" i="34"/>
  <c r="AP163" i="34"/>
  <c r="AP144" i="34"/>
  <c r="AP61" i="34"/>
  <c r="BV163" i="34"/>
  <c r="BV144" i="34"/>
  <c r="BV61" i="34"/>
  <c r="AM164" i="34"/>
  <c r="AM145" i="34"/>
  <c r="AM62" i="34"/>
  <c r="BS164" i="34"/>
  <c r="BS145" i="34"/>
  <c r="BS62" i="34"/>
  <c r="T146" i="34"/>
  <c r="T165" i="34"/>
  <c r="T63" i="34"/>
  <c r="BP146" i="34"/>
  <c r="BP165" i="34"/>
  <c r="BP63" i="34"/>
  <c r="AG147" i="34"/>
  <c r="AG166" i="34"/>
  <c r="AG64" i="34"/>
  <c r="BM147" i="34"/>
  <c r="BM166" i="34"/>
  <c r="BM64" i="34"/>
  <c r="O148" i="34"/>
  <c r="O167" i="34"/>
  <c r="O65" i="34"/>
  <c r="AU148" i="34"/>
  <c r="AU167" i="34"/>
  <c r="AU65" i="34"/>
  <c r="Y169" i="34"/>
  <c r="Y150" i="34"/>
  <c r="Y67" i="34"/>
  <c r="BE169" i="34"/>
  <c r="BE150" i="34"/>
  <c r="BE67" i="34"/>
  <c r="F170" i="34"/>
  <c r="F151" i="34"/>
  <c r="F68" i="34"/>
  <c r="AL170" i="34"/>
  <c r="AL151" i="34"/>
  <c r="AL68" i="34"/>
  <c r="CH170" i="34"/>
  <c r="CH151" i="34"/>
  <c r="CH68" i="34"/>
  <c r="AI171" i="34"/>
  <c r="AI152" i="34"/>
  <c r="AI69" i="34"/>
  <c r="BO171" i="34"/>
  <c r="BO152" i="34"/>
  <c r="BO69" i="34"/>
  <c r="AF172" i="34"/>
  <c r="AF153" i="34"/>
  <c r="AF70" i="34"/>
  <c r="BL172" i="34"/>
  <c r="BL153" i="34"/>
  <c r="BL70" i="34"/>
  <c r="M173" i="34"/>
  <c r="M154" i="34"/>
  <c r="M71" i="34"/>
  <c r="AS173" i="34"/>
  <c r="AS154" i="34"/>
  <c r="AS71" i="34"/>
  <c r="BY173" i="34"/>
  <c r="BY154" i="34"/>
  <c r="BY71" i="34"/>
  <c r="G176" i="35"/>
  <c r="BA73" i="36"/>
  <c r="BT157" i="36"/>
  <c r="CE176" i="36"/>
  <c r="F30" i="30"/>
  <c r="M161" i="34"/>
  <c r="M142" i="34"/>
  <c r="M59" i="34"/>
  <c r="AC161" i="34"/>
  <c r="AC142" i="34"/>
  <c r="AC59" i="34"/>
  <c r="AS161" i="34"/>
  <c r="AS142" i="34"/>
  <c r="AS59" i="34"/>
  <c r="BI161" i="34"/>
  <c r="BI142" i="34"/>
  <c r="BI59" i="34"/>
  <c r="BY161" i="34"/>
  <c r="BY142" i="34"/>
  <c r="BY59" i="34"/>
  <c r="J143" i="34"/>
  <c r="J162" i="34"/>
  <c r="J60" i="34"/>
  <c r="Z143" i="34"/>
  <c r="Z162" i="34"/>
  <c r="Z60" i="34"/>
  <c r="AP143" i="34"/>
  <c r="AP162" i="34"/>
  <c r="AP60" i="34"/>
  <c r="BF143" i="34"/>
  <c r="BF162" i="34"/>
  <c r="BF60" i="34"/>
  <c r="BV143" i="34"/>
  <c r="BV162" i="34"/>
  <c r="BV60" i="34"/>
  <c r="G144" i="34"/>
  <c r="G163" i="34"/>
  <c r="G61" i="34"/>
  <c r="W144" i="34"/>
  <c r="W163" i="34"/>
  <c r="W61" i="34"/>
  <c r="AM144" i="34"/>
  <c r="AM163" i="34"/>
  <c r="AM61" i="34"/>
  <c r="BC144" i="34"/>
  <c r="BC163" i="34"/>
  <c r="BC61" i="34"/>
  <c r="BS144" i="34"/>
  <c r="BS163" i="34"/>
  <c r="BS61" i="34"/>
  <c r="D164" i="34"/>
  <c r="D145" i="34"/>
  <c r="D62" i="34"/>
  <c r="T164" i="34"/>
  <c r="T145" i="34"/>
  <c r="T62" i="34"/>
  <c r="AJ164" i="34"/>
  <c r="AJ145" i="34"/>
  <c r="AJ62" i="34"/>
  <c r="AZ164" i="34"/>
  <c r="AZ145" i="34"/>
  <c r="AZ62" i="34"/>
  <c r="BP164" i="34"/>
  <c r="BP145" i="34"/>
  <c r="BP62" i="34"/>
  <c r="CF164" i="34"/>
  <c r="CF145" i="34"/>
  <c r="CF62" i="34"/>
  <c r="Q165" i="34"/>
  <c r="Q146" i="34"/>
  <c r="Q63" i="34"/>
  <c r="AG165" i="34"/>
  <c r="AG146" i="34"/>
  <c r="AG63" i="34"/>
  <c r="AW165" i="34"/>
  <c r="AW146" i="34"/>
  <c r="AW63" i="34"/>
  <c r="BM165" i="34"/>
  <c r="BM146" i="34"/>
  <c r="BM63" i="34"/>
  <c r="CC165" i="34"/>
  <c r="CC146" i="34"/>
  <c r="CC63" i="34"/>
  <c r="N147" i="34"/>
  <c r="N166" i="34"/>
  <c r="N64" i="34"/>
  <c r="AD147" i="34"/>
  <c r="AD166" i="34"/>
  <c r="AD64" i="34"/>
  <c r="AT147" i="34"/>
  <c r="AT166" i="34"/>
  <c r="AT64" i="34"/>
  <c r="BJ147" i="34"/>
  <c r="BJ166" i="34"/>
  <c r="BJ64" i="34"/>
  <c r="BZ147" i="34"/>
  <c r="BZ166" i="34"/>
  <c r="BZ64" i="34"/>
  <c r="K148" i="34"/>
  <c r="K167" i="34"/>
  <c r="K65" i="34"/>
  <c r="AB148" i="34"/>
  <c r="AB167" i="34"/>
  <c r="AB65" i="34"/>
  <c r="AR148" i="34"/>
  <c r="AR167" i="34"/>
  <c r="AR65" i="34"/>
  <c r="BH148" i="34"/>
  <c r="BH167" i="34"/>
  <c r="BH65" i="34"/>
  <c r="BX148" i="34"/>
  <c r="BX167" i="34"/>
  <c r="BX65" i="34"/>
  <c r="F169" i="34"/>
  <c r="F150" i="34"/>
  <c r="F67" i="34"/>
  <c r="V169" i="34"/>
  <c r="V150" i="34"/>
  <c r="V67" i="34"/>
  <c r="AL169" i="34"/>
  <c r="AL150" i="34"/>
  <c r="AL67" i="34"/>
  <c r="BB169" i="34"/>
  <c r="BB150" i="34"/>
  <c r="BB67" i="34"/>
  <c r="BR169" i="34"/>
  <c r="BR150" i="34"/>
  <c r="BR67" i="34"/>
  <c r="CH169" i="34"/>
  <c r="CH150" i="34"/>
  <c r="CH67" i="34"/>
  <c r="S170" i="34"/>
  <c r="S151" i="34"/>
  <c r="S68" i="34"/>
  <c r="AI170" i="34"/>
  <c r="AI151" i="34"/>
  <c r="AI68" i="34"/>
  <c r="AY170" i="34"/>
  <c r="AY151" i="34"/>
  <c r="AY68" i="34"/>
  <c r="BO170" i="34"/>
  <c r="BO151" i="34"/>
  <c r="BO68" i="34"/>
  <c r="CE170" i="34"/>
  <c r="CE151" i="34"/>
  <c r="CE68" i="34"/>
  <c r="P171" i="34"/>
  <c r="P152" i="34"/>
  <c r="P69" i="34"/>
  <c r="AF171" i="34"/>
  <c r="AF152" i="34"/>
  <c r="AF69" i="34"/>
  <c r="AV171" i="34"/>
  <c r="AV152" i="34"/>
  <c r="AV69" i="34"/>
  <c r="BL171" i="34"/>
  <c r="BL152" i="34"/>
  <c r="BL69" i="34"/>
  <c r="CB171" i="34"/>
  <c r="CB152" i="34"/>
  <c r="CB69" i="34"/>
  <c r="M172" i="34"/>
  <c r="M153" i="34"/>
  <c r="M70" i="34"/>
  <c r="AC172" i="34"/>
  <c r="AC153" i="34"/>
  <c r="AC70" i="34"/>
  <c r="AS172" i="34"/>
  <c r="AS153" i="34"/>
  <c r="AS70" i="34"/>
  <c r="BI172" i="34"/>
  <c r="BI153" i="34"/>
  <c r="BI70" i="34"/>
  <c r="BY172" i="34"/>
  <c r="BY153" i="34"/>
  <c r="BY70" i="34"/>
  <c r="J173" i="34"/>
  <c r="J154" i="34"/>
  <c r="J71" i="34"/>
  <c r="Z173" i="34"/>
  <c r="Z154" i="34"/>
  <c r="Z71" i="34"/>
  <c r="AP173" i="34"/>
  <c r="AP154" i="34"/>
  <c r="AP71" i="34"/>
  <c r="BF173" i="34"/>
  <c r="BF154" i="34"/>
  <c r="BF71" i="34"/>
  <c r="BV173" i="34"/>
  <c r="BV154" i="34"/>
  <c r="BV71" i="34"/>
  <c r="F161" i="34"/>
  <c r="F142" i="34"/>
  <c r="F59" i="34"/>
  <c r="V161" i="34"/>
  <c r="V142" i="34"/>
  <c r="V59" i="34"/>
  <c r="AL161" i="34"/>
  <c r="AL142" i="34"/>
  <c r="AL59" i="34"/>
  <c r="BB161" i="34"/>
  <c r="BB142" i="34"/>
  <c r="BB59" i="34"/>
  <c r="BR161" i="34"/>
  <c r="BR142" i="34"/>
  <c r="BR59" i="34"/>
  <c r="CH161" i="34"/>
  <c r="CH142" i="34"/>
  <c r="CH59" i="34"/>
  <c r="S162" i="34"/>
  <c r="S143" i="34"/>
  <c r="S60" i="34"/>
  <c r="AI162" i="34"/>
  <c r="AI143" i="34"/>
  <c r="AI60" i="34"/>
  <c r="AY162" i="34"/>
  <c r="AY143" i="34"/>
  <c r="AY60" i="34"/>
  <c r="BO162" i="34"/>
  <c r="BO143" i="34"/>
  <c r="BO60" i="34"/>
  <c r="CE162" i="34"/>
  <c r="CE143" i="34"/>
  <c r="CE60" i="34"/>
  <c r="P144" i="34"/>
  <c r="P163" i="34"/>
  <c r="P61" i="34"/>
  <c r="AF144" i="34"/>
  <c r="AF163" i="34"/>
  <c r="AF61" i="34"/>
  <c r="AV144" i="34"/>
  <c r="AV163" i="34"/>
  <c r="AV61" i="34"/>
  <c r="BL144" i="34"/>
  <c r="BL163" i="34"/>
  <c r="BL61" i="34"/>
  <c r="CB144" i="34"/>
  <c r="CB163" i="34"/>
  <c r="CB61" i="34"/>
  <c r="M145" i="34"/>
  <c r="M164" i="34"/>
  <c r="M62" i="34"/>
  <c r="AC145" i="34"/>
  <c r="AC164" i="34"/>
  <c r="AC62" i="34"/>
  <c r="AS145" i="34"/>
  <c r="AS164" i="34"/>
  <c r="AS62" i="34"/>
  <c r="BI145" i="34"/>
  <c r="BI164" i="34"/>
  <c r="BI62" i="34"/>
  <c r="BY145" i="34"/>
  <c r="BY164" i="34"/>
  <c r="BY62" i="34"/>
  <c r="J165" i="34"/>
  <c r="J146" i="34"/>
  <c r="J63" i="34"/>
  <c r="Z165" i="34"/>
  <c r="Z146" i="34"/>
  <c r="Z63" i="34"/>
  <c r="AP165" i="34"/>
  <c r="AP146" i="34"/>
  <c r="AP63" i="34"/>
  <c r="BF165" i="34"/>
  <c r="BF146" i="34"/>
  <c r="BF63" i="34"/>
  <c r="BV165" i="34"/>
  <c r="BV146" i="34"/>
  <c r="BV63" i="34"/>
  <c r="G166" i="34"/>
  <c r="G147" i="34"/>
  <c r="G64" i="34"/>
  <c r="W166" i="34"/>
  <c r="W147" i="34"/>
  <c r="W64" i="34"/>
  <c r="AM166" i="34"/>
  <c r="AM147" i="34"/>
  <c r="AM64" i="34"/>
  <c r="BC166" i="34"/>
  <c r="BC147" i="34"/>
  <c r="BC64" i="34"/>
  <c r="BS166" i="34"/>
  <c r="BS147" i="34"/>
  <c r="BS64" i="34"/>
  <c r="D167" i="34"/>
  <c r="D148" i="34"/>
  <c r="D65" i="34"/>
  <c r="U167" i="34"/>
  <c r="U148" i="34"/>
  <c r="U65" i="34"/>
  <c r="AK167" i="34"/>
  <c r="AK148" i="34"/>
  <c r="AK65" i="34"/>
  <c r="BA167" i="34"/>
  <c r="BA148" i="34"/>
  <c r="BA65" i="34"/>
  <c r="BQ167" i="34"/>
  <c r="BQ148" i="34"/>
  <c r="BQ65" i="34"/>
  <c r="CG167" i="34"/>
  <c r="CG148" i="34"/>
  <c r="CG65" i="34"/>
  <c r="O150" i="34"/>
  <c r="O169" i="34"/>
  <c r="O67" i="34"/>
  <c r="AE150" i="34"/>
  <c r="AE169" i="34"/>
  <c r="AE67" i="34"/>
  <c r="AU150" i="34"/>
  <c r="AU169" i="34"/>
  <c r="AU67" i="34"/>
  <c r="BK169" i="34"/>
  <c r="BK150" i="34"/>
  <c r="BK67" i="34"/>
  <c r="CA169" i="34"/>
  <c r="CA150" i="34"/>
  <c r="CA67" i="34"/>
  <c r="L170" i="34"/>
  <c r="L151" i="34"/>
  <c r="L68" i="34"/>
  <c r="AB170" i="34"/>
  <c r="AB151" i="34"/>
  <c r="AB68" i="34"/>
  <c r="AR170" i="34"/>
  <c r="AR151" i="34"/>
  <c r="AR68" i="34"/>
  <c r="BH170" i="34"/>
  <c r="BH151" i="34"/>
  <c r="BH68" i="34"/>
  <c r="BX170" i="34"/>
  <c r="BX151" i="34"/>
  <c r="BX68" i="34"/>
  <c r="I171" i="34"/>
  <c r="I152" i="34"/>
  <c r="I69" i="34"/>
  <c r="Y171" i="34"/>
  <c r="Y152" i="34"/>
  <c r="Y69" i="34"/>
  <c r="AO171" i="34"/>
  <c r="AO152" i="34"/>
  <c r="AO69" i="34"/>
  <c r="BE171" i="34"/>
  <c r="BE152" i="34"/>
  <c r="BE69" i="34"/>
  <c r="BU171" i="34"/>
  <c r="BU152" i="34"/>
  <c r="BU69" i="34"/>
  <c r="F172" i="34"/>
  <c r="F153" i="34"/>
  <c r="F70" i="34"/>
  <c r="V172" i="34"/>
  <c r="V153" i="34"/>
  <c r="V70" i="34"/>
  <c r="AL172" i="34"/>
  <c r="AL153" i="34"/>
  <c r="AL70" i="34"/>
  <c r="BB172" i="34"/>
  <c r="BB153" i="34"/>
  <c r="BB70" i="34"/>
  <c r="BR172" i="34"/>
  <c r="BR153" i="34"/>
  <c r="BR70" i="34"/>
  <c r="CH172" i="34"/>
  <c r="CH153" i="34"/>
  <c r="CH70" i="34"/>
  <c r="S173" i="34"/>
  <c r="S154" i="34"/>
  <c r="S71" i="34"/>
  <c r="AI173" i="34"/>
  <c r="AI154" i="34"/>
  <c r="AI71" i="34"/>
  <c r="AY173" i="34"/>
  <c r="AY154" i="34"/>
  <c r="AY71" i="34"/>
  <c r="BO173" i="34"/>
  <c r="BO154" i="34"/>
  <c r="BO71" i="34"/>
  <c r="CE173" i="34"/>
  <c r="CE154" i="34"/>
  <c r="CE71" i="34"/>
  <c r="O142" i="34"/>
  <c r="O161" i="34"/>
  <c r="O59" i="34"/>
  <c r="AE142" i="34"/>
  <c r="AE161" i="34"/>
  <c r="AE59" i="34"/>
  <c r="AU142" i="34"/>
  <c r="AU161" i="34"/>
  <c r="AU59" i="34"/>
  <c r="BK142" i="34"/>
  <c r="BK161" i="34"/>
  <c r="BK59" i="34"/>
  <c r="CA142" i="34"/>
  <c r="CA161" i="34"/>
  <c r="CA59" i="34"/>
  <c r="L162" i="34"/>
  <c r="L143" i="34"/>
  <c r="L60" i="34"/>
  <c r="AB162" i="34"/>
  <c r="AB143" i="34"/>
  <c r="AB60" i="34"/>
  <c r="AR162" i="34"/>
  <c r="AR143" i="34"/>
  <c r="AR60" i="34"/>
  <c r="BH162" i="34"/>
  <c r="BH143" i="34"/>
  <c r="BH60" i="34"/>
  <c r="BX162" i="34"/>
  <c r="BX143" i="34"/>
  <c r="BX60" i="34"/>
  <c r="I163" i="34"/>
  <c r="I144" i="34"/>
  <c r="I61" i="34"/>
  <c r="Y163" i="34"/>
  <c r="Y144" i="34"/>
  <c r="Y61" i="34"/>
  <c r="AO163" i="34"/>
  <c r="AO144" i="34"/>
  <c r="AO61" i="34"/>
  <c r="BE163" i="34"/>
  <c r="BE144" i="34"/>
  <c r="BE61" i="34"/>
  <c r="BU163" i="34"/>
  <c r="BU144" i="34"/>
  <c r="BU61" i="34"/>
  <c r="F145" i="34"/>
  <c r="F164" i="34"/>
  <c r="F62" i="34"/>
  <c r="V145" i="34"/>
  <c r="V164" i="34"/>
  <c r="V62" i="34"/>
  <c r="AL145" i="34"/>
  <c r="AL164" i="34"/>
  <c r="AL62" i="34"/>
  <c r="BB145" i="34"/>
  <c r="BB164" i="34"/>
  <c r="BB62" i="34"/>
  <c r="BR145" i="34"/>
  <c r="BR164" i="34"/>
  <c r="BR62" i="34"/>
  <c r="CH145" i="34"/>
  <c r="CH164" i="34"/>
  <c r="CH62" i="34"/>
  <c r="S146" i="34"/>
  <c r="S165" i="34"/>
  <c r="S63" i="34"/>
  <c r="AI146" i="34"/>
  <c r="AI165" i="34"/>
  <c r="AI63" i="34"/>
  <c r="AY146" i="34"/>
  <c r="AY165" i="34"/>
  <c r="AY63" i="34"/>
  <c r="BO146" i="34"/>
  <c r="BO165" i="34"/>
  <c r="BO63" i="34"/>
  <c r="CE146" i="34"/>
  <c r="CE165" i="34"/>
  <c r="CE63" i="34"/>
  <c r="P166" i="34"/>
  <c r="P147" i="34"/>
  <c r="P64" i="34"/>
  <c r="AF166" i="34"/>
  <c r="AF147" i="34"/>
  <c r="AF64" i="34"/>
  <c r="AV166" i="34"/>
  <c r="AV147" i="34"/>
  <c r="AV64" i="34"/>
  <c r="BL166" i="34"/>
  <c r="BL147" i="34"/>
  <c r="BL64" i="34"/>
  <c r="CB166" i="34"/>
  <c r="CB147" i="34"/>
  <c r="CB64" i="34"/>
  <c r="N167" i="34"/>
  <c r="N148" i="34"/>
  <c r="N65" i="34"/>
  <c r="AD167" i="34"/>
  <c r="AD148" i="34"/>
  <c r="AD65" i="34"/>
  <c r="AT167" i="34"/>
  <c r="AT148" i="34"/>
  <c r="AT65" i="34"/>
  <c r="BJ167" i="34"/>
  <c r="BJ148" i="34"/>
  <c r="BJ65" i="34"/>
  <c r="BZ167" i="34"/>
  <c r="BZ148" i="34"/>
  <c r="BZ65" i="34"/>
  <c r="H150" i="34"/>
  <c r="H169" i="34"/>
  <c r="H67" i="34"/>
  <c r="X150" i="34"/>
  <c r="X169" i="34"/>
  <c r="X67" i="34"/>
  <c r="AN150" i="34"/>
  <c r="AN169" i="34"/>
  <c r="AN67" i="34"/>
  <c r="BD150" i="34"/>
  <c r="BD169" i="34"/>
  <c r="BD67" i="34"/>
  <c r="BT169" i="34"/>
  <c r="BT150" i="34"/>
  <c r="BT67" i="34"/>
  <c r="E170" i="34"/>
  <c r="E151" i="34"/>
  <c r="E68" i="34"/>
  <c r="U170" i="34"/>
  <c r="U151" i="34"/>
  <c r="U68" i="34"/>
  <c r="AK170" i="34"/>
  <c r="AK151" i="34"/>
  <c r="AK68" i="34"/>
  <c r="BA170" i="34"/>
  <c r="BA151" i="34"/>
  <c r="BA68" i="34"/>
  <c r="BQ170" i="34"/>
  <c r="BQ151" i="34"/>
  <c r="BQ68" i="34"/>
  <c r="CG170" i="34"/>
  <c r="CG151" i="34"/>
  <c r="CG68" i="34"/>
  <c r="R171" i="34"/>
  <c r="R152" i="34"/>
  <c r="R69" i="34"/>
  <c r="AH171" i="34"/>
  <c r="AH152" i="34"/>
  <c r="AH69" i="34"/>
  <c r="AX171" i="34"/>
  <c r="AX152" i="34"/>
  <c r="AX69" i="34"/>
  <c r="BN171" i="34"/>
  <c r="BN152" i="34"/>
  <c r="BN69" i="34"/>
  <c r="CD171" i="34"/>
  <c r="CD152" i="34"/>
  <c r="CD69" i="34"/>
  <c r="O172" i="34"/>
  <c r="O153" i="34"/>
  <c r="O70" i="34"/>
  <c r="AE172" i="34"/>
  <c r="AE153" i="34"/>
  <c r="AE70" i="34"/>
  <c r="AU172" i="34"/>
  <c r="AU153" i="34"/>
  <c r="AU70" i="34"/>
  <c r="BK172" i="34"/>
  <c r="BK153" i="34"/>
  <c r="BK70" i="34"/>
  <c r="CA172" i="34"/>
  <c r="CA153" i="34"/>
  <c r="CA70" i="34"/>
  <c r="L173" i="34"/>
  <c r="L154" i="34"/>
  <c r="L71" i="34"/>
  <c r="AB173" i="34"/>
  <c r="AB154" i="34"/>
  <c r="AB71" i="34"/>
  <c r="AR173" i="34"/>
  <c r="AR154" i="34"/>
  <c r="AR71" i="34"/>
  <c r="BH173" i="34"/>
  <c r="BH154" i="34"/>
  <c r="BH71" i="34"/>
  <c r="BX173" i="34"/>
  <c r="BX154" i="34"/>
  <c r="BX71" i="34"/>
  <c r="H142" i="34"/>
  <c r="H161" i="34"/>
  <c r="H59" i="34"/>
  <c r="X142" i="34"/>
  <c r="X161" i="34"/>
  <c r="X59" i="34"/>
  <c r="AN142" i="34"/>
  <c r="AN161" i="34"/>
  <c r="AN59" i="34"/>
  <c r="BD142" i="34"/>
  <c r="BD161" i="34"/>
  <c r="BD59" i="34"/>
  <c r="BT142" i="34"/>
  <c r="BT161" i="34"/>
  <c r="BT59" i="34"/>
  <c r="E143" i="34"/>
  <c r="E162" i="34"/>
  <c r="E60" i="34"/>
  <c r="U143" i="34"/>
  <c r="U162" i="34"/>
  <c r="U60" i="34"/>
  <c r="AK143" i="34"/>
  <c r="AK162" i="34"/>
  <c r="AK60" i="34"/>
  <c r="BA143" i="34"/>
  <c r="BA162" i="34"/>
  <c r="BA60" i="34"/>
  <c r="BQ143" i="34"/>
  <c r="BQ162" i="34"/>
  <c r="BQ60" i="34"/>
  <c r="CG143" i="34"/>
  <c r="CG162" i="34"/>
  <c r="CG60" i="34"/>
  <c r="R163" i="34"/>
  <c r="R144" i="34"/>
  <c r="R61" i="34"/>
  <c r="AH163" i="34"/>
  <c r="AH144" i="34"/>
  <c r="AH61" i="34"/>
  <c r="AX163" i="34"/>
  <c r="AX144" i="34"/>
  <c r="AX61" i="34"/>
  <c r="BN163" i="34"/>
  <c r="BN144" i="34"/>
  <c r="BN61" i="34"/>
  <c r="CD163" i="34"/>
  <c r="CD144" i="34"/>
  <c r="CD61" i="34"/>
  <c r="O164" i="34"/>
  <c r="O145" i="34"/>
  <c r="O62" i="34"/>
  <c r="AE164" i="34"/>
  <c r="AE145" i="34"/>
  <c r="AE62" i="34"/>
  <c r="AU164" i="34"/>
  <c r="AU145" i="34"/>
  <c r="AU62" i="34"/>
  <c r="BK164" i="34"/>
  <c r="BK145" i="34"/>
  <c r="BK62" i="34"/>
  <c r="CA164" i="34"/>
  <c r="CA145" i="34"/>
  <c r="CA62" i="34"/>
  <c r="L146" i="34"/>
  <c r="L165" i="34"/>
  <c r="L63" i="34"/>
  <c r="AB146" i="34"/>
  <c r="AB165" i="34"/>
  <c r="AB63" i="34"/>
  <c r="AR146" i="34"/>
  <c r="AR165" i="34"/>
  <c r="AR63" i="34"/>
  <c r="BH146" i="34"/>
  <c r="BH165" i="34"/>
  <c r="BH63" i="34"/>
  <c r="BX146" i="34"/>
  <c r="BX165" i="34"/>
  <c r="BX63" i="34"/>
  <c r="I147" i="34"/>
  <c r="I166" i="34"/>
  <c r="I64" i="34"/>
  <c r="Y147" i="34"/>
  <c r="Y166" i="34"/>
  <c r="Y64" i="34"/>
  <c r="AO147" i="34"/>
  <c r="AO166" i="34"/>
  <c r="AO64" i="34"/>
  <c r="BE147" i="34"/>
  <c r="BE166" i="34"/>
  <c r="BE64" i="34"/>
  <c r="BU147" i="34"/>
  <c r="BU166" i="34"/>
  <c r="BU64" i="34"/>
  <c r="F167" i="34"/>
  <c r="F148" i="34"/>
  <c r="F65" i="34"/>
  <c r="W148" i="34"/>
  <c r="W167" i="34"/>
  <c r="W65" i="34"/>
  <c r="AM148" i="34"/>
  <c r="AM167" i="34"/>
  <c r="AM65" i="34"/>
  <c r="BC148" i="34"/>
  <c r="BC167" i="34"/>
  <c r="BC65" i="34"/>
  <c r="BS148" i="34"/>
  <c r="BS167" i="34"/>
  <c r="BS65" i="34"/>
  <c r="Q169" i="34"/>
  <c r="Q150" i="34"/>
  <c r="Q67" i="34"/>
  <c r="AG169" i="34"/>
  <c r="AG150" i="34"/>
  <c r="AG67" i="34"/>
  <c r="AW169" i="34"/>
  <c r="AW150" i="34"/>
  <c r="AW67" i="34"/>
  <c r="BM169" i="34"/>
  <c r="BM150" i="34"/>
  <c r="BM67" i="34"/>
  <c r="CC169" i="34"/>
  <c r="CC150" i="34"/>
  <c r="CC67" i="34"/>
  <c r="N170" i="34"/>
  <c r="N151" i="34"/>
  <c r="N68" i="34"/>
  <c r="AD170" i="34"/>
  <c r="AD151" i="34"/>
  <c r="AD68" i="34"/>
  <c r="AT170" i="34"/>
  <c r="AT151" i="34"/>
  <c r="AT68" i="34"/>
  <c r="BJ170" i="34"/>
  <c r="BJ151" i="34"/>
  <c r="BJ68" i="34"/>
  <c r="BZ170" i="34"/>
  <c r="BZ151" i="34"/>
  <c r="BZ68" i="34"/>
  <c r="K171" i="34"/>
  <c r="K152" i="34"/>
  <c r="K69" i="34"/>
  <c r="AA171" i="34"/>
  <c r="AA152" i="34"/>
  <c r="AA69" i="34"/>
  <c r="AQ171" i="34"/>
  <c r="AQ152" i="34"/>
  <c r="AQ69" i="34"/>
  <c r="BG171" i="34"/>
  <c r="BG152" i="34"/>
  <c r="BG69" i="34"/>
  <c r="BW171" i="34"/>
  <c r="BW152" i="34"/>
  <c r="BW69" i="34"/>
  <c r="H172" i="34"/>
  <c r="H153" i="34"/>
  <c r="H70" i="34"/>
  <c r="X172" i="34"/>
  <c r="X153" i="34"/>
  <c r="X70" i="34"/>
  <c r="AN172" i="34"/>
  <c r="AN153" i="34"/>
  <c r="AN70" i="34"/>
  <c r="BD172" i="34"/>
  <c r="BD153" i="34"/>
  <c r="BD70" i="34"/>
  <c r="BT172" i="34"/>
  <c r="BT153" i="34"/>
  <c r="BT70" i="34"/>
  <c r="E173" i="34"/>
  <c r="E154" i="34"/>
  <c r="E71" i="34"/>
  <c r="U173" i="34"/>
  <c r="U154" i="34"/>
  <c r="U71" i="34"/>
  <c r="AK173" i="34"/>
  <c r="AK154" i="34"/>
  <c r="AK71" i="34"/>
  <c r="BA173" i="34"/>
  <c r="BA154" i="34"/>
  <c r="BA71" i="34"/>
  <c r="BQ173" i="34"/>
  <c r="BQ154" i="34"/>
  <c r="BQ71" i="34"/>
  <c r="CG173" i="34"/>
  <c r="CG154" i="34"/>
  <c r="CG71" i="34"/>
  <c r="G73" i="35"/>
  <c r="G107" i="28" s="1"/>
  <c r="CG157" i="36"/>
  <c r="BA176" i="36"/>
  <c r="BT73" i="36"/>
  <c r="X176" i="36"/>
  <c r="CE73" i="36"/>
  <c r="I73" i="35"/>
  <c r="I107" i="28" s="1"/>
  <c r="L157" i="35"/>
  <c r="BM73" i="36"/>
  <c r="AW157" i="36"/>
  <c r="AG176" i="36"/>
  <c r="CF73" i="36"/>
  <c r="BP176" i="36"/>
  <c r="AZ157" i="36"/>
  <c r="T73" i="36"/>
  <c r="T108" i="28" s="1"/>
  <c r="D73" i="36"/>
  <c r="D108" i="28" s="1"/>
  <c r="CA176" i="36"/>
  <c r="AU73" i="36"/>
  <c r="AE157" i="36"/>
  <c r="O176" i="36"/>
  <c r="CH176" i="36"/>
  <c r="BB73" i="36"/>
  <c r="AL157" i="36"/>
  <c r="V176" i="36"/>
  <c r="K59" i="33"/>
  <c r="AA59" i="33"/>
  <c r="AQ59" i="33"/>
  <c r="BG59" i="33"/>
  <c r="BW59" i="33"/>
  <c r="D59" i="33"/>
  <c r="D37" i="33"/>
  <c r="T59" i="33"/>
  <c r="AJ59" i="33"/>
  <c r="AZ59" i="33"/>
  <c r="BP59" i="33"/>
  <c r="CF59" i="33"/>
  <c r="M59" i="33"/>
  <c r="AC59" i="33"/>
  <c r="AS59" i="33"/>
  <c r="BI59" i="33"/>
  <c r="BY59" i="33"/>
  <c r="F59" i="33"/>
  <c r="V59" i="33"/>
  <c r="AL59" i="33"/>
  <c r="BB59" i="33"/>
  <c r="BR59" i="33"/>
  <c r="CH59" i="33"/>
  <c r="Y73" i="36"/>
  <c r="BX176" i="36"/>
  <c r="AR157" i="36"/>
  <c r="BC157" i="36"/>
  <c r="W176" i="36"/>
  <c r="BZ73" i="36"/>
  <c r="AT157" i="36"/>
  <c r="N176" i="36"/>
  <c r="AY157" i="36"/>
  <c r="S176" i="36"/>
  <c r="Z73" i="36"/>
  <c r="J157" i="36"/>
  <c r="E157" i="35"/>
  <c r="H176" i="35"/>
  <c r="BY73" i="36"/>
  <c r="BI157" i="36"/>
  <c r="AS176" i="36"/>
  <c r="M73" i="36"/>
  <c r="M108" i="28" s="1"/>
  <c r="CB176" i="36"/>
  <c r="BL157" i="36"/>
  <c r="AF73" i="36"/>
  <c r="P176" i="36"/>
  <c r="BW176" i="36"/>
  <c r="AQ73" i="36"/>
  <c r="AA157" i="36"/>
  <c r="K176" i="36"/>
  <c r="CD176" i="36"/>
  <c r="AX73" i="36"/>
  <c r="AH157" i="36"/>
  <c r="R176" i="36"/>
  <c r="F34" i="30"/>
  <c r="E173" i="30"/>
  <c r="E154" i="30"/>
  <c r="E70" i="30"/>
  <c r="F26" i="30"/>
  <c r="F32" i="30"/>
  <c r="F176" i="35"/>
  <c r="BU73" i="36"/>
  <c r="AO157" i="36"/>
  <c r="I176" i="36"/>
  <c r="AB73" i="36"/>
  <c r="BS73" i="36"/>
  <c r="AM157" i="36"/>
  <c r="G176" i="36"/>
  <c r="BJ157" i="36"/>
  <c r="AD176" i="36"/>
  <c r="BQ157" i="36"/>
  <c r="AK176" i="36"/>
  <c r="BD73" i="36"/>
  <c r="AN176" i="36"/>
  <c r="H157" i="36"/>
  <c r="BO176" i="36"/>
  <c r="BV73" i="36"/>
  <c r="AP157" i="36"/>
  <c r="H27" i="30"/>
  <c r="G166" i="30"/>
  <c r="G147" i="30"/>
  <c r="G63" i="30"/>
  <c r="G27" i="29"/>
  <c r="F166" i="29"/>
  <c r="F147" i="29"/>
  <c r="F63" i="29"/>
  <c r="D4" i="35"/>
  <c r="E4" i="35"/>
  <c r="F4" i="35"/>
  <c r="G4" i="35"/>
  <c r="H4" i="35"/>
  <c r="I4" i="35"/>
  <c r="J4" i="35"/>
  <c r="K4" i="35"/>
  <c r="L4" i="35"/>
  <c r="M4" i="35"/>
  <c r="N4" i="35"/>
  <c r="O4" i="35"/>
  <c r="P4" i="35"/>
  <c r="Q4" i="35"/>
  <c r="R4" i="35"/>
  <c r="S4" i="35"/>
  <c r="T4" i="35"/>
  <c r="U4" i="35"/>
  <c r="V4" i="35"/>
  <c r="W4" i="35"/>
  <c r="X4" i="35"/>
  <c r="Y4" i="35"/>
  <c r="Z4" i="35"/>
  <c r="AA4" i="35"/>
  <c r="AB4" i="35"/>
  <c r="AC4" i="35"/>
  <c r="AD4" i="35"/>
  <c r="AE4" i="35"/>
  <c r="AF4" i="35"/>
  <c r="AG4" i="35"/>
  <c r="AH4" i="35"/>
  <c r="AI4" i="35"/>
  <c r="AJ4" i="35"/>
  <c r="AK4" i="35"/>
  <c r="AL4" i="35"/>
  <c r="AM4" i="35"/>
  <c r="AN4" i="35"/>
  <c r="AO4" i="35"/>
  <c r="AP4" i="35"/>
  <c r="AQ4" i="35"/>
  <c r="AR4" i="35"/>
  <c r="AS4" i="35"/>
  <c r="AT4" i="35"/>
  <c r="AU4" i="35"/>
  <c r="AV4" i="35"/>
  <c r="AW4" i="35"/>
  <c r="AX4" i="35"/>
  <c r="AY4" i="35"/>
  <c r="AZ4" i="35"/>
  <c r="BA4" i="35"/>
  <c r="BB4" i="35"/>
  <c r="BC4" i="35"/>
  <c r="BD4" i="35"/>
  <c r="BE4" i="35"/>
  <c r="BF4" i="35"/>
  <c r="BG4" i="35"/>
  <c r="BH4" i="35"/>
  <c r="BI4" i="35"/>
  <c r="BJ4" i="35"/>
  <c r="BK4" i="35"/>
  <c r="BL4" i="35"/>
  <c r="BM4" i="35"/>
  <c r="BN4" i="35"/>
  <c r="BO4" i="35"/>
  <c r="BP4" i="35"/>
  <c r="BQ4" i="35"/>
  <c r="BR4" i="35"/>
  <c r="BS4" i="35"/>
  <c r="BT4" i="35"/>
  <c r="BU4" i="35"/>
  <c r="BV4" i="35"/>
  <c r="BW4" i="35"/>
  <c r="BX4" i="35"/>
  <c r="BY4" i="35"/>
  <c r="BZ4" i="35"/>
  <c r="CA4" i="35"/>
  <c r="CB4" i="35"/>
  <c r="CC4" i="35"/>
  <c r="CD4" i="35"/>
  <c r="CE4" i="35"/>
  <c r="CF4" i="35"/>
  <c r="CG4" i="35"/>
  <c r="CH4" i="35"/>
  <c r="C4" i="35"/>
  <c r="C66" i="32"/>
  <c r="C24" i="31"/>
  <c r="C25" i="31"/>
  <c r="C26" i="31"/>
  <c r="C27" i="31"/>
  <c r="C28" i="31"/>
  <c r="C29" i="31"/>
  <c r="C30" i="31"/>
  <c r="C31" i="31"/>
  <c r="C32" i="31"/>
  <c r="C33" i="31"/>
  <c r="C34" i="31"/>
  <c r="C35" i="31"/>
  <c r="C23" i="31"/>
  <c r="C78" i="29"/>
  <c r="C24" i="10"/>
  <c r="C25" i="10"/>
  <c r="C26" i="10"/>
  <c r="C27" i="10"/>
  <c r="C28" i="10"/>
  <c r="C29" i="10"/>
  <c r="C30" i="10"/>
  <c r="C31" i="10"/>
  <c r="C32" i="10"/>
  <c r="C33" i="10"/>
  <c r="C34" i="10"/>
  <c r="C35" i="10"/>
  <c r="C23" i="10"/>
  <c r="D4" i="29"/>
  <c r="E4" i="29"/>
  <c r="F4" i="29"/>
  <c r="G4" i="29"/>
  <c r="H4" i="29"/>
  <c r="I4" i="29"/>
  <c r="J4" i="29"/>
  <c r="K4" i="29"/>
  <c r="L4" i="29"/>
  <c r="M4" i="29"/>
  <c r="N4" i="29"/>
  <c r="O4" i="29"/>
  <c r="P4" i="29"/>
  <c r="Q4" i="29"/>
  <c r="R4" i="29"/>
  <c r="S4" i="29"/>
  <c r="T4" i="29"/>
  <c r="U4" i="29"/>
  <c r="V4" i="29"/>
  <c r="W4" i="29"/>
  <c r="X4" i="29"/>
  <c r="Y4" i="29"/>
  <c r="Z4" i="29"/>
  <c r="AA4" i="29"/>
  <c r="AB4" i="29"/>
  <c r="AC4" i="29"/>
  <c r="AD4" i="29"/>
  <c r="AE4" i="29"/>
  <c r="AF4" i="29"/>
  <c r="AG4" i="29"/>
  <c r="AH4" i="29"/>
  <c r="AI4" i="29"/>
  <c r="AJ4" i="29"/>
  <c r="AK4" i="29"/>
  <c r="AL4" i="29"/>
  <c r="AM4" i="29"/>
  <c r="AN4" i="29"/>
  <c r="AO4" i="29"/>
  <c r="AP4" i="29"/>
  <c r="AQ4" i="29"/>
  <c r="AR4" i="29"/>
  <c r="AS4" i="29"/>
  <c r="AT4" i="29"/>
  <c r="AU4" i="29"/>
  <c r="AV4" i="29"/>
  <c r="AW4" i="29"/>
  <c r="AX4" i="29"/>
  <c r="AY4" i="29"/>
  <c r="AZ4" i="29"/>
  <c r="BA4" i="29"/>
  <c r="BB4" i="29"/>
  <c r="BC4" i="29"/>
  <c r="BD4" i="29"/>
  <c r="BE4" i="29"/>
  <c r="BF4" i="29"/>
  <c r="BG4" i="29"/>
  <c r="BH4" i="29"/>
  <c r="BI4" i="29"/>
  <c r="BJ4" i="29"/>
  <c r="BK4" i="29"/>
  <c r="BL4" i="29"/>
  <c r="BM4" i="29"/>
  <c r="BN4" i="29"/>
  <c r="BO4" i="29"/>
  <c r="BP4" i="29"/>
  <c r="BQ4" i="29"/>
  <c r="BR4" i="29"/>
  <c r="BS4" i="29"/>
  <c r="BT4" i="29"/>
  <c r="BU4" i="29"/>
  <c r="BV4" i="29"/>
  <c r="BW4" i="29"/>
  <c r="BX4" i="29"/>
  <c r="BY4" i="29"/>
  <c r="BZ4" i="29"/>
  <c r="CA4" i="29"/>
  <c r="CB4" i="29"/>
  <c r="CC4" i="29"/>
  <c r="CD4" i="29"/>
  <c r="CE4" i="29"/>
  <c r="CF4" i="29"/>
  <c r="CG4" i="29"/>
  <c r="CH4" i="29"/>
  <c r="C4" i="29"/>
  <c r="CJ66" i="32" l="1"/>
  <c r="F143" i="30"/>
  <c r="T183" i="36"/>
  <c r="T185" i="36" s="1"/>
  <c r="BT183" i="36"/>
  <c r="BT185" i="36" s="1"/>
  <c r="AM183" i="36"/>
  <c r="AM185" i="36" s="1"/>
  <c r="D31" i="47"/>
  <c r="CJ88" i="31"/>
  <c r="CJ88" i="30"/>
  <c r="CJ84" i="31"/>
  <c r="CJ84" i="30"/>
  <c r="CJ87" i="30"/>
  <c r="CJ83" i="31"/>
  <c r="CJ83" i="30"/>
  <c r="CJ90" i="31"/>
  <c r="CJ90" i="30"/>
  <c r="CJ86" i="31"/>
  <c r="CJ86" i="30"/>
  <c r="CJ82" i="31"/>
  <c r="CJ82" i="30"/>
  <c r="CJ89" i="31"/>
  <c r="CJ89" i="30"/>
  <c r="CJ85" i="31"/>
  <c r="CJ85" i="30"/>
  <c r="CJ81" i="31"/>
  <c r="CJ81" i="30"/>
  <c r="CJ69" i="32"/>
  <c r="G23" i="29"/>
  <c r="F59" i="30"/>
  <c r="G23" i="30"/>
  <c r="CG190" i="36"/>
  <c r="CG192" i="36" s="1"/>
  <c r="BC183" i="36"/>
  <c r="BC185" i="36" s="1"/>
  <c r="G182" i="35"/>
  <c r="G184" i="35" s="1"/>
  <c r="BP182" i="36"/>
  <c r="BP184" i="36" s="1"/>
  <c r="AF183" i="36"/>
  <c r="AF185" i="36" s="1"/>
  <c r="D74" i="35"/>
  <c r="D25" i="28" s="1"/>
  <c r="D107" i="28"/>
  <c r="AU182" i="36"/>
  <c r="AU184" i="36" s="1"/>
  <c r="E65" i="33"/>
  <c r="AE183" i="36"/>
  <c r="AE185" i="36" s="1"/>
  <c r="AE192" i="36"/>
  <c r="U182" i="36"/>
  <c r="U184" i="36" s="1"/>
  <c r="U178" i="36"/>
  <c r="U179" i="36" s="1"/>
  <c r="E61" i="33"/>
  <c r="E37" i="33"/>
  <c r="F28" i="33"/>
  <c r="G28" i="33" s="1"/>
  <c r="E69" i="33"/>
  <c r="E67" i="33"/>
  <c r="F31" i="33"/>
  <c r="E71" i="33"/>
  <c r="F35" i="33"/>
  <c r="F65" i="33"/>
  <c r="G29" i="33"/>
  <c r="F30" i="33"/>
  <c r="E63" i="33"/>
  <c r="F27" i="33"/>
  <c r="E68" i="33"/>
  <c r="F32" i="33"/>
  <c r="E62" i="33"/>
  <c r="F26" i="33"/>
  <c r="F61" i="33"/>
  <c r="G25" i="33"/>
  <c r="E70" i="33"/>
  <c r="F34" i="33"/>
  <c r="F69" i="33"/>
  <c r="G33" i="33"/>
  <c r="E60" i="33"/>
  <c r="F24" i="33"/>
  <c r="X189" i="36"/>
  <c r="X191" i="36" s="1"/>
  <c r="CG185" i="36"/>
  <c r="R20" i="32"/>
  <c r="R28" i="32"/>
  <c r="S23" i="32"/>
  <c r="R29" i="32"/>
  <c r="R26" i="32"/>
  <c r="S27" i="32"/>
  <c r="R21" i="32"/>
  <c r="R24" i="32"/>
  <c r="R25" i="32"/>
  <c r="S22" i="32"/>
  <c r="CJ78" i="29"/>
  <c r="CJ79" i="29"/>
  <c r="C37" i="31"/>
  <c r="D23" i="31"/>
  <c r="C171" i="31"/>
  <c r="C152" i="31"/>
  <c r="D32" i="31"/>
  <c r="C167" i="31"/>
  <c r="C148" i="31"/>
  <c r="D28" i="31"/>
  <c r="C163" i="31"/>
  <c r="C144" i="31"/>
  <c r="D24" i="31"/>
  <c r="H189" i="36"/>
  <c r="H182" i="36"/>
  <c r="H178" i="36"/>
  <c r="H179" i="36" s="1"/>
  <c r="BQ189" i="36"/>
  <c r="BQ182" i="36"/>
  <c r="BQ178" i="36"/>
  <c r="BQ179" i="36" s="1"/>
  <c r="AM189" i="36"/>
  <c r="AM182" i="36"/>
  <c r="AM178" i="36"/>
  <c r="AM179" i="36" s="1"/>
  <c r="AO189" i="36"/>
  <c r="AO182" i="36"/>
  <c r="AO178" i="36"/>
  <c r="AO179" i="36" s="1"/>
  <c r="CD190" i="36"/>
  <c r="CD192" i="36" s="1"/>
  <c r="CD183" i="36"/>
  <c r="CD185" i="36" s="1"/>
  <c r="BW190" i="36"/>
  <c r="BW192" i="36" s="1"/>
  <c r="BW183" i="36"/>
  <c r="BW185" i="36" s="1"/>
  <c r="CB190" i="36"/>
  <c r="CB192" i="36" s="1"/>
  <c r="CB183" i="36"/>
  <c r="CB185" i="36" s="1"/>
  <c r="J189" i="36"/>
  <c r="J182" i="36"/>
  <c r="J178" i="36"/>
  <c r="J179" i="36" s="1"/>
  <c r="N190" i="36"/>
  <c r="N192" i="36" s="1"/>
  <c r="N183" i="36"/>
  <c r="N185" i="36" s="1"/>
  <c r="BC189" i="36"/>
  <c r="BC182" i="36"/>
  <c r="BC178" i="36"/>
  <c r="BC179" i="36" s="1"/>
  <c r="CH190" i="36"/>
  <c r="CH192" i="36" s="1"/>
  <c r="CH183" i="36"/>
  <c r="CH185" i="36" s="1"/>
  <c r="CA190" i="36"/>
  <c r="CA192" i="36" s="1"/>
  <c r="CA183" i="36"/>
  <c r="CA185" i="36" s="1"/>
  <c r="BP190" i="36"/>
  <c r="BP192" i="36" s="1"/>
  <c r="BP183" i="36"/>
  <c r="BP185" i="36" s="1"/>
  <c r="X190" i="36"/>
  <c r="X192" i="36" s="1"/>
  <c r="X183" i="36"/>
  <c r="X185" i="36" s="1"/>
  <c r="G190" i="35"/>
  <c r="G192" i="35" s="1"/>
  <c r="G183" i="35"/>
  <c r="G185" i="35" s="1"/>
  <c r="BQ190" i="36"/>
  <c r="BQ192" i="36" s="1"/>
  <c r="BQ183" i="36"/>
  <c r="BQ185" i="36" s="1"/>
  <c r="CB189" i="36"/>
  <c r="CB182" i="36"/>
  <c r="CB178" i="36"/>
  <c r="CB179" i="36" s="1"/>
  <c r="E190" i="35"/>
  <c r="E192" i="35" s="1"/>
  <c r="E183" i="35"/>
  <c r="E185" i="35" s="1"/>
  <c r="F164" i="30"/>
  <c r="F145" i="30"/>
  <c r="F61" i="30"/>
  <c r="G25" i="30"/>
  <c r="Z189" i="36"/>
  <c r="Z182" i="36"/>
  <c r="Z178" i="36"/>
  <c r="Z179" i="36" s="1"/>
  <c r="BX189" i="36"/>
  <c r="BX182" i="36"/>
  <c r="BX178" i="36"/>
  <c r="BX179" i="36" s="1"/>
  <c r="BP178" i="36"/>
  <c r="BP179" i="36" s="1"/>
  <c r="X178" i="36"/>
  <c r="X179" i="36" s="1"/>
  <c r="H190" i="36"/>
  <c r="H192" i="36" s="1"/>
  <c r="H183" i="36"/>
  <c r="H185" i="36" s="1"/>
  <c r="K190" i="35"/>
  <c r="K192" i="35" s="1"/>
  <c r="K183" i="35"/>
  <c r="K185" i="35" s="1"/>
  <c r="BN190" i="36"/>
  <c r="BN192" i="36" s="1"/>
  <c r="BN183" i="36"/>
  <c r="BN185" i="36" s="1"/>
  <c r="BG190" i="36"/>
  <c r="BG192" i="36" s="1"/>
  <c r="BG183" i="36"/>
  <c r="BG185" i="36" s="1"/>
  <c r="BL190" i="36"/>
  <c r="BL192" i="36" s="1"/>
  <c r="BL183" i="36"/>
  <c r="BL185" i="36" s="1"/>
  <c r="G31" i="29"/>
  <c r="F170" i="29"/>
  <c r="F151" i="29"/>
  <c r="F67" i="29"/>
  <c r="N189" i="36"/>
  <c r="N182" i="36"/>
  <c r="N178" i="36"/>
  <c r="N179" i="36" s="1"/>
  <c r="L189" i="36"/>
  <c r="L182" i="36"/>
  <c r="L178" i="36"/>
  <c r="L179" i="36" s="1"/>
  <c r="F190" i="36"/>
  <c r="F192" i="36" s="1"/>
  <c r="F183" i="36"/>
  <c r="F185" i="36" s="1"/>
  <c r="CH189" i="36"/>
  <c r="CH182" i="36"/>
  <c r="CH178" i="36"/>
  <c r="CH179" i="36" s="1"/>
  <c r="CA189" i="36"/>
  <c r="CA182" i="36"/>
  <c r="CA178" i="36"/>
  <c r="CA179" i="36" s="1"/>
  <c r="Q190" i="36"/>
  <c r="Q192" i="36" s="1"/>
  <c r="Q183" i="36"/>
  <c r="Q185" i="36" s="1"/>
  <c r="BA189" i="36"/>
  <c r="BA182" i="36"/>
  <c r="BA178" i="36"/>
  <c r="BA179" i="36" s="1"/>
  <c r="G32" i="29"/>
  <c r="T189" i="36"/>
  <c r="T182" i="36"/>
  <c r="T178" i="36"/>
  <c r="T179" i="36" s="1"/>
  <c r="Q189" i="36"/>
  <c r="Q182" i="36"/>
  <c r="Q178" i="36"/>
  <c r="Q179" i="36" s="1"/>
  <c r="AP190" i="36"/>
  <c r="AP192" i="36" s="1"/>
  <c r="AP183" i="36"/>
  <c r="AP185" i="36" s="1"/>
  <c r="BJ190" i="36"/>
  <c r="BJ192" i="36" s="1"/>
  <c r="BJ183" i="36"/>
  <c r="BJ185" i="36" s="1"/>
  <c r="AO190" i="36"/>
  <c r="AO192" i="36" s="1"/>
  <c r="AO183" i="36"/>
  <c r="AO185" i="36" s="1"/>
  <c r="M189" i="36"/>
  <c r="M182" i="36"/>
  <c r="M178" i="36"/>
  <c r="M179" i="36" s="1"/>
  <c r="J190" i="36"/>
  <c r="J192" i="36" s="1"/>
  <c r="J183" i="36"/>
  <c r="J185" i="36" s="1"/>
  <c r="BC192" i="36"/>
  <c r="G178" i="35"/>
  <c r="G179" i="35" s="1"/>
  <c r="AB189" i="36"/>
  <c r="AB182" i="36"/>
  <c r="AB178" i="36"/>
  <c r="AB179" i="36" s="1"/>
  <c r="K189" i="35"/>
  <c r="K182" i="35"/>
  <c r="K178" i="35"/>
  <c r="K179" i="35" s="1"/>
  <c r="M190" i="36"/>
  <c r="M192" i="36" s="1"/>
  <c r="M183" i="36"/>
  <c r="M185" i="36" s="1"/>
  <c r="BE189" i="36"/>
  <c r="BE182" i="36"/>
  <c r="BE178" i="36"/>
  <c r="BE179" i="36" s="1"/>
  <c r="AL190" i="36"/>
  <c r="AL192" i="36" s="1"/>
  <c r="AL183" i="36"/>
  <c r="AL185" i="36" s="1"/>
  <c r="AU191" i="36"/>
  <c r="BM189" i="36"/>
  <c r="BM182" i="36"/>
  <c r="BM178" i="36"/>
  <c r="BM179" i="36" s="1"/>
  <c r="C174" i="31"/>
  <c r="C155" i="31"/>
  <c r="D35" i="31"/>
  <c r="C170" i="31"/>
  <c r="C151" i="31"/>
  <c r="D31" i="31"/>
  <c r="C166" i="31"/>
  <c r="C147" i="31"/>
  <c r="D27" i="31"/>
  <c r="H27" i="29"/>
  <c r="G166" i="29"/>
  <c r="G147" i="29"/>
  <c r="G63" i="29"/>
  <c r="I27" i="30"/>
  <c r="H166" i="30"/>
  <c r="H147" i="30"/>
  <c r="H63" i="30"/>
  <c r="AP189" i="36"/>
  <c r="AP182" i="36"/>
  <c r="AP178" i="36"/>
  <c r="AP179" i="36" s="1"/>
  <c r="AN190" i="36"/>
  <c r="AN192" i="36" s="1"/>
  <c r="AN183" i="36"/>
  <c r="AN185" i="36" s="1"/>
  <c r="AD190" i="36"/>
  <c r="AD192" i="36" s="1"/>
  <c r="AD183" i="36"/>
  <c r="AD185" i="36" s="1"/>
  <c r="F190" i="35"/>
  <c r="F192" i="35" s="1"/>
  <c r="F183" i="35"/>
  <c r="F185" i="35" s="1"/>
  <c r="R190" i="36"/>
  <c r="R192" i="36" s="1"/>
  <c r="R183" i="36"/>
  <c r="R185" i="36" s="1"/>
  <c r="K190" i="36"/>
  <c r="K192" i="36" s="1"/>
  <c r="K183" i="36"/>
  <c r="K185" i="36" s="1"/>
  <c r="P190" i="36"/>
  <c r="P192" i="36" s="1"/>
  <c r="P183" i="36"/>
  <c r="P185" i="36" s="1"/>
  <c r="H190" i="35"/>
  <c r="H192" i="35" s="1"/>
  <c r="H183" i="35"/>
  <c r="H185" i="35" s="1"/>
  <c r="E158" i="35"/>
  <c r="F158" i="35" s="1"/>
  <c r="G158" i="35" s="1"/>
  <c r="H158" i="35" s="1"/>
  <c r="I158" i="35" s="1"/>
  <c r="J158" i="35" s="1"/>
  <c r="K158" i="35" s="1"/>
  <c r="L158" i="35" s="1"/>
  <c r="E189" i="35"/>
  <c r="E182" i="35"/>
  <c r="E178" i="35"/>
  <c r="E179" i="35" s="1"/>
  <c r="AT189" i="36"/>
  <c r="AT182" i="36"/>
  <c r="AT178" i="36"/>
  <c r="AT179" i="36" s="1"/>
  <c r="AR189" i="36"/>
  <c r="AR182" i="36"/>
  <c r="AR178" i="36"/>
  <c r="AR179" i="36" s="1"/>
  <c r="V190" i="36"/>
  <c r="V192" i="36" s="1"/>
  <c r="V183" i="36"/>
  <c r="V185" i="36" s="1"/>
  <c r="O190" i="36"/>
  <c r="O192" i="36" s="1"/>
  <c r="O183" i="36"/>
  <c r="O185" i="36" s="1"/>
  <c r="L189" i="35"/>
  <c r="L182" i="35"/>
  <c r="L178" i="35"/>
  <c r="L179" i="35" s="1"/>
  <c r="CE190" i="36"/>
  <c r="CE192" i="36" s="1"/>
  <c r="CE183" i="36"/>
  <c r="CE185" i="36" s="1"/>
  <c r="BS189" i="36"/>
  <c r="BS182" i="36"/>
  <c r="BS178" i="36"/>
  <c r="BS179" i="36" s="1"/>
  <c r="AH190" i="36"/>
  <c r="AH192" i="36" s="1"/>
  <c r="AH183" i="36"/>
  <c r="AH185" i="36" s="1"/>
  <c r="Y189" i="36"/>
  <c r="Y182" i="36"/>
  <c r="Y178" i="36"/>
  <c r="Y179" i="36" s="1"/>
  <c r="BB189" i="36"/>
  <c r="BB182" i="36"/>
  <c r="BB178" i="36"/>
  <c r="BB179" i="36" s="1"/>
  <c r="X184" i="36"/>
  <c r="AD189" i="36"/>
  <c r="AD182" i="36"/>
  <c r="AD178" i="36"/>
  <c r="AD179" i="36" s="1"/>
  <c r="BH189" i="36"/>
  <c r="BH182" i="36"/>
  <c r="BH178" i="36"/>
  <c r="BH179" i="36" s="1"/>
  <c r="H35" i="29"/>
  <c r="G174" i="29"/>
  <c r="G155" i="29"/>
  <c r="G71" i="29"/>
  <c r="CD189" i="36"/>
  <c r="CD182" i="36"/>
  <c r="CD178" i="36"/>
  <c r="CD179" i="36" s="1"/>
  <c r="BW189" i="36"/>
  <c r="BW182" i="36"/>
  <c r="BW178" i="36"/>
  <c r="BW179" i="36" s="1"/>
  <c r="H189" i="35"/>
  <c r="H182" i="35"/>
  <c r="H178" i="35"/>
  <c r="H179" i="35" s="1"/>
  <c r="J190" i="35"/>
  <c r="J192" i="35" s="1"/>
  <c r="J183" i="35"/>
  <c r="J185" i="35" s="1"/>
  <c r="BF190" i="36"/>
  <c r="BF192" i="36" s="1"/>
  <c r="BF183" i="36"/>
  <c r="BF185" i="36" s="1"/>
  <c r="AR190" i="36"/>
  <c r="AR192" i="36" s="1"/>
  <c r="AR183" i="36"/>
  <c r="AR185" i="36" s="1"/>
  <c r="D189" i="35"/>
  <c r="D182" i="35"/>
  <c r="V189" i="36"/>
  <c r="V182" i="36"/>
  <c r="V178" i="36"/>
  <c r="V179" i="36" s="1"/>
  <c r="O189" i="36"/>
  <c r="O182" i="36"/>
  <c r="O178" i="36"/>
  <c r="O179" i="36" s="1"/>
  <c r="AJ189" i="36"/>
  <c r="AJ182" i="36"/>
  <c r="AJ178" i="36"/>
  <c r="AJ179" i="36" s="1"/>
  <c r="AG189" i="36"/>
  <c r="AG182" i="36"/>
  <c r="AG178" i="36"/>
  <c r="AG179" i="36" s="1"/>
  <c r="H33" i="29"/>
  <c r="G172" i="29"/>
  <c r="G153" i="29"/>
  <c r="G69" i="29"/>
  <c r="G29" i="30"/>
  <c r="G30" i="29"/>
  <c r="BB190" i="36"/>
  <c r="BB192" i="36" s="1"/>
  <c r="BB183" i="36"/>
  <c r="BB185" i="36" s="1"/>
  <c r="AU190" i="36"/>
  <c r="AU192" i="36" s="1"/>
  <c r="AU183" i="36"/>
  <c r="AU185" i="36" s="1"/>
  <c r="AJ190" i="36"/>
  <c r="AJ192" i="36" s="1"/>
  <c r="AJ183" i="36"/>
  <c r="AJ185" i="36" s="1"/>
  <c r="AX189" i="36"/>
  <c r="AX182" i="36"/>
  <c r="AX178" i="36"/>
  <c r="AX179" i="36" s="1"/>
  <c r="BI190" i="36"/>
  <c r="BI192" i="36" s="1"/>
  <c r="BI183" i="36"/>
  <c r="BI185" i="36" s="1"/>
  <c r="F170" i="30"/>
  <c r="F151" i="30"/>
  <c r="F67" i="30"/>
  <c r="G31" i="30"/>
  <c r="AY190" i="36"/>
  <c r="AY192" i="36" s="1"/>
  <c r="AY183" i="36"/>
  <c r="AY185" i="36" s="1"/>
  <c r="AW190" i="36"/>
  <c r="AW192" i="36" s="1"/>
  <c r="AW183" i="36"/>
  <c r="AW185" i="36" s="1"/>
  <c r="H24" i="30"/>
  <c r="G163" i="30"/>
  <c r="G144" i="30"/>
  <c r="G60" i="30"/>
  <c r="BH190" i="36"/>
  <c r="BH192" i="36" s="1"/>
  <c r="BH183" i="36"/>
  <c r="BH185" i="36" s="1"/>
  <c r="AF189" i="36"/>
  <c r="AF182" i="36"/>
  <c r="AF178" i="36"/>
  <c r="AF179" i="36" s="1"/>
  <c r="AC189" i="36"/>
  <c r="AC182" i="36"/>
  <c r="AC178" i="36"/>
  <c r="AC179" i="36" s="1"/>
  <c r="L190" i="36"/>
  <c r="L192" i="36" s="1"/>
  <c r="L183" i="36"/>
  <c r="L185" i="36" s="1"/>
  <c r="H24" i="29"/>
  <c r="G163" i="29"/>
  <c r="G144" i="29"/>
  <c r="G60" i="29"/>
  <c r="G34" i="29"/>
  <c r="C173" i="31"/>
  <c r="C154" i="31"/>
  <c r="D34" i="31"/>
  <c r="D30" i="31"/>
  <c r="C165" i="31"/>
  <c r="C146" i="31"/>
  <c r="D26" i="31"/>
  <c r="BJ189" i="36"/>
  <c r="BJ182" i="36"/>
  <c r="BJ178" i="36"/>
  <c r="BJ179" i="36" s="1"/>
  <c r="AH189" i="36"/>
  <c r="AH182" i="36"/>
  <c r="AH178" i="36"/>
  <c r="AH179" i="36" s="1"/>
  <c r="AA189" i="36"/>
  <c r="AA182" i="36"/>
  <c r="AA178" i="36"/>
  <c r="AA179" i="36" s="1"/>
  <c r="AS190" i="36"/>
  <c r="AS192" i="36" s="1"/>
  <c r="AS183" i="36"/>
  <c r="AS185" i="36" s="1"/>
  <c r="S190" i="36"/>
  <c r="S192" i="36" s="1"/>
  <c r="S183" i="36"/>
  <c r="S185" i="36" s="1"/>
  <c r="BX190" i="36"/>
  <c r="BX192" i="36" s="1"/>
  <c r="BX183" i="36"/>
  <c r="BX185" i="36" s="1"/>
  <c r="AL189" i="36"/>
  <c r="AL182" i="36"/>
  <c r="AL178" i="36"/>
  <c r="AL179" i="36" s="1"/>
  <c r="AE189" i="36"/>
  <c r="AE182" i="36"/>
  <c r="AE178" i="36"/>
  <c r="AE179" i="36" s="1"/>
  <c r="AG190" i="36"/>
  <c r="AG192" i="36" s="1"/>
  <c r="AG183" i="36"/>
  <c r="AG185" i="36" s="1"/>
  <c r="BA190" i="36"/>
  <c r="BA192" i="36" s="1"/>
  <c r="BA183" i="36"/>
  <c r="BA185" i="36" s="1"/>
  <c r="BT189" i="36"/>
  <c r="BT182" i="36"/>
  <c r="BT178" i="36"/>
  <c r="BT179" i="36" s="1"/>
  <c r="BV189" i="36"/>
  <c r="BV182" i="36"/>
  <c r="BV178" i="36"/>
  <c r="BV179" i="36" s="1"/>
  <c r="AQ189" i="36"/>
  <c r="AQ182" i="36"/>
  <c r="AQ178" i="36"/>
  <c r="AQ179" i="36" s="1"/>
  <c r="BZ189" i="36"/>
  <c r="BZ182" i="36"/>
  <c r="BZ178" i="36"/>
  <c r="BZ179" i="36" s="1"/>
  <c r="BP191" i="36"/>
  <c r="H26" i="29"/>
  <c r="AI190" i="36"/>
  <c r="AI192" i="36" s="1"/>
  <c r="AI183" i="36"/>
  <c r="AI185" i="36" s="1"/>
  <c r="E190" i="36"/>
  <c r="E192" i="36" s="1"/>
  <c r="E183" i="36"/>
  <c r="E185" i="36" s="1"/>
  <c r="I189" i="36"/>
  <c r="I182" i="36"/>
  <c r="I178" i="36"/>
  <c r="I179" i="36" s="1"/>
  <c r="R189" i="36"/>
  <c r="R182" i="36"/>
  <c r="R178" i="36"/>
  <c r="R179" i="36" s="1"/>
  <c r="K189" i="36"/>
  <c r="K182" i="36"/>
  <c r="K178" i="36"/>
  <c r="K179" i="36" s="1"/>
  <c r="AC190" i="36"/>
  <c r="AC192" i="36" s="1"/>
  <c r="AC183" i="36"/>
  <c r="AC185" i="36" s="1"/>
  <c r="S189" i="36"/>
  <c r="S182" i="36"/>
  <c r="S178" i="36"/>
  <c r="S179" i="36" s="1"/>
  <c r="W189" i="36"/>
  <c r="W182" i="36"/>
  <c r="W178" i="36"/>
  <c r="W179" i="36" s="1"/>
  <c r="AZ190" i="36"/>
  <c r="AZ192" i="36" s="1"/>
  <c r="AZ183" i="36"/>
  <c r="AZ185" i="36" s="1"/>
  <c r="G28" i="29"/>
  <c r="F167" i="29"/>
  <c r="F148" i="29"/>
  <c r="F64" i="29"/>
  <c r="H33" i="30"/>
  <c r="G172" i="30"/>
  <c r="G153" i="30"/>
  <c r="G69" i="30"/>
  <c r="BR189" i="36"/>
  <c r="BR182" i="36"/>
  <c r="BR178" i="36"/>
  <c r="BR179" i="36" s="1"/>
  <c r="BK189" i="36"/>
  <c r="BK182" i="36"/>
  <c r="BK178" i="36"/>
  <c r="BK179" i="36" s="1"/>
  <c r="BM190" i="36"/>
  <c r="BM192" i="36" s="1"/>
  <c r="BM183" i="36"/>
  <c r="BM185" i="36" s="1"/>
  <c r="BD190" i="36"/>
  <c r="BD192" i="36" s="1"/>
  <c r="BD183" i="36"/>
  <c r="BD185" i="36" s="1"/>
  <c r="AM192" i="36"/>
  <c r="AF192" i="36"/>
  <c r="BY189" i="36"/>
  <c r="BY182" i="36"/>
  <c r="BY178" i="36"/>
  <c r="BY179" i="36" s="1"/>
  <c r="AT190" i="36"/>
  <c r="AT192" i="36" s="1"/>
  <c r="AT183" i="36"/>
  <c r="AT185" i="36" s="1"/>
  <c r="I189" i="35"/>
  <c r="I182" i="35"/>
  <c r="I178" i="35"/>
  <c r="I179" i="35" s="1"/>
  <c r="G191" i="35"/>
  <c r="BV190" i="36"/>
  <c r="BV192" i="36" s="1"/>
  <c r="BV183" i="36"/>
  <c r="BV185" i="36" s="1"/>
  <c r="BD189" i="36"/>
  <c r="BD182" i="36"/>
  <c r="BD178" i="36"/>
  <c r="BD179" i="36" s="1"/>
  <c r="AX190" i="36"/>
  <c r="AX192" i="36" s="1"/>
  <c r="AX183" i="36"/>
  <c r="AX185" i="36" s="1"/>
  <c r="AQ190" i="36"/>
  <c r="AQ192" i="36" s="1"/>
  <c r="AQ183" i="36"/>
  <c r="AQ185" i="36" s="1"/>
  <c r="AV190" i="36"/>
  <c r="AV192" i="36" s="1"/>
  <c r="AV183" i="36"/>
  <c r="AV185" i="36" s="1"/>
  <c r="G25" i="29"/>
  <c r="F164" i="29"/>
  <c r="F145" i="29"/>
  <c r="F61" i="29"/>
  <c r="Z190" i="36"/>
  <c r="Z192" i="36" s="1"/>
  <c r="Z183" i="36"/>
  <c r="Z185" i="36" s="1"/>
  <c r="BZ190" i="36"/>
  <c r="BZ192" i="36" s="1"/>
  <c r="BZ183" i="36"/>
  <c r="BZ185" i="36" s="1"/>
  <c r="AU178" i="36"/>
  <c r="AU179" i="36" s="1"/>
  <c r="T192" i="36"/>
  <c r="C37" i="10"/>
  <c r="CJ80" i="29"/>
  <c r="C172" i="31"/>
  <c r="C153" i="31"/>
  <c r="D33" i="31"/>
  <c r="C168" i="31"/>
  <c r="C149" i="31"/>
  <c r="D29" i="31"/>
  <c r="C164" i="31"/>
  <c r="C145" i="31"/>
  <c r="D25" i="31"/>
  <c r="BO190" i="36"/>
  <c r="BO192" i="36" s="1"/>
  <c r="BO183" i="36"/>
  <c r="BO185" i="36" s="1"/>
  <c r="AK190" i="36"/>
  <c r="AK192" i="36" s="1"/>
  <c r="AK183" i="36"/>
  <c r="AK185" i="36" s="1"/>
  <c r="G190" i="36"/>
  <c r="G192" i="36" s="1"/>
  <c r="G183" i="36"/>
  <c r="G185" i="36" s="1"/>
  <c r="I190" i="36"/>
  <c r="I192" i="36" s="1"/>
  <c r="I183" i="36"/>
  <c r="I185" i="36" s="1"/>
  <c r="G32" i="30"/>
  <c r="G26" i="30"/>
  <c r="G34" i="30"/>
  <c r="F173" i="30"/>
  <c r="F154" i="30"/>
  <c r="F70" i="30"/>
  <c r="BL189" i="36"/>
  <c r="BL182" i="36"/>
  <c r="BL178" i="36"/>
  <c r="BL179" i="36" s="1"/>
  <c r="BI189" i="36"/>
  <c r="BI182" i="36"/>
  <c r="BI178" i="36"/>
  <c r="BI179" i="36" s="1"/>
  <c r="AY189" i="36"/>
  <c r="AY182" i="36"/>
  <c r="AY178" i="36"/>
  <c r="AY179" i="36" s="1"/>
  <c r="W190" i="36"/>
  <c r="W192" i="36" s="1"/>
  <c r="W183" i="36"/>
  <c r="W185" i="36" s="1"/>
  <c r="AZ189" i="36"/>
  <c r="AZ182" i="36"/>
  <c r="AZ178" i="36"/>
  <c r="AZ179" i="36" s="1"/>
  <c r="AW189" i="36"/>
  <c r="AW182" i="36"/>
  <c r="AW178" i="36"/>
  <c r="AW179" i="36" s="1"/>
  <c r="CG189" i="36"/>
  <c r="CG182" i="36"/>
  <c r="CG178" i="36"/>
  <c r="CG179" i="36" s="1"/>
  <c r="G30" i="30"/>
  <c r="AN189" i="36"/>
  <c r="AN182" i="36"/>
  <c r="AN178" i="36"/>
  <c r="AN179" i="36" s="1"/>
  <c r="BU189" i="36"/>
  <c r="BU182" i="36"/>
  <c r="BU178" i="36"/>
  <c r="BU179" i="36" s="1"/>
  <c r="P189" i="36"/>
  <c r="P182" i="36"/>
  <c r="P178" i="36"/>
  <c r="P179" i="36" s="1"/>
  <c r="L190" i="35"/>
  <c r="L192" i="35" s="1"/>
  <c r="L183" i="35"/>
  <c r="L185" i="35" s="1"/>
  <c r="CE189" i="36"/>
  <c r="CE182" i="36"/>
  <c r="CE178" i="36"/>
  <c r="CE179" i="36" s="1"/>
  <c r="BO189" i="36"/>
  <c r="BO182" i="36"/>
  <c r="BO178" i="36"/>
  <c r="BO179" i="36" s="1"/>
  <c r="AK189" i="36"/>
  <c r="AK182" i="36"/>
  <c r="AK178" i="36"/>
  <c r="AK179" i="36" s="1"/>
  <c r="G182" i="36"/>
  <c r="G189" i="36"/>
  <c r="G178" i="36"/>
  <c r="G179" i="36" s="1"/>
  <c r="F189" i="35"/>
  <c r="F182" i="35"/>
  <c r="F178" i="35"/>
  <c r="F179" i="35" s="1"/>
  <c r="AV189" i="36"/>
  <c r="AV182" i="36"/>
  <c r="AV178" i="36"/>
  <c r="AV179" i="36" s="1"/>
  <c r="AS189" i="36"/>
  <c r="AS182" i="36"/>
  <c r="AS178" i="36"/>
  <c r="AS179" i="36" s="1"/>
  <c r="F174" i="30"/>
  <c r="F155" i="30"/>
  <c r="F71" i="30"/>
  <c r="G35" i="30"/>
  <c r="BE190" i="36"/>
  <c r="BE192" i="36" s="1"/>
  <c r="BE183" i="36"/>
  <c r="BE185" i="36" s="1"/>
  <c r="BR190" i="36"/>
  <c r="BR192" i="36" s="1"/>
  <c r="BR183" i="36"/>
  <c r="BR185" i="36" s="1"/>
  <c r="BK190" i="36"/>
  <c r="BK192" i="36" s="1"/>
  <c r="BK183" i="36"/>
  <c r="BK185" i="36" s="1"/>
  <c r="CC190" i="36"/>
  <c r="CC192" i="36" s="1"/>
  <c r="CC183" i="36"/>
  <c r="CC185" i="36" s="1"/>
  <c r="U190" i="36"/>
  <c r="U192" i="36" s="1"/>
  <c r="U183" i="36"/>
  <c r="U185" i="36" s="1"/>
  <c r="F189" i="36"/>
  <c r="F182" i="36"/>
  <c r="F178" i="36"/>
  <c r="F179" i="36" s="1"/>
  <c r="CF189" i="36"/>
  <c r="CF182" i="36"/>
  <c r="CF178" i="36"/>
  <c r="CF179" i="36" s="1"/>
  <c r="CC189" i="36"/>
  <c r="CC182" i="36"/>
  <c r="CC178" i="36"/>
  <c r="CC179" i="36" s="1"/>
  <c r="I190" i="35"/>
  <c r="I192" i="35" s="1"/>
  <c r="I183" i="35"/>
  <c r="I185" i="35" s="1"/>
  <c r="U191" i="36"/>
  <c r="I28" i="30"/>
  <c r="H167" i="30"/>
  <c r="H148" i="30"/>
  <c r="H64" i="30"/>
  <c r="AB190" i="36"/>
  <c r="AB192" i="36" s="1"/>
  <c r="AB183" i="36"/>
  <c r="AB185" i="36" s="1"/>
  <c r="AA190" i="36"/>
  <c r="AA192" i="36" s="1"/>
  <c r="AA183" i="36"/>
  <c r="AA185" i="36" s="1"/>
  <c r="G29" i="29"/>
  <c r="BT192" i="36"/>
  <c r="AI189" i="36"/>
  <c r="AI182" i="36"/>
  <c r="AI178" i="36"/>
  <c r="AI179" i="36" s="1"/>
  <c r="E189" i="36"/>
  <c r="E182" i="36"/>
  <c r="E178" i="36"/>
  <c r="E179" i="36" s="1"/>
  <c r="BS190" i="36"/>
  <c r="BS192" i="36" s="1"/>
  <c r="BS183" i="36"/>
  <c r="BS185" i="36" s="1"/>
  <c r="BU190" i="36"/>
  <c r="BU192" i="36" s="1"/>
  <c r="BU183" i="36"/>
  <c r="BU185" i="36" s="1"/>
  <c r="BN189" i="36"/>
  <c r="BN182" i="36"/>
  <c r="BN178" i="36"/>
  <c r="BN179" i="36" s="1"/>
  <c r="BG189" i="36"/>
  <c r="BG182" i="36"/>
  <c r="BG178" i="36"/>
  <c r="BG179" i="36" s="1"/>
  <c r="BY190" i="36"/>
  <c r="BY192" i="36" s="1"/>
  <c r="BY183" i="36"/>
  <c r="BY185" i="36" s="1"/>
  <c r="J189" i="35"/>
  <c r="J182" i="35"/>
  <c r="J178" i="35"/>
  <c r="J179" i="35" s="1"/>
  <c r="BF189" i="36"/>
  <c r="BF182" i="36"/>
  <c r="BF178" i="36"/>
  <c r="BF179" i="36" s="1"/>
  <c r="Y190" i="36"/>
  <c r="Y192" i="36" s="1"/>
  <c r="Y183" i="36"/>
  <c r="Y185" i="36" s="1"/>
  <c r="CF190" i="36"/>
  <c r="CF192" i="36" s="1"/>
  <c r="CF183" i="36"/>
  <c r="CF185" i="36" s="1"/>
  <c r="N72" i="28"/>
  <c r="CH126" i="30"/>
  <c r="CH109" i="30"/>
  <c r="BZ126" i="30"/>
  <c r="BZ109" i="30"/>
  <c r="BR126" i="30"/>
  <c r="BR109" i="30"/>
  <c r="BJ126" i="30"/>
  <c r="BJ109" i="30"/>
  <c r="BB126" i="30"/>
  <c r="BB109" i="30"/>
  <c r="AT126" i="30"/>
  <c r="AT109" i="30"/>
  <c r="AL126" i="30"/>
  <c r="AL109" i="30"/>
  <c r="AD126" i="30"/>
  <c r="AD109" i="30"/>
  <c r="V126" i="30"/>
  <c r="V109" i="30"/>
  <c r="N126" i="30"/>
  <c r="N109" i="30"/>
  <c r="F126" i="30"/>
  <c r="F109" i="30"/>
  <c r="CD109" i="31"/>
  <c r="CD126" i="31"/>
  <c r="BV109" i="31"/>
  <c r="BV126" i="31"/>
  <c r="BN109" i="31"/>
  <c r="BN126" i="31"/>
  <c r="BF109" i="31"/>
  <c r="BF126" i="31"/>
  <c r="AX109" i="31"/>
  <c r="AX126" i="31"/>
  <c r="AP109" i="31"/>
  <c r="AP126" i="31"/>
  <c r="AH109" i="31"/>
  <c r="AH126" i="31"/>
  <c r="Z109" i="31"/>
  <c r="Z126" i="31"/>
  <c r="R109" i="31"/>
  <c r="R126" i="31"/>
  <c r="J109" i="31"/>
  <c r="J126" i="31"/>
  <c r="CG126" i="30"/>
  <c r="CG109" i="30"/>
  <c r="BY126" i="30"/>
  <c r="BY109" i="30"/>
  <c r="BQ126" i="30"/>
  <c r="BQ109" i="30"/>
  <c r="BI126" i="30"/>
  <c r="BI109" i="30"/>
  <c r="BA126" i="30"/>
  <c r="BA109" i="30"/>
  <c r="AS126" i="30"/>
  <c r="AS109" i="30"/>
  <c r="AK126" i="30"/>
  <c r="AK109" i="30"/>
  <c r="AC126" i="30"/>
  <c r="AC109" i="30"/>
  <c r="U126" i="30"/>
  <c r="U109" i="30"/>
  <c r="M126" i="30"/>
  <c r="M109" i="30"/>
  <c r="E126" i="30"/>
  <c r="E109" i="30"/>
  <c r="CC109" i="31"/>
  <c r="CC126" i="31"/>
  <c r="BU109" i="31"/>
  <c r="BU126" i="31"/>
  <c r="BM109" i="31"/>
  <c r="BM126" i="31"/>
  <c r="BE109" i="31"/>
  <c r="BE126" i="31"/>
  <c r="AW109" i="31"/>
  <c r="AW126" i="31"/>
  <c r="AO109" i="31"/>
  <c r="AO126" i="31"/>
  <c r="AG109" i="31"/>
  <c r="AG126" i="31"/>
  <c r="Y109" i="31"/>
  <c r="Y126" i="31"/>
  <c r="Q109" i="31"/>
  <c r="Q126" i="31"/>
  <c r="I109" i="31"/>
  <c r="I126" i="31"/>
  <c r="CF126" i="30"/>
  <c r="CF109" i="30"/>
  <c r="BX126" i="30"/>
  <c r="BX109" i="30"/>
  <c r="BP126" i="30"/>
  <c r="BP109" i="30"/>
  <c r="BH126" i="30"/>
  <c r="BH109" i="30"/>
  <c r="AZ126" i="30"/>
  <c r="AZ109" i="30"/>
  <c r="AR126" i="30"/>
  <c r="AR109" i="30"/>
  <c r="AJ126" i="30"/>
  <c r="AJ109" i="30"/>
  <c r="AB126" i="30"/>
  <c r="AB109" i="30"/>
  <c r="T126" i="30"/>
  <c r="T109" i="30"/>
  <c r="L126" i="30"/>
  <c r="L109" i="30"/>
  <c r="D126" i="30"/>
  <c r="D109" i="30"/>
  <c r="CB109" i="31"/>
  <c r="CB126" i="31"/>
  <c r="BT109" i="31"/>
  <c r="BT126" i="31"/>
  <c r="BL109" i="31"/>
  <c r="BL126" i="31"/>
  <c r="BD109" i="31"/>
  <c r="BD126" i="31"/>
  <c r="AV109" i="31"/>
  <c r="AV126" i="31"/>
  <c r="AN109" i="31"/>
  <c r="AN126" i="31"/>
  <c r="AF109" i="31"/>
  <c r="AF126" i="31"/>
  <c r="X109" i="31"/>
  <c r="X126" i="31"/>
  <c r="P109" i="31"/>
  <c r="P126" i="31"/>
  <c r="H109" i="31"/>
  <c r="H126" i="31"/>
  <c r="CE126" i="30"/>
  <c r="CE109" i="30"/>
  <c r="BW126" i="30"/>
  <c r="BW109" i="30"/>
  <c r="BO126" i="30"/>
  <c r="BO109" i="30"/>
  <c r="BG126" i="30"/>
  <c r="BG109" i="30"/>
  <c r="AY126" i="30"/>
  <c r="AY109" i="30"/>
  <c r="AQ126" i="30"/>
  <c r="AQ109" i="30"/>
  <c r="AI126" i="30"/>
  <c r="AI109" i="30"/>
  <c r="AA126" i="30"/>
  <c r="AA109" i="30"/>
  <c r="S126" i="30"/>
  <c r="S109" i="30"/>
  <c r="K126" i="30"/>
  <c r="K109" i="30"/>
  <c r="C126" i="31"/>
  <c r="C109" i="31"/>
  <c r="CA109" i="31"/>
  <c r="CA126" i="31"/>
  <c r="BS109" i="31"/>
  <c r="BS126" i="31"/>
  <c r="BK109" i="31"/>
  <c r="BK126" i="31"/>
  <c r="BC109" i="31"/>
  <c r="BC126" i="31"/>
  <c r="AU109" i="31"/>
  <c r="AU126" i="31"/>
  <c r="AM109" i="31"/>
  <c r="AM126" i="31"/>
  <c r="AE109" i="31"/>
  <c r="AE126" i="31"/>
  <c r="W109" i="31"/>
  <c r="W126" i="31"/>
  <c r="O109" i="31"/>
  <c r="O126" i="31"/>
  <c r="G109" i="31"/>
  <c r="G126" i="31"/>
  <c r="CD109" i="30"/>
  <c r="CD126" i="30"/>
  <c r="BV109" i="30"/>
  <c r="BV126" i="30"/>
  <c r="BN109" i="30"/>
  <c r="BN126" i="30"/>
  <c r="BF109" i="30"/>
  <c r="BF126" i="30"/>
  <c r="AX109" i="30"/>
  <c r="AX126" i="30"/>
  <c r="AP109" i="30"/>
  <c r="AP126" i="30"/>
  <c r="AH109" i="30"/>
  <c r="AH126" i="30"/>
  <c r="Z109" i="30"/>
  <c r="Z126" i="30"/>
  <c r="R109" i="30"/>
  <c r="R126" i="30"/>
  <c r="J109" i="30"/>
  <c r="J126" i="30"/>
  <c r="CH126" i="31"/>
  <c r="CH109" i="31"/>
  <c r="BZ126" i="31"/>
  <c r="BZ109" i="31"/>
  <c r="BR126" i="31"/>
  <c r="BR109" i="31"/>
  <c r="BJ126" i="31"/>
  <c r="BJ109" i="31"/>
  <c r="BB126" i="31"/>
  <c r="BB109" i="31"/>
  <c r="AT126" i="31"/>
  <c r="AT109" i="31"/>
  <c r="AL126" i="31"/>
  <c r="AL109" i="31"/>
  <c r="AD126" i="31"/>
  <c r="AD109" i="31"/>
  <c r="V126" i="31"/>
  <c r="V109" i="31"/>
  <c r="N126" i="31"/>
  <c r="N109" i="31"/>
  <c r="F126" i="31"/>
  <c r="F109" i="31"/>
  <c r="CC109" i="30"/>
  <c r="CC126" i="30"/>
  <c r="BU109" i="30"/>
  <c r="BU126" i="30"/>
  <c r="BM109" i="30"/>
  <c r="BM126" i="30"/>
  <c r="BE109" i="30"/>
  <c r="BE126" i="30"/>
  <c r="AW109" i="30"/>
  <c r="AW126" i="30"/>
  <c r="AO109" i="30"/>
  <c r="AO126" i="30"/>
  <c r="AG109" i="30"/>
  <c r="AG126" i="30"/>
  <c r="Y109" i="30"/>
  <c r="Y126" i="30"/>
  <c r="Q109" i="30"/>
  <c r="Q126" i="30"/>
  <c r="I109" i="30"/>
  <c r="I126" i="30"/>
  <c r="CG126" i="31"/>
  <c r="CG109" i="31"/>
  <c r="BY126" i="31"/>
  <c r="BY109" i="31"/>
  <c r="BQ126" i="31"/>
  <c r="BQ109" i="31"/>
  <c r="BI126" i="31"/>
  <c r="BI109" i="31"/>
  <c r="BA126" i="31"/>
  <c r="BA109" i="31"/>
  <c r="AS126" i="31"/>
  <c r="AS109" i="31"/>
  <c r="AK126" i="31"/>
  <c r="AK109" i="31"/>
  <c r="AC126" i="31"/>
  <c r="AC109" i="31"/>
  <c r="U126" i="31"/>
  <c r="U109" i="31"/>
  <c r="M126" i="31"/>
  <c r="M109" i="31"/>
  <c r="E126" i="31"/>
  <c r="E109" i="31"/>
  <c r="CB109" i="30"/>
  <c r="CB126" i="30"/>
  <c r="BT109" i="30"/>
  <c r="BT126" i="30"/>
  <c r="BL109" i="30"/>
  <c r="BL126" i="30"/>
  <c r="BD109" i="30"/>
  <c r="BD126" i="30"/>
  <c r="AV109" i="30"/>
  <c r="AV126" i="30"/>
  <c r="AN109" i="30"/>
  <c r="AN126" i="30"/>
  <c r="AF109" i="30"/>
  <c r="AF126" i="30"/>
  <c r="X109" i="30"/>
  <c r="X126" i="30"/>
  <c r="P109" i="30"/>
  <c r="P126" i="30"/>
  <c r="H109" i="30"/>
  <c r="H126" i="30"/>
  <c r="CF126" i="31"/>
  <c r="CF109" i="31"/>
  <c r="BX126" i="31"/>
  <c r="BX109" i="31"/>
  <c r="BP126" i="31"/>
  <c r="BP109" i="31"/>
  <c r="BH126" i="31"/>
  <c r="BH109" i="31"/>
  <c r="AZ126" i="31"/>
  <c r="AZ109" i="31"/>
  <c r="AR126" i="31"/>
  <c r="AR109" i="31"/>
  <c r="AJ126" i="31"/>
  <c r="AJ109" i="31"/>
  <c r="AB126" i="31"/>
  <c r="AB109" i="31"/>
  <c r="T126" i="31"/>
  <c r="T109" i="31"/>
  <c r="L126" i="31"/>
  <c r="L109" i="31"/>
  <c r="D126" i="31"/>
  <c r="D109" i="31"/>
  <c r="C126" i="30"/>
  <c r="C109" i="30"/>
  <c r="CA109" i="30"/>
  <c r="CA126" i="30"/>
  <c r="BS109" i="30"/>
  <c r="BS126" i="30"/>
  <c r="BK109" i="30"/>
  <c r="BK126" i="30"/>
  <c r="BC109" i="30"/>
  <c r="BC126" i="30"/>
  <c r="AU109" i="30"/>
  <c r="AU126" i="30"/>
  <c r="AM109" i="30"/>
  <c r="AM126" i="30"/>
  <c r="AE109" i="30"/>
  <c r="AE126" i="30"/>
  <c r="W109" i="30"/>
  <c r="W126" i="30"/>
  <c r="O109" i="30"/>
  <c r="O126" i="30"/>
  <c r="G109" i="30"/>
  <c r="G126" i="30"/>
  <c r="CE126" i="31"/>
  <c r="CE109" i="31"/>
  <c r="BW126" i="31"/>
  <c r="BW109" i="31"/>
  <c r="BO126" i="31"/>
  <c r="BO109" i="31"/>
  <c r="BG126" i="31"/>
  <c r="BG109" i="31"/>
  <c r="AY126" i="31"/>
  <c r="AY109" i="31"/>
  <c r="AQ126" i="31"/>
  <c r="AQ109" i="31"/>
  <c r="AI126" i="31"/>
  <c r="AI109" i="31"/>
  <c r="AA126" i="31"/>
  <c r="AA109" i="31"/>
  <c r="S126" i="31"/>
  <c r="S109" i="31"/>
  <c r="K126" i="31"/>
  <c r="K109" i="31"/>
  <c r="CE4" i="36"/>
  <c r="CE4" i="48" s="1"/>
  <c r="CE126" i="35"/>
  <c r="CE109" i="35"/>
  <c r="BW4" i="36"/>
  <c r="BW4" i="48" s="1"/>
  <c r="BW126" i="35"/>
  <c r="BW109" i="35"/>
  <c r="BO4" i="36"/>
  <c r="BO4" i="48" s="1"/>
  <c r="BO126" i="35"/>
  <c r="BO109" i="35"/>
  <c r="BG4" i="36"/>
  <c r="BG4" i="48" s="1"/>
  <c r="BG126" i="35"/>
  <c r="BG109" i="35"/>
  <c r="AY4" i="36"/>
  <c r="AY4" i="48" s="1"/>
  <c r="AY126" i="35"/>
  <c r="AY109" i="35"/>
  <c r="AQ4" i="36"/>
  <c r="AQ4" i="48" s="1"/>
  <c r="AQ126" i="35"/>
  <c r="AQ109" i="35"/>
  <c r="AI4" i="36"/>
  <c r="AI4" i="48" s="1"/>
  <c r="AI126" i="35"/>
  <c r="AI109" i="35"/>
  <c r="AA4" i="36"/>
  <c r="AA4" i="48" s="1"/>
  <c r="AA126" i="35"/>
  <c r="AA109" i="35"/>
  <c r="S4" i="36"/>
  <c r="S4" i="48" s="1"/>
  <c r="S126" i="35"/>
  <c r="S109" i="35"/>
  <c r="K4" i="36"/>
  <c r="K4" i="48" s="1"/>
  <c r="K126" i="35"/>
  <c r="K109" i="35"/>
  <c r="CD4" i="36"/>
  <c r="CD4" i="48" s="1"/>
  <c r="CD109" i="35"/>
  <c r="CD126" i="35"/>
  <c r="BV4" i="36"/>
  <c r="BV4" i="48" s="1"/>
  <c r="BV109" i="35"/>
  <c r="BV126" i="35"/>
  <c r="BN4" i="36"/>
  <c r="BN4" i="48" s="1"/>
  <c r="BN109" i="35"/>
  <c r="BN126" i="35"/>
  <c r="BF4" i="36"/>
  <c r="BF4" i="48" s="1"/>
  <c r="BF109" i="35"/>
  <c r="BF126" i="35"/>
  <c r="AX4" i="36"/>
  <c r="AX4" i="48" s="1"/>
  <c r="AX109" i="35"/>
  <c r="AX126" i="35"/>
  <c r="AP4" i="36"/>
  <c r="AP4" i="48" s="1"/>
  <c r="AP109" i="35"/>
  <c r="AP126" i="35"/>
  <c r="AH4" i="36"/>
  <c r="AH4" i="48" s="1"/>
  <c r="AH109" i="35"/>
  <c r="AH126" i="35"/>
  <c r="Z4" i="36"/>
  <c r="Z4" i="48" s="1"/>
  <c r="Z109" i="35"/>
  <c r="Z126" i="35"/>
  <c r="R4" i="36"/>
  <c r="R4" i="48" s="1"/>
  <c r="R109" i="35"/>
  <c r="R126" i="35"/>
  <c r="J4" i="36"/>
  <c r="J4" i="48" s="1"/>
  <c r="J109" i="35"/>
  <c r="J126" i="35"/>
  <c r="CC4" i="36"/>
  <c r="CC4" i="48" s="1"/>
  <c r="CC109" i="35"/>
  <c r="CC126" i="35"/>
  <c r="BU4" i="36"/>
  <c r="BU4" i="48" s="1"/>
  <c r="BU126" i="35"/>
  <c r="BU109" i="35"/>
  <c r="BM4" i="36"/>
  <c r="BM4" i="48" s="1"/>
  <c r="BM126" i="35"/>
  <c r="BM109" i="35"/>
  <c r="BE4" i="36"/>
  <c r="BE4" i="48" s="1"/>
  <c r="BE109" i="35"/>
  <c r="BE126" i="35"/>
  <c r="AW4" i="36"/>
  <c r="AW4" i="48" s="1"/>
  <c r="AW126" i="35"/>
  <c r="AW109" i="35"/>
  <c r="AO4" i="36"/>
  <c r="AO4" i="48" s="1"/>
  <c r="AO126" i="35"/>
  <c r="AO109" i="35"/>
  <c r="AG4" i="36"/>
  <c r="AG4" i="48" s="1"/>
  <c r="AG109" i="35"/>
  <c r="AG126" i="35"/>
  <c r="Y4" i="36"/>
  <c r="Y4" i="48" s="1"/>
  <c r="Y126" i="35"/>
  <c r="Y109" i="35"/>
  <c r="Q4" i="36"/>
  <c r="Q4" i="48" s="1"/>
  <c r="Q126" i="35"/>
  <c r="Q109" i="35"/>
  <c r="I4" i="36"/>
  <c r="I4" i="48" s="1"/>
  <c r="I126" i="35"/>
  <c r="I109" i="35"/>
  <c r="CB4" i="36"/>
  <c r="CB4" i="48" s="1"/>
  <c r="CB109" i="35"/>
  <c r="CB126" i="35"/>
  <c r="BT4" i="36"/>
  <c r="BT4" i="48" s="1"/>
  <c r="BT109" i="35"/>
  <c r="BT126" i="35"/>
  <c r="BL4" i="36"/>
  <c r="BL4" i="48" s="1"/>
  <c r="BL109" i="35"/>
  <c r="BL126" i="35"/>
  <c r="BD4" i="36"/>
  <c r="BD4" i="48" s="1"/>
  <c r="BD109" i="35"/>
  <c r="BD126" i="35"/>
  <c r="AV4" i="36"/>
  <c r="AV4" i="48" s="1"/>
  <c r="AV109" i="35"/>
  <c r="AV126" i="35"/>
  <c r="AN4" i="36"/>
  <c r="AN4" i="48" s="1"/>
  <c r="AN109" i="35"/>
  <c r="AN126" i="35"/>
  <c r="AF4" i="36"/>
  <c r="AF4" i="48" s="1"/>
  <c r="AF109" i="35"/>
  <c r="AF126" i="35"/>
  <c r="X4" i="36"/>
  <c r="X4" i="48" s="1"/>
  <c r="X109" i="35"/>
  <c r="X126" i="35"/>
  <c r="P4" i="36"/>
  <c r="P4" i="48" s="1"/>
  <c r="P109" i="35"/>
  <c r="P126" i="35"/>
  <c r="H4" i="36"/>
  <c r="H4" i="48" s="1"/>
  <c r="H109" i="35"/>
  <c r="H126" i="35"/>
  <c r="C4" i="36"/>
  <c r="C4" i="48" s="1"/>
  <c r="C126" i="35"/>
  <c r="C109" i="35"/>
  <c r="CA4" i="36"/>
  <c r="CA4" i="48" s="1"/>
  <c r="CA109" i="35"/>
  <c r="CA126" i="35"/>
  <c r="BS4" i="36"/>
  <c r="BS4" i="48" s="1"/>
  <c r="BS109" i="35"/>
  <c r="BS126" i="35"/>
  <c r="BK4" i="36"/>
  <c r="BK4" i="48" s="1"/>
  <c r="BK109" i="35"/>
  <c r="BK126" i="35"/>
  <c r="BC4" i="36"/>
  <c r="BC4" i="48" s="1"/>
  <c r="BC109" i="35"/>
  <c r="BC126" i="35"/>
  <c r="AU4" i="36"/>
  <c r="AU4" i="48" s="1"/>
  <c r="AU109" i="35"/>
  <c r="AU126" i="35"/>
  <c r="AM4" i="36"/>
  <c r="AM4" i="48" s="1"/>
  <c r="AM109" i="35"/>
  <c r="AM126" i="35"/>
  <c r="AE4" i="36"/>
  <c r="AE4" i="48" s="1"/>
  <c r="AE109" i="35"/>
  <c r="AE126" i="35"/>
  <c r="W4" i="36"/>
  <c r="W4" i="48" s="1"/>
  <c r="W109" i="35"/>
  <c r="W126" i="35"/>
  <c r="O4" i="36"/>
  <c r="O4" i="48" s="1"/>
  <c r="O109" i="35"/>
  <c r="O126" i="35"/>
  <c r="G4" i="36"/>
  <c r="G4" i="48" s="1"/>
  <c r="G109" i="35"/>
  <c r="G126" i="35"/>
  <c r="CH4" i="36"/>
  <c r="CH4" i="48" s="1"/>
  <c r="CH126" i="35"/>
  <c r="CH109" i="35"/>
  <c r="BZ4" i="36"/>
  <c r="BZ4" i="48" s="1"/>
  <c r="BZ126" i="35"/>
  <c r="BZ109" i="35"/>
  <c r="BR4" i="36"/>
  <c r="BR4" i="48" s="1"/>
  <c r="BR126" i="35"/>
  <c r="BR109" i="35"/>
  <c r="BJ4" i="36"/>
  <c r="BJ4" i="48" s="1"/>
  <c r="BJ126" i="35"/>
  <c r="BJ109" i="35"/>
  <c r="BB4" i="36"/>
  <c r="BB4" i="48" s="1"/>
  <c r="BB126" i="35"/>
  <c r="BB109" i="35"/>
  <c r="AT4" i="36"/>
  <c r="AT4" i="48" s="1"/>
  <c r="AT126" i="35"/>
  <c r="AT109" i="35"/>
  <c r="AL4" i="36"/>
  <c r="AL4" i="48" s="1"/>
  <c r="AL126" i="35"/>
  <c r="AL109" i="35"/>
  <c r="AD4" i="36"/>
  <c r="AD4" i="48" s="1"/>
  <c r="AD126" i="35"/>
  <c r="AD109" i="35"/>
  <c r="V4" i="36"/>
  <c r="V4" i="48" s="1"/>
  <c r="V126" i="35"/>
  <c r="V109" i="35"/>
  <c r="N4" i="36"/>
  <c r="N4" i="48" s="1"/>
  <c r="N126" i="35"/>
  <c r="N109" i="35"/>
  <c r="F4" i="36"/>
  <c r="F4" i="48" s="1"/>
  <c r="F126" i="35"/>
  <c r="F109" i="35"/>
  <c r="CG4" i="36"/>
  <c r="CG4" i="48" s="1"/>
  <c r="CG126" i="35"/>
  <c r="CG109" i="35"/>
  <c r="BY4" i="36"/>
  <c r="BY4" i="48" s="1"/>
  <c r="BY109" i="35"/>
  <c r="BY126" i="35"/>
  <c r="BQ4" i="36"/>
  <c r="BQ4" i="48" s="1"/>
  <c r="BQ109" i="35"/>
  <c r="BQ126" i="35"/>
  <c r="BI4" i="36"/>
  <c r="BI4" i="48" s="1"/>
  <c r="BI126" i="35"/>
  <c r="BI109" i="35"/>
  <c r="BA4" i="36"/>
  <c r="BA4" i="48" s="1"/>
  <c r="BA109" i="35"/>
  <c r="BA126" i="35"/>
  <c r="AS4" i="36"/>
  <c r="AS4" i="48" s="1"/>
  <c r="AS109" i="35"/>
  <c r="AS126" i="35"/>
  <c r="AK4" i="36"/>
  <c r="AK4" i="48" s="1"/>
  <c r="AK126" i="35"/>
  <c r="AK109" i="35"/>
  <c r="AC4" i="36"/>
  <c r="AC4" i="48" s="1"/>
  <c r="AC109" i="35"/>
  <c r="AC126" i="35"/>
  <c r="U4" i="36"/>
  <c r="U4" i="48" s="1"/>
  <c r="U109" i="35"/>
  <c r="U126" i="35"/>
  <c r="M4" i="36"/>
  <c r="M4" i="48" s="1"/>
  <c r="M109" i="35"/>
  <c r="M126" i="35"/>
  <c r="E4" i="36"/>
  <c r="E4" i="48" s="1"/>
  <c r="E126" i="35"/>
  <c r="E109" i="35"/>
  <c r="CF4" i="36"/>
  <c r="CF4" i="48" s="1"/>
  <c r="CF126" i="35"/>
  <c r="CF109" i="35"/>
  <c r="BX4" i="36"/>
  <c r="BX4" i="48" s="1"/>
  <c r="BX126" i="35"/>
  <c r="BX109" i="35"/>
  <c r="BP4" i="36"/>
  <c r="BP4" i="48" s="1"/>
  <c r="BP126" i="35"/>
  <c r="BP109" i="35"/>
  <c r="BH4" i="36"/>
  <c r="BH4" i="48" s="1"/>
  <c r="BH126" i="35"/>
  <c r="BH109" i="35"/>
  <c r="AZ4" i="36"/>
  <c r="AZ4" i="48" s="1"/>
  <c r="AZ126" i="35"/>
  <c r="AZ109" i="35"/>
  <c r="AR4" i="36"/>
  <c r="AR4" i="48" s="1"/>
  <c r="AR126" i="35"/>
  <c r="AR109" i="35"/>
  <c r="AJ4" i="36"/>
  <c r="AJ4" i="48" s="1"/>
  <c r="AJ126" i="35"/>
  <c r="AJ109" i="35"/>
  <c r="AB4" i="36"/>
  <c r="AB4" i="48" s="1"/>
  <c r="AB126" i="35"/>
  <c r="AB109" i="35"/>
  <c r="T4" i="36"/>
  <c r="T4" i="48" s="1"/>
  <c r="T126" i="35"/>
  <c r="T109" i="35"/>
  <c r="L4" i="36"/>
  <c r="L4" i="48" s="1"/>
  <c r="L126" i="35"/>
  <c r="L109" i="35"/>
  <c r="D4" i="36"/>
  <c r="D4" i="48" s="1"/>
  <c r="D126" i="35"/>
  <c r="D109" i="35"/>
  <c r="U197" i="36" l="1"/>
  <c r="H23" i="29"/>
  <c r="CJ87" i="31"/>
  <c r="H23" i="30"/>
  <c r="H59" i="30" s="1"/>
  <c r="BP197" i="36"/>
  <c r="G193" i="35"/>
  <c r="G59" i="30"/>
  <c r="G143" i="30"/>
  <c r="AU186" i="36"/>
  <c r="E74" i="35"/>
  <c r="G162" i="30"/>
  <c r="G186" i="35"/>
  <c r="BP186" i="36"/>
  <c r="X196" i="36"/>
  <c r="BP193" i="36"/>
  <c r="X186" i="36"/>
  <c r="G197" i="35"/>
  <c r="F64" i="33"/>
  <c r="G69" i="33"/>
  <c r="H33" i="33"/>
  <c r="G61" i="33"/>
  <c r="H25" i="33"/>
  <c r="F71" i="33"/>
  <c r="G35" i="33"/>
  <c r="F68" i="33"/>
  <c r="G32" i="33"/>
  <c r="G30" i="33"/>
  <c r="F60" i="33"/>
  <c r="G24" i="33"/>
  <c r="F37" i="33"/>
  <c r="F70" i="33"/>
  <c r="G34" i="33"/>
  <c r="F62" i="33"/>
  <c r="G26" i="33"/>
  <c r="G65" i="33"/>
  <c r="H29" i="33"/>
  <c r="G64" i="33"/>
  <c r="H28" i="33"/>
  <c r="F63" i="33"/>
  <c r="G27" i="33"/>
  <c r="F67" i="33"/>
  <c r="G31" i="33"/>
  <c r="U193" i="36"/>
  <c r="X193" i="36"/>
  <c r="X197" i="36"/>
  <c r="AU196" i="36"/>
  <c r="G196" i="35"/>
  <c r="BP196" i="36"/>
  <c r="T22" i="32"/>
  <c r="S24" i="32"/>
  <c r="T27" i="32"/>
  <c r="S29" i="32"/>
  <c r="S28" i="32"/>
  <c r="S25" i="32"/>
  <c r="S21" i="32"/>
  <c r="S26" i="32"/>
  <c r="T23" i="32"/>
  <c r="S20" i="32"/>
  <c r="CJ80" i="30"/>
  <c r="BF184" i="36"/>
  <c r="BF186" i="36" s="1"/>
  <c r="BF196" i="36"/>
  <c r="BN184" i="36"/>
  <c r="BN186" i="36" s="1"/>
  <c r="BN196" i="36"/>
  <c r="E196" i="36"/>
  <c r="E184" i="36"/>
  <c r="E186" i="36" s="1"/>
  <c r="AI191" i="36"/>
  <c r="AI193" i="36" s="1"/>
  <c r="AI197" i="36"/>
  <c r="CF184" i="36"/>
  <c r="CF186" i="36" s="1"/>
  <c r="CF196" i="36"/>
  <c r="F197" i="36"/>
  <c r="F191" i="36"/>
  <c r="F193" i="36" s="1"/>
  <c r="AS197" i="36"/>
  <c r="AS191" i="36"/>
  <c r="AS193" i="36" s="1"/>
  <c r="G197" i="36"/>
  <c r="G191" i="36"/>
  <c r="G193" i="36" s="1"/>
  <c r="AK197" i="36"/>
  <c r="AK191" i="36"/>
  <c r="AK193" i="36" s="1"/>
  <c r="P184" i="36"/>
  <c r="P186" i="36" s="1"/>
  <c r="P196" i="36"/>
  <c r="H30" i="30"/>
  <c r="AW197" i="36"/>
  <c r="AW191" i="36"/>
  <c r="AW193" i="36" s="1"/>
  <c r="AY191" i="36"/>
  <c r="AY193" i="36" s="1"/>
  <c r="AY197" i="36"/>
  <c r="BL184" i="36"/>
  <c r="BL186" i="36" s="1"/>
  <c r="BL196" i="36"/>
  <c r="E25" i="31"/>
  <c r="D164" i="31"/>
  <c r="D145" i="31"/>
  <c r="D61" i="31"/>
  <c r="D168" i="31"/>
  <c r="D149" i="31"/>
  <c r="D65" i="31"/>
  <c r="E29" i="31"/>
  <c r="D172" i="31"/>
  <c r="D153" i="31"/>
  <c r="D69" i="31"/>
  <c r="E33" i="31"/>
  <c r="H25" i="29"/>
  <c r="G164" i="29"/>
  <c r="G145" i="29"/>
  <c r="G61" i="29"/>
  <c r="BD191" i="36"/>
  <c r="BD193" i="36" s="1"/>
  <c r="BD197" i="36"/>
  <c r="I196" i="35"/>
  <c r="I184" i="35"/>
  <c r="I186" i="35" s="1"/>
  <c r="BY197" i="36"/>
  <c r="BY191" i="36"/>
  <c r="BY193" i="36" s="1"/>
  <c r="U196" i="36"/>
  <c r="R184" i="36"/>
  <c r="R186" i="36" s="1"/>
  <c r="R196" i="36"/>
  <c r="I197" i="36"/>
  <c r="I191" i="36"/>
  <c r="I193" i="36" s="1"/>
  <c r="I26" i="29"/>
  <c r="AQ191" i="36"/>
  <c r="AQ193" i="36" s="1"/>
  <c r="AQ197" i="36"/>
  <c r="BT184" i="36"/>
  <c r="BT186" i="36" s="1"/>
  <c r="BT196" i="36"/>
  <c r="AA184" i="36"/>
  <c r="AA186" i="36" s="1"/>
  <c r="AA196" i="36"/>
  <c r="AH197" i="36"/>
  <c r="AH191" i="36"/>
  <c r="AH193" i="36" s="1"/>
  <c r="H34" i="29"/>
  <c r="I24" i="29"/>
  <c r="AC197" i="36"/>
  <c r="AC191" i="36"/>
  <c r="AC193" i="36" s="1"/>
  <c r="O184" i="36"/>
  <c r="O186" i="36" s="1"/>
  <c r="O196" i="36"/>
  <c r="V197" i="36"/>
  <c r="V191" i="36"/>
  <c r="V193" i="36" s="1"/>
  <c r="D184" i="35"/>
  <c r="BW184" i="36"/>
  <c r="BW186" i="36" s="1"/>
  <c r="BW196" i="36"/>
  <c r="CD197" i="36"/>
  <c r="CD191" i="36"/>
  <c r="CD193" i="36" s="1"/>
  <c r="I35" i="29"/>
  <c r="H174" i="29"/>
  <c r="H155" i="29"/>
  <c r="H71" i="29"/>
  <c r="BH184" i="36"/>
  <c r="BH186" i="36" s="1"/>
  <c r="BH196" i="36"/>
  <c r="AD197" i="36"/>
  <c r="AD191" i="36"/>
  <c r="AD193" i="36" s="1"/>
  <c r="BB184" i="36"/>
  <c r="BB186" i="36" s="1"/>
  <c r="BB196" i="36"/>
  <c r="Y197" i="36"/>
  <c r="Y191" i="36"/>
  <c r="Y193" i="36" s="1"/>
  <c r="L184" i="35"/>
  <c r="L186" i="35" s="1"/>
  <c r="L196" i="35"/>
  <c r="AR184" i="36"/>
  <c r="AR186" i="36" s="1"/>
  <c r="AR196" i="36"/>
  <c r="AT197" i="36"/>
  <c r="AT191" i="36"/>
  <c r="AT193" i="36" s="1"/>
  <c r="AP191" i="36"/>
  <c r="AP193" i="36" s="1"/>
  <c r="AP197" i="36"/>
  <c r="I166" i="30"/>
  <c r="I147" i="30"/>
  <c r="I63" i="30"/>
  <c r="J27" i="30"/>
  <c r="I27" i="29"/>
  <c r="H166" i="29"/>
  <c r="H147" i="29"/>
  <c r="H63" i="29"/>
  <c r="BM197" i="36"/>
  <c r="BM191" i="36"/>
  <c r="BM193" i="36" s="1"/>
  <c r="K197" i="35"/>
  <c r="K191" i="35"/>
  <c r="K193" i="35" s="1"/>
  <c r="M197" i="36"/>
  <c r="M191" i="36"/>
  <c r="M193" i="36" s="1"/>
  <c r="Q196" i="36"/>
  <c r="Q184" i="36"/>
  <c r="Q186" i="36" s="1"/>
  <c r="T197" i="36"/>
  <c r="T191" i="36"/>
  <c r="T193" i="36" s="1"/>
  <c r="H32" i="29"/>
  <c r="CA197" i="36"/>
  <c r="CA191" i="36"/>
  <c r="CA193" i="36" s="1"/>
  <c r="L197" i="36"/>
  <c r="L191" i="36"/>
  <c r="L193" i="36" s="1"/>
  <c r="BX184" i="36"/>
  <c r="BX186" i="36" s="1"/>
  <c r="BX196" i="36"/>
  <c r="Z197" i="36"/>
  <c r="Z191" i="36"/>
  <c r="Z193" i="36" s="1"/>
  <c r="BC197" i="36"/>
  <c r="BC191" i="36"/>
  <c r="BC193" i="36" s="1"/>
  <c r="J184" i="36"/>
  <c r="J186" i="36" s="1"/>
  <c r="J196" i="36"/>
  <c r="AO196" i="36"/>
  <c r="AO184" i="36"/>
  <c r="AO186" i="36" s="1"/>
  <c r="AM197" i="36"/>
  <c r="AM191" i="36"/>
  <c r="AM193" i="36" s="1"/>
  <c r="BF191" i="36"/>
  <c r="BF193" i="36" s="1"/>
  <c r="BF197" i="36"/>
  <c r="BG184" i="36"/>
  <c r="BG186" i="36" s="1"/>
  <c r="BG196" i="36"/>
  <c r="BN197" i="36"/>
  <c r="BN191" i="36"/>
  <c r="BN193" i="36" s="1"/>
  <c r="E197" i="36"/>
  <c r="E191" i="36"/>
  <c r="E193" i="36" s="1"/>
  <c r="J28" i="30"/>
  <c r="I167" i="30"/>
  <c r="I148" i="30"/>
  <c r="I64" i="30"/>
  <c r="CC196" i="36"/>
  <c r="CC184" i="36"/>
  <c r="CC186" i="36" s="1"/>
  <c r="CF197" i="36"/>
  <c r="CF191" i="36"/>
  <c r="CF193" i="36" s="1"/>
  <c r="F184" i="35"/>
  <c r="F186" i="35" s="1"/>
  <c r="F196" i="35"/>
  <c r="G184" i="36"/>
  <c r="G186" i="36" s="1"/>
  <c r="G196" i="36"/>
  <c r="P191" i="36"/>
  <c r="P193" i="36" s="1"/>
  <c r="P197" i="36"/>
  <c r="AN184" i="36"/>
  <c r="AN186" i="36" s="1"/>
  <c r="AN196" i="36"/>
  <c r="BI196" i="36"/>
  <c r="BI184" i="36"/>
  <c r="BI186" i="36" s="1"/>
  <c r="BL191" i="36"/>
  <c r="BL193" i="36" s="1"/>
  <c r="BL197" i="36"/>
  <c r="H34" i="30"/>
  <c r="G173" i="30"/>
  <c r="G154" i="30"/>
  <c r="G70" i="30"/>
  <c r="H26" i="30"/>
  <c r="H32" i="30"/>
  <c r="I197" i="35"/>
  <c r="I191" i="35"/>
  <c r="I193" i="35" s="1"/>
  <c r="BR184" i="36"/>
  <c r="BR186" i="36" s="1"/>
  <c r="BR196" i="36"/>
  <c r="S184" i="36"/>
  <c r="S186" i="36" s="1"/>
  <c r="S196" i="36"/>
  <c r="K184" i="36"/>
  <c r="K186" i="36" s="1"/>
  <c r="K196" i="36"/>
  <c r="R197" i="36"/>
  <c r="R191" i="36"/>
  <c r="R193" i="36" s="1"/>
  <c r="BT191" i="36"/>
  <c r="BT193" i="36" s="1"/>
  <c r="BT197" i="36"/>
  <c r="AL184" i="36"/>
  <c r="AL186" i="36" s="1"/>
  <c r="AL196" i="36"/>
  <c r="AA197" i="36"/>
  <c r="AA191" i="36"/>
  <c r="AA193" i="36" s="1"/>
  <c r="BJ184" i="36"/>
  <c r="BJ186" i="36" s="1"/>
  <c r="BJ196" i="36"/>
  <c r="H31" i="30"/>
  <c r="G170" i="30"/>
  <c r="G151" i="30"/>
  <c r="G67" i="30"/>
  <c r="AX184" i="36"/>
  <c r="AX186" i="36" s="1"/>
  <c r="AX196" i="36"/>
  <c r="H30" i="29"/>
  <c r="H29" i="30"/>
  <c r="I33" i="29"/>
  <c r="H172" i="29"/>
  <c r="H153" i="29"/>
  <c r="H69" i="29"/>
  <c r="AJ184" i="36"/>
  <c r="AJ186" i="36" s="1"/>
  <c r="AJ196" i="36"/>
  <c r="O191" i="36"/>
  <c r="O193" i="36" s="1"/>
  <c r="O197" i="36"/>
  <c r="D191" i="35"/>
  <c r="H184" i="35"/>
  <c r="H186" i="35" s="1"/>
  <c r="H196" i="35"/>
  <c r="BW191" i="36"/>
  <c r="BW193" i="36" s="1"/>
  <c r="BW197" i="36"/>
  <c r="BH197" i="36"/>
  <c r="BH191" i="36"/>
  <c r="BH193" i="36" s="1"/>
  <c r="BB197" i="36"/>
  <c r="BB191" i="36"/>
  <c r="BB193" i="36" s="1"/>
  <c r="L197" i="35"/>
  <c r="L191" i="35"/>
  <c r="L193" i="35" s="1"/>
  <c r="AR197" i="36"/>
  <c r="AR191" i="36"/>
  <c r="AR193" i="36" s="1"/>
  <c r="E27" i="31"/>
  <c r="D166" i="31"/>
  <c r="D147" i="31"/>
  <c r="D63" i="31"/>
  <c r="E31" i="31"/>
  <c r="D170" i="31"/>
  <c r="D151" i="31"/>
  <c r="D67" i="31"/>
  <c r="D174" i="31"/>
  <c r="D155" i="31"/>
  <c r="D71" i="31"/>
  <c r="E35" i="31"/>
  <c r="AU193" i="36"/>
  <c r="Q197" i="36"/>
  <c r="Q191" i="36"/>
  <c r="Q193" i="36" s="1"/>
  <c r="BA196" i="36"/>
  <c r="BA184" i="36"/>
  <c r="BA186" i="36" s="1"/>
  <c r="BX197" i="36"/>
  <c r="BX191" i="36"/>
  <c r="BX193" i="36" s="1"/>
  <c r="H25" i="30"/>
  <c r="G164" i="30"/>
  <c r="G145" i="30"/>
  <c r="G61" i="30"/>
  <c r="CB184" i="36"/>
  <c r="CB186" i="36" s="1"/>
  <c r="CB196" i="36"/>
  <c r="J197" i="36"/>
  <c r="J191" i="36"/>
  <c r="J193" i="36" s="1"/>
  <c r="AO197" i="36"/>
  <c r="AO191" i="36"/>
  <c r="AO193" i="36" s="1"/>
  <c r="H184" i="36"/>
  <c r="H186" i="36" s="1"/>
  <c r="H196" i="36"/>
  <c r="CJ78" i="30"/>
  <c r="J184" i="35"/>
  <c r="J186" i="35" s="1"/>
  <c r="J196" i="35"/>
  <c r="BG191" i="36"/>
  <c r="BG193" i="36" s="1"/>
  <c r="BG197" i="36"/>
  <c r="H29" i="29"/>
  <c r="CC197" i="36"/>
  <c r="CC191" i="36"/>
  <c r="CC193" i="36" s="1"/>
  <c r="H35" i="30"/>
  <c r="G174" i="30"/>
  <c r="G155" i="30"/>
  <c r="G71" i="30"/>
  <c r="AV184" i="36"/>
  <c r="AV186" i="36" s="1"/>
  <c r="AV196" i="36"/>
  <c r="F197" i="35"/>
  <c r="F191" i="35"/>
  <c r="F193" i="35" s="1"/>
  <c r="BO184" i="36"/>
  <c r="BO186" i="36" s="1"/>
  <c r="BO196" i="36"/>
  <c r="CE184" i="36"/>
  <c r="CE186" i="36" s="1"/>
  <c r="CE196" i="36"/>
  <c r="BU196" i="36"/>
  <c r="BU184" i="36"/>
  <c r="BU186" i="36" s="1"/>
  <c r="AN191" i="36"/>
  <c r="AN193" i="36" s="1"/>
  <c r="AN197" i="36"/>
  <c r="CG196" i="36"/>
  <c r="CG184" i="36"/>
  <c r="CG186" i="36" s="1"/>
  <c r="AZ184" i="36"/>
  <c r="AZ186" i="36" s="1"/>
  <c r="AZ196" i="36"/>
  <c r="BI197" i="36"/>
  <c r="BI191" i="36"/>
  <c r="BI193" i="36" s="1"/>
  <c r="BK184" i="36"/>
  <c r="BK186" i="36" s="1"/>
  <c r="BK196" i="36"/>
  <c r="BR197" i="36"/>
  <c r="BR191" i="36"/>
  <c r="BR193" i="36" s="1"/>
  <c r="I33" i="30"/>
  <c r="H172" i="30"/>
  <c r="H153" i="30"/>
  <c r="H69" i="30"/>
  <c r="H28" i="29"/>
  <c r="G167" i="29"/>
  <c r="G148" i="29"/>
  <c r="G64" i="29"/>
  <c r="W184" i="36"/>
  <c r="W186" i="36" s="1"/>
  <c r="W196" i="36"/>
  <c r="S191" i="36"/>
  <c r="S193" i="36" s="1"/>
  <c r="S197" i="36"/>
  <c r="K197" i="36"/>
  <c r="K191" i="36"/>
  <c r="K193" i="36" s="1"/>
  <c r="BZ184" i="36"/>
  <c r="BZ186" i="36" s="1"/>
  <c r="BZ196" i="36"/>
  <c r="BV184" i="36"/>
  <c r="BV186" i="36" s="1"/>
  <c r="BV196" i="36"/>
  <c r="AE184" i="36"/>
  <c r="AE186" i="36" s="1"/>
  <c r="AE196" i="36"/>
  <c r="AL197" i="36"/>
  <c r="AL191" i="36"/>
  <c r="AL193" i="36" s="1"/>
  <c r="BJ197" i="36"/>
  <c r="BJ191" i="36"/>
  <c r="BJ193" i="36" s="1"/>
  <c r="AF184" i="36"/>
  <c r="AF186" i="36" s="1"/>
  <c r="AF196" i="36"/>
  <c r="AX197" i="36"/>
  <c r="AX191" i="36"/>
  <c r="AX193" i="36" s="1"/>
  <c r="AG196" i="36"/>
  <c r="AG184" i="36"/>
  <c r="AG186" i="36" s="1"/>
  <c r="AJ197" i="36"/>
  <c r="AJ191" i="36"/>
  <c r="AJ193" i="36" s="1"/>
  <c r="H197" i="35"/>
  <c r="H191" i="35"/>
  <c r="H193" i="35" s="1"/>
  <c r="BS184" i="36"/>
  <c r="BS186" i="36" s="1"/>
  <c r="BS196" i="36"/>
  <c r="E196" i="35"/>
  <c r="E184" i="35"/>
  <c r="E186" i="35" s="1"/>
  <c r="AU197" i="36"/>
  <c r="BE196" i="36"/>
  <c r="BE184" i="36"/>
  <c r="BE186" i="36" s="1"/>
  <c r="AB184" i="36"/>
  <c r="AB186" i="36" s="1"/>
  <c r="AB196" i="36"/>
  <c r="BA197" i="36"/>
  <c r="BA191" i="36"/>
  <c r="BA193" i="36" s="1"/>
  <c r="CH184" i="36"/>
  <c r="CH186" i="36" s="1"/>
  <c r="CH196" i="36"/>
  <c r="N184" i="36"/>
  <c r="N186" i="36" s="1"/>
  <c r="N196" i="36"/>
  <c r="CB191" i="36"/>
  <c r="CB193" i="36" s="1"/>
  <c r="CB197" i="36"/>
  <c r="BQ196" i="36"/>
  <c r="BQ184" i="36"/>
  <c r="BQ186" i="36" s="1"/>
  <c r="H191" i="36"/>
  <c r="H193" i="36" s="1"/>
  <c r="H197" i="36"/>
  <c r="CJ79" i="30"/>
  <c r="J197" i="35"/>
  <c r="J191" i="35"/>
  <c r="J193" i="35" s="1"/>
  <c r="AI184" i="36"/>
  <c r="AI186" i="36" s="1"/>
  <c r="AI196" i="36"/>
  <c r="F184" i="36"/>
  <c r="F186" i="36" s="1"/>
  <c r="F196" i="36"/>
  <c r="AS196" i="36"/>
  <c r="AS184" i="36"/>
  <c r="AS186" i="36" s="1"/>
  <c r="AV191" i="36"/>
  <c r="AV193" i="36" s="1"/>
  <c r="AV197" i="36"/>
  <c r="AK196" i="36"/>
  <c r="AK184" i="36"/>
  <c r="AK186" i="36" s="1"/>
  <c r="BO191" i="36"/>
  <c r="BO193" i="36" s="1"/>
  <c r="BO197" i="36"/>
  <c r="CE191" i="36"/>
  <c r="CE193" i="36" s="1"/>
  <c r="CE197" i="36"/>
  <c r="BU197" i="36"/>
  <c r="BU191" i="36"/>
  <c r="BU193" i="36" s="1"/>
  <c r="CG197" i="36"/>
  <c r="CG191" i="36"/>
  <c r="CG193" i="36" s="1"/>
  <c r="AW196" i="36"/>
  <c r="AW184" i="36"/>
  <c r="AW186" i="36" s="1"/>
  <c r="AZ197" i="36"/>
  <c r="AZ191" i="36"/>
  <c r="AZ193" i="36" s="1"/>
  <c r="AY184" i="36"/>
  <c r="AY186" i="36" s="1"/>
  <c r="AY196" i="36"/>
  <c r="BD184" i="36"/>
  <c r="BD186" i="36" s="1"/>
  <c r="BD196" i="36"/>
  <c r="BY196" i="36"/>
  <c r="BY184" i="36"/>
  <c r="BY186" i="36" s="1"/>
  <c r="U186" i="36"/>
  <c r="BK197" i="36"/>
  <c r="BK191" i="36"/>
  <c r="BK193" i="36" s="1"/>
  <c r="W197" i="36"/>
  <c r="W191" i="36"/>
  <c r="W193" i="36" s="1"/>
  <c r="I196" i="36"/>
  <c r="I184" i="36"/>
  <c r="I186" i="36" s="1"/>
  <c r="BZ197" i="36"/>
  <c r="BZ191" i="36"/>
  <c r="BZ193" i="36" s="1"/>
  <c r="AQ184" i="36"/>
  <c r="AQ186" i="36" s="1"/>
  <c r="AQ196" i="36"/>
  <c r="BV191" i="36"/>
  <c r="BV193" i="36" s="1"/>
  <c r="BV197" i="36"/>
  <c r="AE191" i="36"/>
  <c r="AE193" i="36" s="1"/>
  <c r="AE197" i="36"/>
  <c r="AH184" i="36"/>
  <c r="AH186" i="36" s="1"/>
  <c r="AH196" i="36"/>
  <c r="E26" i="31"/>
  <c r="D165" i="31"/>
  <c r="D146" i="31"/>
  <c r="D62" i="31"/>
  <c r="E30" i="31"/>
  <c r="E34" i="31"/>
  <c r="D173" i="31"/>
  <c r="D154" i="31"/>
  <c r="D70" i="31"/>
  <c r="AC196" i="36"/>
  <c r="AC184" i="36"/>
  <c r="AC186" i="36" s="1"/>
  <c r="AF191" i="36"/>
  <c r="AF193" i="36" s="1"/>
  <c r="AF197" i="36"/>
  <c r="I24" i="30"/>
  <c r="H163" i="30"/>
  <c r="H144" i="30"/>
  <c r="H60" i="30"/>
  <c r="AG197" i="36"/>
  <c r="AG191" i="36"/>
  <c r="AG193" i="36" s="1"/>
  <c r="V184" i="36"/>
  <c r="V186" i="36" s="1"/>
  <c r="V196" i="36"/>
  <c r="CD184" i="36"/>
  <c r="CD186" i="36" s="1"/>
  <c r="CD196" i="36"/>
  <c r="AD184" i="36"/>
  <c r="AD186" i="36" s="1"/>
  <c r="AD196" i="36"/>
  <c r="Y196" i="36"/>
  <c r="Y184" i="36"/>
  <c r="Y186" i="36" s="1"/>
  <c r="BS197" i="36"/>
  <c r="BS191" i="36"/>
  <c r="BS193" i="36" s="1"/>
  <c r="AT184" i="36"/>
  <c r="AT186" i="36" s="1"/>
  <c r="AT196" i="36"/>
  <c r="E197" i="35"/>
  <c r="E191" i="35"/>
  <c r="E193" i="35" s="1"/>
  <c r="AP184" i="36"/>
  <c r="AP186" i="36" s="1"/>
  <c r="AP196" i="36"/>
  <c r="BM196" i="36"/>
  <c r="BM184" i="36"/>
  <c r="BM186" i="36" s="1"/>
  <c r="BE197" i="36"/>
  <c r="BE191" i="36"/>
  <c r="BE193" i="36" s="1"/>
  <c r="K184" i="35"/>
  <c r="K186" i="35" s="1"/>
  <c r="K196" i="35"/>
  <c r="AB197" i="36"/>
  <c r="AB191" i="36"/>
  <c r="AB193" i="36" s="1"/>
  <c r="M196" i="36"/>
  <c r="M184" i="36"/>
  <c r="M186" i="36" s="1"/>
  <c r="T184" i="36"/>
  <c r="T186" i="36" s="1"/>
  <c r="T196" i="36"/>
  <c r="CA184" i="36"/>
  <c r="CA186" i="36" s="1"/>
  <c r="CA196" i="36"/>
  <c r="CH197" i="36"/>
  <c r="CH191" i="36"/>
  <c r="CH193" i="36" s="1"/>
  <c r="L184" i="36"/>
  <c r="L186" i="36" s="1"/>
  <c r="L196" i="36"/>
  <c r="N197" i="36"/>
  <c r="N191" i="36"/>
  <c r="N193" i="36" s="1"/>
  <c r="H31" i="29"/>
  <c r="G170" i="29"/>
  <c r="G151" i="29"/>
  <c r="G67" i="29"/>
  <c r="Z184" i="36"/>
  <c r="Z186" i="36" s="1"/>
  <c r="Z196" i="36"/>
  <c r="BC184" i="36"/>
  <c r="BC186" i="36" s="1"/>
  <c r="BC196" i="36"/>
  <c r="AM184" i="36"/>
  <c r="AM186" i="36" s="1"/>
  <c r="AM196" i="36"/>
  <c r="BQ197" i="36"/>
  <c r="BQ191" i="36"/>
  <c r="BQ193" i="36" s="1"/>
  <c r="D163" i="31"/>
  <c r="D144" i="31"/>
  <c r="D60" i="31"/>
  <c r="E24" i="31"/>
  <c r="E28" i="31"/>
  <c r="D167" i="31"/>
  <c r="D148" i="31"/>
  <c r="D64" i="31"/>
  <c r="E32" i="31"/>
  <c r="D171" i="31"/>
  <c r="D152" i="31"/>
  <c r="D68" i="31"/>
  <c r="D59" i="31"/>
  <c r="E23" i="31"/>
  <c r="L4" i="43"/>
  <c r="L109" i="36"/>
  <c r="L126" i="36"/>
  <c r="BX4" i="43"/>
  <c r="BX109" i="36"/>
  <c r="BX126" i="36"/>
  <c r="BA4" i="43"/>
  <c r="BA109" i="36"/>
  <c r="BA126" i="36"/>
  <c r="AD4" i="43"/>
  <c r="AD126" i="36"/>
  <c r="AD109" i="36"/>
  <c r="G4" i="43"/>
  <c r="G126" i="36"/>
  <c r="G109" i="36"/>
  <c r="BS4" i="43"/>
  <c r="BS109" i="36"/>
  <c r="BS126" i="36"/>
  <c r="AV4" i="43"/>
  <c r="AV126" i="36"/>
  <c r="AV109" i="36"/>
  <c r="AG4" i="43"/>
  <c r="AG126" i="36"/>
  <c r="AG109" i="36"/>
  <c r="R4" i="43"/>
  <c r="R109" i="36"/>
  <c r="R126" i="36"/>
  <c r="CD4" i="43"/>
  <c r="CD109" i="36"/>
  <c r="CD126" i="36"/>
  <c r="BO4" i="43"/>
  <c r="BO126" i="36"/>
  <c r="BO109" i="36"/>
  <c r="AJ4" i="43"/>
  <c r="AJ109" i="36"/>
  <c r="AJ126" i="36"/>
  <c r="M4" i="43"/>
  <c r="M109" i="36"/>
  <c r="M126" i="36"/>
  <c r="BY4" i="43"/>
  <c r="BY109" i="36"/>
  <c r="BY126" i="36"/>
  <c r="BB4" i="43"/>
  <c r="BB126" i="36"/>
  <c r="BB109" i="36"/>
  <c r="AE4" i="43"/>
  <c r="AE109" i="36"/>
  <c r="AE126" i="36"/>
  <c r="H4" i="43"/>
  <c r="H126" i="36"/>
  <c r="H109" i="36"/>
  <c r="BT4" i="43"/>
  <c r="BT126" i="36"/>
  <c r="BT109" i="36"/>
  <c r="BE4" i="43"/>
  <c r="BE126" i="36"/>
  <c r="BE109" i="36"/>
  <c r="AP4" i="43"/>
  <c r="AP109" i="36"/>
  <c r="AP126" i="36"/>
  <c r="AA4" i="43"/>
  <c r="AA126" i="36"/>
  <c r="AA109" i="36"/>
  <c r="BH4" i="43"/>
  <c r="BH109" i="36"/>
  <c r="BH126" i="36"/>
  <c r="AK4" i="43"/>
  <c r="AK109" i="36"/>
  <c r="AK126" i="36"/>
  <c r="N4" i="43"/>
  <c r="N126" i="36"/>
  <c r="N109" i="36"/>
  <c r="BZ4" i="43"/>
  <c r="BZ126" i="36"/>
  <c r="BZ109" i="36"/>
  <c r="BC4" i="43"/>
  <c r="BC109" i="36"/>
  <c r="BC126" i="36"/>
  <c r="AF4" i="43"/>
  <c r="AF126" i="36"/>
  <c r="AF109" i="36"/>
  <c r="Q4" i="43"/>
  <c r="Q126" i="36"/>
  <c r="Q109" i="36"/>
  <c r="CC4" i="43"/>
  <c r="CC126" i="36"/>
  <c r="CC109" i="36"/>
  <c r="BN4" i="43"/>
  <c r="BN126" i="36"/>
  <c r="BN109" i="36"/>
  <c r="AY4" i="43"/>
  <c r="AY126" i="36"/>
  <c r="AY109" i="36"/>
  <c r="T4" i="43"/>
  <c r="T109" i="36"/>
  <c r="T126" i="36"/>
  <c r="CF4" i="43"/>
  <c r="CF109" i="36"/>
  <c r="CF126" i="36"/>
  <c r="BI4" i="43"/>
  <c r="BI109" i="36"/>
  <c r="BI126" i="36"/>
  <c r="AL4" i="43"/>
  <c r="AL109" i="36"/>
  <c r="AL126" i="36"/>
  <c r="O4" i="43"/>
  <c r="O126" i="36"/>
  <c r="O109" i="36"/>
  <c r="CA4" i="43"/>
  <c r="CA109" i="36"/>
  <c r="CA126" i="36"/>
  <c r="BD4" i="43"/>
  <c r="BD126" i="36"/>
  <c r="BD109" i="36"/>
  <c r="AO4" i="43"/>
  <c r="AO126" i="36"/>
  <c r="AO109" i="36"/>
  <c r="Z4" i="43"/>
  <c r="Z109" i="36"/>
  <c r="Z126" i="36"/>
  <c r="K4" i="43"/>
  <c r="K126" i="36"/>
  <c r="K109" i="36"/>
  <c r="BW4" i="43"/>
  <c r="BW126" i="36"/>
  <c r="BW109" i="36"/>
  <c r="AR4" i="43"/>
  <c r="AR109" i="36"/>
  <c r="AR126" i="36"/>
  <c r="U4" i="43"/>
  <c r="U109" i="36"/>
  <c r="U126" i="36"/>
  <c r="CG4" i="43"/>
  <c r="CG109" i="36"/>
  <c r="CG126" i="36"/>
  <c r="BJ4" i="43"/>
  <c r="BJ109" i="36"/>
  <c r="BJ126" i="36"/>
  <c r="AM4" i="43"/>
  <c r="AM109" i="36"/>
  <c r="AM126" i="36"/>
  <c r="P4" i="43"/>
  <c r="P126" i="36"/>
  <c r="P109" i="36"/>
  <c r="CB4" i="43"/>
  <c r="CB126" i="36"/>
  <c r="CB109" i="36"/>
  <c r="BM4" i="43"/>
  <c r="BM126" i="36"/>
  <c r="BM109" i="36"/>
  <c r="AX4" i="43"/>
  <c r="AX109" i="36"/>
  <c r="AX126" i="36"/>
  <c r="AI4" i="43"/>
  <c r="AI126" i="36"/>
  <c r="AI109" i="36"/>
  <c r="D4" i="43"/>
  <c r="D109" i="36"/>
  <c r="D126" i="36"/>
  <c r="BP4" i="43"/>
  <c r="BP109" i="36"/>
  <c r="BP126" i="36"/>
  <c r="AS4" i="43"/>
  <c r="AS109" i="36"/>
  <c r="AS126" i="36"/>
  <c r="V4" i="43"/>
  <c r="V126" i="36"/>
  <c r="V109" i="36"/>
  <c r="CH4" i="43"/>
  <c r="CH126" i="36"/>
  <c r="CH109" i="36"/>
  <c r="BK4" i="43"/>
  <c r="BK109" i="36"/>
  <c r="BK126" i="36"/>
  <c r="AN4" i="43"/>
  <c r="AN126" i="36"/>
  <c r="AN109" i="36"/>
  <c r="Y4" i="43"/>
  <c r="Y126" i="36"/>
  <c r="Y109" i="36"/>
  <c r="J4" i="43"/>
  <c r="J126" i="36"/>
  <c r="J109" i="36"/>
  <c r="BV4" i="43"/>
  <c r="BV126" i="36"/>
  <c r="BV109" i="36"/>
  <c r="BG4" i="43"/>
  <c r="BG126" i="36"/>
  <c r="BG109" i="36"/>
  <c r="AB4" i="43"/>
  <c r="AB109" i="36"/>
  <c r="AB126" i="36"/>
  <c r="E4" i="43"/>
  <c r="E109" i="36"/>
  <c r="E126" i="36"/>
  <c r="BQ4" i="43"/>
  <c r="BQ109" i="36"/>
  <c r="BQ126" i="36"/>
  <c r="AT4" i="43"/>
  <c r="AT126" i="36"/>
  <c r="AT109" i="36"/>
  <c r="W4" i="43"/>
  <c r="W109" i="36"/>
  <c r="W126" i="36"/>
  <c r="C4" i="43"/>
  <c r="C126" i="36"/>
  <c r="C109" i="36"/>
  <c r="BL4" i="43"/>
  <c r="BL126" i="36"/>
  <c r="BL109" i="36"/>
  <c r="AW4" i="43"/>
  <c r="AW126" i="36"/>
  <c r="AW109" i="36"/>
  <c r="AH4" i="43"/>
  <c r="AH126" i="36"/>
  <c r="AH109" i="36"/>
  <c r="S4" i="43"/>
  <c r="S126" i="36"/>
  <c r="S109" i="36"/>
  <c r="CE4" i="43"/>
  <c r="CE126" i="36"/>
  <c r="CE109" i="36"/>
  <c r="AZ4" i="43"/>
  <c r="AZ109" i="36"/>
  <c r="AZ126" i="36"/>
  <c r="AC4" i="43"/>
  <c r="AC109" i="36"/>
  <c r="AC126" i="36"/>
  <c r="F4" i="43"/>
  <c r="F109" i="36"/>
  <c r="F126" i="36"/>
  <c r="BR4" i="43"/>
  <c r="BR126" i="36"/>
  <c r="BR109" i="36"/>
  <c r="AU4" i="43"/>
  <c r="AU109" i="36"/>
  <c r="AU126" i="36"/>
  <c r="X4" i="43"/>
  <c r="X126" i="36"/>
  <c r="X109" i="36"/>
  <c r="I4" i="43"/>
  <c r="I126" i="36"/>
  <c r="I109" i="36"/>
  <c r="BU4" i="43"/>
  <c r="BU126" i="36"/>
  <c r="BU109" i="36"/>
  <c r="BF4" i="43"/>
  <c r="BF109" i="36"/>
  <c r="BF126" i="36"/>
  <c r="AQ4" i="43"/>
  <c r="AQ126" i="36"/>
  <c r="AQ109" i="36"/>
  <c r="U198" i="36" l="1"/>
  <c r="AQ198" i="36"/>
  <c r="BG194" i="36"/>
  <c r="I23" i="29"/>
  <c r="I23" i="30"/>
  <c r="I143" i="30" s="1"/>
  <c r="BT194" i="36"/>
  <c r="H143" i="30"/>
  <c r="H162" i="30"/>
  <c r="BP198" i="36"/>
  <c r="BI194" i="36"/>
  <c r="CC194" i="36"/>
  <c r="BG198" i="36"/>
  <c r="G194" i="35"/>
  <c r="AD198" i="36"/>
  <c r="CD198" i="36"/>
  <c r="R194" i="36"/>
  <c r="P194" i="36"/>
  <c r="BF194" i="36"/>
  <c r="U194" i="36"/>
  <c r="BY198" i="36"/>
  <c r="BS194" i="36"/>
  <c r="O194" i="36"/>
  <c r="BP194" i="36"/>
  <c r="F74" i="35"/>
  <c r="E25" i="28"/>
  <c r="E194" i="36"/>
  <c r="Z198" i="36"/>
  <c r="AU194" i="36"/>
  <c r="AH198" i="36"/>
  <c r="BB194" i="36"/>
  <c r="AT198" i="36"/>
  <c r="CF194" i="36"/>
  <c r="W198" i="36"/>
  <c r="BK198" i="36"/>
  <c r="BU194" i="36"/>
  <c r="CE198" i="36"/>
  <c r="H194" i="36"/>
  <c r="CB194" i="36"/>
  <c r="AO194" i="36"/>
  <c r="AC198" i="36"/>
  <c r="AG194" i="36"/>
  <c r="AY198" i="36"/>
  <c r="BQ194" i="36"/>
  <c r="AF194" i="36"/>
  <c r="AX194" i="36"/>
  <c r="G198" i="35"/>
  <c r="BV194" i="36"/>
  <c r="BO198" i="36"/>
  <c r="X194" i="36"/>
  <c r="X198" i="36"/>
  <c r="M198" i="36"/>
  <c r="AA194" i="36"/>
  <c r="BN194" i="36"/>
  <c r="I198" i="36"/>
  <c r="AU198" i="36"/>
  <c r="BJ194" i="36"/>
  <c r="BX194" i="36"/>
  <c r="N194" i="36"/>
  <c r="BM198" i="36"/>
  <c r="AP198" i="36"/>
  <c r="H194" i="35"/>
  <c r="F194" i="35"/>
  <c r="K198" i="35"/>
  <c r="I194" i="35"/>
  <c r="G60" i="33"/>
  <c r="H24" i="33"/>
  <c r="G37" i="33"/>
  <c r="G68" i="33"/>
  <c r="H32" i="33"/>
  <c r="H61" i="33"/>
  <c r="I25" i="33"/>
  <c r="G63" i="33"/>
  <c r="H27" i="33"/>
  <c r="H65" i="33"/>
  <c r="I29" i="33"/>
  <c r="G70" i="33"/>
  <c r="H34" i="33"/>
  <c r="H30" i="33"/>
  <c r="G71" i="33"/>
  <c r="H35" i="33"/>
  <c r="H69" i="33"/>
  <c r="I33" i="33"/>
  <c r="G67" i="33"/>
  <c r="H31" i="33"/>
  <c r="H64" i="33"/>
  <c r="I28" i="33"/>
  <c r="G62" i="33"/>
  <c r="H26" i="33"/>
  <c r="E194" i="35"/>
  <c r="AJ194" i="36"/>
  <c r="AZ194" i="36"/>
  <c r="J194" i="35"/>
  <c r="BR194" i="36"/>
  <c r="BE194" i="36"/>
  <c r="AV194" i="36"/>
  <c r="BZ194" i="36"/>
  <c r="BD198" i="36"/>
  <c r="CG194" i="36"/>
  <c r="F198" i="36"/>
  <c r="AI198" i="36"/>
  <c r="AL194" i="36"/>
  <c r="S194" i="36"/>
  <c r="AN194" i="36"/>
  <c r="J194" i="36"/>
  <c r="BH194" i="36"/>
  <c r="BW198" i="36"/>
  <c r="BL194" i="36"/>
  <c r="L198" i="36"/>
  <c r="BS198" i="36"/>
  <c r="W194" i="36"/>
  <c r="BK194" i="36"/>
  <c r="BO194" i="36"/>
  <c r="L194" i="35"/>
  <c r="CH194" i="36"/>
  <c r="T198" i="36"/>
  <c r="AB194" i="36"/>
  <c r="Y198" i="36"/>
  <c r="V198" i="36"/>
  <c r="AE194" i="36"/>
  <c r="AW198" i="36"/>
  <c r="CE194" i="36"/>
  <c r="AK198" i="36"/>
  <c r="AS198" i="36"/>
  <c r="BA194" i="36"/>
  <c r="K194" i="36"/>
  <c r="Q194" i="36"/>
  <c r="AR194" i="36"/>
  <c r="BW194" i="36"/>
  <c r="I198" i="35"/>
  <c r="T20" i="32"/>
  <c r="T26" i="32"/>
  <c r="T25" i="32"/>
  <c r="T29" i="32"/>
  <c r="T24" i="32"/>
  <c r="U23" i="32"/>
  <c r="T21" i="32"/>
  <c r="T28" i="32"/>
  <c r="U27" i="32"/>
  <c r="U22" i="32"/>
  <c r="F32" i="31"/>
  <c r="E171" i="31"/>
  <c r="E152" i="31"/>
  <c r="E68" i="31"/>
  <c r="F28" i="31"/>
  <c r="E167" i="31"/>
  <c r="E148" i="31"/>
  <c r="E64" i="31"/>
  <c r="J24" i="30"/>
  <c r="I163" i="30"/>
  <c r="I144" i="30"/>
  <c r="I60" i="30"/>
  <c r="AB198" i="36"/>
  <c r="AE198" i="36"/>
  <c r="BZ198" i="36"/>
  <c r="I28" i="29"/>
  <c r="H167" i="29"/>
  <c r="H148" i="29"/>
  <c r="H64" i="29"/>
  <c r="J33" i="30"/>
  <c r="I172" i="30"/>
  <c r="I153" i="30"/>
  <c r="I69" i="30"/>
  <c r="BU198" i="36"/>
  <c r="I35" i="30"/>
  <c r="H174" i="30"/>
  <c r="H155" i="30"/>
  <c r="H71" i="30"/>
  <c r="F35" i="31"/>
  <c r="E174" i="31"/>
  <c r="E155" i="31"/>
  <c r="E71" i="31"/>
  <c r="I31" i="30"/>
  <c r="H170" i="30"/>
  <c r="H151" i="30"/>
  <c r="H67" i="30"/>
  <c r="AN198" i="36"/>
  <c r="AM198" i="36"/>
  <c r="CA198" i="36"/>
  <c r="I32" i="29"/>
  <c r="Q198" i="36"/>
  <c r="K194" i="35"/>
  <c r="AP194" i="36"/>
  <c r="AD194" i="36"/>
  <c r="CD194" i="36"/>
  <c r="O198" i="36"/>
  <c r="AC194" i="36"/>
  <c r="AQ194" i="36"/>
  <c r="J26" i="29"/>
  <c r="BY194" i="36"/>
  <c r="F25" i="31"/>
  <c r="E164" i="31"/>
  <c r="E145" i="31"/>
  <c r="E61" i="31"/>
  <c r="F194" i="36"/>
  <c r="BN198" i="36"/>
  <c r="E144" i="31"/>
  <c r="E163" i="31"/>
  <c r="E60" i="31"/>
  <c r="F24" i="31"/>
  <c r="F34" i="31"/>
  <c r="E173" i="31"/>
  <c r="E154" i="31"/>
  <c r="E70" i="31"/>
  <c r="F26" i="31"/>
  <c r="E146" i="31"/>
  <c r="E165" i="31"/>
  <c r="E62" i="31"/>
  <c r="BQ198" i="36"/>
  <c r="N198" i="36"/>
  <c r="BE198" i="36"/>
  <c r="I29" i="29"/>
  <c r="H198" i="36"/>
  <c r="CB198" i="36"/>
  <c r="BA198" i="36"/>
  <c r="AJ198" i="36"/>
  <c r="AX198" i="36"/>
  <c r="AL198" i="36"/>
  <c r="K198" i="36"/>
  <c r="S198" i="36"/>
  <c r="I32" i="30"/>
  <c r="I26" i="30"/>
  <c r="I34" i="30"/>
  <c r="H173" i="30"/>
  <c r="H154" i="30"/>
  <c r="H70" i="30"/>
  <c r="BI198" i="36"/>
  <c r="BC194" i="36"/>
  <c r="BX198" i="36"/>
  <c r="L194" i="36"/>
  <c r="T194" i="36"/>
  <c r="M194" i="36"/>
  <c r="AR198" i="36"/>
  <c r="L198" i="35"/>
  <c r="Y194" i="36"/>
  <c r="AH194" i="36"/>
  <c r="BT198" i="36"/>
  <c r="R198" i="36"/>
  <c r="BD194" i="36"/>
  <c r="I25" i="29"/>
  <c r="H164" i="29"/>
  <c r="H145" i="29"/>
  <c r="H61" i="29"/>
  <c r="F33" i="31"/>
  <c r="E172" i="31"/>
  <c r="E153" i="31"/>
  <c r="E69" i="31"/>
  <c r="F29" i="31"/>
  <c r="E168" i="31"/>
  <c r="E149" i="31"/>
  <c r="E65" i="31"/>
  <c r="P198" i="36"/>
  <c r="G194" i="36"/>
  <c r="AI194" i="36"/>
  <c r="I31" i="29"/>
  <c r="H170" i="29"/>
  <c r="H151" i="29"/>
  <c r="H67" i="29"/>
  <c r="F30" i="31"/>
  <c r="AG198" i="36"/>
  <c r="AF198" i="36"/>
  <c r="BV198" i="36"/>
  <c r="CG198" i="36"/>
  <c r="J198" i="35"/>
  <c r="I25" i="30"/>
  <c r="H164" i="30"/>
  <c r="H145" i="30"/>
  <c r="H61" i="30"/>
  <c r="J33" i="29"/>
  <c r="I172" i="29"/>
  <c r="I153" i="29"/>
  <c r="I69" i="29"/>
  <c r="I30" i="29"/>
  <c r="CC198" i="36"/>
  <c r="J167" i="30"/>
  <c r="J148" i="30"/>
  <c r="J64" i="30"/>
  <c r="K28" i="30"/>
  <c r="AO198" i="36"/>
  <c r="BC198" i="36"/>
  <c r="BM194" i="36"/>
  <c r="J27" i="29"/>
  <c r="I166" i="29"/>
  <c r="I147" i="29"/>
  <c r="I63" i="29"/>
  <c r="BH198" i="36"/>
  <c r="V194" i="36"/>
  <c r="AY194" i="36"/>
  <c r="I30" i="30"/>
  <c r="G198" i="36"/>
  <c r="CF198" i="36"/>
  <c r="CJ78" i="31"/>
  <c r="F23" i="31"/>
  <c r="E162" i="31"/>
  <c r="E143" i="31"/>
  <c r="E59" i="31"/>
  <c r="CJ79" i="31"/>
  <c r="CH198" i="36"/>
  <c r="E198" i="35"/>
  <c r="AZ198" i="36"/>
  <c r="AV198" i="36"/>
  <c r="F31" i="31"/>
  <c r="E170" i="31"/>
  <c r="E151" i="31"/>
  <c r="E67" i="31"/>
  <c r="E166" i="31"/>
  <c r="E147" i="31"/>
  <c r="E63" i="31"/>
  <c r="F27" i="31"/>
  <c r="H198" i="35"/>
  <c r="I29" i="30"/>
  <c r="BJ198" i="36"/>
  <c r="BR198" i="36"/>
  <c r="F198" i="35"/>
  <c r="AM194" i="36"/>
  <c r="J198" i="36"/>
  <c r="Z194" i="36"/>
  <c r="CA194" i="36"/>
  <c r="K27" i="30"/>
  <c r="J166" i="30"/>
  <c r="J147" i="30"/>
  <c r="J63" i="30"/>
  <c r="AT194" i="36"/>
  <c r="BB198" i="36"/>
  <c r="J35" i="29"/>
  <c r="I174" i="29"/>
  <c r="I155" i="29"/>
  <c r="I71" i="29"/>
  <c r="J24" i="29"/>
  <c r="I34" i="29"/>
  <c r="AA198" i="36"/>
  <c r="I194" i="36"/>
  <c r="BL198" i="36"/>
  <c r="AW194" i="36"/>
  <c r="AK194" i="36"/>
  <c r="AS194" i="36"/>
  <c r="E198" i="36"/>
  <c r="BF198" i="36"/>
  <c r="CJ80" i="31"/>
  <c r="U60" i="28"/>
  <c r="U73" i="28"/>
  <c r="AK60" i="28"/>
  <c r="AK73" i="28"/>
  <c r="BA60" i="28"/>
  <c r="BA73" i="28"/>
  <c r="BI60" i="28"/>
  <c r="BI73" i="28"/>
  <c r="BY60" i="28"/>
  <c r="BY73" i="28"/>
  <c r="CG60" i="28"/>
  <c r="CG73" i="28"/>
  <c r="AD73" i="28"/>
  <c r="AD60" i="28"/>
  <c r="AT73" i="28"/>
  <c r="AT60" i="28"/>
  <c r="BJ73" i="28"/>
  <c r="BJ60" i="28"/>
  <c r="BR73" i="28"/>
  <c r="BR60" i="28"/>
  <c r="CH73" i="28"/>
  <c r="CH60" i="28"/>
  <c r="S60" i="28"/>
  <c r="S73" i="28"/>
  <c r="AI60" i="28"/>
  <c r="AI73" i="28"/>
  <c r="AY60" i="28"/>
  <c r="AY73" i="28"/>
  <c r="BO60" i="28"/>
  <c r="BO73" i="28"/>
  <c r="BW60" i="28"/>
  <c r="BW73" i="28"/>
  <c r="CE60" i="28"/>
  <c r="CE73" i="28"/>
  <c r="AB60" i="28"/>
  <c r="AB73" i="28"/>
  <c r="AJ60" i="28"/>
  <c r="AJ73" i="28"/>
  <c r="AZ60" i="28"/>
  <c r="AZ73" i="28"/>
  <c r="BP60" i="28"/>
  <c r="BP73" i="28"/>
  <c r="CF60" i="28"/>
  <c r="CF73" i="28"/>
  <c r="Y60" i="28"/>
  <c r="Y73" i="28"/>
  <c r="AO60" i="28"/>
  <c r="AO73" i="28"/>
  <c r="BE60" i="28"/>
  <c r="BE73" i="28"/>
  <c r="BU60" i="28"/>
  <c r="BU73" i="28"/>
  <c r="R73" i="28"/>
  <c r="R60" i="28"/>
  <c r="AH73" i="28"/>
  <c r="AH60" i="28"/>
  <c r="AX73" i="28"/>
  <c r="AX60" i="28"/>
  <c r="BN73" i="28"/>
  <c r="BN60" i="28"/>
  <c r="O60" i="28"/>
  <c r="O73" i="28"/>
  <c r="AE60" i="28"/>
  <c r="AE73" i="28"/>
  <c r="AU60" i="28"/>
  <c r="AU73" i="28"/>
  <c r="BK60" i="28"/>
  <c r="BK73" i="28"/>
  <c r="P60" i="28"/>
  <c r="P73" i="28"/>
  <c r="AN60" i="28"/>
  <c r="AN73" i="28"/>
  <c r="BD60" i="28"/>
  <c r="BD73" i="28"/>
  <c r="BT60" i="28"/>
  <c r="BT73" i="28"/>
  <c r="Q60" i="28"/>
  <c r="Q73" i="28"/>
  <c r="AG60" i="28"/>
  <c r="AG73" i="28"/>
  <c r="AW60" i="28"/>
  <c r="AW73" i="28"/>
  <c r="BM60" i="28"/>
  <c r="BM73" i="28"/>
  <c r="CC60" i="28"/>
  <c r="CC73" i="28"/>
  <c r="Z73" i="28"/>
  <c r="Z60" i="28"/>
  <c r="AP73" i="28"/>
  <c r="AP60" i="28"/>
  <c r="BF73" i="28"/>
  <c r="BF60" i="28"/>
  <c r="BV73" i="28"/>
  <c r="BV60" i="28"/>
  <c r="CD73" i="28"/>
  <c r="CD60" i="28"/>
  <c r="W60" i="28"/>
  <c r="W73" i="28"/>
  <c r="AM60" i="28"/>
  <c r="AM73" i="28"/>
  <c r="BC60" i="28"/>
  <c r="BC73" i="28"/>
  <c r="BS60" i="28"/>
  <c r="BS73" i="28"/>
  <c r="CA60" i="28"/>
  <c r="CA73" i="28"/>
  <c r="X60" i="28"/>
  <c r="X73" i="28"/>
  <c r="AF60" i="28"/>
  <c r="AF73" i="28"/>
  <c r="AV60" i="28"/>
  <c r="AV73" i="28"/>
  <c r="BL60" i="28"/>
  <c r="BL73" i="28"/>
  <c r="CB60" i="28"/>
  <c r="CB73" i="28"/>
  <c r="AC60" i="28"/>
  <c r="AC73" i="28"/>
  <c r="AS60" i="28"/>
  <c r="AS73" i="28"/>
  <c r="BQ60" i="28"/>
  <c r="BQ73" i="28"/>
  <c r="V73" i="28"/>
  <c r="V60" i="28"/>
  <c r="AL73" i="28"/>
  <c r="AL60" i="28"/>
  <c r="BB73" i="28"/>
  <c r="BB60" i="28"/>
  <c r="BZ73" i="28"/>
  <c r="BZ60" i="28"/>
  <c r="AA60" i="28"/>
  <c r="AA73" i="28"/>
  <c r="AQ60" i="28"/>
  <c r="AQ73" i="28"/>
  <c r="BG60" i="28"/>
  <c r="BG73" i="28"/>
  <c r="T60" i="28"/>
  <c r="T73" i="28"/>
  <c r="AR60" i="28"/>
  <c r="AR73" i="28"/>
  <c r="BH60" i="28"/>
  <c r="BH73" i="28"/>
  <c r="BX60" i="28"/>
  <c r="BX73" i="28"/>
  <c r="C143" i="31"/>
  <c r="C162" i="31"/>
  <c r="B36" i="36"/>
  <c r="B54" i="36" s="1"/>
  <c r="B72" i="36" s="1"/>
  <c r="B35" i="36"/>
  <c r="B53" i="36" s="1"/>
  <c r="B34" i="36"/>
  <c r="B52" i="36" s="1"/>
  <c r="B33" i="36"/>
  <c r="B51" i="36" s="1"/>
  <c r="B32" i="36"/>
  <c r="B50" i="36" s="1"/>
  <c r="B31" i="36"/>
  <c r="B49" i="36" s="1"/>
  <c r="B30" i="36"/>
  <c r="B48" i="36" s="1"/>
  <c r="B29" i="36"/>
  <c r="B47" i="36" s="1"/>
  <c r="B28" i="36"/>
  <c r="B46" i="36" s="1"/>
  <c r="B27" i="36"/>
  <c r="B45" i="36" s="1"/>
  <c r="B26" i="36"/>
  <c r="B44" i="36" s="1"/>
  <c r="B25" i="36"/>
  <c r="B43" i="36" s="1"/>
  <c r="B24" i="36"/>
  <c r="B42" i="36" s="1"/>
  <c r="B23" i="36"/>
  <c r="B41" i="36" s="1"/>
  <c r="B22" i="36"/>
  <c r="B40" i="36" s="1"/>
  <c r="N80" i="28"/>
  <c r="N64" i="28" s="1"/>
  <c r="M80" i="28"/>
  <c r="L80" i="28"/>
  <c r="K80" i="28"/>
  <c r="J80" i="28"/>
  <c r="I80" i="28"/>
  <c r="H80" i="28"/>
  <c r="G80" i="28"/>
  <c r="F80" i="28"/>
  <c r="E80" i="28"/>
  <c r="D80" i="28"/>
  <c r="C80" i="28"/>
  <c r="B19" i="36"/>
  <c r="B37" i="36" s="1"/>
  <c r="B55" i="36" s="1"/>
  <c r="B36" i="35"/>
  <c r="B54" i="35" s="1"/>
  <c r="B72" i="35" s="1"/>
  <c r="B35" i="35"/>
  <c r="B53" i="35" s="1"/>
  <c r="B34" i="35"/>
  <c r="B52" i="35" s="1"/>
  <c r="B33" i="35"/>
  <c r="B51" i="35" s="1"/>
  <c r="B32" i="35"/>
  <c r="B50" i="35" s="1"/>
  <c r="B31" i="35"/>
  <c r="B49" i="35" s="1"/>
  <c r="B30" i="35"/>
  <c r="B48" i="35" s="1"/>
  <c r="B29" i="35"/>
  <c r="B47" i="35" s="1"/>
  <c r="B28" i="35"/>
  <c r="B46" i="35" s="1"/>
  <c r="B27" i="35"/>
  <c r="B45" i="35" s="1"/>
  <c r="B26" i="35"/>
  <c r="B44" i="35" s="1"/>
  <c r="B25" i="35"/>
  <c r="B43" i="35" s="1"/>
  <c r="B24" i="35"/>
  <c r="B42" i="35" s="1"/>
  <c r="B23" i="35"/>
  <c r="B41" i="35" s="1"/>
  <c r="B22" i="35"/>
  <c r="B40" i="35" s="1"/>
  <c r="N79" i="28"/>
  <c r="M79" i="28"/>
  <c r="L79" i="28"/>
  <c r="K79" i="28"/>
  <c r="J79" i="28"/>
  <c r="I79" i="28"/>
  <c r="H79" i="28"/>
  <c r="G79" i="28"/>
  <c r="F79" i="28"/>
  <c r="E79" i="28"/>
  <c r="D79" i="28"/>
  <c r="C79" i="28"/>
  <c r="B19" i="35"/>
  <c r="B37" i="35" s="1"/>
  <c r="B55" i="35" s="1"/>
  <c r="B36" i="34"/>
  <c r="B54" i="34" s="1"/>
  <c r="B72" i="34" s="1"/>
  <c r="B35" i="34"/>
  <c r="B53" i="34" s="1"/>
  <c r="B34" i="34"/>
  <c r="B52" i="34" s="1"/>
  <c r="B33" i="34"/>
  <c r="B51" i="34" s="1"/>
  <c r="B32" i="34"/>
  <c r="B50" i="34" s="1"/>
  <c r="B31" i="34"/>
  <c r="B49" i="34" s="1"/>
  <c r="B30" i="34"/>
  <c r="B48" i="34" s="1"/>
  <c r="B29" i="34"/>
  <c r="B47" i="34" s="1"/>
  <c r="B28" i="34"/>
  <c r="B46" i="34" s="1"/>
  <c r="B27" i="34"/>
  <c r="B45" i="34" s="1"/>
  <c r="B26" i="34"/>
  <c r="B44" i="34" s="1"/>
  <c r="B25" i="34"/>
  <c r="B43" i="34" s="1"/>
  <c r="B24" i="34"/>
  <c r="B42" i="34" s="1"/>
  <c r="B23" i="34"/>
  <c r="B41" i="34" s="1"/>
  <c r="N78" i="28"/>
  <c r="M78" i="28"/>
  <c r="L78" i="28"/>
  <c r="K78" i="28"/>
  <c r="J78" i="28"/>
  <c r="I78" i="28"/>
  <c r="H78" i="28"/>
  <c r="G78" i="28"/>
  <c r="F78" i="28"/>
  <c r="E78" i="28"/>
  <c r="D78" i="28"/>
  <c r="C78" i="28"/>
  <c r="B19" i="34"/>
  <c r="B37" i="34" s="1"/>
  <c r="B55" i="34" s="1"/>
  <c r="B36" i="33"/>
  <c r="B54" i="33" s="1"/>
  <c r="B72" i="33" s="1"/>
  <c r="B35" i="33"/>
  <c r="B53" i="33" s="1"/>
  <c r="B34" i="33"/>
  <c r="B52" i="33" s="1"/>
  <c r="B33" i="33"/>
  <c r="B51" i="33" s="1"/>
  <c r="B32" i="33"/>
  <c r="B50" i="33" s="1"/>
  <c r="B31" i="33"/>
  <c r="B49" i="33" s="1"/>
  <c r="B30" i="33"/>
  <c r="B48" i="33" s="1"/>
  <c r="B29" i="33"/>
  <c r="B47" i="33" s="1"/>
  <c r="B28" i="33"/>
  <c r="B46" i="33" s="1"/>
  <c r="B27" i="33"/>
  <c r="B45" i="33" s="1"/>
  <c r="B26" i="33"/>
  <c r="B44" i="33" s="1"/>
  <c r="B25" i="33"/>
  <c r="B43" i="33" s="1"/>
  <c r="B24" i="33"/>
  <c r="B42" i="33" s="1"/>
  <c r="B23" i="33"/>
  <c r="B41" i="33" s="1"/>
  <c r="B22" i="33"/>
  <c r="B40" i="33" s="1"/>
  <c r="B58" i="33" s="1"/>
  <c r="CH77" i="28"/>
  <c r="CG77" i="28"/>
  <c r="CF77" i="28"/>
  <c r="CE77" i="28"/>
  <c r="CD77" i="28"/>
  <c r="CC77" i="28"/>
  <c r="CB77" i="28"/>
  <c r="CA77" i="28"/>
  <c r="BZ77" i="28"/>
  <c r="BY77" i="28"/>
  <c r="BX77" i="28"/>
  <c r="BW77" i="28"/>
  <c r="BV77" i="28"/>
  <c r="BU77" i="28"/>
  <c r="BT77" i="28"/>
  <c r="BS77" i="28"/>
  <c r="BR77" i="28"/>
  <c r="BQ77" i="28"/>
  <c r="BP77" i="28"/>
  <c r="BO77" i="28"/>
  <c r="BN77" i="28"/>
  <c r="BM77" i="28"/>
  <c r="BL77" i="28"/>
  <c r="BK77" i="28"/>
  <c r="BJ77" i="28"/>
  <c r="BI77" i="28"/>
  <c r="BH77" i="28"/>
  <c r="BG77" i="28"/>
  <c r="BF77" i="28"/>
  <c r="BE77" i="28"/>
  <c r="BD77" i="28"/>
  <c r="BC77" i="28"/>
  <c r="BB77" i="28"/>
  <c r="BA77" i="28"/>
  <c r="AZ77" i="28"/>
  <c r="AY77" i="28"/>
  <c r="AX77" i="28"/>
  <c r="AW77" i="28"/>
  <c r="AV77" i="28"/>
  <c r="AU77" i="28"/>
  <c r="AT77" i="28"/>
  <c r="AS77" i="28"/>
  <c r="AR77" i="28"/>
  <c r="AQ77" i="28"/>
  <c r="AP77" i="28"/>
  <c r="AO77" i="28"/>
  <c r="AN77" i="28"/>
  <c r="AM77" i="28"/>
  <c r="AL77" i="28"/>
  <c r="AK77" i="28"/>
  <c r="AJ77" i="28"/>
  <c r="AI77" i="28"/>
  <c r="AH77" i="28"/>
  <c r="AG77" i="28"/>
  <c r="AF77" i="28"/>
  <c r="AE77" i="28"/>
  <c r="AD77" i="28"/>
  <c r="AC77" i="28"/>
  <c r="AB77" i="28"/>
  <c r="AA77" i="28"/>
  <c r="Z77" i="28"/>
  <c r="Y77" i="28"/>
  <c r="X77" i="28"/>
  <c r="W77" i="28"/>
  <c r="V77" i="28"/>
  <c r="U77" i="28"/>
  <c r="T77" i="28"/>
  <c r="S77" i="28"/>
  <c r="R77" i="28"/>
  <c r="Q77" i="28"/>
  <c r="P77" i="28"/>
  <c r="O77" i="28"/>
  <c r="N77" i="28"/>
  <c r="M77" i="28"/>
  <c r="L77" i="28"/>
  <c r="K77" i="28"/>
  <c r="J77" i="28"/>
  <c r="I77" i="28"/>
  <c r="H77" i="28"/>
  <c r="G77" i="28"/>
  <c r="F77" i="28"/>
  <c r="E77" i="28"/>
  <c r="D77" i="28"/>
  <c r="C77" i="28"/>
  <c r="B19" i="33"/>
  <c r="B37" i="33" s="1"/>
  <c r="B55" i="33" s="1"/>
  <c r="B31" i="32"/>
  <c r="B46" i="32" s="1"/>
  <c r="B30" i="32"/>
  <c r="B45" i="32" s="1"/>
  <c r="B60" i="32" s="1"/>
  <c r="B29" i="32"/>
  <c r="B44" i="32" s="1"/>
  <c r="B59" i="32" s="1"/>
  <c r="B28" i="32"/>
  <c r="B43" i="32" s="1"/>
  <c r="B58" i="32" s="1"/>
  <c r="B27" i="32"/>
  <c r="B42" i="32" s="1"/>
  <c r="B57" i="32" s="1"/>
  <c r="B26" i="32"/>
  <c r="B41" i="32" s="1"/>
  <c r="B56" i="32" s="1"/>
  <c r="B25" i="32"/>
  <c r="B40" i="32" s="1"/>
  <c r="B55" i="32" s="1"/>
  <c r="B24" i="32"/>
  <c r="B39" i="32" s="1"/>
  <c r="B54" i="32" s="1"/>
  <c r="B23" i="32"/>
  <c r="B38" i="32" s="1"/>
  <c r="B53" i="32" s="1"/>
  <c r="B22" i="32"/>
  <c r="B37" i="32" s="1"/>
  <c r="B52" i="32" s="1"/>
  <c r="B21" i="32"/>
  <c r="B36" i="32" s="1"/>
  <c r="B51" i="32" s="1"/>
  <c r="B20" i="32"/>
  <c r="B35" i="32" s="1"/>
  <c r="B50" i="32" s="1"/>
  <c r="CA65" i="32"/>
  <c r="CA77" i="32" s="1"/>
  <c r="BK65" i="32"/>
  <c r="BK77" i="32" s="1"/>
  <c r="AU65" i="32"/>
  <c r="AU77" i="32" s="1"/>
  <c r="AE65" i="32"/>
  <c r="AE77" i="32" s="1"/>
  <c r="O65" i="32"/>
  <c r="O77" i="32" s="1"/>
  <c r="N76" i="28"/>
  <c r="M76" i="28"/>
  <c r="L76" i="28"/>
  <c r="K76" i="28"/>
  <c r="J76" i="28"/>
  <c r="I76" i="28"/>
  <c r="H76" i="28"/>
  <c r="G76" i="28"/>
  <c r="F76" i="28"/>
  <c r="E76" i="28"/>
  <c r="D76" i="28"/>
  <c r="B36" i="31"/>
  <c r="B54" i="31" s="1"/>
  <c r="B72" i="31" s="1"/>
  <c r="B35" i="31"/>
  <c r="B53" i="31" s="1"/>
  <c r="B34" i="31"/>
  <c r="B52" i="31" s="1"/>
  <c r="B33" i="31"/>
  <c r="B51" i="31" s="1"/>
  <c r="B32" i="31"/>
  <c r="B50" i="31" s="1"/>
  <c r="B31" i="31"/>
  <c r="B49" i="31" s="1"/>
  <c r="B30" i="31"/>
  <c r="B48" i="31" s="1"/>
  <c r="B29" i="31"/>
  <c r="B47" i="31" s="1"/>
  <c r="B28" i="31"/>
  <c r="B46" i="31" s="1"/>
  <c r="B27" i="31"/>
  <c r="B45" i="31" s="1"/>
  <c r="B26" i="31"/>
  <c r="B44" i="31" s="1"/>
  <c r="B25" i="31"/>
  <c r="B43" i="31" s="1"/>
  <c r="B24" i="31"/>
  <c r="B42" i="31" s="1"/>
  <c r="B23" i="31"/>
  <c r="B41" i="31" s="1"/>
  <c r="B19" i="31"/>
  <c r="B37" i="31" s="1"/>
  <c r="B55" i="31" s="1"/>
  <c r="B36" i="30"/>
  <c r="B54" i="30" s="1"/>
  <c r="B72" i="30" s="1"/>
  <c r="B35" i="30"/>
  <c r="B53" i="30" s="1"/>
  <c r="B34" i="30"/>
  <c r="B52" i="30" s="1"/>
  <c r="B33" i="30"/>
  <c r="B51" i="30" s="1"/>
  <c r="B32" i="30"/>
  <c r="B50" i="30" s="1"/>
  <c r="B31" i="30"/>
  <c r="B49" i="30" s="1"/>
  <c r="B30" i="30"/>
  <c r="B48" i="30" s="1"/>
  <c r="B29" i="30"/>
  <c r="B47" i="30" s="1"/>
  <c r="B28" i="30"/>
  <c r="B46" i="30" s="1"/>
  <c r="B27" i="30"/>
  <c r="B45" i="30" s="1"/>
  <c r="B26" i="30"/>
  <c r="B44" i="30" s="1"/>
  <c r="B25" i="30"/>
  <c r="B43" i="30" s="1"/>
  <c r="B24" i="30"/>
  <c r="B42" i="30" s="1"/>
  <c r="B23" i="30"/>
  <c r="B41" i="30" s="1"/>
  <c r="B19" i="30"/>
  <c r="B37" i="30" s="1"/>
  <c r="B55" i="30" s="1"/>
  <c r="B36" i="29"/>
  <c r="B54" i="29" s="1"/>
  <c r="B72" i="29" s="1"/>
  <c r="B35" i="29"/>
  <c r="B53" i="29" s="1"/>
  <c r="B34" i="29"/>
  <c r="B52" i="29" s="1"/>
  <c r="B33" i="29"/>
  <c r="B51" i="29" s="1"/>
  <c r="B32" i="29"/>
  <c r="B50" i="29" s="1"/>
  <c r="B31" i="29"/>
  <c r="B49" i="29" s="1"/>
  <c r="B30" i="29"/>
  <c r="B48" i="29" s="1"/>
  <c r="B29" i="29"/>
  <c r="B47" i="29" s="1"/>
  <c r="B28" i="29"/>
  <c r="B46" i="29" s="1"/>
  <c r="B27" i="29"/>
  <c r="B45" i="29" s="1"/>
  <c r="B26" i="29"/>
  <c r="B44" i="29" s="1"/>
  <c r="B25" i="29"/>
  <c r="B43" i="29" s="1"/>
  <c r="B24" i="29"/>
  <c r="B42" i="29" s="1"/>
  <c r="B23" i="29"/>
  <c r="B41" i="29" s="1"/>
  <c r="B19" i="29"/>
  <c r="B37" i="29" s="1"/>
  <c r="B55" i="29" s="1"/>
  <c r="B59" i="29" l="1"/>
  <c r="B78" i="29" s="1"/>
  <c r="B60" i="29"/>
  <c r="B79" i="29" s="1"/>
  <c r="B61" i="29"/>
  <c r="B80" i="29" s="1"/>
  <c r="B62" i="29"/>
  <c r="B81" i="29" s="1"/>
  <c r="B63" i="29"/>
  <c r="B82" i="29" s="1"/>
  <c r="B64" i="29"/>
  <c r="B83" i="29" s="1"/>
  <c r="B65" i="29"/>
  <c r="B84" i="29" s="1"/>
  <c r="B66" i="29"/>
  <c r="B85" i="29" s="1"/>
  <c r="B67" i="29"/>
  <c r="B86" i="29" s="1"/>
  <c r="B68" i="29"/>
  <c r="B87" i="29" s="1"/>
  <c r="B69" i="29"/>
  <c r="B88" i="29" s="1"/>
  <c r="B70" i="29"/>
  <c r="B89" i="29" s="1"/>
  <c r="B71" i="29"/>
  <c r="B90" i="29" s="1"/>
  <c r="B59" i="30"/>
  <c r="B78" i="30" s="1"/>
  <c r="B93" i="30" s="1"/>
  <c r="B60" i="30"/>
  <c r="B79" i="30" s="1"/>
  <c r="B94" i="30" s="1"/>
  <c r="B61" i="30"/>
  <c r="B80" i="30" s="1"/>
  <c r="B95" i="30" s="1"/>
  <c r="B62" i="30"/>
  <c r="B81" i="30" s="1"/>
  <c r="B96" i="30" s="1"/>
  <c r="B63" i="30"/>
  <c r="B82" i="30" s="1"/>
  <c r="B97" i="30" s="1"/>
  <c r="B64" i="30"/>
  <c r="B83" i="30" s="1"/>
  <c r="B98" i="30" s="1"/>
  <c r="B65" i="30"/>
  <c r="B84" i="30" s="1"/>
  <c r="B99" i="30" s="1"/>
  <c r="B66" i="30"/>
  <c r="B85" i="30" s="1"/>
  <c r="B100" i="30" s="1"/>
  <c r="B67" i="30"/>
  <c r="B86" i="30" s="1"/>
  <c r="B101" i="30" s="1"/>
  <c r="B68" i="30"/>
  <c r="B87" i="30" s="1"/>
  <c r="B102" i="30" s="1"/>
  <c r="B69" i="30"/>
  <c r="B88" i="30" s="1"/>
  <c r="B103" i="30" s="1"/>
  <c r="B70" i="30"/>
  <c r="B89" i="30" s="1"/>
  <c r="B104" i="30" s="1"/>
  <c r="B71" i="30"/>
  <c r="B90" i="30" s="1"/>
  <c r="B105" i="30" s="1"/>
  <c r="B59" i="31"/>
  <c r="B78" i="31" s="1"/>
  <c r="B60" i="31"/>
  <c r="B79" i="31" s="1"/>
  <c r="B61" i="31"/>
  <c r="B80" i="31" s="1"/>
  <c r="B62" i="31"/>
  <c r="B81" i="31" s="1"/>
  <c r="B63" i="31"/>
  <c r="B82" i="31" s="1"/>
  <c r="B64" i="31"/>
  <c r="B83" i="31" s="1"/>
  <c r="B65" i="31"/>
  <c r="B84" i="31" s="1"/>
  <c r="B66" i="31"/>
  <c r="B85" i="31" s="1"/>
  <c r="B67" i="31"/>
  <c r="B86" i="31" s="1"/>
  <c r="B68" i="31"/>
  <c r="B87" i="31" s="1"/>
  <c r="B69" i="31"/>
  <c r="B88" i="31" s="1"/>
  <c r="B70" i="31"/>
  <c r="B89" i="31" s="1"/>
  <c r="B71" i="31"/>
  <c r="B90" i="31" s="1"/>
  <c r="B59" i="33"/>
  <c r="B78" i="33" s="1"/>
  <c r="B60" i="33"/>
  <c r="B79" i="33" s="1"/>
  <c r="B61" i="33"/>
  <c r="B80" i="33" s="1"/>
  <c r="B62" i="33"/>
  <c r="B81" i="33" s="1"/>
  <c r="B63" i="33"/>
  <c r="B82" i="33" s="1"/>
  <c r="B64" i="33"/>
  <c r="B83" i="33" s="1"/>
  <c r="B65" i="33"/>
  <c r="B84" i="33" s="1"/>
  <c r="B66" i="33"/>
  <c r="B85" i="33" s="1"/>
  <c r="B67" i="33"/>
  <c r="B86" i="33" s="1"/>
  <c r="B68" i="33"/>
  <c r="B87" i="33" s="1"/>
  <c r="B69" i="33"/>
  <c r="B88" i="33" s="1"/>
  <c r="B70" i="33"/>
  <c r="B89" i="33" s="1"/>
  <c r="B71" i="33"/>
  <c r="B90" i="33" s="1"/>
  <c r="B59" i="35"/>
  <c r="B78" i="35" s="1"/>
  <c r="B93" i="35" s="1"/>
  <c r="B60" i="35"/>
  <c r="B79" i="35" s="1"/>
  <c r="B94" i="35" s="1"/>
  <c r="B61" i="35"/>
  <c r="B80" i="35" s="1"/>
  <c r="B95" i="35" s="1"/>
  <c r="B62" i="35"/>
  <c r="B81" i="35" s="1"/>
  <c r="B96" i="35" s="1"/>
  <c r="B63" i="35"/>
  <c r="B82" i="35" s="1"/>
  <c r="B97" i="35" s="1"/>
  <c r="B64" i="35"/>
  <c r="B83" i="35" s="1"/>
  <c r="B98" i="35" s="1"/>
  <c r="B65" i="35"/>
  <c r="B84" i="35" s="1"/>
  <c r="B99" i="35" s="1"/>
  <c r="B66" i="35"/>
  <c r="B85" i="35" s="1"/>
  <c r="B100" i="35" s="1"/>
  <c r="B67" i="35"/>
  <c r="B86" i="35" s="1"/>
  <c r="B101" i="35" s="1"/>
  <c r="B68" i="35"/>
  <c r="B87" i="35" s="1"/>
  <c r="B102" i="35" s="1"/>
  <c r="B69" i="35"/>
  <c r="B88" i="35" s="1"/>
  <c r="B103" i="35" s="1"/>
  <c r="B70" i="35"/>
  <c r="B89" i="35" s="1"/>
  <c r="B104" i="35" s="1"/>
  <c r="B71" i="35"/>
  <c r="B90" i="35" s="1"/>
  <c r="B105" i="35" s="1"/>
  <c r="B59" i="36"/>
  <c r="B78" i="36" s="1"/>
  <c r="B60" i="36"/>
  <c r="B79" i="36" s="1"/>
  <c r="B61" i="36"/>
  <c r="B80" i="36" s="1"/>
  <c r="B62" i="36"/>
  <c r="B81" i="36" s="1"/>
  <c r="B63" i="36"/>
  <c r="B82" i="36" s="1"/>
  <c r="B64" i="36"/>
  <c r="B83" i="36" s="1"/>
  <c r="B65" i="36"/>
  <c r="B84" i="36" s="1"/>
  <c r="B66" i="36"/>
  <c r="B85" i="36" s="1"/>
  <c r="B67" i="36"/>
  <c r="B86" i="36" s="1"/>
  <c r="B68" i="36"/>
  <c r="B87" i="36" s="1"/>
  <c r="B69" i="36"/>
  <c r="B88" i="36" s="1"/>
  <c r="B70" i="36"/>
  <c r="B89" i="36" s="1"/>
  <c r="B71" i="36"/>
  <c r="B90" i="36" s="1"/>
  <c r="I162" i="30"/>
  <c r="J23" i="29"/>
  <c r="K23" i="29" s="1"/>
  <c r="J23" i="30"/>
  <c r="I59" i="30"/>
  <c r="G74" i="35"/>
  <c r="F25" i="28"/>
  <c r="I64" i="33"/>
  <c r="J28" i="33"/>
  <c r="I69" i="33"/>
  <c r="J33" i="33"/>
  <c r="I30" i="33"/>
  <c r="I65" i="33"/>
  <c r="J29" i="33"/>
  <c r="I61" i="33"/>
  <c r="J25" i="33"/>
  <c r="H62" i="33"/>
  <c r="I26" i="33"/>
  <c r="H67" i="33"/>
  <c r="I31" i="33"/>
  <c r="H71" i="33"/>
  <c r="I35" i="33"/>
  <c r="H60" i="33"/>
  <c r="I24" i="33"/>
  <c r="H37" i="33"/>
  <c r="H70" i="33"/>
  <c r="I34" i="33"/>
  <c r="H63" i="33"/>
  <c r="I27" i="33"/>
  <c r="H68" i="33"/>
  <c r="I32" i="33"/>
  <c r="V22" i="32"/>
  <c r="U28" i="32"/>
  <c r="V23" i="32"/>
  <c r="U29" i="32"/>
  <c r="U26" i="32"/>
  <c r="V27" i="32"/>
  <c r="U21" i="32"/>
  <c r="U24" i="32"/>
  <c r="U25" i="32"/>
  <c r="U20" i="32"/>
  <c r="K35" i="29"/>
  <c r="J174" i="29"/>
  <c r="J155" i="29"/>
  <c r="J71" i="29"/>
  <c r="J34" i="29"/>
  <c r="K24" i="29"/>
  <c r="J34" i="30"/>
  <c r="I173" i="30"/>
  <c r="I154" i="30"/>
  <c r="I70" i="30"/>
  <c r="J26" i="30"/>
  <c r="J32" i="30"/>
  <c r="G24" i="31"/>
  <c r="F163" i="31"/>
  <c r="F144" i="31"/>
  <c r="F60" i="31"/>
  <c r="G25" i="31"/>
  <c r="F145" i="31"/>
  <c r="F164" i="31"/>
  <c r="F61" i="31"/>
  <c r="K33" i="30"/>
  <c r="J172" i="30"/>
  <c r="J153" i="30"/>
  <c r="J69" i="30"/>
  <c r="I167" i="29"/>
  <c r="I148" i="29"/>
  <c r="I64" i="29"/>
  <c r="J28" i="29"/>
  <c r="F147" i="31"/>
  <c r="F166" i="31"/>
  <c r="F63" i="31"/>
  <c r="G27" i="31"/>
  <c r="K33" i="29"/>
  <c r="J172" i="29"/>
  <c r="J153" i="29"/>
  <c r="J69" i="29"/>
  <c r="J25" i="30"/>
  <c r="I164" i="30"/>
  <c r="I145" i="30"/>
  <c r="I61" i="30"/>
  <c r="L27" i="30"/>
  <c r="K166" i="30"/>
  <c r="K147" i="30"/>
  <c r="K63" i="30"/>
  <c r="G31" i="31"/>
  <c r="F170" i="31"/>
  <c r="F151" i="31"/>
  <c r="F67" i="31"/>
  <c r="G23" i="31"/>
  <c r="J30" i="30"/>
  <c r="J31" i="29"/>
  <c r="I170" i="29"/>
  <c r="I151" i="29"/>
  <c r="I67" i="29"/>
  <c r="J29" i="29"/>
  <c r="K26" i="29"/>
  <c r="G29" i="31"/>
  <c r="F168" i="31"/>
  <c r="F149" i="31"/>
  <c r="F65" i="31"/>
  <c r="F172" i="31"/>
  <c r="F153" i="31"/>
  <c r="F69" i="31"/>
  <c r="G33" i="31"/>
  <c r="J32" i="29"/>
  <c r="J31" i="30"/>
  <c r="I170" i="30"/>
  <c r="I151" i="30"/>
  <c r="I67" i="30"/>
  <c r="K24" i="30"/>
  <c r="J163" i="30"/>
  <c r="J144" i="30"/>
  <c r="J60" i="30"/>
  <c r="K27" i="29"/>
  <c r="J166" i="29"/>
  <c r="J147" i="29"/>
  <c r="J63" i="29"/>
  <c r="L28" i="30"/>
  <c r="K167" i="30"/>
  <c r="K148" i="30"/>
  <c r="K64" i="30"/>
  <c r="J30" i="29"/>
  <c r="J29" i="30"/>
  <c r="G30" i="31"/>
  <c r="J25" i="29"/>
  <c r="I164" i="29"/>
  <c r="I145" i="29"/>
  <c r="I61" i="29"/>
  <c r="G26" i="31"/>
  <c r="F165" i="31"/>
  <c r="F146" i="31"/>
  <c r="F62" i="31"/>
  <c r="G34" i="31"/>
  <c r="F173" i="31"/>
  <c r="F154" i="31"/>
  <c r="F70" i="31"/>
  <c r="F174" i="31"/>
  <c r="F155" i="31"/>
  <c r="F71" i="31"/>
  <c r="G35" i="31"/>
  <c r="J35" i="30"/>
  <c r="I174" i="30"/>
  <c r="I155" i="30"/>
  <c r="I71" i="30"/>
  <c r="G28" i="31"/>
  <c r="F167" i="31"/>
  <c r="F148" i="31"/>
  <c r="F64" i="31"/>
  <c r="G32" i="31"/>
  <c r="F171" i="31"/>
  <c r="F152" i="31"/>
  <c r="F68" i="31"/>
  <c r="AD61" i="28"/>
  <c r="AD81" i="28"/>
  <c r="AT61" i="28"/>
  <c r="AT65" i="28" s="1"/>
  <c r="AT81" i="28"/>
  <c r="BF61" i="28"/>
  <c r="BF81" i="28"/>
  <c r="BJ61" i="28"/>
  <c r="BJ81" i="28"/>
  <c r="BR61" i="28"/>
  <c r="BR65" i="28" s="1"/>
  <c r="BR81" i="28"/>
  <c r="CD61" i="28"/>
  <c r="CD65" i="28" s="1"/>
  <c r="CD81" i="28"/>
  <c r="CH61" i="28"/>
  <c r="CH81" i="28"/>
  <c r="BF65" i="28"/>
  <c r="V61" i="28"/>
  <c r="V65" i="28" s="1"/>
  <c r="V81" i="28"/>
  <c r="AP61" i="28"/>
  <c r="AP81" i="28"/>
  <c r="BN61" i="28"/>
  <c r="BN65" i="28" s="1"/>
  <c r="BN81" i="28"/>
  <c r="O61" i="28"/>
  <c r="O81" i="28"/>
  <c r="S81" i="28"/>
  <c r="S61" i="28"/>
  <c r="W81" i="28"/>
  <c r="W61" i="28"/>
  <c r="AA61" i="28"/>
  <c r="AA65" i="28" s="1"/>
  <c r="AA81" i="28"/>
  <c r="AE61" i="28"/>
  <c r="AE65" i="28" s="1"/>
  <c r="AE81" i="28"/>
  <c r="AI81" i="28"/>
  <c r="AI61" i="28"/>
  <c r="AM61" i="28"/>
  <c r="AM65" i="28" s="1"/>
  <c r="AM81" i="28"/>
  <c r="AQ61" i="28"/>
  <c r="AQ81" i="28"/>
  <c r="AU61" i="28"/>
  <c r="AU81" i="28"/>
  <c r="AY81" i="28"/>
  <c r="AY61" i="28"/>
  <c r="BC61" i="28"/>
  <c r="BC81" i="28"/>
  <c r="BG81" i="28"/>
  <c r="BG61" i="28"/>
  <c r="BK61" i="28"/>
  <c r="BK81" i="28"/>
  <c r="BO61" i="28"/>
  <c r="BO81" i="28"/>
  <c r="BS81" i="28"/>
  <c r="BS61" i="28"/>
  <c r="BW61" i="28"/>
  <c r="BW65" i="28" s="1"/>
  <c r="BW81" i="28"/>
  <c r="CA81" i="28"/>
  <c r="CA61" i="28"/>
  <c r="CE61" i="28"/>
  <c r="CE81" i="28"/>
  <c r="BG65" i="28"/>
  <c r="BS65" i="28"/>
  <c r="BK65" i="28"/>
  <c r="AY65" i="28"/>
  <c r="S65" i="28"/>
  <c r="R61" i="28"/>
  <c r="R81" i="28"/>
  <c r="AH61" i="28"/>
  <c r="AH65" i="28" s="1"/>
  <c r="AH81" i="28"/>
  <c r="AX61" i="28"/>
  <c r="AX81" i="28"/>
  <c r="BZ61" i="28"/>
  <c r="BZ81" i="28"/>
  <c r="P61" i="28"/>
  <c r="P81" i="28"/>
  <c r="T81" i="28"/>
  <c r="T61" i="28"/>
  <c r="T65" i="28" s="1"/>
  <c r="X61" i="28"/>
  <c r="X65" i="28" s="1"/>
  <c r="X81" i="28"/>
  <c r="AB61" i="28"/>
  <c r="AB65" i="28" s="1"/>
  <c r="AB81" i="28"/>
  <c r="AF61" i="28"/>
  <c r="AF81" i="28"/>
  <c r="AJ61" i="28"/>
  <c r="AJ81" i="28"/>
  <c r="AN81" i="28"/>
  <c r="AN61" i="28"/>
  <c r="AN65" i="28" s="1"/>
  <c r="AR61" i="28"/>
  <c r="AR65" i="28" s="1"/>
  <c r="AR81" i="28"/>
  <c r="AV61" i="28"/>
  <c r="AV65" i="28" s="1"/>
  <c r="AV81" i="28"/>
  <c r="AZ61" i="28"/>
  <c r="AZ65" i="28" s="1"/>
  <c r="AZ81" i="28"/>
  <c r="BD81" i="28"/>
  <c r="BD61" i="28"/>
  <c r="BD65" i="28" s="1"/>
  <c r="BH61" i="28"/>
  <c r="BH81" i="28"/>
  <c r="BL61" i="28"/>
  <c r="BL81" i="28"/>
  <c r="BP61" i="28"/>
  <c r="BP81" i="28"/>
  <c r="BT81" i="28"/>
  <c r="BT61" i="28"/>
  <c r="BT65" i="28" s="1"/>
  <c r="BX61" i="28"/>
  <c r="BX65" i="28" s="1"/>
  <c r="BX81" i="28"/>
  <c r="CB61" i="28"/>
  <c r="CB65" i="28" s="1"/>
  <c r="CB81" i="28"/>
  <c r="CF81" i="28"/>
  <c r="CF61" i="28"/>
  <c r="CF65" i="28" s="1"/>
  <c r="BZ65" i="28"/>
  <c r="AP65" i="28"/>
  <c r="AX65" i="28"/>
  <c r="R65" i="28"/>
  <c r="CH65" i="28"/>
  <c r="BJ65" i="28"/>
  <c r="AD65" i="28"/>
  <c r="Z61" i="28"/>
  <c r="Z65" i="28" s="1"/>
  <c r="Z81" i="28"/>
  <c r="AL61" i="28"/>
  <c r="AL65" i="28" s="1"/>
  <c r="AL81" i="28"/>
  <c r="BB61" i="28"/>
  <c r="BB65" i="28" s="1"/>
  <c r="BB81" i="28"/>
  <c r="BV61" i="28"/>
  <c r="BV65" i="28" s="1"/>
  <c r="BV81" i="28"/>
  <c r="Q61" i="28"/>
  <c r="Q65" i="28" s="1"/>
  <c r="Q81" i="28"/>
  <c r="U61" i="28"/>
  <c r="U81" i="28"/>
  <c r="Y61" i="28"/>
  <c r="Y81" i="28"/>
  <c r="AC61" i="28"/>
  <c r="AC81" i="28"/>
  <c r="AG61" i="28"/>
  <c r="AG65" i="28" s="1"/>
  <c r="AG81" i="28"/>
  <c r="AK61" i="28"/>
  <c r="AK65" i="28" s="1"/>
  <c r="AK81" i="28"/>
  <c r="AO61" i="28"/>
  <c r="AO65" i="28" s="1"/>
  <c r="AO81" i="28"/>
  <c r="AS61" i="28"/>
  <c r="AS65" i="28" s="1"/>
  <c r="AS81" i="28"/>
  <c r="AW61" i="28"/>
  <c r="AW65" i="28" s="1"/>
  <c r="AW81" i="28"/>
  <c r="BA61" i="28"/>
  <c r="BA65" i="28" s="1"/>
  <c r="BA81" i="28"/>
  <c r="BE61" i="28"/>
  <c r="BE65" i="28" s="1"/>
  <c r="BE81" i="28"/>
  <c r="BI61" i="28"/>
  <c r="BI65" i="28" s="1"/>
  <c r="BI81" i="28"/>
  <c r="BM61" i="28"/>
  <c r="BM65" i="28" s="1"/>
  <c r="BM81" i="28"/>
  <c r="BQ61" i="28"/>
  <c r="BQ65" i="28" s="1"/>
  <c r="BQ81" i="28"/>
  <c r="BU61" i="28"/>
  <c r="BU65" i="28" s="1"/>
  <c r="BU81" i="28"/>
  <c r="BY61" i="28"/>
  <c r="BY65" i="28" s="1"/>
  <c r="BY81" i="28"/>
  <c r="CC61" i="28"/>
  <c r="CC81" i="28"/>
  <c r="CG61" i="28"/>
  <c r="CG65" i="28" s="1"/>
  <c r="CG81" i="28"/>
  <c r="BH65" i="28"/>
  <c r="AQ65" i="28"/>
  <c r="AC65" i="28"/>
  <c r="BL65" i="28"/>
  <c r="AF65" i="28"/>
  <c r="CA65" i="28"/>
  <c r="BC65" i="28"/>
  <c r="W65" i="28"/>
  <c r="CC65" i="28"/>
  <c r="P65" i="28"/>
  <c r="AU65" i="28"/>
  <c r="O65" i="28"/>
  <c r="Y65" i="28"/>
  <c r="BP65" i="28"/>
  <c r="AJ65" i="28"/>
  <c r="CE65" i="28"/>
  <c r="BO65" i="28"/>
  <c r="AI65" i="28"/>
  <c r="U65" i="28"/>
  <c r="L70" i="28"/>
  <c r="L62" i="28" s="1"/>
  <c r="J72" i="28"/>
  <c r="J64" i="28" s="1"/>
  <c r="I81" i="28"/>
  <c r="C70" i="28"/>
  <c r="C62" i="28" s="1"/>
  <c r="G70" i="28"/>
  <c r="G62" i="28" s="1"/>
  <c r="M70" i="28"/>
  <c r="M62" i="28" s="1"/>
  <c r="D71" i="28"/>
  <c r="D63" i="28" s="1"/>
  <c r="F72" i="28"/>
  <c r="F64" i="28" s="1"/>
  <c r="M72" i="28"/>
  <c r="M64" i="28" s="1"/>
  <c r="F81" i="28"/>
  <c r="J81" i="28"/>
  <c r="N81" i="28"/>
  <c r="C71" i="28"/>
  <c r="C63" i="28" s="1"/>
  <c r="M81" i="28"/>
  <c r="D70" i="28"/>
  <c r="D62" i="28" s="1"/>
  <c r="C72" i="28"/>
  <c r="C64" i="28" s="1"/>
  <c r="G72" i="28"/>
  <c r="G64" i="28" s="1"/>
  <c r="G81" i="28"/>
  <c r="K81" i="28"/>
  <c r="F70" i="28"/>
  <c r="F62" i="28" s="1"/>
  <c r="G71" i="28"/>
  <c r="G63" i="28" s="1"/>
  <c r="E72" i="28"/>
  <c r="E64" i="28" s="1"/>
  <c r="E81" i="28"/>
  <c r="I70" i="28"/>
  <c r="I62" i="28" s="1"/>
  <c r="N70" i="28"/>
  <c r="N62" i="28" s="1"/>
  <c r="E71" i="28"/>
  <c r="E63" i="28" s="1"/>
  <c r="E70" i="28"/>
  <c r="E62" i="28" s="1"/>
  <c r="J70" i="28"/>
  <c r="J62" i="28" s="1"/>
  <c r="F71" i="28"/>
  <c r="F63" i="28" s="1"/>
  <c r="D72" i="28"/>
  <c r="D64" i="28" s="1"/>
  <c r="I72" i="28"/>
  <c r="I64" i="28" s="1"/>
  <c r="D81" i="28"/>
  <c r="H81" i="28"/>
  <c r="L81" i="28"/>
  <c r="C76" i="28"/>
  <c r="C77" i="29"/>
  <c r="H77" i="29"/>
  <c r="P77" i="29"/>
  <c r="X77" i="29"/>
  <c r="AF77" i="29"/>
  <c r="AN77" i="29"/>
  <c r="AV77" i="29"/>
  <c r="BD77" i="29"/>
  <c r="BL77" i="29"/>
  <c r="BT77" i="29"/>
  <c r="CB77" i="29"/>
  <c r="E77" i="31"/>
  <c r="E92" i="31" s="1"/>
  <c r="M77" i="31"/>
  <c r="M92" i="31" s="1"/>
  <c r="U77" i="31"/>
  <c r="U92" i="31" s="1"/>
  <c r="AC77" i="31"/>
  <c r="AC92" i="31" s="1"/>
  <c r="AK77" i="31"/>
  <c r="AK92" i="31" s="1"/>
  <c r="AS77" i="31"/>
  <c r="AS92" i="31" s="1"/>
  <c r="BA77" i="31"/>
  <c r="BA92" i="31" s="1"/>
  <c r="BI77" i="31"/>
  <c r="BI92" i="31" s="1"/>
  <c r="BQ77" i="31"/>
  <c r="BQ92" i="31" s="1"/>
  <c r="BY77" i="31"/>
  <c r="BY92" i="31" s="1"/>
  <c r="CG77" i="31"/>
  <c r="CG92" i="31" s="1"/>
  <c r="I65" i="32"/>
  <c r="I77" i="32" s="1"/>
  <c r="Q65" i="32"/>
  <c r="Q77" i="32" s="1"/>
  <c r="Y65" i="32"/>
  <c r="Y77" i="32" s="1"/>
  <c r="AG65" i="32"/>
  <c r="AG77" i="32" s="1"/>
  <c r="AO65" i="32"/>
  <c r="AO77" i="32" s="1"/>
  <c r="AW65" i="32"/>
  <c r="AW77" i="32" s="1"/>
  <c r="BE65" i="32"/>
  <c r="BE77" i="32" s="1"/>
  <c r="BM65" i="32"/>
  <c r="BM77" i="32" s="1"/>
  <c r="BU65" i="32"/>
  <c r="BU77" i="32" s="1"/>
  <c r="CC65" i="32"/>
  <c r="CC77" i="32" s="1"/>
  <c r="AI77" i="29"/>
  <c r="I77" i="29"/>
  <c r="Q77" i="29"/>
  <c r="Y77" i="29"/>
  <c r="AG77" i="29"/>
  <c r="AO77" i="29"/>
  <c r="AW77" i="29"/>
  <c r="BE77" i="29"/>
  <c r="BM77" i="29"/>
  <c r="BU77" i="29"/>
  <c r="CC77" i="29"/>
  <c r="F77" i="31"/>
  <c r="F92" i="31" s="1"/>
  <c r="N77" i="31"/>
  <c r="N92" i="31" s="1"/>
  <c r="V77" i="31"/>
  <c r="V92" i="31" s="1"/>
  <c r="AD77" i="31"/>
  <c r="AD92" i="31" s="1"/>
  <c r="AL77" i="31"/>
  <c r="AL92" i="31" s="1"/>
  <c r="AT77" i="31"/>
  <c r="AT92" i="31" s="1"/>
  <c r="BB77" i="31"/>
  <c r="BB92" i="31" s="1"/>
  <c r="BJ77" i="31"/>
  <c r="BJ92" i="31" s="1"/>
  <c r="BR77" i="31"/>
  <c r="BR92" i="31" s="1"/>
  <c r="BZ77" i="31"/>
  <c r="BZ92" i="31" s="1"/>
  <c r="CH77" i="31"/>
  <c r="CH92" i="31" s="1"/>
  <c r="J65" i="32"/>
  <c r="J77" i="32" s="1"/>
  <c r="R65" i="32"/>
  <c r="R77" i="32" s="1"/>
  <c r="Z65" i="32"/>
  <c r="Z77" i="32" s="1"/>
  <c r="AH65" i="32"/>
  <c r="AH77" i="32" s="1"/>
  <c r="AP65" i="32"/>
  <c r="AP77" i="32" s="1"/>
  <c r="AX65" i="32"/>
  <c r="AX77" i="32" s="1"/>
  <c r="BF65" i="32"/>
  <c r="BF77" i="32" s="1"/>
  <c r="BN65" i="32"/>
  <c r="BN77" i="32" s="1"/>
  <c r="BV65" i="32"/>
  <c r="BV77" i="32" s="1"/>
  <c r="CD65" i="32"/>
  <c r="CD77" i="32" s="1"/>
  <c r="AA77" i="29"/>
  <c r="J77" i="29"/>
  <c r="R77" i="29"/>
  <c r="Z77" i="29"/>
  <c r="Z77" i="30" s="1"/>
  <c r="Z92" i="30" s="1"/>
  <c r="AH77" i="29"/>
  <c r="AP77" i="29"/>
  <c r="AX77" i="29"/>
  <c r="BF77" i="29"/>
  <c r="BN77" i="29"/>
  <c r="BV77" i="29"/>
  <c r="CD77" i="29"/>
  <c r="G77" i="31"/>
  <c r="G92" i="31" s="1"/>
  <c r="O77" i="31"/>
  <c r="O92" i="31" s="1"/>
  <c r="W77" i="31"/>
  <c r="W92" i="31" s="1"/>
  <c r="AE77" i="31"/>
  <c r="AE92" i="31" s="1"/>
  <c r="AM77" i="31"/>
  <c r="AM92" i="31" s="1"/>
  <c r="AU77" i="31"/>
  <c r="AU92" i="31" s="1"/>
  <c r="BC77" i="31"/>
  <c r="BC92" i="31" s="1"/>
  <c r="BK77" i="31"/>
  <c r="BK92" i="31" s="1"/>
  <c r="BS77" i="31"/>
  <c r="BS92" i="31" s="1"/>
  <c r="CA77" i="31"/>
  <c r="CA92" i="31" s="1"/>
  <c r="C65" i="32"/>
  <c r="C77" i="32" s="1"/>
  <c r="K65" i="32"/>
  <c r="K77" i="32" s="1"/>
  <c r="S65" i="32"/>
  <c r="S77" i="32" s="1"/>
  <c r="AA65" i="32"/>
  <c r="AA77" i="32" s="1"/>
  <c r="AI65" i="32"/>
  <c r="AI77" i="32" s="1"/>
  <c r="AQ65" i="32"/>
  <c r="AQ77" i="32" s="1"/>
  <c r="AY65" i="32"/>
  <c r="AY77" i="32" s="1"/>
  <c r="BG65" i="32"/>
  <c r="BG77" i="32" s="1"/>
  <c r="BO65" i="32"/>
  <c r="BO77" i="32" s="1"/>
  <c r="BW65" i="32"/>
  <c r="BW77" i="32" s="1"/>
  <c r="CE65" i="32"/>
  <c r="CE77" i="32" s="1"/>
  <c r="K77" i="29"/>
  <c r="AQ77" i="29"/>
  <c r="BG77" i="29"/>
  <c r="BO77" i="29"/>
  <c r="BW77" i="29"/>
  <c r="CE77" i="29"/>
  <c r="H77" i="31"/>
  <c r="H92" i="31" s="1"/>
  <c r="P77" i="31"/>
  <c r="P92" i="31" s="1"/>
  <c r="X77" i="31"/>
  <c r="X92" i="31" s="1"/>
  <c r="AF77" i="31"/>
  <c r="AF92" i="31" s="1"/>
  <c r="AN77" i="31"/>
  <c r="AN92" i="31" s="1"/>
  <c r="AV77" i="31"/>
  <c r="AV92" i="31" s="1"/>
  <c r="BD77" i="31"/>
  <c r="BD92" i="31" s="1"/>
  <c r="BL77" i="31"/>
  <c r="BL92" i="31" s="1"/>
  <c r="BT77" i="31"/>
  <c r="BT92" i="31" s="1"/>
  <c r="CB77" i="31"/>
  <c r="CB92" i="31" s="1"/>
  <c r="D65" i="32"/>
  <c r="D77" i="32" s="1"/>
  <c r="L65" i="32"/>
  <c r="L77" i="32" s="1"/>
  <c r="T65" i="32"/>
  <c r="T77" i="32" s="1"/>
  <c r="AB65" i="32"/>
  <c r="AB77" i="32" s="1"/>
  <c r="AJ65" i="32"/>
  <c r="AJ77" i="32" s="1"/>
  <c r="AR65" i="32"/>
  <c r="AR77" i="32" s="1"/>
  <c r="AZ65" i="32"/>
  <c r="AZ77" i="32" s="1"/>
  <c r="BH65" i="32"/>
  <c r="BH77" i="32" s="1"/>
  <c r="BP65" i="32"/>
  <c r="BP77" i="32" s="1"/>
  <c r="BX65" i="32"/>
  <c r="BX77" i="32" s="1"/>
  <c r="CF65" i="32"/>
  <c r="CF77" i="32" s="1"/>
  <c r="AY77" i="29"/>
  <c r="D77" i="29"/>
  <c r="L77" i="29"/>
  <c r="T77" i="29"/>
  <c r="AB77" i="29"/>
  <c r="AJ77" i="29"/>
  <c r="AR77" i="29"/>
  <c r="AZ77" i="29"/>
  <c r="BH77" i="29"/>
  <c r="BP77" i="29"/>
  <c r="BX77" i="29"/>
  <c r="CF77" i="29"/>
  <c r="I77" i="31"/>
  <c r="I92" i="31" s="1"/>
  <c r="Q77" i="31"/>
  <c r="Q92" i="31" s="1"/>
  <c r="Y77" i="31"/>
  <c r="Y92" i="31" s="1"/>
  <c r="AG77" i="31"/>
  <c r="AG92" i="31" s="1"/>
  <c r="AO77" i="31"/>
  <c r="AO92" i="31" s="1"/>
  <c r="AW77" i="31"/>
  <c r="AW92" i="31" s="1"/>
  <c r="BE77" i="31"/>
  <c r="BE92" i="31" s="1"/>
  <c r="BM77" i="31"/>
  <c r="BM92" i="31" s="1"/>
  <c r="BU77" i="31"/>
  <c r="BU92" i="31" s="1"/>
  <c r="CC77" i="31"/>
  <c r="CC92" i="31" s="1"/>
  <c r="E65" i="32"/>
  <c r="E77" i="32" s="1"/>
  <c r="M65" i="32"/>
  <c r="M77" i="32" s="1"/>
  <c r="U65" i="32"/>
  <c r="U77" i="32" s="1"/>
  <c r="AC65" i="32"/>
  <c r="AC77" i="32" s="1"/>
  <c r="AK65" i="32"/>
  <c r="AK77" i="32" s="1"/>
  <c r="AS65" i="32"/>
  <c r="AS77" i="32" s="1"/>
  <c r="BA65" i="32"/>
  <c r="BA77" i="32" s="1"/>
  <c r="BI65" i="32"/>
  <c r="BI77" i="32" s="1"/>
  <c r="BQ65" i="32"/>
  <c r="BQ77" i="32" s="1"/>
  <c r="BY65" i="32"/>
  <c r="BY77" i="32" s="1"/>
  <c r="CG65" i="32"/>
  <c r="CG77" i="32" s="1"/>
  <c r="S77" i="29"/>
  <c r="E77" i="29"/>
  <c r="M77" i="29"/>
  <c r="U77" i="29"/>
  <c r="U77" i="30" s="1"/>
  <c r="U92" i="30" s="1"/>
  <c r="AC77" i="29"/>
  <c r="AK77" i="29"/>
  <c r="AS77" i="29"/>
  <c r="BA77" i="29"/>
  <c r="BI77" i="29"/>
  <c r="BQ77" i="29"/>
  <c r="BY77" i="29"/>
  <c r="CG77" i="29"/>
  <c r="J77" i="31"/>
  <c r="J92" i="31" s="1"/>
  <c r="R77" i="31"/>
  <c r="R92" i="31" s="1"/>
  <c r="Z77" i="31"/>
  <c r="Z92" i="31" s="1"/>
  <c r="AH77" i="31"/>
  <c r="AH92" i="31" s="1"/>
  <c r="AP77" i="31"/>
  <c r="AP92" i="31" s="1"/>
  <c r="AX77" i="31"/>
  <c r="AX92" i="31" s="1"/>
  <c r="BF77" i="31"/>
  <c r="BF92" i="31" s="1"/>
  <c r="BN77" i="31"/>
  <c r="BN92" i="31" s="1"/>
  <c r="BV77" i="31"/>
  <c r="BV92" i="31" s="1"/>
  <c r="CD77" i="31"/>
  <c r="CD92" i="31" s="1"/>
  <c r="F65" i="32"/>
  <c r="F77" i="32" s="1"/>
  <c r="N65" i="32"/>
  <c r="N77" i="32" s="1"/>
  <c r="V65" i="32"/>
  <c r="V77" i="32" s="1"/>
  <c r="AD65" i="32"/>
  <c r="AD77" i="32" s="1"/>
  <c r="AL65" i="32"/>
  <c r="AL77" i="32" s="1"/>
  <c r="AT65" i="32"/>
  <c r="AT77" i="32" s="1"/>
  <c r="BB65" i="32"/>
  <c r="BB77" i="32" s="1"/>
  <c r="BJ65" i="32"/>
  <c r="BJ77" i="32" s="1"/>
  <c r="BR65" i="32"/>
  <c r="BR77" i="32" s="1"/>
  <c r="BZ65" i="32"/>
  <c r="BZ77" i="32" s="1"/>
  <c r="CH65" i="32"/>
  <c r="CH77" i="32" s="1"/>
  <c r="F77" i="29"/>
  <c r="N77" i="29"/>
  <c r="V77" i="29"/>
  <c r="V77" i="30" s="1"/>
  <c r="V92" i="30" s="1"/>
  <c r="AD77" i="29"/>
  <c r="AL77" i="29"/>
  <c r="AT77" i="29"/>
  <c r="BB77" i="29"/>
  <c r="BJ77" i="29"/>
  <c r="BR77" i="29"/>
  <c r="BZ77" i="29"/>
  <c r="CH77" i="29"/>
  <c r="C77" i="31"/>
  <c r="C92" i="31" s="1"/>
  <c r="K77" i="31"/>
  <c r="K92" i="31" s="1"/>
  <c r="S77" i="31"/>
  <c r="S92" i="31" s="1"/>
  <c r="AA77" i="31"/>
  <c r="AA92" i="31" s="1"/>
  <c r="AI77" i="31"/>
  <c r="AI92" i="31" s="1"/>
  <c r="AQ77" i="31"/>
  <c r="AQ92" i="31" s="1"/>
  <c r="AY77" i="31"/>
  <c r="AY92" i="31" s="1"/>
  <c r="BG77" i="31"/>
  <c r="BG92" i="31" s="1"/>
  <c r="BO77" i="31"/>
  <c r="BO92" i="31" s="1"/>
  <c r="BW77" i="31"/>
  <c r="BW92" i="31" s="1"/>
  <c r="CE77" i="31"/>
  <c r="CE92" i="31" s="1"/>
  <c r="G65" i="32"/>
  <c r="G77" i="32" s="1"/>
  <c r="W65" i="32"/>
  <c r="W77" i="32" s="1"/>
  <c r="AM65" i="32"/>
  <c r="AM77" i="32" s="1"/>
  <c r="BC65" i="32"/>
  <c r="BC77" i="32" s="1"/>
  <c r="BS65" i="32"/>
  <c r="BS77" i="32" s="1"/>
  <c r="G77" i="29"/>
  <c r="O77" i="29"/>
  <c r="W77" i="29"/>
  <c r="AE77" i="29"/>
  <c r="AM77" i="29"/>
  <c r="AU77" i="29"/>
  <c r="BC77" i="29"/>
  <c r="BK77" i="29"/>
  <c r="BS77" i="29"/>
  <c r="CA77" i="29"/>
  <c r="D77" i="31"/>
  <c r="D92" i="31" s="1"/>
  <c r="L77" i="31"/>
  <c r="L92" i="31" s="1"/>
  <c r="T77" i="31"/>
  <c r="T92" i="31" s="1"/>
  <c r="AB77" i="31"/>
  <c r="AB92" i="31" s="1"/>
  <c r="AJ77" i="31"/>
  <c r="AJ92" i="31" s="1"/>
  <c r="AR77" i="31"/>
  <c r="AR92" i="31" s="1"/>
  <c r="AZ77" i="31"/>
  <c r="AZ92" i="31" s="1"/>
  <c r="BH77" i="31"/>
  <c r="BH92" i="31" s="1"/>
  <c r="BP77" i="31"/>
  <c r="BP92" i="31" s="1"/>
  <c r="BX77" i="31"/>
  <c r="BX92" i="31" s="1"/>
  <c r="CF77" i="31"/>
  <c r="CF92" i="31" s="1"/>
  <c r="H65" i="32"/>
  <c r="H77" i="32" s="1"/>
  <c r="P65" i="32"/>
  <c r="P77" i="32" s="1"/>
  <c r="X65" i="32"/>
  <c r="X77" i="32" s="1"/>
  <c r="AF65" i="32"/>
  <c r="AF77" i="32" s="1"/>
  <c r="AN65" i="32"/>
  <c r="AN77" i="32" s="1"/>
  <c r="AV65" i="32"/>
  <c r="AV77" i="32" s="1"/>
  <c r="BD65" i="32"/>
  <c r="BD77" i="32" s="1"/>
  <c r="BL65" i="32"/>
  <c r="BL77" i="32" s="1"/>
  <c r="BT65" i="32"/>
  <c r="BT77" i="32" s="1"/>
  <c r="CB65" i="32"/>
  <c r="CB77" i="32" s="1"/>
  <c r="J77" i="33"/>
  <c r="J92" i="33" s="1"/>
  <c r="R77" i="33"/>
  <c r="R92" i="33" s="1"/>
  <c r="Z77" i="33"/>
  <c r="Z92" i="33" s="1"/>
  <c r="AH77" i="33"/>
  <c r="AH92" i="33" s="1"/>
  <c r="AP77" i="33"/>
  <c r="AP92" i="33" s="1"/>
  <c r="AX77" i="33"/>
  <c r="AX92" i="33" s="1"/>
  <c r="BF77" i="33"/>
  <c r="BF92" i="33" s="1"/>
  <c r="BN77" i="33"/>
  <c r="BN92" i="33" s="1"/>
  <c r="BV77" i="33"/>
  <c r="BV92" i="33" s="1"/>
  <c r="CD77" i="33"/>
  <c r="CD92" i="33" s="1"/>
  <c r="C77" i="33"/>
  <c r="C92" i="33" s="1"/>
  <c r="K77" i="33"/>
  <c r="K92" i="33" s="1"/>
  <c r="S77" i="33"/>
  <c r="S92" i="33" s="1"/>
  <c r="AA77" i="33"/>
  <c r="AA92" i="33" s="1"/>
  <c r="AI77" i="33"/>
  <c r="AI92" i="33" s="1"/>
  <c r="AQ77" i="33"/>
  <c r="AQ92" i="33" s="1"/>
  <c r="AY77" i="33"/>
  <c r="AY92" i="33" s="1"/>
  <c r="BG77" i="33"/>
  <c r="BG92" i="33" s="1"/>
  <c r="BO77" i="33"/>
  <c r="BO92" i="33" s="1"/>
  <c r="BW77" i="33"/>
  <c r="BW92" i="33" s="1"/>
  <c r="CE77" i="33"/>
  <c r="CE92" i="33" s="1"/>
  <c r="D77" i="33"/>
  <c r="D92" i="33" s="1"/>
  <c r="L77" i="33"/>
  <c r="L92" i="33" s="1"/>
  <c r="T77" i="33"/>
  <c r="T92" i="33" s="1"/>
  <c r="AB77" i="33"/>
  <c r="AB92" i="33" s="1"/>
  <c r="AJ77" i="33"/>
  <c r="AJ92" i="33" s="1"/>
  <c r="AR77" i="33"/>
  <c r="AR92" i="33" s="1"/>
  <c r="AZ77" i="33"/>
  <c r="AZ92" i="33" s="1"/>
  <c r="BH77" i="33"/>
  <c r="BH92" i="33" s="1"/>
  <c r="BP77" i="33"/>
  <c r="BP92" i="33" s="1"/>
  <c r="BX77" i="33"/>
  <c r="BX92" i="33" s="1"/>
  <c r="CF77" i="33"/>
  <c r="CF92" i="33" s="1"/>
  <c r="E77" i="33"/>
  <c r="E92" i="33" s="1"/>
  <c r="M77" i="33"/>
  <c r="M92" i="33" s="1"/>
  <c r="U77" i="33"/>
  <c r="U92" i="33" s="1"/>
  <c r="AC77" i="33"/>
  <c r="AC92" i="33" s="1"/>
  <c r="AK77" i="33"/>
  <c r="AK92" i="33" s="1"/>
  <c r="AS77" i="33"/>
  <c r="AS92" i="33" s="1"/>
  <c r="BA77" i="33"/>
  <c r="BA92" i="33" s="1"/>
  <c r="BI77" i="33"/>
  <c r="BI92" i="33" s="1"/>
  <c r="BQ77" i="33"/>
  <c r="BQ92" i="33" s="1"/>
  <c r="BY77" i="33"/>
  <c r="BY92" i="33" s="1"/>
  <c r="CG77" i="33"/>
  <c r="CG92" i="33" s="1"/>
  <c r="F77" i="33"/>
  <c r="F92" i="33" s="1"/>
  <c r="N77" i="33"/>
  <c r="N92" i="33" s="1"/>
  <c r="V77" i="33"/>
  <c r="V92" i="33" s="1"/>
  <c r="AD77" i="33"/>
  <c r="AD92" i="33" s="1"/>
  <c r="AL77" i="33"/>
  <c r="AL92" i="33" s="1"/>
  <c r="AT77" i="33"/>
  <c r="AT92" i="33" s="1"/>
  <c r="BB77" i="33"/>
  <c r="BB92" i="33" s="1"/>
  <c r="BJ77" i="33"/>
  <c r="BJ92" i="33" s="1"/>
  <c r="BR77" i="33"/>
  <c r="BR92" i="33" s="1"/>
  <c r="BZ77" i="33"/>
  <c r="BZ92" i="33" s="1"/>
  <c r="CH77" i="33"/>
  <c r="CH92" i="33" s="1"/>
  <c r="G77" i="33"/>
  <c r="G92" i="33" s="1"/>
  <c r="O77" i="33"/>
  <c r="O92" i="33" s="1"/>
  <c r="W77" i="33"/>
  <c r="W92" i="33" s="1"/>
  <c r="AE77" i="33"/>
  <c r="AE92" i="33" s="1"/>
  <c r="AM77" i="33"/>
  <c r="AM92" i="33" s="1"/>
  <c r="AU77" i="33"/>
  <c r="AU92" i="33" s="1"/>
  <c r="BC77" i="33"/>
  <c r="BC92" i="33" s="1"/>
  <c r="BK77" i="33"/>
  <c r="BK92" i="33" s="1"/>
  <c r="BS77" i="33"/>
  <c r="BS92" i="33" s="1"/>
  <c r="CA77" i="33"/>
  <c r="CA92" i="33" s="1"/>
  <c r="H77" i="33"/>
  <c r="H92" i="33" s="1"/>
  <c r="P77" i="33"/>
  <c r="P92" i="33" s="1"/>
  <c r="X77" i="33"/>
  <c r="X92" i="33" s="1"/>
  <c r="AF77" i="33"/>
  <c r="AF92" i="33" s="1"/>
  <c r="AN77" i="33"/>
  <c r="AN92" i="33" s="1"/>
  <c r="AV77" i="33"/>
  <c r="AV92" i="33" s="1"/>
  <c r="BD77" i="33"/>
  <c r="BD92" i="33" s="1"/>
  <c r="BL77" i="33"/>
  <c r="BL92" i="33" s="1"/>
  <c r="BT77" i="33"/>
  <c r="BT92" i="33" s="1"/>
  <c r="CB77" i="33"/>
  <c r="CB92" i="33" s="1"/>
  <c r="I77" i="33"/>
  <c r="I92" i="33" s="1"/>
  <c r="Q77" i="33"/>
  <c r="Q92" i="33" s="1"/>
  <c r="Y77" i="33"/>
  <c r="Y92" i="33" s="1"/>
  <c r="AG77" i="33"/>
  <c r="AG92" i="33" s="1"/>
  <c r="AO77" i="33"/>
  <c r="AO92" i="33" s="1"/>
  <c r="AW77" i="33"/>
  <c r="AW92" i="33" s="1"/>
  <c r="BE77" i="33"/>
  <c r="BE92" i="33" s="1"/>
  <c r="BM77" i="33"/>
  <c r="BM92" i="33" s="1"/>
  <c r="BU77" i="33"/>
  <c r="BU92" i="33" s="1"/>
  <c r="CC77" i="33"/>
  <c r="CC92" i="33" s="1"/>
  <c r="C107" i="28"/>
  <c r="C143" i="36"/>
  <c r="C157" i="36" s="1"/>
  <c r="C162" i="36"/>
  <c r="C176" i="36" s="1"/>
  <c r="C177" i="36" s="1"/>
  <c r="C162" i="35"/>
  <c r="C176" i="35" s="1"/>
  <c r="C142" i="34"/>
  <c r="C156" i="34" s="1"/>
  <c r="C161" i="34"/>
  <c r="C175" i="34" s="1"/>
  <c r="C176" i="34" s="1"/>
  <c r="C162" i="30"/>
  <c r="C143" i="30"/>
  <c r="B70" i="34"/>
  <c r="B89" i="34" s="1"/>
  <c r="B62" i="34"/>
  <c r="B81" i="34" s="1"/>
  <c r="B67" i="34"/>
  <c r="B86" i="34" s="1"/>
  <c r="I92" i="35"/>
  <c r="BE92" i="35"/>
  <c r="AS77" i="36"/>
  <c r="AS92" i="36" s="1"/>
  <c r="J92" i="35"/>
  <c r="R92" i="35"/>
  <c r="Z92" i="35"/>
  <c r="AH92" i="35"/>
  <c r="AP92" i="35"/>
  <c r="AX92" i="35"/>
  <c r="BF92" i="35"/>
  <c r="BN92" i="35"/>
  <c r="BV92" i="35"/>
  <c r="CD92" i="35"/>
  <c r="F77" i="36"/>
  <c r="F92" i="36" s="1"/>
  <c r="N77" i="36"/>
  <c r="N92" i="36" s="1"/>
  <c r="V77" i="36"/>
  <c r="V92" i="36" s="1"/>
  <c r="AD77" i="36"/>
  <c r="AD92" i="36" s="1"/>
  <c r="AL77" i="36"/>
  <c r="AL92" i="36" s="1"/>
  <c r="AT77" i="36"/>
  <c r="AT92" i="36" s="1"/>
  <c r="BB77" i="36"/>
  <c r="BB92" i="36" s="1"/>
  <c r="BJ77" i="36"/>
  <c r="BJ92" i="36" s="1"/>
  <c r="BR77" i="36"/>
  <c r="BR92" i="36" s="1"/>
  <c r="BZ77" i="36"/>
  <c r="BZ92" i="36" s="1"/>
  <c r="CH77" i="36"/>
  <c r="CH92" i="36" s="1"/>
  <c r="AG92" i="35"/>
  <c r="BI77" i="36"/>
  <c r="BI92" i="36" s="1"/>
  <c r="B60" i="34"/>
  <c r="B79" i="34" s="1"/>
  <c r="B64" i="34"/>
  <c r="B83" i="34" s="1"/>
  <c r="B68" i="34"/>
  <c r="B87" i="34" s="1"/>
  <c r="C92" i="35"/>
  <c r="K92" i="35"/>
  <c r="S92" i="35"/>
  <c r="AA92" i="35"/>
  <c r="AI92" i="35"/>
  <c r="AQ92" i="35"/>
  <c r="AY92" i="35"/>
  <c r="BG92" i="35"/>
  <c r="BO92" i="35"/>
  <c r="BW92" i="35"/>
  <c r="CE92" i="35"/>
  <c r="G77" i="36"/>
  <c r="G92" i="36" s="1"/>
  <c r="O77" i="36"/>
  <c r="O92" i="36" s="1"/>
  <c r="W77" i="36"/>
  <c r="W92" i="36" s="1"/>
  <c r="AE77" i="36"/>
  <c r="AE92" i="36" s="1"/>
  <c r="AM77" i="36"/>
  <c r="AM92" i="36" s="1"/>
  <c r="AU77" i="36"/>
  <c r="AU92" i="36" s="1"/>
  <c r="BC77" i="36"/>
  <c r="BC92" i="36" s="1"/>
  <c r="BK77" i="36"/>
  <c r="BK92" i="36" s="1"/>
  <c r="BS77" i="36"/>
  <c r="BS92" i="36" s="1"/>
  <c r="CA77" i="36"/>
  <c r="CA92" i="36" s="1"/>
  <c r="B63" i="34"/>
  <c r="B82" i="34" s="1"/>
  <c r="AW92" i="35"/>
  <c r="E77" i="36"/>
  <c r="E92" i="36" s="1"/>
  <c r="D92" i="35"/>
  <c r="L92" i="35"/>
  <c r="T92" i="35"/>
  <c r="AB92" i="35"/>
  <c r="AJ92" i="35"/>
  <c r="AR92" i="35"/>
  <c r="AZ92" i="35"/>
  <c r="BH92" i="35"/>
  <c r="BP92" i="35"/>
  <c r="BX92" i="35"/>
  <c r="CF92" i="35"/>
  <c r="H77" i="36"/>
  <c r="H92" i="36" s="1"/>
  <c r="P77" i="36"/>
  <c r="P92" i="36" s="1"/>
  <c r="X77" i="36"/>
  <c r="X92" i="36" s="1"/>
  <c r="AF77" i="36"/>
  <c r="AF92" i="36" s="1"/>
  <c r="AN77" i="36"/>
  <c r="AN92" i="36" s="1"/>
  <c r="AV77" i="36"/>
  <c r="AV92" i="36" s="1"/>
  <c r="BD77" i="36"/>
  <c r="BD92" i="36" s="1"/>
  <c r="BL77" i="36"/>
  <c r="BL92" i="36" s="1"/>
  <c r="BT77" i="36"/>
  <c r="BT92" i="36" s="1"/>
  <c r="CB77" i="36"/>
  <c r="CB92" i="36" s="1"/>
  <c r="Q92" i="35"/>
  <c r="BM92" i="35"/>
  <c r="AC77" i="36"/>
  <c r="AC92" i="36" s="1"/>
  <c r="BY77" i="36"/>
  <c r="BY92" i="36" s="1"/>
  <c r="C109" i="34"/>
  <c r="B61" i="34"/>
  <c r="B80" i="34" s="1"/>
  <c r="B65" i="34"/>
  <c r="B84" i="34" s="1"/>
  <c r="B69" i="34"/>
  <c r="B88" i="34" s="1"/>
  <c r="E92" i="35"/>
  <c r="M92" i="35"/>
  <c r="U92" i="35"/>
  <c r="AC92" i="35"/>
  <c r="AK92" i="35"/>
  <c r="AS92" i="35"/>
  <c r="BA92" i="35"/>
  <c r="BI92" i="35"/>
  <c r="BQ92" i="35"/>
  <c r="BY92" i="35"/>
  <c r="CG92" i="35"/>
  <c r="I77" i="36"/>
  <c r="I92" i="36" s="1"/>
  <c r="Q77" i="36"/>
  <c r="Q92" i="36" s="1"/>
  <c r="Y77" i="36"/>
  <c r="Y92" i="36" s="1"/>
  <c r="AG77" i="36"/>
  <c r="AG92" i="36" s="1"/>
  <c r="AO77" i="36"/>
  <c r="AO92" i="36" s="1"/>
  <c r="AW77" i="36"/>
  <c r="AW92" i="36" s="1"/>
  <c r="BE77" i="36"/>
  <c r="BE92" i="36" s="1"/>
  <c r="BM77" i="36"/>
  <c r="BM92" i="36" s="1"/>
  <c r="BU77" i="36"/>
  <c r="BU92" i="36" s="1"/>
  <c r="CC77" i="36"/>
  <c r="CC92" i="36" s="1"/>
  <c r="B71" i="34"/>
  <c r="B90" i="34" s="1"/>
  <c r="Y92" i="35"/>
  <c r="BU92" i="35"/>
  <c r="M77" i="36"/>
  <c r="M92" i="36" s="1"/>
  <c r="BA77" i="36"/>
  <c r="BA92" i="36" s="1"/>
  <c r="F92" i="35"/>
  <c r="N92" i="35"/>
  <c r="V92" i="35"/>
  <c r="AD92" i="35"/>
  <c r="AL92" i="35"/>
  <c r="AT92" i="35"/>
  <c r="BB92" i="35"/>
  <c r="BJ92" i="35"/>
  <c r="BR92" i="35"/>
  <c r="BZ92" i="35"/>
  <c r="CH92" i="35"/>
  <c r="J77" i="36"/>
  <c r="J92" i="36" s="1"/>
  <c r="R77" i="36"/>
  <c r="R92" i="36" s="1"/>
  <c r="Z77" i="36"/>
  <c r="Z92" i="36" s="1"/>
  <c r="AH77" i="36"/>
  <c r="AH92" i="36" s="1"/>
  <c r="AP77" i="36"/>
  <c r="AP92" i="36" s="1"/>
  <c r="AX77" i="36"/>
  <c r="AX92" i="36" s="1"/>
  <c r="BF77" i="36"/>
  <c r="BF92" i="36" s="1"/>
  <c r="BN77" i="36"/>
  <c r="BN92" i="36" s="1"/>
  <c r="BV77" i="36"/>
  <c r="BV92" i="36" s="1"/>
  <c r="CD77" i="36"/>
  <c r="CD92" i="36" s="1"/>
  <c r="B59" i="34"/>
  <c r="B78" i="34" s="1"/>
  <c r="CC92" i="35"/>
  <c r="AK77" i="36"/>
  <c r="AK92" i="36" s="1"/>
  <c r="CG77" i="36"/>
  <c r="CG92" i="36" s="1"/>
  <c r="B66" i="34"/>
  <c r="B85" i="34" s="1"/>
  <c r="G92" i="35"/>
  <c r="O92" i="35"/>
  <c r="W92" i="35"/>
  <c r="AE92" i="35"/>
  <c r="AM92" i="35"/>
  <c r="AU92" i="35"/>
  <c r="BC92" i="35"/>
  <c r="BK92" i="35"/>
  <c r="BS92" i="35"/>
  <c r="CA92" i="35"/>
  <c r="C77" i="36"/>
  <c r="C92" i="36" s="1"/>
  <c r="K77" i="36"/>
  <c r="K92" i="36" s="1"/>
  <c r="S77" i="36"/>
  <c r="S92" i="36" s="1"/>
  <c r="AA77" i="36"/>
  <c r="AA92" i="36" s="1"/>
  <c r="AI77" i="36"/>
  <c r="AI92" i="36" s="1"/>
  <c r="AQ77" i="36"/>
  <c r="AQ92" i="36" s="1"/>
  <c r="AY77" i="36"/>
  <c r="AY92" i="36" s="1"/>
  <c r="BG77" i="36"/>
  <c r="BG92" i="36" s="1"/>
  <c r="BO77" i="36"/>
  <c r="BO92" i="36" s="1"/>
  <c r="BW77" i="36"/>
  <c r="BW92" i="36" s="1"/>
  <c r="CE77" i="36"/>
  <c r="CE92" i="36" s="1"/>
  <c r="AO92" i="35"/>
  <c r="U77" i="36"/>
  <c r="U92" i="36" s="1"/>
  <c r="BQ77" i="36"/>
  <c r="BQ92" i="36" s="1"/>
  <c r="H92" i="35"/>
  <c r="P92" i="35"/>
  <c r="X92" i="35"/>
  <c r="AF92" i="35"/>
  <c r="AN92" i="35"/>
  <c r="AV92" i="35"/>
  <c r="BD92" i="35"/>
  <c r="BL92" i="35"/>
  <c r="BT92" i="35"/>
  <c r="CB92" i="35"/>
  <c r="D77" i="36"/>
  <c r="D92" i="36" s="1"/>
  <c r="L77" i="36"/>
  <c r="L92" i="36" s="1"/>
  <c r="T77" i="36"/>
  <c r="T92" i="36" s="1"/>
  <c r="AB77" i="36"/>
  <c r="AB92" i="36" s="1"/>
  <c r="AJ77" i="36"/>
  <c r="AJ92" i="36" s="1"/>
  <c r="AR77" i="36"/>
  <c r="AR92" i="36" s="1"/>
  <c r="AZ77" i="36"/>
  <c r="AZ92" i="36" s="1"/>
  <c r="BH77" i="36"/>
  <c r="BH92" i="36" s="1"/>
  <c r="BP77" i="36"/>
  <c r="BP92" i="36" s="1"/>
  <c r="BX77" i="36"/>
  <c r="BX92" i="36" s="1"/>
  <c r="CF77" i="36"/>
  <c r="CF92" i="36" s="1"/>
  <c r="BL77" i="30"/>
  <c r="BL92" i="30" s="1"/>
  <c r="C77" i="30"/>
  <c r="C92" i="30" s="1"/>
  <c r="K23" i="30" l="1"/>
  <c r="L23" i="30" s="1"/>
  <c r="H74" i="35"/>
  <c r="G25" i="28"/>
  <c r="I71" i="33"/>
  <c r="J35" i="33"/>
  <c r="I62" i="33"/>
  <c r="J26" i="33"/>
  <c r="J65" i="33"/>
  <c r="K29" i="33"/>
  <c r="J69" i="33"/>
  <c r="K33" i="33"/>
  <c r="I63" i="33"/>
  <c r="J27" i="33"/>
  <c r="I60" i="33"/>
  <c r="J24" i="33"/>
  <c r="I37" i="33"/>
  <c r="I67" i="33"/>
  <c r="J31" i="33"/>
  <c r="J61" i="33"/>
  <c r="K25" i="33"/>
  <c r="J30" i="33"/>
  <c r="J64" i="33"/>
  <c r="K28" i="33"/>
  <c r="I68" i="33"/>
  <c r="J32" i="33"/>
  <c r="I70" i="33"/>
  <c r="J34" i="33"/>
  <c r="V20" i="32"/>
  <c r="V24" i="32"/>
  <c r="W27" i="32"/>
  <c r="V29" i="32"/>
  <c r="V28" i="32"/>
  <c r="V25" i="32"/>
  <c r="V21" i="32"/>
  <c r="V26" i="32"/>
  <c r="W23" i="32"/>
  <c r="W22" i="32"/>
  <c r="C178" i="36"/>
  <c r="C158" i="36"/>
  <c r="K25" i="29"/>
  <c r="K29" i="30"/>
  <c r="K30" i="29"/>
  <c r="L24" i="30"/>
  <c r="K32" i="29"/>
  <c r="L26" i="29"/>
  <c r="K29" i="29"/>
  <c r="K31" i="29"/>
  <c r="J170" i="29"/>
  <c r="J151" i="29"/>
  <c r="J67" i="29"/>
  <c r="K28" i="29"/>
  <c r="J167" i="29"/>
  <c r="J148" i="29"/>
  <c r="J64" i="29"/>
  <c r="H24" i="31"/>
  <c r="G163" i="31"/>
  <c r="G144" i="31"/>
  <c r="G60" i="31"/>
  <c r="C177" i="34"/>
  <c r="H34" i="31"/>
  <c r="G173" i="31"/>
  <c r="G154" i="31"/>
  <c r="G70" i="31"/>
  <c r="H26" i="31"/>
  <c r="G165" i="31"/>
  <c r="G146" i="31"/>
  <c r="G62" i="31"/>
  <c r="H30" i="31"/>
  <c r="H23" i="31"/>
  <c r="K25" i="30"/>
  <c r="J164" i="30"/>
  <c r="J145" i="30"/>
  <c r="J61" i="30"/>
  <c r="L33" i="29"/>
  <c r="K172" i="29"/>
  <c r="K153" i="29"/>
  <c r="K69" i="29"/>
  <c r="K32" i="30"/>
  <c r="K26" i="30"/>
  <c r="K34" i="30"/>
  <c r="J173" i="30"/>
  <c r="J154" i="30"/>
  <c r="J70" i="30"/>
  <c r="L24" i="29"/>
  <c r="K34" i="29"/>
  <c r="L35" i="29"/>
  <c r="K174" i="29"/>
  <c r="K155" i="29"/>
  <c r="K71" i="29"/>
  <c r="C177" i="35"/>
  <c r="C178" i="35"/>
  <c r="C179" i="35" s="1"/>
  <c r="H35" i="31"/>
  <c r="G174" i="31"/>
  <c r="G155" i="31"/>
  <c r="G71" i="31"/>
  <c r="J170" i="30"/>
  <c r="J151" i="30"/>
  <c r="J67" i="30"/>
  <c r="K31" i="30"/>
  <c r="H29" i="31"/>
  <c r="G168" i="31"/>
  <c r="G149" i="31"/>
  <c r="G65" i="31"/>
  <c r="K30" i="30"/>
  <c r="H31" i="31"/>
  <c r="G170" i="31"/>
  <c r="G151" i="31"/>
  <c r="G67" i="31"/>
  <c r="M27" i="30"/>
  <c r="L166" i="30"/>
  <c r="L147" i="30"/>
  <c r="L63" i="30"/>
  <c r="H32" i="31"/>
  <c r="G171" i="31"/>
  <c r="G152" i="31"/>
  <c r="G68" i="31"/>
  <c r="H28" i="31"/>
  <c r="G167" i="31"/>
  <c r="G148" i="31"/>
  <c r="G64" i="31"/>
  <c r="K35" i="30"/>
  <c r="J174" i="30"/>
  <c r="J155" i="30"/>
  <c r="J71" i="30"/>
  <c r="M28" i="30"/>
  <c r="L167" i="30"/>
  <c r="L148" i="30"/>
  <c r="L64" i="30"/>
  <c r="L27" i="29"/>
  <c r="K166" i="29"/>
  <c r="K147" i="29"/>
  <c r="K63" i="29"/>
  <c r="H33" i="31"/>
  <c r="G172" i="31"/>
  <c r="G153" i="31"/>
  <c r="G69" i="31"/>
  <c r="L23" i="29"/>
  <c r="H27" i="31"/>
  <c r="G147" i="31"/>
  <c r="G166" i="31"/>
  <c r="G63" i="31"/>
  <c r="L33" i="30"/>
  <c r="H25" i="31"/>
  <c r="G145" i="31"/>
  <c r="G164" i="31"/>
  <c r="G61" i="31"/>
  <c r="C25" i="28"/>
  <c r="AE77" i="30"/>
  <c r="AE92" i="30" s="1"/>
  <c r="AE92" i="29"/>
  <c r="BO92" i="29"/>
  <c r="BO77" i="30"/>
  <c r="BO92" i="30" s="1"/>
  <c r="BH92" i="29"/>
  <c r="BH77" i="30"/>
  <c r="BH92" i="30" s="1"/>
  <c r="AY92" i="29"/>
  <c r="AY77" i="30"/>
  <c r="AY92" i="30" s="1"/>
  <c r="BA92" i="29"/>
  <c r="BA77" i="30"/>
  <c r="BA92" i="30" s="1"/>
  <c r="CH92" i="29"/>
  <c r="CH77" i="30"/>
  <c r="CH92" i="30" s="1"/>
  <c r="BF92" i="29"/>
  <c r="BF77" i="30"/>
  <c r="BF92" i="30" s="1"/>
  <c r="BK92" i="29"/>
  <c r="BK77" i="30"/>
  <c r="BK92" i="30" s="1"/>
  <c r="BB92" i="29"/>
  <c r="BB77" i="30"/>
  <c r="BB92" i="30" s="1"/>
  <c r="CG92" i="29"/>
  <c r="CG77" i="30"/>
  <c r="CG92" i="30" s="1"/>
  <c r="AB92" i="29"/>
  <c r="AB77" i="30"/>
  <c r="AB92" i="30" s="1"/>
  <c r="AT126" i="29"/>
  <c r="AT109" i="29"/>
  <c r="AT77" i="30"/>
  <c r="AT92" i="30" s="1"/>
  <c r="AT92" i="29"/>
  <c r="AS126" i="29"/>
  <c r="AS109" i="29"/>
  <c r="AS92" i="29"/>
  <c r="AS77" i="30"/>
  <c r="AS92" i="30" s="1"/>
  <c r="AZ126" i="29"/>
  <c r="AZ109" i="29"/>
  <c r="AZ77" i="30"/>
  <c r="AZ92" i="30" s="1"/>
  <c r="AZ92" i="29"/>
  <c r="BG109" i="29"/>
  <c r="BG126" i="29"/>
  <c r="BG92" i="29"/>
  <c r="BG77" i="30"/>
  <c r="BG92" i="30" s="1"/>
  <c r="BN109" i="29"/>
  <c r="BN126" i="29"/>
  <c r="BN92" i="29"/>
  <c r="BN77" i="30"/>
  <c r="BN92" i="30" s="1"/>
  <c r="R92" i="29"/>
  <c r="R109" i="29"/>
  <c r="R126" i="29"/>
  <c r="R77" i="30"/>
  <c r="R92" i="30" s="1"/>
  <c r="BE109" i="29"/>
  <c r="BE126" i="29"/>
  <c r="BE77" i="30"/>
  <c r="BE92" i="30" s="1"/>
  <c r="BE92" i="29"/>
  <c r="BD126" i="29"/>
  <c r="BD109" i="29"/>
  <c r="BD92" i="29"/>
  <c r="BD77" i="30"/>
  <c r="BD92" i="30" s="1"/>
  <c r="CA126" i="29"/>
  <c r="CA109" i="29"/>
  <c r="CA92" i="29"/>
  <c r="CA77" i="30"/>
  <c r="CA92" i="30" s="1"/>
  <c r="AL126" i="29"/>
  <c r="AL109" i="29"/>
  <c r="AL92" i="29"/>
  <c r="AL77" i="30"/>
  <c r="AL92" i="30" s="1"/>
  <c r="AK126" i="29"/>
  <c r="AK109" i="29"/>
  <c r="AK92" i="29"/>
  <c r="AK77" i="30"/>
  <c r="AK92" i="30" s="1"/>
  <c r="AR126" i="29"/>
  <c r="AR109" i="29"/>
  <c r="AR92" i="29"/>
  <c r="AR77" i="30"/>
  <c r="AR92" i="30" s="1"/>
  <c r="AQ109" i="29"/>
  <c r="AQ126" i="29"/>
  <c r="AQ92" i="29"/>
  <c r="AQ77" i="30"/>
  <c r="AQ92" i="30" s="1"/>
  <c r="J92" i="29"/>
  <c r="J109" i="29"/>
  <c r="J126" i="29"/>
  <c r="J77" i="30"/>
  <c r="J92" i="30" s="1"/>
  <c r="AW109" i="29"/>
  <c r="AW126" i="29"/>
  <c r="AW92" i="29"/>
  <c r="AW77" i="30"/>
  <c r="AW92" i="30" s="1"/>
  <c r="AV126" i="29"/>
  <c r="AV109" i="29"/>
  <c r="AV92" i="29"/>
  <c r="AV77" i="30"/>
  <c r="AV92" i="30" s="1"/>
  <c r="BS126" i="29"/>
  <c r="BS109" i="29"/>
  <c r="BS92" i="29"/>
  <c r="BS77" i="30"/>
  <c r="BS92" i="30" s="1"/>
  <c r="W92" i="29"/>
  <c r="W126" i="29"/>
  <c r="W109" i="29"/>
  <c r="W77" i="30"/>
  <c r="W92" i="30" s="1"/>
  <c r="AD126" i="29"/>
  <c r="AD109" i="29"/>
  <c r="AD77" i="30"/>
  <c r="AD92" i="30" s="1"/>
  <c r="AD92" i="29"/>
  <c r="AC126" i="29"/>
  <c r="AC109" i="29"/>
  <c r="AC92" i="29"/>
  <c r="AC77" i="30"/>
  <c r="AC92" i="30" s="1"/>
  <c r="AJ126" i="29"/>
  <c r="AJ109" i="29"/>
  <c r="AJ77" i="30"/>
  <c r="AJ92" i="30" s="1"/>
  <c r="AJ92" i="29"/>
  <c r="K92" i="29"/>
  <c r="K109" i="29"/>
  <c r="K126" i="29"/>
  <c r="K77" i="30"/>
  <c r="K92" i="30" s="1"/>
  <c r="AA92" i="29"/>
  <c r="AA109" i="29"/>
  <c r="AA126" i="29"/>
  <c r="AA77" i="30"/>
  <c r="AA92" i="30" s="1"/>
  <c r="AO109" i="29"/>
  <c r="AO126" i="29"/>
  <c r="AO92" i="29"/>
  <c r="AO77" i="30"/>
  <c r="AO92" i="30" s="1"/>
  <c r="AN126" i="29"/>
  <c r="AN109" i="29"/>
  <c r="AN92" i="29"/>
  <c r="AN77" i="30"/>
  <c r="AN92" i="30" s="1"/>
  <c r="O92" i="29"/>
  <c r="O126" i="29"/>
  <c r="O109" i="29"/>
  <c r="O77" i="30"/>
  <c r="O92" i="30" s="1"/>
  <c r="BZ126" i="29"/>
  <c r="BZ109" i="29"/>
  <c r="BZ77" i="30"/>
  <c r="BZ92" i="30" s="1"/>
  <c r="BZ92" i="29"/>
  <c r="BY126" i="29"/>
  <c r="BY109" i="29"/>
  <c r="BY92" i="29"/>
  <c r="BY77" i="30"/>
  <c r="BY92" i="30" s="1"/>
  <c r="CF126" i="29"/>
  <c r="CF109" i="29"/>
  <c r="CF77" i="30"/>
  <c r="CF92" i="30" s="1"/>
  <c r="CF92" i="29"/>
  <c r="AX109" i="29"/>
  <c r="AX126" i="29"/>
  <c r="AX92" i="29"/>
  <c r="AX77" i="30"/>
  <c r="AX92" i="30" s="1"/>
  <c r="AG109" i="29"/>
  <c r="AG126" i="29"/>
  <c r="AG92" i="29"/>
  <c r="AG77" i="30"/>
  <c r="AG92" i="30" s="1"/>
  <c r="AF126" i="29"/>
  <c r="AF109" i="29"/>
  <c r="AF92" i="29"/>
  <c r="AF77" i="30"/>
  <c r="AF92" i="30" s="1"/>
  <c r="G92" i="29"/>
  <c r="G126" i="29"/>
  <c r="G109" i="29"/>
  <c r="G77" i="30"/>
  <c r="G92" i="30" s="1"/>
  <c r="BR126" i="29"/>
  <c r="BR109" i="29"/>
  <c r="BR92" i="29"/>
  <c r="BR77" i="30"/>
  <c r="BR92" i="30" s="1"/>
  <c r="BQ126" i="29"/>
  <c r="BQ109" i="29"/>
  <c r="BQ92" i="29"/>
  <c r="BQ77" i="30"/>
  <c r="BQ92" i="30" s="1"/>
  <c r="BX126" i="29"/>
  <c r="BX109" i="29"/>
  <c r="BX92" i="29"/>
  <c r="BX77" i="30"/>
  <c r="BX92" i="30" s="1"/>
  <c r="CE109" i="29"/>
  <c r="CE126" i="29"/>
  <c r="CE92" i="29"/>
  <c r="CE77" i="30"/>
  <c r="CE92" i="30" s="1"/>
  <c r="AP109" i="29"/>
  <c r="AP126" i="29"/>
  <c r="AP92" i="29"/>
  <c r="AP77" i="30"/>
  <c r="AP92" i="30" s="1"/>
  <c r="Y92" i="29"/>
  <c r="Y109" i="29"/>
  <c r="Y126" i="29"/>
  <c r="Y77" i="30"/>
  <c r="Y92" i="30" s="1"/>
  <c r="X92" i="29"/>
  <c r="X126" i="29"/>
  <c r="X109" i="29"/>
  <c r="X77" i="30"/>
  <c r="X92" i="30" s="1"/>
  <c r="BC126" i="29"/>
  <c r="BC109" i="29"/>
  <c r="BC77" i="30"/>
  <c r="BC92" i="30" s="1"/>
  <c r="BC92" i="29"/>
  <c r="BJ126" i="29"/>
  <c r="BJ109" i="29"/>
  <c r="BJ77" i="30"/>
  <c r="BJ92" i="30" s="1"/>
  <c r="BJ92" i="29"/>
  <c r="N92" i="29"/>
  <c r="N126" i="29"/>
  <c r="N109" i="29"/>
  <c r="N77" i="30"/>
  <c r="N92" i="30" s="1"/>
  <c r="BI126" i="29"/>
  <c r="BI109" i="29"/>
  <c r="BI92" i="29"/>
  <c r="BI77" i="30"/>
  <c r="BI92" i="30" s="1"/>
  <c r="M92" i="29"/>
  <c r="M126" i="29"/>
  <c r="M109" i="29"/>
  <c r="M77" i="30"/>
  <c r="M92" i="30" s="1"/>
  <c r="BP126" i="29"/>
  <c r="BP109" i="29"/>
  <c r="BP77" i="30"/>
  <c r="BP92" i="30" s="1"/>
  <c r="BP92" i="29"/>
  <c r="T92" i="29"/>
  <c r="T126" i="29"/>
  <c r="T109" i="29"/>
  <c r="T77" i="30"/>
  <c r="T92" i="30" s="1"/>
  <c r="BW109" i="29"/>
  <c r="BW126" i="29"/>
  <c r="BW77" i="30"/>
  <c r="BW92" i="30" s="1"/>
  <c r="BW92" i="29"/>
  <c r="AH109" i="29"/>
  <c r="AH126" i="29"/>
  <c r="AH92" i="29"/>
  <c r="AH77" i="30"/>
  <c r="AH92" i="30" s="1"/>
  <c r="CC109" i="29"/>
  <c r="CC126" i="29"/>
  <c r="CC92" i="29"/>
  <c r="CC77" i="30"/>
  <c r="CC92" i="30" s="1"/>
  <c r="Q92" i="29"/>
  <c r="Q109" i="29"/>
  <c r="Q126" i="29"/>
  <c r="Q77" i="30"/>
  <c r="Q92" i="30" s="1"/>
  <c r="CB126" i="29"/>
  <c r="CB109" i="29"/>
  <c r="CB92" i="29"/>
  <c r="CB77" i="30"/>
  <c r="CB92" i="30" s="1"/>
  <c r="P92" i="29"/>
  <c r="P126" i="29"/>
  <c r="P109" i="29"/>
  <c r="P77" i="30"/>
  <c r="P92" i="30" s="1"/>
  <c r="AU126" i="29"/>
  <c r="AU109" i="29"/>
  <c r="AU77" i="30"/>
  <c r="AU92" i="30" s="1"/>
  <c r="AU92" i="29"/>
  <c r="F92" i="29"/>
  <c r="F126" i="29"/>
  <c r="F109" i="29"/>
  <c r="F77" i="30"/>
  <c r="F92" i="30" s="1"/>
  <c r="E92" i="29"/>
  <c r="E126" i="29"/>
  <c r="E109" i="29"/>
  <c r="E77" i="30"/>
  <c r="E92" i="30" s="1"/>
  <c r="L92" i="29"/>
  <c r="L126" i="29"/>
  <c r="L109" i="29"/>
  <c r="L77" i="30"/>
  <c r="L92" i="30" s="1"/>
  <c r="CD109" i="29"/>
  <c r="CD126" i="29"/>
  <c r="CD92" i="29"/>
  <c r="CD77" i="30"/>
  <c r="CD92" i="30" s="1"/>
  <c r="BU109" i="29"/>
  <c r="BU126" i="29"/>
  <c r="BU92" i="29"/>
  <c r="BU77" i="30"/>
  <c r="BU92" i="30" s="1"/>
  <c r="I92" i="29"/>
  <c r="I109" i="29"/>
  <c r="I126" i="29"/>
  <c r="I77" i="30"/>
  <c r="I92" i="30" s="1"/>
  <c r="BT126" i="29"/>
  <c r="BT109" i="29"/>
  <c r="BT92" i="29"/>
  <c r="BT77" i="30"/>
  <c r="BT92" i="30" s="1"/>
  <c r="H92" i="29"/>
  <c r="H126" i="29"/>
  <c r="H109" i="29"/>
  <c r="H77" i="30"/>
  <c r="H92" i="30" s="1"/>
  <c r="AM126" i="29"/>
  <c r="AM109" i="29"/>
  <c r="AM92" i="29"/>
  <c r="AM77" i="30"/>
  <c r="AM92" i="30" s="1"/>
  <c r="S92" i="29"/>
  <c r="S109" i="29"/>
  <c r="S126" i="29"/>
  <c r="S77" i="30"/>
  <c r="S92" i="30" s="1"/>
  <c r="D92" i="29"/>
  <c r="D126" i="29"/>
  <c r="D109" i="29"/>
  <c r="D77" i="30"/>
  <c r="D92" i="30" s="1"/>
  <c r="BV109" i="29"/>
  <c r="BV126" i="29"/>
  <c r="BV92" i="29"/>
  <c r="BV77" i="30"/>
  <c r="BV92" i="30" s="1"/>
  <c r="BM109" i="29"/>
  <c r="BM126" i="29"/>
  <c r="BM92" i="29"/>
  <c r="BM77" i="30"/>
  <c r="BM92" i="30" s="1"/>
  <c r="AI109" i="29"/>
  <c r="AI126" i="29"/>
  <c r="AI92" i="29"/>
  <c r="AI77" i="30"/>
  <c r="AI92" i="30" s="1"/>
  <c r="BL126" i="29"/>
  <c r="BL109" i="29"/>
  <c r="BL92" i="29"/>
  <c r="C109" i="29"/>
  <c r="C92" i="29"/>
  <c r="C126" i="29"/>
  <c r="BK126" i="29"/>
  <c r="BK109" i="29"/>
  <c r="AE126" i="29"/>
  <c r="AE109" i="29"/>
  <c r="CH126" i="29"/>
  <c r="CH109" i="29"/>
  <c r="BB126" i="29"/>
  <c r="BB109" i="29"/>
  <c r="V92" i="29"/>
  <c r="V126" i="29"/>
  <c r="V109" i="29"/>
  <c r="CG126" i="29"/>
  <c r="CG109" i="29"/>
  <c r="BA126" i="29"/>
  <c r="BA109" i="29"/>
  <c r="U92" i="29"/>
  <c r="U126" i="29"/>
  <c r="U109" i="29"/>
  <c r="BH126" i="29"/>
  <c r="BH109" i="29"/>
  <c r="AB126" i="29"/>
  <c r="AB109" i="29"/>
  <c r="AY109" i="29"/>
  <c r="AY126" i="29"/>
  <c r="BO109" i="29"/>
  <c r="BO126" i="29"/>
  <c r="BF109" i="29"/>
  <c r="BF126" i="29"/>
  <c r="Z92" i="29"/>
  <c r="Z109" i="29"/>
  <c r="Z126" i="29"/>
  <c r="C183" i="36"/>
  <c r="D162" i="36"/>
  <c r="D176" i="36" s="1"/>
  <c r="D143" i="36"/>
  <c r="D157" i="36" s="1"/>
  <c r="E37" i="36"/>
  <c r="C190" i="35"/>
  <c r="C192" i="35" s="1"/>
  <c r="C189" i="35"/>
  <c r="D162" i="35"/>
  <c r="D176" i="35" s="1"/>
  <c r="AD126" i="34"/>
  <c r="AD109" i="34"/>
  <c r="CG126" i="34"/>
  <c r="CG109" i="34"/>
  <c r="AE109" i="34"/>
  <c r="AE126" i="34"/>
  <c r="AQ126" i="34"/>
  <c r="AQ109" i="34"/>
  <c r="AO109" i="34"/>
  <c r="AO126" i="34"/>
  <c r="BL109" i="34"/>
  <c r="BL126" i="34"/>
  <c r="BR126" i="34"/>
  <c r="BR109" i="34"/>
  <c r="BY126" i="34"/>
  <c r="BY109" i="34"/>
  <c r="L126" i="34"/>
  <c r="L109" i="34"/>
  <c r="CE126" i="34"/>
  <c r="CE109" i="34"/>
  <c r="CA109" i="34"/>
  <c r="CA126" i="34"/>
  <c r="Z109" i="34"/>
  <c r="Z126" i="34"/>
  <c r="CC109" i="34"/>
  <c r="CC126" i="34"/>
  <c r="R126" i="34"/>
  <c r="R109" i="34"/>
  <c r="BF126" i="34"/>
  <c r="BF109" i="34"/>
  <c r="H109" i="34"/>
  <c r="H126" i="34"/>
  <c r="BJ126" i="34"/>
  <c r="BJ109" i="34"/>
  <c r="BU109" i="34"/>
  <c r="BU126" i="34"/>
  <c r="U126" i="34"/>
  <c r="U109" i="34"/>
  <c r="AJ109" i="34"/>
  <c r="AJ126" i="34"/>
  <c r="AX109" i="34"/>
  <c r="AX126" i="34"/>
  <c r="BK109" i="34"/>
  <c r="BK126" i="34"/>
  <c r="BW126" i="34"/>
  <c r="BW109" i="34"/>
  <c r="BC109" i="34"/>
  <c r="BC126" i="34"/>
  <c r="AR126" i="34"/>
  <c r="AR109" i="34"/>
  <c r="F126" i="34"/>
  <c r="F109" i="34"/>
  <c r="BS109" i="34"/>
  <c r="BS126" i="34"/>
  <c r="M126" i="34"/>
  <c r="M109" i="34"/>
  <c r="BX126" i="34"/>
  <c r="BX109" i="34"/>
  <c r="S126" i="34"/>
  <c r="S109" i="34"/>
  <c r="Q109" i="34"/>
  <c r="Q126" i="34"/>
  <c r="AN109" i="34"/>
  <c r="AN126" i="34"/>
  <c r="BA126" i="34"/>
  <c r="BA109" i="34"/>
  <c r="BP126" i="34"/>
  <c r="BP109" i="34"/>
  <c r="K126" i="34"/>
  <c r="K109" i="34"/>
  <c r="CD126" i="34"/>
  <c r="CD109" i="34"/>
  <c r="I109" i="34"/>
  <c r="I126" i="34"/>
  <c r="AF109" i="34"/>
  <c r="AF126" i="34"/>
  <c r="D109" i="34"/>
  <c r="D126" i="34"/>
  <c r="AL126" i="34"/>
  <c r="AL109" i="34"/>
  <c r="AS126" i="34"/>
  <c r="AS109" i="34"/>
  <c r="AY126" i="34"/>
  <c r="AY109" i="34"/>
  <c r="AW109" i="34"/>
  <c r="AW126" i="34"/>
  <c r="BT109" i="34"/>
  <c r="BT126" i="34"/>
  <c r="C126" i="34"/>
  <c r="CH126" i="34"/>
  <c r="CH109" i="34"/>
  <c r="BB126" i="34"/>
  <c r="BB109" i="34"/>
  <c r="V126" i="34"/>
  <c r="V109" i="34"/>
  <c r="AU109" i="34"/>
  <c r="AU126" i="34"/>
  <c r="BQ126" i="34"/>
  <c r="BQ109" i="34"/>
  <c r="E126" i="34"/>
  <c r="E109" i="34"/>
  <c r="BH126" i="34"/>
  <c r="BH109" i="34"/>
  <c r="AB126" i="34"/>
  <c r="AB109" i="34"/>
  <c r="BO126" i="34"/>
  <c r="BO109" i="34"/>
  <c r="AI126" i="34"/>
  <c r="AI109" i="34"/>
  <c r="O109" i="34"/>
  <c r="O126" i="34"/>
  <c r="BV126" i="34"/>
  <c r="BV109" i="34"/>
  <c r="AP126" i="34"/>
  <c r="AP109" i="34"/>
  <c r="J126" i="34"/>
  <c r="J109" i="34"/>
  <c r="BM109" i="34"/>
  <c r="BM126" i="34"/>
  <c r="AG109" i="34"/>
  <c r="AG126" i="34"/>
  <c r="AM109" i="34"/>
  <c r="AM126" i="34"/>
  <c r="BD109" i="34"/>
  <c r="BD126" i="34"/>
  <c r="X109" i="34"/>
  <c r="X126" i="34"/>
  <c r="AK109" i="34"/>
  <c r="AK126" i="34"/>
  <c r="BZ126" i="34"/>
  <c r="BZ109" i="34"/>
  <c r="AT126" i="34"/>
  <c r="AT109" i="34"/>
  <c r="N126" i="34"/>
  <c r="N109" i="34"/>
  <c r="W109" i="34"/>
  <c r="W126" i="34"/>
  <c r="BI126" i="34"/>
  <c r="BI109" i="34"/>
  <c r="AC126" i="34"/>
  <c r="AC109" i="34"/>
  <c r="CF109" i="34"/>
  <c r="CF126" i="34"/>
  <c r="AZ126" i="34"/>
  <c r="AZ109" i="34"/>
  <c r="T126" i="34"/>
  <c r="T109" i="34"/>
  <c r="BG126" i="34"/>
  <c r="BG109" i="34"/>
  <c r="AA126" i="34"/>
  <c r="AA109" i="34"/>
  <c r="BN126" i="34"/>
  <c r="BN109" i="34"/>
  <c r="AH126" i="34"/>
  <c r="AH109" i="34"/>
  <c r="BE109" i="34"/>
  <c r="BE126" i="34"/>
  <c r="Y109" i="34"/>
  <c r="Y126" i="34"/>
  <c r="G109" i="34"/>
  <c r="G126" i="34"/>
  <c r="CB109" i="34"/>
  <c r="CB126" i="34"/>
  <c r="AV109" i="34"/>
  <c r="AV126" i="34"/>
  <c r="P109" i="34"/>
  <c r="P126" i="34"/>
  <c r="E31" i="32"/>
  <c r="E37" i="34"/>
  <c r="E37" i="35"/>
  <c r="I74" i="35" l="1"/>
  <c r="H25" i="28"/>
  <c r="J60" i="33"/>
  <c r="K24" i="33"/>
  <c r="J37" i="33"/>
  <c r="K69" i="33"/>
  <c r="L33" i="33"/>
  <c r="J62" i="33"/>
  <c r="K26" i="33"/>
  <c r="J68" i="33"/>
  <c r="K32" i="33"/>
  <c r="K30" i="33"/>
  <c r="J67" i="33"/>
  <c r="K31" i="33"/>
  <c r="J63" i="33"/>
  <c r="K27" i="33"/>
  <c r="K65" i="33"/>
  <c r="L29" i="33"/>
  <c r="J71" i="33"/>
  <c r="K35" i="33"/>
  <c r="J70" i="33"/>
  <c r="K34" i="33"/>
  <c r="K64" i="33"/>
  <c r="L28" i="33"/>
  <c r="K61" i="33"/>
  <c r="L25" i="33"/>
  <c r="X22" i="32"/>
  <c r="W26" i="32"/>
  <c r="W25" i="32"/>
  <c r="W29" i="32"/>
  <c r="W24" i="32"/>
  <c r="X23" i="32"/>
  <c r="W21" i="32"/>
  <c r="W28" i="32"/>
  <c r="X27" i="32"/>
  <c r="W20" i="32"/>
  <c r="M33" i="29"/>
  <c r="L172" i="29"/>
  <c r="L153" i="29"/>
  <c r="L69" i="29"/>
  <c r="M23" i="30"/>
  <c r="M23" i="29"/>
  <c r="L35" i="30"/>
  <c r="K174" i="30"/>
  <c r="K155" i="30"/>
  <c r="K71" i="30"/>
  <c r="I28" i="31"/>
  <c r="H167" i="31"/>
  <c r="H148" i="31"/>
  <c r="H64" i="31"/>
  <c r="I32" i="31"/>
  <c r="H171" i="31"/>
  <c r="H152" i="31"/>
  <c r="H68" i="31"/>
  <c r="L30" i="30"/>
  <c r="H168" i="31"/>
  <c r="H149" i="31"/>
  <c r="H65" i="31"/>
  <c r="I29" i="31"/>
  <c r="D177" i="35"/>
  <c r="E177" i="35" s="1"/>
  <c r="F177" i="35" s="1"/>
  <c r="G177" i="35" s="1"/>
  <c r="H177" i="35" s="1"/>
  <c r="I177" i="35" s="1"/>
  <c r="J177" i="35" s="1"/>
  <c r="K177" i="35" s="1"/>
  <c r="L177" i="35" s="1"/>
  <c r="L31" i="29"/>
  <c r="K170" i="29"/>
  <c r="K151" i="29"/>
  <c r="K67" i="29"/>
  <c r="D158" i="36"/>
  <c r="E158" i="36" s="1"/>
  <c r="F158" i="36" s="1"/>
  <c r="G158" i="36" s="1"/>
  <c r="H158" i="36" s="1"/>
  <c r="I158" i="36" s="1"/>
  <c r="J158" i="36" s="1"/>
  <c r="K158" i="36" s="1"/>
  <c r="L158" i="36" s="1"/>
  <c r="M158" i="36" s="1"/>
  <c r="N158" i="36" s="1"/>
  <c r="O158" i="36" s="1"/>
  <c r="P158" i="36" s="1"/>
  <c r="Q158" i="36" s="1"/>
  <c r="R158" i="36" s="1"/>
  <c r="S158" i="36" s="1"/>
  <c r="T158" i="36" s="1"/>
  <c r="U158" i="36" s="1"/>
  <c r="V158" i="36" s="1"/>
  <c r="W158" i="36" s="1"/>
  <c r="X158" i="36" s="1"/>
  <c r="Y158" i="36" s="1"/>
  <c r="Z158" i="36" s="1"/>
  <c r="AA158" i="36" s="1"/>
  <c r="AB158" i="36" s="1"/>
  <c r="AC158" i="36" s="1"/>
  <c r="AD158" i="36" s="1"/>
  <c r="AE158" i="36" s="1"/>
  <c r="AF158" i="36" s="1"/>
  <c r="AG158" i="36" s="1"/>
  <c r="AH158" i="36" s="1"/>
  <c r="AI158" i="36" s="1"/>
  <c r="AJ158" i="36" s="1"/>
  <c r="AK158" i="36" s="1"/>
  <c r="AL158" i="36" s="1"/>
  <c r="AM158" i="36" s="1"/>
  <c r="AN158" i="36" s="1"/>
  <c r="AO158" i="36" s="1"/>
  <c r="AP158" i="36" s="1"/>
  <c r="AQ158" i="36" s="1"/>
  <c r="AR158" i="36" s="1"/>
  <c r="AS158" i="36" s="1"/>
  <c r="AT158" i="36" s="1"/>
  <c r="AU158" i="36" s="1"/>
  <c r="AV158" i="36" s="1"/>
  <c r="AW158" i="36" s="1"/>
  <c r="AX158" i="36" s="1"/>
  <c r="AY158" i="36" s="1"/>
  <c r="AZ158" i="36" s="1"/>
  <c r="BA158" i="36" s="1"/>
  <c r="BB158" i="36" s="1"/>
  <c r="BC158" i="36" s="1"/>
  <c r="BD158" i="36" s="1"/>
  <c r="BE158" i="36" s="1"/>
  <c r="BF158" i="36" s="1"/>
  <c r="BG158" i="36" s="1"/>
  <c r="BH158" i="36" s="1"/>
  <c r="BI158" i="36" s="1"/>
  <c r="BJ158" i="36" s="1"/>
  <c r="BK158" i="36" s="1"/>
  <c r="BL158" i="36" s="1"/>
  <c r="BM158" i="36" s="1"/>
  <c r="BN158" i="36" s="1"/>
  <c r="BO158" i="36" s="1"/>
  <c r="BP158" i="36" s="1"/>
  <c r="BQ158" i="36" s="1"/>
  <c r="BR158" i="36" s="1"/>
  <c r="BS158" i="36" s="1"/>
  <c r="BT158" i="36" s="1"/>
  <c r="BU158" i="36" s="1"/>
  <c r="BV158" i="36" s="1"/>
  <c r="BW158" i="36" s="1"/>
  <c r="BX158" i="36" s="1"/>
  <c r="BY158" i="36" s="1"/>
  <c r="BZ158" i="36" s="1"/>
  <c r="CA158" i="36" s="1"/>
  <c r="CB158" i="36" s="1"/>
  <c r="CC158" i="36" s="1"/>
  <c r="CD158" i="36" s="1"/>
  <c r="CE158" i="36" s="1"/>
  <c r="CF158" i="36" s="1"/>
  <c r="CG158" i="36" s="1"/>
  <c r="CH158" i="36" s="1"/>
  <c r="D189" i="36"/>
  <c r="D182" i="36"/>
  <c r="D178" i="36"/>
  <c r="D179" i="36" s="1"/>
  <c r="I33" i="31"/>
  <c r="H172" i="31"/>
  <c r="H153" i="31"/>
  <c r="H69" i="31"/>
  <c r="L25" i="30"/>
  <c r="K164" i="30"/>
  <c r="K145" i="30"/>
  <c r="K61" i="30"/>
  <c r="N27" i="30"/>
  <c r="M166" i="30"/>
  <c r="M147" i="30"/>
  <c r="M63" i="30"/>
  <c r="I31" i="31"/>
  <c r="H170" i="31"/>
  <c r="H151" i="31"/>
  <c r="H67" i="31"/>
  <c r="L31" i="30"/>
  <c r="K170" i="30"/>
  <c r="K151" i="30"/>
  <c r="K67" i="30"/>
  <c r="M27" i="29"/>
  <c r="L166" i="29"/>
  <c r="L147" i="29"/>
  <c r="L63" i="29"/>
  <c r="I35" i="31"/>
  <c r="H174" i="31"/>
  <c r="H155" i="31"/>
  <c r="H71" i="31"/>
  <c r="M35" i="29"/>
  <c r="L174" i="29"/>
  <c r="L155" i="29"/>
  <c r="L71" i="29"/>
  <c r="M24" i="29"/>
  <c r="L32" i="30"/>
  <c r="L28" i="29"/>
  <c r="K167" i="29"/>
  <c r="K148" i="29"/>
  <c r="K64" i="29"/>
  <c r="L29" i="29"/>
  <c r="M26" i="29"/>
  <c r="L32" i="29"/>
  <c r="M24" i="30"/>
  <c r="L30" i="29"/>
  <c r="L25" i="29"/>
  <c r="D190" i="35"/>
  <c r="D183" i="35"/>
  <c r="D178" i="35"/>
  <c r="D179" i="35" s="1"/>
  <c r="N28" i="30"/>
  <c r="M167" i="30"/>
  <c r="M148" i="30"/>
  <c r="M64" i="30"/>
  <c r="L34" i="29"/>
  <c r="L34" i="30"/>
  <c r="K173" i="30"/>
  <c r="K154" i="30"/>
  <c r="K70" i="30"/>
  <c r="L26" i="30"/>
  <c r="I24" i="31"/>
  <c r="H144" i="31"/>
  <c r="H163" i="31"/>
  <c r="H60" i="31"/>
  <c r="L29" i="30"/>
  <c r="D177" i="36"/>
  <c r="E177" i="36" s="1"/>
  <c r="F177" i="36" s="1"/>
  <c r="G177" i="36" s="1"/>
  <c r="H177" i="36" s="1"/>
  <c r="I177" i="36" s="1"/>
  <c r="J177" i="36" s="1"/>
  <c r="K177" i="36" s="1"/>
  <c r="L177" i="36" s="1"/>
  <c r="M177" i="36" s="1"/>
  <c r="N177" i="36" s="1"/>
  <c r="O177" i="36" s="1"/>
  <c r="P177" i="36" s="1"/>
  <c r="Q177" i="36" s="1"/>
  <c r="R177" i="36" s="1"/>
  <c r="S177" i="36" s="1"/>
  <c r="T177" i="36" s="1"/>
  <c r="U177" i="36" s="1"/>
  <c r="V177" i="36" s="1"/>
  <c r="W177" i="36" s="1"/>
  <c r="X177" i="36" s="1"/>
  <c r="Y177" i="36" s="1"/>
  <c r="Z177" i="36" s="1"/>
  <c r="AA177" i="36" s="1"/>
  <c r="AB177" i="36" s="1"/>
  <c r="AC177" i="36" s="1"/>
  <c r="AD177" i="36" s="1"/>
  <c r="AE177" i="36" s="1"/>
  <c r="AF177" i="36" s="1"/>
  <c r="AG177" i="36" s="1"/>
  <c r="AH177" i="36" s="1"/>
  <c r="AI177" i="36" s="1"/>
  <c r="AJ177" i="36" s="1"/>
  <c r="AK177" i="36" s="1"/>
  <c r="AL177" i="36" s="1"/>
  <c r="AM177" i="36" s="1"/>
  <c r="AN177" i="36" s="1"/>
  <c r="AO177" i="36" s="1"/>
  <c r="AP177" i="36" s="1"/>
  <c r="AQ177" i="36" s="1"/>
  <c r="AR177" i="36" s="1"/>
  <c r="AS177" i="36" s="1"/>
  <c r="AT177" i="36" s="1"/>
  <c r="AU177" i="36" s="1"/>
  <c r="AV177" i="36" s="1"/>
  <c r="AW177" i="36" s="1"/>
  <c r="AX177" i="36" s="1"/>
  <c r="AY177" i="36" s="1"/>
  <c r="AZ177" i="36" s="1"/>
  <c r="BA177" i="36" s="1"/>
  <c r="BB177" i="36" s="1"/>
  <c r="BC177" i="36" s="1"/>
  <c r="BD177" i="36" s="1"/>
  <c r="BE177" i="36" s="1"/>
  <c r="BF177" i="36" s="1"/>
  <c r="BG177" i="36" s="1"/>
  <c r="BH177" i="36" s="1"/>
  <c r="BI177" i="36" s="1"/>
  <c r="BJ177" i="36" s="1"/>
  <c r="BK177" i="36" s="1"/>
  <c r="BL177" i="36" s="1"/>
  <c r="BM177" i="36" s="1"/>
  <c r="BN177" i="36" s="1"/>
  <c r="BO177" i="36" s="1"/>
  <c r="BP177" i="36" s="1"/>
  <c r="BQ177" i="36" s="1"/>
  <c r="BR177" i="36" s="1"/>
  <c r="BS177" i="36" s="1"/>
  <c r="BT177" i="36" s="1"/>
  <c r="BU177" i="36" s="1"/>
  <c r="BV177" i="36" s="1"/>
  <c r="BW177" i="36" s="1"/>
  <c r="BX177" i="36" s="1"/>
  <c r="BY177" i="36" s="1"/>
  <c r="BZ177" i="36" s="1"/>
  <c r="CA177" i="36" s="1"/>
  <c r="CB177" i="36" s="1"/>
  <c r="CC177" i="36" s="1"/>
  <c r="CD177" i="36" s="1"/>
  <c r="CE177" i="36" s="1"/>
  <c r="CF177" i="36" s="1"/>
  <c r="CG177" i="36" s="1"/>
  <c r="CH177" i="36" s="1"/>
  <c r="D190" i="36"/>
  <c r="D192" i="36" s="1"/>
  <c r="D183" i="36"/>
  <c r="D185" i="36" s="1"/>
  <c r="I25" i="31"/>
  <c r="H164" i="31"/>
  <c r="H145" i="31"/>
  <c r="H61" i="31"/>
  <c r="M33" i="30"/>
  <c r="I27" i="31"/>
  <c r="H166" i="31"/>
  <c r="H147" i="31"/>
  <c r="H63" i="31"/>
  <c r="I23" i="31"/>
  <c r="I30" i="31"/>
  <c r="I26" i="31"/>
  <c r="H146" i="31"/>
  <c r="H165" i="31"/>
  <c r="H62" i="31"/>
  <c r="I34" i="31"/>
  <c r="H173" i="31"/>
  <c r="H154" i="31"/>
  <c r="H70" i="31"/>
  <c r="C182" i="36"/>
  <c r="C196" i="36" s="1"/>
  <c r="C189" i="36"/>
  <c r="C197" i="35"/>
  <c r="C190" i="36"/>
  <c r="F37" i="36"/>
  <c r="C183" i="35"/>
  <c r="C185" i="35" s="1"/>
  <c r="C182" i="35"/>
  <c r="C191" i="35"/>
  <c r="C193" i="35" s="1"/>
  <c r="C182" i="34"/>
  <c r="C189" i="34"/>
  <c r="C188" i="34"/>
  <c r="C181" i="34"/>
  <c r="C157" i="34"/>
  <c r="F31" i="32"/>
  <c r="F37" i="34"/>
  <c r="F37" i="35"/>
  <c r="J74" i="35" l="1"/>
  <c r="I25" i="28"/>
  <c r="L64" i="33"/>
  <c r="M28" i="33"/>
  <c r="K71" i="33"/>
  <c r="L35" i="33"/>
  <c r="K63" i="33"/>
  <c r="L27" i="33"/>
  <c r="L30" i="33"/>
  <c r="K62" i="33"/>
  <c r="L26" i="33"/>
  <c r="L61" i="33"/>
  <c r="M25" i="33"/>
  <c r="K70" i="33"/>
  <c r="L34" i="33"/>
  <c r="L65" i="33"/>
  <c r="M29" i="33"/>
  <c r="K60" i="33"/>
  <c r="L24" i="33"/>
  <c r="K37" i="33"/>
  <c r="K67" i="33"/>
  <c r="L31" i="33"/>
  <c r="K68" i="33"/>
  <c r="L32" i="33"/>
  <c r="L69" i="33"/>
  <c r="M33" i="33"/>
  <c r="X20" i="32"/>
  <c r="X28" i="32"/>
  <c r="Y23" i="32"/>
  <c r="X29" i="32"/>
  <c r="X26" i="32"/>
  <c r="Y27" i="32"/>
  <c r="X21" i="32"/>
  <c r="X24" i="32"/>
  <c r="X25" i="32"/>
  <c r="Y22" i="32"/>
  <c r="J34" i="31"/>
  <c r="I173" i="31"/>
  <c r="I154" i="31"/>
  <c r="I70" i="31"/>
  <c r="J23" i="31"/>
  <c r="M25" i="29"/>
  <c r="N24" i="30"/>
  <c r="M29" i="29"/>
  <c r="J27" i="31"/>
  <c r="I166" i="31"/>
  <c r="I147" i="31"/>
  <c r="I63" i="31"/>
  <c r="N33" i="30"/>
  <c r="J25" i="31"/>
  <c r="I164" i="31"/>
  <c r="I145" i="31"/>
  <c r="I61" i="31"/>
  <c r="J33" i="31"/>
  <c r="I172" i="31"/>
  <c r="I153" i="31"/>
  <c r="I69" i="31"/>
  <c r="D197" i="36"/>
  <c r="D191" i="36"/>
  <c r="D193" i="36" s="1"/>
  <c r="N33" i="29"/>
  <c r="M172" i="29"/>
  <c r="M153" i="29"/>
  <c r="M69" i="29"/>
  <c r="J30" i="31"/>
  <c r="M30" i="29"/>
  <c r="N26" i="29"/>
  <c r="M31" i="30"/>
  <c r="L170" i="30"/>
  <c r="L151" i="30"/>
  <c r="L67" i="30"/>
  <c r="J31" i="31"/>
  <c r="I170" i="31"/>
  <c r="I151" i="31"/>
  <c r="I67" i="31"/>
  <c r="O27" i="30"/>
  <c r="N166" i="30"/>
  <c r="N147" i="30"/>
  <c r="N63" i="30"/>
  <c r="M31" i="29"/>
  <c r="L170" i="29"/>
  <c r="L151" i="29"/>
  <c r="L67" i="29"/>
  <c r="N23" i="29"/>
  <c r="N23" i="30"/>
  <c r="J26" i="31"/>
  <c r="I146" i="31"/>
  <c r="I165" i="31"/>
  <c r="I62" i="31"/>
  <c r="M32" i="29"/>
  <c r="M29" i="30"/>
  <c r="J24" i="31"/>
  <c r="I144" i="31"/>
  <c r="I163" i="31"/>
  <c r="I60" i="31"/>
  <c r="D185" i="35"/>
  <c r="D186" i="35" s="1"/>
  <c r="D196" i="35"/>
  <c r="N24" i="29"/>
  <c r="N35" i="29"/>
  <c r="M174" i="29"/>
  <c r="M155" i="29"/>
  <c r="M71" i="29"/>
  <c r="J35" i="31"/>
  <c r="I174" i="31"/>
  <c r="I155" i="31"/>
  <c r="I71" i="31"/>
  <c r="N27" i="29"/>
  <c r="M166" i="29"/>
  <c r="M147" i="29"/>
  <c r="M63" i="29"/>
  <c r="M25" i="30"/>
  <c r="L164" i="30"/>
  <c r="L145" i="30"/>
  <c r="L61" i="30"/>
  <c r="J29" i="31"/>
  <c r="I168" i="31"/>
  <c r="I149" i="31"/>
  <c r="I65" i="31"/>
  <c r="M26" i="30"/>
  <c r="M34" i="30"/>
  <c r="L173" i="30"/>
  <c r="L154" i="30"/>
  <c r="L70" i="30"/>
  <c r="M34" i="29"/>
  <c r="O28" i="30"/>
  <c r="D192" i="35"/>
  <c r="D193" i="35" s="1"/>
  <c r="D197" i="35"/>
  <c r="M28" i="29"/>
  <c r="L167" i="29"/>
  <c r="L148" i="29"/>
  <c r="L64" i="29"/>
  <c r="M32" i="30"/>
  <c r="D184" i="36"/>
  <c r="D186" i="36" s="1"/>
  <c r="D196" i="36"/>
  <c r="M30" i="30"/>
  <c r="J32" i="31"/>
  <c r="I171" i="31"/>
  <c r="I152" i="31"/>
  <c r="I68" i="31"/>
  <c r="J28" i="31"/>
  <c r="I167" i="31"/>
  <c r="I148" i="31"/>
  <c r="I64" i="31"/>
  <c r="M35" i="30"/>
  <c r="L174" i="30"/>
  <c r="L155" i="30"/>
  <c r="L71" i="30"/>
  <c r="C197" i="36"/>
  <c r="C198" i="36" s="1"/>
  <c r="G37" i="36"/>
  <c r="C184" i="35"/>
  <c r="C186" i="35" s="1"/>
  <c r="C194" i="35" s="1"/>
  <c r="C196" i="35"/>
  <c r="C198" i="35" s="1"/>
  <c r="C195" i="34"/>
  <c r="C196" i="34"/>
  <c r="G31" i="32"/>
  <c r="G37" i="34"/>
  <c r="G37" i="35"/>
  <c r="K74" i="35" l="1"/>
  <c r="J25" i="28"/>
  <c r="L68" i="33"/>
  <c r="M32" i="33"/>
  <c r="L71" i="33"/>
  <c r="M35" i="33"/>
  <c r="L60" i="33"/>
  <c r="M24" i="33"/>
  <c r="L37" i="33"/>
  <c r="L70" i="33"/>
  <c r="M34" i="33"/>
  <c r="L62" i="33"/>
  <c r="M26" i="33"/>
  <c r="M69" i="33"/>
  <c r="N33" i="33"/>
  <c r="L67" i="33"/>
  <c r="M31" i="33"/>
  <c r="L63" i="33"/>
  <c r="M27" i="33"/>
  <c r="M64" i="33"/>
  <c r="N28" i="33"/>
  <c r="M65" i="33"/>
  <c r="N29" i="33"/>
  <c r="M61" i="33"/>
  <c r="N25" i="33"/>
  <c r="M30" i="33"/>
  <c r="D194" i="35"/>
  <c r="D198" i="36"/>
  <c r="Y25" i="32"/>
  <c r="Y21" i="32"/>
  <c r="Y26" i="32"/>
  <c r="Z23" i="32"/>
  <c r="Y20" i="32"/>
  <c r="Z22" i="32"/>
  <c r="Y24" i="32"/>
  <c r="Z27" i="32"/>
  <c r="Y29" i="32"/>
  <c r="Y28" i="32"/>
  <c r="D198" i="35"/>
  <c r="K26" i="31"/>
  <c r="J165" i="31"/>
  <c r="J146" i="31"/>
  <c r="J62" i="31"/>
  <c r="O23" i="30"/>
  <c r="O23" i="29"/>
  <c r="K33" i="31"/>
  <c r="J172" i="31"/>
  <c r="J153" i="31"/>
  <c r="J69" i="31"/>
  <c r="N28" i="29"/>
  <c r="M167" i="29"/>
  <c r="M148" i="29"/>
  <c r="M64" i="29"/>
  <c r="P28" i="30"/>
  <c r="N34" i="30"/>
  <c r="M173" i="30"/>
  <c r="M154" i="30"/>
  <c r="M70" i="30"/>
  <c r="N26" i="30"/>
  <c r="K24" i="31"/>
  <c r="J163" i="31"/>
  <c r="J144" i="31"/>
  <c r="J60" i="31"/>
  <c r="N29" i="30"/>
  <c r="N32" i="29"/>
  <c r="N31" i="29"/>
  <c r="M170" i="29"/>
  <c r="M151" i="29"/>
  <c r="M67" i="29"/>
  <c r="P27" i="30"/>
  <c r="O166" i="30"/>
  <c r="O147" i="30"/>
  <c r="O63" i="30"/>
  <c r="K31" i="31"/>
  <c r="J170" i="31"/>
  <c r="J151" i="31"/>
  <c r="J67" i="31"/>
  <c r="N31" i="30"/>
  <c r="M170" i="30"/>
  <c r="M151" i="30"/>
  <c r="M67" i="30"/>
  <c r="K25" i="31"/>
  <c r="J145" i="31"/>
  <c r="J164" i="31"/>
  <c r="J61" i="31"/>
  <c r="O33" i="30"/>
  <c r="K27" i="31"/>
  <c r="J147" i="31"/>
  <c r="J166" i="31"/>
  <c r="J63" i="31"/>
  <c r="O33" i="29"/>
  <c r="N172" i="29"/>
  <c r="N153" i="29"/>
  <c r="N69" i="29"/>
  <c r="N32" i="30"/>
  <c r="N34" i="29"/>
  <c r="N35" i="30"/>
  <c r="M174" i="30"/>
  <c r="M155" i="30"/>
  <c r="M71" i="30"/>
  <c r="K28" i="31"/>
  <c r="J167" i="31"/>
  <c r="J148" i="31"/>
  <c r="J64" i="31"/>
  <c r="K32" i="31"/>
  <c r="N30" i="30"/>
  <c r="K29" i="31"/>
  <c r="J168" i="31"/>
  <c r="J149" i="31"/>
  <c r="J65" i="31"/>
  <c r="N25" i="30"/>
  <c r="M164" i="30"/>
  <c r="M145" i="30"/>
  <c r="M61" i="30"/>
  <c r="O27" i="29"/>
  <c r="N166" i="29"/>
  <c r="N147" i="29"/>
  <c r="N63" i="29"/>
  <c r="K35" i="31"/>
  <c r="J174" i="31"/>
  <c r="J155" i="31"/>
  <c r="J71" i="31"/>
  <c r="O35" i="29"/>
  <c r="O24" i="29"/>
  <c r="O26" i="29"/>
  <c r="N30" i="29"/>
  <c r="K30" i="31"/>
  <c r="D194" i="36"/>
  <c r="N29" i="29"/>
  <c r="O24" i="30"/>
  <c r="N25" i="29"/>
  <c r="K23" i="31"/>
  <c r="K34" i="31"/>
  <c r="J173" i="31"/>
  <c r="J154" i="31"/>
  <c r="J70" i="31"/>
  <c r="H37" i="36"/>
  <c r="C197" i="34"/>
  <c r="H31" i="32"/>
  <c r="H37" i="34"/>
  <c r="H37" i="35"/>
  <c r="C21" i="28"/>
  <c r="L74" i="35" l="1"/>
  <c r="K25" i="28"/>
  <c r="M67" i="33"/>
  <c r="N31" i="33"/>
  <c r="M62" i="33"/>
  <c r="N26" i="33"/>
  <c r="N30" i="33"/>
  <c r="N65" i="33"/>
  <c r="O29" i="33"/>
  <c r="M63" i="33"/>
  <c r="N27" i="33"/>
  <c r="M60" i="33"/>
  <c r="N24" i="33"/>
  <c r="M37" i="33"/>
  <c r="M68" i="33"/>
  <c r="N32" i="33"/>
  <c r="N69" i="33"/>
  <c r="O33" i="33"/>
  <c r="M70" i="33"/>
  <c r="N34" i="33"/>
  <c r="N61" i="33"/>
  <c r="O25" i="33"/>
  <c r="N64" i="33"/>
  <c r="O28" i="33"/>
  <c r="M71" i="33"/>
  <c r="N35" i="33"/>
  <c r="AA23" i="32"/>
  <c r="Z21" i="32"/>
  <c r="Z29" i="32"/>
  <c r="Z24" i="32"/>
  <c r="Z20" i="32"/>
  <c r="Z26" i="32"/>
  <c r="Z25" i="32"/>
  <c r="Z28" i="32"/>
  <c r="AA27" i="32"/>
  <c r="AA22" i="32"/>
  <c r="L34" i="31"/>
  <c r="K173" i="31"/>
  <c r="K154" i="31"/>
  <c r="K70" i="31"/>
  <c r="L23" i="31"/>
  <c r="O25" i="29"/>
  <c r="P24" i="30"/>
  <c r="O29" i="29"/>
  <c r="O34" i="29"/>
  <c r="O32" i="30"/>
  <c r="P33" i="29"/>
  <c r="O172" i="29"/>
  <c r="O153" i="29"/>
  <c r="O69" i="29"/>
  <c r="L27" i="31"/>
  <c r="K147" i="31"/>
  <c r="K166" i="31"/>
  <c r="K63" i="31"/>
  <c r="L25" i="31"/>
  <c r="K145" i="31"/>
  <c r="K164" i="31"/>
  <c r="K61" i="31"/>
  <c r="O31" i="30"/>
  <c r="N170" i="30"/>
  <c r="N151" i="30"/>
  <c r="N67" i="30"/>
  <c r="L31" i="31"/>
  <c r="K170" i="31"/>
  <c r="K151" i="31"/>
  <c r="K67" i="31"/>
  <c r="Q27" i="30"/>
  <c r="P166" i="30"/>
  <c r="P147" i="30"/>
  <c r="P63" i="30"/>
  <c r="O31" i="29"/>
  <c r="N170" i="29"/>
  <c r="N151" i="29"/>
  <c r="N67" i="29"/>
  <c r="L32" i="31"/>
  <c r="L28" i="31"/>
  <c r="K167" i="31"/>
  <c r="K148" i="31"/>
  <c r="K64" i="31"/>
  <c r="O35" i="30"/>
  <c r="N174" i="30"/>
  <c r="N155" i="30"/>
  <c r="N71" i="30"/>
  <c r="P33" i="30"/>
  <c r="O32" i="29"/>
  <c r="O29" i="30"/>
  <c r="L24" i="31"/>
  <c r="K163" i="31"/>
  <c r="K144" i="31"/>
  <c r="K60" i="31"/>
  <c r="O26" i="30"/>
  <c r="O34" i="30"/>
  <c r="N173" i="30"/>
  <c r="N154" i="30"/>
  <c r="N70" i="30"/>
  <c r="Q28" i="30"/>
  <c r="O28" i="29"/>
  <c r="N167" i="29"/>
  <c r="N148" i="29"/>
  <c r="N64" i="29"/>
  <c r="O30" i="30"/>
  <c r="L33" i="31"/>
  <c r="K172" i="31"/>
  <c r="K153" i="31"/>
  <c r="K69" i="31"/>
  <c r="P23" i="29"/>
  <c r="P23" i="30"/>
  <c r="L26" i="31"/>
  <c r="K165" i="31"/>
  <c r="K146" i="31"/>
  <c r="K62" i="31"/>
  <c r="L30" i="31"/>
  <c r="O30" i="29"/>
  <c r="P26" i="29"/>
  <c r="P24" i="29"/>
  <c r="P35" i="29"/>
  <c r="L35" i="31"/>
  <c r="K174" i="31"/>
  <c r="K155" i="31"/>
  <c r="K71" i="31"/>
  <c r="P27" i="29"/>
  <c r="O166" i="29"/>
  <c r="O147" i="29"/>
  <c r="O63" i="29"/>
  <c r="O25" i="30"/>
  <c r="N164" i="30"/>
  <c r="N145" i="30"/>
  <c r="N61" i="30"/>
  <c r="L29" i="31"/>
  <c r="K168" i="31"/>
  <c r="K149" i="31"/>
  <c r="K65" i="31"/>
  <c r="I37" i="36"/>
  <c r="I37" i="34"/>
  <c r="I31" i="32"/>
  <c r="I37" i="35"/>
  <c r="L25" i="28" l="1"/>
  <c r="N70" i="33"/>
  <c r="O34" i="33"/>
  <c r="N68" i="33"/>
  <c r="O32" i="33"/>
  <c r="N71" i="33"/>
  <c r="O35" i="33"/>
  <c r="O61" i="33"/>
  <c r="P25" i="33"/>
  <c r="N63" i="33"/>
  <c r="O27" i="33"/>
  <c r="O30" i="33"/>
  <c r="N67" i="33"/>
  <c r="O31" i="33"/>
  <c r="O69" i="33"/>
  <c r="P33" i="33"/>
  <c r="O64" i="33"/>
  <c r="P28" i="33"/>
  <c r="N60" i="33"/>
  <c r="O24" i="33"/>
  <c r="N37" i="33"/>
  <c r="O65" i="33"/>
  <c r="P29" i="33"/>
  <c r="N62" i="33"/>
  <c r="O26" i="33"/>
  <c r="AA24" i="32"/>
  <c r="AA21" i="32"/>
  <c r="AB27" i="32"/>
  <c r="AA25" i="32"/>
  <c r="AA20" i="32"/>
  <c r="AA29" i="32"/>
  <c r="AB23" i="32"/>
  <c r="AB22" i="32"/>
  <c r="AA28" i="32"/>
  <c r="AA26" i="32"/>
  <c r="M29" i="31"/>
  <c r="L168" i="31"/>
  <c r="L149" i="31"/>
  <c r="L65" i="31"/>
  <c r="P25" i="30"/>
  <c r="O164" i="30"/>
  <c r="O145" i="30"/>
  <c r="O61" i="30"/>
  <c r="Q27" i="29"/>
  <c r="P166" i="29"/>
  <c r="P147" i="29"/>
  <c r="P63" i="29"/>
  <c r="M35" i="31"/>
  <c r="L174" i="31"/>
  <c r="L155" i="31"/>
  <c r="L71" i="31"/>
  <c r="Q35" i="29"/>
  <c r="Q24" i="29"/>
  <c r="P30" i="30"/>
  <c r="M24" i="31"/>
  <c r="L144" i="31"/>
  <c r="L163" i="31"/>
  <c r="L60" i="31"/>
  <c r="P29" i="30"/>
  <c r="P32" i="29"/>
  <c r="Q33" i="30"/>
  <c r="P29" i="29"/>
  <c r="Q24" i="30"/>
  <c r="P25" i="29"/>
  <c r="M23" i="31"/>
  <c r="M34" i="31"/>
  <c r="L173" i="31"/>
  <c r="L154" i="31"/>
  <c r="L70" i="31"/>
  <c r="P31" i="29"/>
  <c r="O170" i="29"/>
  <c r="O151" i="29"/>
  <c r="O67" i="29"/>
  <c r="R27" i="30"/>
  <c r="Q166" i="30"/>
  <c r="Q147" i="30"/>
  <c r="Q63" i="30"/>
  <c r="M31" i="31"/>
  <c r="L170" i="31"/>
  <c r="L151" i="31"/>
  <c r="L67" i="31"/>
  <c r="P31" i="30"/>
  <c r="O170" i="30"/>
  <c r="O151" i="30"/>
  <c r="O67" i="30"/>
  <c r="M25" i="31"/>
  <c r="L164" i="31"/>
  <c r="L145" i="31"/>
  <c r="L61" i="31"/>
  <c r="M27" i="31"/>
  <c r="L166" i="31"/>
  <c r="L147" i="31"/>
  <c r="L63" i="31"/>
  <c r="Q26" i="29"/>
  <c r="P30" i="29"/>
  <c r="M30" i="31"/>
  <c r="M26" i="31"/>
  <c r="Q23" i="30"/>
  <c r="Q23" i="29"/>
  <c r="M33" i="31"/>
  <c r="L172" i="31"/>
  <c r="L153" i="31"/>
  <c r="L69" i="31"/>
  <c r="P28" i="29"/>
  <c r="O167" i="29"/>
  <c r="O148" i="29"/>
  <c r="O64" i="29"/>
  <c r="R28" i="30"/>
  <c r="P34" i="30"/>
  <c r="O173" i="30"/>
  <c r="O154" i="30"/>
  <c r="O70" i="30"/>
  <c r="P26" i="30"/>
  <c r="P35" i="30"/>
  <c r="O174" i="30"/>
  <c r="O155" i="30"/>
  <c r="O71" i="30"/>
  <c r="M28" i="31"/>
  <c r="L167" i="31"/>
  <c r="L148" i="31"/>
  <c r="L64" i="31"/>
  <c r="M32" i="31"/>
  <c r="Q33" i="29"/>
  <c r="P172" i="29"/>
  <c r="P153" i="29"/>
  <c r="P69" i="29"/>
  <c r="P32" i="30"/>
  <c r="P34" i="29"/>
  <c r="J37" i="36"/>
  <c r="J31" i="32"/>
  <c r="J37" i="34"/>
  <c r="J37" i="35"/>
  <c r="P65" i="33" l="1"/>
  <c r="Q29" i="33"/>
  <c r="P64" i="33"/>
  <c r="Q28" i="33"/>
  <c r="O67" i="33"/>
  <c r="P31" i="33"/>
  <c r="O63" i="33"/>
  <c r="P27" i="33"/>
  <c r="O71" i="33"/>
  <c r="P35" i="33"/>
  <c r="O70" i="33"/>
  <c r="P34" i="33"/>
  <c r="O62" i="33"/>
  <c r="P26" i="33"/>
  <c r="O60" i="33"/>
  <c r="P24" i="33"/>
  <c r="O37" i="33"/>
  <c r="D38" i="47" s="1"/>
  <c r="P69" i="33"/>
  <c r="Q33" i="33"/>
  <c r="P30" i="33"/>
  <c r="P61" i="33"/>
  <c r="Q25" i="33"/>
  <c r="O68" i="33"/>
  <c r="P32" i="33"/>
  <c r="AB25" i="32"/>
  <c r="AB21" i="32"/>
  <c r="AB28" i="32"/>
  <c r="AC23" i="32"/>
  <c r="AB20" i="32"/>
  <c r="AC27" i="32"/>
  <c r="AB24" i="32"/>
  <c r="AB26" i="32"/>
  <c r="AC22" i="32"/>
  <c r="AB29" i="32"/>
  <c r="N27" i="31"/>
  <c r="M166" i="31"/>
  <c r="M147" i="31"/>
  <c r="M63" i="31"/>
  <c r="N25" i="31"/>
  <c r="M164" i="31"/>
  <c r="M145" i="31"/>
  <c r="M61" i="31"/>
  <c r="Q31" i="30"/>
  <c r="P170" i="30"/>
  <c r="P151" i="30"/>
  <c r="P67" i="30"/>
  <c r="N31" i="31"/>
  <c r="M170" i="31"/>
  <c r="M151" i="31"/>
  <c r="M67" i="31"/>
  <c r="S27" i="30"/>
  <c r="R166" i="30"/>
  <c r="R147" i="30"/>
  <c r="R63" i="30"/>
  <c r="Q31" i="29"/>
  <c r="P151" i="29"/>
  <c r="P170" i="29"/>
  <c r="P67" i="29"/>
  <c r="N34" i="31"/>
  <c r="M173" i="31"/>
  <c r="M154" i="31"/>
  <c r="M70" i="31"/>
  <c r="N23" i="31"/>
  <c r="Q25" i="29"/>
  <c r="R24" i="30"/>
  <c r="Q29" i="29"/>
  <c r="Q34" i="29"/>
  <c r="Q32" i="30"/>
  <c r="R33" i="29"/>
  <c r="Q172" i="29"/>
  <c r="Q153" i="29"/>
  <c r="Q69" i="29"/>
  <c r="N32" i="31"/>
  <c r="N28" i="31"/>
  <c r="M167" i="31"/>
  <c r="M148" i="31"/>
  <c r="M64" i="31"/>
  <c r="Q35" i="30"/>
  <c r="P174" i="30"/>
  <c r="P155" i="30"/>
  <c r="P71" i="30"/>
  <c r="Q26" i="30"/>
  <c r="Q34" i="30"/>
  <c r="P173" i="30"/>
  <c r="P154" i="30"/>
  <c r="P70" i="30"/>
  <c r="S28" i="30"/>
  <c r="Q28" i="29"/>
  <c r="P167" i="29"/>
  <c r="P148" i="29"/>
  <c r="P64" i="29"/>
  <c r="R33" i="30"/>
  <c r="Q32" i="29"/>
  <c r="Q29" i="30"/>
  <c r="N24" i="31"/>
  <c r="M144" i="31"/>
  <c r="M163" i="31"/>
  <c r="M60" i="31"/>
  <c r="Q30" i="30"/>
  <c r="R24" i="29"/>
  <c r="R35" i="29"/>
  <c r="N35" i="31"/>
  <c r="M174" i="31"/>
  <c r="M155" i="31"/>
  <c r="M71" i="31"/>
  <c r="R27" i="29"/>
  <c r="Q166" i="29"/>
  <c r="Q147" i="29"/>
  <c r="Q63" i="29"/>
  <c r="Q25" i="30"/>
  <c r="P164" i="30"/>
  <c r="P145" i="30"/>
  <c r="P61" i="30"/>
  <c r="N29" i="31"/>
  <c r="M168" i="31"/>
  <c r="M149" i="31"/>
  <c r="M65" i="31"/>
  <c r="N30" i="31"/>
  <c r="Q30" i="29"/>
  <c r="R26" i="29"/>
  <c r="N33" i="31"/>
  <c r="M172" i="31"/>
  <c r="M153" i="31"/>
  <c r="M69" i="31"/>
  <c r="R23" i="29"/>
  <c r="R23" i="30"/>
  <c r="N26" i="31"/>
  <c r="K37" i="36"/>
  <c r="K37" i="34"/>
  <c r="K31" i="32"/>
  <c r="K37" i="35"/>
  <c r="P62" i="33" l="1"/>
  <c r="Q26" i="33"/>
  <c r="P71" i="33"/>
  <c r="Q35" i="33"/>
  <c r="P67" i="33"/>
  <c r="Q31" i="33"/>
  <c r="Q65" i="33"/>
  <c r="R29" i="33"/>
  <c r="Q69" i="33"/>
  <c r="R33" i="33"/>
  <c r="P68" i="33"/>
  <c r="Q32" i="33"/>
  <c r="Q30" i="33"/>
  <c r="Q61" i="33"/>
  <c r="R25" i="33"/>
  <c r="P60" i="33"/>
  <c r="Q24" i="33"/>
  <c r="P37" i="33"/>
  <c r="P70" i="33"/>
  <c r="Q34" i="33"/>
  <c r="P63" i="33"/>
  <c r="Q27" i="33"/>
  <c r="Q64" i="33"/>
  <c r="R28" i="33"/>
  <c r="AD23" i="32"/>
  <c r="AC21" i="32"/>
  <c r="AD22" i="32"/>
  <c r="AC24" i="32"/>
  <c r="AC20" i="32"/>
  <c r="AC28" i="32"/>
  <c r="AC25" i="32"/>
  <c r="AC29" i="32"/>
  <c r="AC26" i="32"/>
  <c r="AD27" i="32"/>
  <c r="O26" i="31"/>
  <c r="O33" i="31"/>
  <c r="N172" i="31"/>
  <c r="N153" i="31"/>
  <c r="N69" i="31"/>
  <c r="S26" i="29"/>
  <c r="R30" i="29"/>
  <c r="O30" i="31"/>
  <c r="O29" i="31"/>
  <c r="R25" i="30"/>
  <c r="Q164" i="30"/>
  <c r="Q145" i="30"/>
  <c r="Q61" i="30"/>
  <c r="S27" i="29"/>
  <c r="R166" i="29"/>
  <c r="R147" i="29"/>
  <c r="R63" i="29"/>
  <c r="O35" i="31"/>
  <c r="N174" i="31"/>
  <c r="N155" i="31"/>
  <c r="N71" i="31"/>
  <c r="S35" i="29"/>
  <c r="S24" i="29"/>
  <c r="R29" i="29"/>
  <c r="S24" i="30"/>
  <c r="R25" i="29"/>
  <c r="O23" i="31"/>
  <c r="O34" i="31"/>
  <c r="N173" i="31"/>
  <c r="N154" i="31"/>
  <c r="N70" i="31"/>
  <c r="S23" i="30"/>
  <c r="S23" i="29"/>
  <c r="R30" i="30"/>
  <c r="O24" i="31"/>
  <c r="N163" i="31"/>
  <c r="N144" i="31"/>
  <c r="N60" i="31"/>
  <c r="R29" i="30"/>
  <c r="R32" i="29"/>
  <c r="S33" i="30"/>
  <c r="R28" i="29"/>
  <c r="Q167" i="29"/>
  <c r="Q148" i="29"/>
  <c r="Q64" i="29"/>
  <c r="T28" i="30"/>
  <c r="R34" i="30"/>
  <c r="Q173" i="30"/>
  <c r="Q154" i="30"/>
  <c r="Q70" i="30"/>
  <c r="R26" i="30"/>
  <c r="R35" i="30"/>
  <c r="Q174" i="30"/>
  <c r="Q155" i="30"/>
  <c r="Q71" i="30"/>
  <c r="O28" i="31"/>
  <c r="N167" i="31"/>
  <c r="N148" i="31"/>
  <c r="N64" i="31"/>
  <c r="O32" i="31"/>
  <c r="S33" i="29"/>
  <c r="R172" i="29"/>
  <c r="R153" i="29"/>
  <c r="R69" i="29"/>
  <c r="R32" i="30"/>
  <c r="R34" i="29"/>
  <c r="R31" i="29"/>
  <c r="Q151" i="29"/>
  <c r="Q170" i="29"/>
  <c r="Q67" i="29"/>
  <c r="T27" i="30"/>
  <c r="S166" i="30"/>
  <c r="S147" i="30"/>
  <c r="S63" i="30"/>
  <c r="O31" i="31"/>
  <c r="N170" i="31"/>
  <c r="N151" i="31"/>
  <c r="N67" i="31"/>
  <c r="R31" i="30"/>
  <c r="Q170" i="30"/>
  <c r="Q151" i="30"/>
  <c r="Q67" i="30"/>
  <c r="O25" i="31"/>
  <c r="N145" i="31"/>
  <c r="N164" i="31"/>
  <c r="N61" i="31"/>
  <c r="O27" i="31"/>
  <c r="N147" i="31"/>
  <c r="N166" i="31"/>
  <c r="N63" i="31"/>
  <c r="L37" i="36"/>
  <c r="L37" i="34"/>
  <c r="L31" i="32"/>
  <c r="L37" i="35"/>
  <c r="Q63" i="33" l="1"/>
  <c r="R27" i="33"/>
  <c r="Q60" i="33"/>
  <c r="R24" i="33"/>
  <c r="Q37" i="33"/>
  <c r="R30" i="33"/>
  <c r="R69" i="33"/>
  <c r="S33" i="33"/>
  <c r="Q67" i="33"/>
  <c r="R31" i="33"/>
  <c r="Q62" i="33"/>
  <c r="R26" i="33"/>
  <c r="R64" i="33"/>
  <c r="S28" i="33"/>
  <c r="Q70" i="33"/>
  <c r="R34" i="33"/>
  <c r="R61" i="33"/>
  <c r="S25" i="33"/>
  <c r="Q68" i="33"/>
  <c r="R32" i="33"/>
  <c r="R65" i="33"/>
  <c r="S29" i="33"/>
  <c r="Q71" i="33"/>
  <c r="R35" i="33"/>
  <c r="AE27" i="32"/>
  <c r="AD29" i="32"/>
  <c r="AD28" i="32"/>
  <c r="AD24" i="32"/>
  <c r="AD21" i="32"/>
  <c r="AD26" i="32"/>
  <c r="AD25" i="32"/>
  <c r="AD20" i="32"/>
  <c r="AE22" i="32"/>
  <c r="AE23" i="32"/>
  <c r="T23" i="29"/>
  <c r="T23" i="30"/>
  <c r="T24" i="29"/>
  <c r="T35" i="29"/>
  <c r="P35" i="31"/>
  <c r="O174" i="31"/>
  <c r="O155" i="31"/>
  <c r="O71" i="31"/>
  <c r="T27" i="29"/>
  <c r="S166" i="29"/>
  <c r="S147" i="29"/>
  <c r="S63" i="29"/>
  <c r="S25" i="30"/>
  <c r="R164" i="30"/>
  <c r="R145" i="30"/>
  <c r="R61" i="30"/>
  <c r="P29" i="31"/>
  <c r="P33" i="31"/>
  <c r="O172" i="31"/>
  <c r="O153" i="31"/>
  <c r="O69" i="31"/>
  <c r="P26" i="31"/>
  <c r="S32" i="30"/>
  <c r="T33" i="29"/>
  <c r="S172" i="29"/>
  <c r="S153" i="29"/>
  <c r="S69" i="29"/>
  <c r="P32" i="31"/>
  <c r="P28" i="31"/>
  <c r="O167" i="31"/>
  <c r="O148" i="31"/>
  <c r="O64" i="31"/>
  <c r="S35" i="30"/>
  <c r="R174" i="30"/>
  <c r="R155" i="30"/>
  <c r="R71" i="30"/>
  <c r="S26" i="30"/>
  <c r="S34" i="30"/>
  <c r="R173" i="30"/>
  <c r="R154" i="30"/>
  <c r="R70" i="30"/>
  <c r="U28" i="30"/>
  <c r="S28" i="29"/>
  <c r="R167" i="29"/>
  <c r="R148" i="29"/>
  <c r="R64" i="29"/>
  <c r="T33" i="30"/>
  <c r="S32" i="29"/>
  <c r="S29" i="30"/>
  <c r="P24" i="31"/>
  <c r="O163" i="31"/>
  <c r="O144" i="31"/>
  <c r="O60" i="31"/>
  <c r="P30" i="31"/>
  <c r="S30" i="29"/>
  <c r="T26" i="29"/>
  <c r="P27" i="31"/>
  <c r="O166" i="31"/>
  <c r="O147" i="31"/>
  <c r="O63" i="31"/>
  <c r="P25" i="31"/>
  <c r="O145" i="31"/>
  <c r="O164" i="31"/>
  <c r="O61" i="31"/>
  <c r="S31" i="30"/>
  <c r="R170" i="30"/>
  <c r="R151" i="30"/>
  <c r="R67" i="30"/>
  <c r="P31" i="31"/>
  <c r="O170" i="31"/>
  <c r="O151" i="31"/>
  <c r="O67" i="31"/>
  <c r="U27" i="30"/>
  <c r="T166" i="30"/>
  <c r="T147" i="30"/>
  <c r="T63" i="30"/>
  <c r="S31" i="29"/>
  <c r="R170" i="29"/>
  <c r="R151" i="29"/>
  <c r="R67" i="29"/>
  <c r="S34" i="29"/>
  <c r="S30" i="30"/>
  <c r="P34" i="31"/>
  <c r="O173" i="31"/>
  <c r="O154" i="31"/>
  <c r="O70" i="31"/>
  <c r="P23" i="31"/>
  <c r="S25" i="29"/>
  <c r="T24" i="30"/>
  <c r="S29" i="29"/>
  <c r="M37" i="36"/>
  <c r="M37" i="34"/>
  <c r="M31" i="32"/>
  <c r="M37" i="35"/>
  <c r="S65" i="33" l="1"/>
  <c r="T29" i="33"/>
  <c r="S61" i="33"/>
  <c r="T25" i="33"/>
  <c r="R60" i="33"/>
  <c r="S24" i="33"/>
  <c r="R37" i="33"/>
  <c r="S64" i="33"/>
  <c r="T28" i="33"/>
  <c r="R67" i="33"/>
  <c r="S31" i="33"/>
  <c r="S30" i="33"/>
  <c r="R71" i="33"/>
  <c r="S35" i="33"/>
  <c r="R68" i="33"/>
  <c r="S32" i="33"/>
  <c r="R63" i="33"/>
  <c r="S27" i="33"/>
  <c r="R70" i="33"/>
  <c r="S34" i="33"/>
  <c r="R62" i="33"/>
  <c r="S26" i="33"/>
  <c r="S69" i="33"/>
  <c r="T33" i="33"/>
  <c r="AF23" i="32"/>
  <c r="AE20" i="32"/>
  <c r="AE26" i="32"/>
  <c r="AE24" i="32"/>
  <c r="AE29" i="32"/>
  <c r="AF22" i="32"/>
  <c r="AE25" i="32"/>
  <c r="AE21" i="32"/>
  <c r="AE28" i="32"/>
  <c r="AF27" i="32"/>
  <c r="U23" i="30"/>
  <c r="U23" i="29"/>
  <c r="T29" i="29"/>
  <c r="U24" i="30"/>
  <c r="T25" i="29"/>
  <c r="Q23" i="31"/>
  <c r="Q34" i="31"/>
  <c r="P173" i="31"/>
  <c r="P154" i="31"/>
  <c r="P70" i="31"/>
  <c r="U26" i="29"/>
  <c r="T30" i="29"/>
  <c r="Q30" i="31"/>
  <c r="U33" i="29"/>
  <c r="T172" i="29"/>
  <c r="T153" i="29"/>
  <c r="T69" i="29"/>
  <c r="T32" i="30"/>
  <c r="Q26" i="31"/>
  <c r="Q33" i="31"/>
  <c r="P172" i="31"/>
  <c r="P153" i="31"/>
  <c r="P69" i="31"/>
  <c r="T34" i="29"/>
  <c r="T31" i="29"/>
  <c r="S170" i="29"/>
  <c r="S151" i="29"/>
  <c r="S67" i="29"/>
  <c r="V27" i="30"/>
  <c r="U166" i="30"/>
  <c r="U147" i="30"/>
  <c r="U63" i="30"/>
  <c r="Q31" i="31"/>
  <c r="P170" i="31"/>
  <c r="P151" i="31"/>
  <c r="P67" i="31"/>
  <c r="T31" i="30"/>
  <c r="S170" i="30"/>
  <c r="S151" i="30"/>
  <c r="S67" i="30"/>
  <c r="Q25" i="31"/>
  <c r="P164" i="31"/>
  <c r="P145" i="31"/>
  <c r="P61" i="31"/>
  <c r="Q27" i="31"/>
  <c r="P166" i="31"/>
  <c r="P147" i="31"/>
  <c r="P63" i="31"/>
  <c r="T30" i="30"/>
  <c r="Q24" i="31"/>
  <c r="P144" i="31"/>
  <c r="P163" i="31"/>
  <c r="P60" i="31"/>
  <c r="T29" i="30"/>
  <c r="T32" i="29"/>
  <c r="U33" i="30"/>
  <c r="T28" i="29"/>
  <c r="S167" i="29"/>
  <c r="S148" i="29"/>
  <c r="S64" i="29"/>
  <c r="V28" i="30"/>
  <c r="T34" i="30"/>
  <c r="S173" i="30"/>
  <c r="S154" i="30"/>
  <c r="S70" i="30"/>
  <c r="T26" i="30"/>
  <c r="T35" i="30"/>
  <c r="S174" i="30"/>
  <c r="S155" i="30"/>
  <c r="S71" i="30"/>
  <c r="Q28" i="31"/>
  <c r="P167" i="31"/>
  <c r="P148" i="31"/>
  <c r="P64" i="31"/>
  <c r="Q32" i="31"/>
  <c r="Q29" i="31"/>
  <c r="T25" i="30"/>
  <c r="S164" i="30"/>
  <c r="S145" i="30"/>
  <c r="S61" i="30"/>
  <c r="U27" i="29"/>
  <c r="T166" i="29"/>
  <c r="T147" i="29"/>
  <c r="T63" i="29"/>
  <c r="Q35" i="31"/>
  <c r="P174" i="31"/>
  <c r="P155" i="31"/>
  <c r="P71" i="31"/>
  <c r="U35" i="29"/>
  <c r="U24" i="29"/>
  <c r="N37" i="36"/>
  <c r="N31" i="32"/>
  <c r="N37" i="34"/>
  <c r="N37" i="35"/>
  <c r="S71" i="33" l="1"/>
  <c r="T35" i="33"/>
  <c r="T61" i="33"/>
  <c r="U25" i="33"/>
  <c r="T69" i="33"/>
  <c r="U33" i="33"/>
  <c r="S70" i="33"/>
  <c r="T34" i="33"/>
  <c r="S67" i="33"/>
  <c r="T31" i="33"/>
  <c r="S68" i="33"/>
  <c r="T32" i="33"/>
  <c r="S60" i="33"/>
  <c r="T24" i="33"/>
  <c r="S37" i="33"/>
  <c r="T65" i="33"/>
  <c r="U29" i="33"/>
  <c r="S62" i="33"/>
  <c r="T26" i="33"/>
  <c r="S63" i="33"/>
  <c r="T27" i="33"/>
  <c r="T30" i="33"/>
  <c r="T64" i="33"/>
  <c r="U28" i="33"/>
  <c r="AG27" i="32"/>
  <c r="AF21" i="32"/>
  <c r="AG22" i="32"/>
  <c r="AF24" i="32"/>
  <c r="AF20" i="32"/>
  <c r="AF28" i="32"/>
  <c r="AF25" i="32"/>
  <c r="AF29" i="32"/>
  <c r="AF26" i="32"/>
  <c r="AG23" i="32"/>
  <c r="V24" i="29"/>
  <c r="V35" i="29"/>
  <c r="R35" i="31"/>
  <c r="Q174" i="31"/>
  <c r="Q155" i="31"/>
  <c r="Q71" i="31"/>
  <c r="V27" i="29"/>
  <c r="U166" i="29"/>
  <c r="U147" i="29"/>
  <c r="U63" i="29"/>
  <c r="U25" i="30"/>
  <c r="T164" i="30"/>
  <c r="T145" i="30"/>
  <c r="T61" i="30"/>
  <c r="R29" i="31"/>
  <c r="R32" i="31"/>
  <c r="R28" i="31"/>
  <c r="Q167" i="31"/>
  <c r="Q148" i="31"/>
  <c r="Q64" i="31"/>
  <c r="U35" i="30"/>
  <c r="T174" i="30"/>
  <c r="T155" i="30"/>
  <c r="T71" i="30"/>
  <c r="U26" i="30"/>
  <c r="U34" i="30"/>
  <c r="T173" i="30"/>
  <c r="T154" i="30"/>
  <c r="T70" i="30"/>
  <c r="W28" i="30"/>
  <c r="U28" i="29"/>
  <c r="T167" i="29"/>
  <c r="T148" i="29"/>
  <c r="T64" i="29"/>
  <c r="V33" i="30"/>
  <c r="U32" i="29"/>
  <c r="U29" i="30"/>
  <c r="R24" i="31"/>
  <c r="Q144" i="31"/>
  <c r="Q163" i="31"/>
  <c r="Q60" i="31"/>
  <c r="R34" i="31"/>
  <c r="Q173" i="31"/>
  <c r="Q154" i="31"/>
  <c r="Q70" i="31"/>
  <c r="R23" i="31"/>
  <c r="U25" i="29"/>
  <c r="V24" i="30"/>
  <c r="U29" i="29"/>
  <c r="U30" i="30"/>
  <c r="R27" i="31"/>
  <c r="Q166" i="31"/>
  <c r="Q147" i="31"/>
  <c r="Q63" i="31"/>
  <c r="R25" i="31"/>
  <c r="Q164" i="31"/>
  <c r="Q145" i="31"/>
  <c r="Q61" i="31"/>
  <c r="U31" i="30"/>
  <c r="T170" i="30"/>
  <c r="T151" i="30"/>
  <c r="T67" i="30"/>
  <c r="R31" i="31"/>
  <c r="Q170" i="31"/>
  <c r="Q151" i="31"/>
  <c r="Q67" i="31"/>
  <c r="W27" i="30"/>
  <c r="V166" i="30"/>
  <c r="V147" i="30"/>
  <c r="V63" i="30"/>
  <c r="U31" i="29"/>
  <c r="T151" i="29"/>
  <c r="T170" i="29"/>
  <c r="T67" i="29"/>
  <c r="U34" i="29"/>
  <c r="V33" i="29"/>
  <c r="U172" i="29"/>
  <c r="U153" i="29"/>
  <c r="U69" i="29"/>
  <c r="R30" i="31"/>
  <c r="U30" i="29"/>
  <c r="V26" i="29"/>
  <c r="V23" i="29"/>
  <c r="V23" i="30"/>
  <c r="R33" i="31"/>
  <c r="Q172" i="31"/>
  <c r="Q153" i="31"/>
  <c r="Q69" i="31"/>
  <c r="R26" i="31"/>
  <c r="U32" i="30"/>
  <c r="O37" i="36"/>
  <c r="D41" i="47" s="1"/>
  <c r="O31" i="32"/>
  <c r="D37" i="47" s="1"/>
  <c r="O37" i="34"/>
  <c r="D39" i="47" s="1"/>
  <c r="O37" i="35"/>
  <c r="D40" i="47" s="1"/>
  <c r="U30" i="33" l="1"/>
  <c r="T62" i="33"/>
  <c r="U26" i="33"/>
  <c r="T60" i="33"/>
  <c r="U24" i="33"/>
  <c r="T37" i="33"/>
  <c r="T67" i="33"/>
  <c r="U31" i="33"/>
  <c r="U69" i="33"/>
  <c r="V33" i="33"/>
  <c r="T71" i="33"/>
  <c r="U35" i="33"/>
  <c r="U64" i="33"/>
  <c r="V28" i="33"/>
  <c r="T63" i="33"/>
  <c r="U27" i="33"/>
  <c r="U65" i="33"/>
  <c r="V29" i="33"/>
  <c r="T68" i="33"/>
  <c r="U32" i="33"/>
  <c r="T70" i="33"/>
  <c r="U34" i="33"/>
  <c r="U61" i="33"/>
  <c r="V25" i="33"/>
  <c r="AH23" i="32"/>
  <c r="AG29" i="32"/>
  <c r="AG28" i="32"/>
  <c r="AG24" i="32"/>
  <c r="AG21" i="32"/>
  <c r="AG26" i="32"/>
  <c r="AG25" i="32"/>
  <c r="AG20" i="32"/>
  <c r="AH22" i="32"/>
  <c r="AH27" i="32"/>
  <c r="V32" i="30"/>
  <c r="S26" i="31"/>
  <c r="S33" i="31"/>
  <c r="R172" i="31"/>
  <c r="R153" i="31"/>
  <c r="R69" i="31"/>
  <c r="W23" i="30"/>
  <c r="W23" i="29"/>
  <c r="V30" i="30"/>
  <c r="S24" i="31"/>
  <c r="R163" i="31"/>
  <c r="R144" i="31"/>
  <c r="R60" i="31"/>
  <c r="V29" i="30"/>
  <c r="V32" i="29"/>
  <c r="W33" i="30"/>
  <c r="V28" i="29"/>
  <c r="U167" i="29"/>
  <c r="U148" i="29"/>
  <c r="U64" i="29"/>
  <c r="X28" i="30"/>
  <c r="V34" i="30"/>
  <c r="U173" i="30"/>
  <c r="U154" i="30"/>
  <c r="U70" i="30"/>
  <c r="V26" i="30"/>
  <c r="V35" i="30"/>
  <c r="U174" i="30"/>
  <c r="U155" i="30"/>
  <c r="U71" i="30"/>
  <c r="S28" i="31"/>
  <c r="R167" i="31"/>
  <c r="R148" i="31"/>
  <c r="R64" i="31"/>
  <c r="S32" i="31"/>
  <c r="W26" i="29"/>
  <c r="V30" i="29"/>
  <c r="S30" i="31"/>
  <c r="W33" i="29"/>
  <c r="V172" i="29"/>
  <c r="V153" i="29"/>
  <c r="V69" i="29"/>
  <c r="V34" i="29"/>
  <c r="V31" i="29"/>
  <c r="U151" i="29"/>
  <c r="U170" i="29"/>
  <c r="U67" i="29"/>
  <c r="X27" i="30"/>
  <c r="W166" i="30"/>
  <c r="W147" i="30"/>
  <c r="W63" i="30"/>
  <c r="S31" i="31"/>
  <c r="R170" i="31"/>
  <c r="R151" i="31"/>
  <c r="R67" i="31"/>
  <c r="V31" i="30"/>
  <c r="U170" i="30"/>
  <c r="U151" i="30"/>
  <c r="U67" i="30"/>
  <c r="S25" i="31"/>
  <c r="R145" i="31"/>
  <c r="R164" i="31"/>
  <c r="R61" i="31"/>
  <c r="S27" i="31"/>
  <c r="R166" i="31"/>
  <c r="R147" i="31"/>
  <c r="R63" i="31"/>
  <c r="S29" i="31"/>
  <c r="V25" i="30"/>
  <c r="U164" i="30"/>
  <c r="U145" i="30"/>
  <c r="U61" i="30"/>
  <c r="W27" i="29"/>
  <c r="V166" i="29"/>
  <c r="V147" i="29"/>
  <c r="V63" i="29"/>
  <c r="S35" i="31"/>
  <c r="R174" i="31"/>
  <c r="R155" i="31"/>
  <c r="R71" i="31"/>
  <c r="W35" i="29"/>
  <c r="W24" i="29"/>
  <c r="V29" i="29"/>
  <c r="W24" i="30"/>
  <c r="V25" i="29"/>
  <c r="S23" i="31"/>
  <c r="S34" i="31"/>
  <c r="R173" i="31"/>
  <c r="R154" i="31"/>
  <c r="R70" i="31"/>
  <c r="P37" i="36"/>
  <c r="P31" i="32"/>
  <c r="P37" i="34"/>
  <c r="P37" i="35"/>
  <c r="V65" i="33" l="1"/>
  <c r="W29" i="33"/>
  <c r="V64" i="33"/>
  <c r="W28" i="33"/>
  <c r="V69" i="33"/>
  <c r="W33" i="33"/>
  <c r="V61" i="33"/>
  <c r="W25" i="33"/>
  <c r="U68" i="33"/>
  <c r="V32" i="33"/>
  <c r="U60" i="33"/>
  <c r="V24" i="33"/>
  <c r="U37" i="33"/>
  <c r="V30" i="33"/>
  <c r="U63" i="33"/>
  <c r="V27" i="33"/>
  <c r="U71" i="33"/>
  <c r="V35" i="33"/>
  <c r="U67" i="33"/>
  <c r="V31" i="33"/>
  <c r="U70" i="33"/>
  <c r="V34" i="33"/>
  <c r="U62" i="33"/>
  <c r="V26" i="33"/>
  <c r="AH26" i="32"/>
  <c r="AH24" i="32"/>
  <c r="AI22" i="32"/>
  <c r="AH25" i="32"/>
  <c r="AH29" i="32"/>
  <c r="AH21" i="32"/>
  <c r="AH28" i="32"/>
  <c r="AI27" i="32"/>
  <c r="AH20" i="32"/>
  <c r="AI23" i="32"/>
  <c r="X24" i="29"/>
  <c r="T35" i="31"/>
  <c r="S174" i="31"/>
  <c r="S155" i="31"/>
  <c r="S71" i="31"/>
  <c r="X27" i="29"/>
  <c r="W166" i="29"/>
  <c r="W147" i="29"/>
  <c r="W63" i="29"/>
  <c r="W25" i="30"/>
  <c r="V164" i="30"/>
  <c r="V145" i="30"/>
  <c r="V61" i="30"/>
  <c r="T29" i="31"/>
  <c r="W30" i="30"/>
  <c r="T33" i="31"/>
  <c r="S172" i="31"/>
  <c r="S153" i="31"/>
  <c r="S69" i="31"/>
  <c r="T26" i="31"/>
  <c r="W32" i="30"/>
  <c r="X35" i="29"/>
  <c r="T27" i="31"/>
  <c r="S166" i="31"/>
  <c r="S147" i="31"/>
  <c r="S63" i="31"/>
  <c r="T25" i="31"/>
  <c r="S145" i="31"/>
  <c r="S164" i="31"/>
  <c r="S61" i="31"/>
  <c r="W31" i="30"/>
  <c r="V170" i="30"/>
  <c r="V151" i="30"/>
  <c r="V67" i="30"/>
  <c r="T31" i="31"/>
  <c r="S170" i="31"/>
  <c r="S151" i="31"/>
  <c r="S67" i="31"/>
  <c r="Y27" i="30"/>
  <c r="X166" i="30"/>
  <c r="X147" i="30"/>
  <c r="X63" i="30"/>
  <c r="W31" i="29"/>
  <c r="V170" i="29"/>
  <c r="V151" i="29"/>
  <c r="V67" i="29"/>
  <c r="W34" i="29"/>
  <c r="X33" i="29"/>
  <c r="W172" i="29"/>
  <c r="W153" i="29"/>
  <c r="W69" i="29"/>
  <c r="T30" i="31"/>
  <c r="W30" i="29"/>
  <c r="X26" i="29"/>
  <c r="T32" i="31"/>
  <c r="T28" i="31"/>
  <c r="S167" i="31"/>
  <c r="S148" i="31"/>
  <c r="S64" i="31"/>
  <c r="V174" i="30"/>
  <c r="V155" i="30"/>
  <c r="V71" i="30"/>
  <c r="W35" i="30"/>
  <c r="W26" i="30"/>
  <c r="W34" i="30"/>
  <c r="V173" i="30"/>
  <c r="V154" i="30"/>
  <c r="V70" i="30"/>
  <c r="Y28" i="30"/>
  <c r="W28" i="29"/>
  <c r="V167" i="29"/>
  <c r="V148" i="29"/>
  <c r="V64" i="29"/>
  <c r="X33" i="30"/>
  <c r="W32" i="29"/>
  <c r="W29" i="30"/>
  <c r="T24" i="31"/>
  <c r="S163" i="31"/>
  <c r="S144" i="31"/>
  <c r="S60" i="31"/>
  <c r="X23" i="29"/>
  <c r="X23" i="30"/>
  <c r="T34" i="31"/>
  <c r="S173" i="31"/>
  <c r="S154" i="31"/>
  <c r="S70" i="31"/>
  <c r="T23" i="31"/>
  <c r="W25" i="29"/>
  <c r="X24" i="30"/>
  <c r="W29" i="29"/>
  <c r="Q37" i="36"/>
  <c r="Q31" i="32"/>
  <c r="Q37" i="34"/>
  <c r="Q37" i="35"/>
  <c r="V71" i="33" l="1"/>
  <c r="W35" i="33"/>
  <c r="W30" i="33"/>
  <c r="V62" i="33"/>
  <c r="W26" i="33"/>
  <c r="V68" i="33"/>
  <c r="W32" i="33"/>
  <c r="W69" i="33"/>
  <c r="X33" i="33"/>
  <c r="W65" i="33"/>
  <c r="X29" i="33"/>
  <c r="V67" i="33"/>
  <c r="W31" i="33"/>
  <c r="V63" i="33"/>
  <c r="W27" i="33"/>
  <c r="V70" i="33"/>
  <c r="W34" i="33"/>
  <c r="V60" i="33"/>
  <c r="W24" i="33"/>
  <c r="V37" i="33"/>
  <c r="W61" i="33"/>
  <c r="X25" i="33"/>
  <c r="W64" i="33"/>
  <c r="X28" i="33"/>
  <c r="AI20" i="32"/>
  <c r="AI28" i="32"/>
  <c r="AI29" i="32"/>
  <c r="AJ22" i="32"/>
  <c r="AI26" i="32"/>
  <c r="AJ23" i="32"/>
  <c r="AJ27" i="32"/>
  <c r="AI21" i="32"/>
  <c r="AI25" i="32"/>
  <c r="AI24" i="32"/>
  <c r="X30" i="30"/>
  <c r="X29" i="29"/>
  <c r="Y24" i="30"/>
  <c r="X25" i="29"/>
  <c r="U23" i="31"/>
  <c r="U34" i="31"/>
  <c r="T173" i="31"/>
  <c r="T154" i="31"/>
  <c r="T70" i="31"/>
  <c r="U24" i="31"/>
  <c r="T144" i="31"/>
  <c r="T163" i="31"/>
  <c r="T60" i="31"/>
  <c r="X29" i="30"/>
  <c r="X32" i="29"/>
  <c r="Y33" i="30"/>
  <c r="X28" i="29"/>
  <c r="W167" i="29"/>
  <c r="W148" i="29"/>
  <c r="W64" i="29"/>
  <c r="Z28" i="30"/>
  <c r="X34" i="30"/>
  <c r="W173" i="30"/>
  <c r="W154" i="30"/>
  <c r="W70" i="30"/>
  <c r="X26" i="30"/>
  <c r="U28" i="31"/>
  <c r="T167" i="31"/>
  <c r="T148" i="31"/>
  <c r="T64" i="31"/>
  <c r="U32" i="31"/>
  <c r="X32" i="30"/>
  <c r="U26" i="31"/>
  <c r="U33" i="31"/>
  <c r="T172" i="31"/>
  <c r="T153" i="31"/>
  <c r="T69" i="31"/>
  <c r="X35" i="30"/>
  <c r="W174" i="30"/>
  <c r="W155" i="30"/>
  <c r="W71" i="30"/>
  <c r="Y26" i="29"/>
  <c r="X30" i="29"/>
  <c r="U30" i="31"/>
  <c r="Y33" i="29"/>
  <c r="X172" i="29"/>
  <c r="X153" i="29"/>
  <c r="X69" i="29"/>
  <c r="X34" i="29"/>
  <c r="X31" i="29"/>
  <c r="W170" i="29"/>
  <c r="W151" i="29"/>
  <c r="W67" i="29"/>
  <c r="Z27" i="30"/>
  <c r="Y166" i="30"/>
  <c r="Y147" i="30"/>
  <c r="Y63" i="30"/>
  <c r="U31" i="31"/>
  <c r="T170" i="31"/>
  <c r="T151" i="31"/>
  <c r="T67" i="31"/>
  <c r="X31" i="30"/>
  <c r="W170" i="30"/>
  <c r="W151" i="30"/>
  <c r="W67" i="30"/>
  <c r="U25" i="31"/>
  <c r="T164" i="31"/>
  <c r="T145" i="31"/>
  <c r="T61" i="31"/>
  <c r="U27" i="31"/>
  <c r="T166" i="31"/>
  <c r="T147" i="31"/>
  <c r="T63" i="31"/>
  <c r="Y35" i="29"/>
  <c r="Y23" i="30"/>
  <c r="Y23" i="29"/>
  <c r="U29" i="31"/>
  <c r="X25" i="30"/>
  <c r="W164" i="30"/>
  <c r="W145" i="30"/>
  <c r="W61" i="30"/>
  <c r="Y27" i="29"/>
  <c r="X166" i="29"/>
  <c r="X147" i="29"/>
  <c r="X63" i="29"/>
  <c r="U35" i="31"/>
  <c r="T174" i="31"/>
  <c r="T155" i="31"/>
  <c r="T71" i="31"/>
  <c r="Y24" i="29"/>
  <c r="R37" i="36"/>
  <c r="R37" i="34"/>
  <c r="R31" i="32"/>
  <c r="R37" i="35"/>
  <c r="W70" i="33" l="1"/>
  <c r="X34" i="33"/>
  <c r="W67" i="33"/>
  <c r="X31" i="33"/>
  <c r="X69" i="33"/>
  <c r="Y33" i="33"/>
  <c r="W62" i="33"/>
  <c r="X26" i="33"/>
  <c r="X64" i="33"/>
  <c r="Y28" i="33"/>
  <c r="W71" i="33"/>
  <c r="X35" i="33"/>
  <c r="W60" i="33"/>
  <c r="X24" i="33"/>
  <c r="W37" i="33"/>
  <c r="W63" i="33"/>
  <c r="X27" i="33"/>
  <c r="X65" i="33"/>
  <c r="Y29" i="33"/>
  <c r="W68" i="33"/>
  <c r="X32" i="33"/>
  <c r="X61" i="33"/>
  <c r="Y25" i="33"/>
  <c r="X30" i="33"/>
  <c r="AJ25" i="32"/>
  <c r="AK27" i="32"/>
  <c r="AJ26" i="32"/>
  <c r="AJ29" i="32"/>
  <c r="AJ20" i="32"/>
  <c r="AJ24" i="32"/>
  <c r="AJ21" i="32"/>
  <c r="AK23" i="32"/>
  <c r="AK22" i="32"/>
  <c r="AJ28" i="32"/>
  <c r="Y30" i="30"/>
  <c r="Z24" i="29"/>
  <c r="V35" i="31"/>
  <c r="U174" i="31"/>
  <c r="U155" i="31"/>
  <c r="U71" i="31"/>
  <c r="Z27" i="29"/>
  <c r="Y166" i="29"/>
  <c r="Y147" i="29"/>
  <c r="Y63" i="29"/>
  <c r="Y25" i="30"/>
  <c r="X164" i="30"/>
  <c r="X145" i="30"/>
  <c r="X61" i="30"/>
  <c r="V29" i="31"/>
  <c r="V33" i="31"/>
  <c r="U172" i="31"/>
  <c r="U153" i="31"/>
  <c r="U69" i="31"/>
  <c r="V26" i="31"/>
  <c r="Y32" i="30"/>
  <c r="Z35" i="29"/>
  <c r="V27" i="31"/>
  <c r="U166" i="31"/>
  <c r="U147" i="31"/>
  <c r="U63" i="31"/>
  <c r="V25" i="31"/>
  <c r="U164" i="31"/>
  <c r="U145" i="31"/>
  <c r="U61" i="31"/>
  <c r="Y31" i="30"/>
  <c r="X170" i="30"/>
  <c r="X151" i="30"/>
  <c r="X67" i="30"/>
  <c r="V31" i="31"/>
  <c r="U170" i="31"/>
  <c r="U151" i="31"/>
  <c r="U67" i="31"/>
  <c r="AA27" i="30"/>
  <c r="Z166" i="30"/>
  <c r="Z147" i="30"/>
  <c r="Z63" i="30"/>
  <c r="Y31" i="29"/>
  <c r="X151" i="29"/>
  <c r="X170" i="29"/>
  <c r="X67" i="29"/>
  <c r="Y34" i="29"/>
  <c r="Z33" i="29"/>
  <c r="Y172" i="29"/>
  <c r="Y153" i="29"/>
  <c r="Y69" i="29"/>
  <c r="V30" i="31"/>
  <c r="Y30" i="29"/>
  <c r="Z26" i="29"/>
  <c r="Y35" i="30"/>
  <c r="X174" i="30"/>
  <c r="X155" i="30"/>
  <c r="X71" i="30"/>
  <c r="V34" i="31"/>
  <c r="U173" i="31"/>
  <c r="U154" i="31"/>
  <c r="U70" i="31"/>
  <c r="V23" i="31"/>
  <c r="Y25" i="29"/>
  <c r="Z24" i="30"/>
  <c r="Y29" i="29"/>
  <c r="Z23" i="29"/>
  <c r="Z23" i="30"/>
  <c r="V32" i="31"/>
  <c r="V28" i="31"/>
  <c r="U167" i="31"/>
  <c r="U148" i="31"/>
  <c r="U64" i="31"/>
  <c r="Y26" i="30"/>
  <c r="Y34" i="30"/>
  <c r="X173" i="30"/>
  <c r="X154" i="30"/>
  <c r="X70" i="30"/>
  <c r="AA28" i="30"/>
  <c r="Y28" i="29"/>
  <c r="X167" i="29"/>
  <c r="X148" i="29"/>
  <c r="X64" i="29"/>
  <c r="Z33" i="30"/>
  <c r="Y32" i="29"/>
  <c r="Y29" i="30"/>
  <c r="V24" i="31"/>
  <c r="U144" i="31"/>
  <c r="U163" i="31"/>
  <c r="U60" i="31"/>
  <c r="S37" i="36"/>
  <c r="S37" i="34"/>
  <c r="S31" i="32"/>
  <c r="S37" i="35"/>
  <c r="Y61" i="33" l="1"/>
  <c r="Z25" i="33"/>
  <c r="Y65" i="33"/>
  <c r="Z29" i="33"/>
  <c r="X60" i="33"/>
  <c r="Y24" i="33"/>
  <c r="X37" i="33"/>
  <c r="Y64" i="33"/>
  <c r="Z28" i="33"/>
  <c r="Y69" i="33"/>
  <c r="Z33" i="33"/>
  <c r="X70" i="33"/>
  <c r="Y34" i="33"/>
  <c r="Y30" i="33"/>
  <c r="X68" i="33"/>
  <c r="Y32" i="33"/>
  <c r="X63" i="33"/>
  <c r="Y27" i="33"/>
  <c r="X71" i="33"/>
  <c r="Y35" i="33"/>
  <c r="X62" i="33"/>
  <c r="Y26" i="33"/>
  <c r="X67" i="33"/>
  <c r="Y31" i="33"/>
  <c r="AK29" i="32"/>
  <c r="AL22" i="32"/>
  <c r="AK21" i="32"/>
  <c r="AK20" i="32"/>
  <c r="AK26" i="32"/>
  <c r="AK25" i="32"/>
  <c r="AL27" i="32"/>
  <c r="AK28" i="32"/>
  <c r="AL23" i="32"/>
  <c r="AK24" i="32"/>
  <c r="Z32" i="30"/>
  <c r="W26" i="31"/>
  <c r="W33" i="31"/>
  <c r="V172" i="31"/>
  <c r="V153" i="31"/>
  <c r="V69" i="31"/>
  <c r="W24" i="31"/>
  <c r="V163" i="31"/>
  <c r="V144" i="31"/>
  <c r="V60" i="31"/>
  <c r="Z29" i="30"/>
  <c r="Z32" i="29"/>
  <c r="AA33" i="30"/>
  <c r="Z28" i="29"/>
  <c r="Y167" i="29"/>
  <c r="Y148" i="29"/>
  <c r="Y64" i="29"/>
  <c r="AB28" i="30"/>
  <c r="Z34" i="30"/>
  <c r="Y173" i="30"/>
  <c r="Y154" i="30"/>
  <c r="Y70" i="30"/>
  <c r="Z26" i="30"/>
  <c r="W28" i="31"/>
  <c r="V167" i="31"/>
  <c r="V148" i="31"/>
  <c r="V64" i="31"/>
  <c r="W32" i="31"/>
  <c r="AA23" i="30"/>
  <c r="AA23" i="29"/>
  <c r="Z29" i="29"/>
  <c r="AA24" i="30"/>
  <c r="Z25" i="29"/>
  <c r="W23" i="31"/>
  <c r="W34" i="31"/>
  <c r="V173" i="31"/>
  <c r="V154" i="31"/>
  <c r="V70" i="31"/>
  <c r="Z35" i="30"/>
  <c r="Y174" i="30"/>
  <c r="Y155" i="30"/>
  <c r="Y71" i="30"/>
  <c r="AA26" i="29"/>
  <c r="Z30" i="29"/>
  <c r="W30" i="31"/>
  <c r="AA33" i="29"/>
  <c r="Z172" i="29"/>
  <c r="Z153" i="29"/>
  <c r="Z69" i="29"/>
  <c r="Z34" i="29"/>
  <c r="Z31" i="29"/>
  <c r="Y151" i="29"/>
  <c r="Y170" i="29"/>
  <c r="Y67" i="29"/>
  <c r="AB27" i="30"/>
  <c r="AA166" i="30"/>
  <c r="AA147" i="30"/>
  <c r="AA63" i="30"/>
  <c r="W31" i="31"/>
  <c r="V170" i="31"/>
  <c r="V151" i="31"/>
  <c r="V67" i="31"/>
  <c r="Z31" i="30"/>
  <c r="Y170" i="30"/>
  <c r="Y151" i="30"/>
  <c r="Y67" i="30"/>
  <c r="W25" i="31"/>
  <c r="V145" i="31"/>
  <c r="V164" i="31"/>
  <c r="V61" i="31"/>
  <c r="W27" i="31"/>
  <c r="V166" i="31"/>
  <c r="V147" i="31"/>
  <c r="V63" i="31"/>
  <c r="AA35" i="29"/>
  <c r="W29" i="31"/>
  <c r="Z25" i="30"/>
  <c r="Y164" i="30"/>
  <c r="Y145" i="30"/>
  <c r="Y61" i="30"/>
  <c r="AA27" i="29"/>
  <c r="Z166" i="29"/>
  <c r="Z147" i="29"/>
  <c r="Z63" i="29"/>
  <c r="V174" i="31"/>
  <c r="V155" i="31"/>
  <c r="V71" i="31"/>
  <c r="W35" i="31"/>
  <c r="AA24" i="29"/>
  <c r="Z30" i="30"/>
  <c r="T37" i="36"/>
  <c r="T37" i="34"/>
  <c r="T31" i="32"/>
  <c r="T37" i="35"/>
  <c r="Y62" i="33" l="1"/>
  <c r="Z26" i="33"/>
  <c r="Z65" i="33"/>
  <c r="AA29" i="33"/>
  <c r="Y63" i="33"/>
  <c r="Z27" i="33"/>
  <c r="Z30" i="33"/>
  <c r="Z69" i="33"/>
  <c r="AA33" i="33"/>
  <c r="Y67" i="33"/>
  <c r="Z31" i="33"/>
  <c r="Y71" i="33"/>
  <c r="Z35" i="33"/>
  <c r="Y60" i="33"/>
  <c r="Z24" i="33"/>
  <c r="Y37" i="33"/>
  <c r="Z61" i="33"/>
  <c r="AA25" i="33"/>
  <c r="Y68" i="33"/>
  <c r="Z32" i="33"/>
  <c r="Y70" i="33"/>
  <c r="Z34" i="33"/>
  <c r="Z64" i="33"/>
  <c r="AA28" i="33"/>
  <c r="AM23" i="32"/>
  <c r="AM27" i="32"/>
  <c r="AL26" i="32"/>
  <c r="AL21" i="32"/>
  <c r="AL29" i="32"/>
  <c r="AM22" i="32"/>
  <c r="AL24" i="32"/>
  <c r="AL28" i="32"/>
  <c r="AL25" i="32"/>
  <c r="AL20" i="32"/>
  <c r="X35" i="31"/>
  <c r="W174" i="31"/>
  <c r="W155" i="31"/>
  <c r="W71" i="31"/>
  <c r="X30" i="31"/>
  <c r="AB23" i="29"/>
  <c r="AB23" i="30"/>
  <c r="X32" i="31"/>
  <c r="X28" i="31"/>
  <c r="W167" i="31"/>
  <c r="W148" i="31"/>
  <c r="W64" i="31"/>
  <c r="AA26" i="30"/>
  <c r="AA34" i="30"/>
  <c r="Z173" i="30"/>
  <c r="Z154" i="30"/>
  <c r="Z70" i="30"/>
  <c r="AC28" i="30"/>
  <c r="AA28" i="29"/>
  <c r="Z167" i="29"/>
  <c r="Z148" i="29"/>
  <c r="Z64" i="29"/>
  <c r="AB33" i="30"/>
  <c r="AA32" i="29"/>
  <c r="AA29" i="30"/>
  <c r="X24" i="31"/>
  <c r="W163" i="31"/>
  <c r="W144" i="31"/>
  <c r="W60" i="31"/>
  <c r="AA30" i="30"/>
  <c r="X33" i="31"/>
  <c r="W172" i="31"/>
  <c r="W153" i="31"/>
  <c r="W69" i="31"/>
  <c r="X26" i="31"/>
  <c r="AA32" i="30"/>
  <c r="AB24" i="29"/>
  <c r="AB27" i="29"/>
  <c r="AA166" i="29"/>
  <c r="AA147" i="29"/>
  <c r="AA63" i="29"/>
  <c r="AA25" i="30"/>
  <c r="Z164" i="30"/>
  <c r="Z145" i="30"/>
  <c r="Z61" i="30"/>
  <c r="X29" i="31"/>
  <c r="AB35" i="29"/>
  <c r="X27" i="31"/>
  <c r="W166" i="31"/>
  <c r="W147" i="31"/>
  <c r="W63" i="31"/>
  <c r="X25" i="31"/>
  <c r="W145" i="31"/>
  <c r="W164" i="31"/>
  <c r="W61" i="31"/>
  <c r="Z170" i="30"/>
  <c r="Z151" i="30"/>
  <c r="Z67" i="30"/>
  <c r="AA31" i="30"/>
  <c r="X31" i="31"/>
  <c r="W170" i="31"/>
  <c r="W151" i="31"/>
  <c r="W67" i="31"/>
  <c r="AC27" i="30"/>
  <c r="AB166" i="30"/>
  <c r="AB147" i="30"/>
  <c r="AB63" i="30"/>
  <c r="AA31" i="29"/>
  <c r="Z170" i="29"/>
  <c r="Z151" i="29"/>
  <c r="Z67" i="29"/>
  <c r="AA34" i="29"/>
  <c r="AB33" i="29"/>
  <c r="AA172" i="29"/>
  <c r="AA153" i="29"/>
  <c r="AA69" i="29"/>
  <c r="AA30" i="29"/>
  <c r="AB26" i="29"/>
  <c r="AA35" i="30"/>
  <c r="Z174" i="30"/>
  <c r="Z155" i="30"/>
  <c r="Z71" i="30"/>
  <c r="X34" i="31"/>
  <c r="W173" i="31"/>
  <c r="W154" i="31"/>
  <c r="W70" i="31"/>
  <c r="X23" i="31"/>
  <c r="AA25" i="29"/>
  <c r="AB24" i="30"/>
  <c r="AA29" i="29"/>
  <c r="U37" i="36"/>
  <c r="U31" i="32"/>
  <c r="U37" i="34"/>
  <c r="U37" i="35"/>
  <c r="Z70" i="33" l="1"/>
  <c r="AA34" i="33"/>
  <c r="AA61" i="33"/>
  <c r="AB25" i="33"/>
  <c r="Z71" i="33"/>
  <c r="AA35" i="33"/>
  <c r="AA69" i="33"/>
  <c r="AB33" i="33"/>
  <c r="Z63" i="33"/>
  <c r="AA27" i="33"/>
  <c r="AA64" i="33"/>
  <c r="AB28" i="33"/>
  <c r="Z68" i="33"/>
  <c r="AA32" i="33"/>
  <c r="Z62" i="33"/>
  <c r="AA26" i="33"/>
  <c r="Z60" i="33"/>
  <c r="AA24" i="33"/>
  <c r="Z37" i="33"/>
  <c r="Z67" i="33"/>
  <c r="AA31" i="33"/>
  <c r="AA30" i="33"/>
  <c r="AA65" i="33"/>
  <c r="AB29" i="33"/>
  <c r="AM29" i="32"/>
  <c r="AM24" i="32"/>
  <c r="AM20" i="32"/>
  <c r="AM28" i="32"/>
  <c r="AN22" i="32"/>
  <c r="AM21" i="32"/>
  <c r="AM26" i="32"/>
  <c r="AN23" i="32"/>
  <c r="AM25" i="32"/>
  <c r="AN27" i="32"/>
  <c r="Y24" i="31"/>
  <c r="X144" i="31"/>
  <c r="X163" i="31"/>
  <c r="X60" i="31"/>
  <c r="AB29" i="30"/>
  <c r="AB32" i="29"/>
  <c r="AC33" i="30"/>
  <c r="AB28" i="29"/>
  <c r="AA167" i="29"/>
  <c r="AA148" i="29"/>
  <c r="AA64" i="29"/>
  <c r="AD28" i="30"/>
  <c r="AB34" i="30"/>
  <c r="AA173" i="30"/>
  <c r="AA154" i="30"/>
  <c r="AA70" i="30"/>
  <c r="AB26" i="30"/>
  <c r="Y28" i="31"/>
  <c r="X167" i="31"/>
  <c r="X148" i="31"/>
  <c r="X64" i="31"/>
  <c r="Y32" i="31"/>
  <c r="AC23" i="30"/>
  <c r="AC23" i="29"/>
  <c r="Y30" i="31"/>
  <c r="AB34" i="29"/>
  <c r="AB31" i="29"/>
  <c r="AA170" i="29"/>
  <c r="AA151" i="29"/>
  <c r="AA67" i="29"/>
  <c r="AD27" i="30"/>
  <c r="AC166" i="30"/>
  <c r="AC147" i="30"/>
  <c r="AC63" i="30"/>
  <c r="Y31" i="31"/>
  <c r="X170" i="31"/>
  <c r="X151" i="31"/>
  <c r="X67" i="31"/>
  <c r="Y25" i="31"/>
  <c r="X164" i="31"/>
  <c r="X145" i="31"/>
  <c r="X61" i="31"/>
  <c r="Y27" i="31"/>
  <c r="X166" i="31"/>
  <c r="X147" i="31"/>
  <c r="X63" i="31"/>
  <c r="AC35" i="29"/>
  <c r="Y29" i="31"/>
  <c r="AB25" i="30"/>
  <c r="AA164" i="30"/>
  <c r="AA145" i="30"/>
  <c r="AA61" i="30"/>
  <c r="AC27" i="29"/>
  <c r="AB166" i="29"/>
  <c r="AB147" i="29"/>
  <c r="AB63" i="29"/>
  <c r="AC24" i="29"/>
  <c r="AB30" i="30"/>
  <c r="Y35" i="31"/>
  <c r="X174" i="31"/>
  <c r="X155" i="31"/>
  <c r="X71" i="31"/>
  <c r="AB29" i="29"/>
  <c r="AC24" i="30"/>
  <c r="AB25" i="29"/>
  <c r="Y23" i="31"/>
  <c r="Y34" i="31"/>
  <c r="X173" i="31"/>
  <c r="X154" i="31"/>
  <c r="X70" i="31"/>
  <c r="AB35" i="30"/>
  <c r="AA174" i="30"/>
  <c r="AA155" i="30"/>
  <c r="AA71" i="30"/>
  <c r="AC26" i="29"/>
  <c r="AB30" i="29"/>
  <c r="AC33" i="29"/>
  <c r="AB172" i="29"/>
  <c r="AB153" i="29"/>
  <c r="AB69" i="29"/>
  <c r="AB31" i="30"/>
  <c r="AA170" i="30"/>
  <c r="AA151" i="30"/>
  <c r="AA67" i="30"/>
  <c r="AB32" i="30"/>
  <c r="Y26" i="31"/>
  <c r="Y33" i="31"/>
  <c r="X172" i="31"/>
  <c r="X153" i="31"/>
  <c r="X69" i="31"/>
  <c r="V37" i="36"/>
  <c r="V37" i="34"/>
  <c r="V31" i="32"/>
  <c r="V37" i="35"/>
  <c r="AA60" i="33" l="1"/>
  <c r="AB24" i="33"/>
  <c r="AA37" i="33"/>
  <c r="AA68" i="33"/>
  <c r="AB32" i="33"/>
  <c r="AA63" i="33"/>
  <c r="AB27" i="33"/>
  <c r="AA71" i="33"/>
  <c r="AB35" i="33"/>
  <c r="AB65" i="33"/>
  <c r="AC29" i="33"/>
  <c r="AA67" i="33"/>
  <c r="AB31" i="33"/>
  <c r="AA70" i="33"/>
  <c r="AB34" i="33"/>
  <c r="AA62" i="33"/>
  <c r="AB26" i="33"/>
  <c r="AB64" i="33"/>
  <c r="AC28" i="33"/>
  <c r="AB69" i="33"/>
  <c r="AC33" i="33"/>
  <c r="AB30" i="33"/>
  <c r="AB61" i="33"/>
  <c r="AC25" i="33"/>
  <c r="AN25" i="32"/>
  <c r="AN26" i="32"/>
  <c r="AO22" i="32"/>
  <c r="AN20" i="32"/>
  <c r="AN29" i="32"/>
  <c r="AO27" i="32"/>
  <c r="AO23" i="32"/>
  <c r="AN21" i="32"/>
  <c r="AN28" i="32"/>
  <c r="AN24" i="32"/>
  <c r="Z33" i="31"/>
  <c r="Y172" i="31"/>
  <c r="Y153" i="31"/>
  <c r="Y69" i="31"/>
  <c r="Z26" i="31"/>
  <c r="AC32" i="30"/>
  <c r="AC31" i="30"/>
  <c r="AB170" i="30"/>
  <c r="AB151" i="30"/>
  <c r="AB67" i="30"/>
  <c r="AD33" i="29"/>
  <c r="AC172" i="29"/>
  <c r="AC153" i="29"/>
  <c r="AC69" i="29"/>
  <c r="AC30" i="29"/>
  <c r="AD26" i="29"/>
  <c r="AC35" i="30"/>
  <c r="AB174" i="30"/>
  <c r="AB155" i="30"/>
  <c r="AB71" i="30"/>
  <c r="Z34" i="31"/>
  <c r="Y173" i="31"/>
  <c r="Y154" i="31"/>
  <c r="Y70" i="31"/>
  <c r="Z23" i="31"/>
  <c r="AC25" i="29"/>
  <c r="AD24" i="30"/>
  <c r="AC29" i="29"/>
  <c r="Z35" i="31"/>
  <c r="Y174" i="31"/>
  <c r="Y155" i="31"/>
  <c r="Y71" i="31"/>
  <c r="AD24" i="29"/>
  <c r="AD27" i="29"/>
  <c r="AC166" i="29"/>
  <c r="AC147" i="29"/>
  <c r="AC63" i="29"/>
  <c r="AC25" i="30"/>
  <c r="AB164" i="30"/>
  <c r="AB145" i="30"/>
  <c r="AB61" i="30"/>
  <c r="Z29" i="31"/>
  <c r="AD35" i="29"/>
  <c r="Z27" i="31"/>
  <c r="Y166" i="31"/>
  <c r="Y147" i="31"/>
  <c r="Y63" i="31"/>
  <c r="Z25" i="31"/>
  <c r="Y164" i="31"/>
  <c r="Y145" i="31"/>
  <c r="Y61" i="31"/>
  <c r="Z31" i="31"/>
  <c r="Y170" i="31"/>
  <c r="Y151" i="31"/>
  <c r="Y67" i="31"/>
  <c r="AE27" i="30"/>
  <c r="AD166" i="30"/>
  <c r="AD147" i="30"/>
  <c r="AD63" i="30"/>
  <c r="AC31" i="29"/>
  <c r="AB151" i="29"/>
  <c r="AB170" i="29"/>
  <c r="AB67" i="29"/>
  <c r="AC34" i="29"/>
  <c r="AD23" i="29"/>
  <c r="AD23" i="30"/>
  <c r="Z32" i="31"/>
  <c r="Z28" i="31"/>
  <c r="Y167" i="31"/>
  <c r="Y148" i="31"/>
  <c r="Y64" i="31"/>
  <c r="AC26" i="30"/>
  <c r="AC34" i="30"/>
  <c r="AB173" i="30"/>
  <c r="AB154" i="30"/>
  <c r="AB70" i="30"/>
  <c r="AE28" i="30"/>
  <c r="AC28" i="29"/>
  <c r="AB167" i="29"/>
  <c r="AB148" i="29"/>
  <c r="AB64" i="29"/>
  <c r="AD33" i="30"/>
  <c r="AC32" i="29"/>
  <c r="AC29" i="30"/>
  <c r="Z24" i="31"/>
  <c r="Y144" i="31"/>
  <c r="Y163" i="31"/>
  <c r="Y60" i="31"/>
  <c r="AC30" i="30"/>
  <c r="Z30" i="31"/>
  <c r="W37" i="36"/>
  <c r="W37" i="34"/>
  <c r="W31" i="32"/>
  <c r="W37" i="35"/>
  <c r="AC65" i="33" l="1"/>
  <c r="AD29" i="33"/>
  <c r="AB63" i="33"/>
  <c r="AC27" i="33"/>
  <c r="AC61" i="33"/>
  <c r="AD25" i="33"/>
  <c r="AC69" i="33"/>
  <c r="AD33" i="33"/>
  <c r="AB62" i="33"/>
  <c r="AC26" i="33"/>
  <c r="AB60" i="33"/>
  <c r="AC24" i="33"/>
  <c r="AB37" i="33"/>
  <c r="AB67" i="33"/>
  <c r="AC31" i="33"/>
  <c r="AB71" i="33"/>
  <c r="AC35" i="33"/>
  <c r="AB68" i="33"/>
  <c r="AC32" i="33"/>
  <c r="AC30" i="33"/>
  <c r="AC64" i="33"/>
  <c r="AD28" i="33"/>
  <c r="AB70" i="33"/>
  <c r="AC34" i="33"/>
  <c r="AO28" i="32"/>
  <c r="AP23" i="32"/>
  <c r="AO29" i="32"/>
  <c r="AP22" i="32"/>
  <c r="AO25" i="32"/>
  <c r="AO24" i="32"/>
  <c r="AO21" i="32"/>
  <c r="AP27" i="32"/>
  <c r="AO20" i="32"/>
  <c r="AO26" i="32"/>
  <c r="AD30" i="30"/>
  <c r="AA24" i="31"/>
  <c r="Z163" i="31"/>
  <c r="Z144" i="31"/>
  <c r="Z60" i="31"/>
  <c r="AD29" i="30"/>
  <c r="AD32" i="29"/>
  <c r="AE33" i="30"/>
  <c r="AD28" i="29"/>
  <c r="AC167" i="29"/>
  <c r="AC148" i="29"/>
  <c r="AC64" i="29"/>
  <c r="AF28" i="30"/>
  <c r="AD34" i="30"/>
  <c r="AC173" i="30"/>
  <c r="AC154" i="30"/>
  <c r="AC70" i="30"/>
  <c r="AD26" i="30"/>
  <c r="AA28" i="31"/>
  <c r="Z167" i="31"/>
  <c r="Z148" i="31"/>
  <c r="Z64" i="31"/>
  <c r="AA32" i="31"/>
  <c r="AE23" i="30"/>
  <c r="AE23" i="29"/>
  <c r="AD34" i="29"/>
  <c r="AD31" i="29"/>
  <c r="AC151" i="29"/>
  <c r="AC170" i="29"/>
  <c r="AC67" i="29"/>
  <c r="AF27" i="30"/>
  <c r="AE166" i="30"/>
  <c r="AE147" i="30"/>
  <c r="AE63" i="30"/>
  <c r="AA31" i="31"/>
  <c r="Z170" i="31"/>
  <c r="Z151" i="31"/>
  <c r="Z67" i="31"/>
  <c r="AA25" i="31"/>
  <c r="Z145" i="31"/>
  <c r="Z164" i="31"/>
  <c r="Z61" i="31"/>
  <c r="AA27" i="31"/>
  <c r="Z166" i="31"/>
  <c r="Z147" i="31"/>
  <c r="Z63" i="31"/>
  <c r="AE35" i="29"/>
  <c r="AA29" i="31"/>
  <c r="AD25" i="30"/>
  <c r="AC164" i="30"/>
  <c r="AC145" i="30"/>
  <c r="AC61" i="30"/>
  <c r="AE27" i="29"/>
  <c r="AD166" i="29"/>
  <c r="AD147" i="29"/>
  <c r="AD63" i="29"/>
  <c r="AE24" i="29"/>
  <c r="AA35" i="31"/>
  <c r="Z174" i="31"/>
  <c r="Z155" i="31"/>
  <c r="Z71" i="31"/>
  <c r="AA30" i="31"/>
  <c r="AD29" i="29"/>
  <c r="AE24" i="30"/>
  <c r="AD25" i="29"/>
  <c r="AA23" i="31"/>
  <c r="AA34" i="31"/>
  <c r="Z173" i="31"/>
  <c r="Z154" i="31"/>
  <c r="Z70" i="31"/>
  <c r="AD35" i="30"/>
  <c r="AC174" i="30"/>
  <c r="AC155" i="30"/>
  <c r="AC71" i="30"/>
  <c r="AE26" i="29"/>
  <c r="AD30" i="29"/>
  <c r="AE33" i="29"/>
  <c r="AD172" i="29"/>
  <c r="AD153" i="29"/>
  <c r="AD69" i="29"/>
  <c r="AD31" i="30"/>
  <c r="AC170" i="30"/>
  <c r="AC151" i="30"/>
  <c r="AC67" i="30"/>
  <c r="AD32" i="30"/>
  <c r="AA26" i="31"/>
  <c r="Z172" i="31"/>
  <c r="Z153" i="31"/>
  <c r="Z69" i="31"/>
  <c r="AA33" i="31"/>
  <c r="X37" i="36"/>
  <c r="X37" i="34"/>
  <c r="X31" i="32"/>
  <c r="X37" i="35"/>
  <c r="AC68" i="33" l="1"/>
  <c r="AD32" i="33"/>
  <c r="AC67" i="33"/>
  <c r="AD31" i="33"/>
  <c r="AC70" i="33"/>
  <c r="AD34" i="33"/>
  <c r="AD30" i="33"/>
  <c r="AC62" i="33"/>
  <c r="AD26" i="33"/>
  <c r="AD61" i="33"/>
  <c r="AE25" i="33"/>
  <c r="AD65" i="33"/>
  <c r="AE29" i="33"/>
  <c r="AC71" i="33"/>
  <c r="AD35" i="33"/>
  <c r="AD64" i="33"/>
  <c r="AE28" i="33"/>
  <c r="AC60" i="33"/>
  <c r="AD24" i="33"/>
  <c r="AC37" i="33"/>
  <c r="AD69" i="33"/>
  <c r="AE33" i="33"/>
  <c r="AC63" i="33"/>
  <c r="AD27" i="33"/>
  <c r="AP20" i="32"/>
  <c r="AP21" i="32"/>
  <c r="AP25" i="32"/>
  <c r="AP29" i="32"/>
  <c r="AP28" i="32"/>
  <c r="AP26" i="32"/>
  <c r="AQ27" i="32"/>
  <c r="AP24" i="32"/>
  <c r="AQ22" i="32"/>
  <c r="AQ23" i="32"/>
  <c r="AB26" i="31"/>
  <c r="AE31" i="30"/>
  <c r="AD170" i="30"/>
  <c r="AD151" i="30"/>
  <c r="AD67" i="30"/>
  <c r="AE30" i="29"/>
  <c r="AE35" i="30"/>
  <c r="AD174" i="30"/>
  <c r="AD155" i="30"/>
  <c r="AD71" i="30"/>
  <c r="AB23" i="31"/>
  <c r="AE25" i="29"/>
  <c r="AF24" i="30"/>
  <c r="AE29" i="29"/>
  <c r="AB35" i="31"/>
  <c r="AA174" i="31"/>
  <c r="AA155" i="31"/>
  <c r="AA71" i="31"/>
  <c r="AF23" i="29"/>
  <c r="AF23" i="30"/>
  <c r="AB32" i="31"/>
  <c r="AB28" i="31"/>
  <c r="AA167" i="31"/>
  <c r="AA148" i="31"/>
  <c r="AA64" i="31"/>
  <c r="AE26" i="30"/>
  <c r="AE34" i="30"/>
  <c r="AD173" i="30"/>
  <c r="AD154" i="30"/>
  <c r="AD70" i="30"/>
  <c r="AG28" i="30"/>
  <c r="AE28" i="29"/>
  <c r="AD167" i="29"/>
  <c r="AD148" i="29"/>
  <c r="AD64" i="29"/>
  <c r="AF33" i="30"/>
  <c r="AE32" i="29"/>
  <c r="AE29" i="30"/>
  <c r="AB24" i="31"/>
  <c r="AA163" i="31"/>
  <c r="AA144" i="31"/>
  <c r="AA60" i="31"/>
  <c r="AE32" i="30"/>
  <c r="AF33" i="29"/>
  <c r="AE172" i="29"/>
  <c r="AE153" i="29"/>
  <c r="AE69" i="29"/>
  <c r="AF26" i="29"/>
  <c r="AB34" i="31"/>
  <c r="AA173" i="31"/>
  <c r="AA154" i="31"/>
  <c r="AA70" i="31"/>
  <c r="AB33" i="31"/>
  <c r="AA172" i="31"/>
  <c r="AA153" i="31"/>
  <c r="AA69" i="31"/>
  <c r="AB30" i="31"/>
  <c r="AF24" i="29"/>
  <c r="AF27" i="29"/>
  <c r="AE166" i="29"/>
  <c r="AE147" i="29"/>
  <c r="AE63" i="29"/>
  <c r="AE25" i="30"/>
  <c r="AD164" i="30"/>
  <c r="AD145" i="30"/>
  <c r="AD61" i="30"/>
  <c r="AB29" i="31"/>
  <c r="AF35" i="29"/>
  <c r="AB27" i="31"/>
  <c r="AA166" i="31"/>
  <c r="AA147" i="31"/>
  <c r="AA63" i="31"/>
  <c r="AB25" i="31"/>
  <c r="AA145" i="31"/>
  <c r="AA164" i="31"/>
  <c r="AA61" i="31"/>
  <c r="AB31" i="31"/>
  <c r="AA170" i="31"/>
  <c r="AA151" i="31"/>
  <c r="AA67" i="31"/>
  <c r="AG27" i="30"/>
  <c r="AF166" i="30"/>
  <c r="AF147" i="30"/>
  <c r="AF63" i="30"/>
  <c r="AE31" i="29"/>
  <c r="AD170" i="29"/>
  <c r="AD151" i="29"/>
  <c r="AD67" i="29"/>
  <c r="AE34" i="29"/>
  <c r="AE30" i="30"/>
  <c r="Y37" i="36"/>
  <c r="Y31" i="32"/>
  <c r="Y37" i="34"/>
  <c r="Y37" i="35"/>
  <c r="AE64" i="33" l="1"/>
  <c r="AF28" i="33"/>
  <c r="AE65" i="33"/>
  <c r="AF29" i="33"/>
  <c r="AD62" i="33"/>
  <c r="AE26" i="33"/>
  <c r="AD70" i="33"/>
  <c r="AE34" i="33"/>
  <c r="AD63" i="33"/>
  <c r="AE27" i="33"/>
  <c r="AD68" i="33"/>
  <c r="AE32" i="33"/>
  <c r="AD60" i="33"/>
  <c r="AE24" i="33"/>
  <c r="AD37" i="33"/>
  <c r="AD71" i="33"/>
  <c r="AE35" i="33"/>
  <c r="AE61" i="33"/>
  <c r="AF25" i="33"/>
  <c r="AE30" i="33"/>
  <c r="AE69" i="33"/>
  <c r="AF33" i="33"/>
  <c r="AD67" i="33"/>
  <c r="AE31" i="33"/>
  <c r="AQ21" i="32"/>
  <c r="AR22" i="32"/>
  <c r="AR27" i="32"/>
  <c r="AQ28" i="32"/>
  <c r="AQ25" i="32"/>
  <c r="AQ20" i="32"/>
  <c r="AQ29" i="32"/>
  <c r="AR23" i="32"/>
  <c r="AQ24" i="32"/>
  <c r="AQ26" i="32"/>
  <c r="AF30" i="30"/>
  <c r="AC33" i="31"/>
  <c r="AB172" i="31"/>
  <c r="AB153" i="31"/>
  <c r="AB69" i="31"/>
  <c r="AC34" i="31"/>
  <c r="AB173" i="31"/>
  <c r="AB154" i="31"/>
  <c r="AB70" i="31"/>
  <c r="AG26" i="29"/>
  <c r="AG33" i="29"/>
  <c r="AF172" i="29"/>
  <c r="AF153" i="29"/>
  <c r="AF69" i="29"/>
  <c r="AF32" i="30"/>
  <c r="AC24" i="31"/>
  <c r="AB144" i="31"/>
  <c r="AB163" i="31"/>
  <c r="AB60" i="31"/>
  <c r="AF29" i="30"/>
  <c r="AF32" i="29"/>
  <c r="AG33" i="30"/>
  <c r="AF28" i="29"/>
  <c r="AE167" i="29"/>
  <c r="AE148" i="29"/>
  <c r="AE64" i="29"/>
  <c r="AH28" i="30"/>
  <c r="AF34" i="30"/>
  <c r="AE173" i="30"/>
  <c r="AE154" i="30"/>
  <c r="AE70" i="30"/>
  <c r="AF26" i="30"/>
  <c r="AC28" i="31"/>
  <c r="AB167" i="31"/>
  <c r="AB148" i="31"/>
  <c r="AB64" i="31"/>
  <c r="AC32" i="31"/>
  <c r="AG23" i="30"/>
  <c r="AG23" i="29"/>
  <c r="AF29" i="29"/>
  <c r="AG24" i="30"/>
  <c r="AF25" i="29"/>
  <c r="AC23" i="31"/>
  <c r="AF35" i="30"/>
  <c r="AE174" i="30"/>
  <c r="AE155" i="30"/>
  <c r="AE71" i="30"/>
  <c r="AF30" i="29"/>
  <c r="AF31" i="30"/>
  <c r="AE170" i="30"/>
  <c r="AE151" i="30"/>
  <c r="AE67" i="30"/>
  <c r="AC26" i="31"/>
  <c r="AF34" i="29"/>
  <c r="AF31" i="29"/>
  <c r="AE170" i="29"/>
  <c r="AE151" i="29"/>
  <c r="AE67" i="29"/>
  <c r="AH27" i="30"/>
  <c r="AG166" i="30"/>
  <c r="AG147" i="30"/>
  <c r="AG63" i="30"/>
  <c r="AC31" i="31"/>
  <c r="AB170" i="31"/>
  <c r="AB151" i="31"/>
  <c r="AB67" i="31"/>
  <c r="AC25" i="31"/>
  <c r="AB164" i="31"/>
  <c r="AB145" i="31"/>
  <c r="AB61" i="31"/>
  <c r="AC27" i="31"/>
  <c r="AB166" i="31"/>
  <c r="AB147" i="31"/>
  <c r="AB63" i="31"/>
  <c r="AG35" i="29"/>
  <c r="AC29" i="31"/>
  <c r="AF25" i="30"/>
  <c r="AE164" i="30"/>
  <c r="AE145" i="30"/>
  <c r="AE61" i="30"/>
  <c r="AG27" i="29"/>
  <c r="AF166" i="29"/>
  <c r="AF147" i="29"/>
  <c r="AF63" i="29"/>
  <c r="AG24" i="29"/>
  <c r="AC30" i="31"/>
  <c r="AC35" i="31"/>
  <c r="AB174" i="31"/>
  <c r="AB155" i="31"/>
  <c r="AB71" i="31"/>
  <c r="Z37" i="36"/>
  <c r="Z37" i="34"/>
  <c r="Z31" i="32"/>
  <c r="Z37" i="35"/>
  <c r="AF69" i="33" l="1"/>
  <c r="AG33" i="33"/>
  <c r="AF61" i="33"/>
  <c r="AG25" i="33"/>
  <c r="AE67" i="33"/>
  <c r="AF31" i="33"/>
  <c r="AE60" i="33"/>
  <c r="AF24" i="33"/>
  <c r="AE37" i="33"/>
  <c r="AE63" i="33"/>
  <c r="AF27" i="33"/>
  <c r="AE62" i="33"/>
  <c r="AF26" i="33"/>
  <c r="AF64" i="33"/>
  <c r="AG28" i="33"/>
  <c r="AF30" i="33"/>
  <c r="AE71" i="33"/>
  <c r="AF35" i="33"/>
  <c r="AE68" i="33"/>
  <c r="AF32" i="33"/>
  <c r="AE70" i="33"/>
  <c r="AF34" i="33"/>
  <c r="AF65" i="33"/>
  <c r="AG29" i="33"/>
  <c r="AR24" i="32"/>
  <c r="AR29" i="32"/>
  <c r="AR25" i="32"/>
  <c r="AS27" i="32"/>
  <c r="AR21" i="32"/>
  <c r="AS22" i="32"/>
  <c r="AR26" i="32"/>
  <c r="AS23" i="32"/>
  <c r="AR20" i="32"/>
  <c r="AR28" i="32"/>
  <c r="AH24" i="29"/>
  <c r="AH27" i="29"/>
  <c r="AG166" i="29"/>
  <c r="AG147" i="29"/>
  <c r="AG63" i="29"/>
  <c r="AG25" i="30"/>
  <c r="AF164" i="30"/>
  <c r="AF145" i="30"/>
  <c r="AF61" i="30"/>
  <c r="AD29" i="31"/>
  <c r="AH35" i="29"/>
  <c r="AD27" i="31"/>
  <c r="AC166" i="31"/>
  <c r="AC147" i="31"/>
  <c r="AC63" i="31"/>
  <c r="AD25" i="31"/>
  <c r="AC164" i="31"/>
  <c r="AC145" i="31"/>
  <c r="AC61" i="31"/>
  <c r="AD31" i="31"/>
  <c r="AC170" i="31"/>
  <c r="AC151" i="31"/>
  <c r="AC67" i="31"/>
  <c r="AI27" i="30"/>
  <c r="AH166" i="30"/>
  <c r="AH147" i="30"/>
  <c r="AH63" i="30"/>
  <c r="AG31" i="29"/>
  <c r="AF151" i="29"/>
  <c r="AF170" i="29"/>
  <c r="AF67" i="29"/>
  <c r="AG34" i="29"/>
  <c r="AD26" i="31"/>
  <c r="AG31" i="30"/>
  <c r="AF170" i="30"/>
  <c r="AF151" i="30"/>
  <c r="AF67" i="30"/>
  <c r="AG30" i="29"/>
  <c r="AG35" i="30"/>
  <c r="AF174" i="30"/>
  <c r="AF155" i="30"/>
  <c r="AF71" i="30"/>
  <c r="AD23" i="31"/>
  <c r="AG25" i="29"/>
  <c r="AH24" i="30"/>
  <c r="AG29" i="29"/>
  <c r="AG30" i="30"/>
  <c r="AH23" i="29"/>
  <c r="AH23" i="30"/>
  <c r="AD32" i="31"/>
  <c r="AD28" i="31"/>
  <c r="AC167" i="31"/>
  <c r="AC148" i="31"/>
  <c r="AC64" i="31"/>
  <c r="AG26" i="30"/>
  <c r="AG34" i="30"/>
  <c r="AF173" i="30"/>
  <c r="AF154" i="30"/>
  <c r="AF70" i="30"/>
  <c r="AI28" i="30"/>
  <c r="AG28" i="29"/>
  <c r="AF167" i="29"/>
  <c r="AF148" i="29"/>
  <c r="AF64" i="29"/>
  <c r="AH33" i="30"/>
  <c r="AG32" i="29"/>
  <c r="AG29" i="30"/>
  <c r="AD24" i="31"/>
  <c r="AC144" i="31"/>
  <c r="AC163" i="31"/>
  <c r="AC60" i="31"/>
  <c r="AG32" i="30"/>
  <c r="AH33" i="29"/>
  <c r="AG172" i="29"/>
  <c r="AG153" i="29"/>
  <c r="AG69" i="29"/>
  <c r="AH26" i="29"/>
  <c r="AD34" i="31"/>
  <c r="AC173" i="31"/>
  <c r="AC154" i="31"/>
  <c r="AC70" i="31"/>
  <c r="AD33" i="31"/>
  <c r="AC172" i="31"/>
  <c r="AC153" i="31"/>
  <c r="AC69" i="31"/>
  <c r="AD35" i="31"/>
  <c r="AC174" i="31"/>
  <c r="AC155" i="31"/>
  <c r="AC71" i="31"/>
  <c r="AD30" i="31"/>
  <c r="AA37" i="36"/>
  <c r="AA31" i="32"/>
  <c r="AA37" i="34"/>
  <c r="AA37" i="35"/>
  <c r="AF71" i="33" l="1"/>
  <c r="AG35" i="33"/>
  <c r="AG64" i="33"/>
  <c r="AH28" i="33"/>
  <c r="AF63" i="33"/>
  <c r="AG27" i="33"/>
  <c r="AG65" i="33"/>
  <c r="AH29" i="33"/>
  <c r="AF68" i="33"/>
  <c r="AG32" i="33"/>
  <c r="AF67" i="33"/>
  <c r="AG31" i="33"/>
  <c r="AG69" i="33"/>
  <c r="AH33" i="33"/>
  <c r="AG30" i="33"/>
  <c r="AF62" i="33"/>
  <c r="AG26" i="33"/>
  <c r="AF70" i="33"/>
  <c r="AG34" i="33"/>
  <c r="AF60" i="33"/>
  <c r="AG24" i="33"/>
  <c r="AF37" i="33"/>
  <c r="AG61" i="33"/>
  <c r="AH25" i="33"/>
  <c r="AS29" i="32"/>
  <c r="AS20" i="32"/>
  <c r="AS26" i="32"/>
  <c r="AS21" i="32"/>
  <c r="AS25" i="32"/>
  <c r="AS24" i="32"/>
  <c r="AS28" i="32"/>
  <c r="AT23" i="32"/>
  <c r="AT22" i="32"/>
  <c r="AT27" i="32"/>
  <c r="AE35" i="31"/>
  <c r="AD174" i="31"/>
  <c r="AD155" i="31"/>
  <c r="AD71" i="31"/>
  <c r="AE30" i="31"/>
  <c r="AH30" i="30"/>
  <c r="AH29" i="29"/>
  <c r="AI24" i="30"/>
  <c r="AH25" i="29"/>
  <c r="AE23" i="31"/>
  <c r="AH35" i="30"/>
  <c r="AG174" i="30"/>
  <c r="AG155" i="30"/>
  <c r="AG71" i="30"/>
  <c r="AH30" i="29"/>
  <c r="AH31" i="30"/>
  <c r="AG170" i="30"/>
  <c r="AG151" i="30"/>
  <c r="AG67" i="30"/>
  <c r="AE26" i="31"/>
  <c r="AH34" i="29"/>
  <c r="AH31" i="29"/>
  <c r="AG151" i="29"/>
  <c r="AG170" i="29"/>
  <c r="AG67" i="29"/>
  <c r="AJ27" i="30"/>
  <c r="AI166" i="30"/>
  <c r="AI147" i="30"/>
  <c r="AI63" i="30"/>
  <c r="AE31" i="31"/>
  <c r="AD170" i="31"/>
  <c r="AD151" i="31"/>
  <c r="AD67" i="31"/>
  <c r="AE25" i="31"/>
  <c r="AD145" i="31"/>
  <c r="AD164" i="31"/>
  <c r="AD61" i="31"/>
  <c r="AE27" i="31"/>
  <c r="AD166" i="31"/>
  <c r="AD147" i="31"/>
  <c r="AD63" i="31"/>
  <c r="AI35" i="29"/>
  <c r="AE29" i="31"/>
  <c r="AH25" i="30"/>
  <c r="AG164" i="30"/>
  <c r="AG145" i="30"/>
  <c r="AG61" i="30"/>
  <c r="AI27" i="29"/>
  <c r="AH166" i="29"/>
  <c r="AH147" i="29"/>
  <c r="AH63" i="29"/>
  <c r="AI24" i="29"/>
  <c r="AE33" i="31"/>
  <c r="AD172" i="31"/>
  <c r="AD153" i="31"/>
  <c r="AD69" i="31"/>
  <c r="AE34" i="31"/>
  <c r="AD173" i="31"/>
  <c r="AD154" i="31"/>
  <c r="AD70" i="31"/>
  <c r="AI26" i="29"/>
  <c r="AI33" i="29"/>
  <c r="AH172" i="29"/>
  <c r="AH153" i="29"/>
  <c r="AH69" i="29"/>
  <c r="AH32" i="30"/>
  <c r="AE24" i="31"/>
  <c r="AD163" i="31"/>
  <c r="AD144" i="31"/>
  <c r="AD60" i="31"/>
  <c r="AH29" i="30"/>
  <c r="AH32" i="29"/>
  <c r="AI33" i="30"/>
  <c r="AH28" i="29"/>
  <c r="AG167" i="29"/>
  <c r="AG148" i="29"/>
  <c r="AG64" i="29"/>
  <c r="AJ28" i="30"/>
  <c r="AH34" i="30"/>
  <c r="AG173" i="30"/>
  <c r="AG154" i="30"/>
  <c r="AG70" i="30"/>
  <c r="AH26" i="30"/>
  <c r="AE28" i="31"/>
  <c r="AD167" i="31"/>
  <c r="AD148" i="31"/>
  <c r="AD64" i="31"/>
  <c r="AE32" i="31"/>
  <c r="AI23" i="30"/>
  <c r="AI23" i="29"/>
  <c r="AB37" i="36"/>
  <c r="AB37" i="34"/>
  <c r="AB31" i="32"/>
  <c r="AB37" i="35"/>
  <c r="AG60" i="33" l="1"/>
  <c r="AH24" i="33"/>
  <c r="AG37" i="33"/>
  <c r="AG62" i="33"/>
  <c r="AH26" i="33"/>
  <c r="AH69" i="33"/>
  <c r="AI33" i="33"/>
  <c r="AG68" i="33"/>
  <c r="AH32" i="33"/>
  <c r="AH61" i="33"/>
  <c r="AI25" i="33"/>
  <c r="AG63" i="33"/>
  <c r="AH27" i="33"/>
  <c r="AG71" i="33"/>
  <c r="AH35" i="33"/>
  <c r="AG70" i="33"/>
  <c r="AH34" i="33"/>
  <c r="AH30" i="33"/>
  <c r="AG67" i="33"/>
  <c r="AH31" i="33"/>
  <c r="AH65" i="33"/>
  <c r="AI29" i="33"/>
  <c r="AH64" i="33"/>
  <c r="AI28" i="33"/>
  <c r="AU22" i="32"/>
  <c r="AT25" i="32"/>
  <c r="AT28" i="32"/>
  <c r="AT21" i="32"/>
  <c r="AU27" i="32"/>
  <c r="AU23" i="32"/>
  <c r="AT24" i="32"/>
  <c r="AT26" i="32"/>
  <c r="AT29" i="32"/>
  <c r="AT20" i="32"/>
  <c r="AJ24" i="29"/>
  <c r="AJ27" i="29"/>
  <c r="AI166" i="29"/>
  <c r="AI147" i="29"/>
  <c r="AI63" i="29"/>
  <c r="AI25" i="30"/>
  <c r="AH164" i="30"/>
  <c r="AH145" i="30"/>
  <c r="AH61" i="30"/>
  <c r="AF29" i="31"/>
  <c r="AJ35" i="29"/>
  <c r="AF27" i="31"/>
  <c r="AE166" i="31"/>
  <c r="AE147" i="31"/>
  <c r="AE63" i="31"/>
  <c r="AF25" i="31"/>
  <c r="AE145" i="31"/>
  <c r="AE164" i="31"/>
  <c r="AE61" i="31"/>
  <c r="AF31" i="31"/>
  <c r="AE170" i="31"/>
  <c r="AE151" i="31"/>
  <c r="AE67" i="31"/>
  <c r="AK27" i="30"/>
  <c r="AJ166" i="30"/>
  <c r="AJ147" i="30"/>
  <c r="AJ63" i="30"/>
  <c r="AI31" i="29"/>
  <c r="AH170" i="29"/>
  <c r="AH151" i="29"/>
  <c r="AH67" i="29"/>
  <c r="AI34" i="29"/>
  <c r="AF26" i="31"/>
  <c r="AI31" i="30"/>
  <c r="AH170" i="30"/>
  <c r="AH151" i="30"/>
  <c r="AH67" i="30"/>
  <c r="AI30" i="29"/>
  <c r="AI35" i="30"/>
  <c r="AH174" i="30"/>
  <c r="AH155" i="30"/>
  <c r="AH71" i="30"/>
  <c r="AF23" i="31"/>
  <c r="AI25" i="29"/>
  <c r="AJ24" i="30"/>
  <c r="AI29" i="29"/>
  <c r="AF35" i="31"/>
  <c r="AE174" i="31"/>
  <c r="AE155" i="31"/>
  <c r="AE71" i="31"/>
  <c r="AJ23" i="29"/>
  <c r="AJ23" i="30"/>
  <c r="AF32" i="31"/>
  <c r="AF28" i="31"/>
  <c r="AE167" i="31"/>
  <c r="AE148" i="31"/>
  <c r="AE64" i="31"/>
  <c r="AI26" i="30"/>
  <c r="AI34" i="30"/>
  <c r="AH173" i="30"/>
  <c r="AH154" i="30"/>
  <c r="AH70" i="30"/>
  <c r="AK28" i="30"/>
  <c r="AI28" i="29"/>
  <c r="AH167" i="29"/>
  <c r="AH148" i="29"/>
  <c r="AH64" i="29"/>
  <c r="AJ33" i="30"/>
  <c r="AI32" i="29"/>
  <c r="AI29" i="30"/>
  <c r="AF24" i="31"/>
  <c r="AE163" i="31"/>
  <c r="AE144" i="31"/>
  <c r="AE60" i="31"/>
  <c r="AI32" i="30"/>
  <c r="AJ33" i="29"/>
  <c r="AI172" i="29"/>
  <c r="AI153" i="29"/>
  <c r="AI69" i="29"/>
  <c r="AJ26" i="29"/>
  <c r="AF34" i="31"/>
  <c r="AE173" i="31"/>
  <c r="AE154" i="31"/>
  <c r="AE70" i="31"/>
  <c r="AF33" i="31"/>
  <c r="AE172" i="31"/>
  <c r="AE153" i="31"/>
  <c r="AE69" i="31"/>
  <c r="AI30" i="30"/>
  <c r="AF30" i="31"/>
  <c r="AC37" i="36"/>
  <c r="AC31" i="32"/>
  <c r="AC37" i="34"/>
  <c r="AC37" i="35"/>
  <c r="AI65" i="33" l="1"/>
  <c r="AJ29" i="33"/>
  <c r="AI30" i="33"/>
  <c r="AH71" i="33"/>
  <c r="AI35" i="33"/>
  <c r="AI61" i="33"/>
  <c r="AJ25" i="33"/>
  <c r="AI69" i="33"/>
  <c r="AJ33" i="33"/>
  <c r="AH60" i="33"/>
  <c r="AI24" i="33"/>
  <c r="AH37" i="33"/>
  <c r="AI64" i="33"/>
  <c r="AJ28" i="33"/>
  <c r="AH67" i="33"/>
  <c r="AI31" i="33"/>
  <c r="AH70" i="33"/>
  <c r="AI34" i="33"/>
  <c r="AH63" i="33"/>
  <c r="AI27" i="33"/>
  <c r="AH68" i="33"/>
  <c r="AI32" i="33"/>
  <c r="AH62" i="33"/>
  <c r="AI26" i="33"/>
  <c r="AU29" i="32"/>
  <c r="AU24" i="32"/>
  <c r="AV27" i="32"/>
  <c r="AU28" i="32"/>
  <c r="AV22" i="32"/>
  <c r="AU20" i="32"/>
  <c r="AU26" i="32"/>
  <c r="AV23" i="32"/>
  <c r="AU21" i="32"/>
  <c r="AU25" i="32"/>
  <c r="AJ29" i="29"/>
  <c r="AK24" i="30"/>
  <c r="AJ25" i="29"/>
  <c r="AG23" i="31"/>
  <c r="AJ35" i="30"/>
  <c r="AI174" i="30"/>
  <c r="AI155" i="30"/>
  <c r="AI71" i="30"/>
  <c r="AJ30" i="29"/>
  <c r="AJ31" i="30"/>
  <c r="AI170" i="30"/>
  <c r="AI151" i="30"/>
  <c r="AI67" i="30"/>
  <c r="AG26" i="31"/>
  <c r="AJ34" i="29"/>
  <c r="AJ31" i="29"/>
  <c r="AI170" i="29"/>
  <c r="AI151" i="29"/>
  <c r="AI67" i="29"/>
  <c r="AL27" i="30"/>
  <c r="AK166" i="30"/>
  <c r="AK147" i="30"/>
  <c r="AK63" i="30"/>
  <c r="AG31" i="31"/>
  <c r="AF170" i="31"/>
  <c r="AF151" i="31"/>
  <c r="AF67" i="31"/>
  <c r="AG25" i="31"/>
  <c r="AF164" i="31"/>
  <c r="AF145" i="31"/>
  <c r="AF61" i="31"/>
  <c r="AG27" i="31"/>
  <c r="AF166" i="31"/>
  <c r="AF147" i="31"/>
  <c r="AF63" i="31"/>
  <c r="AK35" i="29"/>
  <c r="AG29" i="31"/>
  <c r="AJ25" i="30"/>
  <c r="AI164" i="30"/>
  <c r="AI145" i="30"/>
  <c r="AI61" i="30"/>
  <c r="AK27" i="29"/>
  <c r="AJ166" i="29"/>
  <c r="AJ147" i="29"/>
  <c r="AJ63" i="29"/>
  <c r="AK24" i="29"/>
  <c r="AG30" i="31"/>
  <c r="AJ30" i="30"/>
  <c r="AG33" i="31"/>
  <c r="AF172" i="31"/>
  <c r="AF153" i="31"/>
  <c r="AF69" i="31"/>
  <c r="AG34" i="31"/>
  <c r="AF173" i="31"/>
  <c r="AF154" i="31"/>
  <c r="AF70" i="31"/>
  <c r="AK26" i="29"/>
  <c r="AK33" i="29"/>
  <c r="AJ172" i="29"/>
  <c r="AJ153" i="29"/>
  <c r="AJ69" i="29"/>
  <c r="AJ32" i="30"/>
  <c r="AG24" i="31"/>
  <c r="AF144" i="31"/>
  <c r="AF163" i="31"/>
  <c r="AF60" i="31"/>
  <c r="AJ29" i="30"/>
  <c r="AJ32" i="29"/>
  <c r="AK33" i="30"/>
  <c r="AJ28" i="29"/>
  <c r="AI167" i="29"/>
  <c r="AI148" i="29"/>
  <c r="AI64" i="29"/>
  <c r="AL28" i="30"/>
  <c r="AJ34" i="30"/>
  <c r="AI173" i="30"/>
  <c r="AI154" i="30"/>
  <c r="AI70" i="30"/>
  <c r="AJ26" i="30"/>
  <c r="AG28" i="31"/>
  <c r="AF167" i="31"/>
  <c r="AF148" i="31"/>
  <c r="AF64" i="31"/>
  <c r="AG32" i="31"/>
  <c r="AK23" i="30"/>
  <c r="AK23" i="29"/>
  <c r="AG35" i="31"/>
  <c r="AF174" i="31"/>
  <c r="AF155" i="31"/>
  <c r="AF71" i="31"/>
  <c r="AD37" i="36"/>
  <c r="AD37" i="34"/>
  <c r="AD31" i="32"/>
  <c r="AD37" i="35"/>
  <c r="AI60" i="33" l="1"/>
  <c r="AJ24" i="33"/>
  <c r="AI37" i="33"/>
  <c r="AJ61" i="33"/>
  <c r="AK25" i="33"/>
  <c r="AJ30" i="33"/>
  <c r="AI68" i="33"/>
  <c r="AJ32" i="33"/>
  <c r="AI70" i="33"/>
  <c r="AJ34" i="33"/>
  <c r="AJ64" i="33"/>
  <c r="AK28" i="33"/>
  <c r="AJ69" i="33"/>
  <c r="AK33" i="33"/>
  <c r="AI71" i="33"/>
  <c r="AJ35" i="33"/>
  <c r="AJ65" i="33"/>
  <c r="AK29" i="33"/>
  <c r="AI62" i="33"/>
  <c r="AJ26" i="33"/>
  <c r="AI63" i="33"/>
  <c r="AJ27" i="33"/>
  <c r="AI67" i="33"/>
  <c r="AJ31" i="33"/>
  <c r="AV21" i="32"/>
  <c r="AV26" i="32"/>
  <c r="AW22" i="32"/>
  <c r="AW27" i="32"/>
  <c r="AV29" i="32"/>
  <c r="AV25" i="32"/>
  <c r="AW23" i="32"/>
  <c r="AV20" i="32"/>
  <c r="AV28" i="32"/>
  <c r="AV24" i="32"/>
  <c r="AK30" i="30"/>
  <c r="AH30" i="31"/>
  <c r="AL24" i="29"/>
  <c r="AL27" i="29"/>
  <c r="AK166" i="29"/>
  <c r="AK147" i="29"/>
  <c r="AK63" i="29"/>
  <c r="AK25" i="30"/>
  <c r="AJ164" i="30"/>
  <c r="AJ145" i="30"/>
  <c r="AJ61" i="30"/>
  <c r="AH29" i="31"/>
  <c r="AL35" i="29"/>
  <c r="AH27" i="31"/>
  <c r="AG166" i="31"/>
  <c r="AG147" i="31"/>
  <c r="AG63" i="31"/>
  <c r="AH25" i="31"/>
  <c r="AG164" i="31"/>
  <c r="AG145" i="31"/>
  <c r="AG61" i="31"/>
  <c r="AH31" i="31"/>
  <c r="AG170" i="31"/>
  <c r="AG151" i="31"/>
  <c r="AG67" i="31"/>
  <c r="AM27" i="30"/>
  <c r="AL166" i="30"/>
  <c r="AL147" i="30"/>
  <c r="AL63" i="30"/>
  <c r="AK31" i="29"/>
  <c r="AJ151" i="29"/>
  <c r="AJ170" i="29"/>
  <c r="AJ67" i="29"/>
  <c r="AK34" i="29"/>
  <c r="AH26" i="31"/>
  <c r="AK31" i="30"/>
  <c r="AJ170" i="30"/>
  <c r="AJ151" i="30"/>
  <c r="AJ67" i="30"/>
  <c r="AK30" i="29"/>
  <c r="AK35" i="30"/>
  <c r="AJ174" i="30"/>
  <c r="AJ155" i="30"/>
  <c r="AJ71" i="30"/>
  <c r="AH23" i="31"/>
  <c r="AK25" i="29"/>
  <c r="AL24" i="30"/>
  <c r="AK29" i="29"/>
  <c r="AH35" i="31"/>
  <c r="AG174" i="31"/>
  <c r="AG155" i="31"/>
  <c r="AG71" i="31"/>
  <c r="AL23" i="29"/>
  <c r="AL23" i="30"/>
  <c r="AH32" i="31"/>
  <c r="AH28" i="31"/>
  <c r="AG167" i="31"/>
  <c r="AG148" i="31"/>
  <c r="AG64" i="31"/>
  <c r="AK26" i="30"/>
  <c r="AK34" i="30"/>
  <c r="AJ173" i="30"/>
  <c r="AJ154" i="30"/>
  <c r="AJ70" i="30"/>
  <c r="AM28" i="30"/>
  <c r="AK28" i="29"/>
  <c r="AJ167" i="29"/>
  <c r="AJ148" i="29"/>
  <c r="AJ64" i="29"/>
  <c r="AL33" i="30"/>
  <c r="AK32" i="29"/>
  <c r="AK29" i="30"/>
  <c r="AH24" i="31"/>
  <c r="AG144" i="31"/>
  <c r="AG163" i="31"/>
  <c r="AG60" i="31"/>
  <c r="AK32" i="30"/>
  <c r="AL33" i="29"/>
  <c r="AK172" i="29"/>
  <c r="AK153" i="29"/>
  <c r="AK69" i="29"/>
  <c r="AL26" i="29"/>
  <c r="AH34" i="31"/>
  <c r="AG173" i="31"/>
  <c r="AG154" i="31"/>
  <c r="AG70" i="31"/>
  <c r="AH33" i="31"/>
  <c r="AG172" i="31"/>
  <c r="AG153" i="31"/>
  <c r="AG69" i="31"/>
  <c r="AE37" i="36"/>
  <c r="AE31" i="32"/>
  <c r="AE37" i="34"/>
  <c r="AE37" i="35"/>
  <c r="AJ67" i="33" l="1"/>
  <c r="AK31" i="33"/>
  <c r="AJ62" i="33"/>
  <c r="AK26" i="33"/>
  <c r="AJ71" i="33"/>
  <c r="AK35" i="33"/>
  <c r="AJ70" i="33"/>
  <c r="AK34" i="33"/>
  <c r="AK30" i="33"/>
  <c r="AJ60" i="33"/>
  <c r="AK24" i="33"/>
  <c r="AJ37" i="33"/>
  <c r="AJ63" i="33"/>
  <c r="AK27" i="33"/>
  <c r="AK65" i="33"/>
  <c r="AL29" i="33"/>
  <c r="AK69" i="33"/>
  <c r="AL33" i="33"/>
  <c r="AK64" i="33"/>
  <c r="AL28" i="33"/>
  <c r="AJ68" i="33"/>
  <c r="AK32" i="33"/>
  <c r="AK61" i="33"/>
  <c r="AL25" i="33"/>
  <c r="AW28" i="32"/>
  <c r="AX23" i="32"/>
  <c r="AW29" i="32"/>
  <c r="AX22" i="32"/>
  <c r="AW21" i="32"/>
  <c r="AW24" i="32"/>
  <c r="AW20" i="32"/>
  <c r="AW25" i="32"/>
  <c r="AX27" i="32"/>
  <c r="AW26" i="32"/>
  <c r="AM26" i="29"/>
  <c r="AI34" i="31"/>
  <c r="AH173" i="31"/>
  <c r="AH154" i="31"/>
  <c r="AH70" i="31"/>
  <c r="AM33" i="29"/>
  <c r="AL172" i="29"/>
  <c r="AL153" i="29"/>
  <c r="AL69" i="29"/>
  <c r="AI24" i="31"/>
  <c r="AH163" i="31"/>
  <c r="AH144" i="31"/>
  <c r="AH60" i="31"/>
  <c r="AL29" i="30"/>
  <c r="AL32" i="29"/>
  <c r="AM33" i="30"/>
  <c r="AL28" i="29"/>
  <c r="AK167" i="29"/>
  <c r="AK148" i="29"/>
  <c r="AK64" i="29"/>
  <c r="AN28" i="30"/>
  <c r="AL34" i="30"/>
  <c r="AK173" i="30"/>
  <c r="AK154" i="30"/>
  <c r="AK70" i="30"/>
  <c r="AL26" i="30"/>
  <c r="AI28" i="31"/>
  <c r="AH167" i="31"/>
  <c r="AH148" i="31"/>
  <c r="AH64" i="31"/>
  <c r="AI32" i="31"/>
  <c r="AM23" i="30"/>
  <c r="AM23" i="29"/>
  <c r="AI35" i="31"/>
  <c r="AH174" i="31"/>
  <c r="AH155" i="31"/>
  <c r="AH71" i="31"/>
  <c r="AL29" i="29"/>
  <c r="AM24" i="30"/>
  <c r="AL25" i="29"/>
  <c r="AI23" i="31"/>
  <c r="AL35" i="30"/>
  <c r="AK174" i="30"/>
  <c r="AK155" i="30"/>
  <c r="AK71" i="30"/>
  <c r="AL30" i="29"/>
  <c r="AL31" i="30"/>
  <c r="AK170" i="30"/>
  <c r="AK151" i="30"/>
  <c r="AK67" i="30"/>
  <c r="AI26" i="31"/>
  <c r="AL34" i="29"/>
  <c r="AL31" i="29"/>
  <c r="AK151" i="29"/>
  <c r="AK170" i="29"/>
  <c r="AK67" i="29"/>
  <c r="AN27" i="30"/>
  <c r="AM166" i="30"/>
  <c r="AM147" i="30"/>
  <c r="AM63" i="30"/>
  <c r="AI31" i="31"/>
  <c r="AH170" i="31"/>
  <c r="AH151" i="31"/>
  <c r="AH67" i="31"/>
  <c r="AI25" i="31"/>
  <c r="AH145" i="31"/>
  <c r="AH164" i="31"/>
  <c r="AH61" i="31"/>
  <c r="AI27" i="31"/>
  <c r="AH166" i="31"/>
  <c r="AH147" i="31"/>
  <c r="AH63" i="31"/>
  <c r="AM35" i="29"/>
  <c r="AI29" i="31"/>
  <c r="AL25" i="30"/>
  <c r="AK164" i="30"/>
  <c r="AK145" i="30"/>
  <c r="AK61" i="30"/>
  <c r="AM27" i="29"/>
  <c r="AL166" i="29"/>
  <c r="AL147" i="29"/>
  <c r="AL63" i="29"/>
  <c r="AM24" i="29"/>
  <c r="AI30" i="31"/>
  <c r="AL30" i="30"/>
  <c r="AI33" i="31"/>
  <c r="AH172" i="31"/>
  <c r="AH153" i="31"/>
  <c r="AH69" i="31"/>
  <c r="AL32" i="30"/>
  <c r="AF37" i="36"/>
  <c r="AF31" i="32"/>
  <c r="AF37" i="34"/>
  <c r="AF37" i="35"/>
  <c r="AK68" i="33" l="1"/>
  <c r="AL32" i="33"/>
  <c r="AL69" i="33"/>
  <c r="AM33" i="33"/>
  <c r="AK63" i="33"/>
  <c r="AL27" i="33"/>
  <c r="AL30" i="33"/>
  <c r="AK71" i="33"/>
  <c r="AL35" i="33"/>
  <c r="AK67" i="33"/>
  <c r="AL31" i="33"/>
  <c r="AL61" i="33"/>
  <c r="AM25" i="33"/>
  <c r="AL64" i="33"/>
  <c r="AM28" i="33"/>
  <c r="AL65" i="33"/>
  <c r="AM29" i="33"/>
  <c r="AK60" i="33"/>
  <c r="AL24" i="33"/>
  <c r="AK37" i="33"/>
  <c r="AK70" i="33"/>
  <c r="AL34" i="33"/>
  <c r="AK62" i="33"/>
  <c r="AL26" i="33"/>
  <c r="AY27" i="32"/>
  <c r="AX20" i="32"/>
  <c r="AX21" i="32"/>
  <c r="AX29" i="32"/>
  <c r="AX28" i="32"/>
  <c r="AX26" i="32"/>
  <c r="AX25" i="32"/>
  <c r="AX24" i="32"/>
  <c r="AY22" i="32"/>
  <c r="AY23" i="32"/>
  <c r="AM32" i="30"/>
  <c r="AJ33" i="31"/>
  <c r="AI172" i="31"/>
  <c r="AI153" i="31"/>
  <c r="AI69" i="31"/>
  <c r="AJ35" i="31"/>
  <c r="AI174" i="31"/>
  <c r="AI155" i="31"/>
  <c r="AI71" i="31"/>
  <c r="AN23" i="29"/>
  <c r="AN23" i="30"/>
  <c r="AJ32" i="31"/>
  <c r="AJ28" i="31"/>
  <c r="AI167" i="31"/>
  <c r="AI148" i="31"/>
  <c r="AI64" i="31"/>
  <c r="AM26" i="30"/>
  <c r="AM34" i="30"/>
  <c r="AL173" i="30"/>
  <c r="AL154" i="30"/>
  <c r="AL70" i="30"/>
  <c r="AO28" i="30"/>
  <c r="AM28" i="29"/>
  <c r="AL167" i="29"/>
  <c r="AL148" i="29"/>
  <c r="AL64" i="29"/>
  <c r="AN33" i="30"/>
  <c r="AM32" i="29"/>
  <c r="AM29" i="30"/>
  <c r="AJ24" i="31"/>
  <c r="AI163" i="31"/>
  <c r="AI144" i="31"/>
  <c r="AI60" i="31"/>
  <c r="AN33" i="29"/>
  <c r="AM172" i="29"/>
  <c r="AM153" i="29"/>
  <c r="AM69" i="29"/>
  <c r="AJ34" i="31"/>
  <c r="AI173" i="31"/>
  <c r="AI154" i="31"/>
  <c r="AI70" i="31"/>
  <c r="AN26" i="29"/>
  <c r="AM30" i="30"/>
  <c r="AN24" i="29"/>
  <c r="AN27" i="29"/>
  <c r="AM166" i="29"/>
  <c r="AM147" i="29"/>
  <c r="AM63" i="29"/>
  <c r="AM25" i="30"/>
  <c r="AL164" i="30"/>
  <c r="AL145" i="30"/>
  <c r="AL61" i="30"/>
  <c r="AJ29" i="31"/>
  <c r="AN35" i="29"/>
  <c r="AJ27" i="31"/>
  <c r="AI166" i="31"/>
  <c r="AI147" i="31"/>
  <c r="AI63" i="31"/>
  <c r="AJ25" i="31"/>
  <c r="AI145" i="31"/>
  <c r="AI164" i="31"/>
  <c r="AI61" i="31"/>
  <c r="AJ31" i="31"/>
  <c r="AI170" i="31"/>
  <c r="AI151" i="31"/>
  <c r="AI67" i="31"/>
  <c r="AO27" i="30"/>
  <c r="AN166" i="30"/>
  <c r="AN147" i="30"/>
  <c r="AN63" i="30"/>
  <c r="AM31" i="29"/>
  <c r="AL170" i="29"/>
  <c r="AL151" i="29"/>
  <c r="AL67" i="29"/>
  <c r="AM34" i="29"/>
  <c r="AJ26" i="31"/>
  <c r="AM31" i="30"/>
  <c r="AL170" i="30"/>
  <c r="AL151" i="30"/>
  <c r="AL67" i="30"/>
  <c r="AM30" i="29"/>
  <c r="AM35" i="30"/>
  <c r="AL174" i="30"/>
  <c r="AL155" i="30"/>
  <c r="AL71" i="30"/>
  <c r="AJ23" i="31"/>
  <c r="AM25" i="29"/>
  <c r="AN24" i="30"/>
  <c r="AM29" i="29"/>
  <c r="AJ30" i="31"/>
  <c r="AG37" i="36"/>
  <c r="AG37" i="34"/>
  <c r="AG31" i="32"/>
  <c r="AG37" i="35"/>
  <c r="AM65" i="33" l="1"/>
  <c r="AN29" i="33"/>
  <c r="AM61" i="33"/>
  <c r="AN25" i="33"/>
  <c r="AL71" i="33"/>
  <c r="AM35" i="33"/>
  <c r="AL62" i="33"/>
  <c r="AM26" i="33"/>
  <c r="AL63" i="33"/>
  <c r="AM27" i="33"/>
  <c r="AL68" i="33"/>
  <c r="AM32" i="33"/>
  <c r="AL60" i="33"/>
  <c r="AM24" i="33"/>
  <c r="AL37" i="33"/>
  <c r="AM64" i="33"/>
  <c r="AN28" i="33"/>
  <c r="AL67" i="33"/>
  <c r="AM31" i="33"/>
  <c r="AM30" i="33"/>
  <c r="AL70" i="33"/>
  <c r="AM34" i="33"/>
  <c r="AM69" i="33"/>
  <c r="AN33" i="33"/>
  <c r="AY29" i="32"/>
  <c r="AY20" i="32"/>
  <c r="AZ22" i="32"/>
  <c r="AY25" i="32"/>
  <c r="AY28" i="32"/>
  <c r="AY21" i="32"/>
  <c r="AZ27" i="32"/>
  <c r="AZ23" i="32"/>
  <c r="AY24" i="32"/>
  <c r="AY26" i="32"/>
  <c r="AN29" i="29"/>
  <c r="AO24" i="30"/>
  <c r="AN25" i="29"/>
  <c r="AK23" i="31"/>
  <c r="AN35" i="30"/>
  <c r="AM174" i="30"/>
  <c r="AM155" i="30"/>
  <c r="AM71" i="30"/>
  <c r="AN30" i="29"/>
  <c r="AN31" i="30"/>
  <c r="AM170" i="30"/>
  <c r="AM151" i="30"/>
  <c r="AM67" i="30"/>
  <c r="AK26" i="31"/>
  <c r="AN34" i="29"/>
  <c r="AN31" i="29"/>
  <c r="AM170" i="29"/>
  <c r="AM151" i="29"/>
  <c r="AM67" i="29"/>
  <c r="AP27" i="30"/>
  <c r="AO166" i="30"/>
  <c r="AO147" i="30"/>
  <c r="AO63" i="30"/>
  <c r="AK31" i="31"/>
  <c r="AJ170" i="31"/>
  <c r="AJ151" i="31"/>
  <c r="AJ67" i="31"/>
  <c r="AK25" i="31"/>
  <c r="AJ164" i="31"/>
  <c r="AJ145" i="31"/>
  <c r="AJ61" i="31"/>
  <c r="AK27" i="31"/>
  <c r="AJ166" i="31"/>
  <c r="AJ147" i="31"/>
  <c r="AJ63" i="31"/>
  <c r="AO35" i="29"/>
  <c r="AK29" i="31"/>
  <c r="AN25" i="30"/>
  <c r="AM164" i="30"/>
  <c r="AM145" i="30"/>
  <c r="AM61" i="30"/>
  <c r="AO27" i="29"/>
  <c r="AN166" i="29"/>
  <c r="AN147" i="29"/>
  <c r="AN63" i="29"/>
  <c r="AO24" i="29"/>
  <c r="AO26" i="29"/>
  <c r="AK30" i="31"/>
  <c r="AN30" i="30"/>
  <c r="AK34" i="31"/>
  <c r="AJ173" i="31"/>
  <c r="AJ154" i="31"/>
  <c r="AJ70" i="31"/>
  <c r="AO33" i="29"/>
  <c r="AN172" i="29"/>
  <c r="AN153" i="29"/>
  <c r="AN69" i="29"/>
  <c r="AK24" i="31"/>
  <c r="AJ144" i="31"/>
  <c r="AJ163" i="31"/>
  <c r="AJ60" i="31"/>
  <c r="AN29" i="30"/>
  <c r="AN32" i="29"/>
  <c r="AO33" i="30"/>
  <c r="AN28" i="29"/>
  <c r="AM167" i="29"/>
  <c r="AM148" i="29"/>
  <c r="AM64" i="29"/>
  <c r="AP28" i="30"/>
  <c r="AN34" i="30"/>
  <c r="AM173" i="30"/>
  <c r="AM154" i="30"/>
  <c r="AM70" i="30"/>
  <c r="AN26" i="30"/>
  <c r="AK28" i="31"/>
  <c r="AJ167" i="31"/>
  <c r="AJ148" i="31"/>
  <c r="AJ64" i="31"/>
  <c r="AK32" i="31"/>
  <c r="AO23" i="30"/>
  <c r="AO23" i="29"/>
  <c r="AK35" i="31"/>
  <c r="AJ174" i="31"/>
  <c r="AJ155" i="31"/>
  <c r="AJ71" i="31"/>
  <c r="AK33" i="31"/>
  <c r="AJ172" i="31"/>
  <c r="AJ153" i="31"/>
  <c r="AJ69" i="31"/>
  <c r="AN32" i="30"/>
  <c r="AH37" i="36"/>
  <c r="AH37" i="34"/>
  <c r="AH31" i="32"/>
  <c r="AH37" i="35"/>
  <c r="AN69" i="33" l="1"/>
  <c r="AO33" i="33"/>
  <c r="AN30" i="33"/>
  <c r="AN64" i="33"/>
  <c r="AO28" i="33"/>
  <c r="AM68" i="33"/>
  <c r="AN32" i="33"/>
  <c r="AM62" i="33"/>
  <c r="AN26" i="33"/>
  <c r="AN61" i="33"/>
  <c r="AO25" i="33"/>
  <c r="AM70" i="33"/>
  <c r="AN34" i="33"/>
  <c r="AM67" i="33"/>
  <c r="AN31" i="33"/>
  <c r="AM60" i="33"/>
  <c r="AN24" i="33"/>
  <c r="AM37" i="33"/>
  <c r="AM63" i="33"/>
  <c r="AN27" i="33"/>
  <c r="AM71" i="33"/>
  <c r="AN35" i="33"/>
  <c r="AN65" i="33"/>
  <c r="AO29" i="33"/>
  <c r="AZ24" i="32"/>
  <c r="BA27" i="32"/>
  <c r="AZ28" i="32"/>
  <c r="BA22" i="32"/>
  <c r="AZ29" i="32"/>
  <c r="AZ26" i="32"/>
  <c r="BA23" i="32"/>
  <c r="AZ21" i="32"/>
  <c r="AZ25" i="32"/>
  <c r="AZ20" i="32"/>
  <c r="AP26" i="29"/>
  <c r="AP24" i="29"/>
  <c r="AP27" i="29"/>
  <c r="AO166" i="29"/>
  <c r="AO147" i="29"/>
  <c r="AO63" i="29"/>
  <c r="AO25" i="30"/>
  <c r="AN164" i="30"/>
  <c r="AN145" i="30"/>
  <c r="AN61" i="30"/>
  <c r="AL29" i="31"/>
  <c r="AP35" i="29"/>
  <c r="AL27" i="31"/>
  <c r="AK166" i="31"/>
  <c r="AK147" i="31"/>
  <c r="AK63" i="31"/>
  <c r="AL25" i="31"/>
  <c r="AK164" i="31"/>
  <c r="AK145" i="31"/>
  <c r="AK61" i="31"/>
  <c r="AL31" i="31"/>
  <c r="AK170" i="31"/>
  <c r="AK151" i="31"/>
  <c r="AK67" i="31"/>
  <c r="AQ27" i="30"/>
  <c r="AP166" i="30"/>
  <c r="AP147" i="30"/>
  <c r="AP63" i="30"/>
  <c r="AO31" i="29"/>
  <c r="AN151" i="29"/>
  <c r="AN170" i="29"/>
  <c r="AN67" i="29"/>
  <c r="AO34" i="29"/>
  <c r="AL26" i="31"/>
  <c r="AO31" i="30"/>
  <c r="AN170" i="30"/>
  <c r="AN151" i="30"/>
  <c r="AN67" i="30"/>
  <c r="AO30" i="29"/>
  <c r="AO35" i="30"/>
  <c r="AN174" i="30"/>
  <c r="AN155" i="30"/>
  <c r="AN71" i="30"/>
  <c r="AL23" i="31"/>
  <c r="AO25" i="29"/>
  <c r="AP24" i="30"/>
  <c r="AO29" i="29"/>
  <c r="AL35" i="31"/>
  <c r="AK174" i="31"/>
  <c r="AK155" i="31"/>
  <c r="AK71" i="31"/>
  <c r="AP23" i="29"/>
  <c r="AP23" i="30"/>
  <c r="AL32" i="31"/>
  <c r="AL28" i="31"/>
  <c r="AK167" i="31"/>
  <c r="AK148" i="31"/>
  <c r="AK64" i="31"/>
  <c r="AO26" i="30"/>
  <c r="AO34" i="30"/>
  <c r="AN173" i="30"/>
  <c r="AN154" i="30"/>
  <c r="AN70" i="30"/>
  <c r="AQ28" i="30"/>
  <c r="AO28" i="29"/>
  <c r="AN167" i="29"/>
  <c r="AN148" i="29"/>
  <c r="AN64" i="29"/>
  <c r="AP33" i="30"/>
  <c r="AO32" i="29"/>
  <c r="AO29" i="30"/>
  <c r="AL24" i="31"/>
  <c r="AK144" i="31"/>
  <c r="AK163" i="31"/>
  <c r="AK60" i="31"/>
  <c r="AP33" i="29"/>
  <c r="AO172" i="29"/>
  <c r="AO153" i="29"/>
  <c r="AO69" i="29"/>
  <c r="AL34" i="31"/>
  <c r="AK173" i="31"/>
  <c r="AK154" i="31"/>
  <c r="AK70" i="31"/>
  <c r="AO32" i="30"/>
  <c r="AL33" i="31"/>
  <c r="AK172" i="31"/>
  <c r="AK153" i="31"/>
  <c r="AK69" i="31"/>
  <c r="AO30" i="30"/>
  <c r="AL30" i="31"/>
  <c r="AI31" i="32"/>
  <c r="AI37" i="34"/>
  <c r="AI37" i="35"/>
  <c r="AN71" i="33" l="1"/>
  <c r="AO35" i="33"/>
  <c r="AN67" i="33"/>
  <c r="AO31" i="33"/>
  <c r="AO61" i="33"/>
  <c r="AP25" i="33"/>
  <c r="AN68" i="33"/>
  <c r="AO32" i="33"/>
  <c r="AO30" i="33"/>
  <c r="AN60" i="33"/>
  <c r="AO24" i="33"/>
  <c r="AN37" i="33"/>
  <c r="AO65" i="33"/>
  <c r="AP29" i="33"/>
  <c r="AN63" i="33"/>
  <c r="AO27" i="33"/>
  <c r="AN70" i="33"/>
  <c r="AO34" i="33"/>
  <c r="AN62" i="33"/>
  <c r="AO26" i="33"/>
  <c r="AO64" i="33"/>
  <c r="AP28" i="33"/>
  <c r="AO69" i="33"/>
  <c r="AP33" i="33"/>
  <c r="BA25" i="32"/>
  <c r="BB23" i="32"/>
  <c r="BA29" i="32"/>
  <c r="BA28" i="32"/>
  <c r="BA24" i="32"/>
  <c r="BA20" i="32"/>
  <c r="BA21" i="32"/>
  <c r="BA26" i="32"/>
  <c r="BB22" i="32"/>
  <c r="BB27" i="32"/>
  <c r="AQ26" i="29"/>
  <c r="AM30" i="31"/>
  <c r="AM34" i="31"/>
  <c r="AL173" i="31"/>
  <c r="AL154" i="31"/>
  <c r="AL70" i="31"/>
  <c r="AM24" i="31"/>
  <c r="AL163" i="31"/>
  <c r="AL144" i="31"/>
  <c r="AL60" i="31"/>
  <c r="AP29" i="30"/>
  <c r="AP32" i="29"/>
  <c r="AQ33" i="30"/>
  <c r="AP28" i="29"/>
  <c r="AO167" i="29"/>
  <c r="AO148" i="29"/>
  <c r="AO64" i="29"/>
  <c r="AR28" i="30"/>
  <c r="AP34" i="30"/>
  <c r="AO173" i="30"/>
  <c r="AO154" i="30"/>
  <c r="AO70" i="30"/>
  <c r="AP26" i="30"/>
  <c r="AM28" i="31"/>
  <c r="AL167" i="31"/>
  <c r="AL148" i="31"/>
  <c r="AL64" i="31"/>
  <c r="AM32" i="31"/>
  <c r="AQ23" i="30"/>
  <c r="AQ23" i="29"/>
  <c r="AM35" i="31"/>
  <c r="AL174" i="31"/>
  <c r="AL155" i="31"/>
  <c r="AL71" i="31"/>
  <c r="AP29" i="29"/>
  <c r="AQ24" i="30"/>
  <c r="AP25" i="29"/>
  <c r="AM23" i="31"/>
  <c r="AP35" i="30"/>
  <c r="AO174" i="30"/>
  <c r="AO155" i="30"/>
  <c r="AO71" i="30"/>
  <c r="AP30" i="29"/>
  <c r="AP31" i="30"/>
  <c r="AO170" i="30"/>
  <c r="AO151" i="30"/>
  <c r="AO67" i="30"/>
  <c r="AM26" i="31"/>
  <c r="AP34" i="29"/>
  <c r="AP31" i="29"/>
  <c r="AO151" i="29"/>
  <c r="AO170" i="29"/>
  <c r="AO67" i="29"/>
  <c r="AR27" i="30"/>
  <c r="AQ166" i="30"/>
  <c r="AQ147" i="30"/>
  <c r="AQ63" i="30"/>
  <c r="AM31" i="31"/>
  <c r="AL170" i="31"/>
  <c r="AL151" i="31"/>
  <c r="AL67" i="31"/>
  <c r="AM25" i="31"/>
  <c r="AL145" i="31"/>
  <c r="AL164" i="31"/>
  <c r="AL61" i="31"/>
  <c r="AM27" i="31"/>
  <c r="AL166" i="31"/>
  <c r="AL147" i="31"/>
  <c r="AL63" i="31"/>
  <c r="AQ35" i="29"/>
  <c r="AM29" i="31"/>
  <c r="AP25" i="30"/>
  <c r="AO164" i="30"/>
  <c r="AO145" i="30"/>
  <c r="AO61" i="30"/>
  <c r="AQ27" i="29"/>
  <c r="AP166" i="29"/>
  <c r="AP147" i="29"/>
  <c r="AP63" i="29"/>
  <c r="AQ24" i="29"/>
  <c r="AQ33" i="29"/>
  <c r="AP172" i="29"/>
  <c r="AP153" i="29"/>
  <c r="AP69" i="29"/>
  <c r="AP30" i="30"/>
  <c r="AM33" i="31"/>
  <c r="AL172" i="31"/>
  <c r="AL153" i="31"/>
  <c r="AL69" i="31"/>
  <c r="AP32" i="30"/>
  <c r="AI37" i="36"/>
  <c r="AJ37" i="36"/>
  <c r="AJ37" i="34"/>
  <c r="AJ31" i="32"/>
  <c r="AJ37" i="35"/>
  <c r="AP64" i="33" l="1"/>
  <c r="AQ28" i="33"/>
  <c r="AO70" i="33"/>
  <c r="AP34" i="33"/>
  <c r="AO60" i="33"/>
  <c r="AP24" i="33"/>
  <c r="AO37" i="33"/>
  <c r="AO68" i="33"/>
  <c r="AP32" i="33"/>
  <c r="AO67" i="33"/>
  <c r="AP31" i="33"/>
  <c r="AP65" i="33"/>
  <c r="AQ29" i="33"/>
  <c r="AP69" i="33"/>
  <c r="AQ33" i="33"/>
  <c r="AO62" i="33"/>
  <c r="AP26" i="33"/>
  <c r="AP30" i="33"/>
  <c r="AP61" i="33"/>
  <c r="AQ25" i="33"/>
  <c r="AO71" i="33"/>
  <c r="AP35" i="33"/>
  <c r="AO63" i="33"/>
  <c r="AP27" i="33"/>
  <c r="BC22" i="32"/>
  <c r="BB21" i="32"/>
  <c r="BB24" i="32"/>
  <c r="BB29" i="32"/>
  <c r="BB25" i="32"/>
  <c r="BC27" i="32"/>
  <c r="BB26" i="32"/>
  <c r="BB20" i="32"/>
  <c r="BB28" i="32"/>
  <c r="BC23" i="32"/>
  <c r="AR33" i="29"/>
  <c r="AQ172" i="29"/>
  <c r="AQ153" i="29"/>
  <c r="AQ69" i="29"/>
  <c r="AR24" i="29"/>
  <c r="AR27" i="29"/>
  <c r="AQ166" i="29"/>
  <c r="AQ147" i="29"/>
  <c r="AQ63" i="29"/>
  <c r="AQ25" i="30"/>
  <c r="AP164" i="30"/>
  <c r="AP145" i="30"/>
  <c r="AP61" i="30"/>
  <c r="AN29" i="31"/>
  <c r="AR35" i="29"/>
  <c r="AN27" i="31"/>
  <c r="AM166" i="31"/>
  <c r="AM147" i="31"/>
  <c r="AM63" i="31"/>
  <c r="AN25" i="31"/>
  <c r="AM145" i="31"/>
  <c r="AM164" i="31"/>
  <c r="AM61" i="31"/>
  <c r="AN31" i="31"/>
  <c r="AM170" i="31"/>
  <c r="AM151" i="31"/>
  <c r="AM67" i="31"/>
  <c r="AS27" i="30"/>
  <c r="AR166" i="30"/>
  <c r="AR147" i="30"/>
  <c r="AR63" i="30"/>
  <c r="AQ31" i="29"/>
  <c r="AP170" i="29"/>
  <c r="AP151" i="29"/>
  <c r="AP67" i="29"/>
  <c r="AQ34" i="29"/>
  <c r="AN26" i="31"/>
  <c r="AP170" i="30"/>
  <c r="AP151" i="30"/>
  <c r="AP67" i="30"/>
  <c r="AQ31" i="30"/>
  <c r="AQ30" i="29"/>
  <c r="AQ35" i="30"/>
  <c r="AP174" i="30"/>
  <c r="AP155" i="30"/>
  <c r="AP71" i="30"/>
  <c r="AN23" i="31"/>
  <c r="AQ25" i="29"/>
  <c r="AR24" i="30"/>
  <c r="AQ29" i="29"/>
  <c r="AN35" i="31"/>
  <c r="AM174" i="31"/>
  <c r="AM155" i="31"/>
  <c r="AM71" i="31"/>
  <c r="AR23" i="29"/>
  <c r="AR23" i="30"/>
  <c r="AN32" i="31"/>
  <c r="AN28" i="31"/>
  <c r="AM167" i="31"/>
  <c r="AM148" i="31"/>
  <c r="AM64" i="31"/>
  <c r="AQ26" i="30"/>
  <c r="AQ34" i="30"/>
  <c r="AP173" i="30"/>
  <c r="AP154" i="30"/>
  <c r="AP70" i="30"/>
  <c r="AS28" i="30"/>
  <c r="AQ28" i="29"/>
  <c r="AP167" i="29"/>
  <c r="AP148" i="29"/>
  <c r="AP64" i="29"/>
  <c r="AR33" i="30"/>
  <c r="AQ32" i="29"/>
  <c r="AQ29" i="30"/>
  <c r="AN24" i="31"/>
  <c r="AM163" i="31"/>
  <c r="AM144" i="31"/>
  <c r="AM60" i="31"/>
  <c r="AN34" i="31"/>
  <c r="AM173" i="31"/>
  <c r="AM154" i="31"/>
  <c r="AM70" i="31"/>
  <c r="AQ32" i="30"/>
  <c r="AN33" i="31"/>
  <c r="AM172" i="31"/>
  <c r="AM153" i="31"/>
  <c r="AM69" i="31"/>
  <c r="AQ30" i="30"/>
  <c r="AR26" i="29"/>
  <c r="AN30" i="31"/>
  <c r="AK37" i="36"/>
  <c r="AK31" i="32"/>
  <c r="AK37" i="34"/>
  <c r="AK37" i="35"/>
  <c r="AP71" i="33" l="1"/>
  <c r="AQ35" i="33"/>
  <c r="AQ30" i="33"/>
  <c r="AQ69" i="33"/>
  <c r="AR33" i="33"/>
  <c r="AP70" i="33"/>
  <c r="AQ34" i="33"/>
  <c r="AP67" i="33"/>
  <c r="AQ31" i="33"/>
  <c r="AP63" i="33"/>
  <c r="AQ27" i="33"/>
  <c r="AQ61" i="33"/>
  <c r="AR25" i="33"/>
  <c r="AP62" i="33"/>
  <c r="AQ26" i="33"/>
  <c r="AP60" i="33"/>
  <c r="AQ24" i="33"/>
  <c r="AP37" i="33"/>
  <c r="AQ64" i="33"/>
  <c r="AR28" i="33"/>
  <c r="AQ65" i="33"/>
  <c r="AR29" i="33"/>
  <c r="AP68" i="33"/>
  <c r="AQ32" i="33"/>
  <c r="BC28" i="32"/>
  <c r="BC25" i="32"/>
  <c r="BC24" i="32"/>
  <c r="BD23" i="32"/>
  <c r="BC20" i="32"/>
  <c r="BD27" i="32"/>
  <c r="BC29" i="32"/>
  <c r="BC21" i="32"/>
  <c r="BC26" i="32"/>
  <c r="BD22" i="32"/>
  <c r="AS26" i="29"/>
  <c r="AO33" i="31"/>
  <c r="AN172" i="31"/>
  <c r="AN153" i="31"/>
  <c r="AN69" i="31"/>
  <c r="AR32" i="30"/>
  <c r="AO34" i="31"/>
  <c r="AN173" i="31"/>
  <c r="AN154" i="31"/>
  <c r="AN70" i="31"/>
  <c r="AO24" i="31"/>
  <c r="AN144" i="31"/>
  <c r="AN163" i="31"/>
  <c r="AN60" i="31"/>
  <c r="AR29" i="30"/>
  <c r="AR32" i="29"/>
  <c r="AS33" i="30"/>
  <c r="AR28" i="29"/>
  <c r="AQ167" i="29"/>
  <c r="AQ148" i="29"/>
  <c r="AQ64" i="29"/>
  <c r="AT28" i="30"/>
  <c r="AR34" i="30"/>
  <c r="AQ173" i="30"/>
  <c r="AQ154" i="30"/>
  <c r="AQ70" i="30"/>
  <c r="AR26" i="30"/>
  <c r="AO28" i="31"/>
  <c r="AN167" i="31"/>
  <c r="AN148" i="31"/>
  <c r="AN64" i="31"/>
  <c r="AO32" i="31"/>
  <c r="AS23" i="30"/>
  <c r="AS23" i="29"/>
  <c r="AO35" i="31"/>
  <c r="AN174" i="31"/>
  <c r="AN155" i="31"/>
  <c r="AN71" i="31"/>
  <c r="AR29" i="29"/>
  <c r="AS24" i="30"/>
  <c r="AR25" i="29"/>
  <c r="AO23" i="31"/>
  <c r="AR35" i="30"/>
  <c r="AQ174" i="30"/>
  <c r="AQ155" i="30"/>
  <c r="AQ71" i="30"/>
  <c r="AR30" i="29"/>
  <c r="AO26" i="31"/>
  <c r="AR34" i="29"/>
  <c r="AR31" i="29"/>
  <c r="AQ170" i="29"/>
  <c r="AQ151" i="29"/>
  <c r="AQ67" i="29"/>
  <c r="AT27" i="30"/>
  <c r="AS166" i="30"/>
  <c r="AS147" i="30"/>
  <c r="AS63" i="30"/>
  <c r="AO31" i="31"/>
  <c r="AN170" i="31"/>
  <c r="AN151" i="31"/>
  <c r="AN67" i="31"/>
  <c r="AO25" i="31"/>
  <c r="AN164" i="31"/>
  <c r="AN145" i="31"/>
  <c r="AN61" i="31"/>
  <c r="AO27" i="31"/>
  <c r="AN166" i="31"/>
  <c r="AN147" i="31"/>
  <c r="AN63" i="31"/>
  <c r="AS35" i="29"/>
  <c r="AO29" i="31"/>
  <c r="AR25" i="30"/>
  <c r="AQ164" i="30"/>
  <c r="AQ145" i="30"/>
  <c r="AQ61" i="30"/>
  <c r="AS27" i="29"/>
  <c r="AR166" i="29"/>
  <c r="AR147" i="29"/>
  <c r="AR63" i="29"/>
  <c r="AS24" i="29"/>
  <c r="AS33" i="29"/>
  <c r="AR172" i="29"/>
  <c r="AR153" i="29"/>
  <c r="AR69" i="29"/>
  <c r="AO30" i="31"/>
  <c r="AR31" i="30"/>
  <c r="AQ170" i="30"/>
  <c r="AQ151" i="30"/>
  <c r="AQ67" i="30"/>
  <c r="AR30" i="30"/>
  <c r="AL37" i="36"/>
  <c r="AL37" i="34"/>
  <c r="AL31" i="32"/>
  <c r="AL37" i="35"/>
  <c r="AQ62" i="33" l="1"/>
  <c r="AR26" i="33"/>
  <c r="AQ63" i="33"/>
  <c r="AR27" i="33"/>
  <c r="AQ70" i="33"/>
  <c r="AR34" i="33"/>
  <c r="AR30" i="33"/>
  <c r="AR65" i="33"/>
  <c r="AS29" i="33"/>
  <c r="AQ60" i="33"/>
  <c r="AR24" i="33"/>
  <c r="AQ37" i="33"/>
  <c r="AR61" i="33"/>
  <c r="AS25" i="33"/>
  <c r="AQ67" i="33"/>
  <c r="AR31" i="33"/>
  <c r="AR69" i="33"/>
  <c r="AS33" i="33"/>
  <c r="AQ71" i="33"/>
  <c r="AR35" i="33"/>
  <c r="AQ68" i="33"/>
  <c r="AR32" i="33"/>
  <c r="AR64" i="33"/>
  <c r="AS28" i="33"/>
  <c r="BD26" i="32"/>
  <c r="BD29" i="32"/>
  <c r="BD20" i="32"/>
  <c r="BD24" i="32"/>
  <c r="BD28" i="32"/>
  <c r="BE22" i="32"/>
  <c r="BD21" i="32"/>
  <c r="BE27" i="32"/>
  <c r="BE23" i="32"/>
  <c r="BD25" i="32"/>
  <c r="AS31" i="30"/>
  <c r="AR170" i="30"/>
  <c r="AR151" i="30"/>
  <c r="AR67" i="30"/>
  <c r="AS30" i="30"/>
  <c r="AP30" i="31"/>
  <c r="AT33" i="29"/>
  <c r="AS172" i="29"/>
  <c r="AS153" i="29"/>
  <c r="AS69" i="29"/>
  <c r="AT24" i="29"/>
  <c r="AT27" i="29"/>
  <c r="AS166" i="29"/>
  <c r="AS147" i="29"/>
  <c r="AS63" i="29"/>
  <c r="AS25" i="30"/>
  <c r="AR164" i="30"/>
  <c r="AR145" i="30"/>
  <c r="AR61" i="30"/>
  <c r="AP29" i="31"/>
  <c r="AT35" i="29"/>
  <c r="AP27" i="31"/>
  <c r="AO166" i="31"/>
  <c r="AO147" i="31"/>
  <c r="AO63" i="31"/>
  <c r="AP25" i="31"/>
  <c r="AO164" i="31"/>
  <c r="AO145" i="31"/>
  <c r="AO61" i="31"/>
  <c r="AP31" i="31"/>
  <c r="AO170" i="31"/>
  <c r="AO151" i="31"/>
  <c r="AO67" i="31"/>
  <c r="AU27" i="30"/>
  <c r="AT166" i="30"/>
  <c r="AT147" i="30"/>
  <c r="AT63" i="30"/>
  <c r="AS31" i="29"/>
  <c r="AR151" i="29"/>
  <c r="AR170" i="29"/>
  <c r="AR67" i="29"/>
  <c r="AS34" i="29"/>
  <c r="AP26" i="31"/>
  <c r="AS30" i="29"/>
  <c r="AS35" i="30"/>
  <c r="AR174" i="30"/>
  <c r="AR155" i="30"/>
  <c r="AR71" i="30"/>
  <c r="AP23" i="31"/>
  <c r="AS25" i="29"/>
  <c r="AT24" i="30"/>
  <c r="AS29" i="29"/>
  <c r="AP35" i="31"/>
  <c r="AO174" i="31"/>
  <c r="AO155" i="31"/>
  <c r="AO71" i="31"/>
  <c r="AT23" i="29"/>
  <c r="AT23" i="30"/>
  <c r="AP32" i="31"/>
  <c r="AP28" i="31"/>
  <c r="AO167" i="31"/>
  <c r="AO148" i="31"/>
  <c r="AO64" i="31"/>
  <c r="AS26" i="30"/>
  <c r="AS34" i="30"/>
  <c r="AR173" i="30"/>
  <c r="AR154" i="30"/>
  <c r="AR70" i="30"/>
  <c r="AU28" i="30"/>
  <c r="AS28" i="29"/>
  <c r="AR167" i="29"/>
  <c r="AR148" i="29"/>
  <c r="AR64" i="29"/>
  <c r="AT33" i="30"/>
  <c r="AS32" i="29"/>
  <c r="AS29" i="30"/>
  <c r="AP24" i="31"/>
  <c r="AO144" i="31"/>
  <c r="AO163" i="31"/>
  <c r="AO60" i="31"/>
  <c r="AP34" i="31"/>
  <c r="AO173" i="31"/>
  <c r="AO154" i="31"/>
  <c r="AO70" i="31"/>
  <c r="AS32" i="30"/>
  <c r="AP33" i="31"/>
  <c r="AO172" i="31"/>
  <c r="AO153" i="31"/>
  <c r="AO69" i="31"/>
  <c r="AT26" i="29"/>
  <c r="AM37" i="36"/>
  <c r="AM37" i="34"/>
  <c r="AM31" i="32"/>
  <c r="AM37" i="35"/>
  <c r="AR60" i="33" l="1"/>
  <c r="AS24" i="33"/>
  <c r="AR37" i="33"/>
  <c r="AS30" i="33"/>
  <c r="AR63" i="33"/>
  <c r="AS27" i="33"/>
  <c r="AR68" i="33"/>
  <c r="AS32" i="33"/>
  <c r="AS69" i="33"/>
  <c r="AT33" i="33"/>
  <c r="AS61" i="33"/>
  <c r="AT25" i="33"/>
  <c r="AS65" i="33"/>
  <c r="AT29" i="33"/>
  <c r="AR70" i="33"/>
  <c r="AS34" i="33"/>
  <c r="AR62" i="33"/>
  <c r="AS26" i="33"/>
  <c r="AS64" i="33"/>
  <c r="AT28" i="33"/>
  <c r="AR71" i="33"/>
  <c r="AS35" i="33"/>
  <c r="AR67" i="33"/>
  <c r="AS31" i="33"/>
  <c r="BF23" i="32"/>
  <c r="BE21" i="32"/>
  <c r="BE20" i="32"/>
  <c r="BE28" i="32"/>
  <c r="BF22" i="32"/>
  <c r="BE26" i="32"/>
  <c r="BE25" i="32"/>
  <c r="BF27" i="32"/>
  <c r="BE24" i="32"/>
  <c r="BE29" i="32"/>
  <c r="AU26" i="29"/>
  <c r="AT31" i="30"/>
  <c r="AS170" i="30"/>
  <c r="AS151" i="30"/>
  <c r="AS67" i="30"/>
  <c r="AT30" i="30"/>
  <c r="AT32" i="30"/>
  <c r="AQ24" i="31"/>
  <c r="AP163" i="31"/>
  <c r="AP144" i="31"/>
  <c r="AP60" i="31"/>
  <c r="AT32" i="29"/>
  <c r="AU33" i="30"/>
  <c r="AV28" i="30"/>
  <c r="AT34" i="30"/>
  <c r="AS173" i="30"/>
  <c r="AS154" i="30"/>
  <c r="AS70" i="30"/>
  <c r="AT26" i="30"/>
  <c r="AQ28" i="31"/>
  <c r="AP167" i="31"/>
  <c r="AP148" i="31"/>
  <c r="AP64" i="31"/>
  <c r="AQ32" i="31"/>
  <c r="AU23" i="30"/>
  <c r="AU23" i="29"/>
  <c r="AQ35" i="31"/>
  <c r="AP174" i="31"/>
  <c r="AP155" i="31"/>
  <c r="AP71" i="31"/>
  <c r="AT29" i="29"/>
  <c r="AU24" i="30"/>
  <c r="AT25" i="29"/>
  <c r="AQ23" i="31"/>
  <c r="AT35" i="30"/>
  <c r="AS174" i="30"/>
  <c r="AS155" i="30"/>
  <c r="AS71" i="30"/>
  <c r="AT30" i="29"/>
  <c r="AQ26" i="31"/>
  <c r="AT34" i="29"/>
  <c r="AT31" i="29"/>
  <c r="AS151" i="29"/>
  <c r="AS170" i="29"/>
  <c r="AS67" i="29"/>
  <c r="AV27" i="30"/>
  <c r="AU166" i="30"/>
  <c r="AU147" i="30"/>
  <c r="AU63" i="30"/>
  <c r="AQ31" i="31"/>
  <c r="AP170" i="31"/>
  <c r="AP151" i="31"/>
  <c r="AP67" i="31"/>
  <c r="AQ25" i="31"/>
  <c r="AP145" i="31"/>
  <c r="AP164" i="31"/>
  <c r="AP61" i="31"/>
  <c r="AQ27" i="31"/>
  <c r="AP166" i="31"/>
  <c r="AP147" i="31"/>
  <c r="AP63" i="31"/>
  <c r="AU35" i="29"/>
  <c r="AQ29" i="31"/>
  <c r="AT25" i="30"/>
  <c r="AS164" i="30"/>
  <c r="AS145" i="30"/>
  <c r="AS61" i="30"/>
  <c r="AU27" i="29"/>
  <c r="AT166" i="29"/>
  <c r="AT147" i="29"/>
  <c r="AT63" i="29"/>
  <c r="AU24" i="29"/>
  <c r="AU33" i="29"/>
  <c r="AT172" i="29"/>
  <c r="AT153" i="29"/>
  <c r="AT69" i="29"/>
  <c r="AQ33" i="31"/>
  <c r="AP172" i="31"/>
  <c r="AP153" i="31"/>
  <c r="AP69" i="31"/>
  <c r="AQ34" i="31"/>
  <c r="AP173" i="31"/>
  <c r="AP154" i="31"/>
  <c r="AP70" i="31"/>
  <c r="AT29" i="30"/>
  <c r="AT28" i="29"/>
  <c r="AS167" i="29"/>
  <c r="AS148" i="29"/>
  <c r="AS64" i="29"/>
  <c r="AQ30" i="31"/>
  <c r="AN37" i="36"/>
  <c r="AN37" i="34"/>
  <c r="AN31" i="32"/>
  <c r="AN37" i="35"/>
  <c r="AS71" i="33" l="1"/>
  <c r="AT35" i="33"/>
  <c r="AS62" i="33"/>
  <c r="AT26" i="33"/>
  <c r="AT65" i="33"/>
  <c r="AU29" i="33"/>
  <c r="AT69" i="33"/>
  <c r="AU33" i="33"/>
  <c r="AS63" i="33"/>
  <c r="AT27" i="33"/>
  <c r="AS67" i="33"/>
  <c r="AT31" i="33"/>
  <c r="AT64" i="33"/>
  <c r="AU28" i="33"/>
  <c r="AS70" i="33"/>
  <c r="AT34" i="33"/>
  <c r="AS60" i="33"/>
  <c r="AT24" i="33"/>
  <c r="AS37" i="33"/>
  <c r="AT61" i="33"/>
  <c r="AU25" i="33"/>
  <c r="AS68" i="33"/>
  <c r="AT32" i="33"/>
  <c r="AT30" i="33"/>
  <c r="BF24" i="32"/>
  <c r="BF25" i="32"/>
  <c r="BG22" i="32"/>
  <c r="BF20" i="32"/>
  <c r="BG23" i="32"/>
  <c r="BF29" i="32"/>
  <c r="BG27" i="32"/>
  <c r="BF26" i="32"/>
  <c r="BF28" i="32"/>
  <c r="BF21" i="32"/>
  <c r="AR30" i="31"/>
  <c r="AU28" i="29"/>
  <c r="AT167" i="29"/>
  <c r="AT148" i="29"/>
  <c r="AT64" i="29"/>
  <c r="AU29" i="30"/>
  <c r="AR34" i="31"/>
  <c r="AQ173" i="31"/>
  <c r="AQ154" i="31"/>
  <c r="AQ70" i="31"/>
  <c r="AR33" i="31"/>
  <c r="AQ172" i="31"/>
  <c r="AQ153" i="31"/>
  <c r="AQ69" i="31"/>
  <c r="AV33" i="30"/>
  <c r="AV26" i="29"/>
  <c r="AU31" i="30"/>
  <c r="AT170" i="30"/>
  <c r="AT151" i="30"/>
  <c r="AT67" i="30"/>
  <c r="AV33" i="29"/>
  <c r="AU172" i="29"/>
  <c r="AU153" i="29"/>
  <c r="AU69" i="29"/>
  <c r="AV24" i="29"/>
  <c r="AV27" i="29"/>
  <c r="AU166" i="29"/>
  <c r="AU147" i="29"/>
  <c r="AU63" i="29"/>
  <c r="AU25" i="30"/>
  <c r="AT164" i="30"/>
  <c r="AT145" i="30"/>
  <c r="AT61" i="30"/>
  <c r="AR29" i="31"/>
  <c r="AV35" i="29"/>
  <c r="AR27" i="31"/>
  <c r="AQ166" i="31"/>
  <c r="AQ147" i="31"/>
  <c r="AQ63" i="31"/>
  <c r="AR25" i="31"/>
  <c r="AQ145" i="31"/>
  <c r="AQ164" i="31"/>
  <c r="AQ61" i="31"/>
  <c r="AR31" i="31"/>
  <c r="AQ170" i="31"/>
  <c r="AQ151" i="31"/>
  <c r="AQ67" i="31"/>
  <c r="AW27" i="30"/>
  <c r="AV166" i="30"/>
  <c r="AV147" i="30"/>
  <c r="AV63" i="30"/>
  <c r="AU31" i="29"/>
  <c r="AT170" i="29"/>
  <c r="AT151" i="29"/>
  <c r="AT67" i="29"/>
  <c r="AU34" i="29"/>
  <c r="AR26" i="31"/>
  <c r="AU30" i="29"/>
  <c r="AU35" i="30"/>
  <c r="AT174" i="30"/>
  <c r="AT155" i="30"/>
  <c r="AT71" i="30"/>
  <c r="AR23" i="31"/>
  <c r="AU25" i="29"/>
  <c r="AV24" i="30"/>
  <c r="AU29" i="29"/>
  <c r="AR35" i="31"/>
  <c r="AQ174" i="31"/>
  <c r="AQ155" i="31"/>
  <c r="AQ71" i="31"/>
  <c r="AV23" i="29"/>
  <c r="AV23" i="30"/>
  <c r="AR32" i="31"/>
  <c r="AR28" i="31"/>
  <c r="AQ167" i="31"/>
  <c r="AQ148" i="31"/>
  <c r="AQ64" i="31"/>
  <c r="AU26" i="30"/>
  <c r="AU34" i="30"/>
  <c r="AT173" i="30"/>
  <c r="AT154" i="30"/>
  <c r="AT70" i="30"/>
  <c r="AW28" i="30"/>
  <c r="AU32" i="29"/>
  <c r="AR24" i="31"/>
  <c r="AQ163" i="31"/>
  <c r="AQ144" i="31"/>
  <c r="AQ60" i="31"/>
  <c r="AU32" i="30"/>
  <c r="AU30" i="30"/>
  <c r="AO37" i="36"/>
  <c r="AO37" i="34"/>
  <c r="AO31" i="32"/>
  <c r="AO37" i="35"/>
  <c r="AT70" i="33" l="1"/>
  <c r="AU34" i="33"/>
  <c r="AT67" i="33"/>
  <c r="AU31" i="33"/>
  <c r="AU69" i="33"/>
  <c r="AV33" i="33"/>
  <c r="AT62" i="33"/>
  <c r="AU26" i="33"/>
  <c r="AT68" i="33"/>
  <c r="AU32" i="33"/>
  <c r="AT60" i="33"/>
  <c r="AU24" i="33"/>
  <c r="AT37" i="33"/>
  <c r="AU64" i="33"/>
  <c r="AV28" i="33"/>
  <c r="AT63" i="33"/>
  <c r="AU27" i="33"/>
  <c r="AU65" i="33"/>
  <c r="AV29" i="33"/>
  <c r="AT71" i="33"/>
  <c r="AU35" i="33"/>
  <c r="AU30" i="33"/>
  <c r="AU61" i="33"/>
  <c r="AV25" i="33"/>
  <c r="BH27" i="32"/>
  <c r="BH23" i="32"/>
  <c r="BH22" i="32"/>
  <c r="BG24" i="32"/>
  <c r="BG21" i="32"/>
  <c r="BG26" i="32"/>
  <c r="BG28" i="32"/>
  <c r="BG29" i="32"/>
  <c r="BG20" i="32"/>
  <c r="BG25" i="32"/>
  <c r="AX28" i="30"/>
  <c r="AV31" i="30"/>
  <c r="AU170" i="30"/>
  <c r="AU151" i="30"/>
  <c r="AU67" i="30"/>
  <c r="AS33" i="31"/>
  <c r="AR172" i="31"/>
  <c r="AR153" i="31"/>
  <c r="AR69" i="31"/>
  <c r="AS34" i="31"/>
  <c r="AR173" i="31"/>
  <c r="AR154" i="31"/>
  <c r="AR70" i="31"/>
  <c r="AV29" i="30"/>
  <c r="AV28" i="29"/>
  <c r="AU167" i="29"/>
  <c r="AU148" i="29"/>
  <c r="AU64" i="29"/>
  <c r="AS30" i="31"/>
  <c r="AV32" i="30"/>
  <c r="AV34" i="30"/>
  <c r="AU173" i="30"/>
  <c r="AU154" i="30"/>
  <c r="AU70" i="30"/>
  <c r="AS28" i="31"/>
  <c r="AR167" i="31"/>
  <c r="AR148" i="31"/>
  <c r="AR64" i="31"/>
  <c r="AW23" i="30"/>
  <c r="AW23" i="29"/>
  <c r="AS35" i="31"/>
  <c r="AR174" i="31"/>
  <c r="AR155" i="31"/>
  <c r="AR71" i="31"/>
  <c r="AV29" i="29"/>
  <c r="AW24" i="30"/>
  <c r="AV25" i="29"/>
  <c r="AS23" i="31"/>
  <c r="AV35" i="30"/>
  <c r="AU174" i="30"/>
  <c r="AU155" i="30"/>
  <c r="AU71" i="30"/>
  <c r="AV30" i="29"/>
  <c r="AS26" i="31"/>
  <c r="AV34" i="29"/>
  <c r="AV31" i="29"/>
  <c r="AU170" i="29"/>
  <c r="AU151" i="29"/>
  <c r="AU67" i="29"/>
  <c r="AX27" i="30"/>
  <c r="AW166" i="30"/>
  <c r="AW147" i="30"/>
  <c r="AW63" i="30"/>
  <c r="AS31" i="31"/>
  <c r="AR170" i="31"/>
  <c r="AR151" i="31"/>
  <c r="AR67" i="31"/>
  <c r="AS25" i="31"/>
  <c r="AR164" i="31"/>
  <c r="AR145" i="31"/>
  <c r="AR61" i="31"/>
  <c r="AS27" i="31"/>
  <c r="AR166" i="31"/>
  <c r="AR147" i="31"/>
  <c r="AR63" i="31"/>
  <c r="AW35" i="29"/>
  <c r="AS29" i="31"/>
  <c r="AV25" i="30"/>
  <c r="AU164" i="30"/>
  <c r="AU145" i="30"/>
  <c r="AU61" i="30"/>
  <c r="AW27" i="29"/>
  <c r="AV166" i="29"/>
  <c r="AV147" i="29"/>
  <c r="AV63" i="29"/>
  <c r="AW24" i="29"/>
  <c r="AW33" i="29"/>
  <c r="AV172" i="29"/>
  <c r="AV153" i="29"/>
  <c r="AV69" i="29"/>
  <c r="AW26" i="29"/>
  <c r="AW33" i="30"/>
  <c r="AV32" i="29"/>
  <c r="AV26" i="30"/>
  <c r="AS24" i="31"/>
  <c r="AR144" i="31"/>
  <c r="AR163" i="31"/>
  <c r="AR60" i="31"/>
  <c r="AS32" i="31"/>
  <c r="AV30" i="30"/>
  <c r="AP37" i="36"/>
  <c r="AP31" i="32"/>
  <c r="AP37" i="34"/>
  <c r="AP37" i="35"/>
  <c r="AV30" i="33" l="1"/>
  <c r="AV65" i="33"/>
  <c r="AW29" i="33"/>
  <c r="AV64" i="33"/>
  <c r="AW28" i="33"/>
  <c r="AU68" i="33"/>
  <c r="AV32" i="33"/>
  <c r="AV69" i="33"/>
  <c r="AW33" i="33"/>
  <c r="AU70" i="33"/>
  <c r="AV34" i="33"/>
  <c r="AV61" i="33"/>
  <c r="AW25" i="33"/>
  <c r="AU71" i="33"/>
  <c r="AV35" i="33"/>
  <c r="AU63" i="33"/>
  <c r="AV27" i="33"/>
  <c r="AU60" i="33"/>
  <c r="AV24" i="33"/>
  <c r="AU37" i="33"/>
  <c r="AU62" i="33"/>
  <c r="AV26" i="33"/>
  <c r="AU67" i="33"/>
  <c r="AV31" i="33"/>
  <c r="BH20" i="32"/>
  <c r="BH28" i="32"/>
  <c r="BH21" i="32"/>
  <c r="BI22" i="32"/>
  <c r="BI27" i="32"/>
  <c r="BH25" i="32"/>
  <c r="BH29" i="32"/>
  <c r="BH26" i="32"/>
  <c r="BH24" i="32"/>
  <c r="BI23" i="32"/>
  <c r="AW26" i="30"/>
  <c r="AW32" i="29"/>
  <c r="AT30" i="31"/>
  <c r="AW28" i="29"/>
  <c r="AV167" i="29"/>
  <c r="AV148" i="29"/>
  <c r="AV64" i="29"/>
  <c r="AW29" i="30"/>
  <c r="AT34" i="31"/>
  <c r="AS173" i="31"/>
  <c r="AS154" i="31"/>
  <c r="AS70" i="31"/>
  <c r="AT33" i="31"/>
  <c r="AS172" i="31"/>
  <c r="AS153" i="31"/>
  <c r="AS69" i="31"/>
  <c r="AW31" i="30"/>
  <c r="AV170" i="30"/>
  <c r="AV151" i="30"/>
  <c r="AV67" i="30"/>
  <c r="AY28" i="30"/>
  <c r="AX33" i="30"/>
  <c r="AW30" i="30"/>
  <c r="AT32" i="31"/>
  <c r="AT24" i="31"/>
  <c r="AS144" i="31"/>
  <c r="AS163" i="31"/>
  <c r="AS60" i="31"/>
  <c r="AX26" i="29"/>
  <c r="AX33" i="29"/>
  <c r="AW172" i="29"/>
  <c r="AW153" i="29"/>
  <c r="AW69" i="29"/>
  <c r="AX24" i="29"/>
  <c r="AX27" i="29"/>
  <c r="AW166" i="29"/>
  <c r="AW147" i="29"/>
  <c r="AW63" i="29"/>
  <c r="AW25" i="30"/>
  <c r="AV164" i="30"/>
  <c r="AV145" i="30"/>
  <c r="AV61" i="30"/>
  <c r="AT29" i="31"/>
  <c r="AX35" i="29"/>
  <c r="AT27" i="31"/>
  <c r="AS166" i="31"/>
  <c r="AS147" i="31"/>
  <c r="AS63" i="31"/>
  <c r="AT25" i="31"/>
  <c r="AS164" i="31"/>
  <c r="AS145" i="31"/>
  <c r="AS61" i="31"/>
  <c r="AT31" i="31"/>
  <c r="AS170" i="31"/>
  <c r="AS151" i="31"/>
  <c r="AS67" i="31"/>
  <c r="AY27" i="30"/>
  <c r="AX166" i="30"/>
  <c r="AX147" i="30"/>
  <c r="AX63" i="30"/>
  <c r="AW31" i="29"/>
  <c r="AV151" i="29"/>
  <c r="AV170" i="29"/>
  <c r="AV67" i="29"/>
  <c r="AW34" i="29"/>
  <c r="AT26" i="31"/>
  <c r="AW30" i="29"/>
  <c r="AW35" i="30"/>
  <c r="AV174" i="30"/>
  <c r="AV155" i="30"/>
  <c r="AV71" i="30"/>
  <c r="AT23" i="31"/>
  <c r="AW25" i="29"/>
  <c r="AX24" i="30"/>
  <c r="AW29" i="29"/>
  <c r="AT35" i="31"/>
  <c r="AS174" i="31"/>
  <c r="AS155" i="31"/>
  <c r="AS71" i="31"/>
  <c r="AX23" i="29"/>
  <c r="AX23" i="30"/>
  <c r="AT28" i="31"/>
  <c r="AS167" i="31"/>
  <c r="AS148" i="31"/>
  <c r="AS64" i="31"/>
  <c r="AW34" i="30"/>
  <c r="AV173" i="30"/>
  <c r="AV154" i="30"/>
  <c r="AV70" i="30"/>
  <c r="AW32" i="30"/>
  <c r="AQ37" i="36"/>
  <c r="AQ31" i="32"/>
  <c r="AQ37" i="34"/>
  <c r="AQ37" i="35"/>
  <c r="AV63" i="33" l="1"/>
  <c r="AW27" i="33"/>
  <c r="AW61" i="33"/>
  <c r="AX25" i="33"/>
  <c r="AW69" i="33"/>
  <c r="AX33" i="33"/>
  <c r="AV67" i="33"/>
  <c r="AW31" i="33"/>
  <c r="AW64" i="33"/>
  <c r="AX28" i="33"/>
  <c r="AW30" i="33"/>
  <c r="AV60" i="33"/>
  <c r="AW24" i="33"/>
  <c r="AV37" i="33"/>
  <c r="AV71" i="33"/>
  <c r="AW35" i="33"/>
  <c r="AV70" i="33"/>
  <c r="AW34" i="33"/>
  <c r="AV68" i="33"/>
  <c r="AW32" i="33"/>
  <c r="AV62" i="33"/>
  <c r="AW26" i="33"/>
  <c r="AW65" i="33"/>
  <c r="AX29" i="33"/>
  <c r="BI24" i="32"/>
  <c r="BI29" i="32"/>
  <c r="BJ27" i="32"/>
  <c r="BI21" i="32"/>
  <c r="BI20" i="32"/>
  <c r="BJ23" i="32"/>
  <c r="BI26" i="32"/>
  <c r="BI25" i="32"/>
  <c r="BJ22" i="32"/>
  <c r="BI28" i="32"/>
  <c r="AX32" i="30"/>
  <c r="AY23" i="30"/>
  <c r="AY33" i="30"/>
  <c r="AX34" i="30"/>
  <c r="AW173" i="30"/>
  <c r="AW154" i="30"/>
  <c r="AW70" i="30"/>
  <c r="AY23" i="29"/>
  <c r="AX29" i="29"/>
  <c r="AY24" i="30"/>
  <c r="AX25" i="29"/>
  <c r="AU23" i="31"/>
  <c r="AX35" i="30"/>
  <c r="AW174" i="30"/>
  <c r="AW155" i="30"/>
  <c r="AW71" i="30"/>
  <c r="AX30" i="29"/>
  <c r="AU26" i="31"/>
  <c r="AX34" i="29"/>
  <c r="AX31" i="29"/>
  <c r="AW151" i="29"/>
  <c r="AW170" i="29"/>
  <c r="AW67" i="29"/>
  <c r="AZ27" i="30"/>
  <c r="AY166" i="30"/>
  <c r="AY147" i="30"/>
  <c r="AY63" i="30"/>
  <c r="AU31" i="31"/>
  <c r="AT170" i="31"/>
  <c r="AT151" i="31"/>
  <c r="AT67" i="31"/>
  <c r="AU25" i="31"/>
  <c r="AT145" i="31"/>
  <c r="AT164" i="31"/>
  <c r="AT61" i="31"/>
  <c r="AU27" i="31"/>
  <c r="AT166" i="31"/>
  <c r="AT147" i="31"/>
  <c r="AT63" i="31"/>
  <c r="AY35" i="29"/>
  <c r="AU29" i="31"/>
  <c r="AX25" i="30"/>
  <c r="AW164" i="30"/>
  <c r="AW145" i="30"/>
  <c r="AW61" i="30"/>
  <c r="AY27" i="29"/>
  <c r="AX166" i="29"/>
  <c r="AX147" i="29"/>
  <c r="AX63" i="29"/>
  <c r="AY24" i="29"/>
  <c r="AY33" i="29"/>
  <c r="AX172" i="29"/>
  <c r="AX153" i="29"/>
  <c r="AX69" i="29"/>
  <c r="AU24" i="31"/>
  <c r="AT163" i="31"/>
  <c r="AT144" i="31"/>
  <c r="AT60" i="31"/>
  <c r="AU32" i="31"/>
  <c r="AX30" i="30"/>
  <c r="AU28" i="31"/>
  <c r="AT167" i="31"/>
  <c r="AT148" i="31"/>
  <c r="AT64" i="31"/>
  <c r="AX32" i="29"/>
  <c r="AX26" i="30"/>
  <c r="AU35" i="31"/>
  <c r="AT174" i="31"/>
  <c r="AT155" i="31"/>
  <c r="AT71" i="31"/>
  <c r="AY26" i="29"/>
  <c r="AZ28" i="30"/>
  <c r="AX31" i="30"/>
  <c r="AW170" i="30"/>
  <c r="AW151" i="30"/>
  <c r="AW67" i="30"/>
  <c r="AU33" i="31"/>
  <c r="AT172" i="31"/>
  <c r="AT153" i="31"/>
  <c r="AT69" i="31"/>
  <c r="AU34" i="31"/>
  <c r="AT173" i="31"/>
  <c r="AT154" i="31"/>
  <c r="AT70" i="31"/>
  <c r="AX29" i="30"/>
  <c r="AX28" i="29"/>
  <c r="AW167" i="29"/>
  <c r="AW148" i="29"/>
  <c r="AW64" i="29"/>
  <c r="AU30" i="31"/>
  <c r="AR37" i="36"/>
  <c r="AR37" i="34"/>
  <c r="AR31" i="32"/>
  <c r="AR37" i="35"/>
  <c r="AW62" i="33" l="1"/>
  <c r="AX26" i="33"/>
  <c r="AW70" i="33"/>
  <c r="AX34" i="33"/>
  <c r="AX65" i="33"/>
  <c r="AY29" i="33"/>
  <c r="AW60" i="33"/>
  <c r="AX24" i="33"/>
  <c r="AW37" i="33"/>
  <c r="AX64" i="33"/>
  <c r="AY28" i="33"/>
  <c r="AX69" i="33"/>
  <c r="AY33" i="33"/>
  <c r="AW63" i="33"/>
  <c r="AX27" i="33"/>
  <c r="AW68" i="33"/>
  <c r="AX32" i="33"/>
  <c r="AW71" i="33"/>
  <c r="AX35" i="33"/>
  <c r="AX30" i="33"/>
  <c r="AW67" i="33"/>
  <c r="AX31" i="33"/>
  <c r="AX61" i="33"/>
  <c r="AY25" i="33"/>
  <c r="BJ21" i="32"/>
  <c r="BJ29" i="32"/>
  <c r="BK22" i="32"/>
  <c r="BJ26" i="32"/>
  <c r="BJ20" i="32"/>
  <c r="BK27" i="32"/>
  <c r="BJ24" i="32"/>
  <c r="BJ28" i="32"/>
  <c r="BJ25" i="32"/>
  <c r="BK23" i="32"/>
  <c r="AZ26" i="29"/>
  <c r="AV32" i="31"/>
  <c r="AV24" i="31"/>
  <c r="AU163" i="31"/>
  <c r="AU144" i="31"/>
  <c r="AU60" i="31"/>
  <c r="AV35" i="31"/>
  <c r="AU174" i="31"/>
  <c r="AU155" i="31"/>
  <c r="AU71" i="31"/>
  <c r="AY26" i="30"/>
  <c r="AY32" i="29"/>
  <c r="AV28" i="31"/>
  <c r="AU167" i="31"/>
  <c r="AU148" i="31"/>
  <c r="AU64" i="31"/>
  <c r="AZ23" i="30"/>
  <c r="AY32" i="30"/>
  <c r="AY30" i="30"/>
  <c r="AZ33" i="29"/>
  <c r="AY172" i="29"/>
  <c r="AY153" i="29"/>
  <c r="AY69" i="29"/>
  <c r="AZ24" i="29"/>
  <c r="AZ27" i="29"/>
  <c r="AY166" i="29"/>
  <c r="AY147" i="29"/>
  <c r="AY63" i="29"/>
  <c r="AY25" i="30"/>
  <c r="AX164" i="30"/>
  <c r="AX145" i="30"/>
  <c r="AX61" i="30"/>
  <c r="AV29" i="31"/>
  <c r="AZ35" i="29"/>
  <c r="AV27" i="31"/>
  <c r="AU166" i="31"/>
  <c r="AU147" i="31"/>
  <c r="AU63" i="31"/>
  <c r="AV25" i="31"/>
  <c r="AU145" i="31"/>
  <c r="AU164" i="31"/>
  <c r="AU61" i="31"/>
  <c r="AV31" i="31"/>
  <c r="AU170" i="31"/>
  <c r="AU151" i="31"/>
  <c r="AU67" i="31"/>
  <c r="BA27" i="30"/>
  <c r="AZ166" i="30"/>
  <c r="AZ147" i="30"/>
  <c r="AZ63" i="30"/>
  <c r="AY31" i="29"/>
  <c r="AX170" i="29"/>
  <c r="AX151" i="29"/>
  <c r="AX67" i="29"/>
  <c r="AY34" i="29"/>
  <c r="AV26" i="31"/>
  <c r="AY30" i="29"/>
  <c r="AY35" i="30"/>
  <c r="AX174" i="30"/>
  <c r="AX155" i="30"/>
  <c r="AX71" i="30"/>
  <c r="AV23" i="31"/>
  <c r="AY25" i="29"/>
  <c r="AZ24" i="30"/>
  <c r="AY29" i="29"/>
  <c r="AZ23" i="29"/>
  <c r="AY34" i="30"/>
  <c r="AX173" i="30"/>
  <c r="AX154" i="30"/>
  <c r="AX70" i="30"/>
  <c r="AZ33" i="30"/>
  <c r="AV30" i="31"/>
  <c r="AY28" i="29"/>
  <c r="AX167" i="29"/>
  <c r="AX148" i="29"/>
  <c r="AX64" i="29"/>
  <c r="AY29" i="30"/>
  <c r="AV34" i="31"/>
  <c r="AU173" i="31"/>
  <c r="AU154" i="31"/>
  <c r="AU70" i="31"/>
  <c r="AV33" i="31"/>
  <c r="AU172" i="31"/>
  <c r="AU153" i="31"/>
  <c r="AU69" i="31"/>
  <c r="AY31" i="30"/>
  <c r="AX170" i="30"/>
  <c r="AX151" i="30"/>
  <c r="AX67" i="30"/>
  <c r="BA28" i="30"/>
  <c r="AS37" i="36"/>
  <c r="AS31" i="32"/>
  <c r="AS37" i="34"/>
  <c r="AS37" i="35"/>
  <c r="AX71" i="33" l="1"/>
  <c r="AY35" i="33"/>
  <c r="AX63" i="33"/>
  <c r="AY27" i="33"/>
  <c r="AY64" i="33"/>
  <c r="AZ28" i="33"/>
  <c r="AY61" i="33"/>
  <c r="AZ25" i="33"/>
  <c r="AY30" i="33"/>
  <c r="AY65" i="33"/>
  <c r="AZ29" i="33"/>
  <c r="AX62" i="33"/>
  <c r="AY26" i="33"/>
  <c r="AX68" i="33"/>
  <c r="AY32" i="33"/>
  <c r="AY69" i="33"/>
  <c r="AZ33" i="33"/>
  <c r="AX67" i="33"/>
  <c r="AY31" i="33"/>
  <c r="AX60" i="33"/>
  <c r="AY24" i="33"/>
  <c r="AX37" i="33"/>
  <c r="AX70" i="33"/>
  <c r="AY34" i="33"/>
  <c r="BK26" i="32"/>
  <c r="BK29" i="32"/>
  <c r="BK25" i="32"/>
  <c r="BK24" i="32"/>
  <c r="BK20" i="32"/>
  <c r="BL22" i="32"/>
  <c r="BK21" i="32"/>
  <c r="BL23" i="32"/>
  <c r="BK28" i="32"/>
  <c r="BL27" i="32"/>
  <c r="AZ34" i="30"/>
  <c r="AY173" i="30"/>
  <c r="AY154" i="30"/>
  <c r="AY70" i="30"/>
  <c r="BA23" i="29"/>
  <c r="AZ29" i="29"/>
  <c r="BA24" i="30"/>
  <c r="AZ25" i="29"/>
  <c r="AW23" i="31"/>
  <c r="AZ35" i="30"/>
  <c r="AY174" i="30"/>
  <c r="AY155" i="30"/>
  <c r="AY71" i="30"/>
  <c r="AZ30" i="29"/>
  <c r="AW26" i="31"/>
  <c r="AZ34" i="29"/>
  <c r="AZ31" i="29"/>
  <c r="AY170" i="29"/>
  <c r="AY151" i="29"/>
  <c r="AY67" i="29"/>
  <c r="BB27" i="30"/>
  <c r="BA166" i="30"/>
  <c r="BA147" i="30"/>
  <c r="BA63" i="30"/>
  <c r="AW31" i="31"/>
  <c r="AV170" i="31"/>
  <c r="AV151" i="31"/>
  <c r="AV67" i="31"/>
  <c r="AW25" i="31"/>
  <c r="AV164" i="31"/>
  <c r="AV145" i="31"/>
  <c r="AV61" i="31"/>
  <c r="AW27" i="31"/>
  <c r="AV166" i="31"/>
  <c r="AV147" i="31"/>
  <c r="AV63" i="31"/>
  <c r="BA35" i="29"/>
  <c r="AW29" i="31"/>
  <c r="AZ25" i="30"/>
  <c r="AY164" i="30"/>
  <c r="AY145" i="30"/>
  <c r="AY61" i="30"/>
  <c r="BA27" i="29"/>
  <c r="AZ166" i="29"/>
  <c r="AZ147" i="29"/>
  <c r="AZ63" i="29"/>
  <c r="BA24" i="29"/>
  <c r="BA33" i="29"/>
  <c r="AZ172" i="29"/>
  <c r="AZ153" i="29"/>
  <c r="AZ69" i="29"/>
  <c r="AZ32" i="30"/>
  <c r="BA23" i="30"/>
  <c r="AW24" i="31"/>
  <c r="AV144" i="31"/>
  <c r="AV163" i="31"/>
  <c r="AV60" i="31"/>
  <c r="AW32" i="31"/>
  <c r="BB28" i="30"/>
  <c r="AZ31" i="30"/>
  <c r="AY170" i="30"/>
  <c r="AY151" i="30"/>
  <c r="AY67" i="30"/>
  <c r="AW33" i="31"/>
  <c r="AV172" i="31"/>
  <c r="AV153" i="31"/>
  <c r="AV69" i="31"/>
  <c r="AW34" i="31"/>
  <c r="AV173" i="31"/>
  <c r="AV154" i="31"/>
  <c r="AV70" i="31"/>
  <c r="AZ29" i="30"/>
  <c r="AZ28" i="29"/>
  <c r="AY167" i="29"/>
  <c r="AY148" i="29"/>
  <c r="AY64" i="29"/>
  <c r="AW30" i="31"/>
  <c r="BA33" i="30"/>
  <c r="AZ30" i="30"/>
  <c r="AW28" i="31"/>
  <c r="AV167" i="31"/>
  <c r="AV148" i="31"/>
  <c r="AV64" i="31"/>
  <c r="BA26" i="29"/>
  <c r="AZ32" i="29"/>
  <c r="AZ26" i="30"/>
  <c r="AW35" i="31"/>
  <c r="AV174" i="31"/>
  <c r="AV155" i="31"/>
  <c r="AV71" i="31"/>
  <c r="AT37" i="36"/>
  <c r="AT31" i="32"/>
  <c r="AT37" i="34"/>
  <c r="AT37" i="35"/>
  <c r="AY60" i="33" l="1"/>
  <c r="AZ24" i="33"/>
  <c r="AY37" i="33"/>
  <c r="AZ69" i="33"/>
  <c r="BA33" i="33"/>
  <c r="AY62" i="33"/>
  <c r="AZ26" i="33"/>
  <c r="AZ30" i="33"/>
  <c r="AY70" i="33"/>
  <c r="AZ34" i="33"/>
  <c r="AZ64" i="33"/>
  <c r="BA28" i="33"/>
  <c r="AY71" i="33"/>
  <c r="AZ35" i="33"/>
  <c r="AY67" i="33"/>
  <c r="AZ31" i="33"/>
  <c r="AY68" i="33"/>
  <c r="AZ32" i="33"/>
  <c r="AZ65" i="33"/>
  <c r="BA29" i="33"/>
  <c r="AZ61" i="33"/>
  <c r="BA25" i="33"/>
  <c r="AY63" i="33"/>
  <c r="AZ27" i="33"/>
  <c r="BL21" i="32"/>
  <c r="BL20" i="32"/>
  <c r="BL25" i="32"/>
  <c r="BL26" i="32"/>
  <c r="BL28" i="32"/>
  <c r="BM27" i="32"/>
  <c r="BM23" i="32"/>
  <c r="BM22" i="32"/>
  <c r="BL24" i="32"/>
  <c r="BL29" i="32"/>
  <c r="AX35" i="31"/>
  <c r="AW174" i="31"/>
  <c r="AW155" i="31"/>
  <c r="AW71" i="31"/>
  <c r="BA26" i="30"/>
  <c r="BA32" i="29"/>
  <c r="BB26" i="29"/>
  <c r="AX32" i="31"/>
  <c r="AX24" i="31"/>
  <c r="AW144" i="31"/>
  <c r="AW163" i="31"/>
  <c r="AW60" i="31"/>
  <c r="AX28" i="31"/>
  <c r="AW167" i="31"/>
  <c r="AW148" i="31"/>
  <c r="AW64" i="31"/>
  <c r="BA30" i="30"/>
  <c r="BB33" i="30"/>
  <c r="BB23" i="30"/>
  <c r="BA32" i="30"/>
  <c r="AX30" i="31"/>
  <c r="BA28" i="29"/>
  <c r="AZ167" i="29"/>
  <c r="AZ148" i="29"/>
  <c r="AZ64" i="29"/>
  <c r="BA29" i="30"/>
  <c r="AX34" i="31"/>
  <c r="AW173" i="31"/>
  <c r="AW154" i="31"/>
  <c r="AW70" i="31"/>
  <c r="AX33" i="31"/>
  <c r="AW172" i="31"/>
  <c r="AW153" i="31"/>
  <c r="AW69" i="31"/>
  <c r="BA31" i="30"/>
  <c r="AZ170" i="30"/>
  <c r="AZ151" i="30"/>
  <c r="AZ67" i="30"/>
  <c r="BC28" i="30"/>
  <c r="BB33" i="29"/>
  <c r="BA172" i="29"/>
  <c r="BA153" i="29"/>
  <c r="BA69" i="29"/>
  <c r="BB24" i="29"/>
  <c r="BB27" i="29"/>
  <c r="BA166" i="29"/>
  <c r="BA147" i="29"/>
  <c r="BA63" i="29"/>
  <c r="BA25" i="30"/>
  <c r="AZ164" i="30"/>
  <c r="AZ145" i="30"/>
  <c r="AZ61" i="30"/>
  <c r="AX29" i="31"/>
  <c r="BB35" i="29"/>
  <c r="AX27" i="31"/>
  <c r="AW166" i="31"/>
  <c r="AW147" i="31"/>
  <c r="AW63" i="31"/>
  <c r="AX25" i="31"/>
  <c r="AW164" i="31"/>
  <c r="AW145" i="31"/>
  <c r="AW61" i="31"/>
  <c r="AX31" i="31"/>
  <c r="AW170" i="31"/>
  <c r="AW151" i="31"/>
  <c r="AW67" i="31"/>
  <c r="BC27" i="30"/>
  <c r="BB166" i="30"/>
  <c r="BB147" i="30"/>
  <c r="BB63" i="30"/>
  <c r="BA31" i="29"/>
  <c r="AZ151" i="29"/>
  <c r="AZ170" i="29"/>
  <c r="AZ67" i="29"/>
  <c r="BA34" i="29"/>
  <c r="AX26" i="31"/>
  <c r="BA30" i="29"/>
  <c r="BA35" i="30"/>
  <c r="AZ155" i="30"/>
  <c r="AZ174" i="30"/>
  <c r="AZ71" i="30"/>
  <c r="AX23" i="31"/>
  <c r="BA25" i="29"/>
  <c r="BB24" i="30"/>
  <c r="BA29" i="29"/>
  <c r="BB23" i="29"/>
  <c r="BA34" i="30"/>
  <c r="AZ173" i="30"/>
  <c r="AZ154" i="30"/>
  <c r="AZ70" i="30"/>
  <c r="AU37" i="36"/>
  <c r="AU37" i="34"/>
  <c r="AU31" i="32"/>
  <c r="AU37" i="35"/>
  <c r="AZ70" i="33" l="1"/>
  <c r="BA34" i="33"/>
  <c r="AZ62" i="33"/>
  <c r="BA26" i="33"/>
  <c r="AZ63" i="33"/>
  <c r="BA27" i="33"/>
  <c r="BA65" i="33"/>
  <c r="BB29" i="33"/>
  <c r="AZ67" i="33"/>
  <c r="BA31" i="33"/>
  <c r="BA64" i="33"/>
  <c r="BB28" i="33"/>
  <c r="AZ60" i="33"/>
  <c r="BA24" i="33"/>
  <c r="AZ37" i="33"/>
  <c r="BA30" i="33"/>
  <c r="BA69" i="33"/>
  <c r="BB33" i="33"/>
  <c r="BA61" i="33"/>
  <c r="BB25" i="33"/>
  <c r="AZ68" i="33"/>
  <c r="BA32" i="33"/>
  <c r="AZ71" i="33"/>
  <c r="BA35" i="33"/>
  <c r="BN23" i="32"/>
  <c r="BM28" i="32"/>
  <c r="BM25" i="32"/>
  <c r="BM21" i="32"/>
  <c r="BM29" i="32"/>
  <c r="BM24" i="32"/>
  <c r="BN22" i="32"/>
  <c r="BN27" i="32"/>
  <c r="BM26" i="32"/>
  <c r="BM20" i="32"/>
  <c r="BD28" i="30"/>
  <c r="BB31" i="30"/>
  <c r="BA170" i="30"/>
  <c r="BA151" i="30"/>
  <c r="BA67" i="30"/>
  <c r="AY33" i="31"/>
  <c r="AX172" i="31"/>
  <c r="AX153" i="31"/>
  <c r="AX69" i="31"/>
  <c r="AY34" i="31"/>
  <c r="AX173" i="31"/>
  <c r="AX154" i="31"/>
  <c r="AX70" i="31"/>
  <c r="BB29" i="30"/>
  <c r="BB28" i="29"/>
  <c r="BA167" i="29"/>
  <c r="BA148" i="29"/>
  <c r="BA64" i="29"/>
  <c r="AY30" i="31"/>
  <c r="AY24" i="31"/>
  <c r="AX163" i="31"/>
  <c r="AX144" i="31"/>
  <c r="AX60" i="31"/>
  <c r="AY32" i="31"/>
  <c r="BC23" i="29"/>
  <c r="BC24" i="30"/>
  <c r="AY23" i="31"/>
  <c r="BB35" i="30"/>
  <c r="BA155" i="30"/>
  <c r="BA174" i="30"/>
  <c r="BA71" i="30"/>
  <c r="AY26" i="31"/>
  <c r="BB34" i="29"/>
  <c r="BB31" i="29"/>
  <c r="BA151" i="29"/>
  <c r="BA170" i="29"/>
  <c r="BA67" i="29"/>
  <c r="BD27" i="30"/>
  <c r="BC166" i="30"/>
  <c r="BC147" i="30"/>
  <c r="BC63" i="30"/>
  <c r="AY31" i="31"/>
  <c r="AX170" i="31"/>
  <c r="AX151" i="31"/>
  <c r="AX67" i="31"/>
  <c r="AY25" i="31"/>
  <c r="AX145" i="31"/>
  <c r="AX164" i="31"/>
  <c r="AX61" i="31"/>
  <c r="AY27" i="31"/>
  <c r="AX166" i="31"/>
  <c r="AX147" i="31"/>
  <c r="AX63" i="31"/>
  <c r="BC35" i="29"/>
  <c r="AY29" i="31"/>
  <c r="BB25" i="30"/>
  <c r="BA164" i="30"/>
  <c r="BA145" i="30"/>
  <c r="BA61" i="30"/>
  <c r="BC27" i="29"/>
  <c r="BB166" i="29"/>
  <c r="BB147" i="29"/>
  <c r="BB63" i="29"/>
  <c r="BC24" i="29"/>
  <c r="BC33" i="29"/>
  <c r="BB172" i="29"/>
  <c r="BB153" i="29"/>
  <c r="BB69" i="29"/>
  <c r="BC33" i="30"/>
  <c r="BB30" i="30"/>
  <c r="AY28" i="31"/>
  <c r="AX167" i="31"/>
  <c r="AX148" i="31"/>
  <c r="AX64" i="31"/>
  <c r="BB32" i="29"/>
  <c r="BB26" i="30"/>
  <c r="AY35" i="31"/>
  <c r="AX174" i="31"/>
  <c r="AX155" i="31"/>
  <c r="AX71" i="31"/>
  <c r="BB34" i="30"/>
  <c r="BA173" i="30"/>
  <c r="BA154" i="30"/>
  <c r="BA70" i="30"/>
  <c r="BB29" i="29"/>
  <c r="BB25" i="29"/>
  <c r="BB30" i="29"/>
  <c r="BB32" i="30"/>
  <c r="BC23" i="30"/>
  <c r="BC26" i="29"/>
  <c r="AV37" i="36"/>
  <c r="AV37" i="34"/>
  <c r="AV31" i="32"/>
  <c r="AV37" i="35"/>
  <c r="BB69" i="33" l="1"/>
  <c r="BC33" i="33"/>
  <c r="BA71" i="33"/>
  <c r="BB35" i="33"/>
  <c r="BB61" i="33"/>
  <c r="BC25" i="33"/>
  <c r="BA60" i="33"/>
  <c r="BB24" i="33"/>
  <c r="BA37" i="33"/>
  <c r="BA67" i="33"/>
  <c r="BB31" i="33"/>
  <c r="BA63" i="33"/>
  <c r="BB27" i="33"/>
  <c r="BA70" i="33"/>
  <c r="BB34" i="33"/>
  <c r="BB30" i="33"/>
  <c r="BA68" i="33"/>
  <c r="BB32" i="33"/>
  <c r="BB64" i="33"/>
  <c r="BC28" i="33"/>
  <c r="BB65" i="33"/>
  <c r="BC29" i="33"/>
  <c r="BA62" i="33"/>
  <c r="BB26" i="33"/>
  <c r="BN26" i="32"/>
  <c r="BO22" i="32"/>
  <c r="BN29" i="32"/>
  <c r="BN25" i="32"/>
  <c r="BO23" i="32"/>
  <c r="BN20" i="32"/>
  <c r="BO27" i="32"/>
  <c r="BN24" i="32"/>
  <c r="BN21" i="32"/>
  <c r="BN28" i="32"/>
  <c r="AZ28" i="31"/>
  <c r="AY167" i="31"/>
  <c r="AY148" i="31"/>
  <c r="AY64" i="31"/>
  <c r="BC30" i="30"/>
  <c r="BD33" i="30"/>
  <c r="AZ30" i="31"/>
  <c r="BC28" i="29"/>
  <c r="BB167" i="29"/>
  <c r="BB148" i="29"/>
  <c r="BB64" i="29"/>
  <c r="BC29" i="30"/>
  <c r="AZ34" i="31"/>
  <c r="AY173" i="31"/>
  <c r="AY154" i="31"/>
  <c r="AY70" i="31"/>
  <c r="AZ33" i="31"/>
  <c r="AY172" i="31"/>
  <c r="AY153" i="31"/>
  <c r="AY69" i="31"/>
  <c r="BC31" i="30"/>
  <c r="BB170" i="30"/>
  <c r="BB151" i="30"/>
  <c r="BB67" i="30"/>
  <c r="BE28" i="30"/>
  <c r="BD26" i="29"/>
  <c r="BD23" i="30"/>
  <c r="BC32" i="30"/>
  <c r="AZ32" i="31"/>
  <c r="AZ24" i="31"/>
  <c r="AY163" i="31"/>
  <c r="AY144" i="31"/>
  <c r="AY60" i="31"/>
  <c r="BC30" i="29"/>
  <c r="BC25" i="29"/>
  <c r="BC29" i="29"/>
  <c r="BC34" i="30"/>
  <c r="BB173" i="30"/>
  <c r="BB154" i="30"/>
  <c r="BB70" i="30"/>
  <c r="AZ35" i="31"/>
  <c r="AY174" i="31"/>
  <c r="AY155" i="31"/>
  <c r="AY71" i="31"/>
  <c r="BC26" i="30"/>
  <c r="BC32" i="29"/>
  <c r="BD33" i="29"/>
  <c r="BC172" i="29"/>
  <c r="BC153" i="29"/>
  <c r="BC69" i="29"/>
  <c r="BD24" i="29"/>
  <c r="BD27" i="29"/>
  <c r="BC166" i="29"/>
  <c r="BC147" i="29"/>
  <c r="BC63" i="29"/>
  <c r="BC25" i="30"/>
  <c r="BB164" i="30"/>
  <c r="BB145" i="30"/>
  <c r="BB61" i="30"/>
  <c r="AZ29" i="31"/>
  <c r="BD35" i="29"/>
  <c r="AZ27" i="31"/>
  <c r="AY166" i="31"/>
  <c r="AY147" i="31"/>
  <c r="AY63" i="31"/>
  <c r="AZ25" i="31"/>
  <c r="AY145" i="31"/>
  <c r="AY164" i="31"/>
  <c r="AY61" i="31"/>
  <c r="AZ31" i="31"/>
  <c r="AY170" i="31"/>
  <c r="AY151" i="31"/>
  <c r="AY67" i="31"/>
  <c r="BE27" i="30"/>
  <c r="BD166" i="30"/>
  <c r="BD147" i="30"/>
  <c r="BD63" i="30"/>
  <c r="BC31" i="29"/>
  <c r="BB170" i="29"/>
  <c r="BB151" i="29"/>
  <c r="BB67" i="29"/>
  <c r="BC34" i="29"/>
  <c r="AZ26" i="31"/>
  <c r="BC35" i="30"/>
  <c r="BB174" i="30"/>
  <c r="BB155" i="30"/>
  <c r="BB71" i="30"/>
  <c r="AZ23" i="31"/>
  <c r="BD24" i="30"/>
  <c r="BD23" i="29"/>
  <c r="AW37" i="36"/>
  <c r="AW31" i="32"/>
  <c r="AW37" i="34"/>
  <c r="AW37" i="35"/>
  <c r="BB70" i="33" l="1"/>
  <c r="BC34" i="33"/>
  <c r="BB67" i="33"/>
  <c r="BC31" i="33"/>
  <c r="BB62" i="33"/>
  <c r="BC26" i="33"/>
  <c r="BC64" i="33"/>
  <c r="BD28" i="33"/>
  <c r="BC61" i="33"/>
  <c r="BD25" i="33"/>
  <c r="BC69" i="33"/>
  <c r="BD33" i="33"/>
  <c r="BC30" i="33"/>
  <c r="BB63" i="33"/>
  <c r="BC27" i="33"/>
  <c r="BC65" i="33"/>
  <c r="BD29" i="33"/>
  <c r="BB68" i="33"/>
  <c r="BC32" i="33"/>
  <c r="BB60" i="33"/>
  <c r="BC24" i="33"/>
  <c r="BB37" i="33"/>
  <c r="BB71" i="33"/>
  <c r="BC35" i="33"/>
  <c r="BO21" i="32"/>
  <c r="BO29" i="32"/>
  <c r="BP27" i="32"/>
  <c r="BP23" i="32"/>
  <c r="BO26" i="32"/>
  <c r="BO28" i="32"/>
  <c r="BO24" i="32"/>
  <c r="BO20" i="32"/>
  <c r="BO25" i="32"/>
  <c r="BP22" i="32"/>
  <c r="BA23" i="31"/>
  <c r="BD35" i="30"/>
  <c r="BC174" i="30"/>
  <c r="BC155" i="30"/>
  <c r="BC71" i="30"/>
  <c r="BA26" i="31"/>
  <c r="BD34" i="29"/>
  <c r="BD31" i="29"/>
  <c r="BC170" i="29"/>
  <c r="BC151" i="29"/>
  <c r="BC67" i="29"/>
  <c r="BF27" i="30"/>
  <c r="BE166" i="30"/>
  <c r="BE147" i="30"/>
  <c r="BE63" i="30"/>
  <c r="BA31" i="31"/>
  <c r="AZ170" i="31"/>
  <c r="AZ151" i="31"/>
  <c r="AZ67" i="31"/>
  <c r="BA25" i="31"/>
  <c r="AZ164" i="31"/>
  <c r="AZ145" i="31"/>
  <c r="AZ61" i="31"/>
  <c r="BA27" i="31"/>
  <c r="AZ166" i="31"/>
  <c r="AZ147" i="31"/>
  <c r="AZ63" i="31"/>
  <c r="BE35" i="29"/>
  <c r="BA29" i="31"/>
  <c r="BD25" i="30"/>
  <c r="BC164" i="30"/>
  <c r="BC145" i="30"/>
  <c r="BC61" i="30"/>
  <c r="BE27" i="29"/>
  <c r="BD166" i="29"/>
  <c r="BD147" i="29"/>
  <c r="BD63" i="29"/>
  <c r="BE24" i="29"/>
  <c r="BE33" i="29"/>
  <c r="BD172" i="29"/>
  <c r="BD153" i="29"/>
  <c r="BD69" i="29"/>
  <c r="BA24" i="31"/>
  <c r="AZ144" i="31"/>
  <c r="AZ163" i="31"/>
  <c r="AZ60" i="31"/>
  <c r="BA32" i="31"/>
  <c r="BD32" i="30"/>
  <c r="BE23" i="30"/>
  <c r="BE24" i="30"/>
  <c r="BD32" i="29"/>
  <c r="BD26" i="30"/>
  <c r="BA35" i="31"/>
  <c r="AZ174" i="31"/>
  <c r="AZ155" i="31"/>
  <c r="AZ71" i="31"/>
  <c r="BD34" i="30"/>
  <c r="BC173" i="30"/>
  <c r="BC154" i="30"/>
  <c r="BC70" i="30"/>
  <c r="BD29" i="29"/>
  <c r="BD25" i="29"/>
  <c r="BD30" i="29"/>
  <c r="BE33" i="30"/>
  <c r="BD30" i="30"/>
  <c r="BA28" i="31"/>
  <c r="AZ167" i="31"/>
  <c r="AZ148" i="31"/>
  <c r="AZ64" i="31"/>
  <c r="BE23" i="29"/>
  <c r="BE26" i="29"/>
  <c r="BF28" i="30"/>
  <c r="BD31" i="30"/>
  <c r="BC170" i="30"/>
  <c r="BC151" i="30"/>
  <c r="BC67" i="30"/>
  <c r="BA33" i="31"/>
  <c r="AZ172" i="31"/>
  <c r="AZ153" i="31"/>
  <c r="AZ69" i="31"/>
  <c r="BA34" i="31"/>
  <c r="AZ173" i="31"/>
  <c r="AZ154" i="31"/>
  <c r="AZ70" i="31"/>
  <c r="BD29" i="30"/>
  <c r="BD28" i="29"/>
  <c r="BC167" i="29"/>
  <c r="BC148" i="29"/>
  <c r="BC64" i="29"/>
  <c r="BA30" i="31"/>
  <c r="AX37" i="36"/>
  <c r="AX31" i="32"/>
  <c r="AX37" i="34"/>
  <c r="AX37" i="35"/>
  <c r="BC60" i="33" l="1"/>
  <c r="BD24" i="33"/>
  <c r="BC37" i="33"/>
  <c r="BD65" i="33"/>
  <c r="BE29" i="33"/>
  <c r="BD30" i="33"/>
  <c r="BD61" i="33"/>
  <c r="BE25" i="33"/>
  <c r="BC62" i="33"/>
  <c r="BD26" i="33"/>
  <c r="BC71" i="33"/>
  <c r="BD35" i="33"/>
  <c r="BC70" i="33"/>
  <c r="BD34" i="33"/>
  <c r="BC68" i="33"/>
  <c r="BD32" i="33"/>
  <c r="BC63" i="33"/>
  <c r="BD27" i="33"/>
  <c r="BD69" i="33"/>
  <c r="BE33" i="33"/>
  <c r="BD64" i="33"/>
  <c r="BE28" i="33"/>
  <c r="BC67" i="33"/>
  <c r="BD31" i="33"/>
  <c r="BP25" i="32"/>
  <c r="BP24" i="32"/>
  <c r="BP26" i="32"/>
  <c r="BQ27" i="32"/>
  <c r="BP21" i="32"/>
  <c r="BP29" i="32"/>
  <c r="BQ22" i="32"/>
  <c r="BP20" i="32"/>
  <c r="BP28" i="32"/>
  <c r="BQ23" i="32"/>
  <c r="BB30" i="31"/>
  <c r="BE29" i="30"/>
  <c r="BF24" i="30"/>
  <c r="BF23" i="30"/>
  <c r="BE32" i="30"/>
  <c r="BF23" i="29"/>
  <c r="BF33" i="29"/>
  <c r="BE172" i="29"/>
  <c r="BE153" i="29"/>
  <c r="BE69" i="29"/>
  <c r="BF24" i="29"/>
  <c r="BF27" i="29"/>
  <c r="BE166" i="29"/>
  <c r="BE147" i="29"/>
  <c r="BE63" i="29"/>
  <c r="BE25" i="30"/>
  <c r="BD164" i="30"/>
  <c r="BD145" i="30"/>
  <c r="BD61" i="30"/>
  <c r="BB29" i="31"/>
  <c r="BF35" i="29"/>
  <c r="BB27" i="31"/>
  <c r="BA166" i="31"/>
  <c r="BA147" i="31"/>
  <c r="BA63" i="31"/>
  <c r="BB25" i="31"/>
  <c r="BA164" i="31"/>
  <c r="BA145" i="31"/>
  <c r="BA61" i="31"/>
  <c r="BB31" i="31"/>
  <c r="BA170" i="31"/>
  <c r="BA151" i="31"/>
  <c r="BA67" i="31"/>
  <c r="BG27" i="30"/>
  <c r="BF166" i="30"/>
  <c r="BF147" i="30"/>
  <c r="BF63" i="30"/>
  <c r="BE31" i="29"/>
  <c r="BD151" i="29"/>
  <c r="BD170" i="29"/>
  <c r="BD67" i="29"/>
  <c r="BE34" i="29"/>
  <c r="BB26" i="31"/>
  <c r="BE35" i="30"/>
  <c r="BD155" i="30"/>
  <c r="BD174" i="30"/>
  <c r="BD71" i="30"/>
  <c r="BB23" i="31"/>
  <c r="BB28" i="31"/>
  <c r="BA167" i="31"/>
  <c r="BA148" i="31"/>
  <c r="BA64" i="31"/>
  <c r="BE30" i="30"/>
  <c r="BF33" i="30"/>
  <c r="BE28" i="29"/>
  <c r="BD167" i="29"/>
  <c r="BD148" i="29"/>
  <c r="BD64" i="29"/>
  <c r="BB34" i="31"/>
  <c r="BA173" i="31"/>
  <c r="BA154" i="31"/>
  <c r="BA70" i="31"/>
  <c r="BB33" i="31"/>
  <c r="BA172" i="31"/>
  <c r="BA153" i="31"/>
  <c r="BA69" i="31"/>
  <c r="BE31" i="30"/>
  <c r="BD170" i="30"/>
  <c r="BD151" i="30"/>
  <c r="BD67" i="30"/>
  <c r="BG28" i="30"/>
  <c r="BF26" i="29"/>
  <c r="BE30" i="29"/>
  <c r="BE25" i="29"/>
  <c r="BE29" i="29"/>
  <c r="BE34" i="30"/>
  <c r="BD173" i="30"/>
  <c r="BD154" i="30"/>
  <c r="BD70" i="30"/>
  <c r="BB35" i="31"/>
  <c r="BA174" i="31"/>
  <c r="BA155" i="31"/>
  <c r="BA71" i="31"/>
  <c r="BE26" i="30"/>
  <c r="BE32" i="29"/>
  <c r="BB32" i="31"/>
  <c r="BB24" i="31"/>
  <c r="BA144" i="31"/>
  <c r="BA163" i="31"/>
  <c r="BA60" i="31"/>
  <c r="AY37" i="36"/>
  <c r="AY31" i="32"/>
  <c r="AY37" i="34"/>
  <c r="AY37" i="35"/>
  <c r="BE64" i="33" l="1"/>
  <c r="BF28" i="33"/>
  <c r="BD63" i="33"/>
  <c r="BE27" i="33"/>
  <c r="BD70" i="33"/>
  <c r="BE34" i="33"/>
  <c r="BD62" i="33"/>
  <c r="BE26" i="33"/>
  <c r="BE30" i="33"/>
  <c r="BD60" i="33"/>
  <c r="BE24" i="33"/>
  <c r="BD37" i="33"/>
  <c r="BD67" i="33"/>
  <c r="BE31" i="33"/>
  <c r="BE69" i="33"/>
  <c r="BF33" i="33"/>
  <c r="BD68" i="33"/>
  <c r="BE32" i="33"/>
  <c r="BD71" i="33"/>
  <c r="BE35" i="33"/>
  <c r="BE61" i="33"/>
  <c r="BF25" i="33"/>
  <c r="BE65" i="33"/>
  <c r="BF29" i="33"/>
  <c r="BR23" i="32"/>
  <c r="BR27" i="32"/>
  <c r="BQ20" i="32"/>
  <c r="BQ24" i="32"/>
  <c r="BQ28" i="32"/>
  <c r="BR22" i="32"/>
  <c r="BQ21" i="32"/>
  <c r="BQ26" i="32"/>
  <c r="BQ25" i="32"/>
  <c r="BQ29" i="32"/>
  <c r="BF32" i="29"/>
  <c r="BF26" i="30"/>
  <c r="BC35" i="31"/>
  <c r="BB174" i="31"/>
  <c r="BB155" i="31"/>
  <c r="BB71" i="31"/>
  <c r="BF34" i="30"/>
  <c r="BE173" i="30"/>
  <c r="BE154" i="30"/>
  <c r="BE70" i="30"/>
  <c r="BF29" i="29"/>
  <c r="BF25" i="29"/>
  <c r="BF30" i="29"/>
  <c r="BG26" i="29"/>
  <c r="BH28" i="30"/>
  <c r="BF31" i="30"/>
  <c r="BE170" i="30"/>
  <c r="BE151" i="30"/>
  <c r="BE67" i="30"/>
  <c r="BC33" i="31"/>
  <c r="BB172" i="31"/>
  <c r="BB153" i="31"/>
  <c r="BB69" i="31"/>
  <c r="BC34" i="31"/>
  <c r="BB173" i="31"/>
  <c r="BB154" i="31"/>
  <c r="BB70" i="31"/>
  <c r="BF28" i="29"/>
  <c r="BE167" i="29"/>
  <c r="BE148" i="29"/>
  <c r="BE64" i="29"/>
  <c r="BF32" i="30"/>
  <c r="BG23" i="30"/>
  <c r="BG24" i="30"/>
  <c r="BG33" i="30"/>
  <c r="BF30" i="30"/>
  <c r="BC28" i="31"/>
  <c r="BB167" i="31"/>
  <c r="BB148" i="31"/>
  <c r="BB64" i="31"/>
  <c r="BC23" i="31"/>
  <c r="BF35" i="30"/>
  <c r="BE155" i="30"/>
  <c r="BE174" i="30"/>
  <c r="BE71" i="30"/>
  <c r="BC26" i="31"/>
  <c r="BF34" i="29"/>
  <c r="BF31" i="29"/>
  <c r="BE151" i="29"/>
  <c r="BE170" i="29"/>
  <c r="BE67" i="29"/>
  <c r="BH27" i="30"/>
  <c r="BG166" i="30"/>
  <c r="BG147" i="30"/>
  <c r="BG63" i="30"/>
  <c r="BC31" i="31"/>
  <c r="BB170" i="31"/>
  <c r="BB151" i="31"/>
  <c r="BB67" i="31"/>
  <c r="BC25" i="31"/>
  <c r="BB145" i="31"/>
  <c r="BB164" i="31"/>
  <c r="BB61" i="31"/>
  <c r="BC27" i="31"/>
  <c r="BB166" i="31"/>
  <c r="BB147" i="31"/>
  <c r="BB63" i="31"/>
  <c r="BG35" i="29"/>
  <c r="BC29" i="31"/>
  <c r="BF25" i="30"/>
  <c r="BE164" i="30"/>
  <c r="BE145" i="30"/>
  <c r="BE61" i="30"/>
  <c r="BG27" i="29"/>
  <c r="BF166" i="29"/>
  <c r="BF147" i="29"/>
  <c r="BF63" i="29"/>
  <c r="BG24" i="29"/>
  <c r="BG33" i="29"/>
  <c r="BF172" i="29"/>
  <c r="BF153" i="29"/>
  <c r="BF69" i="29"/>
  <c r="BC24" i="31"/>
  <c r="BB163" i="31"/>
  <c r="BB144" i="31"/>
  <c r="BB60" i="31"/>
  <c r="BC32" i="31"/>
  <c r="BG23" i="29"/>
  <c r="BF29" i="30"/>
  <c r="BC30" i="31"/>
  <c r="AZ37" i="36"/>
  <c r="AZ31" i="32"/>
  <c r="AZ37" i="34"/>
  <c r="AZ37" i="35"/>
  <c r="BE60" i="33" l="1"/>
  <c r="BF24" i="33"/>
  <c r="BE37" i="33"/>
  <c r="BE62" i="33"/>
  <c r="BF26" i="33"/>
  <c r="BE63" i="33"/>
  <c r="BF27" i="33"/>
  <c r="BF61" i="33"/>
  <c r="BG25" i="33"/>
  <c r="BE68" i="33"/>
  <c r="BF32" i="33"/>
  <c r="BE67" i="33"/>
  <c r="BF31" i="33"/>
  <c r="BF30" i="33"/>
  <c r="BE70" i="33"/>
  <c r="BF34" i="33"/>
  <c r="BF64" i="33"/>
  <c r="BG28" i="33"/>
  <c r="BF65" i="33"/>
  <c r="BG29" i="33"/>
  <c r="BE71" i="33"/>
  <c r="BF35" i="33"/>
  <c r="BF69" i="33"/>
  <c r="BG33" i="33"/>
  <c r="BS27" i="32"/>
  <c r="BR25" i="32"/>
  <c r="BR21" i="32"/>
  <c r="BR28" i="32"/>
  <c r="BR20" i="32"/>
  <c r="BS23" i="32"/>
  <c r="BR29" i="32"/>
  <c r="BR26" i="32"/>
  <c r="BS22" i="32"/>
  <c r="BR24" i="32"/>
  <c r="BD32" i="31"/>
  <c r="BD24" i="31"/>
  <c r="BC163" i="31"/>
  <c r="BC144" i="31"/>
  <c r="BC60" i="31"/>
  <c r="BG30" i="29"/>
  <c r="BG25" i="29"/>
  <c r="BG29" i="29"/>
  <c r="BG34" i="30"/>
  <c r="BF173" i="30"/>
  <c r="BF154" i="30"/>
  <c r="BF70" i="30"/>
  <c r="BD35" i="31"/>
  <c r="BC174" i="31"/>
  <c r="BC155" i="31"/>
  <c r="BC71" i="31"/>
  <c r="BG26" i="30"/>
  <c r="BG32" i="29"/>
  <c r="BH23" i="29"/>
  <c r="BD30" i="31"/>
  <c r="BH33" i="29"/>
  <c r="BG172" i="29"/>
  <c r="BG153" i="29"/>
  <c r="BG69" i="29"/>
  <c r="BH24" i="29"/>
  <c r="BH27" i="29"/>
  <c r="BG166" i="29"/>
  <c r="BG147" i="29"/>
  <c r="BG63" i="29"/>
  <c r="BG25" i="30"/>
  <c r="BF164" i="30"/>
  <c r="BF145" i="30"/>
  <c r="BF61" i="30"/>
  <c r="BD29" i="31"/>
  <c r="BH35" i="29"/>
  <c r="BD27" i="31"/>
  <c r="BC166" i="31"/>
  <c r="BC147" i="31"/>
  <c r="BC63" i="31"/>
  <c r="BD25" i="31"/>
  <c r="BC145" i="31"/>
  <c r="BC164" i="31"/>
  <c r="BC61" i="31"/>
  <c r="BD31" i="31"/>
  <c r="BC170" i="31"/>
  <c r="BC151" i="31"/>
  <c r="BC67" i="31"/>
  <c r="BI27" i="30"/>
  <c r="BH166" i="30"/>
  <c r="BH147" i="30"/>
  <c r="BH63" i="30"/>
  <c r="BG31" i="29"/>
  <c r="BF170" i="29"/>
  <c r="BF151" i="29"/>
  <c r="BF67" i="29"/>
  <c r="BG34" i="29"/>
  <c r="BD26" i="31"/>
  <c r="BG35" i="30"/>
  <c r="BF174" i="30"/>
  <c r="BF155" i="30"/>
  <c r="BF71" i="30"/>
  <c r="BD23" i="31"/>
  <c r="BD28" i="31"/>
  <c r="BC167" i="31"/>
  <c r="BC148" i="31"/>
  <c r="BC64" i="31"/>
  <c r="BG30" i="30"/>
  <c r="BH33" i="30"/>
  <c r="BH24" i="30"/>
  <c r="BH23" i="30"/>
  <c r="BG32" i="30"/>
  <c r="BG29" i="30"/>
  <c r="BG28" i="29"/>
  <c r="BF167" i="29"/>
  <c r="BF148" i="29"/>
  <c r="BF64" i="29"/>
  <c r="BD34" i="31"/>
  <c r="BC173" i="31"/>
  <c r="BC154" i="31"/>
  <c r="BC70" i="31"/>
  <c r="BD33" i="31"/>
  <c r="BC172" i="31"/>
  <c r="BC153" i="31"/>
  <c r="BC69" i="31"/>
  <c r="BF170" i="30"/>
  <c r="BF151" i="30"/>
  <c r="BF67" i="30"/>
  <c r="BG31" i="30"/>
  <c r="BI28" i="30"/>
  <c r="BH26" i="29"/>
  <c r="BA37" i="36"/>
  <c r="BA31" i="32"/>
  <c r="BA37" i="34"/>
  <c r="BA37" i="35"/>
  <c r="BG69" i="33" l="1"/>
  <c r="BH33" i="33"/>
  <c r="BG65" i="33"/>
  <c r="BH29" i="33"/>
  <c r="BF70" i="33"/>
  <c r="BG34" i="33"/>
  <c r="BF68" i="33"/>
  <c r="BG32" i="33"/>
  <c r="BF63" i="33"/>
  <c r="BG27" i="33"/>
  <c r="BF60" i="33"/>
  <c r="BG24" i="33"/>
  <c r="BF37" i="33"/>
  <c r="BF71" i="33"/>
  <c r="BG35" i="33"/>
  <c r="BG64" i="33"/>
  <c r="BH28" i="33"/>
  <c r="BG30" i="33"/>
  <c r="BF67" i="33"/>
  <c r="BG31" i="33"/>
  <c r="BG61" i="33"/>
  <c r="BH25" i="33"/>
  <c r="BF62" i="33"/>
  <c r="BG26" i="33"/>
  <c r="BS25" i="32"/>
  <c r="BS24" i="32"/>
  <c r="BT23" i="32"/>
  <c r="BT22" i="32"/>
  <c r="BS29" i="32"/>
  <c r="BS20" i="32"/>
  <c r="BS21" i="32"/>
  <c r="BT27" i="32"/>
  <c r="BS26" i="32"/>
  <c r="BS28" i="32"/>
  <c r="BH32" i="29"/>
  <c r="BH26" i="30"/>
  <c r="BE35" i="31"/>
  <c r="BD174" i="31"/>
  <c r="BD155" i="31"/>
  <c r="BD71" i="31"/>
  <c r="BH34" i="30"/>
  <c r="BG173" i="30"/>
  <c r="BG154" i="30"/>
  <c r="BG70" i="30"/>
  <c r="BH29" i="29"/>
  <c r="BH25" i="29"/>
  <c r="BH30" i="29"/>
  <c r="BI33" i="30"/>
  <c r="BH30" i="30"/>
  <c r="BE28" i="31"/>
  <c r="BD167" i="31"/>
  <c r="BD148" i="31"/>
  <c r="BD64" i="31"/>
  <c r="BE23" i="31"/>
  <c r="BH35" i="30"/>
  <c r="BG174" i="30"/>
  <c r="BG155" i="30"/>
  <c r="BG71" i="30"/>
  <c r="BE26" i="31"/>
  <c r="BH34" i="29"/>
  <c r="BH31" i="29"/>
  <c r="BG170" i="29"/>
  <c r="BG151" i="29"/>
  <c r="BG67" i="29"/>
  <c r="BJ27" i="30"/>
  <c r="BI166" i="30"/>
  <c r="BI147" i="30"/>
  <c r="BI63" i="30"/>
  <c r="BE31" i="31"/>
  <c r="BD170" i="31"/>
  <c r="BD151" i="31"/>
  <c r="BD67" i="31"/>
  <c r="BE25" i="31"/>
  <c r="BD164" i="31"/>
  <c r="BD145" i="31"/>
  <c r="BD61" i="31"/>
  <c r="BE27" i="31"/>
  <c r="BD166" i="31"/>
  <c r="BD147" i="31"/>
  <c r="BD63" i="31"/>
  <c r="BI35" i="29"/>
  <c r="BE29" i="31"/>
  <c r="BH25" i="30"/>
  <c r="BG164" i="30"/>
  <c r="BG145" i="30"/>
  <c r="BG61" i="30"/>
  <c r="BI27" i="29"/>
  <c r="BH166" i="29"/>
  <c r="BH147" i="29"/>
  <c r="BH63" i="29"/>
  <c r="BI24" i="29"/>
  <c r="BI33" i="29"/>
  <c r="BH172" i="29"/>
  <c r="BH153" i="29"/>
  <c r="BH69" i="29"/>
  <c r="BE30" i="31"/>
  <c r="BI26" i="29"/>
  <c r="BJ28" i="30"/>
  <c r="BE33" i="31"/>
  <c r="BD172" i="31"/>
  <c r="BD153" i="31"/>
  <c r="BD69" i="31"/>
  <c r="BE34" i="31"/>
  <c r="BD173" i="31"/>
  <c r="BD154" i="31"/>
  <c r="BD70" i="31"/>
  <c r="BH28" i="29"/>
  <c r="BG167" i="29"/>
  <c r="BG148" i="29"/>
  <c r="BG64" i="29"/>
  <c r="BH29" i="30"/>
  <c r="BH32" i="30"/>
  <c r="BI23" i="30"/>
  <c r="BI24" i="30"/>
  <c r="BH31" i="30"/>
  <c r="BG170" i="30"/>
  <c r="BG151" i="30"/>
  <c r="BG67" i="30"/>
  <c r="BI23" i="29"/>
  <c r="BE24" i="31"/>
  <c r="BD144" i="31"/>
  <c r="BD163" i="31"/>
  <c r="BD60" i="31"/>
  <c r="BE32" i="31"/>
  <c r="BB37" i="36"/>
  <c r="BB37" i="34"/>
  <c r="BB31" i="32"/>
  <c r="BB37" i="35"/>
  <c r="BH61" i="33" l="1"/>
  <c r="BI25" i="33"/>
  <c r="BH30" i="33"/>
  <c r="BG71" i="33"/>
  <c r="BH35" i="33"/>
  <c r="BH65" i="33"/>
  <c r="BI29" i="33"/>
  <c r="BG63" i="33"/>
  <c r="BH27" i="33"/>
  <c r="BG62" i="33"/>
  <c r="BH26" i="33"/>
  <c r="BG67" i="33"/>
  <c r="BH31" i="33"/>
  <c r="BH64" i="33"/>
  <c r="BI28" i="33"/>
  <c r="BG70" i="33"/>
  <c r="BH34" i="33"/>
  <c r="BH69" i="33"/>
  <c r="BI33" i="33"/>
  <c r="BG60" i="33"/>
  <c r="BH24" i="33"/>
  <c r="BG37" i="33"/>
  <c r="BG68" i="33"/>
  <c r="BH32" i="33"/>
  <c r="BT20" i="32"/>
  <c r="BU27" i="32"/>
  <c r="BU22" i="32"/>
  <c r="BT26" i="32"/>
  <c r="BT21" i="32"/>
  <c r="BT29" i="32"/>
  <c r="BU23" i="32"/>
  <c r="BT25" i="32"/>
  <c r="BT28" i="32"/>
  <c r="BT24" i="32"/>
  <c r="BF32" i="31"/>
  <c r="BF30" i="31"/>
  <c r="BJ33" i="29"/>
  <c r="BI172" i="29"/>
  <c r="BI153" i="29"/>
  <c r="BI69" i="29"/>
  <c r="BJ24" i="29"/>
  <c r="BJ27" i="29"/>
  <c r="BI166" i="29"/>
  <c r="BI147" i="29"/>
  <c r="BI63" i="29"/>
  <c r="BI25" i="30"/>
  <c r="BH164" i="30"/>
  <c r="BH145" i="30"/>
  <c r="BH61" i="30"/>
  <c r="BF29" i="31"/>
  <c r="BJ35" i="29"/>
  <c r="BF27" i="31"/>
  <c r="BE166" i="31"/>
  <c r="BE147" i="31"/>
  <c r="BE63" i="31"/>
  <c r="BF25" i="31"/>
  <c r="BE164" i="31"/>
  <c r="BE145" i="31"/>
  <c r="BE61" i="31"/>
  <c r="BF31" i="31"/>
  <c r="BE170" i="31"/>
  <c r="BE151" i="31"/>
  <c r="BE67" i="31"/>
  <c r="BK27" i="30"/>
  <c r="BJ166" i="30"/>
  <c r="BJ147" i="30"/>
  <c r="BJ63" i="30"/>
  <c r="BI31" i="29"/>
  <c r="BH151" i="29"/>
  <c r="BH170" i="29"/>
  <c r="BH67" i="29"/>
  <c r="BI34" i="29"/>
  <c r="BF26" i="31"/>
  <c r="BI35" i="30"/>
  <c r="BH155" i="30"/>
  <c r="BH174" i="30"/>
  <c r="BH71" i="30"/>
  <c r="BF23" i="31"/>
  <c r="BF28" i="31"/>
  <c r="BE167" i="31"/>
  <c r="BE148" i="31"/>
  <c r="BE64" i="31"/>
  <c r="BI30" i="30"/>
  <c r="BJ33" i="30"/>
  <c r="BI30" i="29"/>
  <c r="BI25" i="29"/>
  <c r="BI29" i="29"/>
  <c r="BI34" i="30"/>
  <c r="BH173" i="30"/>
  <c r="BH154" i="30"/>
  <c r="BH70" i="30"/>
  <c r="BF35" i="31"/>
  <c r="BE174" i="31"/>
  <c r="BE155" i="31"/>
  <c r="BE71" i="31"/>
  <c r="BI26" i="30"/>
  <c r="BI32" i="29"/>
  <c r="BF24" i="31"/>
  <c r="BE144" i="31"/>
  <c r="BE163" i="31"/>
  <c r="BE60" i="31"/>
  <c r="BJ24" i="30"/>
  <c r="BJ23" i="30"/>
  <c r="BI32" i="30"/>
  <c r="BI31" i="30"/>
  <c r="BH170" i="30"/>
  <c r="BH151" i="30"/>
  <c r="BH67" i="30"/>
  <c r="BJ23" i="29"/>
  <c r="BI29" i="30"/>
  <c r="BI28" i="29"/>
  <c r="BH167" i="29"/>
  <c r="BH148" i="29"/>
  <c r="BH64" i="29"/>
  <c r="BF34" i="31"/>
  <c r="BE173" i="31"/>
  <c r="BE154" i="31"/>
  <c r="BE70" i="31"/>
  <c r="BF33" i="31"/>
  <c r="BE172" i="31"/>
  <c r="BE153" i="31"/>
  <c r="BE69" i="31"/>
  <c r="BK28" i="30"/>
  <c r="BJ26" i="29"/>
  <c r="BC37" i="36"/>
  <c r="BC31" i="32"/>
  <c r="BC37" i="34"/>
  <c r="BC37" i="35"/>
  <c r="BH60" i="33" l="1"/>
  <c r="BI24" i="33"/>
  <c r="BH37" i="33"/>
  <c r="BH70" i="33"/>
  <c r="BI34" i="33"/>
  <c r="BH67" i="33"/>
  <c r="BI31" i="33"/>
  <c r="BH63" i="33"/>
  <c r="BI27" i="33"/>
  <c r="BH71" i="33"/>
  <c r="BI35" i="33"/>
  <c r="BI61" i="33"/>
  <c r="BJ25" i="33"/>
  <c r="BH68" i="33"/>
  <c r="BI32" i="33"/>
  <c r="BI69" i="33"/>
  <c r="BJ33" i="33"/>
  <c r="BI64" i="33"/>
  <c r="BJ28" i="33"/>
  <c r="BH62" i="33"/>
  <c r="BI26" i="33"/>
  <c r="BI65" i="33"/>
  <c r="BJ29" i="33"/>
  <c r="BI30" i="33"/>
  <c r="BV23" i="32"/>
  <c r="BU24" i="32"/>
  <c r="BU25" i="32"/>
  <c r="BU29" i="32"/>
  <c r="BU26" i="32"/>
  <c r="BV27" i="32"/>
  <c r="BU28" i="32"/>
  <c r="BU21" i="32"/>
  <c r="BV22" i="32"/>
  <c r="BU20" i="32"/>
  <c r="BK26" i="29"/>
  <c r="BF172" i="31"/>
  <c r="BF153" i="31"/>
  <c r="BF69" i="31"/>
  <c r="BG33" i="31"/>
  <c r="BJ32" i="30"/>
  <c r="BK23" i="30"/>
  <c r="BK24" i="30"/>
  <c r="BG24" i="31"/>
  <c r="BF163" i="31"/>
  <c r="BF144" i="31"/>
  <c r="BF60" i="31"/>
  <c r="BG32" i="31"/>
  <c r="BK23" i="29"/>
  <c r="BJ32" i="29"/>
  <c r="BJ26" i="30"/>
  <c r="BG35" i="31"/>
  <c r="BF174" i="31"/>
  <c r="BF155" i="31"/>
  <c r="BF71" i="31"/>
  <c r="BJ34" i="30"/>
  <c r="BI173" i="30"/>
  <c r="BI154" i="30"/>
  <c r="BI70" i="30"/>
  <c r="BJ29" i="29"/>
  <c r="BJ25" i="29"/>
  <c r="BJ30" i="29"/>
  <c r="BL28" i="30"/>
  <c r="BG34" i="31"/>
  <c r="BF173" i="31"/>
  <c r="BF154" i="31"/>
  <c r="BF70" i="31"/>
  <c r="BJ28" i="29"/>
  <c r="BI167" i="29"/>
  <c r="BI148" i="29"/>
  <c r="BI64" i="29"/>
  <c r="BJ29" i="30"/>
  <c r="BJ31" i="30"/>
  <c r="BI170" i="30"/>
  <c r="BI151" i="30"/>
  <c r="BI67" i="30"/>
  <c r="BK33" i="30"/>
  <c r="BJ30" i="30"/>
  <c r="BG28" i="31"/>
  <c r="BF167" i="31"/>
  <c r="BF148" i="31"/>
  <c r="BF64" i="31"/>
  <c r="BG23" i="31"/>
  <c r="BJ35" i="30"/>
  <c r="BI155" i="30"/>
  <c r="BI174" i="30"/>
  <c r="BI71" i="30"/>
  <c r="BG26" i="31"/>
  <c r="BJ34" i="29"/>
  <c r="BJ31" i="29"/>
  <c r="BI151" i="29"/>
  <c r="BI170" i="29"/>
  <c r="BI67" i="29"/>
  <c r="BL27" i="30"/>
  <c r="BK166" i="30"/>
  <c r="BK147" i="30"/>
  <c r="BK63" i="30"/>
  <c r="BG31" i="31"/>
  <c r="BF170" i="31"/>
  <c r="BF151" i="31"/>
  <c r="BF67" i="31"/>
  <c r="BG25" i="31"/>
  <c r="BF145" i="31"/>
  <c r="BF164" i="31"/>
  <c r="BF61" i="31"/>
  <c r="BG27" i="31"/>
  <c r="BF166" i="31"/>
  <c r="BF147" i="31"/>
  <c r="BF63" i="31"/>
  <c r="BK35" i="29"/>
  <c r="BG29" i="31"/>
  <c r="BJ25" i="30"/>
  <c r="BI164" i="30"/>
  <c r="BI145" i="30"/>
  <c r="BI61" i="30"/>
  <c r="BK27" i="29"/>
  <c r="BJ166" i="29"/>
  <c r="BJ147" i="29"/>
  <c r="BJ63" i="29"/>
  <c r="BK24" i="29"/>
  <c r="BK33" i="29"/>
  <c r="BJ172" i="29"/>
  <c r="BJ153" i="29"/>
  <c r="BJ69" i="29"/>
  <c r="BG30" i="31"/>
  <c r="BD37" i="36"/>
  <c r="BD37" i="34"/>
  <c r="BD31" i="32"/>
  <c r="BD37" i="35"/>
  <c r="BJ65" i="33" l="1"/>
  <c r="BK29" i="33"/>
  <c r="BJ64" i="33"/>
  <c r="BK28" i="33"/>
  <c r="BI68" i="33"/>
  <c r="BJ32" i="33"/>
  <c r="BI71" i="33"/>
  <c r="BJ35" i="33"/>
  <c r="BI67" i="33"/>
  <c r="BJ31" i="33"/>
  <c r="BI60" i="33"/>
  <c r="BJ24" i="33"/>
  <c r="BI37" i="33"/>
  <c r="BJ30" i="33"/>
  <c r="BI62" i="33"/>
  <c r="BJ26" i="33"/>
  <c r="BJ69" i="33"/>
  <c r="BK33" i="33"/>
  <c r="BJ61" i="33"/>
  <c r="BK25" i="33"/>
  <c r="BI63" i="33"/>
  <c r="BJ27" i="33"/>
  <c r="BI70" i="33"/>
  <c r="BJ34" i="33"/>
  <c r="BV28" i="32"/>
  <c r="BV26" i="32"/>
  <c r="BV25" i="32"/>
  <c r="BW23" i="32"/>
  <c r="BV20" i="32"/>
  <c r="BV21" i="32"/>
  <c r="BW22" i="32"/>
  <c r="BW27" i="32"/>
  <c r="BV29" i="32"/>
  <c r="BV24" i="32"/>
  <c r="BH30" i="31"/>
  <c r="BL27" i="29"/>
  <c r="BK166" i="29"/>
  <c r="BK147" i="29"/>
  <c r="BK63" i="29"/>
  <c r="BK25" i="30"/>
  <c r="BJ164" i="30"/>
  <c r="BJ145" i="30"/>
  <c r="BJ61" i="30"/>
  <c r="BH29" i="31"/>
  <c r="BL35" i="29"/>
  <c r="BH27" i="31"/>
  <c r="BG166" i="31"/>
  <c r="BG147" i="31"/>
  <c r="BG63" i="31"/>
  <c r="BH25" i="31"/>
  <c r="BG145" i="31"/>
  <c r="BG164" i="31"/>
  <c r="BG61" i="31"/>
  <c r="BH31" i="31"/>
  <c r="BG170" i="31"/>
  <c r="BG151" i="31"/>
  <c r="BG67" i="31"/>
  <c r="BM27" i="30"/>
  <c r="BL166" i="30"/>
  <c r="BL147" i="30"/>
  <c r="BL63" i="30"/>
  <c r="BK31" i="29"/>
  <c r="BJ170" i="29"/>
  <c r="BJ151" i="29"/>
  <c r="BJ67" i="29"/>
  <c r="BK34" i="29"/>
  <c r="BH26" i="31"/>
  <c r="BK35" i="30"/>
  <c r="BJ174" i="30"/>
  <c r="BJ155" i="30"/>
  <c r="BJ71" i="30"/>
  <c r="BH23" i="31"/>
  <c r="BH28" i="31"/>
  <c r="BG167" i="31"/>
  <c r="BG148" i="31"/>
  <c r="BG64" i="31"/>
  <c r="BK30" i="30"/>
  <c r="BL33" i="30"/>
  <c r="BK31" i="30"/>
  <c r="BJ170" i="30"/>
  <c r="BJ151" i="30"/>
  <c r="BJ67" i="30"/>
  <c r="BH24" i="31"/>
  <c r="BG163" i="31"/>
  <c r="BG144" i="31"/>
  <c r="BG60" i="31"/>
  <c r="BL26" i="29"/>
  <c r="BL33" i="29"/>
  <c r="BK172" i="29"/>
  <c r="BK153" i="29"/>
  <c r="BK69" i="29"/>
  <c r="BK30" i="29"/>
  <c r="BK25" i="29"/>
  <c r="BK29" i="29"/>
  <c r="BK34" i="30"/>
  <c r="BJ173" i="30"/>
  <c r="BJ154" i="30"/>
  <c r="BJ70" i="30"/>
  <c r="BH35" i="31"/>
  <c r="BG174" i="31"/>
  <c r="BG155" i="31"/>
  <c r="BG71" i="31"/>
  <c r="BK26" i="30"/>
  <c r="BK32" i="29"/>
  <c r="BL23" i="29"/>
  <c r="BH33" i="31"/>
  <c r="BG172" i="31"/>
  <c r="BG153" i="31"/>
  <c r="BG69" i="31"/>
  <c r="BL24" i="29"/>
  <c r="BK29" i="30"/>
  <c r="BK28" i="29"/>
  <c r="BJ167" i="29"/>
  <c r="BJ148" i="29"/>
  <c r="BJ64" i="29"/>
  <c r="BH34" i="31"/>
  <c r="BG173" i="31"/>
  <c r="BG154" i="31"/>
  <c r="BG70" i="31"/>
  <c r="BM28" i="30"/>
  <c r="BH32" i="31"/>
  <c r="BL24" i="30"/>
  <c r="BL23" i="30"/>
  <c r="BK32" i="30"/>
  <c r="BE37" i="36"/>
  <c r="BE31" i="32"/>
  <c r="BE37" i="34"/>
  <c r="BE37" i="35"/>
  <c r="BJ60" i="33" l="1"/>
  <c r="BK24" i="33"/>
  <c r="BJ37" i="33"/>
  <c r="BJ71" i="33"/>
  <c r="BK35" i="33"/>
  <c r="BK64" i="33"/>
  <c r="BL28" i="33"/>
  <c r="BJ63" i="33"/>
  <c r="BK27" i="33"/>
  <c r="BK69" i="33"/>
  <c r="BL33" i="33"/>
  <c r="BK30" i="33"/>
  <c r="BJ67" i="33"/>
  <c r="BK31" i="33"/>
  <c r="BJ68" i="33"/>
  <c r="BK32" i="33"/>
  <c r="BK65" i="33"/>
  <c r="BL29" i="33"/>
  <c r="BJ70" i="33"/>
  <c r="BK34" i="33"/>
  <c r="BK61" i="33"/>
  <c r="BL25" i="33"/>
  <c r="BJ62" i="33"/>
  <c r="BK26" i="33"/>
  <c r="BX22" i="32"/>
  <c r="BW20" i="32"/>
  <c r="BW25" i="32"/>
  <c r="BW28" i="32"/>
  <c r="BW24" i="32"/>
  <c r="BX27" i="32"/>
  <c r="BW29" i="32"/>
  <c r="BW21" i="32"/>
  <c r="BX23" i="32"/>
  <c r="BW26" i="32"/>
  <c r="BL32" i="30"/>
  <c r="BM24" i="30"/>
  <c r="BL31" i="30"/>
  <c r="BK170" i="30"/>
  <c r="BK151" i="30"/>
  <c r="BK67" i="30"/>
  <c r="BM23" i="30"/>
  <c r="BM24" i="29"/>
  <c r="BL32" i="29"/>
  <c r="BL26" i="30"/>
  <c r="BI35" i="31"/>
  <c r="BH174" i="31"/>
  <c r="BH155" i="31"/>
  <c r="BH71" i="31"/>
  <c r="BL34" i="30"/>
  <c r="BK173" i="30"/>
  <c r="BK154" i="30"/>
  <c r="BK70" i="30"/>
  <c r="BL29" i="29"/>
  <c r="BL25" i="29"/>
  <c r="BL30" i="29"/>
  <c r="BN28" i="30"/>
  <c r="BI34" i="31"/>
  <c r="BH173" i="31"/>
  <c r="BH154" i="31"/>
  <c r="BH70" i="31"/>
  <c r="BL28" i="29"/>
  <c r="BK167" i="29"/>
  <c r="BK148" i="29"/>
  <c r="BK64" i="29"/>
  <c r="BL29" i="30"/>
  <c r="BM23" i="29"/>
  <c r="BI24" i="31"/>
  <c r="BH144" i="31"/>
  <c r="BH163" i="31"/>
  <c r="BH60" i="31"/>
  <c r="BM33" i="30"/>
  <c r="BL30" i="30"/>
  <c r="BI28" i="31"/>
  <c r="BH167" i="31"/>
  <c r="BH148" i="31"/>
  <c r="BH64" i="31"/>
  <c r="BI23" i="31"/>
  <c r="BL35" i="30"/>
  <c r="BK174" i="30"/>
  <c r="BK155" i="30"/>
  <c r="BK71" i="30"/>
  <c r="BI26" i="31"/>
  <c r="BL34" i="29"/>
  <c r="BL31" i="29"/>
  <c r="BK170" i="29"/>
  <c r="BK151" i="29"/>
  <c r="BK67" i="29"/>
  <c r="BN27" i="30"/>
  <c r="BM166" i="30"/>
  <c r="BM147" i="30"/>
  <c r="BM63" i="30"/>
  <c r="BI31" i="31"/>
  <c r="BH170" i="31"/>
  <c r="BH151" i="31"/>
  <c r="BH67" i="31"/>
  <c r="BI25" i="31"/>
  <c r="BH164" i="31"/>
  <c r="BH145" i="31"/>
  <c r="BH61" i="31"/>
  <c r="BI27" i="31"/>
  <c r="BH166" i="31"/>
  <c r="BH147" i="31"/>
  <c r="BH63" i="31"/>
  <c r="BM35" i="29"/>
  <c r="BI29" i="31"/>
  <c r="BL25" i="30"/>
  <c r="BK164" i="30"/>
  <c r="BK145" i="30"/>
  <c r="BK61" i="30"/>
  <c r="BM27" i="29"/>
  <c r="BL166" i="29"/>
  <c r="BL147" i="29"/>
  <c r="BL63" i="29"/>
  <c r="BI30" i="31"/>
  <c r="BI32" i="31"/>
  <c r="BI33" i="31"/>
  <c r="BH172" i="31"/>
  <c r="BH153" i="31"/>
  <c r="BH69" i="31"/>
  <c r="BM33" i="29"/>
  <c r="BL172" i="29"/>
  <c r="BL153" i="29"/>
  <c r="BL69" i="29"/>
  <c r="BM26" i="29"/>
  <c r="BF37" i="36"/>
  <c r="BF37" i="34"/>
  <c r="BF31" i="32"/>
  <c r="BF37" i="35"/>
  <c r="BK62" i="33" l="1"/>
  <c r="BL26" i="33"/>
  <c r="BK70" i="33"/>
  <c r="BL34" i="33"/>
  <c r="BK68" i="33"/>
  <c r="BL32" i="33"/>
  <c r="BL69" i="33"/>
  <c r="BM33" i="33"/>
  <c r="BL64" i="33"/>
  <c r="BM28" i="33"/>
  <c r="BK60" i="33"/>
  <c r="BL24" i="33"/>
  <c r="BK37" i="33"/>
  <c r="BL61" i="33"/>
  <c r="BM25" i="33"/>
  <c r="BL65" i="33"/>
  <c r="BM29" i="33"/>
  <c r="BK67" i="33"/>
  <c r="BL31" i="33"/>
  <c r="BL30" i="33"/>
  <c r="BK63" i="33"/>
  <c r="BL27" i="33"/>
  <c r="BK71" i="33"/>
  <c r="BL35" i="33"/>
  <c r="BX24" i="32"/>
  <c r="BX25" i="32"/>
  <c r="BY22" i="32"/>
  <c r="BY23" i="32"/>
  <c r="BX29" i="32"/>
  <c r="BX26" i="32"/>
  <c r="BX21" i="32"/>
  <c r="BY27" i="32"/>
  <c r="BX28" i="32"/>
  <c r="BX20" i="32"/>
  <c r="BN33" i="29"/>
  <c r="BM172" i="29"/>
  <c r="BM153" i="29"/>
  <c r="BM69" i="29"/>
  <c r="BJ33" i="31"/>
  <c r="BI172" i="31"/>
  <c r="BI153" i="31"/>
  <c r="BI69" i="31"/>
  <c r="BJ32" i="31"/>
  <c r="BJ30" i="31"/>
  <c r="BN23" i="30"/>
  <c r="BJ24" i="31"/>
  <c r="BI144" i="31"/>
  <c r="BI163" i="31"/>
  <c r="BI60" i="31"/>
  <c r="BN23" i="29"/>
  <c r="BN24" i="29"/>
  <c r="BM31" i="30"/>
  <c r="BL170" i="30"/>
  <c r="BL151" i="30"/>
  <c r="BL67" i="30"/>
  <c r="BN24" i="30"/>
  <c r="BM32" i="30"/>
  <c r="BN26" i="29"/>
  <c r="BN27" i="29"/>
  <c r="BM166" i="29"/>
  <c r="BM147" i="29"/>
  <c r="BM63" i="29"/>
  <c r="BM25" i="30"/>
  <c r="BL164" i="30"/>
  <c r="BL145" i="30"/>
  <c r="BL61" i="30"/>
  <c r="BJ29" i="31"/>
  <c r="BN35" i="29"/>
  <c r="BJ27" i="31"/>
  <c r="BI166" i="31"/>
  <c r="BI147" i="31"/>
  <c r="BI63" i="31"/>
  <c r="BJ25" i="31"/>
  <c r="BI164" i="31"/>
  <c r="BI145" i="31"/>
  <c r="BI61" i="31"/>
  <c r="BJ31" i="31"/>
  <c r="BI170" i="31"/>
  <c r="BI151" i="31"/>
  <c r="BI67" i="31"/>
  <c r="BO27" i="30"/>
  <c r="BN166" i="30"/>
  <c r="BN147" i="30"/>
  <c r="BN63" i="30"/>
  <c r="BM31" i="29"/>
  <c r="BL151" i="29"/>
  <c r="BL170" i="29"/>
  <c r="BL67" i="29"/>
  <c r="BM34" i="29"/>
  <c r="BJ26" i="31"/>
  <c r="BM35" i="30"/>
  <c r="BL155" i="30"/>
  <c r="BL174" i="30"/>
  <c r="BL71" i="30"/>
  <c r="BJ23" i="31"/>
  <c r="BJ28" i="31"/>
  <c r="BI167" i="31"/>
  <c r="BI148" i="31"/>
  <c r="BI64" i="31"/>
  <c r="BM30" i="30"/>
  <c r="BN33" i="30"/>
  <c r="BM29" i="30"/>
  <c r="BM28" i="29"/>
  <c r="BL167" i="29"/>
  <c r="BL148" i="29"/>
  <c r="BL64" i="29"/>
  <c r="BJ34" i="31"/>
  <c r="BI173" i="31"/>
  <c r="BI154" i="31"/>
  <c r="BI70" i="31"/>
  <c r="BO28" i="30"/>
  <c r="BM30" i="29"/>
  <c r="BM25" i="29"/>
  <c r="BM29" i="29"/>
  <c r="BM34" i="30"/>
  <c r="BL173" i="30"/>
  <c r="BL154" i="30"/>
  <c r="BL70" i="30"/>
  <c r="BJ35" i="31"/>
  <c r="BI174" i="31"/>
  <c r="BI155" i="31"/>
  <c r="BI71" i="31"/>
  <c r="BM26" i="30"/>
  <c r="BM32" i="29"/>
  <c r="BG37" i="36"/>
  <c r="BG37" i="34"/>
  <c r="BG31" i="32"/>
  <c r="BG37" i="35"/>
  <c r="BL63" i="33" l="1"/>
  <c r="BM27" i="33"/>
  <c r="BL67" i="33"/>
  <c r="BM31" i="33"/>
  <c r="BM61" i="33"/>
  <c r="BN25" i="33"/>
  <c r="BL70" i="33"/>
  <c r="BM34" i="33"/>
  <c r="BM64" i="33"/>
  <c r="BN28" i="33"/>
  <c r="BL71" i="33"/>
  <c r="BM35" i="33"/>
  <c r="BM30" i="33"/>
  <c r="BM65" i="33"/>
  <c r="BN29" i="33"/>
  <c r="BL68" i="33"/>
  <c r="BM32" i="33"/>
  <c r="BL62" i="33"/>
  <c r="BM26" i="33"/>
  <c r="BL60" i="33"/>
  <c r="BM24" i="33"/>
  <c r="BL37" i="33"/>
  <c r="BM69" i="33"/>
  <c r="BN33" i="33"/>
  <c r="BY28" i="32"/>
  <c r="BY21" i="32"/>
  <c r="BY29" i="32"/>
  <c r="BZ22" i="32"/>
  <c r="BY24" i="32"/>
  <c r="BY20" i="32"/>
  <c r="BZ27" i="32"/>
  <c r="BY26" i="32"/>
  <c r="BZ23" i="32"/>
  <c r="BY25" i="32"/>
  <c r="BP28" i="30"/>
  <c r="BK34" i="31"/>
  <c r="BJ173" i="31"/>
  <c r="BJ154" i="31"/>
  <c r="BJ70" i="31"/>
  <c r="BN28" i="29"/>
  <c r="BM167" i="29"/>
  <c r="BM148" i="29"/>
  <c r="BM64" i="29"/>
  <c r="BN29" i="30"/>
  <c r="BO26" i="29"/>
  <c r="BN32" i="30"/>
  <c r="BO24" i="30"/>
  <c r="BO24" i="29"/>
  <c r="BK30" i="31"/>
  <c r="BK32" i="31"/>
  <c r="BK33" i="31"/>
  <c r="BJ172" i="31"/>
  <c r="BJ153" i="31"/>
  <c r="BJ69" i="31"/>
  <c r="BO33" i="29"/>
  <c r="BN172" i="29"/>
  <c r="BN153" i="29"/>
  <c r="BN69" i="29"/>
  <c r="BN32" i="29"/>
  <c r="BK35" i="31"/>
  <c r="BJ174" i="31"/>
  <c r="BJ155" i="31"/>
  <c r="BJ71" i="31"/>
  <c r="BN29" i="29"/>
  <c r="BN30" i="29"/>
  <c r="BO33" i="30"/>
  <c r="BK28" i="31"/>
  <c r="BJ167" i="31"/>
  <c r="BJ148" i="31"/>
  <c r="BJ64" i="31"/>
  <c r="BK23" i="31"/>
  <c r="BN35" i="30"/>
  <c r="BM155" i="30"/>
  <c r="BM174" i="30"/>
  <c r="BM71" i="30"/>
  <c r="BK26" i="31"/>
  <c r="BN34" i="29"/>
  <c r="BN31" i="29"/>
  <c r="BM151" i="29"/>
  <c r="BM170" i="29"/>
  <c r="BM67" i="29"/>
  <c r="BP27" i="30"/>
  <c r="BO166" i="30"/>
  <c r="BO147" i="30"/>
  <c r="BO63" i="30"/>
  <c r="BK31" i="31"/>
  <c r="BJ170" i="31"/>
  <c r="BJ151" i="31"/>
  <c r="BJ67" i="31"/>
  <c r="BK25" i="31"/>
  <c r="BJ145" i="31"/>
  <c r="BJ164" i="31"/>
  <c r="BJ61" i="31"/>
  <c r="BK27" i="31"/>
  <c r="BJ166" i="31"/>
  <c r="BJ147" i="31"/>
  <c r="BJ63" i="31"/>
  <c r="BO35" i="29"/>
  <c r="BK29" i="31"/>
  <c r="BN25" i="30"/>
  <c r="BM164" i="30"/>
  <c r="BM145" i="30"/>
  <c r="BM61" i="30"/>
  <c r="BO27" i="29"/>
  <c r="BN166" i="29"/>
  <c r="BN147" i="29"/>
  <c r="BN63" i="29"/>
  <c r="BN31" i="30"/>
  <c r="BM170" i="30"/>
  <c r="BM151" i="30"/>
  <c r="BM67" i="30"/>
  <c r="BN26" i="30"/>
  <c r="BN34" i="30"/>
  <c r="BM173" i="30"/>
  <c r="BM154" i="30"/>
  <c r="BM70" i="30"/>
  <c r="BN25" i="29"/>
  <c r="BN30" i="30"/>
  <c r="BO23" i="29"/>
  <c r="BK24" i="31"/>
  <c r="BJ163" i="31"/>
  <c r="BJ144" i="31"/>
  <c r="BJ60" i="31"/>
  <c r="BO23" i="30"/>
  <c r="BH37" i="36"/>
  <c r="BH31" i="32"/>
  <c r="BH37" i="34"/>
  <c r="BH37" i="35"/>
  <c r="BM60" i="33" l="1"/>
  <c r="BN24" i="33"/>
  <c r="BM37" i="33"/>
  <c r="BM68" i="33"/>
  <c r="BN32" i="33"/>
  <c r="BN30" i="33"/>
  <c r="BN64" i="33"/>
  <c r="BO28" i="33"/>
  <c r="BN69" i="33"/>
  <c r="BO33" i="33"/>
  <c r="BN61" i="33"/>
  <c r="BO25" i="33"/>
  <c r="BM63" i="33"/>
  <c r="BN27" i="33"/>
  <c r="BM62" i="33"/>
  <c r="BN26" i="33"/>
  <c r="BN65" i="33"/>
  <c r="BO29" i="33"/>
  <c r="BM71" i="33"/>
  <c r="BN35" i="33"/>
  <c r="BM70" i="33"/>
  <c r="BN34" i="33"/>
  <c r="BM67" i="33"/>
  <c r="BN31" i="33"/>
  <c r="CA23" i="32"/>
  <c r="CA27" i="32"/>
  <c r="BZ24" i="32"/>
  <c r="BZ29" i="32"/>
  <c r="BZ28" i="32"/>
  <c r="BZ25" i="32"/>
  <c r="BZ26" i="32"/>
  <c r="BZ20" i="32"/>
  <c r="CA22" i="32"/>
  <c r="BZ21" i="32"/>
  <c r="BO31" i="30"/>
  <c r="BN170" i="30"/>
  <c r="BN151" i="30"/>
  <c r="BN67" i="30"/>
  <c r="BO25" i="29"/>
  <c r="BO34" i="30"/>
  <c r="BN173" i="30"/>
  <c r="BN154" i="30"/>
  <c r="BN70" i="30"/>
  <c r="BO26" i="30"/>
  <c r="BP33" i="29"/>
  <c r="BO172" i="29"/>
  <c r="BO153" i="29"/>
  <c r="BO69" i="29"/>
  <c r="BL33" i="31"/>
  <c r="BK172" i="31"/>
  <c r="BK153" i="31"/>
  <c r="BK69" i="31"/>
  <c r="BL32" i="31"/>
  <c r="BL30" i="31"/>
  <c r="BP24" i="29"/>
  <c r="BP23" i="30"/>
  <c r="BL24" i="31"/>
  <c r="BK163" i="31"/>
  <c r="BK144" i="31"/>
  <c r="BK60" i="31"/>
  <c r="BP23" i="29"/>
  <c r="BP24" i="30"/>
  <c r="BO32" i="30"/>
  <c r="BP26" i="29"/>
  <c r="BO29" i="30"/>
  <c r="BO28" i="29"/>
  <c r="BN167" i="29"/>
  <c r="BN148" i="29"/>
  <c r="BN64" i="29"/>
  <c r="BL34" i="31"/>
  <c r="BK173" i="31"/>
  <c r="BK154" i="31"/>
  <c r="BK70" i="31"/>
  <c r="BQ28" i="30"/>
  <c r="BO30" i="30"/>
  <c r="BP27" i="29"/>
  <c r="BO166" i="29"/>
  <c r="BO147" i="29"/>
  <c r="BO63" i="29"/>
  <c r="BO25" i="30"/>
  <c r="BN164" i="30"/>
  <c r="BN145" i="30"/>
  <c r="BN61" i="30"/>
  <c r="BL29" i="31"/>
  <c r="BP35" i="29"/>
  <c r="BL27" i="31"/>
  <c r="BK166" i="31"/>
  <c r="BK147" i="31"/>
  <c r="BK63" i="31"/>
  <c r="BL25" i="31"/>
  <c r="BK145" i="31"/>
  <c r="BK164" i="31"/>
  <c r="BK61" i="31"/>
  <c r="BL31" i="31"/>
  <c r="BK170" i="31"/>
  <c r="BK151" i="31"/>
  <c r="BK67" i="31"/>
  <c r="BQ27" i="30"/>
  <c r="BP166" i="30"/>
  <c r="BP147" i="30"/>
  <c r="BP63" i="30"/>
  <c r="BO31" i="29"/>
  <c r="BN170" i="29"/>
  <c r="BN151" i="29"/>
  <c r="BN67" i="29"/>
  <c r="BO34" i="29"/>
  <c r="BL26" i="31"/>
  <c r="BO35" i="30"/>
  <c r="BN174" i="30"/>
  <c r="BN155" i="30"/>
  <c r="BN71" i="30"/>
  <c r="BL23" i="31"/>
  <c r="BL28" i="31"/>
  <c r="BK167" i="31"/>
  <c r="BK148" i="31"/>
  <c r="BK64" i="31"/>
  <c r="BP33" i="30"/>
  <c r="BO30" i="29"/>
  <c r="BO29" i="29"/>
  <c r="BL35" i="31"/>
  <c r="BK174" i="31"/>
  <c r="BK155" i="31"/>
  <c r="BK71" i="31"/>
  <c r="BO32" i="29"/>
  <c r="BI37" i="36"/>
  <c r="BI37" i="34"/>
  <c r="BI31" i="32"/>
  <c r="BI37" i="35"/>
  <c r="BN70" i="33" l="1"/>
  <c r="BO34" i="33"/>
  <c r="BO65" i="33"/>
  <c r="BP29" i="33"/>
  <c r="BN63" i="33"/>
  <c r="BO27" i="33"/>
  <c r="BO69" i="33"/>
  <c r="BP33" i="33"/>
  <c r="BO30" i="33"/>
  <c r="BN60" i="33"/>
  <c r="BO24" i="33"/>
  <c r="BN37" i="33"/>
  <c r="BN67" i="33"/>
  <c r="BO31" i="33"/>
  <c r="BN71" i="33"/>
  <c r="BO35" i="33"/>
  <c r="BN62" i="33"/>
  <c r="BO26" i="33"/>
  <c r="BO61" i="33"/>
  <c r="BP25" i="33"/>
  <c r="BO64" i="33"/>
  <c r="BP28" i="33"/>
  <c r="BN68" i="33"/>
  <c r="BO32" i="33"/>
  <c r="CB22" i="32"/>
  <c r="CA26" i="32"/>
  <c r="CA28" i="32"/>
  <c r="CA24" i="32"/>
  <c r="CB23" i="32"/>
  <c r="CA21" i="32"/>
  <c r="CA20" i="32"/>
  <c r="CA25" i="32"/>
  <c r="CA29" i="32"/>
  <c r="CB27" i="32"/>
  <c r="BP30" i="30"/>
  <c r="BR28" i="30"/>
  <c r="BM34" i="31"/>
  <c r="BL173" i="31"/>
  <c r="BL154" i="31"/>
  <c r="BL70" i="31"/>
  <c r="BP28" i="29"/>
  <c r="BO167" i="29"/>
  <c r="BO148" i="29"/>
  <c r="BO64" i="29"/>
  <c r="BP29" i="30"/>
  <c r="BQ26" i="29"/>
  <c r="BP32" i="30"/>
  <c r="BQ24" i="30"/>
  <c r="BP31" i="30"/>
  <c r="BO170" i="30"/>
  <c r="BO151" i="30"/>
  <c r="BO67" i="30"/>
  <c r="BM35" i="31"/>
  <c r="BL174" i="31"/>
  <c r="BL155" i="31"/>
  <c r="BL71" i="31"/>
  <c r="BQ24" i="29"/>
  <c r="BM30" i="31"/>
  <c r="BM32" i="31"/>
  <c r="BM33" i="31"/>
  <c r="BL172" i="31"/>
  <c r="BL153" i="31"/>
  <c r="BL69" i="31"/>
  <c r="BQ33" i="29"/>
  <c r="BP172" i="29"/>
  <c r="BP153" i="29"/>
  <c r="BP69" i="29"/>
  <c r="BP29" i="29"/>
  <c r="BQ33" i="30"/>
  <c r="BM23" i="31"/>
  <c r="BM26" i="31"/>
  <c r="BP34" i="29"/>
  <c r="BR27" i="30"/>
  <c r="BQ166" i="30"/>
  <c r="BQ147" i="30"/>
  <c r="BQ63" i="30"/>
  <c r="BM31" i="31"/>
  <c r="BL170" i="31"/>
  <c r="BL151" i="31"/>
  <c r="BL67" i="31"/>
  <c r="BM25" i="31"/>
  <c r="BL164" i="31"/>
  <c r="BL145" i="31"/>
  <c r="BL61" i="31"/>
  <c r="BM27" i="31"/>
  <c r="BL166" i="31"/>
  <c r="BL147" i="31"/>
  <c r="BL63" i="31"/>
  <c r="BQ35" i="29"/>
  <c r="BM29" i="31"/>
  <c r="BP25" i="30"/>
  <c r="BO164" i="30"/>
  <c r="BO145" i="30"/>
  <c r="BO61" i="30"/>
  <c r="BQ27" i="29"/>
  <c r="BP166" i="29"/>
  <c r="BP147" i="29"/>
  <c r="BP63" i="29"/>
  <c r="BQ23" i="29"/>
  <c r="BM24" i="31"/>
  <c r="BL144" i="31"/>
  <c r="BL163" i="31"/>
  <c r="BL60" i="31"/>
  <c r="BQ23" i="30"/>
  <c r="BP26" i="30"/>
  <c r="BP34" i="30"/>
  <c r="BO173" i="30"/>
  <c r="BO154" i="30"/>
  <c r="BO70" i="30"/>
  <c r="BP25" i="29"/>
  <c r="BP32" i="29"/>
  <c r="BP30" i="29"/>
  <c r="BM28" i="31"/>
  <c r="BL167" i="31"/>
  <c r="BL148" i="31"/>
  <c r="BL64" i="31"/>
  <c r="BP35" i="30"/>
  <c r="BO174" i="30"/>
  <c r="BO155" i="30"/>
  <c r="BO71" i="30"/>
  <c r="BP31" i="29"/>
  <c r="BO170" i="29"/>
  <c r="BO151" i="29"/>
  <c r="BO67" i="29"/>
  <c r="BJ37" i="36"/>
  <c r="BJ37" i="34"/>
  <c r="BJ31" i="32"/>
  <c r="BJ37" i="35"/>
  <c r="BO60" i="33" l="1"/>
  <c r="BP24" i="33"/>
  <c r="BO37" i="33"/>
  <c r="BP69" i="33"/>
  <c r="BQ33" i="33"/>
  <c r="BP65" i="33"/>
  <c r="BQ29" i="33"/>
  <c r="BP64" i="33"/>
  <c r="BQ28" i="33"/>
  <c r="BO62" i="33"/>
  <c r="BP26" i="33"/>
  <c r="BO67" i="33"/>
  <c r="BP31" i="33"/>
  <c r="BP30" i="33"/>
  <c r="BO63" i="33"/>
  <c r="BP27" i="33"/>
  <c r="BO70" i="33"/>
  <c r="BP34" i="33"/>
  <c r="BO68" i="33"/>
  <c r="BP32" i="33"/>
  <c r="BP61" i="33"/>
  <c r="BQ25" i="33"/>
  <c r="BO71" i="33"/>
  <c r="BP35" i="33"/>
  <c r="CC27" i="32"/>
  <c r="CB21" i="32"/>
  <c r="CB24" i="32"/>
  <c r="CB29" i="32"/>
  <c r="CB20" i="32"/>
  <c r="CC23" i="32"/>
  <c r="CB28" i="32"/>
  <c r="CC22" i="32"/>
  <c r="CB25" i="32"/>
  <c r="CB26" i="32"/>
  <c r="BR33" i="29"/>
  <c r="BQ172" i="29"/>
  <c r="BQ153" i="29"/>
  <c r="BQ69" i="29"/>
  <c r="BN33" i="31"/>
  <c r="BM172" i="31"/>
  <c r="BM153" i="31"/>
  <c r="BM69" i="31"/>
  <c r="BN32" i="31"/>
  <c r="BN30" i="31"/>
  <c r="BR24" i="29"/>
  <c r="BQ31" i="29"/>
  <c r="BP151" i="29"/>
  <c r="BP170" i="29"/>
  <c r="BP67" i="29"/>
  <c r="BQ35" i="30"/>
  <c r="BP155" i="30"/>
  <c r="BP174" i="30"/>
  <c r="BP71" i="30"/>
  <c r="BN28" i="31"/>
  <c r="BM167" i="31"/>
  <c r="BM148" i="31"/>
  <c r="BM64" i="31"/>
  <c r="BQ30" i="29"/>
  <c r="BQ32" i="29"/>
  <c r="BR23" i="30"/>
  <c r="BN24" i="31"/>
  <c r="BM144" i="31"/>
  <c r="BM163" i="31"/>
  <c r="BM60" i="31"/>
  <c r="BR23" i="29"/>
  <c r="BR27" i="29"/>
  <c r="BQ166" i="29"/>
  <c r="BQ147" i="29"/>
  <c r="BQ63" i="29"/>
  <c r="BQ25" i="30"/>
  <c r="BP164" i="30"/>
  <c r="BP145" i="30"/>
  <c r="BP61" i="30"/>
  <c r="BN29" i="31"/>
  <c r="BR35" i="29"/>
  <c r="BN27" i="31"/>
  <c r="BM166" i="31"/>
  <c r="BM147" i="31"/>
  <c r="BM63" i="31"/>
  <c r="BN25" i="31"/>
  <c r="BM164" i="31"/>
  <c r="BM145" i="31"/>
  <c r="BM61" i="31"/>
  <c r="BN31" i="31"/>
  <c r="BM170" i="31"/>
  <c r="BM151" i="31"/>
  <c r="BM67" i="31"/>
  <c r="BS27" i="30"/>
  <c r="BR166" i="30"/>
  <c r="BR147" i="30"/>
  <c r="BR63" i="30"/>
  <c r="BQ34" i="29"/>
  <c r="BN26" i="31"/>
  <c r="BN23" i="31"/>
  <c r="BR33" i="30"/>
  <c r="BQ29" i="29"/>
  <c r="BQ25" i="29"/>
  <c r="BQ34" i="30"/>
  <c r="BP173" i="30"/>
  <c r="BP154" i="30"/>
  <c r="BP70" i="30"/>
  <c r="BQ26" i="30"/>
  <c r="BN35" i="31"/>
  <c r="BM174" i="31"/>
  <c r="BM155" i="31"/>
  <c r="BM71" i="31"/>
  <c r="BQ31" i="30"/>
  <c r="BP170" i="30"/>
  <c r="BP151" i="30"/>
  <c r="BP67" i="30"/>
  <c r="BR24" i="30"/>
  <c r="BQ32" i="30"/>
  <c r="BR26" i="29"/>
  <c r="BQ29" i="30"/>
  <c r="BQ28" i="29"/>
  <c r="BP167" i="29"/>
  <c r="BP148" i="29"/>
  <c r="BP64" i="29"/>
  <c r="BN34" i="31"/>
  <c r="BM173" i="31"/>
  <c r="BM154" i="31"/>
  <c r="BM70" i="31"/>
  <c r="BS28" i="30"/>
  <c r="BQ30" i="30"/>
  <c r="BK37" i="36"/>
  <c r="BK31" i="32"/>
  <c r="BK37" i="34"/>
  <c r="BK37" i="35"/>
  <c r="BP71" i="33" l="1"/>
  <c r="BQ35" i="33"/>
  <c r="BP68" i="33"/>
  <c r="BQ32" i="33"/>
  <c r="BP63" i="33"/>
  <c r="BQ27" i="33"/>
  <c r="BP62" i="33"/>
  <c r="BQ26" i="33"/>
  <c r="BQ65" i="33"/>
  <c r="BR29" i="33"/>
  <c r="BP60" i="33"/>
  <c r="BQ24" i="33"/>
  <c r="BP37" i="33"/>
  <c r="BQ61" i="33"/>
  <c r="BR25" i="33"/>
  <c r="BP70" i="33"/>
  <c r="BQ34" i="33"/>
  <c r="BQ30" i="33"/>
  <c r="BP67" i="33"/>
  <c r="BQ31" i="33"/>
  <c r="BQ64" i="33"/>
  <c r="BR28" i="33"/>
  <c r="BQ69" i="33"/>
  <c r="BR33" i="33"/>
  <c r="CC26" i="32"/>
  <c r="CD22" i="32"/>
  <c r="CD23" i="32"/>
  <c r="CC29" i="32"/>
  <c r="CC21" i="32"/>
  <c r="CC25" i="32"/>
  <c r="CC28" i="32"/>
  <c r="CC20" i="32"/>
  <c r="CC24" i="32"/>
  <c r="CD27" i="32"/>
  <c r="BR31" i="30"/>
  <c r="BQ170" i="30"/>
  <c r="BQ151" i="30"/>
  <c r="BQ67" i="30"/>
  <c r="BO35" i="31"/>
  <c r="BN174" i="31"/>
  <c r="BN155" i="31"/>
  <c r="BN71" i="31"/>
  <c r="BR32" i="29"/>
  <c r="BR30" i="29"/>
  <c r="BO28" i="31"/>
  <c r="BN167" i="31"/>
  <c r="BN148" i="31"/>
  <c r="BN64" i="31"/>
  <c r="BR35" i="30"/>
  <c r="BQ155" i="30"/>
  <c r="BQ174" i="30"/>
  <c r="BQ71" i="30"/>
  <c r="BR31" i="29"/>
  <c r="BQ151" i="29"/>
  <c r="BQ170" i="29"/>
  <c r="BQ67" i="29"/>
  <c r="BS24" i="29"/>
  <c r="BO30" i="31"/>
  <c r="BO32" i="31"/>
  <c r="BO33" i="31"/>
  <c r="BN172" i="31"/>
  <c r="BN153" i="31"/>
  <c r="BN69" i="31"/>
  <c r="BS33" i="29"/>
  <c r="BR172" i="29"/>
  <c r="BR153" i="29"/>
  <c r="BR69" i="29"/>
  <c r="BR26" i="30"/>
  <c r="BR34" i="30"/>
  <c r="BQ173" i="30"/>
  <c r="BQ154" i="30"/>
  <c r="BQ70" i="30"/>
  <c r="BR25" i="29"/>
  <c r="BR30" i="30"/>
  <c r="BO34" i="31"/>
  <c r="BN173" i="31"/>
  <c r="BN154" i="31"/>
  <c r="BN70" i="31"/>
  <c r="BR28" i="29"/>
  <c r="BQ167" i="29"/>
  <c r="BQ148" i="29"/>
  <c r="BQ64" i="29"/>
  <c r="BR29" i="30"/>
  <c r="BS26" i="29"/>
  <c r="BR32" i="30"/>
  <c r="BS24" i="30"/>
  <c r="BR29" i="29"/>
  <c r="BS33" i="30"/>
  <c r="BO23" i="31"/>
  <c r="BO26" i="31"/>
  <c r="BR34" i="29"/>
  <c r="BT27" i="30"/>
  <c r="BS166" i="30"/>
  <c r="BS147" i="30"/>
  <c r="BS63" i="30"/>
  <c r="BO31" i="31"/>
  <c r="BN170" i="31"/>
  <c r="BN151" i="31"/>
  <c r="BN67" i="31"/>
  <c r="BO25" i="31"/>
  <c r="BN145" i="31"/>
  <c r="BN164" i="31"/>
  <c r="BN61" i="31"/>
  <c r="BO27" i="31"/>
  <c r="BN166" i="31"/>
  <c r="BN147" i="31"/>
  <c r="BN63" i="31"/>
  <c r="BS35" i="29"/>
  <c r="BO29" i="31"/>
  <c r="BR25" i="30"/>
  <c r="BQ164" i="30"/>
  <c r="BQ145" i="30"/>
  <c r="BQ61" i="30"/>
  <c r="BS27" i="29"/>
  <c r="BR166" i="29"/>
  <c r="BR147" i="29"/>
  <c r="BR63" i="29"/>
  <c r="BS23" i="29"/>
  <c r="BO24" i="31"/>
  <c r="BN163" i="31"/>
  <c r="BN144" i="31"/>
  <c r="BN60" i="31"/>
  <c r="BS23" i="30"/>
  <c r="BT28" i="30"/>
  <c r="BL37" i="36"/>
  <c r="BL31" i="32"/>
  <c r="BL37" i="34"/>
  <c r="BL37" i="35"/>
  <c r="BR64" i="33" l="1"/>
  <c r="BS28" i="33"/>
  <c r="BR30" i="33"/>
  <c r="BR61" i="33"/>
  <c r="BS25" i="33"/>
  <c r="BQ68" i="33"/>
  <c r="BR32" i="33"/>
  <c r="BR65" i="33"/>
  <c r="BS29" i="33"/>
  <c r="BR69" i="33"/>
  <c r="BS33" i="33"/>
  <c r="BQ67" i="33"/>
  <c r="BR31" i="33"/>
  <c r="BQ70" i="33"/>
  <c r="BR34" i="33"/>
  <c r="BQ63" i="33"/>
  <c r="BR27" i="33"/>
  <c r="BQ71" i="33"/>
  <c r="BR35" i="33"/>
  <c r="BQ60" i="33"/>
  <c r="BR24" i="33"/>
  <c r="BQ37" i="33"/>
  <c r="BQ62" i="33"/>
  <c r="BR26" i="33"/>
  <c r="CD24" i="32"/>
  <c r="CD28" i="32"/>
  <c r="CD21" i="32"/>
  <c r="CE23" i="32"/>
  <c r="CD26" i="32"/>
  <c r="CE27" i="32"/>
  <c r="CD20" i="32"/>
  <c r="CD25" i="32"/>
  <c r="CD29" i="32"/>
  <c r="CE22" i="32"/>
  <c r="BT23" i="30"/>
  <c r="BP24" i="31"/>
  <c r="BO163" i="31"/>
  <c r="BO144" i="31"/>
  <c r="BO60" i="31"/>
  <c r="BT27" i="29"/>
  <c r="BS166" i="29"/>
  <c r="BS147" i="29"/>
  <c r="BS63" i="29"/>
  <c r="BS25" i="30"/>
  <c r="BR164" i="30"/>
  <c r="BR145" i="30"/>
  <c r="BR61" i="30"/>
  <c r="BP29" i="31"/>
  <c r="BT35" i="29"/>
  <c r="BP27" i="31"/>
  <c r="BO166" i="31"/>
  <c r="BO147" i="31"/>
  <c r="BO63" i="31"/>
  <c r="BP25" i="31"/>
  <c r="BO145" i="31"/>
  <c r="BO164" i="31"/>
  <c r="BO61" i="31"/>
  <c r="BP31" i="31"/>
  <c r="BO170" i="31"/>
  <c r="BO151" i="31"/>
  <c r="BO67" i="31"/>
  <c r="BU27" i="30"/>
  <c r="BT166" i="30"/>
  <c r="BT147" i="30"/>
  <c r="BT63" i="30"/>
  <c r="BS34" i="29"/>
  <c r="BP26" i="31"/>
  <c r="BP23" i="31"/>
  <c r="BT33" i="30"/>
  <c r="BS29" i="29"/>
  <c r="BT24" i="30"/>
  <c r="BS32" i="30"/>
  <c r="BT26" i="29"/>
  <c r="BS29" i="30"/>
  <c r="BS28" i="29"/>
  <c r="BR167" i="29"/>
  <c r="BR148" i="29"/>
  <c r="BR64" i="29"/>
  <c r="BP34" i="31"/>
  <c r="BO173" i="31"/>
  <c r="BO154" i="31"/>
  <c r="BO70" i="31"/>
  <c r="BS30" i="30"/>
  <c r="BT23" i="29"/>
  <c r="BS25" i="29"/>
  <c r="BS34" i="30"/>
  <c r="BR173" i="30"/>
  <c r="BR154" i="30"/>
  <c r="BR70" i="30"/>
  <c r="BS26" i="30"/>
  <c r="BT33" i="29"/>
  <c r="BS172" i="29"/>
  <c r="BS153" i="29"/>
  <c r="BS69" i="29"/>
  <c r="BP33" i="31"/>
  <c r="BO172" i="31"/>
  <c r="BO153" i="31"/>
  <c r="BO69" i="31"/>
  <c r="BP32" i="31"/>
  <c r="BP30" i="31"/>
  <c r="BT24" i="29"/>
  <c r="BP35" i="31"/>
  <c r="BO174" i="31"/>
  <c r="BO155" i="31"/>
  <c r="BO71" i="31"/>
  <c r="BS31" i="30"/>
  <c r="BR170" i="30"/>
  <c r="BR151" i="30"/>
  <c r="BR67" i="30"/>
  <c r="BU28" i="30"/>
  <c r="BS31" i="29"/>
  <c r="BR170" i="29"/>
  <c r="BR151" i="29"/>
  <c r="BR67" i="29"/>
  <c r="BS35" i="30"/>
  <c r="BR174" i="30"/>
  <c r="BR155" i="30"/>
  <c r="BR71" i="30"/>
  <c r="BP28" i="31"/>
  <c r="BO167" i="31"/>
  <c r="BO148" i="31"/>
  <c r="BO64" i="31"/>
  <c r="BS30" i="29"/>
  <c r="BS32" i="29"/>
  <c r="BM37" i="36"/>
  <c r="BM31" i="32"/>
  <c r="BM37" i="34"/>
  <c r="BM37" i="35"/>
  <c r="BR60" i="33" l="1"/>
  <c r="BS24" i="33"/>
  <c r="BR37" i="33"/>
  <c r="BR63" i="33"/>
  <c r="BS27" i="33"/>
  <c r="BR67" i="33"/>
  <c r="BS31" i="33"/>
  <c r="BS65" i="33"/>
  <c r="BT29" i="33"/>
  <c r="BR62" i="33"/>
  <c r="BS26" i="33"/>
  <c r="BS61" i="33"/>
  <c r="BT25" i="33"/>
  <c r="BS64" i="33"/>
  <c r="BT28" i="33"/>
  <c r="BR71" i="33"/>
  <c r="BS35" i="33"/>
  <c r="BR70" i="33"/>
  <c r="BS34" i="33"/>
  <c r="BS69" i="33"/>
  <c r="BT33" i="33"/>
  <c r="BR68" i="33"/>
  <c r="BS32" i="33"/>
  <c r="BS30" i="33"/>
  <c r="CE29" i="32"/>
  <c r="CE20" i="32"/>
  <c r="CE26" i="32"/>
  <c r="CE21" i="32"/>
  <c r="CE24" i="32"/>
  <c r="CF22" i="32"/>
  <c r="CE25" i="32"/>
  <c r="CF27" i="32"/>
  <c r="CF23" i="32"/>
  <c r="CE28" i="32"/>
  <c r="BU24" i="29"/>
  <c r="BQ30" i="31"/>
  <c r="BQ32" i="31"/>
  <c r="BQ33" i="31"/>
  <c r="BP172" i="31"/>
  <c r="BP153" i="31"/>
  <c r="BP69" i="31"/>
  <c r="BU33" i="29"/>
  <c r="BT172" i="29"/>
  <c r="BT153" i="29"/>
  <c r="BT69" i="29"/>
  <c r="BT26" i="30"/>
  <c r="BT34" i="30"/>
  <c r="BS173" i="30"/>
  <c r="BS154" i="30"/>
  <c r="BS70" i="30"/>
  <c r="BT25" i="29"/>
  <c r="BT30" i="30"/>
  <c r="BQ34" i="31"/>
  <c r="BP173" i="31"/>
  <c r="BP154" i="31"/>
  <c r="BP70" i="31"/>
  <c r="BT28" i="29"/>
  <c r="BS167" i="29"/>
  <c r="BS148" i="29"/>
  <c r="BS64" i="29"/>
  <c r="BT29" i="30"/>
  <c r="BU26" i="29"/>
  <c r="BT32" i="30"/>
  <c r="BU24" i="30"/>
  <c r="BT29" i="29"/>
  <c r="BU33" i="30"/>
  <c r="BQ23" i="31"/>
  <c r="BQ26" i="31"/>
  <c r="BT34" i="29"/>
  <c r="BV27" i="30"/>
  <c r="BU166" i="30"/>
  <c r="BU147" i="30"/>
  <c r="BU63" i="30"/>
  <c r="BQ31" i="31"/>
  <c r="BP170" i="31"/>
  <c r="BP151" i="31"/>
  <c r="BP67" i="31"/>
  <c r="BQ25" i="31"/>
  <c r="BP164" i="31"/>
  <c r="BP145" i="31"/>
  <c r="BP61" i="31"/>
  <c r="BQ27" i="31"/>
  <c r="BP166" i="31"/>
  <c r="BP147" i="31"/>
  <c r="BP63" i="31"/>
  <c r="BU35" i="29"/>
  <c r="BQ29" i="31"/>
  <c r="BT25" i="30"/>
  <c r="BS164" i="30"/>
  <c r="BS145" i="30"/>
  <c r="BS61" i="30"/>
  <c r="BU27" i="29"/>
  <c r="BT166" i="29"/>
  <c r="BT147" i="29"/>
  <c r="BT63" i="29"/>
  <c r="BQ24" i="31"/>
  <c r="BP144" i="31"/>
  <c r="BP163" i="31"/>
  <c r="BP60" i="31"/>
  <c r="BU23" i="30"/>
  <c r="BV28" i="30"/>
  <c r="BT32" i="29"/>
  <c r="BT30" i="29"/>
  <c r="BQ28" i="31"/>
  <c r="BP167" i="31"/>
  <c r="BP148" i="31"/>
  <c r="BP64" i="31"/>
  <c r="BT35" i="30"/>
  <c r="BS174" i="30"/>
  <c r="BS155" i="30"/>
  <c r="BS71" i="30"/>
  <c r="BT31" i="29"/>
  <c r="BS170" i="29"/>
  <c r="BS151" i="29"/>
  <c r="BS67" i="29"/>
  <c r="BT31" i="30"/>
  <c r="BS170" i="30"/>
  <c r="BS151" i="30"/>
  <c r="BS67" i="30"/>
  <c r="BQ35" i="31"/>
  <c r="BP174" i="31"/>
  <c r="BP155" i="31"/>
  <c r="BP71" i="31"/>
  <c r="BU23" i="29"/>
  <c r="BN31" i="32"/>
  <c r="BN37" i="34"/>
  <c r="BN37" i="35"/>
  <c r="BS68" i="33" l="1"/>
  <c r="BT32" i="33"/>
  <c r="BS70" i="33"/>
  <c r="BT34" i="33"/>
  <c r="BT64" i="33"/>
  <c r="BU28" i="33"/>
  <c r="BS62" i="33"/>
  <c r="BT26" i="33"/>
  <c r="BS67" i="33"/>
  <c r="BT31" i="33"/>
  <c r="BS60" i="33"/>
  <c r="BT24" i="33"/>
  <c r="BS37" i="33"/>
  <c r="BT30" i="33"/>
  <c r="BT69" i="33"/>
  <c r="BU33" i="33"/>
  <c r="BS71" i="33"/>
  <c r="BT35" i="33"/>
  <c r="BT61" i="33"/>
  <c r="BU25" i="33"/>
  <c r="BT65" i="33"/>
  <c r="BU29" i="33"/>
  <c r="BS63" i="33"/>
  <c r="BT27" i="33"/>
  <c r="CF25" i="32"/>
  <c r="CF20" i="32"/>
  <c r="CG23" i="32"/>
  <c r="CF24" i="32"/>
  <c r="CF26" i="32"/>
  <c r="CF29" i="32"/>
  <c r="CF21" i="32"/>
  <c r="CF28" i="32"/>
  <c r="CG27" i="32"/>
  <c r="CG22" i="32"/>
  <c r="BV23" i="29"/>
  <c r="BU31" i="30"/>
  <c r="BT170" i="30"/>
  <c r="BT151" i="30"/>
  <c r="BT67" i="30"/>
  <c r="BU35" i="30"/>
  <c r="BT155" i="30"/>
  <c r="BT174" i="30"/>
  <c r="BT71" i="30"/>
  <c r="BR28" i="31"/>
  <c r="BQ167" i="31"/>
  <c r="BQ148" i="31"/>
  <c r="BQ64" i="31"/>
  <c r="BU30" i="29"/>
  <c r="BU32" i="29"/>
  <c r="BV23" i="30"/>
  <c r="BR24" i="31"/>
  <c r="BQ144" i="31"/>
  <c r="BQ163" i="31"/>
  <c r="BQ60" i="31"/>
  <c r="BV27" i="29"/>
  <c r="BU166" i="29"/>
  <c r="BU147" i="29"/>
  <c r="BU63" i="29"/>
  <c r="BU25" i="30"/>
  <c r="BT164" i="30"/>
  <c r="BT145" i="30"/>
  <c r="BT61" i="30"/>
  <c r="BR29" i="31"/>
  <c r="BV35" i="29"/>
  <c r="BR27" i="31"/>
  <c r="BQ166" i="31"/>
  <c r="BQ147" i="31"/>
  <c r="BQ63" i="31"/>
  <c r="BR25" i="31"/>
  <c r="BQ164" i="31"/>
  <c r="BQ145" i="31"/>
  <c r="BQ61" i="31"/>
  <c r="BR31" i="31"/>
  <c r="BQ170" i="31"/>
  <c r="BQ151" i="31"/>
  <c r="BQ67" i="31"/>
  <c r="BW27" i="30"/>
  <c r="BV166" i="30"/>
  <c r="BV147" i="30"/>
  <c r="BV63" i="30"/>
  <c r="BU34" i="29"/>
  <c r="BR26" i="31"/>
  <c r="BR23" i="31"/>
  <c r="BV33" i="30"/>
  <c r="BU29" i="29"/>
  <c r="BV24" i="30"/>
  <c r="BU32" i="30"/>
  <c r="BV26" i="29"/>
  <c r="BU29" i="30"/>
  <c r="BU28" i="29"/>
  <c r="BT167" i="29"/>
  <c r="BT148" i="29"/>
  <c r="BT64" i="29"/>
  <c r="BR34" i="31"/>
  <c r="BQ173" i="31"/>
  <c r="BQ154" i="31"/>
  <c r="BQ70" i="31"/>
  <c r="BU30" i="30"/>
  <c r="BV33" i="29"/>
  <c r="BU172" i="29"/>
  <c r="BU153" i="29"/>
  <c r="BU69" i="29"/>
  <c r="BR33" i="31"/>
  <c r="BQ172" i="31"/>
  <c r="BQ153" i="31"/>
  <c r="BQ69" i="31"/>
  <c r="BR32" i="31"/>
  <c r="BR30" i="31"/>
  <c r="BV24" i="29"/>
  <c r="BR35" i="31"/>
  <c r="BQ174" i="31"/>
  <c r="BQ155" i="31"/>
  <c r="BQ71" i="31"/>
  <c r="BU31" i="29"/>
  <c r="BT151" i="29"/>
  <c r="BT170" i="29"/>
  <c r="BT67" i="29"/>
  <c r="BW28" i="30"/>
  <c r="BU25" i="29"/>
  <c r="BU34" i="30"/>
  <c r="BT173" i="30"/>
  <c r="BT154" i="30"/>
  <c r="BT70" i="30"/>
  <c r="BU26" i="30"/>
  <c r="BN37" i="36"/>
  <c r="BO37" i="36"/>
  <c r="BO31" i="32"/>
  <c r="BO37" i="34"/>
  <c r="BO37" i="35"/>
  <c r="BT60" i="33" l="1"/>
  <c r="BU24" i="33"/>
  <c r="BT37" i="33"/>
  <c r="BT62" i="33"/>
  <c r="BU26" i="33"/>
  <c r="BT70" i="33"/>
  <c r="BU34" i="33"/>
  <c r="BU65" i="33"/>
  <c r="BV29" i="33"/>
  <c r="BT71" i="33"/>
  <c r="BU35" i="33"/>
  <c r="BU30" i="33"/>
  <c r="BT67" i="33"/>
  <c r="BU31" i="33"/>
  <c r="BU64" i="33"/>
  <c r="BV28" i="33"/>
  <c r="BT68" i="33"/>
  <c r="BU32" i="33"/>
  <c r="BT63" i="33"/>
  <c r="BU27" i="33"/>
  <c r="BU61" i="33"/>
  <c r="BV25" i="33"/>
  <c r="BU69" i="33"/>
  <c r="BV33" i="33"/>
  <c r="CG21" i="32"/>
  <c r="CG26" i="32"/>
  <c r="CH23" i="32"/>
  <c r="CH27" i="32"/>
  <c r="CH22" i="32"/>
  <c r="CG28" i="32"/>
  <c r="CG25" i="32"/>
  <c r="CG29" i="32"/>
  <c r="CG24" i="32"/>
  <c r="CG20" i="32"/>
  <c r="BX28" i="30"/>
  <c r="BW24" i="29"/>
  <c r="BS30" i="31"/>
  <c r="BS32" i="31"/>
  <c r="BS33" i="31"/>
  <c r="BR172" i="31"/>
  <c r="BR153" i="31"/>
  <c r="BR69" i="31"/>
  <c r="BW33" i="29"/>
  <c r="BV172" i="29"/>
  <c r="BV153" i="29"/>
  <c r="BV69" i="29"/>
  <c r="BV26" i="30"/>
  <c r="BV25" i="29"/>
  <c r="BV30" i="30"/>
  <c r="BS34" i="31"/>
  <c r="BR173" i="31"/>
  <c r="BR154" i="31"/>
  <c r="BR70" i="31"/>
  <c r="BV28" i="29"/>
  <c r="BU167" i="29"/>
  <c r="BU148" i="29"/>
  <c r="BU64" i="29"/>
  <c r="BV29" i="30"/>
  <c r="BW26" i="29"/>
  <c r="BV32" i="30"/>
  <c r="BW24" i="30"/>
  <c r="BV29" i="29"/>
  <c r="BW33" i="30"/>
  <c r="BS23" i="31"/>
  <c r="BS26" i="31"/>
  <c r="BV34" i="29"/>
  <c r="BX27" i="30"/>
  <c r="BW166" i="30"/>
  <c r="BW147" i="30"/>
  <c r="BW63" i="30"/>
  <c r="BS31" i="31"/>
  <c r="BR170" i="31"/>
  <c r="BR151" i="31"/>
  <c r="BR67" i="31"/>
  <c r="BS25" i="31"/>
  <c r="BR145" i="31"/>
  <c r="BR164" i="31"/>
  <c r="BR61" i="31"/>
  <c r="BS27" i="31"/>
  <c r="BR166" i="31"/>
  <c r="BR147" i="31"/>
  <c r="BR63" i="31"/>
  <c r="BW35" i="29"/>
  <c r="BS29" i="31"/>
  <c r="BV25" i="30"/>
  <c r="BU164" i="30"/>
  <c r="BU145" i="30"/>
  <c r="BU61" i="30"/>
  <c r="BW27" i="29"/>
  <c r="BV166" i="29"/>
  <c r="BV147" i="29"/>
  <c r="BV63" i="29"/>
  <c r="BS24" i="31"/>
  <c r="BR163" i="31"/>
  <c r="BR144" i="31"/>
  <c r="BR60" i="31"/>
  <c r="BW23" i="30"/>
  <c r="BV32" i="29"/>
  <c r="BV30" i="29"/>
  <c r="BS28" i="31"/>
  <c r="BR167" i="31"/>
  <c r="BR148" i="31"/>
  <c r="BR64" i="31"/>
  <c r="BV35" i="30"/>
  <c r="BU155" i="30"/>
  <c r="BU174" i="30"/>
  <c r="BU71" i="30"/>
  <c r="BV31" i="30"/>
  <c r="BU170" i="30"/>
  <c r="BU151" i="30"/>
  <c r="BU67" i="30"/>
  <c r="BW23" i="29"/>
  <c r="BV34" i="30"/>
  <c r="BU173" i="30"/>
  <c r="BU154" i="30"/>
  <c r="BU70" i="30"/>
  <c r="BV31" i="29"/>
  <c r="BU151" i="29"/>
  <c r="BU170" i="29"/>
  <c r="BU67" i="29"/>
  <c r="BS35" i="31"/>
  <c r="BR174" i="31"/>
  <c r="BR155" i="31"/>
  <c r="BR71" i="31"/>
  <c r="BP37" i="36"/>
  <c r="BP31" i="32"/>
  <c r="BP37" i="34"/>
  <c r="BP37" i="35"/>
  <c r="BV69" i="33" l="1"/>
  <c r="BW33" i="33"/>
  <c r="BU63" i="33"/>
  <c r="BV27" i="33"/>
  <c r="BV64" i="33"/>
  <c r="BW28" i="33"/>
  <c r="BU71" i="33"/>
  <c r="BV35" i="33"/>
  <c r="BU70" i="33"/>
  <c r="BV34" i="33"/>
  <c r="BU60" i="33"/>
  <c r="BV24" i="33"/>
  <c r="BU37" i="33"/>
  <c r="BV61" i="33"/>
  <c r="BW25" i="33"/>
  <c r="BU68" i="33"/>
  <c r="BV32" i="33"/>
  <c r="BU67" i="33"/>
  <c r="BV31" i="33"/>
  <c r="BV30" i="33"/>
  <c r="BV65" i="33"/>
  <c r="BW29" i="33"/>
  <c r="BU62" i="33"/>
  <c r="BV26" i="33"/>
  <c r="CH25" i="32"/>
  <c r="CH21" i="32"/>
  <c r="CH20" i="32"/>
  <c r="CH29" i="32"/>
  <c r="CH24" i="32"/>
  <c r="CH28" i="32"/>
  <c r="CH26" i="32"/>
  <c r="BX23" i="29"/>
  <c r="BX23" i="30"/>
  <c r="BT24" i="31"/>
  <c r="BS163" i="31"/>
  <c r="BS144" i="31"/>
  <c r="BS60" i="31"/>
  <c r="BX27" i="29"/>
  <c r="BW166" i="29"/>
  <c r="BW147" i="29"/>
  <c r="BW63" i="29"/>
  <c r="BW25" i="30"/>
  <c r="BV164" i="30"/>
  <c r="BV145" i="30"/>
  <c r="BV61" i="30"/>
  <c r="BT29" i="31"/>
  <c r="BX35" i="29"/>
  <c r="BT27" i="31"/>
  <c r="BS166" i="31"/>
  <c r="BS147" i="31"/>
  <c r="BS63" i="31"/>
  <c r="BT25" i="31"/>
  <c r="BS145" i="31"/>
  <c r="BS164" i="31"/>
  <c r="BS61" i="31"/>
  <c r="BT31" i="31"/>
  <c r="BS170" i="31"/>
  <c r="BS151" i="31"/>
  <c r="BS67" i="31"/>
  <c r="BY27" i="30"/>
  <c r="BX166" i="30"/>
  <c r="BX147" i="30"/>
  <c r="BX63" i="30"/>
  <c r="BW34" i="29"/>
  <c r="BT26" i="31"/>
  <c r="BT23" i="31"/>
  <c r="BX33" i="30"/>
  <c r="BW29" i="29"/>
  <c r="BX24" i="30"/>
  <c r="BW32" i="30"/>
  <c r="BX26" i="29"/>
  <c r="BW29" i="30"/>
  <c r="BW28" i="29"/>
  <c r="BV167" i="29"/>
  <c r="BV148" i="29"/>
  <c r="BV64" i="29"/>
  <c r="BT34" i="31"/>
  <c r="BS173" i="31"/>
  <c r="BS154" i="31"/>
  <c r="BS70" i="31"/>
  <c r="BW30" i="30"/>
  <c r="BT35" i="31"/>
  <c r="BS174" i="31"/>
  <c r="BS155" i="31"/>
  <c r="BS71" i="31"/>
  <c r="BW31" i="29"/>
  <c r="BV170" i="29"/>
  <c r="BV151" i="29"/>
  <c r="BV67" i="29"/>
  <c r="BW34" i="30"/>
  <c r="BV173" i="30"/>
  <c r="BV154" i="30"/>
  <c r="BV70" i="30"/>
  <c r="BW31" i="30"/>
  <c r="BV170" i="30"/>
  <c r="BV151" i="30"/>
  <c r="BV67" i="30"/>
  <c r="BW35" i="30"/>
  <c r="BV174" i="30"/>
  <c r="BV155" i="30"/>
  <c r="BV71" i="30"/>
  <c r="BT28" i="31"/>
  <c r="BS167" i="31"/>
  <c r="BS148" i="31"/>
  <c r="BS64" i="31"/>
  <c r="BW30" i="29"/>
  <c r="BW32" i="29"/>
  <c r="BX33" i="29"/>
  <c r="BW172" i="29"/>
  <c r="BW153" i="29"/>
  <c r="BW69" i="29"/>
  <c r="BT33" i="31"/>
  <c r="BS172" i="31"/>
  <c r="BS153" i="31"/>
  <c r="BS69" i="31"/>
  <c r="BT32" i="31"/>
  <c r="BT30" i="31"/>
  <c r="BX24" i="29"/>
  <c r="BY28" i="30"/>
  <c r="BW25" i="29"/>
  <c r="BW26" i="30"/>
  <c r="BQ37" i="36"/>
  <c r="BQ37" i="34"/>
  <c r="BQ31" i="32"/>
  <c r="BQ37" i="35"/>
  <c r="BW65" i="33" l="1"/>
  <c r="BX29" i="33"/>
  <c r="BV67" i="33"/>
  <c r="BW31" i="33"/>
  <c r="BW61" i="33"/>
  <c r="BX25" i="33"/>
  <c r="BV63" i="33"/>
  <c r="BW27" i="33"/>
  <c r="BV70" i="33"/>
  <c r="BW34" i="33"/>
  <c r="BV62" i="33"/>
  <c r="BW26" i="33"/>
  <c r="BW30" i="33"/>
  <c r="BV68" i="33"/>
  <c r="BW32" i="33"/>
  <c r="BW64" i="33"/>
  <c r="BX28" i="33"/>
  <c r="BW69" i="33"/>
  <c r="BX33" i="33"/>
  <c r="BV60" i="33"/>
  <c r="BW24" i="33"/>
  <c r="BV37" i="33"/>
  <c r="BV71" i="33"/>
  <c r="BW35" i="33"/>
  <c r="BX28" i="29"/>
  <c r="BW167" i="29"/>
  <c r="BW148" i="29"/>
  <c r="BW64" i="29"/>
  <c r="BX29" i="29"/>
  <c r="BU25" i="31"/>
  <c r="BT164" i="31"/>
  <c r="BT145" i="31"/>
  <c r="BT61" i="31"/>
  <c r="BX32" i="29"/>
  <c r="BU28" i="31"/>
  <c r="BT167" i="31"/>
  <c r="BT148" i="31"/>
  <c r="BT64" i="31"/>
  <c r="BX35" i="30"/>
  <c r="BW174" i="30"/>
  <c r="BW155" i="30"/>
  <c r="BW71" i="30"/>
  <c r="BX31" i="30"/>
  <c r="BW170" i="30"/>
  <c r="BW151" i="30"/>
  <c r="BW67" i="30"/>
  <c r="BY23" i="29"/>
  <c r="BU35" i="31"/>
  <c r="BT174" i="31"/>
  <c r="BT155" i="31"/>
  <c r="BT71" i="31"/>
  <c r="BX30" i="30"/>
  <c r="BX29" i="30"/>
  <c r="BX32" i="30"/>
  <c r="BY33" i="30"/>
  <c r="BU26" i="31"/>
  <c r="BU27" i="31"/>
  <c r="BT166" i="31"/>
  <c r="BT147" i="31"/>
  <c r="BT63" i="31"/>
  <c r="BX30" i="29"/>
  <c r="BX26" i="30"/>
  <c r="BX25" i="29"/>
  <c r="BZ28" i="30"/>
  <c r="BY24" i="29"/>
  <c r="BU30" i="31"/>
  <c r="BU32" i="31"/>
  <c r="BU33" i="31"/>
  <c r="BT172" i="31"/>
  <c r="BT153" i="31"/>
  <c r="BT69" i="31"/>
  <c r="BY33" i="29"/>
  <c r="BX172" i="29"/>
  <c r="BX153" i="29"/>
  <c r="BX69" i="29"/>
  <c r="BX34" i="30"/>
  <c r="BW173" i="30"/>
  <c r="BW154" i="30"/>
  <c r="BW70" i="30"/>
  <c r="BX31" i="29"/>
  <c r="BW170" i="29"/>
  <c r="BW151" i="29"/>
  <c r="BW67" i="29"/>
  <c r="BU34" i="31"/>
  <c r="BT173" i="31"/>
  <c r="BT154" i="31"/>
  <c r="BT70" i="31"/>
  <c r="BY26" i="29"/>
  <c r="BY24" i="30"/>
  <c r="BU23" i="31"/>
  <c r="BX34" i="29"/>
  <c r="BZ27" i="30"/>
  <c r="BY166" i="30"/>
  <c r="BY147" i="30"/>
  <c r="BY63" i="30"/>
  <c r="BU31" i="31"/>
  <c r="BT170" i="31"/>
  <c r="BT151" i="31"/>
  <c r="BT67" i="31"/>
  <c r="BY35" i="29"/>
  <c r="BU29" i="31"/>
  <c r="BX25" i="30"/>
  <c r="BW164" i="30"/>
  <c r="BW145" i="30"/>
  <c r="BW61" i="30"/>
  <c r="BY27" i="29"/>
  <c r="BX166" i="29"/>
  <c r="BX147" i="29"/>
  <c r="BX63" i="29"/>
  <c r="BU24" i="31"/>
  <c r="BT144" i="31"/>
  <c r="BT163" i="31"/>
  <c r="BT60" i="31"/>
  <c r="BY23" i="30"/>
  <c r="BR37" i="36"/>
  <c r="BR37" i="34"/>
  <c r="BR31" i="32"/>
  <c r="BR37" i="35"/>
  <c r="BW60" i="33" l="1"/>
  <c r="BX24" i="33"/>
  <c r="BW37" i="33"/>
  <c r="BX64" i="33"/>
  <c r="BY28" i="33"/>
  <c r="BX30" i="33"/>
  <c r="BW70" i="33"/>
  <c r="BX34" i="33"/>
  <c r="BX61" i="33"/>
  <c r="BY25" i="33"/>
  <c r="BX65" i="33"/>
  <c r="BY29" i="33"/>
  <c r="BW71" i="33"/>
  <c r="BX35" i="33"/>
  <c r="BX69" i="33"/>
  <c r="BY33" i="33"/>
  <c r="BW68" i="33"/>
  <c r="BX32" i="33"/>
  <c r="BW62" i="33"/>
  <c r="BX26" i="33"/>
  <c r="BW63" i="33"/>
  <c r="BX27" i="33"/>
  <c r="BW67" i="33"/>
  <c r="BX31" i="33"/>
  <c r="BZ23" i="30"/>
  <c r="BV24" i="31"/>
  <c r="BU144" i="31"/>
  <c r="BU163" i="31"/>
  <c r="BU60" i="31"/>
  <c r="BZ27" i="29"/>
  <c r="BY166" i="29"/>
  <c r="BY147" i="29"/>
  <c r="BY63" i="29"/>
  <c r="BY25" i="30"/>
  <c r="BX164" i="30"/>
  <c r="BX145" i="30"/>
  <c r="BX61" i="30"/>
  <c r="BV29" i="31"/>
  <c r="BZ35" i="29"/>
  <c r="BV31" i="31"/>
  <c r="BU170" i="31"/>
  <c r="BU151" i="31"/>
  <c r="BU67" i="31"/>
  <c r="CA27" i="30"/>
  <c r="BZ166" i="30"/>
  <c r="BZ147" i="30"/>
  <c r="BZ63" i="30"/>
  <c r="BY34" i="29"/>
  <c r="BV23" i="31"/>
  <c r="BZ24" i="30"/>
  <c r="BZ26" i="29"/>
  <c r="BV34" i="31"/>
  <c r="BU173" i="31"/>
  <c r="BU154" i="31"/>
  <c r="BU70" i="31"/>
  <c r="BY25" i="29"/>
  <c r="BY26" i="30"/>
  <c r="BY30" i="29"/>
  <c r="BV27" i="31"/>
  <c r="BU166" i="31"/>
  <c r="BU147" i="31"/>
  <c r="BU63" i="31"/>
  <c r="BV26" i="31"/>
  <c r="BZ33" i="30"/>
  <c r="BY32" i="30"/>
  <c r="BY29" i="30"/>
  <c r="BY30" i="30"/>
  <c r="BY31" i="30"/>
  <c r="BX170" i="30"/>
  <c r="BX151" i="30"/>
  <c r="BX67" i="30"/>
  <c r="BY35" i="30"/>
  <c r="BX155" i="30"/>
  <c r="BX174" i="30"/>
  <c r="BX71" i="30"/>
  <c r="BY32" i="29"/>
  <c r="BV25" i="31"/>
  <c r="BU164" i="31"/>
  <c r="BU145" i="31"/>
  <c r="BU61" i="31"/>
  <c r="BY29" i="29"/>
  <c r="BY28" i="29"/>
  <c r="BX167" i="29"/>
  <c r="BX148" i="29"/>
  <c r="BX64" i="29"/>
  <c r="BV35" i="31"/>
  <c r="BU174" i="31"/>
  <c r="BU155" i="31"/>
  <c r="BU71" i="31"/>
  <c r="BV28" i="31"/>
  <c r="BU167" i="31"/>
  <c r="BU148" i="31"/>
  <c r="BU64" i="31"/>
  <c r="BY31" i="29"/>
  <c r="BX151" i="29"/>
  <c r="BX170" i="29"/>
  <c r="BX67" i="29"/>
  <c r="BY34" i="30"/>
  <c r="BX173" i="30"/>
  <c r="BX154" i="30"/>
  <c r="BX70" i="30"/>
  <c r="BZ33" i="29"/>
  <c r="BY172" i="29"/>
  <c r="BY153" i="29"/>
  <c r="BY69" i="29"/>
  <c r="BV33" i="31"/>
  <c r="BU172" i="31"/>
  <c r="BU153" i="31"/>
  <c r="BU69" i="31"/>
  <c r="BV32" i="31"/>
  <c r="BV30" i="31"/>
  <c r="BZ24" i="29"/>
  <c r="CA28" i="30"/>
  <c r="BZ23" i="29"/>
  <c r="BS37" i="36"/>
  <c r="BS37" i="34"/>
  <c r="BS31" i="32"/>
  <c r="BS37" i="35"/>
  <c r="BX63" i="33" l="1"/>
  <c r="BY27" i="33"/>
  <c r="BX68" i="33"/>
  <c r="BY32" i="33"/>
  <c r="BX71" i="33"/>
  <c r="BY35" i="33"/>
  <c r="BY61" i="33"/>
  <c r="BZ25" i="33"/>
  <c r="BY30" i="33"/>
  <c r="BX67" i="33"/>
  <c r="BY31" i="33"/>
  <c r="BX62" i="33"/>
  <c r="BY26" i="33"/>
  <c r="BY69" i="33"/>
  <c r="BZ33" i="33"/>
  <c r="BX60" i="33"/>
  <c r="BY24" i="33"/>
  <c r="BX37" i="33"/>
  <c r="BY65" i="33"/>
  <c r="BZ29" i="33"/>
  <c r="BX70" i="33"/>
  <c r="BY34" i="33"/>
  <c r="BY64" i="33"/>
  <c r="BZ28" i="33"/>
  <c r="BZ30" i="30"/>
  <c r="BZ29" i="30"/>
  <c r="BZ32" i="30"/>
  <c r="CA33" i="30"/>
  <c r="BW26" i="31"/>
  <c r="BW27" i="31"/>
  <c r="BV166" i="31"/>
  <c r="BV147" i="31"/>
  <c r="BV63" i="31"/>
  <c r="BZ30" i="29"/>
  <c r="BZ26" i="30"/>
  <c r="BZ25" i="29"/>
  <c r="BW34" i="31"/>
  <c r="BV173" i="31"/>
  <c r="BV154" i="31"/>
  <c r="BV70" i="31"/>
  <c r="CA26" i="29"/>
  <c r="CA24" i="30"/>
  <c r="BW23" i="31"/>
  <c r="BZ34" i="29"/>
  <c r="CB27" i="30"/>
  <c r="CA166" i="30"/>
  <c r="CA147" i="30"/>
  <c r="CA63" i="30"/>
  <c r="BW31" i="31"/>
  <c r="BV170" i="31"/>
  <c r="BV151" i="31"/>
  <c r="BV67" i="31"/>
  <c r="CA35" i="29"/>
  <c r="BW29" i="31"/>
  <c r="BZ25" i="30"/>
  <c r="BY164" i="30"/>
  <c r="BY145" i="30"/>
  <c r="BY61" i="30"/>
  <c r="CA27" i="29"/>
  <c r="BZ166" i="29"/>
  <c r="BZ147" i="29"/>
  <c r="BZ63" i="29"/>
  <c r="BW24" i="31"/>
  <c r="BV163" i="31"/>
  <c r="BV144" i="31"/>
  <c r="BV60" i="31"/>
  <c r="CA23" i="30"/>
  <c r="CA23" i="29"/>
  <c r="CB28" i="30"/>
  <c r="CA24" i="29"/>
  <c r="BW30" i="31"/>
  <c r="BW32" i="31"/>
  <c r="BW33" i="31"/>
  <c r="BV172" i="31"/>
  <c r="BV153" i="31"/>
  <c r="BV69" i="31"/>
  <c r="CA33" i="29"/>
  <c r="BZ172" i="29"/>
  <c r="BZ153" i="29"/>
  <c r="BZ69" i="29"/>
  <c r="BZ34" i="30"/>
  <c r="BY173" i="30"/>
  <c r="BY154" i="30"/>
  <c r="BY70" i="30"/>
  <c r="BZ31" i="29"/>
  <c r="BY151" i="29"/>
  <c r="BY170" i="29"/>
  <c r="BY67" i="29"/>
  <c r="BW28" i="31"/>
  <c r="BV167" i="31"/>
  <c r="BV148" i="31"/>
  <c r="BV64" i="31"/>
  <c r="BW35" i="31"/>
  <c r="BV174" i="31"/>
  <c r="BV155" i="31"/>
  <c r="BV71" i="31"/>
  <c r="BZ28" i="29"/>
  <c r="BY167" i="29"/>
  <c r="BY148" i="29"/>
  <c r="BY64" i="29"/>
  <c r="BZ29" i="29"/>
  <c r="BW25" i="31"/>
  <c r="BV145" i="31"/>
  <c r="BV164" i="31"/>
  <c r="BV61" i="31"/>
  <c r="BZ32" i="29"/>
  <c r="BZ35" i="30"/>
  <c r="BY155" i="30"/>
  <c r="BY174" i="30"/>
  <c r="BY71" i="30"/>
  <c r="BZ31" i="30"/>
  <c r="BY170" i="30"/>
  <c r="BY151" i="30"/>
  <c r="BY67" i="30"/>
  <c r="BT37" i="36"/>
  <c r="BT37" i="34"/>
  <c r="BT31" i="32"/>
  <c r="BT37" i="35"/>
  <c r="BY70" i="33" l="1"/>
  <c r="BZ34" i="33"/>
  <c r="BY68" i="33"/>
  <c r="BZ32" i="33"/>
  <c r="BY60" i="33"/>
  <c r="BZ24" i="33"/>
  <c r="BY37" i="33"/>
  <c r="BY62" i="33"/>
  <c r="BZ26" i="33"/>
  <c r="BZ30" i="33"/>
  <c r="BY71" i="33"/>
  <c r="BZ35" i="33"/>
  <c r="BZ64" i="33"/>
  <c r="CA28" i="33"/>
  <c r="BZ65" i="33"/>
  <c r="CA29" i="33"/>
  <c r="BY63" i="33"/>
  <c r="BZ27" i="33"/>
  <c r="BZ69" i="33"/>
  <c r="CA33" i="33"/>
  <c r="BY67" i="33"/>
  <c r="BZ31" i="33"/>
  <c r="BZ61" i="33"/>
  <c r="CA25" i="33"/>
  <c r="CA31" i="30"/>
  <c r="BZ170" i="30"/>
  <c r="BZ151" i="30"/>
  <c r="BZ67" i="30"/>
  <c r="CA35" i="30"/>
  <c r="BZ174" i="30"/>
  <c r="BZ155" i="30"/>
  <c r="BZ71" i="30"/>
  <c r="CA32" i="29"/>
  <c r="BX25" i="31"/>
  <c r="BW145" i="31"/>
  <c r="BW164" i="31"/>
  <c r="BW61" i="31"/>
  <c r="CA29" i="29"/>
  <c r="CA28" i="29"/>
  <c r="BZ167" i="29"/>
  <c r="BZ148" i="29"/>
  <c r="BZ64" i="29"/>
  <c r="CB33" i="30"/>
  <c r="BX28" i="31"/>
  <c r="BW167" i="31"/>
  <c r="BW148" i="31"/>
  <c r="BW64" i="31"/>
  <c r="CA31" i="29"/>
  <c r="BZ170" i="29"/>
  <c r="BZ151" i="29"/>
  <c r="BZ67" i="29"/>
  <c r="CA34" i="30"/>
  <c r="BZ173" i="30"/>
  <c r="BZ154" i="30"/>
  <c r="BZ70" i="30"/>
  <c r="CB33" i="29"/>
  <c r="CA172" i="29"/>
  <c r="CA153" i="29"/>
  <c r="CA69" i="29"/>
  <c r="BX33" i="31"/>
  <c r="BW172" i="31"/>
  <c r="BW153" i="31"/>
  <c r="BW69" i="31"/>
  <c r="BX32" i="31"/>
  <c r="BX30" i="31"/>
  <c r="CB24" i="29"/>
  <c r="CC28" i="30"/>
  <c r="CB23" i="29"/>
  <c r="BX35" i="31"/>
  <c r="BW174" i="31"/>
  <c r="BW155" i="31"/>
  <c r="BW71" i="31"/>
  <c r="CB23" i="30"/>
  <c r="BX24" i="31"/>
  <c r="BW163" i="31"/>
  <c r="BW144" i="31"/>
  <c r="BW60" i="31"/>
  <c r="CB27" i="29"/>
  <c r="CA166" i="29"/>
  <c r="CA147" i="29"/>
  <c r="CA63" i="29"/>
  <c r="CA25" i="30"/>
  <c r="BZ164" i="30"/>
  <c r="BZ145" i="30"/>
  <c r="BZ61" i="30"/>
  <c r="BX29" i="31"/>
  <c r="CB35" i="29"/>
  <c r="BX31" i="31"/>
  <c r="BW170" i="31"/>
  <c r="BW151" i="31"/>
  <c r="BW67" i="31"/>
  <c r="CC27" i="30"/>
  <c r="CB166" i="30"/>
  <c r="CB147" i="30"/>
  <c r="CB63" i="30"/>
  <c r="CA34" i="29"/>
  <c r="BX23" i="31"/>
  <c r="CB24" i="30"/>
  <c r="CB26" i="29"/>
  <c r="BX34" i="31"/>
  <c r="BW173" i="31"/>
  <c r="BW154" i="31"/>
  <c r="BW70" i="31"/>
  <c r="CA25" i="29"/>
  <c r="CA26" i="30"/>
  <c r="CA30" i="29"/>
  <c r="BX27" i="31"/>
  <c r="BW166" i="31"/>
  <c r="BW147" i="31"/>
  <c r="BW63" i="31"/>
  <c r="BX26" i="31"/>
  <c r="CA32" i="30"/>
  <c r="CA29" i="30"/>
  <c r="CA30" i="30"/>
  <c r="BU37" i="36"/>
  <c r="BU37" i="34"/>
  <c r="BU31" i="32"/>
  <c r="BU37" i="35"/>
  <c r="CA64" i="33" l="1"/>
  <c r="CB28" i="33"/>
  <c r="CA30" i="33"/>
  <c r="CA61" i="33"/>
  <c r="CB25" i="33"/>
  <c r="CA69" i="33"/>
  <c r="CB33" i="33"/>
  <c r="BZ60" i="33"/>
  <c r="CA24" i="33"/>
  <c r="BZ37" i="33"/>
  <c r="BZ70" i="33"/>
  <c r="CA34" i="33"/>
  <c r="CA65" i="33"/>
  <c r="CB29" i="33"/>
  <c r="BZ71" i="33"/>
  <c r="CA35" i="33"/>
  <c r="BZ62" i="33"/>
  <c r="CA26" i="33"/>
  <c r="BZ67" i="33"/>
  <c r="CA31" i="33"/>
  <c r="BZ63" i="33"/>
  <c r="CA27" i="33"/>
  <c r="BZ68" i="33"/>
  <c r="CA32" i="33"/>
  <c r="CC33" i="30"/>
  <c r="CB28" i="29"/>
  <c r="CA167" i="29"/>
  <c r="CA148" i="29"/>
  <c r="CA64" i="29"/>
  <c r="CB29" i="29"/>
  <c r="BY25" i="31"/>
  <c r="BX164" i="31"/>
  <c r="BX145" i="31"/>
  <c r="BX61" i="31"/>
  <c r="CB32" i="29"/>
  <c r="CB35" i="30"/>
  <c r="CA174" i="30"/>
  <c r="CA155" i="30"/>
  <c r="CA71" i="30"/>
  <c r="CB31" i="30"/>
  <c r="CA170" i="30"/>
  <c r="CA151" i="30"/>
  <c r="CA67" i="30"/>
  <c r="BY34" i="31"/>
  <c r="BX173" i="31"/>
  <c r="BX154" i="31"/>
  <c r="BX70" i="31"/>
  <c r="CC26" i="29"/>
  <c r="CC24" i="30"/>
  <c r="BY23" i="31"/>
  <c r="CB34" i="29"/>
  <c r="CD27" i="30"/>
  <c r="CC166" i="30"/>
  <c r="CC147" i="30"/>
  <c r="CC63" i="30"/>
  <c r="BY31" i="31"/>
  <c r="BX170" i="31"/>
  <c r="BX151" i="31"/>
  <c r="BX67" i="31"/>
  <c r="CC35" i="29"/>
  <c r="BY29" i="31"/>
  <c r="CB25" i="30"/>
  <c r="CA164" i="30"/>
  <c r="CA145" i="30"/>
  <c r="CA61" i="30"/>
  <c r="CC27" i="29"/>
  <c r="CB166" i="29"/>
  <c r="CB147" i="29"/>
  <c r="CB63" i="29"/>
  <c r="BY24" i="31"/>
  <c r="BX144" i="31"/>
  <c r="BX163" i="31"/>
  <c r="BX60" i="31"/>
  <c r="CC23" i="30"/>
  <c r="CC23" i="29"/>
  <c r="CD28" i="30"/>
  <c r="CC24" i="29"/>
  <c r="BY30" i="31"/>
  <c r="BY32" i="31"/>
  <c r="BY33" i="31"/>
  <c r="BX172" i="31"/>
  <c r="BX153" i="31"/>
  <c r="BX69" i="31"/>
  <c r="CC33" i="29"/>
  <c r="CB172" i="29"/>
  <c r="CB153" i="29"/>
  <c r="CB69" i="29"/>
  <c r="CB34" i="30"/>
  <c r="CA173" i="30"/>
  <c r="CA154" i="30"/>
  <c r="CA70" i="30"/>
  <c r="CB31" i="29"/>
  <c r="CA170" i="29"/>
  <c r="CA151" i="29"/>
  <c r="CA67" i="29"/>
  <c r="BY28" i="31"/>
  <c r="BX167" i="31"/>
  <c r="BX148" i="31"/>
  <c r="BX64" i="31"/>
  <c r="CB29" i="30"/>
  <c r="CB32" i="30"/>
  <c r="BY26" i="31"/>
  <c r="BY27" i="31"/>
  <c r="BX166" i="31"/>
  <c r="BX147" i="31"/>
  <c r="BX63" i="31"/>
  <c r="CB30" i="29"/>
  <c r="CB26" i="30"/>
  <c r="CB25" i="29"/>
  <c r="CB30" i="30"/>
  <c r="BY35" i="31"/>
  <c r="BX174" i="31"/>
  <c r="BX155" i="31"/>
  <c r="BX71" i="31"/>
  <c r="BV37" i="36"/>
  <c r="BV31" i="32"/>
  <c r="BV37" i="34"/>
  <c r="BV37" i="35"/>
  <c r="CA62" i="33" l="1"/>
  <c r="CB26" i="33"/>
  <c r="CB65" i="33"/>
  <c r="CC29" i="33"/>
  <c r="CA68" i="33"/>
  <c r="CB32" i="33"/>
  <c r="CA67" i="33"/>
  <c r="CB31" i="33"/>
  <c r="CA60" i="33"/>
  <c r="CB24" i="33"/>
  <c r="CA37" i="33"/>
  <c r="CB61" i="33"/>
  <c r="CC25" i="33"/>
  <c r="CB64" i="33"/>
  <c r="CC28" i="33"/>
  <c r="CA71" i="33"/>
  <c r="CB35" i="33"/>
  <c r="CA70" i="33"/>
  <c r="CB34" i="33"/>
  <c r="CA63" i="33"/>
  <c r="CB27" i="33"/>
  <c r="CB69" i="33"/>
  <c r="CC33" i="33"/>
  <c r="CB30" i="33"/>
  <c r="BZ35" i="31"/>
  <c r="BY174" i="31"/>
  <c r="BY155" i="31"/>
  <c r="BY71" i="31"/>
  <c r="CC30" i="30"/>
  <c r="CC25" i="29"/>
  <c r="CC26" i="30"/>
  <c r="CC30" i="29"/>
  <c r="BZ27" i="31"/>
  <c r="BY166" i="31"/>
  <c r="BY147" i="31"/>
  <c r="BY63" i="31"/>
  <c r="BZ26" i="31"/>
  <c r="CC32" i="30"/>
  <c r="CC29" i="30"/>
  <c r="BZ28" i="31"/>
  <c r="BY167" i="31"/>
  <c r="BY148" i="31"/>
  <c r="BY64" i="31"/>
  <c r="CC31" i="29"/>
  <c r="CB151" i="29"/>
  <c r="CB170" i="29"/>
  <c r="CB67" i="29"/>
  <c r="CC34" i="30"/>
  <c r="CB173" i="30"/>
  <c r="CB154" i="30"/>
  <c r="CB70" i="30"/>
  <c r="CD33" i="29"/>
  <c r="CC172" i="29"/>
  <c r="CC153" i="29"/>
  <c r="CC69" i="29"/>
  <c r="BZ33" i="31"/>
  <c r="BY172" i="31"/>
  <c r="BY153" i="31"/>
  <c r="BY69" i="31"/>
  <c r="BZ32" i="31"/>
  <c r="BZ30" i="31"/>
  <c r="CD24" i="29"/>
  <c r="CE28" i="30"/>
  <c r="CD23" i="29"/>
  <c r="CD23" i="30"/>
  <c r="BZ24" i="31"/>
  <c r="BY144" i="31"/>
  <c r="BY163" i="31"/>
  <c r="BY60" i="31"/>
  <c r="CD27" i="29"/>
  <c r="CC166" i="29"/>
  <c r="CC147" i="29"/>
  <c r="CC63" i="29"/>
  <c r="CC25" i="30"/>
  <c r="CB164" i="30"/>
  <c r="CB145" i="30"/>
  <c r="CB61" i="30"/>
  <c r="BZ29" i="31"/>
  <c r="CD35" i="29"/>
  <c r="BZ31" i="31"/>
  <c r="BY170" i="31"/>
  <c r="BY151" i="31"/>
  <c r="BY67" i="31"/>
  <c r="CE27" i="30"/>
  <c r="CD166" i="30"/>
  <c r="CD147" i="30"/>
  <c r="CD63" i="30"/>
  <c r="CC34" i="29"/>
  <c r="BZ23" i="31"/>
  <c r="CD24" i="30"/>
  <c r="CD26" i="29"/>
  <c r="BZ34" i="31"/>
  <c r="BY173" i="31"/>
  <c r="BY154" i="31"/>
  <c r="BY70" i="31"/>
  <c r="CC31" i="30"/>
  <c r="CB170" i="30"/>
  <c r="CB151" i="30"/>
  <c r="CB67" i="30"/>
  <c r="CC35" i="30"/>
  <c r="CB155" i="30"/>
  <c r="CB174" i="30"/>
  <c r="CB71" i="30"/>
  <c r="CC32" i="29"/>
  <c r="BZ25" i="31"/>
  <c r="BY164" i="31"/>
  <c r="BY145" i="31"/>
  <c r="BY61" i="31"/>
  <c r="CC29" i="29"/>
  <c r="CC28" i="29"/>
  <c r="CB167" i="29"/>
  <c r="CB148" i="29"/>
  <c r="CB64" i="29"/>
  <c r="CD33" i="30"/>
  <c r="BW37" i="34"/>
  <c r="BW31" i="32"/>
  <c r="BW37" i="35"/>
  <c r="CB70" i="33" l="1"/>
  <c r="CC34" i="33"/>
  <c r="CC64" i="33"/>
  <c r="CD28" i="33"/>
  <c r="CC30" i="33"/>
  <c r="CB63" i="33"/>
  <c r="CC27" i="33"/>
  <c r="CB60" i="33"/>
  <c r="CC24" i="33"/>
  <c r="CB37" i="33"/>
  <c r="CB68" i="33"/>
  <c r="CC32" i="33"/>
  <c r="CB62" i="33"/>
  <c r="CC26" i="33"/>
  <c r="CB71" i="33"/>
  <c r="CC35" i="33"/>
  <c r="CC61" i="33"/>
  <c r="CD25" i="33"/>
  <c r="CC69" i="33"/>
  <c r="CD33" i="33"/>
  <c r="CB67" i="33"/>
  <c r="CC31" i="33"/>
  <c r="CC65" i="33"/>
  <c r="CD29" i="33"/>
  <c r="CE33" i="30"/>
  <c r="CD29" i="29"/>
  <c r="CD32" i="29"/>
  <c r="CD31" i="30"/>
  <c r="CC170" i="30"/>
  <c r="CC151" i="30"/>
  <c r="CC67" i="30"/>
  <c r="CA34" i="31"/>
  <c r="BZ173" i="31"/>
  <c r="BZ154" i="31"/>
  <c r="BZ70" i="31"/>
  <c r="CE26" i="29"/>
  <c r="CE24" i="30"/>
  <c r="CA23" i="31"/>
  <c r="CD34" i="29"/>
  <c r="CF27" i="30"/>
  <c r="CE166" i="30"/>
  <c r="CE147" i="30"/>
  <c r="CE63" i="30"/>
  <c r="CA31" i="31"/>
  <c r="BZ170" i="31"/>
  <c r="BZ151" i="31"/>
  <c r="BZ67" i="31"/>
  <c r="CE35" i="29"/>
  <c r="CA29" i="31"/>
  <c r="CD25" i="30"/>
  <c r="CC164" i="30"/>
  <c r="CC145" i="30"/>
  <c r="CC61" i="30"/>
  <c r="CE27" i="29"/>
  <c r="CD166" i="29"/>
  <c r="CD147" i="29"/>
  <c r="CD63" i="29"/>
  <c r="CA24" i="31"/>
  <c r="BZ163" i="31"/>
  <c r="BZ144" i="31"/>
  <c r="BZ60" i="31"/>
  <c r="CE23" i="30"/>
  <c r="CD28" i="29"/>
  <c r="CC167" i="29"/>
  <c r="CC148" i="29"/>
  <c r="CC64" i="29"/>
  <c r="CA25" i="31"/>
  <c r="BZ145" i="31"/>
  <c r="BZ164" i="31"/>
  <c r="BZ61" i="31"/>
  <c r="CD35" i="30"/>
  <c r="CC155" i="30"/>
  <c r="CC174" i="30"/>
  <c r="CC71" i="30"/>
  <c r="CD30" i="30"/>
  <c r="CE23" i="29"/>
  <c r="CF28" i="30"/>
  <c r="CE24" i="29"/>
  <c r="CA30" i="31"/>
  <c r="CA32" i="31"/>
  <c r="CA33" i="31"/>
  <c r="BZ172" i="31"/>
  <c r="BZ153" i="31"/>
  <c r="BZ69" i="31"/>
  <c r="CE33" i="29"/>
  <c r="CD172" i="29"/>
  <c r="CD153" i="29"/>
  <c r="CD69" i="29"/>
  <c r="CD34" i="30"/>
  <c r="CC173" i="30"/>
  <c r="CC154" i="30"/>
  <c r="CC70" i="30"/>
  <c r="CD31" i="29"/>
  <c r="CC151" i="29"/>
  <c r="CC170" i="29"/>
  <c r="CC67" i="29"/>
  <c r="CA28" i="31"/>
  <c r="BZ167" i="31"/>
  <c r="BZ148" i="31"/>
  <c r="BZ64" i="31"/>
  <c r="CD29" i="30"/>
  <c r="CD32" i="30"/>
  <c r="CA26" i="31"/>
  <c r="CA27" i="31"/>
  <c r="BZ166" i="31"/>
  <c r="BZ147" i="31"/>
  <c r="BZ63" i="31"/>
  <c r="CD30" i="29"/>
  <c r="CD26" i="30"/>
  <c r="CD25" i="29"/>
  <c r="CA35" i="31"/>
  <c r="BZ174" i="31"/>
  <c r="BZ155" i="31"/>
  <c r="BZ71" i="31"/>
  <c r="BW37" i="36"/>
  <c r="BX37" i="36"/>
  <c r="BX31" i="32"/>
  <c r="BX37" i="34"/>
  <c r="BX37" i="35"/>
  <c r="CD61" i="33" l="1"/>
  <c r="CE25" i="33"/>
  <c r="CC62" i="33"/>
  <c r="CD26" i="33"/>
  <c r="CD65" i="33"/>
  <c r="CE29" i="33"/>
  <c r="CD69" i="33"/>
  <c r="CE33" i="33"/>
  <c r="CC60" i="33"/>
  <c r="CD24" i="33"/>
  <c r="CC37" i="33"/>
  <c r="CD30" i="33"/>
  <c r="CC70" i="33"/>
  <c r="CD34" i="33"/>
  <c r="CC71" i="33"/>
  <c r="CD35" i="33"/>
  <c r="CC68" i="33"/>
  <c r="CD32" i="33"/>
  <c r="CC67" i="33"/>
  <c r="CD31" i="33"/>
  <c r="CC63" i="33"/>
  <c r="CD27" i="33"/>
  <c r="CD64" i="33"/>
  <c r="CE28" i="33"/>
  <c r="CE30" i="30"/>
  <c r="CB25" i="31"/>
  <c r="CA145" i="31"/>
  <c r="CA164" i="31"/>
  <c r="CA61" i="31"/>
  <c r="CF23" i="30"/>
  <c r="CE25" i="30"/>
  <c r="CD164" i="30"/>
  <c r="CD145" i="30"/>
  <c r="CD61" i="30"/>
  <c r="CB31" i="31"/>
  <c r="CA170" i="31"/>
  <c r="CA151" i="31"/>
  <c r="CA67" i="31"/>
  <c r="CB34" i="31"/>
  <c r="CA173" i="31"/>
  <c r="CA154" i="31"/>
  <c r="CA70" i="31"/>
  <c r="CB35" i="31"/>
  <c r="CA174" i="31"/>
  <c r="CA155" i="31"/>
  <c r="CA71" i="31"/>
  <c r="CE35" i="30"/>
  <c r="CD174" i="30"/>
  <c r="CD155" i="30"/>
  <c r="CD71" i="30"/>
  <c r="CB24" i="31"/>
  <c r="CA163" i="31"/>
  <c r="CA144" i="31"/>
  <c r="CA60" i="31"/>
  <c r="CF35" i="29"/>
  <c r="CF24" i="30"/>
  <c r="CE29" i="29"/>
  <c r="CE28" i="29"/>
  <c r="CD167" i="29"/>
  <c r="CD148" i="29"/>
  <c r="CD64" i="29"/>
  <c r="CF27" i="29"/>
  <c r="CE166" i="29"/>
  <c r="CE147" i="29"/>
  <c r="CE63" i="29"/>
  <c r="CB29" i="31"/>
  <c r="CG27" i="30"/>
  <c r="CF166" i="30"/>
  <c r="CF147" i="30"/>
  <c r="CF63" i="30"/>
  <c r="CB23" i="31"/>
  <c r="CF26" i="29"/>
  <c r="CE31" i="30"/>
  <c r="CD170" i="30"/>
  <c r="CD151" i="30"/>
  <c r="CD67" i="30"/>
  <c r="CE32" i="29"/>
  <c r="CF33" i="30"/>
  <c r="CE25" i="29"/>
  <c r="CE26" i="30"/>
  <c r="CE30" i="29"/>
  <c r="CB27" i="31"/>
  <c r="CA166" i="31"/>
  <c r="CA147" i="31"/>
  <c r="CA63" i="31"/>
  <c r="CB26" i="31"/>
  <c r="CE32" i="30"/>
  <c r="CE29" i="30"/>
  <c r="CE34" i="29"/>
  <c r="CB28" i="31"/>
  <c r="CA167" i="31"/>
  <c r="CA148" i="31"/>
  <c r="CA64" i="31"/>
  <c r="CE31" i="29"/>
  <c r="CD170" i="29"/>
  <c r="CD151" i="29"/>
  <c r="CD67" i="29"/>
  <c r="CE34" i="30"/>
  <c r="CD173" i="30"/>
  <c r="CD154" i="30"/>
  <c r="CD70" i="30"/>
  <c r="CF33" i="29"/>
  <c r="CE172" i="29"/>
  <c r="CE153" i="29"/>
  <c r="CE69" i="29"/>
  <c r="CB33" i="31"/>
  <c r="CA172" i="31"/>
  <c r="CA153" i="31"/>
  <c r="CA69" i="31"/>
  <c r="CB32" i="31"/>
  <c r="CB30" i="31"/>
  <c r="CF24" i="29"/>
  <c r="CG28" i="30"/>
  <c r="CF23" i="29"/>
  <c r="BY37" i="36"/>
  <c r="BY31" i="32"/>
  <c r="BY37" i="34"/>
  <c r="BY37" i="35"/>
  <c r="CD68" i="33" l="1"/>
  <c r="CE32" i="33"/>
  <c r="CD70" i="33"/>
  <c r="CE34" i="33"/>
  <c r="CE64" i="33"/>
  <c r="CF28" i="33"/>
  <c r="CD67" i="33"/>
  <c r="CE31" i="33"/>
  <c r="CD60" i="33"/>
  <c r="CE24" i="33"/>
  <c r="CD37" i="33"/>
  <c r="CE65" i="33"/>
  <c r="CF29" i="33"/>
  <c r="CE61" i="33"/>
  <c r="CF25" i="33"/>
  <c r="CD71" i="33"/>
  <c r="CE35" i="33"/>
  <c r="CE30" i="33"/>
  <c r="CD63" i="33"/>
  <c r="CE27" i="33"/>
  <c r="CE69" i="33"/>
  <c r="CF33" i="33"/>
  <c r="CD62" i="33"/>
  <c r="CE26" i="33"/>
  <c r="CF34" i="29"/>
  <c r="CG33" i="30"/>
  <c r="CF32" i="29"/>
  <c r="CF31" i="30"/>
  <c r="CE170" i="30"/>
  <c r="CE151" i="30"/>
  <c r="CE67" i="30"/>
  <c r="CG26" i="29"/>
  <c r="CC23" i="31"/>
  <c r="CH27" i="30"/>
  <c r="CG166" i="30"/>
  <c r="CG147" i="30"/>
  <c r="CG63" i="30"/>
  <c r="CC29" i="31"/>
  <c r="CG27" i="29"/>
  <c r="CF166" i="29"/>
  <c r="CF147" i="29"/>
  <c r="CF63" i="29"/>
  <c r="CF28" i="29"/>
  <c r="CE167" i="29"/>
  <c r="CE148" i="29"/>
  <c r="CE64" i="29"/>
  <c r="CF29" i="29"/>
  <c r="CG24" i="30"/>
  <c r="CG35" i="29"/>
  <c r="CC24" i="31"/>
  <c r="CB144" i="31"/>
  <c r="CB163" i="31"/>
  <c r="CB60" i="31"/>
  <c r="CF35" i="30"/>
  <c r="CE174" i="30"/>
  <c r="CE155" i="30"/>
  <c r="CE71" i="30"/>
  <c r="CC35" i="31"/>
  <c r="CB174" i="31"/>
  <c r="CB155" i="31"/>
  <c r="CB71" i="31"/>
  <c r="CC34" i="31"/>
  <c r="CB173" i="31"/>
  <c r="CB154" i="31"/>
  <c r="CB70" i="31"/>
  <c r="CC31" i="31"/>
  <c r="CB170" i="31"/>
  <c r="CB151" i="31"/>
  <c r="CB67" i="31"/>
  <c r="CF25" i="30"/>
  <c r="CE164" i="30"/>
  <c r="CE145" i="30"/>
  <c r="CE61" i="30"/>
  <c r="CG23" i="30"/>
  <c r="CC25" i="31"/>
  <c r="CB164" i="31"/>
  <c r="CB145" i="31"/>
  <c r="CB61" i="31"/>
  <c r="CF30" i="30"/>
  <c r="CG23" i="29"/>
  <c r="CH28" i="30"/>
  <c r="CG24" i="29"/>
  <c r="CC30" i="31"/>
  <c r="CC32" i="31"/>
  <c r="CC33" i="31"/>
  <c r="CB172" i="31"/>
  <c r="CB153" i="31"/>
  <c r="CB69" i="31"/>
  <c r="CG33" i="29"/>
  <c r="CF172" i="29"/>
  <c r="CF153" i="29"/>
  <c r="CF69" i="29"/>
  <c r="CF34" i="30"/>
  <c r="CE173" i="30"/>
  <c r="CE154" i="30"/>
  <c r="CE70" i="30"/>
  <c r="CF31" i="29"/>
  <c r="CE170" i="29"/>
  <c r="CE151" i="29"/>
  <c r="CE67" i="29"/>
  <c r="CC28" i="31"/>
  <c r="CB167" i="31"/>
  <c r="CB148" i="31"/>
  <c r="CB64" i="31"/>
  <c r="CF29" i="30"/>
  <c r="CF32" i="30"/>
  <c r="CC26" i="31"/>
  <c r="CC27" i="31"/>
  <c r="CB166" i="31"/>
  <c r="CB147" i="31"/>
  <c r="CB63" i="31"/>
  <c r="CF30" i="29"/>
  <c r="CF26" i="30"/>
  <c r="CF25" i="29"/>
  <c r="BZ37" i="36"/>
  <c r="BZ37" i="34"/>
  <c r="BZ31" i="32"/>
  <c r="BZ37" i="35"/>
  <c r="CF30" i="33" l="1"/>
  <c r="CF61" i="33"/>
  <c r="CG25" i="33"/>
  <c r="CE62" i="33"/>
  <c r="CF26" i="33"/>
  <c r="CE63" i="33"/>
  <c r="CF27" i="33"/>
  <c r="CE60" i="33"/>
  <c r="CF24" i="33"/>
  <c r="CE37" i="33"/>
  <c r="CF64" i="33"/>
  <c r="CG28" i="33"/>
  <c r="CE68" i="33"/>
  <c r="CF32" i="33"/>
  <c r="CE71" i="33"/>
  <c r="CF35" i="33"/>
  <c r="CF65" i="33"/>
  <c r="CG29" i="33"/>
  <c r="CF69" i="33"/>
  <c r="CG33" i="33"/>
  <c r="CE67" i="33"/>
  <c r="CF31" i="33"/>
  <c r="CE70" i="33"/>
  <c r="CF34" i="33"/>
  <c r="CG35" i="30"/>
  <c r="CF155" i="30"/>
  <c r="CF174" i="30"/>
  <c r="CF71" i="30"/>
  <c r="CD24" i="31"/>
  <c r="CC144" i="31"/>
  <c r="CC163" i="31"/>
  <c r="CC60" i="31"/>
  <c r="CH35" i="29"/>
  <c r="CH24" i="30"/>
  <c r="CG29" i="29"/>
  <c r="CG34" i="29"/>
  <c r="CD28" i="31"/>
  <c r="CC167" i="31"/>
  <c r="CC148" i="31"/>
  <c r="CC64" i="31"/>
  <c r="CG31" i="29"/>
  <c r="CF151" i="29"/>
  <c r="CF170" i="29"/>
  <c r="CF67" i="29"/>
  <c r="CG34" i="30"/>
  <c r="CF173" i="30"/>
  <c r="CF154" i="30"/>
  <c r="CF70" i="30"/>
  <c r="CH33" i="29"/>
  <c r="CG172" i="29"/>
  <c r="CG153" i="29"/>
  <c r="CG69" i="29"/>
  <c r="CD33" i="31"/>
  <c r="CC172" i="31"/>
  <c r="CC153" i="31"/>
  <c r="CC69" i="31"/>
  <c r="CD32" i="31"/>
  <c r="CD30" i="31"/>
  <c r="CH24" i="29"/>
  <c r="CH23" i="29"/>
  <c r="CG26" i="30"/>
  <c r="CG30" i="29"/>
  <c r="CD27" i="31"/>
  <c r="CC166" i="31"/>
  <c r="CC147" i="31"/>
  <c r="CC63" i="31"/>
  <c r="CD26" i="31"/>
  <c r="CG32" i="30"/>
  <c r="CG29" i="30"/>
  <c r="CG30" i="30"/>
  <c r="CD25" i="31"/>
  <c r="CC164" i="31"/>
  <c r="CC145" i="31"/>
  <c r="CC61" i="31"/>
  <c r="CH23" i="30"/>
  <c r="CG25" i="30"/>
  <c r="CF164" i="30"/>
  <c r="CF145" i="30"/>
  <c r="CF61" i="30"/>
  <c r="CD31" i="31"/>
  <c r="CC170" i="31"/>
  <c r="CC151" i="31"/>
  <c r="CC67" i="31"/>
  <c r="CD34" i="31"/>
  <c r="CC173" i="31"/>
  <c r="CC154" i="31"/>
  <c r="CC70" i="31"/>
  <c r="CD35" i="31"/>
  <c r="CC174" i="31"/>
  <c r="CC155" i="31"/>
  <c r="CC71" i="31"/>
  <c r="CG28" i="29"/>
  <c r="CF167" i="29"/>
  <c r="CF148" i="29"/>
  <c r="CF64" i="29"/>
  <c r="CH27" i="29"/>
  <c r="CG166" i="29"/>
  <c r="CG147" i="29"/>
  <c r="CG63" i="29"/>
  <c r="CD29" i="31"/>
  <c r="CH166" i="30"/>
  <c r="CH147" i="30"/>
  <c r="CH63" i="30"/>
  <c r="CD23" i="31"/>
  <c r="CH26" i="29"/>
  <c r="CG31" i="30"/>
  <c r="CF170" i="30"/>
  <c r="CF151" i="30"/>
  <c r="CF67" i="30"/>
  <c r="CG32" i="29"/>
  <c r="CH33" i="30"/>
  <c r="CG25" i="29"/>
  <c r="CA37" i="36"/>
  <c r="CA37" i="34"/>
  <c r="CA31" i="32"/>
  <c r="CA37" i="35"/>
  <c r="CG65" i="33" l="1"/>
  <c r="CH29" i="33"/>
  <c r="CH65" i="33" s="1"/>
  <c r="CF68" i="33"/>
  <c r="CG32" i="33"/>
  <c r="CF70" i="33"/>
  <c r="CG34" i="33"/>
  <c r="CG69" i="33"/>
  <c r="CH33" i="33"/>
  <c r="CH69" i="33" s="1"/>
  <c r="CF60" i="33"/>
  <c r="CG24" i="33"/>
  <c r="CF37" i="33"/>
  <c r="CF62" i="33"/>
  <c r="CG26" i="33"/>
  <c r="CG30" i="33"/>
  <c r="CF71" i="33"/>
  <c r="CG35" i="33"/>
  <c r="CG64" i="33"/>
  <c r="CH28" i="33"/>
  <c r="CH64" i="33" s="1"/>
  <c r="CF67" i="33"/>
  <c r="CG31" i="33"/>
  <c r="CF63" i="33"/>
  <c r="CG27" i="33"/>
  <c r="CG61" i="33"/>
  <c r="CH25" i="33"/>
  <c r="CH61" i="33" s="1"/>
  <c r="CH32" i="29"/>
  <c r="CH31" i="30"/>
  <c r="CG170" i="30"/>
  <c r="CG151" i="30"/>
  <c r="CG67" i="30"/>
  <c r="CE23" i="31"/>
  <c r="CH34" i="29"/>
  <c r="CH29" i="29"/>
  <c r="CE24" i="31"/>
  <c r="CD163" i="31"/>
  <c r="CD144" i="31"/>
  <c r="CD60" i="31"/>
  <c r="CH35" i="30"/>
  <c r="CG155" i="30"/>
  <c r="CG174" i="30"/>
  <c r="CG71" i="30"/>
  <c r="CE35" i="31"/>
  <c r="CD174" i="31"/>
  <c r="CD155" i="31"/>
  <c r="CD71" i="31"/>
  <c r="CE34" i="31"/>
  <c r="CD173" i="31"/>
  <c r="CD154" i="31"/>
  <c r="CD70" i="31"/>
  <c r="CE31" i="31"/>
  <c r="CD170" i="31"/>
  <c r="CD151" i="31"/>
  <c r="CD67" i="31"/>
  <c r="CH25" i="30"/>
  <c r="CG164" i="30"/>
  <c r="CG145" i="30"/>
  <c r="CG61" i="30"/>
  <c r="CE25" i="31"/>
  <c r="CD145" i="31"/>
  <c r="CD164" i="31"/>
  <c r="CD61" i="31"/>
  <c r="CH30" i="30"/>
  <c r="CE30" i="31"/>
  <c r="CE32" i="31"/>
  <c r="CE33" i="31"/>
  <c r="CD172" i="31"/>
  <c r="CD153" i="31"/>
  <c r="CD69" i="31"/>
  <c r="CH172" i="29"/>
  <c r="CH153" i="29"/>
  <c r="CH69" i="29"/>
  <c r="CH34" i="30"/>
  <c r="CG173" i="30"/>
  <c r="CG154" i="30"/>
  <c r="CG70" i="30"/>
  <c r="CH31" i="29"/>
  <c r="CG151" i="29"/>
  <c r="CG170" i="29"/>
  <c r="CG67" i="29"/>
  <c r="CE28" i="31"/>
  <c r="CD167" i="31"/>
  <c r="CD148" i="31"/>
  <c r="CD64" i="31"/>
  <c r="CH25" i="29"/>
  <c r="CE29" i="31"/>
  <c r="CH166" i="29"/>
  <c r="CH147" i="29"/>
  <c r="CH63" i="29"/>
  <c r="CH28" i="29"/>
  <c r="CG167" i="29"/>
  <c r="CG148" i="29"/>
  <c r="CG64" i="29"/>
  <c r="CH29" i="30"/>
  <c r="CH32" i="30"/>
  <c r="CE26" i="31"/>
  <c r="CE27" i="31"/>
  <c r="CD166" i="31"/>
  <c r="CD147" i="31"/>
  <c r="CD63" i="31"/>
  <c r="CH30" i="29"/>
  <c r="CH26" i="30"/>
  <c r="CB37" i="34"/>
  <c r="CB31" i="32"/>
  <c r="CB37" i="35"/>
  <c r="CH30" i="33" l="1"/>
  <c r="CG67" i="33"/>
  <c r="CH31" i="33"/>
  <c r="CH67" i="33" s="1"/>
  <c r="CG60" i="33"/>
  <c r="CH24" i="33"/>
  <c r="CG37" i="33"/>
  <c r="CG70" i="33"/>
  <c r="CH34" i="33"/>
  <c r="CH70" i="33" s="1"/>
  <c r="CG71" i="33"/>
  <c r="CH35" i="33"/>
  <c r="CH71" i="33" s="1"/>
  <c r="CG62" i="33"/>
  <c r="CH26" i="33"/>
  <c r="CH62" i="33" s="1"/>
  <c r="CG63" i="33"/>
  <c r="CH27" i="33"/>
  <c r="CH63" i="33" s="1"/>
  <c r="CG68" i="33"/>
  <c r="CH32" i="33"/>
  <c r="CH68" i="33" s="1"/>
  <c r="CF33" i="31"/>
  <c r="CE172" i="31"/>
  <c r="CE153" i="31"/>
  <c r="CE69" i="31"/>
  <c r="CF32" i="31"/>
  <c r="CF30" i="31"/>
  <c r="CH164" i="30"/>
  <c r="CH145" i="30"/>
  <c r="CH61" i="30"/>
  <c r="CF31" i="31"/>
  <c r="CE170" i="31"/>
  <c r="CE151" i="31"/>
  <c r="CE67" i="31"/>
  <c r="CF34" i="31"/>
  <c r="CE173" i="31"/>
  <c r="CE154" i="31"/>
  <c r="CE70" i="31"/>
  <c r="CF35" i="31"/>
  <c r="CE174" i="31"/>
  <c r="CE155" i="31"/>
  <c r="CE71" i="31"/>
  <c r="CH174" i="30"/>
  <c r="CH155" i="30"/>
  <c r="CH71" i="30"/>
  <c r="CF24" i="31"/>
  <c r="CE163" i="31"/>
  <c r="CE144" i="31"/>
  <c r="CE60" i="31"/>
  <c r="CF23" i="31"/>
  <c r="CF29" i="31"/>
  <c r="CF28" i="31"/>
  <c r="CE167" i="31"/>
  <c r="CE148" i="31"/>
  <c r="CE64" i="31"/>
  <c r="CH170" i="29"/>
  <c r="CH151" i="29"/>
  <c r="CH67" i="29"/>
  <c r="CH173" i="30"/>
  <c r="CH154" i="30"/>
  <c r="CH70" i="30"/>
  <c r="CF25" i="31"/>
  <c r="CE145" i="31"/>
  <c r="CE164" i="31"/>
  <c r="CE61" i="31"/>
  <c r="CF27" i="31"/>
  <c r="CE166" i="31"/>
  <c r="CE147" i="31"/>
  <c r="CE63" i="31"/>
  <c r="CF26" i="31"/>
  <c r="CH167" i="29"/>
  <c r="CH148" i="29"/>
  <c r="CH64" i="29"/>
  <c r="CH170" i="30"/>
  <c r="CH151" i="30"/>
  <c r="CH67" i="30"/>
  <c r="CB37" i="36"/>
  <c r="CC31" i="32"/>
  <c r="CC37" i="34"/>
  <c r="CC37" i="35"/>
  <c r="CH60" i="33" l="1"/>
  <c r="CH37" i="33"/>
  <c r="CG25" i="31"/>
  <c r="CF164" i="31"/>
  <c r="CF145" i="31"/>
  <c r="CF61" i="31"/>
  <c r="CG23" i="31"/>
  <c r="CG35" i="31"/>
  <c r="CF174" i="31"/>
  <c r="CF155" i="31"/>
  <c r="CF71" i="31"/>
  <c r="CG34" i="31"/>
  <c r="CF173" i="31"/>
  <c r="CF154" i="31"/>
  <c r="CF70" i="31"/>
  <c r="CG31" i="31"/>
  <c r="CF170" i="31"/>
  <c r="CF151" i="31"/>
  <c r="CF67" i="31"/>
  <c r="CG30" i="31"/>
  <c r="CG32" i="31"/>
  <c r="CG33" i="31"/>
  <c r="CF172" i="31"/>
  <c r="CF153" i="31"/>
  <c r="CF69" i="31"/>
  <c r="CG28" i="31"/>
  <c r="CF167" i="31"/>
  <c r="CF148" i="31"/>
  <c r="CF64" i="31"/>
  <c r="CG24" i="31"/>
  <c r="CF144" i="31"/>
  <c r="CF163" i="31"/>
  <c r="CF60" i="31"/>
  <c r="CG26" i="31"/>
  <c r="CG27" i="31"/>
  <c r="CF166" i="31"/>
  <c r="CF147" i="31"/>
  <c r="CF63" i="31"/>
  <c r="CG29" i="31"/>
  <c r="CC37" i="36"/>
  <c r="CD37" i="36"/>
  <c r="CD37" i="34"/>
  <c r="CD31" i="32"/>
  <c r="CD37" i="35"/>
  <c r="CH33" i="31" l="1"/>
  <c r="CG172" i="31"/>
  <c r="CG153" i="31"/>
  <c r="CG69" i="31"/>
  <c r="CH32" i="31"/>
  <c r="CH30" i="31"/>
  <c r="CH31" i="31"/>
  <c r="CG170" i="31"/>
  <c r="CG151" i="31"/>
  <c r="CG67" i="31"/>
  <c r="CH34" i="31"/>
  <c r="CG173" i="31"/>
  <c r="CG154" i="31"/>
  <c r="CG70" i="31"/>
  <c r="CH35" i="31"/>
  <c r="CG174" i="31"/>
  <c r="CG155" i="31"/>
  <c r="CG71" i="31"/>
  <c r="CH23" i="31"/>
  <c r="CH25" i="31"/>
  <c r="CG164" i="31"/>
  <c r="CG145" i="31"/>
  <c r="CG61" i="31"/>
  <c r="CH28" i="31"/>
  <c r="CG167" i="31"/>
  <c r="CG148" i="31"/>
  <c r="CG64" i="31"/>
  <c r="CH27" i="31"/>
  <c r="CG166" i="31"/>
  <c r="CG147" i="31"/>
  <c r="CG63" i="31"/>
  <c r="CH26" i="31"/>
  <c r="CH29" i="31"/>
  <c r="CH24" i="31"/>
  <c r="CG144" i="31"/>
  <c r="CG163" i="31"/>
  <c r="CG60" i="31"/>
  <c r="CE37" i="36"/>
  <c r="CE31" i="32"/>
  <c r="CE37" i="34"/>
  <c r="CE37" i="35"/>
  <c r="CH166" i="31" l="1"/>
  <c r="CH147" i="31"/>
  <c r="CH63" i="31"/>
  <c r="CH167" i="31"/>
  <c r="CH148" i="31"/>
  <c r="CH64" i="31"/>
  <c r="CH145" i="31"/>
  <c r="CH164" i="31"/>
  <c r="CH61" i="31"/>
  <c r="CH174" i="31"/>
  <c r="CH155" i="31"/>
  <c r="CH71" i="31"/>
  <c r="CH173" i="31"/>
  <c r="CH154" i="31"/>
  <c r="CH70" i="31"/>
  <c r="CH170" i="31"/>
  <c r="CH151" i="31"/>
  <c r="CH67" i="31"/>
  <c r="CH172" i="31"/>
  <c r="CH153" i="31"/>
  <c r="CH69" i="31"/>
  <c r="CH163" i="31"/>
  <c r="CH144" i="31"/>
  <c r="CH60" i="31"/>
  <c r="CF37" i="36"/>
  <c r="CF31" i="32"/>
  <c r="CF37" i="34"/>
  <c r="CF37" i="35"/>
  <c r="CG37" i="36" l="1"/>
  <c r="CG31" i="32"/>
  <c r="CG37" i="34"/>
  <c r="CG37" i="35"/>
  <c r="CH37" i="36" l="1"/>
  <c r="CH31" i="32"/>
  <c r="CH37" i="34"/>
  <c r="CH37" i="35"/>
  <c r="B19" i="10" l="1"/>
  <c r="B37" i="10" s="1"/>
  <c r="B55" i="10" s="1"/>
  <c r="B33" i="10"/>
  <c r="B51" i="10" s="1"/>
  <c r="B34" i="10"/>
  <c r="B52" i="10" s="1"/>
  <c r="B35" i="10"/>
  <c r="B53" i="10" s="1"/>
  <c r="B36" i="10"/>
  <c r="B54" i="10" s="1"/>
  <c r="B72" i="10" s="1"/>
  <c r="B32" i="10"/>
  <c r="B50" i="10" s="1"/>
  <c r="B31" i="10"/>
  <c r="B49" i="10" s="1"/>
  <c r="B30" i="10"/>
  <c r="B48" i="10" s="1"/>
  <c r="B29" i="10"/>
  <c r="B47" i="10" s="1"/>
  <c r="B28" i="10"/>
  <c r="B46" i="10" s="1"/>
  <c r="B27" i="10"/>
  <c r="B45" i="10" s="1"/>
  <c r="B26" i="10"/>
  <c r="B44" i="10" s="1"/>
  <c r="B25" i="10"/>
  <c r="B43" i="10" s="1"/>
  <c r="B24" i="10"/>
  <c r="B42" i="10" s="1"/>
  <c r="B23" i="10"/>
  <c r="B41" i="10" s="1"/>
  <c r="B59" i="10" l="1"/>
  <c r="B78" i="10" s="1"/>
  <c r="B60" i="10"/>
  <c r="B79" i="10" s="1"/>
  <c r="B61" i="10"/>
  <c r="B80" i="10" s="1"/>
  <c r="B62" i="10"/>
  <c r="B81" i="10" s="1"/>
  <c r="B63" i="10"/>
  <c r="B82" i="10" s="1"/>
  <c r="B64" i="10"/>
  <c r="B83" i="10" s="1"/>
  <c r="B65" i="10"/>
  <c r="B84" i="10" s="1"/>
  <c r="B66" i="10"/>
  <c r="B85" i="10" s="1"/>
  <c r="B67" i="10"/>
  <c r="B86" i="10" s="1"/>
  <c r="B68" i="10"/>
  <c r="B87" i="10" s="1"/>
  <c r="B71" i="10"/>
  <c r="B90" i="10" s="1"/>
  <c r="B70" i="10"/>
  <c r="B89" i="10" s="1"/>
  <c r="B69" i="10"/>
  <c r="B88" i="10" s="1"/>
  <c r="E69" i="28"/>
  <c r="N69" i="28"/>
  <c r="L69" i="28"/>
  <c r="D69" i="28"/>
  <c r="F69" i="28"/>
  <c r="M69" i="28"/>
  <c r="C69" i="28"/>
  <c r="C61" i="28" s="1"/>
  <c r="G69" i="28"/>
  <c r="K77" i="10"/>
  <c r="K92" i="10" s="1"/>
  <c r="AY77" i="10"/>
  <c r="AY92" i="10" s="1"/>
  <c r="BG77" i="10"/>
  <c r="BG92" i="10" s="1"/>
  <c r="BO77" i="10"/>
  <c r="BO92" i="10" s="1"/>
  <c r="BW77" i="10"/>
  <c r="BW92" i="10" s="1"/>
  <c r="CE77" i="10"/>
  <c r="CE92" i="10" s="1"/>
  <c r="S77" i="10"/>
  <c r="S92" i="10" s="1"/>
  <c r="AJ77" i="10"/>
  <c r="AJ92" i="10" s="1"/>
  <c r="BP77" i="10"/>
  <c r="BP92" i="10" s="1"/>
  <c r="BX77" i="10"/>
  <c r="BX92" i="10" s="1"/>
  <c r="CF77" i="10"/>
  <c r="CF92" i="10" s="1"/>
  <c r="D77" i="10"/>
  <c r="D92" i="10" s="1"/>
  <c r="AZ77" i="10"/>
  <c r="AZ92" i="10" s="1"/>
  <c r="AC77" i="10"/>
  <c r="AC92" i="10" s="1"/>
  <c r="AS77" i="10"/>
  <c r="AS92" i="10" s="1"/>
  <c r="BA77" i="10"/>
  <c r="BA92" i="10" s="1"/>
  <c r="BI77" i="10"/>
  <c r="BI92" i="10" s="1"/>
  <c r="BQ77" i="10"/>
  <c r="BQ92" i="10" s="1"/>
  <c r="BY77" i="10"/>
  <c r="BY92" i="10" s="1"/>
  <c r="CG77" i="10"/>
  <c r="CG92" i="10" s="1"/>
  <c r="AQ77" i="10"/>
  <c r="AQ92" i="10" s="1"/>
  <c r="AB77" i="10"/>
  <c r="AB92" i="10" s="1"/>
  <c r="U77" i="10"/>
  <c r="U92" i="10" s="1"/>
  <c r="AD77" i="10"/>
  <c r="AD92" i="10" s="1"/>
  <c r="AL77" i="10"/>
  <c r="AL92" i="10" s="1"/>
  <c r="AT77" i="10"/>
  <c r="AT92" i="10" s="1"/>
  <c r="BB77" i="10"/>
  <c r="BB92" i="10" s="1"/>
  <c r="BJ77" i="10"/>
  <c r="BJ92" i="10" s="1"/>
  <c r="BR77" i="10"/>
  <c r="BR92" i="10" s="1"/>
  <c r="BZ77" i="10"/>
  <c r="BZ92" i="10" s="1"/>
  <c r="CH77" i="10"/>
  <c r="CH92" i="10" s="1"/>
  <c r="AI77" i="10"/>
  <c r="AI92" i="10" s="1"/>
  <c r="E77" i="10"/>
  <c r="E92" i="10" s="1"/>
  <c r="V77" i="10"/>
  <c r="V92" i="10" s="1"/>
  <c r="W77" i="10"/>
  <c r="W92" i="10" s="1"/>
  <c r="AE77" i="10"/>
  <c r="AE92" i="10" s="1"/>
  <c r="AM77" i="10"/>
  <c r="AM92" i="10" s="1"/>
  <c r="AU77" i="10"/>
  <c r="AU92" i="10" s="1"/>
  <c r="BC77" i="10"/>
  <c r="BC92" i="10" s="1"/>
  <c r="BK77" i="10"/>
  <c r="BK92" i="10" s="1"/>
  <c r="BS77" i="10"/>
  <c r="BS92" i="10" s="1"/>
  <c r="CA77" i="10"/>
  <c r="CA92" i="10" s="1"/>
  <c r="L77" i="10"/>
  <c r="L92" i="10" s="1"/>
  <c r="BH77" i="10"/>
  <c r="BH92" i="10" s="1"/>
  <c r="F77" i="10"/>
  <c r="F92" i="10" s="1"/>
  <c r="G77" i="10"/>
  <c r="G92" i="10" s="1"/>
  <c r="H77" i="10"/>
  <c r="H92" i="10" s="1"/>
  <c r="P77" i="10"/>
  <c r="P92" i="10" s="1"/>
  <c r="X77" i="10"/>
  <c r="X92" i="10" s="1"/>
  <c r="AF77" i="10"/>
  <c r="AF92" i="10" s="1"/>
  <c r="AN77" i="10"/>
  <c r="AN92" i="10" s="1"/>
  <c r="AV77" i="10"/>
  <c r="AV92" i="10" s="1"/>
  <c r="BD77" i="10"/>
  <c r="BD92" i="10" s="1"/>
  <c r="BL77" i="10"/>
  <c r="BL92" i="10" s="1"/>
  <c r="BT77" i="10"/>
  <c r="BT92" i="10" s="1"/>
  <c r="CB77" i="10"/>
  <c r="CB92" i="10" s="1"/>
  <c r="C77" i="10"/>
  <c r="C92" i="10" s="1"/>
  <c r="T77" i="10"/>
  <c r="T92" i="10" s="1"/>
  <c r="M77" i="10"/>
  <c r="M92" i="10" s="1"/>
  <c r="N77" i="10"/>
  <c r="N92" i="10" s="1"/>
  <c r="O77" i="10"/>
  <c r="O92" i="10" s="1"/>
  <c r="I77" i="10"/>
  <c r="I92" i="10" s="1"/>
  <c r="Q77" i="10"/>
  <c r="Q92" i="10" s="1"/>
  <c r="Y77" i="10"/>
  <c r="Y92" i="10" s="1"/>
  <c r="AG77" i="10"/>
  <c r="AG92" i="10" s="1"/>
  <c r="AO77" i="10"/>
  <c r="AO92" i="10" s="1"/>
  <c r="AW77" i="10"/>
  <c r="AW92" i="10" s="1"/>
  <c r="BE77" i="10"/>
  <c r="BE92" i="10" s="1"/>
  <c r="BM77" i="10"/>
  <c r="BM92" i="10" s="1"/>
  <c r="BU77" i="10"/>
  <c r="BU92" i="10" s="1"/>
  <c r="CC77" i="10"/>
  <c r="CC92" i="10" s="1"/>
  <c r="AA77" i="10"/>
  <c r="AA92" i="10" s="1"/>
  <c r="AR77" i="10"/>
  <c r="AR92" i="10" s="1"/>
  <c r="AK77" i="10"/>
  <c r="AK92" i="10" s="1"/>
  <c r="J77" i="10"/>
  <c r="J92" i="10" s="1"/>
  <c r="R77" i="10"/>
  <c r="R92" i="10" s="1"/>
  <c r="Z77" i="10"/>
  <c r="Z92" i="10" s="1"/>
  <c r="AH77" i="10"/>
  <c r="AH92" i="10" s="1"/>
  <c r="AP77" i="10"/>
  <c r="AP92" i="10" s="1"/>
  <c r="AX77" i="10"/>
  <c r="AX92" i="10" s="1"/>
  <c r="BF77" i="10"/>
  <c r="BF92" i="10" s="1"/>
  <c r="BN77" i="10"/>
  <c r="BN92" i="10" s="1"/>
  <c r="BV77" i="10"/>
  <c r="BV92" i="10" s="1"/>
  <c r="CD77" i="10"/>
  <c r="CD92" i="10" s="1"/>
  <c r="G61" i="28" l="1"/>
  <c r="M61" i="28"/>
  <c r="D61" i="28"/>
  <c r="N61" i="28"/>
  <c r="F61" i="28"/>
  <c r="L61" i="28"/>
  <c r="E61" i="28"/>
  <c r="B30" i="2" l="1"/>
  <c r="B45" i="2" s="1"/>
  <c r="B60" i="2" s="1"/>
  <c r="B31" i="2"/>
  <c r="B46" i="2" s="1"/>
  <c r="C77" i="2"/>
  <c r="CH21" i="28" l="1"/>
  <c r="CH77" i="2"/>
  <c r="CF21" i="28"/>
  <c r="CF77" i="2"/>
  <c r="CB21" i="28"/>
  <c r="CB77" i="2"/>
  <c r="BX21" i="28"/>
  <c r="BX77" i="2"/>
  <c r="BT21" i="28"/>
  <c r="BT77" i="2"/>
  <c r="BP21" i="28"/>
  <c r="BP77" i="2"/>
  <c r="BL21" i="28"/>
  <c r="BL77" i="2"/>
  <c r="BH21" i="28"/>
  <c r="BH77" i="2"/>
  <c r="BD21" i="28"/>
  <c r="BD77" i="2"/>
  <c r="AZ21" i="28"/>
  <c r="AZ77" i="2"/>
  <c r="AV21" i="28"/>
  <c r="AV77" i="2"/>
  <c r="AR21" i="28"/>
  <c r="AR77" i="2"/>
  <c r="AN21" i="28"/>
  <c r="AN77" i="2"/>
  <c r="AJ21" i="28"/>
  <c r="AJ77" i="2"/>
  <c r="AF21" i="28"/>
  <c r="AF77" i="2"/>
  <c r="AB21" i="28"/>
  <c r="AB77" i="2"/>
  <c r="X21" i="28"/>
  <c r="X77" i="2"/>
  <c r="T21" i="28"/>
  <c r="T77" i="2"/>
  <c r="P21" i="28"/>
  <c r="P77" i="2"/>
  <c r="L21" i="28"/>
  <c r="L77" i="2"/>
  <c r="H21" i="28"/>
  <c r="H77" i="2"/>
  <c r="D77" i="2"/>
  <c r="D21" i="28"/>
  <c r="CA21" i="28"/>
  <c r="CA77" i="2"/>
  <c r="BW21" i="28"/>
  <c r="BW77" i="2"/>
  <c r="BS21" i="28"/>
  <c r="BS77" i="2"/>
  <c r="BO21" i="28"/>
  <c r="BO77" i="2"/>
  <c r="BK21" i="28"/>
  <c r="BK77" i="2"/>
  <c r="BG21" i="28"/>
  <c r="BG77" i="2"/>
  <c r="BC21" i="28"/>
  <c r="BC77" i="2"/>
  <c r="AY21" i="28"/>
  <c r="AY77" i="2"/>
  <c r="AU21" i="28"/>
  <c r="AU77" i="2"/>
  <c r="AQ21" i="28"/>
  <c r="AQ77" i="2"/>
  <c r="AM21" i="28"/>
  <c r="AM77" i="2"/>
  <c r="AI21" i="28"/>
  <c r="AI77" i="2"/>
  <c r="AE21" i="28"/>
  <c r="AE77" i="2"/>
  <c r="AA21" i="28"/>
  <c r="AA77" i="2"/>
  <c r="W21" i="28"/>
  <c r="W77" i="2"/>
  <c r="S21" i="28"/>
  <c r="S77" i="2"/>
  <c r="O21" i="28"/>
  <c r="O77" i="2"/>
  <c r="K21" i="28"/>
  <c r="K77" i="2"/>
  <c r="G21" i="28"/>
  <c r="G77" i="2"/>
  <c r="CE21" i="28"/>
  <c r="CE77" i="2"/>
  <c r="BZ21" i="28"/>
  <c r="BZ77" i="2"/>
  <c r="BR21" i="28"/>
  <c r="BR77" i="2"/>
  <c r="BJ21" i="28"/>
  <c r="BJ77" i="2"/>
  <c r="BB21" i="28"/>
  <c r="BB77" i="2"/>
  <c r="AX21" i="28"/>
  <c r="AX77" i="2"/>
  <c r="AP21" i="28"/>
  <c r="AP77" i="2"/>
  <c r="AH21" i="28"/>
  <c r="AH77" i="2"/>
  <c r="AD21" i="28"/>
  <c r="AD77" i="2"/>
  <c r="Z21" i="28"/>
  <c r="Z77" i="2"/>
  <c r="V21" i="28"/>
  <c r="V77" i="2"/>
  <c r="R21" i="28"/>
  <c r="R77" i="2"/>
  <c r="N21" i="28"/>
  <c r="N77" i="2"/>
  <c r="J21" i="28"/>
  <c r="J77" i="2"/>
  <c r="F21" i="28"/>
  <c r="F77" i="2"/>
  <c r="CD21" i="28"/>
  <c r="CD77" i="2"/>
  <c r="BV21" i="28"/>
  <c r="BV77" i="2"/>
  <c r="BN21" i="28"/>
  <c r="BN77" i="2"/>
  <c r="BF21" i="28"/>
  <c r="BF77" i="2"/>
  <c r="AT21" i="28"/>
  <c r="AT77" i="2"/>
  <c r="AL21" i="28"/>
  <c r="AL77" i="2"/>
  <c r="CG21" i="28"/>
  <c r="CG77" i="2"/>
  <c r="CC21" i="28"/>
  <c r="CC77" i="2"/>
  <c r="BY21" i="28"/>
  <c r="BY77" i="2"/>
  <c r="BU21" i="28"/>
  <c r="BU77" i="2"/>
  <c r="BQ21" i="28"/>
  <c r="BQ77" i="2"/>
  <c r="BM21" i="28"/>
  <c r="BM77" i="2"/>
  <c r="BI21" i="28"/>
  <c r="BI77" i="2"/>
  <c r="BE21" i="28"/>
  <c r="BE77" i="2"/>
  <c r="BA21" i="28"/>
  <c r="BA77" i="2"/>
  <c r="AW21" i="28"/>
  <c r="AW77" i="2"/>
  <c r="AS21" i="28"/>
  <c r="AS77" i="2"/>
  <c r="AO21" i="28"/>
  <c r="AO77" i="2"/>
  <c r="AK21" i="28"/>
  <c r="AK77" i="2"/>
  <c r="AG21" i="28"/>
  <c r="AG77" i="2"/>
  <c r="AC21" i="28"/>
  <c r="AC77" i="2"/>
  <c r="Y21" i="28"/>
  <c r="Y77" i="2"/>
  <c r="U21" i="28"/>
  <c r="U77" i="2"/>
  <c r="Q21" i="28"/>
  <c r="Q77" i="2"/>
  <c r="M21" i="28"/>
  <c r="M77" i="2"/>
  <c r="I21" i="28"/>
  <c r="I77" i="2"/>
  <c r="E21" i="28"/>
  <c r="E77" i="2"/>
  <c r="BY34" i="28"/>
  <c r="BY59" i="28" s="1"/>
  <c r="CH34" i="28"/>
  <c r="CH59" i="28" s="1"/>
  <c r="C34" i="28"/>
  <c r="C59" i="28" s="1"/>
  <c r="B20" i="2"/>
  <c r="B35" i="2" s="1"/>
  <c r="B50" i="2" s="1"/>
  <c r="B21" i="2"/>
  <c r="B36" i="2" s="1"/>
  <c r="B51" i="2" s="1"/>
  <c r="B22" i="2"/>
  <c r="B37" i="2" s="1"/>
  <c r="B52" i="2" s="1"/>
  <c r="B23" i="2"/>
  <c r="B38" i="2" s="1"/>
  <c r="B53" i="2" s="1"/>
  <c r="B24" i="2"/>
  <c r="B39" i="2" s="1"/>
  <c r="B54" i="2" s="1"/>
  <c r="B25" i="2"/>
  <c r="B40" i="2" s="1"/>
  <c r="B55" i="2" s="1"/>
  <c r="B26" i="2"/>
  <c r="B41" i="2" s="1"/>
  <c r="B56" i="2" s="1"/>
  <c r="B27" i="2"/>
  <c r="B42" i="2" s="1"/>
  <c r="B57" i="2" s="1"/>
  <c r="B28" i="2"/>
  <c r="B43" i="2" s="1"/>
  <c r="B58" i="2" s="1"/>
  <c r="B29" i="2"/>
  <c r="B44" i="2" s="1"/>
  <c r="B59" i="2" s="1"/>
  <c r="D34" i="28" l="1"/>
  <c r="D59" i="28" s="1"/>
  <c r="BD34" i="28"/>
  <c r="BD59" i="28" s="1"/>
  <c r="BI34" i="28"/>
  <c r="BI59" i="28" s="1"/>
  <c r="BT34" i="28"/>
  <c r="BT59" i="28" s="1"/>
  <c r="BT87" i="28" s="1"/>
  <c r="BT95" i="28" s="1"/>
  <c r="BT103" i="28" s="1"/>
  <c r="BW34" i="28"/>
  <c r="BW59" i="28" s="1"/>
  <c r="BW67" i="28" s="1"/>
  <c r="BW75" i="28" s="1"/>
  <c r="L34" i="28"/>
  <c r="L59" i="28" s="1"/>
  <c r="AC34" i="28"/>
  <c r="AC59" i="28" s="1"/>
  <c r="AC67" i="28" s="1"/>
  <c r="AC75" i="28" s="1"/>
  <c r="BB34" i="28"/>
  <c r="BB59" i="28" s="1"/>
  <c r="BB67" i="28" s="1"/>
  <c r="BB75" i="28" s="1"/>
  <c r="BG34" i="28"/>
  <c r="BG59" i="28" s="1"/>
  <c r="BG67" i="28" s="1"/>
  <c r="BG75" i="28" s="1"/>
  <c r="K34" i="28"/>
  <c r="K59" i="28" s="1"/>
  <c r="AJ34" i="28"/>
  <c r="AJ59" i="28" s="1"/>
  <c r="AJ87" i="28" s="1"/>
  <c r="AJ95" i="28" s="1"/>
  <c r="AJ103" i="28" s="1"/>
  <c r="AW34" i="28"/>
  <c r="AW59" i="28" s="1"/>
  <c r="AW87" i="28" s="1"/>
  <c r="AW95" i="28" s="1"/>
  <c r="AW103" i="28" s="1"/>
  <c r="BJ34" i="28"/>
  <c r="BJ59" i="28" s="1"/>
  <c r="BJ67" i="28" s="1"/>
  <c r="BJ75" i="28" s="1"/>
  <c r="W34" i="28"/>
  <c r="W59" i="28" s="1"/>
  <c r="AR34" i="28"/>
  <c r="AR59" i="28" s="1"/>
  <c r="AR67" i="28" s="1"/>
  <c r="AR75" i="28" s="1"/>
  <c r="BX34" i="28"/>
  <c r="BX59" i="28" s="1"/>
  <c r="BX87" i="28" s="1"/>
  <c r="BX95" i="28" s="1"/>
  <c r="BX103" i="28" s="1"/>
  <c r="N34" i="28"/>
  <c r="N59" i="28" s="1"/>
  <c r="N67" i="28" s="1"/>
  <c r="N75" i="28" s="1"/>
  <c r="BV34" i="28"/>
  <c r="BV59" i="28" s="1"/>
  <c r="AQ34" i="28"/>
  <c r="AQ59" i="28" s="1"/>
  <c r="AQ67" i="28" s="1"/>
  <c r="AQ75" i="28" s="1"/>
  <c r="M34" i="28"/>
  <c r="M59" i="28" s="1"/>
  <c r="M67" i="28" s="1"/>
  <c r="M75" i="28" s="1"/>
  <c r="BU34" i="28"/>
  <c r="BU59" i="28" s="1"/>
  <c r="BU67" i="28" s="1"/>
  <c r="BU75" i="28" s="1"/>
  <c r="AH34" i="28"/>
  <c r="AH59" i="28" s="1"/>
  <c r="BC34" i="28"/>
  <c r="BC59" i="28" s="1"/>
  <c r="BC67" i="28" s="1"/>
  <c r="BC75" i="28" s="1"/>
  <c r="X34" i="28"/>
  <c r="X59" i="28" s="1"/>
  <c r="X87" i="28" s="1"/>
  <c r="X95" i="28" s="1"/>
  <c r="X103" i="28" s="1"/>
  <c r="BP34" i="28"/>
  <c r="BP59" i="28" s="1"/>
  <c r="BP67" i="28" s="1"/>
  <c r="BP75" i="28" s="1"/>
  <c r="CE34" i="28"/>
  <c r="CE59" i="28" s="1"/>
  <c r="CE87" i="28" s="1"/>
  <c r="CE95" i="28" s="1"/>
  <c r="CE103" i="28" s="1"/>
  <c r="I34" i="28"/>
  <c r="I59" i="28" s="1"/>
  <c r="I87" i="28" s="1"/>
  <c r="I95" i="28" s="1"/>
  <c r="I103" i="28" s="1"/>
  <c r="AG34" i="28"/>
  <c r="AG59" i="28" s="1"/>
  <c r="AG67" i="28" s="1"/>
  <c r="AG75" i="28" s="1"/>
  <c r="BE34" i="28"/>
  <c r="BE59" i="28" s="1"/>
  <c r="BE67" i="28" s="1"/>
  <c r="BE75" i="28" s="1"/>
  <c r="CC34" i="28"/>
  <c r="CC59" i="28" s="1"/>
  <c r="CC67" i="28" s="1"/>
  <c r="CC75" i="28" s="1"/>
  <c r="BS34" i="28"/>
  <c r="BS59" i="28" s="1"/>
  <c r="BS67" i="28" s="1"/>
  <c r="BS75" i="28" s="1"/>
  <c r="R34" i="28"/>
  <c r="R59" i="28" s="1"/>
  <c r="R67" i="28" s="1"/>
  <c r="R75" i="28" s="1"/>
  <c r="AL34" i="28"/>
  <c r="AL59" i="28" s="1"/>
  <c r="BF34" i="28"/>
  <c r="BF59" i="28" s="1"/>
  <c r="BF67" i="28" s="1"/>
  <c r="BF75" i="28" s="1"/>
  <c r="CD34" i="28"/>
  <c r="CD59" i="28" s="1"/>
  <c r="CD67" i="28" s="1"/>
  <c r="CD75" i="28" s="1"/>
  <c r="S34" i="28"/>
  <c r="S59" i="28" s="1"/>
  <c r="S67" i="28" s="1"/>
  <c r="S75" i="28" s="1"/>
  <c r="AY34" i="28"/>
  <c r="AY59" i="28" s="1"/>
  <c r="AY67" i="28" s="1"/>
  <c r="AY75" i="28" s="1"/>
  <c r="CA34" i="28"/>
  <c r="CA59" i="28" s="1"/>
  <c r="CA67" i="28" s="1"/>
  <c r="CA75" i="28" s="1"/>
  <c r="T34" i="28"/>
  <c r="T59" i="28" s="1"/>
  <c r="T67" i="28" s="1"/>
  <c r="T75" i="28" s="1"/>
  <c r="AN34" i="28"/>
  <c r="AN59" i="28" s="1"/>
  <c r="AN67" i="28" s="1"/>
  <c r="AN75" i="28" s="1"/>
  <c r="BH34" i="28"/>
  <c r="BH59" i="28" s="1"/>
  <c r="CF34" i="28"/>
  <c r="CF59" i="28" s="1"/>
  <c r="CF67" i="28" s="1"/>
  <c r="CF75" i="28" s="1"/>
  <c r="Y34" i="28"/>
  <c r="Y59" i="28" s="1"/>
  <c r="Y67" i="28" s="1"/>
  <c r="Y75" i="28" s="1"/>
  <c r="E34" i="28"/>
  <c r="E59" i="28" s="1"/>
  <c r="E67" i="28" s="1"/>
  <c r="E75" i="28" s="1"/>
  <c r="U34" i="28"/>
  <c r="U59" i="28" s="1"/>
  <c r="U87" i="28" s="1"/>
  <c r="U95" i="28" s="1"/>
  <c r="U103" i="28" s="1"/>
  <c r="BA34" i="28"/>
  <c r="BA59" i="28" s="1"/>
  <c r="BA67" i="28" s="1"/>
  <c r="BA75" i="28" s="1"/>
  <c r="BN34" i="28"/>
  <c r="BN59" i="28" s="1"/>
  <c r="BN67" i="28" s="1"/>
  <c r="BN75" i="28" s="1"/>
  <c r="Z34" i="28"/>
  <c r="Z59" i="28" s="1"/>
  <c r="Z67" i="28" s="1"/>
  <c r="Z75" i="28" s="1"/>
  <c r="AE34" i="28"/>
  <c r="AE59" i="28" s="1"/>
  <c r="AU34" i="28"/>
  <c r="AU59" i="28" s="1"/>
  <c r="AU67" i="28" s="1"/>
  <c r="AU75" i="28" s="1"/>
  <c r="BK34" i="28"/>
  <c r="BK59" i="28" s="1"/>
  <c r="BK67" i="28" s="1"/>
  <c r="BK75" i="28" s="1"/>
  <c r="P34" i="28"/>
  <c r="P59" i="28" s="1"/>
  <c r="P67" i="28" s="1"/>
  <c r="P75" i="28" s="1"/>
  <c r="AF34" i="28"/>
  <c r="AF59" i="28" s="1"/>
  <c r="AF67" i="28" s="1"/>
  <c r="AF75" i="28" s="1"/>
  <c r="AV34" i="28"/>
  <c r="AV59" i="28" s="1"/>
  <c r="AV87" i="28" s="1"/>
  <c r="AV95" i="28" s="1"/>
  <c r="AV103" i="28" s="1"/>
  <c r="BL34" i="28"/>
  <c r="BL59" i="28" s="1"/>
  <c r="BL67" i="28" s="1"/>
  <c r="BL75" i="28" s="1"/>
  <c r="CB34" i="28"/>
  <c r="CB59" i="28" s="1"/>
  <c r="CB67" i="28" s="1"/>
  <c r="CB75" i="28" s="1"/>
  <c r="AO34" i="28"/>
  <c r="AO59" i="28" s="1"/>
  <c r="AO67" i="28" s="1"/>
  <c r="AO75" i="28" s="1"/>
  <c r="AA34" i="28"/>
  <c r="AA59" i="28" s="1"/>
  <c r="AA67" i="28" s="1"/>
  <c r="AA75" i="28" s="1"/>
  <c r="V34" i="28"/>
  <c r="V59" i="28" s="1"/>
  <c r="V67" i="28" s="1"/>
  <c r="V75" i="28" s="1"/>
  <c r="AP34" i="28"/>
  <c r="AP59" i="28" s="1"/>
  <c r="AP67" i="28" s="1"/>
  <c r="AP75" i="28" s="1"/>
  <c r="AK34" i="28"/>
  <c r="AK59" i="28" s="1"/>
  <c r="AK67" i="28" s="1"/>
  <c r="AK75" i="28" s="1"/>
  <c r="BQ34" i="28"/>
  <c r="BQ59" i="28" s="1"/>
  <c r="BQ67" i="28" s="1"/>
  <c r="BQ75" i="28" s="1"/>
  <c r="CG34" i="28"/>
  <c r="CG59" i="28" s="1"/>
  <c r="CG67" i="28" s="1"/>
  <c r="CG75" i="28" s="1"/>
  <c r="J34" i="28"/>
  <c r="J59" i="28" s="1"/>
  <c r="J67" i="28" s="1"/>
  <c r="J75" i="28" s="1"/>
  <c r="AX34" i="28"/>
  <c r="AX59" i="28" s="1"/>
  <c r="AX67" i="28" s="1"/>
  <c r="AX75" i="28" s="1"/>
  <c r="BZ34" i="28"/>
  <c r="BZ59" i="28" s="1"/>
  <c r="BZ87" i="28" s="1"/>
  <c r="BZ95" i="28" s="1"/>
  <c r="BZ103" i="28" s="1"/>
  <c r="O34" i="28"/>
  <c r="O59" i="28" s="1"/>
  <c r="O67" i="28" s="1"/>
  <c r="O75" i="28" s="1"/>
  <c r="Q34" i="28"/>
  <c r="Q59" i="28" s="1"/>
  <c r="Q87" i="28" s="1"/>
  <c r="Q95" i="28" s="1"/>
  <c r="Q103" i="28" s="1"/>
  <c r="AS34" i="28"/>
  <c r="AS59" i="28" s="1"/>
  <c r="AS67" i="28" s="1"/>
  <c r="AS75" i="28" s="1"/>
  <c r="BM34" i="28"/>
  <c r="BM59" i="28" s="1"/>
  <c r="BM67" i="28" s="1"/>
  <c r="BM75" i="28" s="1"/>
  <c r="AI34" i="28"/>
  <c r="AI59" i="28" s="1"/>
  <c r="AI67" i="28" s="1"/>
  <c r="AI75" i="28" s="1"/>
  <c r="F34" i="28"/>
  <c r="F59" i="28" s="1"/>
  <c r="F87" i="28" s="1"/>
  <c r="F95" i="28" s="1"/>
  <c r="F103" i="28" s="1"/>
  <c r="AD34" i="28"/>
  <c r="AD59" i="28" s="1"/>
  <c r="AD67" i="28" s="1"/>
  <c r="AD75" i="28" s="1"/>
  <c r="AT34" i="28"/>
  <c r="AT59" i="28" s="1"/>
  <c r="AT67" i="28" s="1"/>
  <c r="AT75" i="28" s="1"/>
  <c r="BR34" i="28"/>
  <c r="BR59" i="28" s="1"/>
  <c r="BR67" i="28" s="1"/>
  <c r="BR75" i="28" s="1"/>
  <c r="G34" i="28"/>
  <c r="G59" i="28" s="1"/>
  <c r="G87" i="28" s="1"/>
  <c r="G95" i="28" s="1"/>
  <c r="G103" i="28" s="1"/>
  <c r="AM34" i="28"/>
  <c r="AM59" i="28" s="1"/>
  <c r="AM67" i="28" s="1"/>
  <c r="AM75" i="28" s="1"/>
  <c r="BO34" i="28"/>
  <c r="BO59" i="28" s="1"/>
  <c r="BO87" i="28" s="1"/>
  <c r="BO95" i="28" s="1"/>
  <c r="BO103" i="28" s="1"/>
  <c r="H34" i="28"/>
  <c r="H59" i="28" s="1"/>
  <c r="H67" i="28" s="1"/>
  <c r="H75" i="28" s="1"/>
  <c r="AB34" i="28"/>
  <c r="AB59" i="28" s="1"/>
  <c r="AB67" i="28" s="1"/>
  <c r="AB75" i="28" s="1"/>
  <c r="AZ34" i="28"/>
  <c r="AZ59" i="28" s="1"/>
  <c r="AZ87" i="28" s="1"/>
  <c r="AZ95" i="28" s="1"/>
  <c r="AZ103" i="28" s="1"/>
  <c r="I67" i="28"/>
  <c r="I75" i="28" s="1"/>
  <c r="AL67" i="28"/>
  <c r="AL75" i="28" s="1"/>
  <c r="AL87" i="28"/>
  <c r="AL95" i="28" s="1"/>
  <c r="AL103" i="28" s="1"/>
  <c r="CH67" i="28"/>
  <c r="CH75" i="28" s="1"/>
  <c r="CH87" i="28"/>
  <c r="CH95" i="28" s="1"/>
  <c r="CH103" i="28" s="1"/>
  <c r="BY67" i="28"/>
  <c r="BY75" i="28" s="1"/>
  <c r="BY87" i="28"/>
  <c r="BY95" i="28" s="1"/>
  <c r="BY103" i="28" s="1"/>
  <c r="N87" i="28"/>
  <c r="N95" i="28" s="1"/>
  <c r="N103" i="28" s="1"/>
  <c r="BE87" i="28"/>
  <c r="BE95" i="28" s="1"/>
  <c r="BE103" i="28" s="1"/>
  <c r="V87" i="28"/>
  <c r="V95" i="28" s="1"/>
  <c r="V103" i="28" s="1"/>
  <c r="AY87" i="28"/>
  <c r="AY95" i="28" s="1"/>
  <c r="AY103" i="28" s="1"/>
  <c r="L67" i="28"/>
  <c r="L75" i="28" s="1"/>
  <c r="L87" i="28"/>
  <c r="L95" i="28" s="1"/>
  <c r="L103" i="28" s="1"/>
  <c r="BH67" i="28"/>
  <c r="BH75" i="28" s="1"/>
  <c r="BH87" i="28"/>
  <c r="BH95" i="28" s="1"/>
  <c r="BH103" i="28" s="1"/>
  <c r="Q67" i="28"/>
  <c r="Q75" i="28" s="1"/>
  <c r="AW67" i="28"/>
  <c r="AW75" i="28" s="1"/>
  <c r="K67" i="28"/>
  <c r="K75" i="28" s="1"/>
  <c r="K87" i="28"/>
  <c r="K95" i="28" s="1"/>
  <c r="K103" i="28" s="1"/>
  <c r="D67" i="28"/>
  <c r="D75" i="28" s="1"/>
  <c r="D87" i="28"/>
  <c r="D95" i="28" s="1"/>
  <c r="D103" i="28" s="1"/>
  <c r="AJ67" i="28"/>
  <c r="AJ75" i="28" s="1"/>
  <c r="CE67" i="28"/>
  <c r="CE75" i="28" s="1"/>
  <c r="BA87" i="28"/>
  <c r="BA95" i="28" s="1"/>
  <c r="BA103" i="28" s="1"/>
  <c r="AH67" i="28"/>
  <c r="AH75" i="28" s="1"/>
  <c r="AH87" i="28"/>
  <c r="AH95" i="28" s="1"/>
  <c r="AH103" i="28" s="1"/>
  <c r="AQ87" i="28"/>
  <c r="AQ95" i="28" s="1"/>
  <c r="AQ103" i="28" s="1"/>
  <c r="BD67" i="28"/>
  <c r="BD75" i="28" s="1"/>
  <c r="BD87" i="28"/>
  <c r="BD95" i="28" s="1"/>
  <c r="BD103" i="28" s="1"/>
  <c r="BT67" i="28"/>
  <c r="BT75" i="28" s="1"/>
  <c r="F67" i="28"/>
  <c r="F75" i="28" s="1"/>
  <c r="W67" i="28"/>
  <c r="W75" i="28" s="1"/>
  <c r="W87" i="28"/>
  <c r="W95" i="28" s="1"/>
  <c r="W103" i="28" s="1"/>
  <c r="AC87" i="28"/>
  <c r="AC95" i="28" s="1"/>
  <c r="AC103" i="28" s="1"/>
  <c r="BI67" i="28"/>
  <c r="BI75" i="28" s="1"/>
  <c r="BI87" i="28"/>
  <c r="BI95" i="28" s="1"/>
  <c r="BI103" i="28" s="1"/>
  <c r="BV67" i="28"/>
  <c r="BV75" i="28" s="1"/>
  <c r="BV87" i="28"/>
  <c r="BV95" i="28" s="1"/>
  <c r="BV103" i="28" s="1"/>
  <c r="G67" i="28"/>
  <c r="G75" i="28" s="1"/>
  <c r="AE67" i="28"/>
  <c r="AE75" i="28" s="1"/>
  <c r="AE87" i="28"/>
  <c r="AE95" i="28" s="1"/>
  <c r="AE103" i="28" s="1"/>
  <c r="BC87" i="28"/>
  <c r="BC95" i="28" s="1"/>
  <c r="BC103" i="28" s="1"/>
  <c r="CB87" i="28"/>
  <c r="CB95" i="28" s="1"/>
  <c r="CB103" i="28" s="1"/>
  <c r="C67" i="28"/>
  <c r="C75" i="28" s="1"/>
  <c r="C87" i="28"/>
  <c r="C95" i="28" s="1"/>
  <c r="C103" i="28" s="1"/>
  <c r="BO67" i="28" l="1"/>
  <c r="BO75" i="28" s="1"/>
  <c r="AR87" i="28"/>
  <c r="AR95" i="28" s="1"/>
  <c r="AR103" i="28" s="1"/>
  <c r="U67" i="28"/>
  <c r="U75" i="28" s="1"/>
  <c r="AB87" i="28"/>
  <c r="AB95" i="28" s="1"/>
  <c r="AB103" i="28" s="1"/>
  <c r="BN87" i="28"/>
  <c r="BN95" i="28" s="1"/>
  <c r="BN103" i="28" s="1"/>
  <c r="BL87" i="28"/>
  <c r="BL95" i="28" s="1"/>
  <c r="BL103" i="28" s="1"/>
  <c r="O87" i="28"/>
  <c r="O95" i="28" s="1"/>
  <c r="O103" i="28" s="1"/>
  <c r="AX87" i="28"/>
  <c r="AX95" i="28" s="1"/>
  <c r="AX103" i="28" s="1"/>
  <c r="J87" i="28"/>
  <c r="J95" i="28" s="1"/>
  <c r="J103" i="28" s="1"/>
  <c r="AO87" i="28"/>
  <c r="AO95" i="28" s="1"/>
  <c r="AO103" i="28" s="1"/>
  <c r="X67" i="28"/>
  <c r="X75" i="28" s="1"/>
  <c r="T87" i="28"/>
  <c r="T95" i="28" s="1"/>
  <c r="T103" i="28" s="1"/>
  <c r="BS87" i="28"/>
  <c r="BS95" i="28" s="1"/>
  <c r="BS103" i="28" s="1"/>
  <c r="AV67" i="28"/>
  <c r="AV75" i="28" s="1"/>
  <c r="Y87" i="28"/>
  <c r="Y95" i="28" s="1"/>
  <c r="Y103" i="28" s="1"/>
  <c r="BX67" i="28"/>
  <c r="BX75" i="28" s="1"/>
  <c r="BK87" i="28"/>
  <c r="BK95" i="28" s="1"/>
  <c r="BK103" i="28" s="1"/>
  <c r="AF87" i="28"/>
  <c r="AF95" i="28" s="1"/>
  <c r="AF103" i="28" s="1"/>
  <c r="AU87" i="28"/>
  <c r="AU95" i="28" s="1"/>
  <c r="AU103" i="28" s="1"/>
  <c r="R87" i="28"/>
  <c r="R95" i="28" s="1"/>
  <c r="R103" i="28" s="1"/>
  <c r="BP87" i="28"/>
  <c r="BP95" i="28" s="1"/>
  <c r="BP103" i="28" s="1"/>
  <c r="BZ67" i="28"/>
  <c r="BZ75" i="28" s="1"/>
  <c r="BW87" i="28"/>
  <c r="BW95" i="28" s="1"/>
  <c r="BW103" i="28" s="1"/>
  <c r="CG87" i="28"/>
  <c r="CG95" i="28" s="1"/>
  <c r="CG103" i="28" s="1"/>
  <c r="BG87" i="28"/>
  <c r="BG95" i="28" s="1"/>
  <c r="BG103" i="28" s="1"/>
  <c r="M87" i="28"/>
  <c r="M95" i="28" s="1"/>
  <c r="M103" i="28" s="1"/>
  <c r="H87" i="28"/>
  <c r="H95" i="28" s="1"/>
  <c r="H103" i="28" s="1"/>
  <c r="CD87" i="28"/>
  <c r="CD95" i="28" s="1"/>
  <c r="CD103" i="28" s="1"/>
  <c r="BU87" i="28"/>
  <c r="BU95" i="28" s="1"/>
  <c r="BU103" i="28" s="1"/>
  <c r="AK87" i="28"/>
  <c r="AK95" i="28" s="1"/>
  <c r="AK103" i="28" s="1"/>
  <c r="E87" i="28"/>
  <c r="E95" i="28" s="1"/>
  <c r="E103" i="28" s="1"/>
  <c r="BJ87" i="28"/>
  <c r="BJ95" i="28" s="1"/>
  <c r="BJ103" i="28" s="1"/>
  <c r="BM87" i="28"/>
  <c r="BM95" i="28" s="1"/>
  <c r="BM103" i="28" s="1"/>
  <c r="BB87" i="28"/>
  <c r="BB95" i="28" s="1"/>
  <c r="BB103" i="28" s="1"/>
  <c r="AT87" i="28"/>
  <c r="AT95" i="28" s="1"/>
  <c r="AT103" i="28" s="1"/>
  <c r="CA87" i="28"/>
  <c r="CA95" i="28" s="1"/>
  <c r="CA103" i="28" s="1"/>
  <c r="AP87" i="28"/>
  <c r="AP95" i="28" s="1"/>
  <c r="AP103" i="28" s="1"/>
  <c r="AS87" i="28"/>
  <c r="AS95" i="28" s="1"/>
  <c r="AS103" i="28" s="1"/>
  <c r="AN87" i="28"/>
  <c r="AN95" i="28" s="1"/>
  <c r="AN103" i="28" s="1"/>
  <c r="CC87" i="28"/>
  <c r="CC95" i="28" s="1"/>
  <c r="CC103" i="28" s="1"/>
  <c r="AZ67" i="28"/>
  <c r="AZ75" i="28" s="1"/>
  <c r="AM87" i="28"/>
  <c r="AM95" i="28" s="1"/>
  <c r="AM103" i="28" s="1"/>
  <c r="AA87" i="28"/>
  <c r="AA95" i="28" s="1"/>
  <c r="AA103" i="28" s="1"/>
  <c r="P87" i="28"/>
  <c r="P95" i="28" s="1"/>
  <c r="P103" i="28" s="1"/>
  <c r="CF87" i="28"/>
  <c r="CF95" i="28" s="1"/>
  <c r="CF103" i="28" s="1"/>
  <c r="BF87" i="28"/>
  <c r="BF95" i="28" s="1"/>
  <c r="BF103" i="28" s="1"/>
  <c r="Z87" i="28"/>
  <c r="Z95" i="28" s="1"/>
  <c r="Z103" i="28" s="1"/>
  <c r="BQ87" i="28"/>
  <c r="BQ95" i="28" s="1"/>
  <c r="BQ103" i="28" s="1"/>
  <c r="AD87" i="28"/>
  <c r="AD95" i="28" s="1"/>
  <c r="AD103" i="28" s="1"/>
  <c r="AI87" i="28"/>
  <c r="AI95" i="28" s="1"/>
  <c r="AI103" i="28" s="1"/>
  <c r="BR87" i="28"/>
  <c r="BR95" i="28" s="1"/>
  <c r="BR103" i="28" s="1"/>
  <c r="AG87" i="28"/>
  <c r="AG95" i="28" s="1"/>
  <c r="AG103" i="28" s="1"/>
  <c r="S87" i="28"/>
  <c r="S95" i="28" s="1"/>
  <c r="S103" i="28" s="1"/>
  <c r="H5" i="10" l="1"/>
  <c r="H70" i="28" l="1"/>
  <c r="H62" i="28" s="1"/>
  <c r="H72" i="28" l="1"/>
  <c r="H64" i="28" s="1"/>
  <c r="W93" i="28" l="1"/>
  <c r="W101" i="28"/>
  <c r="X93" i="28" l="1"/>
  <c r="X101" i="28"/>
  <c r="Y93" i="28" l="1"/>
  <c r="Y101" i="28"/>
  <c r="Z93" i="28" l="1"/>
  <c r="Z101" i="28"/>
  <c r="AA93" i="28" l="1"/>
  <c r="AA101" i="28"/>
  <c r="AB93" i="28" l="1"/>
  <c r="AB101" i="28"/>
  <c r="AC93" i="28" l="1"/>
  <c r="AC101" i="28"/>
  <c r="AE93" i="28" l="1"/>
  <c r="AE101" i="28"/>
  <c r="AD93" i="28"/>
  <c r="AD101" i="28"/>
  <c r="AF93" i="28" l="1"/>
  <c r="AF101" i="28"/>
  <c r="AG93" i="28" l="1"/>
  <c r="AG101" i="28"/>
  <c r="AH93" i="28" l="1"/>
  <c r="AH101" i="28"/>
  <c r="AI93" i="28" l="1"/>
  <c r="AI101" i="28"/>
  <c r="AJ93" i="28" l="1"/>
  <c r="AJ101" i="28"/>
  <c r="AK93" i="28" l="1"/>
  <c r="AK101" i="28"/>
  <c r="AL93" i="28" l="1"/>
  <c r="AL101" i="28"/>
  <c r="AM93" i="28" l="1"/>
  <c r="AM101" i="28"/>
  <c r="AN93" i="28" l="1"/>
  <c r="AN101" i="28"/>
  <c r="AO93" i="28" l="1"/>
  <c r="AO101" i="28"/>
  <c r="AP93" i="28" l="1"/>
  <c r="AP101" i="28"/>
  <c r="AQ93" i="28" l="1"/>
  <c r="AQ101" i="28"/>
  <c r="AR93" i="28" l="1"/>
  <c r="AR101" i="28"/>
  <c r="AS93" i="28" l="1"/>
  <c r="AS101" i="28"/>
  <c r="AT93" i="28" l="1"/>
  <c r="AT101" i="28"/>
  <c r="AU93" i="28" l="1"/>
  <c r="AU101" i="28"/>
  <c r="AV93" i="28" l="1"/>
  <c r="AV101" i="28"/>
  <c r="AW93" i="28" l="1"/>
  <c r="AW101" i="28"/>
  <c r="AX93" i="28" l="1"/>
  <c r="AX101" i="28"/>
  <c r="AY93" i="28" l="1"/>
  <c r="AY101" i="28"/>
  <c r="AZ93" i="28" l="1"/>
  <c r="AZ101" i="28"/>
  <c r="BA93" i="28" l="1"/>
  <c r="BA101" i="28"/>
  <c r="BB93" i="28" l="1"/>
  <c r="BB101" i="28"/>
  <c r="BC93" i="28" l="1"/>
  <c r="BC101" i="28"/>
  <c r="BD93" i="28" l="1"/>
  <c r="BD101" i="28"/>
  <c r="BE93" i="28" l="1"/>
  <c r="BE101" i="28"/>
  <c r="BF93" i="28" l="1"/>
  <c r="BF101" i="28"/>
  <c r="BG93" i="28" l="1"/>
  <c r="BG101" i="28"/>
  <c r="BH93" i="28" l="1"/>
  <c r="BH101" i="28"/>
  <c r="BI93" i="28" l="1"/>
  <c r="BI101" i="28"/>
  <c r="BJ93" i="28" l="1"/>
  <c r="BJ101" i="28"/>
  <c r="BK93" i="28" l="1"/>
  <c r="BK101" i="28"/>
  <c r="BL93" i="28" l="1"/>
  <c r="BL101" i="28"/>
  <c r="BM93" i="28" l="1"/>
  <c r="BM101" i="28"/>
  <c r="BN93" i="28" l="1"/>
  <c r="BN101" i="28"/>
  <c r="BO93" i="28" l="1"/>
  <c r="BO101" i="28"/>
  <c r="BP93" i="28" l="1"/>
  <c r="BP101" i="28"/>
  <c r="BQ93" i="28" l="1"/>
  <c r="BQ101" i="28"/>
  <c r="BR93" i="28" l="1"/>
  <c r="BR101" i="28"/>
  <c r="BS93" i="28" l="1"/>
  <c r="BS101" i="28"/>
  <c r="BT93" i="28" l="1"/>
  <c r="BT101" i="28"/>
  <c r="BU93" i="28" l="1"/>
  <c r="BU101" i="28"/>
  <c r="BV93" i="28" l="1"/>
  <c r="BV101" i="28"/>
  <c r="BW93" i="28" l="1"/>
  <c r="BW101" i="28"/>
  <c r="BX93" i="28" l="1"/>
  <c r="BX101" i="28"/>
  <c r="BY93" i="28" l="1"/>
  <c r="BY101" i="28"/>
  <c r="BZ93" i="28" l="1"/>
  <c r="BZ101" i="28"/>
  <c r="CA93" i="28" l="1"/>
  <c r="CA101" i="28"/>
  <c r="CB93" i="28" l="1"/>
  <c r="CB101" i="28"/>
  <c r="CC93" i="28" l="1"/>
  <c r="CC101" i="28"/>
  <c r="CD93" i="28" l="1"/>
  <c r="CD101" i="28"/>
  <c r="CE93" i="28" l="1"/>
  <c r="CE101" i="28"/>
  <c r="CF93" i="28" l="1"/>
  <c r="CF101" i="28"/>
  <c r="CG93" i="28" l="1"/>
  <c r="CG101" i="28"/>
  <c r="CH93" i="28" l="1"/>
  <c r="CH101" i="28"/>
  <c r="J14" i="10" l="1"/>
  <c r="J8" i="10"/>
  <c r="K6" i="10" l="1"/>
  <c r="K7" i="10"/>
  <c r="K5" i="10"/>
  <c r="J9" i="10" l="1"/>
  <c r="J10" i="10"/>
  <c r="I10" i="10"/>
  <c r="J11" i="10"/>
  <c r="I11" i="10"/>
  <c r="J16" i="10" l="1"/>
  <c r="J15" i="10"/>
  <c r="J17" i="10"/>
  <c r="J13" i="10"/>
  <c r="I9" i="10"/>
  <c r="J7" i="10"/>
  <c r="J6" i="10"/>
  <c r="J5" i="10"/>
  <c r="H9" i="10"/>
  <c r="H19" i="10" s="1"/>
  <c r="K9" i="10"/>
  <c r="K8" i="10"/>
  <c r="K11" i="10"/>
  <c r="K10" i="10"/>
  <c r="J19" i="10" l="1"/>
  <c r="H69" i="28"/>
  <c r="J69" i="28" l="1"/>
  <c r="H61" i="28"/>
  <c r="K12" i="10"/>
  <c r="I12" i="10"/>
  <c r="I19" i="10" s="1"/>
  <c r="K19" i="10" l="1"/>
  <c r="D33" i="10" s="1"/>
  <c r="D69" i="10" s="1"/>
  <c r="O38" i="10"/>
  <c r="I69" i="28"/>
  <c r="J61" i="28"/>
  <c r="D31" i="10" l="1"/>
  <c r="D67" i="10" s="1"/>
  <c r="D30" i="10"/>
  <c r="E30" i="10" s="1"/>
  <c r="D25" i="10"/>
  <c r="D61" i="10" s="1"/>
  <c r="D35" i="10"/>
  <c r="D71" i="10" s="1"/>
  <c r="D23" i="10"/>
  <c r="E23" i="10" s="1"/>
  <c r="D32" i="10"/>
  <c r="D68" i="10" s="1"/>
  <c r="D28" i="10"/>
  <c r="D64" i="10" s="1"/>
  <c r="D29" i="10"/>
  <c r="D26" i="10"/>
  <c r="E26" i="10" s="1"/>
  <c r="F26" i="10" s="1"/>
  <c r="D27" i="10"/>
  <c r="D63" i="10" s="1"/>
  <c r="K69" i="28"/>
  <c r="K61" i="28" s="1"/>
  <c r="D24" i="10"/>
  <c r="D60" i="10" s="1"/>
  <c r="D34" i="10"/>
  <c r="D70" i="10" s="1"/>
  <c r="E33" i="10"/>
  <c r="E69" i="10" s="1"/>
  <c r="K70" i="28"/>
  <c r="K62" i="28" s="1"/>
  <c r="I61" i="28"/>
  <c r="E31" i="10" l="1"/>
  <c r="E67" i="10" s="1"/>
  <c r="D59" i="10"/>
  <c r="E34" i="10"/>
  <c r="E70" i="10" s="1"/>
  <c r="E27" i="10"/>
  <c r="E63" i="10" s="1"/>
  <c r="E25" i="10"/>
  <c r="F25" i="10" s="1"/>
  <c r="G25" i="10" s="1"/>
  <c r="D37" i="10"/>
  <c r="E28" i="10"/>
  <c r="F28" i="10" s="1"/>
  <c r="E29" i="10"/>
  <c r="F29" i="10" s="1"/>
  <c r="E32" i="10"/>
  <c r="E68" i="10" s="1"/>
  <c r="E35" i="10"/>
  <c r="F35" i="10" s="1"/>
  <c r="E24" i="10"/>
  <c r="E60" i="10" s="1"/>
  <c r="F31" i="10"/>
  <c r="G31" i="10" s="1"/>
  <c r="F33" i="10"/>
  <c r="G33" i="10" s="1"/>
  <c r="F30" i="10"/>
  <c r="F34" i="10"/>
  <c r="G26" i="10"/>
  <c r="E59" i="10"/>
  <c r="F23" i="10"/>
  <c r="D37" i="29"/>
  <c r="E37" i="29"/>
  <c r="E61" i="10" l="1"/>
  <c r="F61" i="10"/>
  <c r="F27" i="10"/>
  <c r="F63" i="10" s="1"/>
  <c r="E64" i="10"/>
  <c r="G29" i="10"/>
  <c r="H29" i="10" s="1"/>
  <c r="F32" i="10"/>
  <c r="G32" i="10" s="1"/>
  <c r="E37" i="10"/>
  <c r="F24" i="10"/>
  <c r="F60" i="10" s="1"/>
  <c r="F67" i="10"/>
  <c r="F69" i="10"/>
  <c r="G30" i="10"/>
  <c r="G35" i="10"/>
  <c r="H31" i="10"/>
  <c r="G67" i="10"/>
  <c r="H33" i="10"/>
  <c r="G69" i="10"/>
  <c r="H26" i="10"/>
  <c r="G28" i="10"/>
  <c r="F64" i="10"/>
  <c r="F59" i="10"/>
  <c r="G23" i="10"/>
  <c r="H25" i="10"/>
  <c r="G61" i="10"/>
  <c r="G34" i="10"/>
  <c r="F70" i="10"/>
  <c r="F37" i="29"/>
  <c r="G27" i="10" l="1"/>
  <c r="G63" i="10" s="1"/>
  <c r="F68" i="10"/>
  <c r="F37" i="10"/>
  <c r="G24" i="10"/>
  <c r="H24" i="10" s="1"/>
  <c r="H60" i="10" s="1"/>
  <c r="H32" i="10"/>
  <c r="G68" i="10"/>
  <c r="H30" i="10"/>
  <c r="G59" i="10"/>
  <c r="H23" i="10"/>
  <c r="I29" i="10"/>
  <c r="I26" i="10"/>
  <c r="H35" i="10"/>
  <c r="H34" i="10"/>
  <c r="G70" i="10"/>
  <c r="H28" i="10"/>
  <c r="G64" i="10"/>
  <c r="I33" i="10"/>
  <c r="H69" i="10"/>
  <c r="I31" i="10"/>
  <c r="H67" i="10"/>
  <c r="I25" i="10"/>
  <c r="H61" i="10"/>
  <c r="G37" i="29"/>
  <c r="H27" i="10" l="1"/>
  <c r="H63" i="10" s="1"/>
  <c r="G60" i="10"/>
  <c r="I24" i="10"/>
  <c r="I60" i="10" s="1"/>
  <c r="G37" i="10"/>
  <c r="H68" i="10"/>
  <c r="I32" i="10"/>
  <c r="I30" i="10"/>
  <c r="I34" i="10"/>
  <c r="H70" i="10"/>
  <c r="J29" i="10"/>
  <c r="H64" i="10"/>
  <c r="I28" i="10"/>
  <c r="J26" i="10"/>
  <c r="I35" i="10"/>
  <c r="J25" i="10"/>
  <c r="I61" i="10"/>
  <c r="J31" i="10"/>
  <c r="H59" i="10"/>
  <c r="I23" i="10"/>
  <c r="J33" i="10"/>
  <c r="I69" i="10"/>
  <c r="H37" i="29"/>
  <c r="H37" i="10" l="1"/>
  <c r="I27" i="10"/>
  <c r="J24" i="10"/>
  <c r="I68" i="10"/>
  <c r="J32" i="10"/>
  <c r="J30" i="10"/>
  <c r="K25" i="10"/>
  <c r="J61" i="10"/>
  <c r="J28" i="10"/>
  <c r="I64" i="10"/>
  <c r="I59" i="10"/>
  <c r="I37" i="10"/>
  <c r="J23" i="10"/>
  <c r="K31" i="10"/>
  <c r="K24" i="10"/>
  <c r="J60" i="10"/>
  <c r="K29" i="10"/>
  <c r="J69" i="10"/>
  <c r="K33" i="10"/>
  <c r="J35" i="10"/>
  <c r="K26" i="10"/>
  <c r="J34" i="10"/>
  <c r="I70" i="10"/>
  <c r="I37" i="29"/>
  <c r="J27" i="10" l="1"/>
  <c r="I63" i="10"/>
  <c r="K32" i="10"/>
  <c r="J68" i="10"/>
  <c r="K30" i="10"/>
  <c r="L26" i="10"/>
  <c r="K28" i="10"/>
  <c r="J64" i="10"/>
  <c r="K35" i="10"/>
  <c r="L29" i="10"/>
  <c r="L31" i="10"/>
  <c r="K34" i="10"/>
  <c r="L24" i="10"/>
  <c r="K60" i="10"/>
  <c r="L33" i="10"/>
  <c r="K69" i="10"/>
  <c r="J59" i="10"/>
  <c r="J37" i="10"/>
  <c r="K23" i="10"/>
  <c r="L25" i="10"/>
  <c r="K61" i="10"/>
  <c r="J37" i="29"/>
  <c r="K27" i="10" l="1"/>
  <c r="J63" i="10"/>
  <c r="L32" i="10"/>
  <c r="K68" i="10"/>
  <c r="L30" i="10"/>
  <c r="M25" i="10"/>
  <c r="L61" i="10"/>
  <c r="M33" i="10"/>
  <c r="L69" i="10"/>
  <c r="M31" i="10"/>
  <c r="L28" i="10"/>
  <c r="K64" i="10"/>
  <c r="L34" i="10"/>
  <c r="K59" i="10"/>
  <c r="K37" i="10"/>
  <c r="L23" i="10"/>
  <c r="L35" i="10"/>
  <c r="M24" i="10"/>
  <c r="L60" i="10"/>
  <c r="M29" i="10"/>
  <c r="M26" i="10"/>
  <c r="K37" i="29"/>
  <c r="L27" i="10" l="1"/>
  <c r="K63" i="10"/>
  <c r="L68" i="10"/>
  <c r="M32" i="10"/>
  <c r="M30" i="10"/>
  <c r="N29" i="10"/>
  <c r="M35" i="10"/>
  <c r="N33" i="10"/>
  <c r="M69" i="10"/>
  <c r="N24" i="10"/>
  <c r="M60" i="10"/>
  <c r="N26" i="10"/>
  <c r="M28" i="10"/>
  <c r="L64" i="10"/>
  <c r="L59" i="10"/>
  <c r="M23" i="10"/>
  <c r="M34" i="10"/>
  <c r="N31" i="10"/>
  <c r="N25" i="10"/>
  <c r="M61" i="10"/>
  <c r="L37" i="29"/>
  <c r="L63" i="10" l="1"/>
  <c r="M27" i="10"/>
  <c r="L37" i="10"/>
  <c r="M68" i="10"/>
  <c r="N32" i="10"/>
  <c r="N30" i="10"/>
  <c r="O25" i="10"/>
  <c r="N61" i="10"/>
  <c r="N35" i="10"/>
  <c r="O31" i="10"/>
  <c r="O29" i="10"/>
  <c r="N34" i="10"/>
  <c r="N23" i="10"/>
  <c r="N28" i="10"/>
  <c r="M64" i="10"/>
  <c r="O26" i="10"/>
  <c r="O24" i="10"/>
  <c r="N60" i="10"/>
  <c r="O33" i="10"/>
  <c r="N69" i="10"/>
  <c r="M37" i="29"/>
  <c r="N27" i="10" l="1"/>
  <c r="M63" i="10"/>
  <c r="M37" i="10"/>
  <c r="N68" i="10"/>
  <c r="O32" i="10"/>
  <c r="O30" i="10"/>
  <c r="O28" i="10"/>
  <c r="N64" i="10"/>
  <c r="P31" i="10"/>
  <c r="P24" i="10"/>
  <c r="O60" i="10"/>
  <c r="O34" i="10"/>
  <c r="P25" i="10"/>
  <c r="O61" i="10"/>
  <c r="O35" i="10"/>
  <c r="N37" i="10"/>
  <c r="O23" i="10"/>
  <c r="P33" i="10"/>
  <c r="O69" i="10"/>
  <c r="P26" i="10"/>
  <c r="P29" i="10"/>
  <c r="N37" i="29"/>
  <c r="N63" i="10" l="1"/>
  <c r="O27" i="10"/>
  <c r="P32" i="10"/>
  <c r="O68" i="10"/>
  <c r="P30" i="10"/>
  <c r="Q25" i="10"/>
  <c r="P61" i="10"/>
  <c r="P34" i="10"/>
  <c r="Q31" i="10"/>
  <c r="Q29" i="10"/>
  <c r="Q33" i="10"/>
  <c r="P69" i="10"/>
  <c r="O37" i="10"/>
  <c r="P23" i="10"/>
  <c r="P35" i="10"/>
  <c r="Q24" i="10"/>
  <c r="P60" i="10"/>
  <c r="P28" i="10"/>
  <c r="O64" i="10"/>
  <c r="Q26" i="10"/>
  <c r="K72" i="28"/>
  <c r="K64" i="28" s="1"/>
  <c r="O37" i="29"/>
  <c r="D34" i="47" s="1"/>
  <c r="P27" i="10" l="1"/>
  <c r="O63" i="10"/>
  <c r="D33" i="47"/>
  <c r="Q32" i="10"/>
  <c r="P68" i="10"/>
  <c r="Q30" i="10"/>
  <c r="Q23" i="10"/>
  <c r="R29" i="10"/>
  <c r="Q34" i="10"/>
  <c r="Q28" i="10"/>
  <c r="P64" i="10"/>
  <c r="R33" i="10"/>
  <c r="Q69" i="10"/>
  <c r="R31" i="10"/>
  <c r="R25" i="10"/>
  <c r="Q61" i="10"/>
  <c r="R26" i="10"/>
  <c r="R24" i="10"/>
  <c r="Q60" i="10"/>
  <c r="Q35" i="10"/>
  <c r="P37" i="29"/>
  <c r="P63" i="10" l="1"/>
  <c r="Q27" i="10"/>
  <c r="P37" i="10"/>
  <c r="R32" i="10"/>
  <c r="Q68" i="10"/>
  <c r="R30" i="10"/>
  <c r="R28" i="10"/>
  <c r="Q64" i="10"/>
  <c r="R34" i="10"/>
  <c r="R35" i="10"/>
  <c r="S31" i="10"/>
  <c r="S29" i="10"/>
  <c r="S26" i="10"/>
  <c r="Q37" i="10"/>
  <c r="R23" i="10"/>
  <c r="S24" i="10"/>
  <c r="R60" i="10"/>
  <c r="S25" i="10"/>
  <c r="R61" i="10"/>
  <c r="S33" i="10"/>
  <c r="R69" i="10"/>
  <c r="Q37" i="29"/>
  <c r="R27" i="10" l="1"/>
  <c r="R37" i="10" s="1"/>
  <c r="Q63" i="10"/>
  <c r="R68" i="10"/>
  <c r="S32" i="10"/>
  <c r="S30" i="10"/>
  <c r="T33" i="10"/>
  <c r="S69" i="10"/>
  <c r="T24" i="10"/>
  <c r="S60" i="10"/>
  <c r="S34" i="10"/>
  <c r="S23" i="10"/>
  <c r="T31" i="10"/>
  <c r="S28" i="10"/>
  <c r="R64" i="10"/>
  <c r="S35" i="10"/>
  <c r="T26" i="10"/>
  <c r="T25" i="10"/>
  <c r="S61" i="10"/>
  <c r="T29" i="10"/>
  <c r="R37" i="29"/>
  <c r="S27" i="10" l="1"/>
  <c r="R63" i="10"/>
  <c r="T32" i="10"/>
  <c r="S68" i="10"/>
  <c r="T30" i="10"/>
  <c r="U25" i="10"/>
  <c r="T61" i="10"/>
  <c r="U31" i="10"/>
  <c r="S37" i="10"/>
  <c r="T23" i="10"/>
  <c r="T34" i="10"/>
  <c r="U33" i="10"/>
  <c r="T69" i="10"/>
  <c r="U24" i="10"/>
  <c r="T60" i="10"/>
  <c r="U26" i="10"/>
  <c r="T28" i="10"/>
  <c r="S64" i="10"/>
  <c r="U29" i="10"/>
  <c r="T35" i="10"/>
  <c r="S37" i="29"/>
  <c r="T27" i="10" l="1"/>
  <c r="T37" i="10" s="1"/>
  <c r="S63" i="10"/>
  <c r="U32" i="10"/>
  <c r="T68" i="10"/>
  <c r="U30" i="10"/>
  <c r="U23" i="10"/>
  <c r="V25" i="10"/>
  <c r="U61" i="10"/>
  <c r="V31" i="10"/>
  <c r="U28" i="10"/>
  <c r="T64" i="10"/>
  <c r="V33" i="10"/>
  <c r="U69" i="10"/>
  <c r="U35" i="10"/>
  <c r="V29" i="10"/>
  <c r="V26" i="10"/>
  <c r="V24" i="10"/>
  <c r="U60" i="10"/>
  <c r="U34" i="10"/>
  <c r="T37" i="29"/>
  <c r="U27" i="10" l="1"/>
  <c r="U37" i="10" s="1"/>
  <c r="T63" i="10"/>
  <c r="U68" i="10"/>
  <c r="V32" i="10"/>
  <c r="V30" i="10"/>
  <c r="V34" i="10"/>
  <c r="V35" i="10"/>
  <c r="W31" i="10"/>
  <c r="W26" i="10"/>
  <c r="V28" i="10"/>
  <c r="U64" i="10"/>
  <c r="V23" i="10"/>
  <c r="W24" i="10"/>
  <c r="V60" i="10"/>
  <c r="W29" i="10"/>
  <c r="W33" i="10"/>
  <c r="V69" i="10"/>
  <c r="W25" i="10"/>
  <c r="V61" i="10"/>
  <c r="U37" i="29"/>
  <c r="U63" i="10" l="1"/>
  <c r="V27" i="10"/>
  <c r="V68" i="10"/>
  <c r="W32" i="10"/>
  <c r="W30" i="10"/>
  <c r="X24" i="10"/>
  <c r="W60" i="10"/>
  <c r="V37" i="10"/>
  <c r="W23" i="10"/>
  <c r="X31" i="10"/>
  <c r="W34" i="10"/>
  <c r="X25" i="10"/>
  <c r="W61" i="10"/>
  <c r="X33" i="10"/>
  <c r="W69" i="10"/>
  <c r="W35" i="10"/>
  <c r="W28" i="10"/>
  <c r="V64" i="10"/>
  <c r="X29" i="10"/>
  <c r="X26" i="10"/>
  <c r="V37" i="29"/>
  <c r="W27" i="10" l="1"/>
  <c r="W37" i="10" s="1"/>
  <c r="V63" i="10"/>
  <c r="W68" i="10"/>
  <c r="X32" i="10"/>
  <c r="X30" i="10"/>
  <c r="Y29" i="10"/>
  <c r="X35" i="10"/>
  <c r="Y25" i="10"/>
  <c r="X61" i="10"/>
  <c r="Y31" i="10"/>
  <c r="X23" i="10"/>
  <c r="Y24" i="10"/>
  <c r="X60" i="10"/>
  <c r="Y26" i="10"/>
  <c r="X28" i="10"/>
  <c r="W64" i="10"/>
  <c r="Y33" i="10"/>
  <c r="X69" i="10"/>
  <c r="X34" i="10"/>
  <c r="L72" i="28"/>
  <c r="L64" i="28" s="1"/>
  <c r="D143" i="31"/>
  <c r="W37" i="29"/>
  <c r="X27" i="10" l="1"/>
  <c r="X37" i="10" s="1"/>
  <c r="W63" i="10"/>
  <c r="Y32" i="10"/>
  <c r="X68" i="10"/>
  <c r="Y30" i="10"/>
  <c r="Z33" i="10"/>
  <c r="Y69" i="10"/>
  <c r="Z26" i="10"/>
  <c r="Y23" i="10"/>
  <c r="Z25" i="10"/>
  <c r="Y61" i="10"/>
  <c r="Z31" i="10"/>
  <c r="Y35" i="10"/>
  <c r="Z29" i="10"/>
  <c r="Y34" i="10"/>
  <c r="Y28" i="10"/>
  <c r="X64" i="10"/>
  <c r="Z24" i="10"/>
  <c r="Y60" i="10"/>
  <c r="D37" i="31"/>
  <c r="D162" i="31"/>
  <c r="X37" i="29"/>
  <c r="Y27" i="10" l="1"/>
  <c r="X63" i="10"/>
  <c r="Z32" i="10"/>
  <c r="Y68" i="10"/>
  <c r="Z30" i="10"/>
  <c r="Z28" i="10"/>
  <c r="Y64" i="10"/>
  <c r="Z35" i="10"/>
  <c r="AA24" i="10"/>
  <c r="Z60" i="10"/>
  <c r="Z34" i="10"/>
  <c r="AA31" i="10"/>
  <c r="Y37" i="10"/>
  <c r="Z23" i="10"/>
  <c r="AA26" i="10"/>
  <c r="AA29" i="10"/>
  <c r="AA25" i="10"/>
  <c r="Z61" i="10"/>
  <c r="AA33" i="10"/>
  <c r="Z69" i="10"/>
  <c r="E37" i="31"/>
  <c r="Y37" i="29"/>
  <c r="Y63" i="10" l="1"/>
  <c r="Z27" i="10"/>
  <c r="Z68" i="10"/>
  <c r="AA32" i="10"/>
  <c r="AA30" i="10"/>
  <c r="AB26" i="10"/>
  <c r="AB24" i="10"/>
  <c r="AA60" i="10"/>
  <c r="AA35" i="10"/>
  <c r="AB25" i="10"/>
  <c r="AA61" i="10"/>
  <c r="AA23" i="10"/>
  <c r="AB33" i="10"/>
  <c r="AA69" i="10"/>
  <c r="AB29" i="10"/>
  <c r="AB31" i="10"/>
  <c r="AA34" i="10"/>
  <c r="AA28" i="10"/>
  <c r="Z64" i="10"/>
  <c r="G37" i="31"/>
  <c r="F37" i="31"/>
  <c r="Z37" i="29"/>
  <c r="H37" i="31"/>
  <c r="Z63" i="10" l="1"/>
  <c r="AA27" i="10"/>
  <c r="Z37" i="10"/>
  <c r="AA68" i="10"/>
  <c r="AB32" i="10"/>
  <c r="AB30" i="10"/>
  <c r="AC25" i="10"/>
  <c r="AB61" i="10"/>
  <c r="AC31" i="10"/>
  <c r="AB35" i="10"/>
  <c r="AC24" i="10"/>
  <c r="AB60" i="10"/>
  <c r="AC26" i="10"/>
  <c r="AA37" i="10"/>
  <c r="AB23" i="10"/>
  <c r="AB28" i="10"/>
  <c r="AA64" i="10"/>
  <c r="AC33" i="10"/>
  <c r="AB69" i="10"/>
  <c r="AB34" i="10"/>
  <c r="AC29" i="10"/>
  <c r="I37" i="31"/>
  <c r="AA37" i="29"/>
  <c r="AA63" i="10" l="1"/>
  <c r="AB27" i="10"/>
  <c r="AB68" i="10"/>
  <c r="AC32" i="10"/>
  <c r="AC30" i="10"/>
  <c r="AC34" i="10"/>
  <c r="AC28" i="10"/>
  <c r="AB64" i="10"/>
  <c r="AD26" i="10"/>
  <c r="AD24" i="10"/>
  <c r="AC60" i="10"/>
  <c r="AB37" i="10"/>
  <c r="AC23" i="10"/>
  <c r="AC35" i="10"/>
  <c r="AD29" i="10"/>
  <c r="AD33" i="10"/>
  <c r="AC69" i="10"/>
  <c r="AD31" i="10"/>
  <c r="AD25" i="10"/>
  <c r="AC61" i="10"/>
  <c r="AB37" i="29"/>
  <c r="J37" i="31"/>
  <c r="AC27" i="10" l="1"/>
  <c r="AB63" i="10"/>
  <c r="AD32" i="10"/>
  <c r="AC68" i="10"/>
  <c r="AD30" i="10"/>
  <c r="AE25" i="10"/>
  <c r="AD61" i="10"/>
  <c r="AE29" i="10"/>
  <c r="AD34" i="10"/>
  <c r="AE31" i="10"/>
  <c r="AE33" i="10"/>
  <c r="AD69" i="10"/>
  <c r="AD35" i="10"/>
  <c r="AE26" i="10"/>
  <c r="AC37" i="10"/>
  <c r="AD23" i="10"/>
  <c r="AE24" i="10"/>
  <c r="AD60" i="10"/>
  <c r="AD28" i="10"/>
  <c r="AC64" i="10"/>
  <c r="K37" i="31"/>
  <c r="AC37" i="29"/>
  <c r="AD27" i="10" l="1"/>
  <c r="AD37" i="10" s="1"/>
  <c r="AC63" i="10"/>
  <c r="AE32" i="10"/>
  <c r="AD68" i="10"/>
  <c r="AE30" i="10"/>
  <c r="AE23" i="10"/>
  <c r="AE28" i="10"/>
  <c r="AD64" i="10"/>
  <c r="AF33" i="10"/>
  <c r="AE69" i="10"/>
  <c r="AE34" i="10"/>
  <c r="AF26" i="10"/>
  <c r="AF29" i="10"/>
  <c r="AF25" i="10"/>
  <c r="AE61" i="10"/>
  <c r="AF24" i="10"/>
  <c r="AE60" i="10"/>
  <c r="AE35" i="10"/>
  <c r="AF31" i="10"/>
  <c r="AD37" i="29"/>
  <c r="L37" i="31"/>
  <c r="AE27" i="10" l="1"/>
  <c r="AE37" i="10" s="1"/>
  <c r="AD63" i="10"/>
  <c r="AF32" i="10"/>
  <c r="AE68" i="10"/>
  <c r="AF30" i="10"/>
  <c r="AF23" i="10"/>
  <c r="AF35" i="10"/>
  <c r="AG29" i="10"/>
  <c r="AF34" i="10"/>
  <c r="AG33" i="10"/>
  <c r="AF69" i="10"/>
  <c r="AG31" i="10"/>
  <c r="AG24" i="10"/>
  <c r="AF60" i="10"/>
  <c r="AG25" i="10"/>
  <c r="AF61" i="10"/>
  <c r="AG26" i="10"/>
  <c r="AF28" i="10"/>
  <c r="AE64" i="10"/>
  <c r="AE37" i="29"/>
  <c r="M37" i="31"/>
  <c r="AF27" i="10" l="1"/>
  <c r="AE63" i="10"/>
  <c r="AG32" i="10"/>
  <c r="AF68" i="10"/>
  <c r="AG30" i="10"/>
  <c r="AH26" i="10"/>
  <c r="AH24" i="10"/>
  <c r="AG60" i="10"/>
  <c r="AF37" i="10"/>
  <c r="AG23" i="10"/>
  <c r="AG34" i="10"/>
  <c r="AH33" i="10"/>
  <c r="AG69" i="10"/>
  <c r="AH29" i="10"/>
  <c r="AG35" i="10"/>
  <c r="AG28" i="10"/>
  <c r="AF64" i="10"/>
  <c r="AH25" i="10"/>
  <c r="AG61" i="10"/>
  <c r="AH31" i="10"/>
  <c r="AF37" i="29"/>
  <c r="N37" i="31"/>
  <c r="AG27" i="10" l="1"/>
  <c r="AF63" i="10"/>
  <c r="AH32" i="10"/>
  <c r="AG68" i="10"/>
  <c r="AH30" i="10"/>
  <c r="AH23" i="10"/>
  <c r="AI31" i="10"/>
  <c r="AI29" i="10"/>
  <c r="AI26" i="10"/>
  <c r="AI24" i="10"/>
  <c r="AH60" i="10"/>
  <c r="AI25" i="10"/>
  <c r="AH61" i="10"/>
  <c r="AH28" i="10"/>
  <c r="AG64" i="10"/>
  <c r="AH35" i="10"/>
  <c r="AI33" i="10"/>
  <c r="AH69" i="10"/>
  <c r="AH34" i="10"/>
  <c r="AG37" i="29"/>
  <c r="O37" i="31"/>
  <c r="D36" i="47" s="1"/>
  <c r="AH27" i="10" l="1"/>
  <c r="AH37" i="10" s="1"/>
  <c r="AG63" i="10"/>
  <c r="AG37" i="10"/>
  <c r="AH68" i="10"/>
  <c r="AI32" i="10"/>
  <c r="AI30" i="10"/>
  <c r="AI34" i="10"/>
  <c r="AJ24" i="10"/>
  <c r="AI60" i="10"/>
  <c r="AJ29" i="10"/>
  <c r="AI35" i="10"/>
  <c r="AJ33" i="10"/>
  <c r="AI69" i="10"/>
  <c r="AJ26" i="10"/>
  <c r="AJ25" i="10"/>
  <c r="AI61" i="10"/>
  <c r="AI23" i="10"/>
  <c r="AI28" i="10"/>
  <c r="AH64" i="10"/>
  <c r="AJ31" i="10"/>
  <c r="P37" i="31"/>
  <c r="AH37" i="29"/>
  <c r="AI27" i="10" l="1"/>
  <c r="AH63" i="10"/>
  <c r="AI68" i="10"/>
  <c r="AJ32" i="10"/>
  <c r="AJ30" i="10"/>
  <c r="AK26" i="10"/>
  <c r="AK29" i="10"/>
  <c r="AK24" i="10"/>
  <c r="AJ60" i="10"/>
  <c r="AK31" i="10"/>
  <c r="AJ28" i="10"/>
  <c r="AI64" i="10"/>
  <c r="AJ23" i="10"/>
  <c r="AK25" i="10"/>
  <c r="AJ61" i="10"/>
  <c r="AJ35" i="10"/>
  <c r="AJ34" i="10"/>
  <c r="AK33" i="10"/>
  <c r="AJ69" i="10"/>
  <c r="Q37" i="31"/>
  <c r="AI37" i="29"/>
  <c r="AJ27" i="10" l="1"/>
  <c r="AJ37" i="10" s="1"/>
  <c r="AI63" i="10"/>
  <c r="AI37" i="10"/>
  <c r="AK32" i="10"/>
  <c r="AJ68" i="10"/>
  <c r="AK30" i="10"/>
  <c r="AL31" i="10"/>
  <c r="AK34" i="10"/>
  <c r="AK35" i="10"/>
  <c r="AL25" i="10"/>
  <c r="AK61" i="10"/>
  <c r="AL29" i="10"/>
  <c r="AL33" i="10"/>
  <c r="AK69" i="10"/>
  <c r="AK23" i="10"/>
  <c r="AK28" i="10"/>
  <c r="AJ64" i="10"/>
  <c r="AL24" i="10"/>
  <c r="AK60" i="10"/>
  <c r="AL26" i="10"/>
  <c r="R37" i="31"/>
  <c r="AJ37" i="29"/>
  <c r="AK27" i="10" l="1"/>
  <c r="AJ63" i="10"/>
  <c r="AK68" i="10"/>
  <c r="AL32" i="10"/>
  <c r="AL30" i="10"/>
  <c r="AM25" i="10"/>
  <c r="AL61" i="10"/>
  <c r="AK37" i="10"/>
  <c r="AL23" i="10"/>
  <c r="AM33" i="10"/>
  <c r="AL69" i="10"/>
  <c r="AM26" i="10"/>
  <c r="AM24" i="10"/>
  <c r="AL60" i="10"/>
  <c r="AL35" i="10"/>
  <c r="AM31" i="10"/>
  <c r="AL28" i="10"/>
  <c r="AK64" i="10"/>
  <c r="AL34" i="10"/>
  <c r="AM29" i="10"/>
  <c r="AK37" i="29"/>
  <c r="S37" i="31"/>
  <c r="AK63" i="10" l="1"/>
  <c r="AL27" i="10"/>
  <c r="AL68" i="10"/>
  <c r="AM32" i="10"/>
  <c r="AM30" i="10"/>
  <c r="AM34" i="10"/>
  <c r="AN29" i="10"/>
  <c r="AN24" i="10"/>
  <c r="AM60" i="10"/>
  <c r="AN33" i="10"/>
  <c r="AM69" i="10"/>
  <c r="AN31" i="10"/>
  <c r="AM28" i="10"/>
  <c r="AL64" i="10"/>
  <c r="AM35" i="10"/>
  <c r="AL37" i="10"/>
  <c r="AM23" i="10"/>
  <c r="AN26" i="10"/>
  <c r="AN25" i="10"/>
  <c r="AM61" i="10"/>
  <c r="AL37" i="29"/>
  <c r="T37" i="31"/>
  <c r="AM27" i="10" l="1"/>
  <c r="AM37" i="10" s="1"/>
  <c r="AL63" i="10"/>
  <c r="AM68" i="10"/>
  <c r="AN32" i="10"/>
  <c r="AN30" i="10"/>
  <c r="AN23" i="10"/>
  <c r="AO31" i="10"/>
  <c r="AO29" i="10"/>
  <c r="AO25" i="10"/>
  <c r="AN61" i="10"/>
  <c r="AN28" i="10"/>
  <c r="AM64" i="10"/>
  <c r="AO33" i="10"/>
  <c r="AN69" i="10"/>
  <c r="AO24" i="10"/>
  <c r="AN60" i="10"/>
  <c r="AN34" i="10"/>
  <c r="AO26" i="10"/>
  <c r="AN35" i="10"/>
  <c r="AM37" i="29"/>
  <c r="U37" i="31"/>
  <c r="AN27" i="10" l="1"/>
  <c r="AM63" i="10"/>
  <c r="AN68" i="10"/>
  <c r="AO32" i="10"/>
  <c r="AO30" i="10"/>
  <c r="AO35" i="10"/>
  <c r="AO34" i="10"/>
  <c r="AP33" i="10"/>
  <c r="AO69" i="10"/>
  <c r="AP25" i="10"/>
  <c r="AO61" i="10"/>
  <c r="AO23" i="10"/>
  <c r="AP26" i="10"/>
  <c r="AP24" i="10"/>
  <c r="AO60" i="10"/>
  <c r="AO28" i="10"/>
  <c r="AN64" i="10"/>
  <c r="AP29" i="10"/>
  <c r="AP31" i="10"/>
  <c r="V37" i="31"/>
  <c r="AN37" i="29"/>
  <c r="AN63" i="10" l="1"/>
  <c r="AO27" i="10"/>
  <c r="AN37" i="10"/>
  <c r="AO68" i="10"/>
  <c r="AP32" i="10"/>
  <c r="AP30" i="10"/>
  <c r="AO37" i="10"/>
  <c r="AP23" i="10"/>
  <c r="AQ31" i="10"/>
  <c r="AP28" i="10"/>
  <c r="AO64" i="10"/>
  <c r="AQ26" i="10"/>
  <c r="AQ33" i="10"/>
  <c r="AP69" i="10"/>
  <c r="AP35" i="10"/>
  <c r="AQ29" i="10"/>
  <c r="AQ24" i="10"/>
  <c r="AP60" i="10"/>
  <c r="AQ25" i="10"/>
  <c r="AP61" i="10"/>
  <c r="AP34" i="10"/>
  <c r="AO37" i="29"/>
  <c r="W37" i="31"/>
  <c r="AP27" i="10" l="1"/>
  <c r="AO63" i="10"/>
  <c r="AQ32" i="10"/>
  <c r="AP68" i="10"/>
  <c r="AQ30" i="10"/>
  <c r="AR24" i="10"/>
  <c r="AQ60" i="10"/>
  <c r="AR33" i="10"/>
  <c r="AQ69" i="10"/>
  <c r="AR26" i="10"/>
  <c r="AR31" i="10"/>
  <c r="AQ34" i="10"/>
  <c r="AQ23" i="10"/>
  <c r="AQ35" i="10"/>
  <c r="AQ28" i="10"/>
  <c r="AP64" i="10"/>
  <c r="AR29" i="10"/>
  <c r="AR25" i="10"/>
  <c r="AQ61" i="10"/>
  <c r="AP37" i="29"/>
  <c r="X37" i="31"/>
  <c r="AQ27" i="10" l="1"/>
  <c r="AQ37" i="10" s="1"/>
  <c r="AP63" i="10"/>
  <c r="AP37" i="10"/>
  <c r="AQ68" i="10"/>
  <c r="AR32" i="10"/>
  <c r="AR30" i="10"/>
  <c r="AS25" i="10"/>
  <c r="AR61" i="10"/>
  <c r="AS29" i="10"/>
  <c r="AS31" i="10"/>
  <c r="AS33" i="10"/>
  <c r="AR69" i="10"/>
  <c r="AR28" i="10"/>
  <c r="AQ64" i="10"/>
  <c r="AR35" i="10"/>
  <c r="AR23" i="10"/>
  <c r="AR34" i="10"/>
  <c r="AS26" i="10"/>
  <c r="AS24" i="10"/>
  <c r="AR60" i="10"/>
  <c r="AQ37" i="29"/>
  <c r="Y37" i="31"/>
  <c r="AR27" i="10" l="1"/>
  <c r="AQ63" i="10"/>
  <c r="AR68" i="10"/>
  <c r="AS32" i="10"/>
  <c r="AS30" i="10"/>
  <c r="AS34" i="10"/>
  <c r="AR37" i="10"/>
  <c r="AS23" i="10"/>
  <c r="AS35" i="10"/>
  <c r="AT29" i="10"/>
  <c r="AT31" i="10"/>
  <c r="AT24" i="10"/>
  <c r="AS60" i="10"/>
  <c r="AT33" i="10"/>
  <c r="AS69" i="10"/>
  <c r="AT26" i="10"/>
  <c r="AS28" i="10"/>
  <c r="AR64" i="10"/>
  <c r="AT25" i="10"/>
  <c r="AS61" i="10"/>
  <c r="Z37" i="31"/>
  <c r="AR37" i="29"/>
  <c r="AR63" i="10" l="1"/>
  <c r="AS27" i="10"/>
  <c r="AT32" i="10"/>
  <c r="AS68" i="10"/>
  <c r="AT30" i="10"/>
  <c r="AU29" i="10"/>
  <c r="AU33" i="10"/>
  <c r="AT69" i="10"/>
  <c r="AU31" i="10"/>
  <c r="AT28" i="10"/>
  <c r="AS64" i="10"/>
  <c r="AT35" i="10"/>
  <c r="AU25" i="10"/>
  <c r="AT61" i="10"/>
  <c r="AU26" i="10"/>
  <c r="AU24" i="10"/>
  <c r="AT60" i="10"/>
  <c r="AS37" i="10"/>
  <c r="AT23" i="10"/>
  <c r="AT34" i="10"/>
  <c r="AA37" i="31"/>
  <c r="AS37" i="29"/>
  <c r="AT27" i="10" l="1"/>
  <c r="AT37" i="10" s="1"/>
  <c r="AS63" i="10"/>
  <c r="AT68" i="10"/>
  <c r="AU32" i="10"/>
  <c r="AU30" i="10"/>
  <c r="AV24" i="10"/>
  <c r="AU60" i="10"/>
  <c r="AU35" i="10"/>
  <c r="AV31" i="10"/>
  <c r="AV26" i="10"/>
  <c r="AU28" i="10"/>
  <c r="AT64" i="10"/>
  <c r="AU23" i="10"/>
  <c r="AU34" i="10"/>
  <c r="AV25" i="10"/>
  <c r="AU61" i="10"/>
  <c r="AV33" i="10"/>
  <c r="AU69" i="10"/>
  <c r="AV29" i="10"/>
  <c r="AB37" i="31"/>
  <c r="AT37" i="29"/>
  <c r="AT63" i="10" l="1"/>
  <c r="AU27" i="10"/>
  <c r="AU68" i="10"/>
  <c r="AV32" i="10"/>
  <c r="AV30" i="10"/>
  <c r="AW29" i="10"/>
  <c r="AV34" i="10"/>
  <c r="AW26" i="10"/>
  <c r="AW31" i="10"/>
  <c r="AW33" i="10"/>
  <c r="AV69" i="10"/>
  <c r="AW25" i="10"/>
  <c r="AV61" i="10"/>
  <c r="AV23" i="10"/>
  <c r="AV28" i="10"/>
  <c r="AU64" i="10"/>
  <c r="AV35" i="10"/>
  <c r="AW24" i="10"/>
  <c r="AV60" i="10"/>
  <c r="AU37" i="29"/>
  <c r="AC37" i="31"/>
  <c r="AV27" i="10" l="1"/>
  <c r="AV37" i="10" s="1"/>
  <c r="AU63" i="10"/>
  <c r="AU37" i="10"/>
  <c r="AW32" i="10"/>
  <c r="AV68" i="10"/>
  <c r="AW30" i="10"/>
  <c r="AX26" i="10"/>
  <c r="AX33" i="10"/>
  <c r="AW69" i="10"/>
  <c r="AW28" i="10"/>
  <c r="AV64" i="10"/>
  <c r="AX31" i="10"/>
  <c r="AX24" i="10"/>
  <c r="AW60" i="10"/>
  <c r="AW35" i="10"/>
  <c r="AW23" i="10"/>
  <c r="AX25" i="10"/>
  <c r="AW61" i="10"/>
  <c r="AW34" i="10"/>
  <c r="AX29" i="10"/>
  <c r="AD37" i="31"/>
  <c r="AV37" i="29"/>
  <c r="AV63" i="10" l="1"/>
  <c r="AW27" i="10"/>
  <c r="AX32" i="10"/>
  <c r="AW68" i="10"/>
  <c r="AX30" i="10"/>
  <c r="AW37" i="10"/>
  <c r="AX23" i="10"/>
  <c r="AX35" i="10"/>
  <c r="AY24" i="10"/>
  <c r="AX60" i="10"/>
  <c r="AY26" i="10"/>
  <c r="AY25" i="10"/>
  <c r="AX61" i="10"/>
  <c r="AX34" i="10"/>
  <c r="AX28" i="10"/>
  <c r="AW64" i="10"/>
  <c r="AY33" i="10"/>
  <c r="AX69" i="10"/>
  <c r="AY29" i="10"/>
  <c r="AY31" i="10"/>
  <c r="AE37" i="31"/>
  <c r="AW37" i="29"/>
  <c r="AX27" i="10" l="1"/>
  <c r="AW63" i="10"/>
  <c r="AX68" i="10"/>
  <c r="AY32" i="10"/>
  <c r="AY30" i="10"/>
  <c r="AZ31" i="10"/>
  <c r="AZ33" i="10"/>
  <c r="AY69" i="10"/>
  <c r="AY34" i="10"/>
  <c r="AZ26" i="10"/>
  <c r="AY35" i="10"/>
  <c r="AY23" i="10"/>
  <c r="AZ29" i="10"/>
  <c r="AY28" i="10"/>
  <c r="AX64" i="10"/>
  <c r="AZ25" i="10"/>
  <c r="AY61" i="10"/>
  <c r="AZ24" i="10"/>
  <c r="AY60" i="10"/>
  <c r="AX37" i="29"/>
  <c r="AF37" i="31"/>
  <c r="AY27" i="10" l="1"/>
  <c r="AX63" i="10"/>
  <c r="AX37" i="10"/>
  <c r="AZ32" i="10"/>
  <c r="AY68" i="10"/>
  <c r="AZ30" i="10"/>
  <c r="BA26" i="10"/>
  <c r="BA33" i="10"/>
  <c r="AZ69" i="10"/>
  <c r="BA24" i="10"/>
  <c r="AZ60" i="10"/>
  <c r="AZ28" i="10"/>
  <c r="AY64" i="10"/>
  <c r="AZ23" i="10"/>
  <c r="AZ35" i="10"/>
  <c r="AZ34" i="10"/>
  <c r="BA31" i="10"/>
  <c r="BA25" i="10"/>
  <c r="AZ61" i="10"/>
  <c r="BA29" i="10"/>
  <c r="AY37" i="29"/>
  <c r="AG37" i="31"/>
  <c r="AZ27" i="10" l="1"/>
  <c r="AY63" i="10"/>
  <c r="AY37" i="10"/>
  <c r="BA32" i="10"/>
  <c r="AZ68" i="10"/>
  <c r="BA30" i="10"/>
  <c r="BA35" i="10"/>
  <c r="BB25" i="10"/>
  <c r="BA61" i="10"/>
  <c r="AZ37" i="10"/>
  <c r="BA23" i="10"/>
  <c r="BA28" i="10"/>
  <c r="AZ64" i="10"/>
  <c r="BB33" i="10"/>
  <c r="BA69" i="10"/>
  <c r="BB31" i="10"/>
  <c r="BA34" i="10"/>
  <c r="BB29" i="10"/>
  <c r="BB24" i="10"/>
  <c r="BA60" i="10"/>
  <c r="BB26" i="10"/>
  <c r="AZ37" i="29"/>
  <c r="AH37" i="31"/>
  <c r="AZ63" i="10" l="1"/>
  <c r="BA27" i="10"/>
  <c r="BB32" i="10"/>
  <c r="BA68" i="10"/>
  <c r="BB30" i="10"/>
  <c r="BB34" i="10"/>
  <c r="BC33" i="10"/>
  <c r="BB69" i="10"/>
  <c r="BC24" i="10"/>
  <c r="BB60" i="10"/>
  <c r="BA37" i="10"/>
  <c r="BB23" i="10"/>
  <c r="BC25" i="10"/>
  <c r="BB61" i="10"/>
  <c r="BB35" i="10"/>
  <c r="BC26" i="10"/>
  <c r="BC29" i="10"/>
  <c r="BC31" i="10"/>
  <c r="BB28" i="10"/>
  <c r="BA64" i="10"/>
  <c r="BA37" i="29"/>
  <c r="AI37" i="31"/>
  <c r="BA63" i="10" l="1"/>
  <c r="BB27" i="10"/>
  <c r="BC32" i="10"/>
  <c r="BB68" i="10"/>
  <c r="BC30" i="10"/>
  <c r="BD31" i="10"/>
  <c r="BC34" i="10"/>
  <c r="BD26" i="10"/>
  <c r="BD25" i="10"/>
  <c r="BC61" i="10"/>
  <c r="BC35" i="10"/>
  <c r="BC28" i="10"/>
  <c r="BB64" i="10"/>
  <c r="BD29" i="10"/>
  <c r="BC23" i="10"/>
  <c r="BD24" i="10"/>
  <c r="BC60" i="10"/>
  <c r="BD33" i="10"/>
  <c r="BC69" i="10"/>
  <c r="BB37" i="29"/>
  <c r="AJ37" i="31"/>
  <c r="BC27" i="10" l="1"/>
  <c r="BC37" i="10" s="1"/>
  <c r="BB63" i="10"/>
  <c r="BB37" i="10"/>
  <c r="BD32" i="10"/>
  <c r="BC68" i="10"/>
  <c r="BD30" i="10"/>
  <c r="BD23" i="10"/>
  <c r="BE25" i="10"/>
  <c r="BD61" i="10"/>
  <c r="BE31" i="10"/>
  <c r="BE33" i="10"/>
  <c r="BD69" i="10"/>
  <c r="BD35" i="10"/>
  <c r="BD28" i="10"/>
  <c r="BC64" i="10"/>
  <c r="BE26" i="10"/>
  <c r="BE29" i="10"/>
  <c r="BD34" i="10"/>
  <c r="BE24" i="10"/>
  <c r="BD60" i="10"/>
  <c r="AK37" i="31"/>
  <c r="BC37" i="29"/>
  <c r="BD27" i="10" l="1"/>
  <c r="BC63" i="10"/>
  <c r="BD68" i="10"/>
  <c r="BE32" i="10"/>
  <c r="BE30" i="10"/>
  <c r="BD37" i="10"/>
  <c r="BE23" i="10"/>
  <c r="BF24" i="10"/>
  <c r="BE60" i="10"/>
  <c r="BE34" i="10"/>
  <c r="BF26" i="10"/>
  <c r="BE35" i="10"/>
  <c r="BF31" i="10"/>
  <c r="BF29" i="10"/>
  <c r="BE28" i="10"/>
  <c r="BD64" i="10"/>
  <c r="BF33" i="10"/>
  <c r="BE69" i="10"/>
  <c r="BF25" i="10"/>
  <c r="BE61" i="10"/>
  <c r="AL37" i="31"/>
  <c r="BD37" i="29"/>
  <c r="BD63" i="10" l="1"/>
  <c r="BE27" i="10"/>
  <c r="BF32" i="10"/>
  <c r="BE68" i="10"/>
  <c r="BF30" i="10"/>
  <c r="BF35" i="10"/>
  <c r="BG24" i="10"/>
  <c r="BF60" i="10"/>
  <c r="BG25" i="10"/>
  <c r="BF61" i="10"/>
  <c r="BF28" i="10"/>
  <c r="BE64" i="10"/>
  <c r="BG29" i="10"/>
  <c r="BE37" i="10"/>
  <c r="BF23" i="10"/>
  <c r="BG31" i="10"/>
  <c r="BG26" i="10"/>
  <c r="BF34" i="10"/>
  <c r="BG33" i="10"/>
  <c r="BF69" i="10"/>
  <c r="AM37" i="31"/>
  <c r="BE37" i="29"/>
  <c r="BF27" i="10" l="1"/>
  <c r="BF37" i="10" s="1"/>
  <c r="BE63" i="10"/>
  <c r="BG32" i="10"/>
  <c r="BF68" i="10"/>
  <c r="BG30" i="10"/>
  <c r="BG28" i="10"/>
  <c r="BF64" i="10"/>
  <c r="BH24" i="10"/>
  <c r="BG60" i="10"/>
  <c r="BH33" i="10"/>
  <c r="BG69" i="10"/>
  <c r="BG34" i="10"/>
  <c r="BH31" i="10"/>
  <c r="BG23" i="10"/>
  <c r="BH29" i="10"/>
  <c r="BH25" i="10"/>
  <c r="BG61" i="10"/>
  <c r="BG35" i="10"/>
  <c r="BH26" i="10"/>
  <c r="BF37" i="29"/>
  <c r="AN37" i="31"/>
  <c r="BG27" i="10" l="1"/>
  <c r="BF63" i="10"/>
  <c r="BG68" i="10"/>
  <c r="BH32" i="10"/>
  <c r="BH30" i="10"/>
  <c r="BG37" i="10"/>
  <c r="BH23" i="10"/>
  <c r="BI33" i="10"/>
  <c r="BH69" i="10"/>
  <c r="BI24" i="10"/>
  <c r="BH60" i="10"/>
  <c r="BI26" i="10"/>
  <c r="BI25" i="10"/>
  <c r="BH61" i="10"/>
  <c r="BI31" i="10"/>
  <c r="BH34" i="10"/>
  <c r="BH28" i="10"/>
  <c r="BG64" i="10"/>
  <c r="BH35" i="10"/>
  <c r="BI29" i="10"/>
  <c r="AO37" i="31"/>
  <c r="BG37" i="29"/>
  <c r="BG63" i="10" l="1"/>
  <c r="BH27" i="10"/>
  <c r="BI32" i="10"/>
  <c r="BH68" i="10"/>
  <c r="BI30" i="10"/>
  <c r="BH37" i="10"/>
  <c r="BI23" i="10"/>
  <c r="BJ29" i="10"/>
  <c r="BJ31" i="10"/>
  <c r="BJ24" i="10"/>
  <c r="BI60" i="10"/>
  <c r="BI35" i="10"/>
  <c r="BI28" i="10"/>
  <c r="BH64" i="10"/>
  <c r="BI34" i="10"/>
  <c r="BJ25" i="10"/>
  <c r="BI61" i="10"/>
  <c r="BJ26" i="10"/>
  <c r="BJ33" i="10"/>
  <c r="BI69" i="10"/>
  <c r="BH37" i="29"/>
  <c r="AP37" i="31"/>
  <c r="BI27" i="10" l="1"/>
  <c r="BI37" i="10" s="1"/>
  <c r="BH63" i="10"/>
  <c r="BJ32" i="10"/>
  <c r="BI68" i="10"/>
  <c r="BJ30" i="10"/>
  <c r="BK29" i="10"/>
  <c r="BK33" i="10"/>
  <c r="BJ69" i="10"/>
  <c r="BK25" i="10"/>
  <c r="BJ61" i="10"/>
  <c r="BJ28" i="10"/>
  <c r="BI64" i="10"/>
  <c r="BJ23" i="10"/>
  <c r="BK24" i="10"/>
  <c r="BJ60" i="10"/>
  <c r="BK31" i="10"/>
  <c r="BK26" i="10"/>
  <c r="BJ34" i="10"/>
  <c r="BJ35" i="10"/>
  <c r="AQ37" i="31"/>
  <c r="BI37" i="29"/>
  <c r="BJ27" i="10" l="1"/>
  <c r="BI63" i="10"/>
  <c r="BK32" i="10"/>
  <c r="BJ68" i="10"/>
  <c r="BK30" i="10"/>
  <c r="BL26" i="10"/>
  <c r="BL24" i="10"/>
  <c r="BK60" i="10"/>
  <c r="BL25" i="10"/>
  <c r="BK61" i="10"/>
  <c r="BL29" i="10"/>
  <c r="BJ37" i="10"/>
  <c r="BK23" i="10"/>
  <c r="BL33" i="10"/>
  <c r="BK69" i="10"/>
  <c r="BK35" i="10"/>
  <c r="BK34" i="10"/>
  <c r="BL31" i="10"/>
  <c r="BK28" i="10"/>
  <c r="BJ64" i="10"/>
  <c r="BJ37" i="29"/>
  <c r="AR37" i="31"/>
  <c r="BK27" i="10" l="1"/>
  <c r="BK37" i="10" s="1"/>
  <c r="BJ63" i="10"/>
  <c r="BL32" i="10"/>
  <c r="BK68" i="10"/>
  <c r="BL30" i="10"/>
  <c r="BM29" i="10"/>
  <c r="BM24" i="10"/>
  <c r="BL60" i="10"/>
  <c r="BL28" i="10"/>
  <c r="BK64" i="10"/>
  <c r="BL34" i="10"/>
  <c r="BL35" i="10"/>
  <c r="BM33" i="10"/>
  <c r="BL69" i="10"/>
  <c r="BM25" i="10"/>
  <c r="BL61" i="10"/>
  <c r="BM26" i="10"/>
  <c r="BL23" i="10"/>
  <c r="BM31" i="10"/>
  <c r="BK37" i="29"/>
  <c r="AS37" i="31"/>
  <c r="BL27" i="10" l="1"/>
  <c r="BK63" i="10"/>
  <c r="BM32" i="10"/>
  <c r="BL68" i="10"/>
  <c r="BM30" i="10"/>
  <c r="BL37" i="10"/>
  <c r="BM23" i="10"/>
  <c r="BN33" i="10"/>
  <c r="BM69" i="10"/>
  <c r="BM34" i="10"/>
  <c r="BN24" i="10"/>
  <c r="BM60" i="10"/>
  <c r="BN26" i="10"/>
  <c r="BN25" i="10"/>
  <c r="BM61" i="10"/>
  <c r="BN31" i="10"/>
  <c r="BM35" i="10"/>
  <c r="BM28" i="10"/>
  <c r="BL64" i="10"/>
  <c r="BN29" i="10"/>
  <c r="AT37" i="31"/>
  <c r="BL37" i="29"/>
  <c r="BM27" i="10" l="1"/>
  <c r="BM37" i="10" s="1"/>
  <c r="BL63" i="10"/>
  <c r="BN32" i="10"/>
  <c r="BM68" i="10"/>
  <c r="BN30" i="10"/>
  <c r="BO29" i="10"/>
  <c r="BO24" i="10"/>
  <c r="BN60" i="10"/>
  <c r="BO33" i="10"/>
  <c r="BN69" i="10"/>
  <c r="BN23" i="10"/>
  <c r="BN28" i="10"/>
  <c r="BM64" i="10"/>
  <c r="BO26" i="10"/>
  <c r="BN34" i="10"/>
  <c r="BN35" i="10"/>
  <c r="BO31" i="10"/>
  <c r="BO25" i="10"/>
  <c r="BN61" i="10"/>
  <c r="AU37" i="31"/>
  <c r="BM37" i="29"/>
  <c r="BM63" i="10" l="1"/>
  <c r="BN27" i="10"/>
  <c r="BO32" i="10"/>
  <c r="BN68" i="10"/>
  <c r="BO30" i="10"/>
  <c r="BP24" i="10"/>
  <c r="BO60" i="10"/>
  <c r="BP25" i="10"/>
  <c r="BO61" i="10"/>
  <c r="BO35" i="10"/>
  <c r="BO34" i="10"/>
  <c r="BO28" i="10"/>
  <c r="BN64" i="10"/>
  <c r="BN37" i="10"/>
  <c r="BO23" i="10"/>
  <c r="BP33" i="10"/>
  <c r="BO69" i="10"/>
  <c r="BP29" i="10"/>
  <c r="BP31" i="10"/>
  <c r="BP26" i="10"/>
  <c r="BN37" i="29"/>
  <c r="AV37" i="31"/>
  <c r="BO27" i="10" l="1"/>
  <c r="BN63" i="10"/>
  <c r="BO68" i="10"/>
  <c r="BP32" i="10"/>
  <c r="BP30" i="10"/>
  <c r="BP28" i="10"/>
  <c r="BO64" i="10"/>
  <c r="BQ24" i="10"/>
  <c r="BP60" i="10"/>
  <c r="BQ26" i="10"/>
  <c r="BQ31" i="10"/>
  <c r="BQ33" i="10"/>
  <c r="BP69" i="10"/>
  <c r="BP34" i="10"/>
  <c r="BQ25" i="10"/>
  <c r="BP61" i="10"/>
  <c r="BO37" i="10"/>
  <c r="BP23" i="10"/>
  <c r="BP35" i="10"/>
  <c r="BQ29" i="10"/>
  <c r="AW37" i="31"/>
  <c r="BO37" i="29"/>
  <c r="BP27" i="10" l="1"/>
  <c r="BO63" i="10"/>
  <c r="BQ32" i="10"/>
  <c r="BP68" i="10"/>
  <c r="BQ30" i="10"/>
  <c r="BR31" i="10"/>
  <c r="BR24" i="10"/>
  <c r="BQ60" i="10"/>
  <c r="BP37" i="10"/>
  <c r="BQ23" i="10"/>
  <c r="BQ34" i="10"/>
  <c r="BR33" i="10"/>
  <c r="BQ69" i="10"/>
  <c r="BR26" i="10"/>
  <c r="BQ28" i="10"/>
  <c r="BP64" i="10"/>
  <c r="BR25" i="10"/>
  <c r="BQ61" i="10"/>
  <c r="BR29" i="10"/>
  <c r="BQ35" i="10"/>
  <c r="BP37" i="29"/>
  <c r="AX37" i="31"/>
  <c r="BQ27" i="10" l="1"/>
  <c r="BP63" i="10"/>
  <c r="BR32" i="10"/>
  <c r="BQ68" i="10"/>
  <c r="BR30" i="10"/>
  <c r="BS31" i="10"/>
  <c r="BS25" i="10"/>
  <c r="BR61" i="10"/>
  <c r="BS26" i="10"/>
  <c r="BR34" i="10"/>
  <c r="BR35" i="10"/>
  <c r="BQ37" i="10"/>
  <c r="BR23" i="10"/>
  <c r="BS24" i="10"/>
  <c r="BR60" i="10"/>
  <c r="BS29" i="10"/>
  <c r="BR28" i="10"/>
  <c r="BQ64" i="10"/>
  <c r="BS33" i="10"/>
  <c r="BR69" i="10"/>
  <c r="AY37" i="31"/>
  <c r="BQ37" i="29"/>
  <c r="BR27" i="10" l="1"/>
  <c r="BR37" i="10" s="1"/>
  <c r="BQ63" i="10"/>
  <c r="BS32" i="10"/>
  <c r="BR68" i="10"/>
  <c r="BS30" i="10"/>
  <c r="BS28" i="10"/>
  <c r="BR64" i="10"/>
  <c r="BT25" i="10"/>
  <c r="BS61" i="10"/>
  <c r="BT33" i="10"/>
  <c r="BS69" i="10"/>
  <c r="BT29" i="10"/>
  <c r="BT24" i="10"/>
  <c r="BS60" i="10"/>
  <c r="BS34" i="10"/>
  <c r="BT26" i="10"/>
  <c r="BT31" i="10"/>
  <c r="BS23" i="10"/>
  <c r="BS35" i="10"/>
  <c r="AZ37" i="31"/>
  <c r="BR37" i="29"/>
  <c r="BR63" i="10" l="1"/>
  <c r="BS27" i="10"/>
  <c r="BT32" i="10"/>
  <c r="BS68" i="10"/>
  <c r="BT30" i="10"/>
  <c r="BU26" i="10"/>
  <c r="BU24" i="10"/>
  <c r="BT60" i="10"/>
  <c r="BU33" i="10"/>
  <c r="BT69" i="10"/>
  <c r="BT28" i="10"/>
  <c r="BS64" i="10"/>
  <c r="BT35" i="10"/>
  <c r="BS37" i="10"/>
  <c r="BT23" i="10"/>
  <c r="BU31" i="10"/>
  <c r="BT34" i="10"/>
  <c r="BU29" i="10"/>
  <c r="BU25" i="10"/>
  <c r="BT61" i="10"/>
  <c r="BS37" i="29"/>
  <c r="BA37" i="31"/>
  <c r="BS63" i="10" l="1"/>
  <c r="BT27" i="10"/>
  <c r="BU32" i="10"/>
  <c r="BT68" i="10"/>
  <c r="BU30" i="10"/>
  <c r="BV25" i="10"/>
  <c r="BU61" i="10"/>
  <c r="BU34" i="10"/>
  <c r="BU28" i="10"/>
  <c r="BT64" i="10"/>
  <c r="BV33" i="10"/>
  <c r="BU69" i="10"/>
  <c r="BV26" i="10"/>
  <c r="BV29" i="10"/>
  <c r="BV31" i="10"/>
  <c r="BT37" i="10"/>
  <c r="BU23" i="10"/>
  <c r="BU35" i="10"/>
  <c r="BV24" i="10"/>
  <c r="BU60" i="10"/>
  <c r="BT37" i="29"/>
  <c r="BB37" i="31"/>
  <c r="BU27" i="10" l="1"/>
  <c r="BT63" i="10"/>
  <c r="BV32" i="10"/>
  <c r="BU68" i="10"/>
  <c r="BV30" i="10"/>
  <c r="BW29" i="10"/>
  <c r="BW26" i="10"/>
  <c r="BV28" i="10"/>
  <c r="BU64" i="10"/>
  <c r="BW25" i="10"/>
  <c r="BV61" i="10"/>
  <c r="BW24" i="10"/>
  <c r="BV60" i="10"/>
  <c r="BV35" i="10"/>
  <c r="BV23" i="10"/>
  <c r="BW31" i="10"/>
  <c r="BW33" i="10"/>
  <c r="BV69" i="10"/>
  <c r="BV34" i="10"/>
  <c r="BC37" i="31"/>
  <c r="BU37" i="29"/>
  <c r="BV27" i="10" l="1"/>
  <c r="BV37" i="10" s="1"/>
  <c r="BU63" i="10"/>
  <c r="BU37" i="10"/>
  <c r="BW32" i="10"/>
  <c r="BV68" i="10"/>
  <c r="BW30" i="10"/>
  <c r="BW34" i="10"/>
  <c r="BX24" i="10"/>
  <c r="BW60" i="10"/>
  <c r="BW28" i="10"/>
  <c r="BV64" i="10"/>
  <c r="BX29" i="10"/>
  <c r="BX33" i="10"/>
  <c r="BW69" i="10"/>
  <c r="BX31" i="10"/>
  <c r="BW23" i="10"/>
  <c r="BW35" i="10"/>
  <c r="BX25" i="10"/>
  <c r="BW61" i="10"/>
  <c r="BX26" i="10"/>
  <c r="BD37" i="31"/>
  <c r="BV37" i="29"/>
  <c r="BW27" i="10" l="1"/>
  <c r="BV63" i="10"/>
  <c r="BW68" i="10"/>
  <c r="BX32" i="10"/>
  <c r="BX30" i="10"/>
  <c r="BY26" i="10"/>
  <c r="BX35" i="10"/>
  <c r="BY33" i="10"/>
  <c r="BX69" i="10"/>
  <c r="BY29" i="10"/>
  <c r="BY24" i="10"/>
  <c r="BX60" i="10"/>
  <c r="BX23" i="10"/>
  <c r="BX34" i="10"/>
  <c r="BY25" i="10"/>
  <c r="BX61" i="10"/>
  <c r="BY31" i="10"/>
  <c r="BX28" i="10"/>
  <c r="BW64" i="10"/>
  <c r="BW37" i="29"/>
  <c r="BE37" i="31"/>
  <c r="BX27" i="10" l="1"/>
  <c r="BX37" i="10" s="1"/>
  <c r="BW63" i="10"/>
  <c r="BW37" i="10"/>
  <c r="BY32" i="10"/>
  <c r="BX68" i="10"/>
  <c r="BY30" i="10"/>
  <c r="BZ29" i="10"/>
  <c r="BY28" i="10"/>
  <c r="BX64" i="10"/>
  <c r="BZ31" i="10"/>
  <c r="BY34" i="10"/>
  <c r="BY35" i="10"/>
  <c r="BY23" i="10"/>
  <c r="BZ24" i="10"/>
  <c r="BY60" i="10"/>
  <c r="BZ33" i="10"/>
  <c r="BY69" i="10"/>
  <c r="BZ25" i="10"/>
  <c r="BY61" i="10"/>
  <c r="BZ26" i="10"/>
  <c r="BF37" i="31"/>
  <c r="BX37" i="29"/>
  <c r="BX63" i="10" l="1"/>
  <c r="BY27" i="10"/>
  <c r="BY37" i="10" s="1"/>
  <c r="BY68" i="10"/>
  <c r="BZ32" i="10"/>
  <c r="BZ30" i="10"/>
  <c r="CA26" i="10"/>
  <c r="CA24" i="10"/>
  <c r="BZ60" i="10"/>
  <c r="BZ23" i="10"/>
  <c r="BZ34" i="10"/>
  <c r="BZ28" i="10"/>
  <c r="BY64" i="10"/>
  <c r="CA25" i="10"/>
  <c r="BZ61" i="10"/>
  <c r="CA33" i="10"/>
  <c r="BZ69" i="10"/>
  <c r="BZ35" i="10"/>
  <c r="CA31" i="10"/>
  <c r="CA29" i="10"/>
  <c r="BG37" i="31"/>
  <c r="BY37" i="29"/>
  <c r="BY63" i="10" l="1"/>
  <c r="BZ27" i="10"/>
  <c r="CA32" i="10"/>
  <c r="BZ68" i="10"/>
  <c r="CA30" i="10"/>
  <c r="CB29" i="10"/>
  <c r="CA35" i="10"/>
  <c r="CB33" i="10"/>
  <c r="CA69" i="10"/>
  <c r="CA28" i="10"/>
  <c r="BZ64" i="10"/>
  <c r="CB31" i="10"/>
  <c r="BZ37" i="10"/>
  <c r="CA23" i="10"/>
  <c r="CB24" i="10"/>
  <c r="CA60" i="10"/>
  <c r="CB26" i="10"/>
  <c r="CB25" i="10"/>
  <c r="CA61" i="10"/>
  <c r="CA34" i="10"/>
  <c r="BZ37" i="29"/>
  <c r="BH37" i="31"/>
  <c r="CA27" i="10" l="1"/>
  <c r="CA37" i="10" s="1"/>
  <c r="BZ63" i="10"/>
  <c r="CA68" i="10"/>
  <c r="CB32" i="10"/>
  <c r="CB30" i="10"/>
  <c r="CC33" i="10"/>
  <c r="CB69" i="10"/>
  <c r="CB35" i="10"/>
  <c r="CB34" i="10"/>
  <c r="CC24" i="10"/>
  <c r="CB60" i="10"/>
  <c r="CB23" i="10"/>
  <c r="CC31" i="10"/>
  <c r="CB28" i="10"/>
  <c r="CA64" i="10"/>
  <c r="CC29" i="10"/>
  <c r="CC25" i="10"/>
  <c r="CB61" i="10"/>
  <c r="CC26" i="10"/>
  <c r="CA37" i="29"/>
  <c r="BI37" i="31"/>
  <c r="CA63" i="10" l="1"/>
  <c r="CB27" i="10"/>
  <c r="CC32" i="10"/>
  <c r="CB68" i="10"/>
  <c r="CC30" i="10"/>
  <c r="CB37" i="10"/>
  <c r="CC23" i="10"/>
  <c r="CD24" i="10"/>
  <c r="CC60" i="10"/>
  <c r="CC34" i="10"/>
  <c r="CD33" i="10"/>
  <c r="CC69" i="10"/>
  <c r="CD29" i="10"/>
  <c r="CC28" i="10"/>
  <c r="CB64" i="10"/>
  <c r="CC35" i="10"/>
  <c r="CD26" i="10"/>
  <c r="CD25" i="10"/>
  <c r="CC61" i="10"/>
  <c r="CD31" i="10"/>
  <c r="CB37" i="29"/>
  <c r="BJ37" i="31"/>
  <c r="CC27" i="10" l="1"/>
  <c r="CC37" i="10" s="1"/>
  <c r="CB63" i="10"/>
  <c r="CD32" i="10"/>
  <c r="CC68" i="10"/>
  <c r="CD30" i="10"/>
  <c r="CD28" i="10"/>
  <c r="CC64" i="10"/>
  <c r="CE33" i="10"/>
  <c r="CD69" i="10"/>
  <c r="CE24" i="10"/>
  <c r="CD60" i="10"/>
  <c r="CE31" i="10"/>
  <c r="CE25" i="10"/>
  <c r="CD61" i="10"/>
  <c r="CD23" i="10"/>
  <c r="CE29" i="10"/>
  <c r="CD34" i="10"/>
  <c r="CE26" i="10"/>
  <c r="CD35" i="10"/>
  <c r="CC37" i="29"/>
  <c r="BK37" i="31"/>
  <c r="CC63" i="10" l="1"/>
  <c r="CD27" i="10"/>
  <c r="CD37" i="10" s="1"/>
  <c r="CE32" i="10"/>
  <c r="CD68" i="10"/>
  <c r="CE30" i="10"/>
  <c r="CE34" i="10"/>
  <c r="CE35" i="10"/>
  <c r="CF31" i="10"/>
  <c r="CF33" i="10"/>
  <c r="CE69" i="10"/>
  <c r="CF29" i="10"/>
  <c r="CF26" i="10"/>
  <c r="CE23" i="10"/>
  <c r="CF25" i="10"/>
  <c r="CE61" i="10"/>
  <c r="CF24" i="10"/>
  <c r="CE60" i="10"/>
  <c r="CE28" i="10"/>
  <c r="CD64" i="10"/>
  <c r="BL37" i="31"/>
  <c r="CD37" i="29"/>
  <c r="CD63" i="10" l="1"/>
  <c r="CE27" i="10"/>
  <c r="CE68" i="10"/>
  <c r="CF32" i="10"/>
  <c r="CF30" i="10"/>
  <c r="CE37" i="10"/>
  <c r="CF23" i="10"/>
  <c r="CG26" i="10"/>
  <c r="CG33" i="10"/>
  <c r="CF69" i="10"/>
  <c r="CF35" i="10"/>
  <c r="CF28" i="10"/>
  <c r="CE64" i="10"/>
  <c r="CG25" i="10"/>
  <c r="CF61" i="10"/>
  <c r="CG29" i="10"/>
  <c r="CG31" i="10"/>
  <c r="CF34" i="10"/>
  <c r="CG24" i="10"/>
  <c r="CF60" i="10"/>
  <c r="BM37" i="31"/>
  <c r="CE37" i="29"/>
  <c r="CF27" i="10" l="1"/>
  <c r="CF37" i="10" s="1"/>
  <c r="CE63" i="10"/>
  <c r="CG32" i="10"/>
  <c r="CF68" i="10"/>
  <c r="CG30" i="10"/>
  <c r="CG28" i="10"/>
  <c r="CF64" i="10"/>
  <c r="CH26" i="10"/>
  <c r="CG34" i="10"/>
  <c r="CH31" i="10"/>
  <c r="CG23" i="10"/>
  <c r="CH25" i="10"/>
  <c r="CH61" i="10" s="1"/>
  <c r="CG61" i="10"/>
  <c r="CG35" i="10"/>
  <c r="CH33" i="10"/>
  <c r="CH69" i="10" s="1"/>
  <c r="CG69" i="10"/>
  <c r="CH24" i="10"/>
  <c r="CH60" i="10" s="1"/>
  <c r="CG60" i="10"/>
  <c r="CH29" i="10"/>
  <c r="CF37" i="29"/>
  <c r="BN37" i="31"/>
  <c r="CG27" i="10" l="1"/>
  <c r="CF63" i="10"/>
  <c r="CH32" i="10"/>
  <c r="CH68" i="10" s="1"/>
  <c r="CG68" i="10"/>
  <c r="CH30" i="10"/>
  <c r="CH34" i="10"/>
  <c r="CG37" i="10"/>
  <c r="CH23" i="10"/>
  <c r="CH28" i="10"/>
  <c r="CH64" i="10" s="1"/>
  <c r="CG64" i="10"/>
  <c r="CH35" i="10"/>
  <c r="CG37" i="29"/>
  <c r="BO37" i="31"/>
  <c r="CH27" i="10" l="1"/>
  <c r="CH63" i="10" s="1"/>
  <c r="CG63" i="10"/>
  <c r="BP37" i="31"/>
  <c r="CH37" i="29"/>
  <c r="CH37" i="10" l="1"/>
  <c r="BQ37" i="31"/>
  <c r="BR37" i="31" l="1"/>
  <c r="BS37" i="31" l="1"/>
  <c r="BT37" i="31" l="1"/>
  <c r="BU37" i="31" l="1"/>
  <c r="BV37" i="31" l="1"/>
  <c r="BW37" i="31" l="1"/>
  <c r="BX37" i="31" l="1"/>
  <c r="BY37" i="31" l="1"/>
  <c r="BZ37" i="31" l="1"/>
  <c r="CA37" i="31" l="1"/>
  <c r="CB37" i="31" l="1"/>
  <c r="CC37" i="31" l="1"/>
  <c r="CD37" i="31" l="1"/>
  <c r="CE37" i="31" l="1"/>
  <c r="CF37" i="31" l="1"/>
  <c r="CG37" i="31" l="1"/>
  <c r="CH37" i="31" l="1"/>
  <c r="K71" i="28" l="1"/>
  <c r="H71" i="28"/>
  <c r="I71" i="28"/>
  <c r="L71" i="28"/>
  <c r="J71" i="28"/>
  <c r="M71" i="28"/>
  <c r="M63" i="28" l="1"/>
  <c r="L63" i="28"/>
  <c r="H63" i="28"/>
  <c r="N71" i="28"/>
  <c r="J63" i="28"/>
  <c r="I63" i="28"/>
  <c r="K63" i="28"/>
  <c r="D37" i="30"/>
  <c r="N63" i="28" l="1"/>
  <c r="D162" i="30"/>
  <c r="D143" i="30"/>
  <c r="E37" i="30"/>
  <c r="F37" i="30" l="1"/>
  <c r="G37" i="30"/>
  <c r="H37" i="30" l="1"/>
  <c r="I37" i="30" l="1"/>
  <c r="J37" i="30" l="1"/>
  <c r="K37" i="30" l="1"/>
  <c r="L37" i="30" l="1"/>
  <c r="M37" i="30" l="1"/>
  <c r="N37" i="30" l="1"/>
  <c r="O37" i="30" l="1"/>
  <c r="P37" i="30"/>
  <c r="D35" i="47" l="1"/>
  <c r="Q37" i="30"/>
  <c r="R37" i="30" l="1"/>
  <c r="S37" i="30"/>
  <c r="T37" i="30" l="1"/>
  <c r="U37" i="30" l="1"/>
  <c r="V37" i="30" l="1"/>
  <c r="W37" i="30"/>
  <c r="X37" i="30" l="1"/>
  <c r="Y37" i="30" l="1"/>
  <c r="Z37" i="30" l="1"/>
  <c r="AA37" i="30" l="1"/>
  <c r="AB37" i="30" l="1"/>
  <c r="AC37" i="30"/>
  <c r="AD37" i="30" l="1"/>
  <c r="AE37" i="30" l="1"/>
  <c r="AF37" i="30"/>
  <c r="AG37" i="30" l="1"/>
  <c r="AH37" i="30"/>
  <c r="AI37" i="30" l="1"/>
  <c r="AJ37" i="30" l="1"/>
  <c r="AK37" i="30" l="1"/>
  <c r="AL37" i="30"/>
  <c r="AM37" i="30" l="1"/>
  <c r="AN37" i="30"/>
  <c r="AO37" i="30" l="1"/>
  <c r="AP37" i="30" l="1"/>
  <c r="AQ37" i="30" l="1"/>
  <c r="AR37" i="30"/>
  <c r="AS37" i="30" l="1"/>
  <c r="AT37" i="30" l="1"/>
  <c r="AU37" i="30" l="1"/>
  <c r="AV37" i="30" l="1"/>
  <c r="AW37" i="30" l="1"/>
  <c r="AX37" i="30" l="1"/>
  <c r="AY37" i="30"/>
  <c r="AZ37" i="30" l="1"/>
  <c r="BA37" i="30" l="1"/>
  <c r="BB37" i="30" l="1"/>
  <c r="BC37" i="30" l="1"/>
  <c r="BD37" i="30" l="1"/>
  <c r="BE37" i="30" l="1"/>
  <c r="BF37" i="30" l="1"/>
  <c r="BG37" i="30"/>
  <c r="BH37" i="30" l="1"/>
  <c r="BI37" i="30" l="1"/>
  <c r="BJ37" i="30" l="1"/>
  <c r="BK37" i="30" l="1"/>
  <c r="BL37" i="30"/>
  <c r="BM37" i="30" l="1"/>
  <c r="BN37" i="30" l="1"/>
  <c r="BO37" i="30" l="1"/>
  <c r="BP37" i="30" l="1"/>
  <c r="BQ37" i="30" l="1"/>
  <c r="BR37" i="30" l="1"/>
  <c r="BS37" i="30" l="1"/>
  <c r="BT37" i="30"/>
  <c r="BU37" i="30" l="1"/>
  <c r="BV37" i="30" l="1"/>
  <c r="BW37" i="30"/>
  <c r="BX37" i="30" l="1"/>
  <c r="BY37" i="30" l="1"/>
  <c r="BZ37" i="30" l="1"/>
  <c r="CA37" i="30"/>
  <c r="CB37" i="30" l="1"/>
  <c r="CC37" i="30" l="1"/>
  <c r="CD37" i="30" l="1"/>
  <c r="CE37" i="30" l="1"/>
  <c r="CF37" i="30" l="1"/>
  <c r="CG37" i="30" l="1"/>
  <c r="CH37" i="30" l="1"/>
  <c r="C81" i="28" l="1"/>
  <c r="D57" i="39" l="1"/>
  <c r="I57" i="39"/>
  <c r="F57" i="39"/>
  <c r="J57" i="39"/>
  <c r="G57" i="39"/>
  <c r="K57" i="39"/>
  <c r="C57" i="39"/>
  <c r="H57" i="39"/>
  <c r="L57" i="39"/>
  <c r="N57" i="39" l="1"/>
  <c r="G183" i="39"/>
  <c r="G212" i="39" s="1"/>
  <c r="G5" i="2"/>
  <c r="H183" i="39"/>
  <c r="H212" i="39" s="1"/>
  <c r="H5" i="2"/>
  <c r="C5" i="2"/>
  <c r="C183" i="39"/>
  <c r="C212" i="39" s="1"/>
  <c r="E57" i="39"/>
  <c r="J183" i="39"/>
  <c r="J212" i="39" s="1"/>
  <c r="J5" i="2"/>
  <c r="I183" i="39"/>
  <c r="I212" i="39" s="1"/>
  <c r="I5" i="2"/>
  <c r="L183" i="39"/>
  <c r="L212" i="39" s="1"/>
  <c r="L5" i="2"/>
  <c r="K5" i="2"/>
  <c r="K183" i="39"/>
  <c r="K212" i="39" s="1"/>
  <c r="D5" i="2"/>
  <c r="D183" i="39"/>
  <c r="D212" i="39" s="1"/>
  <c r="N5" i="2"/>
  <c r="F183" i="39"/>
  <c r="F212" i="39" s="1"/>
  <c r="F5" i="2"/>
  <c r="L16" i="2" l="1"/>
  <c r="L68" i="28" s="1"/>
  <c r="K16" i="2"/>
  <c r="K68" i="28" s="1"/>
  <c r="J16" i="2"/>
  <c r="J68" i="28" s="1"/>
  <c r="I16" i="2"/>
  <c r="I68" i="28" s="1"/>
  <c r="H16" i="2"/>
  <c r="H68" i="28" s="1"/>
  <c r="G16" i="2"/>
  <c r="G68" i="28" s="1"/>
  <c r="F16" i="2"/>
  <c r="F68" i="28" s="1"/>
  <c r="D16" i="2"/>
  <c r="D68" i="28" s="1"/>
  <c r="E5" i="2"/>
  <c r="E183" i="39"/>
  <c r="E212" i="39" s="1"/>
  <c r="C16" i="2"/>
  <c r="C68" i="28" s="1"/>
  <c r="N183" i="39"/>
  <c r="N212" i="39" s="1"/>
  <c r="N16" i="2" l="1"/>
  <c r="N68" i="28" s="1"/>
  <c r="E16" i="2"/>
  <c r="E68" i="28" s="1"/>
  <c r="I60" i="28"/>
  <c r="I65" i="28" s="1"/>
  <c r="I73" i="28"/>
  <c r="G60" i="28"/>
  <c r="G65" i="28" s="1"/>
  <c r="G73" i="28"/>
  <c r="D60" i="28"/>
  <c r="D65" i="28" s="1"/>
  <c r="D73" i="28"/>
  <c r="J60" i="28"/>
  <c r="J65" i="28" s="1"/>
  <c r="J73" i="28"/>
  <c r="L60" i="28"/>
  <c r="L65" i="28" s="1"/>
  <c r="L73" i="28"/>
  <c r="F60" i="28"/>
  <c r="F65" i="28" s="1"/>
  <c r="F73" i="28"/>
  <c r="H60" i="28"/>
  <c r="H65" i="28" s="1"/>
  <c r="H73" i="28"/>
  <c r="K60" i="28"/>
  <c r="K65" i="28" s="1"/>
  <c r="K73" i="28"/>
  <c r="N60" i="28" l="1"/>
  <c r="N65" i="28" s="1"/>
  <c r="E73" i="28"/>
  <c r="C60" i="28"/>
  <c r="C65" i="28" s="1"/>
  <c r="C73" i="28"/>
  <c r="N73" i="28"/>
  <c r="E60" i="28" l="1"/>
  <c r="E65" i="28" s="1"/>
  <c r="M57" i="39" l="1"/>
  <c r="O214" i="39"/>
  <c r="O46" i="39"/>
  <c r="O57" i="39" l="1"/>
  <c r="M5" i="2"/>
  <c r="M183" i="39"/>
  <c r="M212" i="39" s="1"/>
  <c r="O172" i="39"/>
  <c r="O201" i="39" s="1"/>
  <c r="M16" i="2" l="1"/>
  <c r="M68" i="28" s="1"/>
  <c r="O183" i="39"/>
  <c r="O198" i="39" s="1"/>
  <c r="O212" i="39" l="1"/>
  <c r="D11" i="47"/>
  <c r="D9" i="47"/>
  <c r="D28" i="2"/>
  <c r="D30" i="2"/>
  <c r="D26" i="2"/>
  <c r="D24" i="2"/>
  <c r="D27" i="2"/>
  <c r="D25" i="2"/>
  <c r="D23" i="2"/>
  <c r="D21" i="2"/>
  <c r="D22" i="2"/>
  <c r="D29" i="2"/>
  <c r="E30" i="2" l="1"/>
  <c r="E26" i="2"/>
  <c r="E29" i="2"/>
  <c r="E25" i="2"/>
  <c r="E22" i="2"/>
  <c r="E21" i="2"/>
  <c r="F21" i="2" s="1"/>
  <c r="E27" i="2"/>
  <c r="E24" i="2"/>
  <c r="E23" i="2"/>
  <c r="E28" i="2"/>
  <c r="M73" i="28"/>
  <c r="M60" i="28"/>
  <c r="M65" i="28" s="1"/>
  <c r="CI65" i="28" l="1"/>
  <c r="O82" i="28"/>
  <c r="F30" i="2"/>
  <c r="F26" i="2"/>
  <c r="G21" i="2"/>
  <c r="F29" i="2"/>
  <c r="G29" i="2" s="1"/>
  <c r="F25" i="2"/>
  <c r="F22" i="2"/>
  <c r="G22" i="2" s="1"/>
  <c r="F27" i="2"/>
  <c r="F28" i="2"/>
  <c r="F23" i="2"/>
  <c r="F24" i="2"/>
  <c r="H21" i="2" l="1"/>
  <c r="G30" i="2"/>
  <c r="G26" i="2"/>
  <c r="G25" i="2"/>
  <c r="H29" i="2"/>
  <c r="G28" i="2"/>
  <c r="H22" i="2"/>
  <c r="G24" i="2"/>
  <c r="G23" i="2"/>
  <c r="G27" i="2"/>
  <c r="I21" i="2" l="1"/>
  <c r="J21" i="2" s="1"/>
  <c r="H30" i="2"/>
  <c r="H25" i="2"/>
  <c r="I25" i="2" s="1"/>
  <c r="H26" i="2"/>
  <c r="I29" i="2"/>
  <c r="H24" i="2"/>
  <c r="H27" i="2"/>
  <c r="H23" i="2"/>
  <c r="I22" i="2"/>
  <c r="H28" i="2"/>
  <c r="I30" i="2" l="1"/>
  <c r="I26" i="2"/>
  <c r="J29" i="2"/>
  <c r="I27" i="2"/>
  <c r="J25" i="2"/>
  <c r="K21" i="2"/>
  <c r="I23" i="2"/>
  <c r="I28" i="2"/>
  <c r="I24" i="2"/>
  <c r="J22" i="2"/>
  <c r="J30" i="2" l="1"/>
  <c r="J26" i="2"/>
  <c r="K26" i="2" s="1"/>
  <c r="K29" i="2"/>
  <c r="J23" i="2"/>
  <c r="K22" i="2"/>
  <c r="K25" i="2"/>
  <c r="J27" i="2"/>
  <c r="J28" i="2"/>
  <c r="L21" i="2"/>
  <c r="J24" i="2"/>
  <c r="K30" i="2" l="1"/>
  <c r="L29" i="2"/>
  <c r="K28" i="2"/>
  <c r="K27" i="2"/>
  <c r="K24" i="2"/>
  <c r="L22" i="2"/>
  <c r="L25" i="2"/>
  <c r="L26" i="2"/>
  <c r="M21" i="2"/>
  <c r="K23" i="2"/>
  <c r="L30" i="2" l="1"/>
  <c r="M29" i="2"/>
  <c r="N21" i="2"/>
  <c r="M22" i="2"/>
  <c r="L23" i="2"/>
  <c r="L28" i="2"/>
  <c r="M26" i="2"/>
  <c r="M25" i="2"/>
  <c r="L24" i="2"/>
  <c r="L27" i="2"/>
  <c r="M30" i="2" l="1"/>
  <c r="N29" i="2"/>
  <c r="M23" i="2"/>
  <c r="M24" i="2"/>
  <c r="N26" i="2"/>
  <c r="O21" i="2"/>
  <c r="M27" i="2"/>
  <c r="N25" i="2"/>
  <c r="M28" i="2"/>
  <c r="N22" i="2"/>
  <c r="N30" i="2" l="1"/>
  <c r="O29" i="2"/>
  <c r="O25" i="2"/>
  <c r="N27" i="2"/>
  <c r="O26" i="2"/>
  <c r="N23" i="2"/>
  <c r="O22" i="2"/>
  <c r="P21" i="2"/>
  <c r="N24" i="2"/>
  <c r="N28" i="2"/>
  <c r="O30" i="2" l="1"/>
  <c r="P29" i="2"/>
  <c r="P25" i="2"/>
  <c r="O28" i="2"/>
  <c r="Q21" i="2"/>
  <c r="P22" i="2"/>
  <c r="P26" i="2"/>
  <c r="O24" i="2"/>
  <c r="O23" i="2"/>
  <c r="O27" i="2"/>
  <c r="P30" i="2" l="1"/>
  <c r="Q29" i="2"/>
  <c r="P27" i="2"/>
  <c r="Q26" i="2"/>
  <c r="P24" i="2"/>
  <c r="P28" i="2"/>
  <c r="P23" i="2"/>
  <c r="Q22" i="2"/>
  <c r="R21" i="2"/>
  <c r="Q25" i="2"/>
  <c r="Q30" i="2" l="1"/>
  <c r="R29" i="2"/>
  <c r="S21" i="2"/>
  <c r="Q23" i="2"/>
  <c r="Q28" i="2"/>
  <c r="R26" i="2"/>
  <c r="Q27" i="2"/>
  <c r="Q24" i="2"/>
  <c r="R25" i="2"/>
  <c r="R22" i="2"/>
  <c r="R30" i="2" l="1"/>
  <c r="S29" i="2"/>
  <c r="R23" i="2"/>
  <c r="R27" i="2"/>
  <c r="T21" i="2"/>
  <c r="S22" i="2"/>
  <c r="S25" i="2"/>
  <c r="R28" i="2"/>
  <c r="R24" i="2"/>
  <c r="S26" i="2"/>
  <c r="S30" i="2" l="1"/>
  <c r="T29" i="2"/>
  <c r="T22" i="2"/>
  <c r="T26" i="2"/>
  <c r="S27" i="2"/>
  <c r="S24" i="2"/>
  <c r="T25" i="2"/>
  <c r="U21" i="2"/>
  <c r="S23" i="2"/>
  <c r="S28" i="2"/>
  <c r="T30" i="2" l="1"/>
  <c r="U29" i="2"/>
  <c r="T27" i="2"/>
  <c r="T28" i="2"/>
  <c r="V21" i="2"/>
  <c r="T24" i="2"/>
  <c r="U26" i="2"/>
  <c r="U22" i="2"/>
  <c r="T23" i="2"/>
  <c r="U25" i="2"/>
  <c r="U30" i="2" l="1"/>
  <c r="V29" i="2"/>
  <c r="V26" i="2"/>
  <c r="U24" i="2"/>
  <c r="U28" i="2"/>
  <c r="U23" i="2"/>
  <c r="V25" i="2"/>
  <c r="V22" i="2"/>
  <c r="U27" i="2"/>
  <c r="W21" i="2"/>
  <c r="V30" i="2" l="1"/>
  <c r="W29" i="2"/>
  <c r="X21" i="2"/>
  <c r="V23" i="2"/>
  <c r="V24" i="2"/>
  <c r="W22" i="2"/>
  <c r="V27" i="2"/>
  <c r="W25" i="2"/>
  <c r="V28" i="2"/>
  <c r="W26" i="2"/>
  <c r="W30" i="2" l="1"/>
  <c r="X29" i="2"/>
  <c r="W23" i="2"/>
  <c r="X26" i="2"/>
  <c r="X22" i="2"/>
  <c r="X25" i="2"/>
  <c r="Y21" i="2"/>
  <c r="W28" i="2"/>
  <c r="W27" i="2"/>
  <c r="W24" i="2"/>
  <c r="X30" i="2" l="1"/>
  <c r="Y29" i="2"/>
  <c r="Y26" i="2"/>
  <c r="Y25" i="2"/>
  <c r="X24" i="2"/>
  <c r="Y22" i="2"/>
  <c r="X23" i="2"/>
  <c r="Z21" i="2"/>
  <c r="X28" i="2"/>
  <c r="X27" i="2"/>
  <c r="Y30" i="2" l="1"/>
  <c r="Z29" i="2"/>
  <c r="AA21" i="2"/>
  <c r="Y24" i="2"/>
  <c r="Y27" i="2"/>
  <c r="Z22" i="2"/>
  <c r="Z26" i="2"/>
  <c r="Y28" i="2"/>
  <c r="Y23" i="2"/>
  <c r="Z25" i="2"/>
  <c r="Z30" i="2" l="1"/>
  <c r="AA29" i="2"/>
  <c r="AA22" i="2"/>
  <c r="Z24" i="2"/>
  <c r="AA25" i="2"/>
  <c r="Z23" i="2"/>
  <c r="AA26" i="2"/>
  <c r="Z27" i="2"/>
  <c r="AB21" i="2"/>
  <c r="Z28" i="2"/>
  <c r="AA30" i="2" l="1"/>
  <c r="AB29" i="2"/>
  <c r="AC21" i="2"/>
  <c r="AA23" i="2"/>
  <c r="AA24" i="2"/>
  <c r="AB26" i="2"/>
  <c r="AB25" i="2"/>
  <c r="AB22" i="2"/>
  <c r="AA28" i="2"/>
  <c r="AA27" i="2"/>
  <c r="AB30" i="2" l="1"/>
  <c r="AC29" i="2"/>
  <c r="AB27" i="2"/>
  <c r="AC22" i="2"/>
  <c r="AB23" i="2"/>
  <c r="AB28" i="2"/>
  <c r="AC25" i="2"/>
  <c r="AC26" i="2"/>
  <c r="AB24" i="2"/>
  <c r="AD21" i="2"/>
  <c r="AC30" i="2" l="1"/>
  <c r="AD29" i="2"/>
  <c r="AD26" i="2"/>
  <c r="AC28" i="2"/>
  <c r="AC27" i="2"/>
  <c r="AE21" i="2"/>
  <c r="AC24" i="2"/>
  <c r="AD25" i="2"/>
  <c r="AC23" i="2"/>
  <c r="AD22" i="2"/>
  <c r="AD30" i="2" l="1"/>
  <c r="AE29" i="2"/>
  <c r="AD27" i="2"/>
  <c r="AD28" i="2"/>
  <c r="AE25" i="2"/>
  <c r="AE22" i="2"/>
  <c r="AD23" i="2"/>
  <c r="AF21" i="2"/>
  <c r="AE26" i="2"/>
  <c r="AD24" i="2"/>
  <c r="AE30" i="2" l="1"/>
  <c r="AF29" i="2"/>
  <c r="AE23" i="2"/>
  <c r="AF25" i="2"/>
  <c r="AE27" i="2"/>
  <c r="AG21" i="2"/>
  <c r="AE24" i="2"/>
  <c r="AF26" i="2"/>
  <c r="AF22" i="2"/>
  <c r="AE28" i="2"/>
  <c r="AF30" i="2" l="1"/>
  <c r="AG29" i="2"/>
  <c r="AH21" i="2"/>
  <c r="AF27" i="2"/>
  <c r="AF23" i="2"/>
  <c r="AG26" i="2"/>
  <c r="AG22" i="2"/>
  <c r="AF28" i="2"/>
  <c r="AF24" i="2"/>
  <c r="AG25" i="2"/>
  <c r="AG30" i="2" l="1"/>
  <c r="AH29" i="2"/>
  <c r="AG28" i="2"/>
  <c r="AG27" i="2"/>
  <c r="AH26" i="2"/>
  <c r="AH25" i="2"/>
  <c r="AG24" i="2"/>
  <c r="AH22" i="2"/>
  <c r="AG23" i="2"/>
  <c r="AI21" i="2"/>
  <c r="AH30" i="2" l="1"/>
  <c r="AI29" i="2"/>
  <c r="AH27" i="2"/>
  <c r="AH23" i="2"/>
  <c r="AH24" i="2"/>
  <c r="AI26" i="2"/>
  <c r="AH28" i="2"/>
  <c r="AJ21" i="2"/>
  <c r="AI22" i="2"/>
  <c r="AI25" i="2"/>
  <c r="AI30" i="2" l="1"/>
  <c r="AJ29" i="2"/>
  <c r="AJ26" i="2"/>
  <c r="AJ25" i="2"/>
  <c r="AI27" i="2"/>
  <c r="AJ22" i="2"/>
  <c r="AI28" i="2"/>
  <c r="AI24" i="2"/>
  <c r="AK21" i="2"/>
  <c r="AI23" i="2"/>
  <c r="AJ30" i="2" l="1"/>
  <c r="AK29" i="2"/>
  <c r="AJ27" i="2"/>
  <c r="AK26" i="2"/>
  <c r="AJ28" i="2"/>
  <c r="AJ23" i="2"/>
  <c r="AJ24" i="2"/>
  <c r="AL21" i="2"/>
  <c r="AK22" i="2"/>
  <c r="AK25" i="2"/>
  <c r="AK30" i="2" l="1"/>
  <c r="AL29" i="2"/>
  <c r="AK24" i="2"/>
  <c r="AK28" i="2"/>
  <c r="AK27" i="2"/>
  <c r="AM21" i="2"/>
  <c r="AL22" i="2"/>
  <c r="AK23" i="2"/>
  <c r="AL26" i="2"/>
  <c r="AL25" i="2"/>
  <c r="AL30" i="2" l="1"/>
  <c r="AM29" i="2"/>
  <c r="AL28" i="2"/>
  <c r="AM26" i="2"/>
  <c r="AM22" i="2"/>
  <c r="AL27" i="2"/>
  <c r="AL24" i="2"/>
  <c r="AM25" i="2"/>
  <c r="AL23" i="2"/>
  <c r="AN21" i="2"/>
  <c r="AM30" i="2" l="1"/>
  <c r="AN29" i="2"/>
  <c r="AN26" i="2"/>
  <c r="AN25" i="2"/>
  <c r="AM27" i="2"/>
  <c r="AO21" i="2"/>
  <c r="AM28" i="2"/>
  <c r="AM23" i="2"/>
  <c r="AM24" i="2"/>
  <c r="AN22" i="2"/>
  <c r="AN30" i="2" l="1"/>
  <c r="AO29" i="2"/>
  <c r="AO22" i="2"/>
  <c r="AN27" i="2"/>
  <c r="AN23" i="2"/>
  <c r="AN24" i="2"/>
  <c r="AN28" i="2"/>
  <c r="AP21" i="2"/>
  <c r="AO25" i="2"/>
  <c r="AO26" i="2"/>
  <c r="AO30" i="2" l="1"/>
  <c r="AP29" i="2"/>
  <c r="AP26" i="2"/>
  <c r="AO24" i="2"/>
  <c r="AP22" i="2"/>
  <c r="AQ21" i="2"/>
  <c r="AP25" i="2"/>
  <c r="AO28" i="2"/>
  <c r="AO23" i="2"/>
  <c r="AO27" i="2"/>
  <c r="AP30" i="2" l="1"/>
  <c r="AQ29" i="2"/>
  <c r="AP28" i="2"/>
  <c r="AQ22" i="2"/>
  <c r="AP24" i="2"/>
  <c r="AP27" i="2"/>
  <c r="AR21" i="2"/>
  <c r="AP23" i="2"/>
  <c r="AQ25" i="2"/>
  <c r="AQ26" i="2"/>
  <c r="AQ30" i="2" l="1"/>
  <c r="AR29" i="2"/>
  <c r="AQ27" i="2"/>
  <c r="AR22" i="2"/>
  <c r="AQ23" i="2"/>
  <c r="AR26" i="2"/>
  <c r="AR25" i="2"/>
  <c r="AS21" i="2"/>
  <c r="AQ24" i="2"/>
  <c r="AQ28" i="2"/>
  <c r="AR30" i="2" l="1"/>
  <c r="AS29" i="2"/>
  <c r="AS22" i="2"/>
  <c r="AS25" i="2"/>
  <c r="AR24" i="2"/>
  <c r="AR23" i="2"/>
  <c r="AR27" i="2"/>
  <c r="AR28" i="2"/>
  <c r="AT21" i="2"/>
  <c r="AS26" i="2"/>
  <c r="AS30" i="2" l="1"/>
  <c r="AT29" i="2"/>
  <c r="AU21" i="2"/>
  <c r="AS27" i="2"/>
  <c r="AS24" i="2"/>
  <c r="AT26" i="2"/>
  <c r="AS28" i="2"/>
  <c r="AS23" i="2"/>
  <c r="AT25" i="2"/>
  <c r="AT22" i="2"/>
  <c r="AT30" i="2" l="1"/>
  <c r="AU29" i="2"/>
  <c r="AU26" i="2"/>
  <c r="AT27" i="2"/>
  <c r="AU25" i="2"/>
  <c r="AT28" i="2"/>
  <c r="AT24" i="2"/>
  <c r="AV21" i="2"/>
  <c r="AU22" i="2"/>
  <c r="AT23" i="2"/>
  <c r="AU30" i="2" l="1"/>
  <c r="AV29" i="2"/>
  <c r="AU28" i="2"/>
  <c r="AU27" i="2"/>
  <c r="AV26" i="2"/>
  <c r="AU23" i="2"/>
  <c r="AV22" i="2"/>
  <c r="AW21" i="2"/>
  <c r="AU24" i="2"/>
  <c r="AV25" i="2"/>
  <c r="AV30" i="2" l="1"/>
  <c r="AW29" i="2"/>
  <c r="AV24" i="2"/>
  <c r="AV27" i="2"/>
  <c r="AV23" i="2"/>
  <c r="AV28" i="2"/>
  <c r="AW25" i="2"/>
  <c r="AX21" i="2"/>
  <c r="AW22" i="2"/>
  <c r="AW26" i="2"/>
  <c r="AW30" i="2" l="1"/>
  <c r="AX29" i="2"/>
  <c r="AX22" i="2"/>
  <c r="AX25" i="2"/>
  <c r="AW23" i="2"/>
  <c r="AW24" i="2"/>
  <c r="AX26" i="2"/>
  <c r="AY21" i="2"/>
  <c r="AW28" i="2"/>
  <c r="AW27" i="2"/>
  <c r="AX30" i="2" l="1"/>
  <c r="AY29" i="2"/>
  <c r="AZ21" i="2"/>
  <c r="AX24" i="2"/>
  <c r="AY22" i="2"/>
  <c r="AX27" i="2"/>
  <c r="AX28" i="2"/>
  <c r="AY26" i="2"/>
  <c r="AX23" i="2"/>
  <c r="AY25" i="2"/>
  <c r="AY30" i="2" l="1"/>
  <c r="AZ29" i="2"/>
  <c r="AY24" i="2"/>
  <c r="AZ26" i="2"/>
  <c r="AY27" i="2"/>
  <c r="AZ25" i="2"/>
  <c r="BA21" i="2"/>
  <c r="AZ22" i="2"/>
  <c r="AY23" i="2"/>
  <c r="AY28" i="2"/>
  <c r="AZ30" i="2" l="1"/>
  <c r="BA29" i="2"/>
  <c r="AZ27" i="2"/>
  <c r="BA22" i="2"/>
  <c r="AZ23" i="2"/>
  <c r="BB21" i="2"/>
  <c r="AZ24" i="2"/>
  <c r="AZ28" i="2"/>
  <c r="BA25" i="2"/>
  <c r="BA26" i="2"/>
  <c r="BA30" i="2" l="1"/>
  <c r="BB29" i="2"/>
  <c r="BB26" i="2"/>
  <c r="BA23" i="2"/>
  <c r="BB22" i="2"/>
  <c r="BA28" i="2"/>
  <c r="BC21" i="2"/>
  <c r="BA27" i="2"/>
  <c r="BB25" i="2"/>
  <c r="BA24" i="2"/>
  <c r="BB30" i="2" l="1"/>
  <c r="BC29" i="2"/>
  <c r="BB24" i="2"/>
  <c r="BB23" i="2"/>
  <c r="BB28" i="2"/>
  <c r="BB27" i="2"/>
  <c r="BC25" i="2"/>
  <c r="BC22" i="2"/>
  <c r="BC26" i="2"/>
  <c r="BD21" i="2"/>
  <c r="BC30" i="2" l="1"/>
  <c r="BD29" i="2"/>
  <c r="BD26" i="2"/>
  <c r="BD25" i="2"/>
  <c r="BC28" i="2"/>
  <c r="BD22" i="2"/>
  <c r="BC24" i="2"/>
  <c r="BE21" i="2"/>
  <c r="BC27" i="2"/>
  <c r="BC23" i="2"/>
  <c r="BD30" i="2" l="1"/>
  <c r="BE29" i="2"/>
  <c r="BE22" i="2"/>
  <c r="BE25" i="2"/>
  <c r="BD23" i="2"/>
  <c r="BD27" i="2"/>
  <c r="BD24" i="2"/>
  <c r="BD28" i="2"/>
  <c r="BF21" i="2"/>
  <c r="BE26" i="2"/>
  <c r="BE30" i="2" l="1"/>
  <c r="BF29" i="2"/>
  <c r="BE24" i="2"/>
  <c r="BG21" i="2"/>
  <c r="BE23" i="2"/>
  <c r="BF22" i="2"/>
  <c r="BE28" i="2"/>
  <c r="BF26" i="2"/>
  <c r="BE27" i="2"/>
  <c r="BF25" i="2"/>
  <c r="BF30" i="2" l="1"/>
  <c r="BG29" i="2"/>
  <c r="BF28" i="2"/>
  <c r="BG26" i="2"/>
  <c r="BF23" i="2"/>
  <c r="BF24" i="2"/>
  <c r="BF27" i="2"/>
  <c r="BG25" i="2"/>
  <c r="BG22" i="2"/>
  <c r="BH21" i="2"/>
  <c r="BG30" i="2" l="1"/>
  <c r="BH29" i="2"/>
  <c r="BI21" i="2"/>
  <c r="BG27" i="2"/>
  <c r="BG23" i="2"/>
  <c r="BG28" i="2"/>
  <c r="BH22" i="2"/>
  <c r="BH25" i="2"/>
  <c r="BG24" i="2"/>
  <c r="BH26" i="2"/>
  <c r="BH30" i="2" l="1"/>
  <c r="BI29" i="2"/>
  <c r="BI26" i="2"/>
  <c r="BJ21" i="2"/>
  <c r="BH27" i="2"/>
  <c r="BI22" i="2"/>
  <c r="BI25" i="2"/>
  <c r="BH28" i="2"/>
  <c r="BH24" i="2"/>
  <c r="BH23" i="2"/>
  <c r="BI30" i="2" l="1"/>
  <c r="BJ29" i="2"/>
  <c r="BI27" i="2"/>
  <c r="BI28" i="2"/>
  <c r="BJ22" i="2"/>
  <c r="BJ26" i="2"/>
  <c r="BK21" i="2"/>
  <c r="BI23" i="2"/>
  <c r="BI24" i="2"/>
  <c r="BJ25" i="2"/>
  <c r="BJ30" i="2" l="1"/>
  <c r="BK29" i="2"/>
  <c r="BJ28" i="2"/>
  <c r="BJ27" i="2"/>
  <c r="BK26" i="2"/>
  <c r="BK25" i="2"/>
  <c r="BJ23" i="2"/>
  <c r="BK22" i="2"/>
  <c r="BJ24" i="2"/>
  <c r="BL21" i="2"/>
  <c r="BK30" i="2" l="1"/>
  <c r="BL29" i="2"/>
  <c r="BM21" i="2"/>
  <c r="BL25" i="2"/>
  <c r="BK27" i="2"/>
  <c r="BK24" i="2"/>
  <c r="BK23" i="2"/>
  <c r="BL26" i="2"/>
  <c r="BK28" i="2"/>
  <c r="BL22" i="2"/>
  <c r="BL30" i="2" l="1"/>
  <c r="BM29" i="2"/>
  <c r="BM22" i="2"/>
  <c r="BL27" i="2"/>
  <c r="BN21" i="2"/>
  <c r="BL24" i="2"/>
  <c r="BL28" i="2"/>
  <c r="BL23" i="2"/>
  <c r="BM26" i="2"/>
  <c r="BM25" i="2"/>
  <c r="BM30" i="2" l="1"/>
  <c r="BN29" i="2"/>
  <c r="BN26" i="2"/>
  <c r="BM28" i="2"/>
  <c r="BO21" i="2"/>
  <c r="BN22" i="2"/>
  <c r="BN25" i="2"/>
  <c r="BM23" i="2"/>
  <c r="BM24" i="2"/>
  <c r="BM27" i="2"/>
  <c r="BN30" i="2" l="1"/>
  <c r="BO29" i="2"/>
  <c r="BO22" i="2"/>
  <c r="BN28" i="2"/>
  <c r="BN27" i="2"/>
  <c r="BN23" i="2"/>
  <c r="BO25" i="2"/>
  <c r="BP21" i="2"/>
  <c r="BO26" i="2"/>
  <c r="BN24" i="2"/>
  <c r="BO30" i="2" l="1"/>
  <c r="BP29" i="2"/>
  <c r="BP26" i="2"/>
  <c r="BP25" i="2"/>
  <c r="BO23" i="2"/>
  <c r="BO28" i="2"/>
  <c r="BO24" i="2"/>
  <c r="BQ21" i="2"/>
  <c r="BO27" i="2"/>
  <c r="BP22" i="2"/>
  <c r="BP30" i="2" l="1"/>
  <c r="BQ29" i="2"/>
  <c r="BP27" i="2"/>
  <c r="BP23" i="2"/>
  <c r="BQ26" i="2"/>
  <c r="BQ22" i="2"/>
  <c r="BP24" i="2"/>
  <c r="BR21" i="2"/>
  <c r="BP28" i="2"/>
  <c r="BQ25" i="2"/>
  <c r="BQ30" i="2" l="1"/>
  <c r="BR29" i="2"/>
  <c r="BR22" i="2"/>
  <c r="BQ23" i="2"/>
  <c r="BQ28" i="2"/>
  <c r="BQ24" i="2"/>
  <c r="BR26" i="2"/>
  <c r="BR25" i="2"/>
  <c r="BS21" i="2"/>
  <c r="BQ27" i="2"/>
  <c r="BR30" i="2" l="1"/>
  <c r="BS29" i="2"/>
  <c r="BR27" i="2"/>
  <c r="BR24" i="2"/>
  <c r="BR28" i="2"/>
  <c r="BS22" i="2"/>
  <c r="BS25" i="2"/>
  <c r="BT21" i="2"/>
  <c r="BS26" i="2"/>
  <c r="BR23" i="2"/>
  <c r="BS30" i="2" l="1"/>
  <c r="BT29" i="2"/>
  <c r="BT25" i="2"/>
  <c r="BS28" i="2"/>
  <c r="BS23" i="2"/>
  <c r="BS27" i="2"/>
  <c r="BT26" i="2"/>
  <c r="BU21" i="2"/>
  <c r="BT22" i="2"/>
  <c r="BS24" i="2"/>
  <c r="BT30" i="2" l="1"/>
  <c r="BU29" i="2"/>
  <c r="BU26" i="2"/>
  <c r="BT23" i="2"/>
  <c r="BU25" i="2"/>
  <c r="BU22" i="2"/>
  <c r="BV21" i="2"/>
  <c r="BT24" i="2"/>
  <c r="BT27" i="2"/>
  <c r="BT28" i="2"/>
  <c r="BU30" i="2" l="1"/>
  <c r="BV29" i="2"/>
  <c r="BU24" i="2"/>
  <c r="BV22" i="2"/>
  <c r="BU23" i="2"/>
  <c r="BU28" i="2"/>
  <c r="BV26" i="2"/>
  <c r="BW21" i="2"/>
  <c r="BV25" i="2"/>
  <c r="BU27" i="2"/>
  <c r="BV30" i="2" l="1"/>
  <c r="BW29" i="2"/>
  <c r="BX21" i="2"/>
  <c r="BV23" i="2"/>
  <c r="BV24" i="2"/>
  <c r="BV27" i="2"/>
  <c r="BW25" i="2"/>
  <c r="BW26" i="2"/>
  <c r="BV28" i="2"/>
  <c r="BW22" i="2"/>
  <c r="BW30" i="2" l="1"/>
  <c r="BX29" i="2"/>
  <c r="BW27" i="2"/>
  <c r="BW23" i="2"/>
  <c r="BX26" i="2"/>
  <c r="BW28" i="2"/>
  <c r="BY21" i="2"/>
  <c r="BX25" i="2"/>
  <c r="BW24" i="2"/>
  <c r="BX22" i="2"/>
  <c r="BX30" i="2" l="1"/>
  <c r="BY29" i="2"/>
  <c r="BX24" i="2"/>
  <c r="BY26" i="2"/>
  <c r="BX27" i="2"/>
  <c r="BY25" i="2"/>
  <c r="BZ21" i="2"/>
  <c r="BY22" i="2"/>
  <c r="BX28" i="2"/>
  <c r="BX23" i="2"/>
  <c r="BY30" i="2" l="1"/>
  <c r="BZ29" i="2"/>
  <c r="BZ25" i="2"/>
  <c r="BY27" i="2"/>
  <c r="BY24" i="2"/>
  <c r="BZ22" i="2"/>
  <c r="BY28" i="2"/>
  <c r="CA21" i="2"/>
  <c r="BZ26" i="2"/>
  <c r="BY23" i="2"/>
  <c r="BZ30" i="2" l="1"/>
  <c r="CA29" i="2"/>
  <c r="BZ28" i="2"/>
  <c r="CA25" i="2"/>
  <c r="BZ23" i="2"/>
  <c r="BZ24" i="2"/>
  <c r="CA26" i="2"/>
  <c r="CB21" i="2"/>
  <c r="CA22" i="2"/>
  <c r="BZ27" i="2"/>
  <c r="CA30" i="2" l="1"/>
  <c r="CB29" i="2"/>
  <c r="CC21" i="2"/>
  <c r="CB25" i="2"/>
  <c r="CB22" i="2"/>
  <c r="CB26" i="2"/>
  <c r="CA23" i="2"/>
  <c r="CA27" i="2"/>
  <c r="CA24" i="2"/>
  <c r="CA28" i="2"/>
  <c r="CB30" i="2" l="1"/>
  <c r="CC29" i="2"/>
  <c r="CB27" i="2"/>
  <c r="CC26" i="2"/>
  <c r="CD21" i="2"/>
  <c r="CB28" i="2"/>
  <c r="CB24" i="2"/>
  <c r="CB23" i="2"/>
  <c r="CC22" i="2"/>
  <c r="CC25" i="2"/>
  <c r="CC30" i="2" l="1"/>
  <c r="CD29" i="2"/>
  <c r="CC24" i="2"/>
  <c r="CC27" i="2"/>
  <c r="CD22" i="2"/>
  <c r="CD25" i="2"/>
  <c r="CC23" i="2"/>
  <c r="CE21" i="2"/>
  <c r="CC28" i="2"/>
  <c r="CD26" i="2"/>
  <c r="CD30" i="2" l="1"/>
  <c r="CE29" i="2"/>
  <c r="CD27" i="2"/>
  <c r="CD28" i="2"/>
  <c r="CE25" i="2"/>
  <c r="CE26" i="2"/>
  <c r="CE22" i="2"/>
  <c r="CD24" i="2"/>
  <c r="CF21" i="2"/>
  <c r="CD23" i="2"/>
  <c r="CE30" i="2" l="1"/>
  <c r="CF29" i="2"/>
  <c r="CF22" i="2"/>
  <c r="CF25" i="2"/>
  <c r="CE27" i="2"/>
  <c r="CE23" i="2"/>
  <c r="CG21" i="2"/>
  <c r="CE24" i="2"/>
  <c r="CF26" i="2"/>
  <c r="CE28" i="2"/>
  <c r="CF30" i="2" l="1"/>
  <c r="CG29" i="2"/>
  <c r="CH21" i="2"/>
  <c r="CF27" i="2"/>
  <c r="CG22" i="2"/>
  <c r="CF28" i="2"/>
  <c r="CG26" i="2"/>
  <c r="CF24" i="2"/>
  <c r="CF23" i="2"/>
  <c r="CG25" i="2"/>
  <c r="CG30" i="2" l="1"/>
  <c r="CH29" i="2"/>
  <c r="CH22" i="2"/>
  <c r="CG24" i="2"/>
  <c r="CH25" i="2"/>
  <c r="CG28" i="2"/>
  <c r="CG27" i="2"/>
  <c r="CG23" i="2"/>
  <c r="CH26" i="2"/>
  <c r="CH30" i="2" l="1"/>
  <c r="CH24" i="2"/>
  <c r="CH27" i="2"/>
  <c r="CH23" i="2"/>
  <c r="CH28" i="2"/>
  <c r="O44" i="39" l="1"/>
  <c r="C20" i="2"/>
  <c r="O32" i="2"/>
  <c r="O216" i="39" l="1"/>
  <c r="O217" i="39" s="1"/>
  <c r="O83" i="28"/>
  <c r="C31" i="2"/>
  <c r="D20" i="2"/>
  <c r="CI66" i="28"/>
  <c r="E20" i="2" l="1"/>
  <c r="D31" i="2"/>
  <c r="O84" i="28"/>
  <c r="F20" i="2" l="1"/>
  <c r="E31" i="2"/>
  <c r="G20" i="2" l="1"/>
  <c r="F31" i="2"/>
  <c r="H20" i="2" l="1"/>
  <c r="G31" i="2"/>
  <c r="I20" i="2" l="1"/>
  <c r="H31" i="2"/>
  <c r="J20" i="2" l="1"/>
  <c r="I31" i="2"/>
  <c r="K20" i="2" l="1"/>
  <c r="J31" i="2"/>
  <c r="L20" i="2" l="1"/>
  <c r="K31" i="2"/>
  <c r="M20" i="2" l="1"/>
  <c r="L31" i="2"/>
  <c r="N20" i="2" l="1"/>
  <c r="M31" i="2"/>
  <c r="O20" i="2" l="1"/>
  <c r="O35" i="2"/>
  <c r="N31" i="2"/>
  <c r="O85" i="28" s="1"/>
  <c r="P20" i="2" l="1"/>
  <c r="O31" i="2"/>
  <c r="O46" i="2"/>
  <c r="P35" i="2"/>
  <c r="D32" i="47" l="1"/>
  <c r="Q35" i="2"/>
  <c r="P46" i="2"/>
  <c r="Q20" i="2"/>
  <c r="P31" i="2"/>
  <c r="R20" i="2" l="1"/>
  <c r="Q31" i="2"/>
  <c r="R35" i="2"/>
  <c r="Q46" i="2"/>
  <c r="S20" i="2" l="1"/>
  <c r="R31" i="2"/>
  <c r="S35" i="2"/>
  <c r="R46" i="2"/>
  <c r="T35" i="2" l="1"/>
  <c r="S46" i="2"/>
  <c r="T20" i="2"/>
  <c r="S31" i="2"/>
  <c r="U20" i="2" l="1"/>
  <c r="T31" i="2"/>
  <c r="U35" i="2"/>
  <c r="T46" i="2"/>
  <c r="V20" i="2" l="1"/>
  <c r="U31" i="2"/>
  <c r="V35" i="2"/>
  <c r="U46" i="2"/>
  <c r="W35" i="2" l="1"/>
  <c r="V46" i="2"/>
  <c r="W20" i="2"/>
  <c r="V31" i="2"/>
  <c r="X20" i="2" l="1"/>
  <c r="W31" i="2"/>
  <c r="X35" i="2"/>
  <c r="W46" i="2"/>
  <c r="Y20" i="2" l="1"/>
  <c r="X31" i="2"/>
  <c r="Y35" i="2"/>
  <c r="X46" i="2"/>
  <c r="Z20" i="2" l="1"/>
  <c r="Y31" i="2"/>
  <c r="Z35" i="2"/>
  <c r="Y46" i="2"/>
  <c r="AA20" i="2" l="1"/>
  <c r="Z31" i="2"/>
  <c r="AA35" i="2"/>
  <c r="Z46" i="2"/>
  <c r="AB35" i="2" l="1"/>
  <c r="AA46" i="2"/>
  <c r="AB20" i="2"/>
  <c r="AA31" i="2"/>
  <c r="AC20" i="2" l="1"/>
  <c r="AB31" i="2"/>
  <c r="AC35" i="2"/>
  <c r="AB46" i="2"/>
  <c r="AD20" i="2" l="1"/>
  <c r="AC31" i="2"/>
  <c r="AD35" i="2"/>
  <c r="AC46" i="2"/>
  <c r="AE35" i="2" l="1"/>
  <c r="AD46" i="2"/>
  <c r="AE20" i="2"/>
  <c r="AD31" i="2"/>
  <c r="AF20" i="2" l="1"/>
  <c r="AE31" i="2"/>
  <c r="AF35" i="2"/>
  <c r="AE46" i="2"/>
  <c r="AG20" i="2" l="1"/>
  <c r="AF31" i="2"/>
  <c r="AG35" i="2"/>
  <c r="AF46" i="2"/>
  <c r="AH35" i="2" l="1"/>
  <c r="AG46" i="2"/>
  <c r="AH20" i="2"/>
  <c r="AG31" i="2"/>
  <c r="AI20" i="2" l="1"/>
  <c r="AH31" i="2"/>
  <c r="AI35" i="2"/>
  <c r="AH46" i="2"/>
  <c r="AJ35" i="2" l="1"/>
  <c r="AI46" i="2"/>
  <c r="AJ20" i="2"/>
  <c r="AI31" i="2"/>
  <c r="AK20" i="2" l="1"/>
  <c r="AJ31" i="2"/>
  <c r="AK35" i="2"/>
  <c r="AJ46" i="2"/>
  <c r="AL20" i="2" l="1"/>
  <c r="AK31" i="2"/>
  <c r="AL35" i="2"/>
  <c r="AK46" i="2"/>
  <c r="AM20" i="2" l="1"/>
  <c r="AL31" i="2"/>
  <c r="AM35" i="2"/>
  <c r="AL46" i="2"/>
  <c r="AN20" i="2" l="1"/>
  <c r="AM31" i="2"/>
  <c r="AN35" i="2"/>
  <c r="AM46" i="2"/>
  <c r="AO35" i="2" l="1"/>
  <c r="AN46" i="2"/>
  <c r="AO20" i="2"/>
  <c r="AN31" i="2"/>
  <c r="AP20" i="2" l="1"/>
  <c r="AO31" i="2"/>
  <c r="AP35" i="2"/>
  <c r="AO46" i="2"/>
  <c r="AQ35" i="2" l="1"/>
  <c r="AP46" i="2"/>
  <c r="AQ20" i="2"/>
  <c r="AP31" i="2"/>
  <c r="AR35" i="2" l="1"/>
  <c r="AQ46" i="2"/>
  <c r="AR20" i="2"/>
  <c r="AQ31" i="2"/>
  <c r="AS20" i="2" l="1"/>
  <c r="AR31" i="2"/>
  <c r="AS35" i="2"/>
  <c r="AR46" i="2"/>
  <c r="AT35" i="2" l="1"/>
  <c r="AS46" i="2"/>
  <c r="AT20" i="2"/>
  <c r="AS31" i="2"/>
  <c r="AU35" i="2" l="1"/>
  <c r="AT46" i="2"/>
  <c r="AU20" i="2"/>
  <c r="AT31" i="2"/>
  <c r="AV20" i="2" l="1"/>
  <c r="AU31" i="2"/>
  <c r="AV35" i="2"/>
  <c r="AU46" i="2"/>
  <c r="AW35" i="2" l="1"/>
  <c r="AV46" i="2"/>
  <c r="AW20" i="2"/>
  <c r="AV31" i="2"/>
  <c r="AX35" i="2" l="1"/>
  <c r="AW46" i="2"/>
  <c r="AX20" i="2"/>
  <c r="AW31" i="2"/>
  <c r="AY20" i="2" l="1"/>
  <c r="AX31" i="2"/>
  <c r="AY35" i="2"/>
  <c r="AX46" i="2"/>
  <c r="AZ20" i="2" l="1"/>
  <c r="AY31" i="2"/>
  <c r="AZ35" i="2"/>
  <c r="AY46" i="2"/>
  <c r="BA35" i="2" l="1"/>
  <c r="AZ46" i="2"/>
  <c r="BA20" i="2"/>
  <c r="AZ31" i="2"/>
  <c r="BB20" i="2" l="1"/>
  <c r="BA31" i="2"/>
  <c r="BB35" i="2"/>
  <c r="BA46" i="2"/>
  <c r="BC35" i="2" l="1"/>
  <c r="BB46" i="2"/>
  <c r="BC20" i="2"/>
  <c r="BB31" i="2"/>
  <c r="BD35" i="2" l="1"/>
  <c r="BC46" i="2"/>
  <c r="BD20" i="2"/>
  <c r="BC31" i="2"/>
  <c r="BE35" i="2" l="1"/>
  <c r="BD46" i="2"/>
  <c r="BE20" i="2"/>
  <c r="BD31" i="2"/>
  <c r="BF35" i="2" l="1"/>
  <c r="BE46" i="2"/>
  <c r="BF20" i="2"/>
  <c r="BE31" i="2"/>
  <c r="BG20" i="2" l="1"/>
  <c r="BF31" i="2"/>
  <c r="BG35" i="2"/>
  <c r="BF46" i="2"/>
  <c r="BH35" i="2" l="1"/>
  <c r="BG46" i="2"/>
  <c r="BH20" i="2"/>
  <c r="BG31" i="2"/>
  <c r="BI20" i="2" l="1"/>
  <c r="BH31" i="2"/>
  <c r="BI35" i="2"/>
  <c r="BH46" i="2"/>
  <c r="BJ35" i="2" l="1"/>
  <c r="BI46" i="2"/>
  <c r="BJ20" i="2"/>
  <c r="BI31" i="2"/>
  <c r="BK35" i="2" l="1"/>
  <c r="BJ46" i="2"/>
  <c r="BK20" i="2"/>
  <c r="BJ31" i="2"/>
  <c r="BL20" i="2" l="1"/>
  <c r="BK31" i="2"/>
  <c r="BL35" i="2"/>
  <c r="BK46" i="2"/>
  <c r="BM20" i="2" l="1"/>
  <c r="BL31" i="2"/>
  <c r="BM35" i="2"/>
  <c r="BL46" i="2"/>
  <c r="BN35" i="2" l="1"/>
  <c r="BM46" i="2"/>
  <c r="BN20" i="2"/>
  <c r="BM31" i="2"/>
  <c r="BO20" i="2" l="1"/>
  <c r="BN31" i="2"/>
  <c r="BO35" i="2"/>
  <c r="BN46" i="2"/>
  <c r="BP35" i="2" l="1"/>
  <c r="BO46" i="2"/>
  <c r="BP20" i="2"/>
  <c r="BO31" i="2"/>
  <c r="BQ20" i="2" l="1"/>
  <c r="BP31" i="2"/>
  <c r="BQ35" i="2"/>
  <c r="BP46" i="2"/>
  <c r="BR35" i="2" l="1"/>
  <c r="BQ46" i="2"/>
  <c r="BR20" i="2"/>
  <c r="BQ31" i="2"/>
  <c r="BS35" i="2" l="1"/>
  <c r="BR46" i="2"/>
  <c r="BS20" i="2"/>
  <c r="BR31" i="2"/>
  <c r="BT20" i="2" l="1"/>
  <c r="BS31" i="2"/>
  <c r="BT35" i="2"/>
  <c r="BS46" i="2"/>
  <c r="BU20" i="2" l="1"/>
  <c r="BT31" i="2"/>
  <c r="BU35" i="2"/>
  <c r="BT46" i="2"/>
  <c r="BV35" i="2" l="1"/>
  <c r="BU46" i="2"/>
  <c r="BV20" i="2"/>
  <c r="BU31" i="2"/>
  <c r="BW35" i="2" l="1"/>
  <c r="BV46" i="2"/>
  <c r="BW20" i="2"/>
  <c r="BV31" i="2"/>
  <c r="BX20" i="2" l="1"/>
  <c r="BW31" i="2"/>
  <c r="BX35" i="2"/>
  <c r="BW46" i="2"/>
  <c r="BY35" i="2" l="1"/>
  <c r="BX46" i="2"/>
  <c r="BY20" i="2"/>
  <c r="BX31" i="2"/>
  <c r="BZ20" i="2" l="1"/>
  <c r="BY31" i="2"/>
  <c r="BZ35" i="2"/>
  <c r="BY46" i="2"/>
  <c r="CA20" i="2" l="1"/>
  <c r="BZ31" i="2"/>
  <c r="CA35" i="2"/>
  <c r="BZ46" i="2"/>
  <c r="CB20" i="2" l="1"/>
  <c r="CA31" i="2"/>
  <c r="CB35" i="2"/>
  <c r="CA46" i="2"/>
  <c r="CC20" i="2" l="1"/>
  <c r="CB31" i="2"/>
  <c r="CC35" i="2"/>
  <c r="CB46" i="2"/>
  <c r="CD20" i="2" l="1"/>
  <c r="CC31" i="2"/>
  <c r="CD35" i="2"/>
  <c r="CC46" i="2"/>
  <c r="CE35" i="2" l="1"/>
  <c r="CD46" i="2"/>
  <c r="CE20" i="2"/>
  <c r="CD31" i="2"/>
  <c r="CF35" i="2" l="1"/>
  <c r="CE46" i="2"/>
  <c r="CF20" i="2"/>
  <c r="CE31" i="2"/>
  <c r="CG35" i="2" l="1"/>
  <c r="CF46" i="2"/>
  <c r="CG20" i="2"/>
  <c r="CF31" i="2"/>
  <c r="CH20" i="2" l="1"/>
  <c r="CG31" i="2"/>
  <c r="CH35" i="2"/>
  <c r="CH46" i="2" s="1"/>
  <c r="CG46" i="2"/>
  <c r="CH31" i="2" l="1"/>
  <c r="C2" i="35" l="1"/>
  <c r="D2" i="35" s="1"/>
  <c r="E2" i="35" s="1"/>
  <c r="F2" i="35" s="1"/>
  <c r="G2" i="35" s="1"/>
  <c r="H2" i="35" s="1"/>
  <c r="I2" i="35" s="1"/>
  <c r="J2" i="35" s="1"/>
  <c r="K2" i="35" s="1"/>
  <c r="L2" i="35" s="1"/>
  <c r="M2" i="35" s="1"/>
  <c r="C2" i="48"/>
  <c r="C2" i="43"/>
  <c r="C57" i="2"/>
  <c r="C56" i="2"/>
  <c r="C59" i="2"/>
  <c r="C2" i="33"/>
  <c r="C55" i="2"/>
  <c r="C60" i="2"/>
  <c r="C2" i="29"/>
  <c r="C2" i="30"/>
  <c r="C50" i="2"/>
  <c r="C52" i="2"/>
  <c r="C2" i="31"/>
  <c r="D2" i="2"/>
  <c r="C2" i="36"/>
  <c r="C53" i="2"/>
  <c r="C2" i="34"/>
  <c r="C2" i="10"/>
  <c r="C54" i="2"/>
  <c r="C51" i="2"/>
  <c r="C58" i="2"/>
  <c r="C2" i="32"/>
  <c r="C60" i="36" l="1"/>
  <c r="C69" i="36"/>
  <c r="D2" i="36"/>
  <c r="E2" i="36" s="1"/>
  <c r="F2" i="36" s="1"/>
  <c r="G2" i="36" s="1"/>
  <c r="C64" i="36"/>
  <c r="C65" i="36"/>
  <c r="C63" i="36"/>
  <c r="C66" i="36"/>
  <c r="C62" i="36"/>
  <c r="C70" i="36"/>
  <c r="C71" i="36"/>
  <c r="C68" i="36"/>
  <c r="C67" i="36"/>
  <c r="C59" i="36"/>
  <c r="C61" i="36"/>
  <c r="C71" i="33"/>
  <c r="C60" i="33"/>
  <c r="C59" i="33"/>
  <c r="C69" i="33"/>
  <c r="C62" i="33"/>
  <c r="C68" i="33"/>
  <c r="C67" i="33"/>
  <c r="C63" i="33"/>
  <c r="C64" i="33"/>
  <c r="C61" i="33"/>
  <c r="C65" i="33"/>
  <c r="C66" i="33"/>
  <c r="D2" i="33"/>
  <c r="C70" i="33"/>
  <c r="C61" i="2"/>
  <c r="C60" i="10"/>
  <c r="C71" i="10"/>
  <c r="C64" i="10"/>
  <c r="D2" i="10"/>
  <c r="C67" i="10"/>
  <c r="C68" i="10"/>
  <c r="C59" i="10"/>
  <c r="C62" i="10"/>
  <c r="C65" i="10"/>
  <c r="C63" i="10"/>
  <c r="C70" i="10"/>
  <c r="C66" i="10"/>
  <c r="C61" i="10"/>
  <c r="C69" i="10"/>
  <c r="C67" i="30"/>
  <c r="C152" i="30"/>
  <c r="C64" i="30"/>
  <c r="C149" i="30"/>
  <c r="C165" i="30"/>
  <c r="C61" i="30"/>
  <c r="C60" i="30"/>
  <c r="C71" i="30"/>
  <c r="C70" i="30"/>
  <c r="C66" i="30"/>
  <c r="C171" i="30"/>
  <c r="C169" i="30"/>
  <c r="C168" i="30"/>
  <c r="C146" i="30"/>
  <c r="D2" i="30"/>
  <c r="C150" i="30"/>
  <c r="C59" i="30"/>
  <c r="C62" i="30"/>
  <c r="C63" i="30"/>
  <c r="C69" i="30"/>
  <c r="C65" i="30"/>
  <c r="C68" i="30"/>
  <c r="D2" i="43"/>
  <c r="C77" i="43"/>
  <c r="C82" i="43" s="1"/>
  <c r="C78" i="43"/>
  <c r="C83" i="43" s="1"/>
  <c r="C79" i="43"/>
  <c r="C84" i="43" s="1"/>
  <c r="C80" i="43"/>
  <c r="C85" i="43" s="1"/>
  <c r="D59" i="2"/>
  <c r="D57" i="2"/>
  <c r="D53" i="2"/>
  <c r="D52" i="2"/>
  <c r="E2" i="2"/>
  <c r="D60" i="2"/>
  <c r="D51" i="2"/>
  <c r="D58" i="2"/>
  <c r="D50" i="2"/>
  <c r="D56" i="2"/>
  <c r="D54" i="2"/>
  <c r="D55" i="2"/>
  <c r="C64" i="31"/>
  <c r="C71" i="31"/>
  <c r="C60" i="31"/>
  <c r="C169" i="31"/>
  <c r="C176" i="31" s="1"/>
  <c r="C150" i="31"/>
  <c r="C157" i="31" s="1"/>
  <c r="C70" i="31"/>
  <c r="C61" i="31"/>
  <c r="C63" i="31"/>
  <c r="D2" i="31"/>
  <c r="C62" i="31"/>
  <c r="C66" i="31"/>
  <c r="C69" i="31"/>
  <c r="C59" i="31"/>
  <c r="C67" i="31"/>
  <c r="C68" i="31"/>
  <c r="C65" i="31"/>
  <c r="C67" i="34"/>
  <c r="C66" i="34"/>
  <c r="C64" i="34"/>
  <c r="C59" i="34"/>
  <c r="D2" i="34"/>
  <c r="C65" i="34"/>
  <c r="C71" i="34"/>
  <c r="C63" i="34"/>
  <c r="C68" i="34"/>
  <c r="C70" i="34"/>
  <c r="C69" i="34"/>
  <c r="C61" i="34"/>
  <c r="C62" i="34"/>
  <c r="C60" i="34"/>
  <c r="C71" i="29"/>
  <c r="C62" i="29"/>
  <c r="C165" i="29"/>
  <c r="C146" i="29"/>
  <c r="C66" i="29"/>
  <c r="C154" i="29"/>
  <c r="C68" i="29"/>
  <c r="C169" i="29"/>
  <c r="C61" i="29"/>
  <c r="C63" i="29"/>
  <c r="C64" i="29"/>
  <c r="C70" i="29"/>
  <c r="C65" i="29"/>
  <c r="C59" i="29"/>
  <c r="C67" i="29"/>
  <c r="C150" i="29"/>
  <c r="D2" i="29"/>
  <c r="C173" i="29"/>
  <c r="C69" i="29"/>
  <c r="C60" i="29"/>
  <c r="D2" i="48"/>
  <c r="C21" i="48"/>
  <c r="C23" i="48" s="1"/>
  <c r="C57" i="32"/>
  <c r="D2" i="32"/>
  <c r="C59" i="32"/>
  <c r="C54" i="32"/>
  <c r="C56" i="32"/>
  <c r="C58" i="32"/>
  <c r="C52" i="32"/>
  <c r="C50" i="32"/>
  <c r="C51" i="32"/>
  <c r="C53" i="32"/>
  <c r="C55" i="32"/>
  <c r="M66" i="35"/>
  <c r="M73" i="35" s="1"/>
  <c r="N2" i="35"/>
  <c r="M169" i="35"/>
  <c r="M176" i="35" s="1"/>
  <c r="M150" i="35"/>
  <c r="M157" i="35" s="1"/>
  <c r="C176" i="30" l="1"/>
  <c r="D149" i="34"/>
  <c r="D156" i="34" s="1"/>
  <c r="D168" i="34"/>
  <c r="D175" i="34" s="1"/>
  <c r="D66" i="34"/>
  <c r="D73" i="34" s="1"/>
  <c r="E2" i="34"/>
  <c r="C73" i="31"/>
  <c r="C178" i="31"/>
  <c r="C182" i="31"/>
  <c r="C189" i="31"/>
  <c r="C158" i="31"/>
  <c r="D61" i="2"/>
  <c r="D96" i="28" s="1"/>
  <c r="C73" i="34"/>
  <c r="C183" i="31"/>
  <c r="C190" i="31"/>
  <c r="C177" i="31"/>
  <c r="M189" i="35"/>
  <c r="M182" i="35"/>
  <c r="M178" i="35"/>
  <c r="M179" i="35" s="1"/>
  <c r="M158" i="35"/>
  <c r="D21" i="48"/>
  <c r="D23" i="48" s="1"/>
  <c r="E2" i="48"/>
  <c r="C62" i="2"/>
  <c r="C96" i="28"/>
  <c r="C73" i="36"/>
  <c r="C73" i="29"/>
  <c r="C157" i="29"/>
  <c r="C73" i="30"/>
  <c r="C73" i="10"/>
  <c r="E2" i="32"/>
  <c r="D57" i="32"/>
  <c r="D56" i="32"/>
  <c r="D51" i="32"/>
  <c r="D50" i="32"/>
  <c r="D53" i="32"/>
  <c r="D55" i="32"/>
  <c r="D58" i="32"/>
  <c r="D54" i="32"/>
  <c r="D59" i="32"/>
  <c r="D52" i="32"/>
  <c r="M190" i="35"/>
  <c r="M192" i="35" s="1"/>
  <c r="M183" i="35"/>
  <c r="M185" i="35" s="1"/>
  <c r="M177" i="35"/>
  <c r="O2" i="35"/>
  <c r="N150" i="35"/>
  <c r="N157" i="35" s="1"/>
  <c r="N169" i="35"/>
  <c r="N176" i="35" s="1"/>
  <c r="N66" i="35"/>
  <c r="N73" i="35" s="1"/>
  <c r="N107" i="28" s="1"/>
  <c r="C176" i="29"/>
  <c r="D66" i="31"/>
  <c r="D73" i="31" s="1"/>
  <c r="D169" i="31"/>
  <c r="D176" i="31" s="1"/>
  <c r="D150" i="31"/>
  <c r="D157" i="31" s="1"/>
  <c r="E2" i="31"/>
  <c r="E60" i="2"/>
  <c r="E55" i="2"/>
  <c r="E54" i="2"/>
  <c r="E57" i="2"/>
  <c r="E59" i="2"/>
  <c r="E56" i="2"/>
  <c r="E52" i="2"/>
  <c r="F2" i="2"/>
  <c r="E51" i="2"/>
  <c r="E58" i="2"/>
  <c r="E50" i="2"/>
  <c r="E53" i="2"/>
  <c r="E2" i="33"/>
  <c r="D66" i="33"/>
  <c r="D73" i="33" s="1"/>
  <c r="D105" i="28" s="1"/>
  <c r="H2" i="36"/>
  <c r="I2" i="36" s="1"/>
  <c r="J2" i="36" s="1"/>
  <c r="K2" i="36" s="1"/>
  <c r="L2" i="36" s="1"/>
  <c r="M2" i="36" s="1"/>
  <c r="N2" i="36" s="1"/>
  <c r="O2" i="36" s="1"/>
  <c r="P2" i="36" s="1"/>
  <c r="Q2" i="36" s="1"/>
  <c r="R2" i="36" s="1"/>
  <c r="S2" i="36" s="1"/>
  <c r="T2" i="36" s="1"/>
  <c r="U2" i="36" s="1"/>
  <c r="V2" i="36" s="1"/>
  <c r="W2" i="36" s="1"/>
  <c r="X2" i="36" s="1"/>
  <c r="Y2" i="36" s="1"/>
  <c r="Z2" i="36" s="1"/>
  <c r="AA2" i="36" s="1"/>
  <c r="AB2" i="36" s="1"/>
  <c r="AC2" i="36" s="1"/>
  <c r="AD2" i="36" s="1"/>
  <c r="AE2" i="36" s="1"/>
  <c r="AF2" i="36" s="1"/>
  <c r="AG2" i="36" s="1"/>
  <c r="AH2" i="36" s="1"/>
  <c r="AI2" i="36" s="1"/>
  <c r="AJ2" i="36" s="1"/>
  <c r="AK2" i="36" s="1"/>
  <c r="AL2" i="36" s="1"/>
  <c r="AM2" i="36" s="1"/>
  <c r="AN2" i="36" s="1"/>
  <c r="AO2" i="36" s="1"/>
  <c r="AP2" i="36" s="1"/>
  <c r="AQ2" i="36" s="1"/>
  <c r="AR2" i="36" s="1"/>
  <c r="AS2" i="36" s="1"/>
  <c r="AT2" i="36" s="1"/>
  <c r="AU2" i="36" s="1"/>
  <c r="AV2" i="36" s="1"/>
  <c r="AW2" i="36" s="1"/>
  <c r="AX2" i="36" s="1"/>
  <c r="AY2" i="36" s="1"/>
  <c r="AZ2" i="36" s="1"/>
  <c r="BA2" i="36" s="1"/>
  <c r="BB2" i="36" s="1"/>
  <c r="BC2" i="36" s="1"/>
  <c r="BD2" i="36" s="1"/>
  <c r="BE2" i="36" s="1"/>
  <c r="BF2" i="36" s="1"/>
  <c r="BG2" i="36" s="1"/>
  <c r="BH2" i="36" s="1"/>
  <c r="BI2" i="36" s="1"/>
  <c r="BJ2" i="36" s="1"/>
  <c r="BK2" i="36" s="1"/>
  <c r="BL2" i="36" s="1"/>
  <c r="BM2" i="36" s="1"/>
  <c r="BN2" i="36" s="1"/>
  <c r="BO2" i="36" s="1"/>
  <c r="BP2" i="36" s="1"/>
  <c r="BQ2" i="36" s="1"/>
  <c r="BR2" i="36" s="1"/>
  <c r="BS2" i="36" s="1"/>
  <c r="BT2" i="36" s="1"/>
  <c r="BU2" i="36" s="1"/>
  <c r="BV2" i="36" s="1"/>
  <c r="BW2" i="36" s="1"/>
  <c r="BX2" i="36" s="1"/>
  <c r="BY2" i="36" s="1"/>
  <c r="BZ2" i="36" s="1"/>
  <c r="CA2" i="36" s="1"/>
  <c r="CB2" i="36" s="1"/>
  <c r="CC2" i="36" s="1"/>
  <c r="CD2" i="36" s="1"/>
  <c r="CE2" i="36" s="1"/>
  <c r="CF2" i="36" s="1"/>
  <c r="CG2" i="36" s="1"/>
  <c r="CH2" i="36" s="1"/>
  <c r="M107" i="28"/>
  <c r="M74" i="35"/>
  <c r="D77" i="43"/>
  <c r="D82" i="43" s="1"/>
  <c r="D78" i="43"/>
  <c r="D83" i="43" s="1"/>
  <c r="D79" i="43"/>
  <c r="D84" i="43" s="1"/>
  <c r="E2" i="43"/>
  <c r="D80" i="43"/>
  <c r="D85" i="43" s="1"/>
  <c r="D152" i="30"/>
  <c r="D66" i="30"/>
  <c r="D169" i="30"/>
  <c r="D171" i="30"/>
  <c r="D165" i="30"/>
  <c r="D149" i="30"/>
  <c r="D168" i="30"/>
  <c r="D68" i="30"/>
  <c r="D146" i="30"/>
  <c r="D150" i="30"/>
  <c r="E2" i="30"/>
  <c r="D65" i="30"/>
  <c r="D62" i="30"/>
  <c r="D73" i="30" s="1"/>
  <c r="C177" i="30"/>
  <c r="C183" i="30"/>
  <c r="C185" i="30" s="1"/>
  <c r="C190" i="30"/>
  <c r="C192" i="30" s="1"/>
  <c r="C61" i="32"/>
  <c r="D173" i="29"/>
  <c r="D65" i="29"/>
  <c r="D143" i="29"/>
  <c r="D150" i="29"/>
  <c r="D165" i="29"/>
  <c r="D62" i="29"/>
  <c r="D149" i="29"/>
  <c r="D70" i="29"/>
  <c r="D59" i="29"/>
  <c r="D66" i="29"/>
  <c r="D168" i="29"/>
  <c r="D146" i="29"/>
  <c r="D162" i="29"/>
  <c r="D154" i="29"/>
  <c r="E2" i="29"/>
  <c r="D169" i="29"/>
  <c r="C157" i="30"/>
  <c r="D66" i="10"/>
  <c r="D62" i="10"/>
  <c r="D65" i="10"/>
  <c r="E2" i="10"/>
  <c r="C73" i="33"/>
  <c r="D99" i="28" l="1"/>
  <c r="D91" i="28" s="1"/>
  <c r="C192" i="31"/>
  <c r="D176" i="29"/>
  <c r="D190" i="29" s="1"/>
  <c r="C179" i="31"/>
  <c r="C185" i="31"/>
  <c r="D61" i="32"/>
  <c r="D104" i="28" s="1"/>
  <c r="C74" i="33"/>
  <c r="C105" i="28"/>
  <c r="D190" i="31"/>
  <c r="D192" i="31" s="1"/>
  <c r="D183" i="31"/>
  <c r="D185" i="31" s="1"/>
  <c r="F2" i="33"/>
  <c r="E66" i="33"/>
  <c r="E73" i="33" s="1"/>
  <c r="E105" i="28" s="1"/>
  <c r="D100" i="28"/>
  <c r="D92" i="28" s="1"/>
  <c r="C185" i="36"/>
  <c r="C179" i="36"/>
  <c r="C184" i="36"/>
  <c r="C186" i="36" s="1"/>
  <c r="C191" i="36"/>
  <c r="C192" i="36"/>
  <c r="C74" i="36"/>
  <c r="C108" i="28"/>
  <c r="M197" i="35"/>
  <c r="M191" i="35"/>
  <c r="M193" i="35" s="1"/>
  <c r="C184" i="31"/>
  <c r="C186" i="31" s="1"/>
  <c r="C196" i="31"/>
  <c r="D176" i="30"/>
  <c r="C183" i="29"/>
  <c r="C185" i="29" s="1"/>
  <c r="C177" i="29"/>
  <c r="C190" i="29"/>
  <c r="C192" i="29" s="1"/>
  <c r="D177" i="31"/>
  <c r="M196" i="35"/>
  <c r="M198" i="35" s="1"/>
  <c r="M184" i="35"/>
  <c r="M186" i="35" s="1"/>
  <c r="E71" i="10"/>
  <c r="E62" i="10"/>
  <c r="F2" i="10"/>
  <c r="E66" i="10"/>
  <c r="E65" i="10"/>
  <c r="D157" i="29"/>
  <c r="E61" i="2"/>
  <c r="E96" i="28" s="1"/>
  <c r="C14" i="28"/>
  <c r="D62" i="2"/>
  <c r="C74" i="31"/>
  <c r="C100" i="28"/>
  <c r="C197" i="31"/>
  <c r="C191" i="31"/>
  <c r="C193" i="31" s="1"/>
  <c r="D73" i="10"/>
  <c r="D97" i="28" s="1"/>
  <c r="D89" i="28" s="1"/>
  <c r="E165" i="30"/>
  <c r="E152" i="30"/>
  <c r="E168" i="30"/>
  <c r="E149" i="30"/>
  <c r="E169" i="30"/>
  <c r="E146" i="30"/>
  <c r="F2" i="30"/>
  <c r="E68" i="30"/>
  <c r="E65" i="30"/>
  <c r="E171" i="30"/>
  <c r="E66" i="30"/>
  <c r="E62" i="30"/>
  <c r="E150" i="30"/>
  <c r="N74" i="35"/>
  <c r="M25" i="28"/>
  <c r="N190" i="35"/>
  <c r="N192" i="35" s="1"/>
  <c r="N183" i="35"/>
  <c r="N185" i="35" s="1"/>
  <c r="E51" i="32"/>
  <c r="E50" i="32"/>
  <c r="E52" i="32"/>
  <c r="E54" i="32"/>
  <c r="E55" i="32"/>
  <c r="E53" i="32"/>
  <c r="E57" i="32"/>
  <c r="E59" i="32"/>
  <c r="E58" i="32"/>
  <c r="E56" i="32"/>
  <c r="F2" i="32"/>
  <c r="F2" i="48"/>
  <c r="E21" i="48"/>
  <c r="E23" i="48" s="1"/>
  <c r="F2" i="34"/>
  <c r="E149" i="34"/>
  <c r="E156" i="34" s="1"/>
  <c r="E66" i="34"/>
  <c r="E73" i="34" s="1"/>
  <c r="E106" i="28" s="1"/>
  <c r="E168" i="34"/>
  <c r="E175" i="34" s="1"/>
  <c r="D73" i="29"/>
  <c r="D98" i="28" s="1"/>
  <c r="D101" i="28" s="1"/>
  <c r="N178" i="35"/>
  <c r="N179" i="35" s="1"/>
  <c r="N182" i="35"/>
  <c r="N189" i="35"/>
  <c r="C74" i="10"/>
  <c r="C97" i="28"/>
  <c r="C184" i="34"/>
  <c r="C191" i="34"/>
  <c r="C190" i="34"/>
  <c r="C106" i="28"/>
  <c r="C74" i="34"/>
  <c r="C178" i="34"/>
  <c r="C183" i="34"/>
  <c r="D178" i="34"/>
  <c r="D106" i="28"/>
  <c r="D109" i="28" s="1"/>
  <c r="C178" i="30"/>
  <c r="C189" i="30"/>
  <c r="C158" i="30"/>
  <c r="C182" i="30"/>
  <c r="C104" i="28"/>
  <c r="C62" i="32"/>
  <c r="D157" i="30"/>
  <c r="F55" i="2"/>
  <c r="F52" i="2"/>
  <c r="G2" i="2"/>
  <c r="F59" i="2"/>
  <c r="F58" i="2"/>
  <c r="F60" i="2"/>
  <c r="F50" i="2"/>
  <c r="F51" i="2"/>
  <c r="F53" i="2"/>
  <c r="F57" i="2"/>
  <c r="F56" i="2"/>
  <c r="F54" i="2"/>
  <c r="E66" i="31"/>
  <c r="E73" i="31" s="1"/>
  <c r="F2" i="31"/>
  <c r="E169" i="31"/>
  <c r="E176" i="31" s="1"/>
  <c r="E150" i="31"/>
  <c r="E157" i="31" s="1"/>
  <c r="P2" i="35"/>
  <c r="O169" i="35"/>
  <c r="O176" i="35" s="1"/>
  <c r="O150" i="35"/>
  <c r="O157" i="35" s="1"/>
  <c r="O66" i="35"/>
  <c r="O73" i="35" s="1"/>
  <c r="O107" i="28" s="1"/>
  <c r="C74" i="30"/>
  <c r="C99" i="28"/>
  <c r="C91" i="28" s="1"/>
  <c r="N158" i="35"/>
  <c r="D88" i="28"/>
  <c r="D176" i="34"/>
  <c r="D189" i="34"/>
  <c r="D191" i="34" s="1"/>
  <c r="D182" i="34"/>
  <c r="D184" i="34" s="1"/>
  <c r="E78" i="43"/>
  <c r="E83" i="43" s="1"/>
  <c r="E77" i="43"/>
  <c r="E82" i="43" s="1"/>
  <c r="F2" i="43"/>
  <c r="E80" i="43"/>
  <c r="E85" i="43" s="1"/>
  <c r="E79" i="43"/>
  <c r="E84" i="43" s="1"/>
  <c r="C74" i="29"/>
  <c r="C98" i="28"/>
  <c r="E70" i="29"/>
  <c r="E169" i="29"/>
  <c r="E65" i="29"/>
  <c r="E62" i="29"/>
  <c r="E59" i="29"/>
  <c r="E168" i="29"/>
  <c r="E162" i="29"/>
  <c r="E149" i="29"/>
  <c r="F2" i="29"/>
  <c r="E150" i="29"/>
  <c r="E154" i="29"/>
  <c r="E66" i="29"/>
  <c r="E173" i="29"/>
  <c r="E165" i="29"/>
  <c r="E143" i="29"/>
  <c r="E146" i="29"/>
  <c r="D178" i="31"/>
  <c r="D179" i="31" s="1"/>
  <c r="D182" i="31"/>
  <c r="D189" i="31"/>
  <c r="N177" i="35"/>
  <c r="C189" i="29"/>
  <c r="C182" i="29"/>
  <c r="C178" i="29"/>
  <c r="C179" i="29" s="1"/>
  <c r="C158" i="29"/>
  <c r="D158" i="29" s="1"/>
  <c r="D158" i="31"/>
  <c r="D157" i="34"/>
  <c r="D188" i="34"/>
  <c r="D181" i="34"/>
  <c r="M194" i="35" l="1"/>
  <c r="C89" i="28"/>
  <c r="C92" i="28"/>
  <c r="C193" i="36"/>
  <c r="C90" i="28"/>
  <c r="E157" i="29"/>
  <c r="E176" i="29"/>
  <c r="E183" i="29" s="1"/>
  <c r="E185" i="29" s="1"/>
  <c r="D183" i="29"/>
  <c r="D185" i="29" s="1"/>
  <c r="E73" i="29"/>
  <c r="E98" i="28" s="1"/>
  <c r="E90" i="28" s="1"/>
  <c r="C109" i="28"/>
  <c r="D177" i="29"/>
  <c r="E189" i="34"/>
  <c r="E191" i="34" s="1"/>
  <c r="E182" i="34"/>
  <c r="E184" i="34" s="1"/>
  <c r="D14" i="28"/>
  <c r="E62" i="2"/>
  <c r="P66" i="35"/>
  <c r="P73" i="35" s="1"/>
  <c r="P107" i="28" s="1"/>
  <c r="Q2" i="35"/>
  <c r="P169" i="35"/>
  <c r="P176" i="35" s="1"/>
  <c r="P150" i="35"/>
  <c r="P157" i="35" s="1"/>
  <c r="E176" i="30"/>
  <c r="D190" i="30"/>
  <c r="D192" i="30" s="1"/>
  <c r="D183" i="30"/>
  <c r="D185" i="30" s="1"/>
  <c r="D177" i="30"/>
  <c r="E190" i="29"/>
  <c r="E189" i="31"/>
  <c r="E178" i="31"/>
  <c r="E179" i="31" s="1"/>
  <c r="E182" i="31"/>
  <c r="E181" i="34"/>
  <c r="E188" i="34"/>
  <c r="E177" i="34"/>
  <c r="E178" i="34" s="1"/>
  <c r="D192" i="29"/>
  <c r="O190" i="35"/>
  <c r="O192" i="35" s="1"/>
  <c r="O183" i="35"/>
  <c r="O185" i="35" s="1"/>
  <c r="D74" i="36"/>
  <c r="C26" i="28"/>
  <c r="D182" i="30"/>
  <c r="D178" i="30"/>
  <c r="D179" i="30" s="1"/>
  <c r="D189" i="30"/>
  <c r="O177" i="35"/>
  <c r="F80" i="43"/>
  <c r="F85" i="43" s="1"/>
  <c r="F77" i="43"/>
  <c r="F82" i="43" s="1"/>
  <c r="F78" i="43"/>
  <c r="F83" i="43" s="1"/>
  <c r="F79" i="43"/>
  <c r="F84" i="43" s="1"/>
  <c r="G2" i="43"/>
  <c r="O158" i="35"/>
  <c r="E190" i="31"/>
  <c r="E192" i="31" s="1"/>
  <c r="E183" i="31"/>
  <c r="E185" i="31" s="1"/>
  <c r="F61" i="2"/>
  <c r="D62" i="32"/>
  <c r="C22" i="28"/>
  <c r="C185" i="34"/>
  <c r="C15" i="28"/>
  <c r="D74" i="10"/>
  <c r="F168" i="34"/>
  <c r="F175" i="34" s="1"/>
  <c r="F66" i="34"/>
  <c r="F73" i="34" s="1"/>
  <c r="F106" i="28" s="1"/>
  <c r="G2" i="34"/>
  <c r="F149" i="34"/>
  <c r="F156" i="34" s="1"/>
  <c r="F68" i="30"/>
  <c r="F149" i="30"/>
  <c r="F62" i="30"/>
  <c r="F165" i="30"/>
  <c r="F146" i="30"/>
  <c r="F168" i="30"/>
  <c r="F65" i="30"/>
  <c r="F150" i="30"/>
  <c r="F171" i="30"/>
  <c r="F152" i="30"/>
  <c r="F66" i="30"/>
  <c r="F169" i="30"/>
  <c r="G2" i="30"/>
  <c r="D182" i="29"/>
  <c r="D178" i="29"/>
  <c r="D179" i="29" s="1"/>
  <c r="D189" i="29"/>
  <c r="E177" i="31"/>
  <c r="C198" i="31"/>
  <c r="C194" i="36"/>
  <c r="D74" i="29"/>
  <c r="C16" i="28"/>
  <c r="C197" i="29"/>
  <c r="C191" i="29"/>
  <c r="C193" i="29" s="1"/>
  <c r="D183" i="34"/>
  <c r="D185" i="34" s="1"/>
  <c r="D195" i="34"/>
  <c r="D196" i="34"/>
  <c r="D190" i="34"/>
  <c r="D192" i="34" s="1"/>
  <c r="D197" i="31"/>
  <c r="D191" i="31"/>
  <c r="D193" i="31" s="1"/>
  <c r="F59" i="31"/>
  <c r="F66" i="31"/>
  <c r="F143" i="31"/>
  <c r="F169" i="31"/>
  <c r="G2" i="31"/>
  <c r="F162" i="31"/>
  <c r="F150" i="31"/>
  <c r="N191" i="35"/>
  <c r="N193" i="35" s="1"/>
  <c r="N197" i="35"/>
  <c r="O74" i="35"/>
  <c r="N25" i="28"/>
  <c r="E157" i="30"/>
  <c r="C101" i="28"/>
  <c r="C194" i="31"/>
  <c r="E182" i="29"/>
  <c r="E189" i="29"/>
  <c r="E178" i="29"/>
  <c r="D196" i="31"/>
  <c r="D184" i="31"/>
  <c r="D186" i="31" s="1"/>
  <c r="C17" i="28"/>
  <c r="C9" i="28" s="1"/>
  <c r="D74" i="30"/>
  <c r="E100" i="28"/>
  <c r="E92" i="28" s="1"/>
  <c r="C184" i="30"/>
  <c r="C186" i="30" s="1"/>
  <c r="C196" i="30"/>
  <c r="D74" i="34"/>
  <c r="C24" i="28"/>
  <c r="N184" i="35"/>
  <c r="N186" i="35" s="1"/>
  <c r="N196" i="35"/>
  <c r="G2" i="48"/>
  <c r="F21" i="48"/>
  <c r="F23" i="48" s="1"/>
  <c r="C88" i="28"/>
  <c r="C93" i="28" s="1"/>
  <c r="E176" i="34"/>
  <c r="F176" i="34" s="1"/>
  <c r="C196" i="29"/>
  <c r="C198" i="29" s="1"/>
  <c r="C184" i="29"/>
  <c r="C186" i="29" s="1"/>
  <c r="C194" i="29" s="1"/>
  <c r="E157" i="34"/>
  <c r="E158" i="31"/>
  <c r="F70" i="29"/>
  <c r="F146" i="29"/>
  <c r="F143" i="29"/>
  <c r="F154" i="29"/>
  <c r="F171" i="29"/>
  <c r="F68" i="29"/>
  <c r="F149" i="29"/>
  <c r="G2" i="29"/>
  <c r="F65" i="29"/>
  <c r="F173" i="29"/>
  <c r="F66" i="29"/>
  <c r="F150" i="29"/>
  <c r="F59" i="29"/>
  <c r="F168" i="29"/>
  <c r="F62" i="29"/>
  <c r="F152" i="29"/>
  <c r="F165" i="29"/>
  <c r="F169" i="29"/>
  <c r="F162" i="29"/>
  <c r="D158" i="30"/>
  <c r="F53" i="32"/>
  <c r="F50" i="32"/>
  <c r="F51" i="32"/>
  <c r="G2" i="32"/>
  <c r="F57" i="32"/>
  <c r="F55" i="32"/>
  <c r="F54" i="32"/>
  <c r="F52" i="32"/>
  <c r="F58" i="32"/>
  <c r="F56" i="32"/>
  <c r="F59" i="32"/>
  <c r="E73" i="30"/>
  <c r="E99" i="28" s="1"/>
  <c r="E91" i="28" s="1"/>
  <c r="C18" i="28"/>
  <c r="C10" i="28" s="1"/>
  <c r="D74" i="31"/>
  <c r="F66" i="10"/>
  <c r="F71" i="10"/>
  <c r="G2" i="10"/>
  <c r="F62" i="10"/>
  <c r="F65" i="10"/>
  <c r="G2" i="33"/>
  <c r="F66" i="33"/>
  <c r="F73" i="33" s="1"/>
  <c r="F105" i="28" s="1"/>
  <c r="E158" i="29"/>
  <c r="O182" i="35"/>
  <c r="O178" i="35"/>
  <c r="O179" i="35" s="1"/>
  <c r="O189" i="35"/>
  <c r="G53" i="2"/>
  <c r="G54" i="2"/>
  <c r="G55" i="2"/>
  <c r="G51" i="2"/>
  <c r="H2" i="2"/>
  <c r="G59" i="2"/>
  <c r="G56" i="2"/>
  <c r="G50" i="2"/>
  <c r="G57" i="2"/>
  <c r="G52" i="2"/>
  <c r="G58" i="2"/>
  <c r="G60" i="2"/>
  <c r="C191" i="30"/>
  <c r="C193" i="30" s="1"/>
  <c r="C197" i="30"/>
  <c r="C192" i="34"/>
  <c r="D90" i="28"/>
  <c r="D93" i="28" s="1"/>
  <c r="E61" i="32"/>
  <c r="E104" i="28" s="1"/>
  <c r="E109" i="28" s="1"/>
  <c r="C12" i="28"/>
  <c r="E73" i="10"/>
  <c r="E97" i="28" s="1"/>
  <c r="E89" i="28" s="1"/>
  <c r="C23" i="28"/>
  <c r="D74" i="33"/>
  <c r="N194" i="35" l="1"/>
  <c r="D194" i="31"/>
  <c r="F157" i="31"/>
  <c r="D198" i="31"/>
  <c r="N198" i="35"/>
  <c r="E179" i="29"/>
  <c r="E192" i="29"/>
  <c r="E177" i="29"/>
  <c r="P158" i="35"/>
  <c r="D197" i="34"/>
  <c r="F157" i="34"/>
  <c r="F158" i="31"/>
  <c r="F176" i="31"/>
  <c r="F178" i="31" s="1"/>
  <c r="F73" i="31"/>
  <c r="F100" i="28" s="1"/>
  <c r="F92" i="28" s="1"/>
  <c r="F176" i="30"/>
  <c r="F183" i="30" s="1"/>
  <c r="D12" i="28"/>
  <c r="P177" i="35"/>
  <c r="P190" i="35"/>
  <c r="P192" i="35" s="1"/>
  <c r="P183" i="35"/>
  <c r="P185" i="35" s="1"/>
  <c r="H2" i="33"/>
  <c r="G66" i="33"/>
  <c r="G73" i="33" s="1"/>
  <c r="G105" i="28" s="1"/>
  <c r="G54" i="32"/>
  <c r="G56" i="32"/>
  <c r="G51" i="32"/>
  <c r="G50" i="32"/>
  <c r="G59" i="32"/>
  <c r="G53" i="32"/>
  <c r="G52" i="32"/>
  <c r="G55" i="32"/>
  <c r="G57" i="32"/>
  <c r="H2" i="32"/>
  <c r="G58" i="32"/>
  <c r="G70" i="29"/>
  <c r="G169" i="29"/>
  <c r="G62" i="29"/>
  <c r="G143" i="29"/>
  <c r="G65" i="29"/>
  <c r="G168" i="29"/>
  <c r="G165" i="29"/>
  <c r="G68" i="29"/>
  <c r="H2" i="29"/>
  <c r="G150" i="29"/>
  <c r="G66" i="29"/>
  <c r="G152" i="29"/>
  <c r="G154" i="29"/>
  <c r="G149" i="29"/>
  <c r="G146" i="29"/>
  <c r="G173" i="29"/>
  <c r="G59" i="29"/>
  <c r="G162" i="29"/>
  <c r="G171" i="29"/>
  <c r="H2" i="48"/>
  <c r="G21" i="48"/>
  <c r="G23" i="48" s="1"/>
  <c r="E74" i="30"/>
  <c r="D17" i="28"/>
  <c r="D9" i="28" s="1"/>
  <c r="H2" i="31"/>
  <c r="G66" i="31"/>
  <c r="G143" i="31"/>
  <c r="G162" i="31"/>
  <c r="G59" i="31"/>
  <c r="G73" i="31" s="1"/>
  <c r="G169" i="31"/>
  <c r="G150" i="31"/>
  <c r="F73" i="30"/>
  <c r="F99" i="28" s="1"/>
  <c r="F91" i="28" s="1"/>
  <c r="C7" i="28"/>
  <c r="G79" i="43"/>
  <c r="G84" i="43" s="1"/>
  <c r="G80" i="43"/>
  <c r="G85" i="43" s="1"/>
  <c r="H2" i="43"/>
  <c r="G77" i="43"/>
  <c r="G82" i="43" s="1"/>
  <c r="G78" i="43"/>
  <c r="G83" i="43" s="1"/>
  <c r="D184" i="30"/>
  <c r="D186" i="30" s="1"/>
  <c r="D196" i="30"/>
  <c r="R2" i="35"/>
  <c r="Q150" i="35"/>
  <c r="Q157" i="35" s="1"/>
  <c r="Q169" i="35"/>
  <c r="Q176" i="35" s="1"/>
  <c r="Q66" i="35"/>
  <c r="Q73" i="35" s="1"/>
  <c r="Q107" i="28" s="1"/>
  <c r="F190" i="30"/>
  <c r="E189" i="30"/>
  <c r="E178" i="30"/>
  <c r="E179" i="30" s="1"/>
  <c r="E182" i="30"/>
  <c r="C193" i="34"/>
  <c r="E196" i="34"/>
  <c r="E190" i="34"/>
  <c r="E192" i="34" s="1"/>
  <c r="F73" i="10"/>
  <c r="F97" i="28" s="1"/>
  <c r="F89" i="28" s="1"/>
  <c r="F61" i="32"/>
  <c r="F104" i="28" s="1"/>
  <c r="F109" i="28" s="1"/>
  <c r="F189" i="31"/>
  <c r="F182" i="31"/>
  <c r="D193" i="34"/>
  <c r="C27" i="28"/>
  <c r="E74" i="36"/>
  <c r="D26" i="28"/>
  <c r="E195" i="34"/>
  <c r="E183" i="34"/>
  <c r="E185" i="34" s="1"/>
  <c r="E101" i="28"/>
  <c r="G61" i="2"/>
  <c r="O191" i="35"/>
  <c r="O193" i="35" s="1"/>
  <c r="O197" i="35"/>
  <c r="G62" i="10"/>
  <c r="G65" i="10"/>
  <c r="G71" i="10"/>
  <c r="G66" i="10"/>
  <c r="H2" i="10"/>
  <c r="F73" i="29"/>
  <c r="F98" i="28" s="1"/>
  <c r="F90" i="28" s="1"/>
  <c r="O25" i="28"/>
  <c r="P74" i="35"/>
  <c r="D197" i="29"/>
  <c r="D191" i="29"/>
  <c r="D193" i="29" s="1"/>
  <c r="F181" i="34"/>
  <c r="F177" i="34"/>
  <c r="F178" i="34" s="1"/>
  <c r="F188" i="34"/>
  <c r="E62" i="32"/>
  <c r="D22" i="28"/>
  <c r="D6" i="28" s="1"/>
  <c r="E196" i="31"/>
  <c r="E184" i="31"/>
  <c r="E186" i="31" s="1"/>
  <c r="C19" i="28"/>
  <c r="F62" i="2"/>
  <c r="E14" i="28"/>
  <c r="E74" i="10"/>
  <c r="D15" i="28"/>
  <c r="E158" i="30"/>
  <c r="D24" i="28"/>
  <c r="E74" i="34"/>
  <c r="G168" i="34"/>
  <c r="G175" i="34" s="1"/>
  <c r="G176" i="34" s="1"/>
  <c r="G149" i="34"/>
  <c r="G156" i="34" s="1"/>
  <c r="G157" i="34" s="1"/>
  <c r="G66" i="34"/>
  <c r="G73" i="34" s="1"/>
  <c r="G106" i="28" s="1"/>
  <c r="H2" i="34"/>
  <c r="F96" i="28"/>
  <c r="C6" i="28"/>
  <c r="D23" i="28"/>
  <c r="E74" i="33"/>
  <c r="O184" i="35"/>
  <c r="O186" i="35" s="1"/>
  <c r="O194" i="35" s="1"/>
  <c r="O196" i="35"/>
  <c r="F176" i="29"/>
  <c r="F157" i="29"/>
  <c r="C198" i="30"/>
  <c r="E191" i="29"/>
  <c r="E193" i="29" s="1"/>
  <c r="E197" i="29"/>
  <c r="C8" i="28"/>
  <c r="D196" i="29"/>
  <c r="D184" i="29"/>
  <c r="D186" i="29" s="1"/>
  <c r="E197" i="31"/>
  <c r="E191" i="31"/>
  <c r="E193" i="31" s="1"/>
  <c r="E177" i="30"/>
  <c r="F177" i="30" s="1"/>
  <c r="E183" i="30"/>
  <c r="E185" i="30" s="1"/>
  <c r="E190" i="30"/>
  <c r="E192" i="30" s="1"/>
  <c r="F190" i="31"/>
  <c r="F192" i="31" s="1"/>
  <c r="Q158" i="35"/>
  <c r="H56" i="2"/>
  <c r="H60" i="2"/>
  <c r="H51" i="2"/>
  <c r="H57" i="2"/>
  <c r="H55" i="2"/>
  <c r="H58" i="2"/>
  <c r="H53" i="2"/>
  <c r="H50" i="2"/>
  <c r="I2" i="2"/>
  <c r="H54" i="2"/>
  <c r="H52" i="2"/>
  <c r="H59" i="2"/>
  <c r="F158" i="29"/>
  <c r="E74" i="31"/>
  <c r="D18" i="28"/>
  <c r="C194" i="30"/>
  <c r="E184" i="29"/>
  <c r="E186" i="29" s="1"/>
  <c r="E196" i="29"/>
  <c r="E74" i="29"/>
  <c r="D16" i="28"/>
  <c r="G168" i="30"/>
  <c r="G149" i="30"/>
  <c r="G165" i="30"/>
  <c r="G62" i="30"/>
  <c r="G150" i="30"/>
  <c r="G152" i="30"/>
  <c r="G171" i="30"/>
  <c r="G66" i="30"/>
  <c r="H2" i="30"/>
  <c r="G65" i="30"/>
  <c r="G169" i="30"/>
  <c r="G68" i="30"/>
  <c r="G146" i="30"/>
  <c r="F157" i="30"/>
  <c r="F189" i="34"/>
  <c r="F191" i="34" s="1"/>
  <c r="F182" i="34"/>
  <c r="F184" i="34" s="1"/>
  <c r="D191" i="30"/>
  <c r="D193" i="30" s="1"/>
  <c r="D197" i="30"/>
  <c r="E88" i="28"/>
  <c r="E93" i="28" s="1"/>
  <c r="P182" i="35"/>
  <c r="P189" i="35"/>
  <c r="P178" i="35"/>
  <c r="P179" i="35" s="1"/>
  <c r="G100" i="28" l="1"/>
  <c r="G92" i="28" s="1"/>
  <c r="F179" i="31"/>
  <c r="F177" i="31"/>
  <c r="O198" i="35"/>
  <c r="D10" i="28"/>
  <c r="F183" i="31"/>
  <c r="F185" i="31" s="1"/>
  <c r="E198" i="29"/>
  <c r="D194" i="29"/>
  <c r="G96" i="28"/>
  <c r="C11" i="28"/>
  <c r="E194" i="29"/>
  <c r="D198" i="30"/>
  <c r="E197" i="34"/>
  <c r="I51" i="2"/>
  <c r="I58" i="2"/>
  <c r="I55" i="2"/>
  <c r="J2" i="2"/>
  <c r="I57" i="2"/>
  <c r="I53" i="2"/>
  <c r="I50" i="2"/>
  <c r="I52" i="2"/>
  <c r="I59" i="2"/>
  <c r="I60" i="2"/>
  <c r="I54" i="2"/>
  <c r="I56" i="2"/>
  <c r="F189" i="29"/>
  <c r="F182" i="29"/>
  <c r="F178" i="29"/>
  <c r="F179" i="29" s="1"/>
  <c r="D19" i="28"/>
  <c r="F192" i="30"/>
  <c r="D194" i="30"/>
  <c r="E17" i="28"/>
  <c r="E9" i="28" s="1"/>
  <c r="F74" i="30"/>
  <c r="H52" i="32"/>
  <c r="H51" i="32"/>
  <c r="H56" i="32"/>
  <c r="H58" i="32"/>
  <c r="H57" i="32"/>
  <c r="I2" i="32"/>
  <c r="H55" i="32"/>
  <c r="H54" i="32"/>
  <c r="H59" i="32"/>
  <c r="H53" i="32"/>
  <c r="H50" i="32"/>
  <c r="F189" i="30"/>
  <c r="F182" i="30"/>
  <c r="F178" i="30"/>
  <c r="F179" i="30" s="1"/>
  <c r="F183" i="34"/>
  <c r="F185" i="34" s="1"/>
  <c r="F195" i="34"/>
  <c r="E197" i="30"/>
  <c r="E191" i="30"/>
  <c r="E193" i="30" s="1"/>
  <c r="F158" i="30"/>
  <c r="E194" i="31"/>
  <c r="G73" i="10"/>
  <c r="G97" i="28" s="1"/>
  <c r="G89" i="28" s="1"/>
  <c r="F74" i="36"/>
  <c r="E26" i="28"/>
  <c r="F185" i="30"/>
  <c r="G157" i="30"/>
  <c r="H61" i="2"/>
  <c r="D198" i="29"/>
  <c r="F101" i="28"/>
  <c r="F88" i="28"/>
  <c r="F93" i="28" s="1"/>
  <c r="E198" i="31"/>
  <c r="P25" i="28"/>
  <c r="Q74" i="35"/>
  <c r="H21" i="48"/>
  <c r="H23" i="48" s="1"/>
  <c r="I2" i="48"/>
  <c r="E24" i="28"/>
  <c r="F74" i="34"/>
  <c r="P191" i="35"/>
  <c r="P193" i="35" s="1"/>
  <c r="P197" i="35"/>
  <c r="P184" i="35"/>
  <c r="P186" i="35" s="1"/>
  <c r="P196" i="35"/>
  <c r="G176" i="30"/>
  <c r="E18" i="28"/>
  <c r="F74" i="31"/>
  <c r="H149" i="34"/>
  <c r="H156" i="34" s="1"/>
  <c r="H157" i="34" s="1"/>
  <c r="H66" i="34"/>
  <c r="H73" i="34" s="1"/>
  <c r="H106" i="28" s="1"/>
  <c r="I2" i="34"/>
  <c r="H168" i="34"/>
  <c r="H175" i="34" s="1"/>
  <c r="D7" i="28"/>
  <c r="D27" i="28"/>
  <c r="H80" i="43"/>
  <c r="H85" i="43" s="1"/>
  <c r="H77" i="43"/>
  <c r="H82" i="43" s="1"/>
  <c r="I2" i="43"/>
  <c r="H79" i="43"/>
  <c r="H84" i="43" s="1"/>
  <c r="H78" i="43"/>
  <c r="H83" i="43" s="1"/>
  <c r="G176" i="31"/>
  <c r="G157" i="29"/>
  <c r="G158" i="29" s="1"/>
  <c r="I2" i="33"/>
  <c r="H66" i="33"/>
  <c r="H73" i="33" s="1"/>
  <c r="H105" i="28" s="1"/>
  <c r="F183" i="29"/>
  <c r="F185" i="29" s="1"/>
  <c r="F190" i="29"/>
  <c r="F192" i="29" s="1"/>
  <c r="H149" i="30"/>
  <c r="H152" i="30"/>
  <c r="I2" i="30"/>
  <c r="H65" i="30"/>
  <c r="H169" i="30"/>
  <c r="H66" i="30"/>
  <c r="H68" i="30"/>
  <c r="H171" i="30"/>
  <c r="H62" i="30"/>
  <c r="H73" i="30" s="1"/>
  <c r="H99" i="28" s="1"/>
  <c r="H91" i="28" s="1"/>
  <c r="H165" i="30"/>
  <c r="H146" i="30"/>
  <c r="H150" i="30"/>
  <c r="H168" i="30"/>
  <c r="F74" i="33"/>
  <c r="E23" i="28"/>
  <c r="E15" i="28"/>
  <c r="F74" i="10"/>
  <c r="E22" i="28"/>
  <c r="F62" i="32"/>
  <c r="Q177" i="35"/>
  <c r="Q190" i="35"/>
  <c r="Q192" i="35" s="1"/>
  <c r="Q183" i="35"/>
  <c r="Q185" i="35" s="1"/>
  <c r="G157" i="31"/>
  <c r="G181" i="34"/>
  <c r="G177" i="34"/>
  <c r="G178" i="34" s="1"/>
  <c r="G188" i="34"/>
  <c r="E12" i="28"/>
  <c r="F196" i="34"/>
  <c r="F190" i="34"/>
  <c r="F192" i="34" s="1"/>
  <c r="H62" i="10"/>
  <c r="I2" i="10"/>
  <c r="H65" i="10"/>
  <c r="H66" i="10"/>
  <c r="H71" i="10"/>
  <c r="F184" i="31"/>
  <c r="E196" i="30"/>
  <c r="E198" i="30" s="1"/>
  <c r="E184" i="30"/>
  <c r="E186" i="30" s="1"/>
  <c r="E194" i="30" s="1"/>
  <c r="Q189" i="35"/>
  <c r="Q178" i="35"/>
  <c r="Q179" i="35" s="1"/>
  <c r="Q182" i="35"/>
  <c r="G176" i="29"/>
  <c r="G62" i="2"/>
  <c r="F14" i="28"/>
  <c r="G73" i="30"/>
  <c r="G99" i="28" s="1"/>
  <c r="G91" i="28" s="1"/>
  <c r="D8" i="28"/>
  <c r="F74" i="29"/>
  <c r="E16" i="28"/>
  <c r="E8" i="28" s="1"/>
  <c r="F177" i="29"/>
  <c r="G189" i="34"/>
  <c r="G191" i="34" s="1"/>
  <c r="G182" i="34"/>
  <c r="G184" i="34" s="1"/>
  <c r="E193" i="34"/>
  <c r="F191" i="31"/>
  <c r="F193" i="31" s="1"/>
  <c r="F197" i="31"/>
  <c r="S2" i="35"/>
  <c r="R150" i="35"/>
  <c r="R157" i="35" s="1"/>
  <c r="R169" i="35"/>
  <c r="R176" i="35" s="1"/>
  <c r="R66" i="35"/>
  <c r="R73" i="35" s="1"/>
  <c r="R107" i="28" s="1"/>
  <c r="H150" i="31"/>
  <c r="H59" i="31"/>
  <c r="H169" i="31"/>
  <c r="H66" i="31"/>
  <c r="H143" i="31"/>
  <c r="I2" i="31"/>
  <c r="H162" i="31"/>
  <c r="G73" i="29"/>
  <c r="G98" i="28" s="1"/>
  <c r="G90" i="28" s="1"/>
  <c r="H163" i="29"/>
  <c r="H152" i="29"/>
  <c r="H70" i="29"/>
  <c r="H169" i="29"/>
  <c r="H149" i="29"/>
  <c r="H66" i="29"/>
  <c r="H65" i="29"/>
  <c r="H144" i="29"/>
  <c r="H171" i="29"/>
  <c r="H162" i="29"/>
  <c r="H143" i="29"/>
  <c r="H59" i="29"/>
  <c r="H168" i="29"/>
  <c r="H146" i="29"/>
  <c r="H154" i="29"/>
  <c r="H150" i="29"/>
  <c r="H165" i="29"/>
  <c r="H173" i="29"/>
  <c r="H62" i="29"/>
  <c r="H60" i="29"/>
  <c r="I2" i="29"/>
  <c r="H68" i="29"/>
  <c r="G61" i="32"/>
  <c r="G104" i="28" s="1"/>
  <c r="G109" i="28" s="1"/>
  <c r="G177" i="29" l="1"/>
  <c r="D5" i="47"/>
  <c r="F186" i="31"/>
  <c r="F196" i="31"/>
  <c r="F198" i="31" s="1"/>
  <c r="P198" i="35"/>
  <c r="E19" i="28"/>
  <c r="E27" i="28"/>
  <c r="G158" i="30"/>
  <c r="P194" i="35"/>
  <c r="H157" i="30"/>
  <c r="H182" i="30" s="1"/>
  <c r="H176" i="30"/>
  <c r="D11" i="28"/>
  <c r="H61" i="32"/>
  <c r="H104" i="28" s="1"/>
  <c r="H109" i="28" s="1"/>
  <c r="I61" i="2"/>
  <c r="H157" i="29"/>
  <c r="H158" i="29" s="1"/>
  <c r="H73" i="31"/>
  <c r="H100" i="28" s="1"/>
  <c r="H92" i="28" s="1"/>
  <c r="H96" i="28"/>
  <c r="G183" i="34"/>
  <c r="G185" i="34" s="1"/>
  <c r="G195" i="34"/>
  <c r="G190" i="31"/>
  <c r="G192" i="31" s="1"/>
  <c r="G183" i="31"/>
  <c r="G185" i="31" s="1"/>
  <c r="Q25" i="28"/>
  <c r="R74" i="35"/>
  <c r="G189" i="30"/>
  <c r="G178" i="30"/>
  <c r="G179" i="30" s="1"/>
  <c r="G182" i="30"/>
  <c r="F184" i="29"/>
  <c r="F186" i="29" s="1"/>
  <c r="F196" i="29"/>
  <c r="H189" i="34"/>
  <c r="H191" i="34" s="1"/>
  <c r="H182" i="34"/>
  <c r="H184" i="34" s="1"/>
  <c r="F191" i="29"/>
  <c r="F193" i="29" s="1"/>
  <c r="F197" i="29"/>
  <c r="Q197" i="35"/>
  <c r="Q191" i="35"/>
  <c r="Q193" i="35" s="1"/>
  <c r="E6" i="28"/>
  <c r="H73" i="10"/>
  <c r="H97" i="28" s="1"/>
  <c r="H89" i="28" s="1"/>
  <c r="E7" i="28"/>
  <c r="I168" i="34"/>
  <c r="I175" i="34" s="1"/>
  <c r="I149" i="34"/>
  <c r="I156" i="34" s="1"/>
  <c r="I66" i="34"/>
  <c r="I73" i="34" s="1"/>
  <c r="I106" i="28" s="1"/>
  <c r="J2" i="34"/>
  <c r="F197" i="34"/>
  <c r="G74" i="30"/>
  <c r="F17" i="28"/>
  <c r="F9" i="28" s="1"/>
  <c r="J54" i="2"/>
  <c r="J53" i="2"/>
  <c r="J60" i="2"/>
  <c r="K2" i="2"/>
  <c r="J50" i="2"/>
  <c r="J57" i="2"/>
  <c r="J52" i="2"/>
  <c r="J56" i="2"/>
  <c r="J55" i="2"/>
  <c r="J58" i="2"/>
  <c r="J59" i="2"/>
  <c r="J51" i="2"/>
  <c r="Q184" i="35"/>
  <c r="Q186" i="35" s="1"/>
  <c r="Q194" i="35" s="1"/>
  <c r="Q196" i="35"/>
  <c r="F22" i="28"/>
  <c r="G62" i="32"/>
  <c r="I168" i="30"/>
  <c r="I66" i="30"/>
  <c r="I152" i="30"/>
  <c r="J2" i="30"/>
  <c r="I68" i="30"/>
  <c r="I62" i="30"/>
  <c r="I169" i="30"/>
  <c r="I150" i="30"/>
  <c r="I165" i="30"/>
  <c r="I65" i="30"/>
  <c r="I149" i="30"/>
  <c r="I171" i="30"/>
  <c r="I146" i="30"/>
  <c r="G190" i="30"/>
  <c r="G192" i="30" s="1"/>
  <c r="G183" i="30"/>
  <c r="G185" i="30" s="1"/>
  <c r="H176" i="29"/>
  <c r="F15" i="28"/>
  <c r="G74" i="10"/>
  <c r="H176" i="31"/>
  <c r="R190" i="35"/>
  <c r="R192" i="35" s="1"/>
  <c r="R183" i="35"/>
  <c r="R185" i="35" s="1"/>
  <c r="F12" i="28"/>
  <c r="J2" i="43"/>
  <c r="I80" i="43"/>
  <c r="I85" i="43" s="1"/>
  <c r="I78" i="43"/>
  <c r="I83" i="43" s="1"/>
  <c r="I79" i="43"/>
  <c r="I84" i="43" s="1"/>
  <c r="I77" i="43"/>
  <c r="I82" i="43" s="1"/>
  <c r="F193" i="34"/>
  <c r="G178" i="29"/>
  <c r="G179" i="29" s="1"/>
  <c r="G182" i="29"/>
  <c r="G189" i="29"/>
  <c r="G189" i="31"/>
  <c r="G182" i="31"/>
  <c r="G178" i="31"/>
  <c r="G179" i="31" s="1"/>
  <c r="G158" i="31"/>
  <c r="I162" i="31"/>
  <c r="I66" i="31"/>
  <c r="I150" i="31"/>
  <c r="J2" i="31"/>
  <c r="I169" i="31"/>
  <c r="I59" i="31"/>
  <c r="I143" i="31"/>
  <c r="R158" i="35"/>
  <c r="R182" i="35"/>
  <c r="R189" i="35"/>
  <c r="R178" i="35"/>
  <c r="R179" i="35" s="1"/>
  <c r="R177" i="35"/>
  <c r="G74" i="33"/>
  <c r="F23" i="28"/>
  <c r="H176" i="34"/>
  <c r="H177" i="34"/>
  <c r="H178" i="34" s="1"/>
  <c r="H188" i="34"/>
  <c r="H181" i="34"/>
  <c r="G74" i="34"/>
  <c r="F24" i="28"/>
  <c r="G74" i="36"/>
  <c r="F26" i="28"/>
  <c r="J2" i="32"/>
  <c r="I59" i="32"/>
  <c r="I54" i="32"/>
  <c r="I57" i="32"/>
  <c r="I55" i="32"/>
  <c r="I56" i="32"/>
  <c r="I50" i="32"/>
  <c r="I51" i="32"/>
  <c r="I53" i="32"/>
  <c r="I58" i="32"/>
  <c r="I52" i="32"/>
  <c r="F16" i="28"/>
  <c r="G74" i="29"/>
  <c r="I144" i="29"/>
  <c r="I165" i="29"/>
  <c r="I68" i="29"/>
  <c r="I143" i="29"/>
  <c r="I171" i="29"/>
  <c r="I168" i="29"/>
  <c r="I173" i="29"/>
  <c r="I152" i="29"/>
  <c r="I150" i="29"/>
  <c r="I66" i="29"/>
  <c r="I146" i="29"/>
  <c r="I149" i="29"/>
  <c r="I60" i="29"/>
  <c r="I70" i="29"/>
  <c r="I163" i="29"/>
  <c r="I59" i="29"/>
  <c r="I162" i="29"/>
  <c r="I62" i="29"/>
  <c r="I154" i="29"/>
  <c r="I169" i="29"/>
  <c r="J2" i="29"/>
  <c r="I65" i="29"/>
  <c r="S66" i="35"/>
  <c r="S73" i="35" s="1"/>
  <c r="S107" i="28" s="1"/>
  <c r="T2" i="35"/>
  <c r="S169" i="35"/>
  <c r="S176" i="35" s="1"/>
  <c r="S150" i="35"/>
  <c r="S157" i="35" s="1"/>
  <c r="F194" i="31"/>
  <c r="G88" i="28"/>
  <c r="G93" i="28" s="1"/>
  <c r="F18" i="28"/>
  <c r="G74" i="31"/>
  <c r="F196" i="30"/>
  <c r="F184" i="30"/>
  <c r="F186" i="30" s="1"/>
  <c r="I65" i="10"/>
  <c r="I66" i="10"/>
  <c r="I71" i="10"/>
  <c r="I62" i="10"/>
  <c r="I67" i="10"/>
  <c r="J2" i="10"/>
  <c r="H157" i="31"/>
  <c r="H62" i="2"/>
  <c r="G14" i="28"/>
  <c r="H73" i="29"/>
  <c r="H98" i="28" s="1"/>
  <c r="H90" i="28" s="1"/>
  <c r="G183" i="29"/>
  <c r="G185" i="29" s="1"/>
  <c r="G190" i="29"/>
  <c r="G192" i="29" s="1"/>
  <c r="G190" i="34"/>
  <c r="G192" i="34" s="1"/>
  <c r="G196" i="34"/>
  <c r="G101" i="28"/>
  <c r="I66" i="33"/>
  <c r="I73" i="33" s="1"/>
  <c r="I105" i="28" s="1"/>
  <c r="J2" i="33"/>
  <c r="G177" i="31"/>
  <c r="E10" i="28"/>
  <c r="J2" i="48"/>
  <c r="I21" i="48"/>
  <c r="I96" i="28" s="1"/>
  <c r="F191" i="30"/>
  <c r="F193" i="30" s="1"/>
  <c r="F197" i="30"/>
  <c r="G177" i="30"/>
  <c r="H177" i="30" s="1"/>
  <c r="H189" i="29" l="1"/>
  <c r="E5" i="47"/>
  <c r="Q198" i="35"/>
  <c r="H189" i="30"/>
  <c r="I176" i="34"/>
  <c r="H178" i="30"/>
  <c r="H179" i="30" s="1"/>
  <c r="H158" i="30"/>
  <c r="I73" i="30"/>
  <c r="I99" i="28" s="1"/>
  <c r="I91" i="28" s="1"/>
  <c r="H190" i="30"/>
  <c r="H192" i="30" s="1"/>
  <c r="H183" i="30"/>
  <c r="H185" i="30" s="1"/>
  <c r="F10" i="28"/>
  <c r="H177" i="31"/>
  <c r="H182" i="29"/>
  <c r="F27" i="28"/>
  <c r="G197" i="34"/>
  <c r="G12" i="28"/>
  <c r="F19" i="28"/>
  <c r="I176" i="30"/>
  <c r="I183" i="30" s="1"/>
  <c r="F198" i="30"/>
  <c r="F8" i="28"/>
  <c r="F6" i="28"/>
  <c r="J21" i="48"/>
  <c r="K2" i="48"/>
  <c r="J62" i="10"/>
  <c r="J71" i="10"/>
  <c r="J65" i="10"/>
  <c r="J67" i="10"/>
  <c r="J66" i="10"/>
  <c r="K2" i="10"/>
  <c r="J70" i="10"/>
  <c r="G18" i="28"/>
  <c r="H74" i="31"/>
  <c r="H195" i="34"/>
  <c r="H183" i="34"/>
  <c r="H185" i="34" s="1"/>
  <c r="J59" i="31"/>
  <c r="J171" i="31"/>
  <c r="J68" i="31"/>
  <c r="J143" i="31"/>
  <c r="J152" i="31"/>
  <c r="J162" i="31"/>
  <c r="J169" i="31"/>
  <c r="K2" i="31"/>
  <c r="J150" i="31"/>
  <c r="J66" i="31"/>
  <c r="G197" i="29"/>
  <c r="G191" i="29"/>
  <c r="G193" i="29" s="1"/>
  <c r="J79" i="43"/>
  <c r="J84" i="43" s="1"/>
  <c r="J77" i="43"/>
  <c r="J82" i="43" s="1"/>
  <c r="K2" i="43"/>
  <c r="J80" i="43"/>
  <c r="J85" i="43" s="1"/>
  <c r="J78" i="43"/>
  <c r="J83" i="43" s="1"/>
  <c r="G22" i="28"/>
  <c r="H62" i="32"/>
  <c r="I188" i="34"/>
  <c r="I181" i="34"/>
  <c r="I177" i="34"/>
  <c r="I178" i="34" s="1"/>
  <c r="G191" i="30"/>
  <c r="G193" i="30" s="1"/>
  <c r="G197" i="30"/>
  <c r="G193" i="34"/>
  <c r="H183" i="29"/>
  <c r="H185" i="29" s="1"/>
  <c r="H190" i="29"/>
  <c r="H192" i="29" s="1"/>
  <c r="G184" i="29"/>
  <c r="G186" i="29" s="1"/>
  <c r="G196" i="29"/>
  <c r="I189" i="34"/>
  <c r="I191" i="34" s="1"/>
  <c r="I182" i="34"/>
  <c r="I184" i="34" s="1"/>
  <c r="S74" i="35"/>
  <c r="R25" i="28"/>
  <c r="H101" i="28"/>
  <c r="H88" i="28"/>
  <c r="H93" i="28" s="1"/>
  <c r="J154" i="29"/>
  <c r="J65" i="29"/>
  <c r="J62" i="29"/>
  <c r="J164" i="29"/>
  <c r="J144" i="29"/>
  <c r="J68" i="29"/>
  <c r="J168" i="29"/>
  <c r="J143" i="29"/>
  <c r="K2" i="29"/>
  <c r="J149" i="29"/>
  <c r="J165" i="29"/>
  <c r="J70" i="29"/>
  <c r="J59" i="29"/>
  <c r="J60" i="29"/>
  <c r="J145" i="29"/>
  <c r="J173" i="29"/>
  <c r="J169" i="29"/>
  <c r="J162" i="29"/>
  <c r="J152" i="29"/>
  <c r="J163" i="29"/>
  <c r="J61" i="29"/>
  <c r="J150" i="29"/>
  <c r="J146" i="29"/>
  <c r="J171" i="29"/>
  <c r="J66" i="29"/>
  <c r="I157" i="29"/>
  <c r="R191" i="35"/>
  <c r="R193" i="35" s="1"/>
  <c r="R197" i="35"/>
  <c r="H191" i="30"/>
  <c r="H193" i="30" s="1"/>
  <c r="H197" i="30"/>
  <c r="H196" i="34"/>
  <c r="H190" i="34"/>
  <c r="H192" i="34" s="1"/>
  <c r="K2" i="33"/>
  <c r="J66" i="33"/>
  <c r="J73" i="33" s="1"/>
  <c r="J105" i="28" s="1"/>
  <c r="J50" i="32"/>
  <c r="J58" i="32"/>
  <c r="J51" i="32"/>
  <c r="J57" i="32"/>
  <c r="J54" i="32"/>
  <c r="J55" i="32"/>
  <c r="J52" i="32"/>
  <c r="J59" i="32"/>
  <c r="J56" i="32"/>
  <c r="J53" i="32"/>
  <c r="K2" i="32"/>
  <c r="R184" i="35"/>
  <c r="R186" i="35" s="1"/>
  <c r="R196" i="35"/>
  <c r="I176" i="31"/>
  <c r="I157" i="30"/>
  <c r="I23" i="48"/>
  <c r="H182" i="31"/>
  <c r="H189" i="31"/>
  <c r="H178" i="31"/>
  <c r="H179" i="31" s="1"/>
  <c r="G16" i="28"/>
  <c r="H74" i="29"/>
  <c r="S182" i="35"/>
  <c r="S189" i="35"/>
  <c r="S178" i="35"/>
  <c r="S179" i="35" s="1"/>
  <c r="S158" i="35"/>
  <c r="H158" i="31"/>
  <c r="H190" i="31"/>
  <c r="H192" i="31" s="1"/>
  <c r="H183" i="31"/>
  <c r="H185" i="31" s="1"/>
  <c r="J168" i="30"/>
  <c r="J62" i="30"/>
  <c r="J149" i="30"/>
  <c r="J68" i="30"/>
  <c r="J59" i="30"/>
  <c r="K2" i="30"/>
  <c r="J165" i="30"/>
  <c r="J146" i="30"/>
  <c r="J169" i="30"/>
  <c r="J171" i="30"/>
  <c r="J162" i="30"/>
  <c r="J65" i="30"/>
  <c r="J152" i="30"/>
  <c r="J150" i="30"/>
  <c r="J66" i="30"/>
  <c r="J143" i="30"/>
  <c r="H191" i="29"/>
  <c r="H193" i="29" s="1"/>
  <c r="H197" i="29"/>
  <c r="H74" i="30"/>
  <c r="G17" i="28"/>
  <c r="G9" i="28" s="1"/>
  <c r="E11" i="28"/>
  <c r="F198" i="29"/>
  <c r="H184" i="30"/>
  <c r="H186" i="30" s="1"/>
  <c r="H194" i="30" s="1"/>
  <c r="I62" i="2"/>
  <c r="H14" i="28"/>
  <c r="S190" i="35"/>
  <c r="S192" i="35" s="1"/>
  <c r="S183" i="35"/>
  <c r="S185" i="35" s="1"/>
  <c r="I176" i="29"/>
  <c r="I61" i="32"/>
  <c r="I104" i="28" s="1"/>
  <c r="I109" i="28" s="1"/>
  <c r="H74" i="36"/>
  <c r="G26" i="28"/>
  <c r="G23" i="28"/>
  <c r="H74" i="33"/>
  <c r="I157" i="31"/>
  <c r="G15" i="28"/>
  <c r="H74" i="10"/>
  <c r="H178" i="29"/>
  <c r="H179" i="29" s="1"/>
  <c r="F194" i="29"/>
  <c r="G24" i="28"/>
  <c r="H74" i="34"/>
  <c r="G191" i="31"/>
  <c r="G193" i="31" s="1"/>
  <c r="G197" i="31"/>
  <c r="K57" i="2"/>
  <c r="K59" i="2"/>
  <c r="K56" i="2"/>
  <c r="K54" i="2"/>
  <c r="K52" i="2"/>
  <c r="K60" i="2"/>
  <c r="K53" i="2"/>
  <c r="K58" i="2"/>
  <c r="K50" i="2"/>
  <c r="L2" i="2"/>
  <c r="K55" i="2"/>
  <c r="K51" i="2"/>
  <c r="I73" i="10"/>
  <c r="I97" i="28" s="1"/>
  <c r="I89" i="28" s="1"/>
  <c r="H177" i="29"/>
  <c r="F194" i="30"/>
  <c r="T150" i="35"/>
  <c r="T157" i="35" s="1"/>
  <c r="U2" i="35"/>
  <c r="T169" i="35"/>
  <c r="T176" i="35" s="1"/>
  <c r="T66" i="35"/>
  <c r="T73" i="35" s="1"/>
  <c r="T107" i="28" s="1"/>
  <c r="I73" i="29"/>
  <c r="I98" i="28" s="1"/>
  <c r="I90" i="28" s="1"/>
  <c r="S177" i="35"/>
  <c r="I73" i="31"/>
  <c r="I100" i="28" s="1"/>
  <c r="I92" i="28" s="1"/>
  <c r="G184" i="31"/>
  <c r="G186" i="31" s="1"/>
  <c r="G196" i="31"/>
  <c r="F7" i="28"/>
  <c r="H196" i="29"/>
  <c r="H198" i="29" s="1"/>
  <c r="H184" i="29"/>
  <c r="J61" i="2"/>
  <c r="J168" i="34"/>
  <c r="J175" i="34" s="1"/>
  <c r="J66" i="34"/>
  <c r="J73" i="34" s="1"/>
  <c r="J106" i="28" s="1"/>
  <c r="J149" i="34"/>
  <c r="J156" i="34" s="1"/>
  <c r="K2" i="34"/>
  <c r="G184" i="30"/>
  <c r="G186" i="30" s="1"/>
  <c r="G194" i="30" s="1"/>
  <c r="G196" i="30"/>
  <c r="I157" i="34"/>
  <c r="I185" i="30" l="1"/>
  <c r="J96" i="28"/>
  <c r="F5" i="47"/>
  <c r="J23" i="48"/>
  <c r="G198" i="29"/>
  <c r="R194" i="35"/>
  <c r="I177" i="30"/>
  <c r="H196" i="30"/>
  <c r="H198" i="30" s="1"/>
  <c r="R198" i="35"/>
  <c r="G198" i="30"/>
  <c r="J176" i="30"/>
  <c r="J183" i="30" s="1"/>
  <c r="H186" i="29"/>
  <c r="H194" i="29" s="1"/>
  <c r="I177" i="29"/>
  <c r="F11" i="28"/>
  <c r="J157" i="34"/>
  <c r="H197" i="34"/>
  <c r="G198" i="31"/>
  <c r="J176" i="31"/>
  <c r="J176" i="29"/>
  <c r="J190" i="29" s="1"/>
  <c r="J157" i="31"/>
  <c r="J189" i="31" s="1"/>
  <c r="T177" i="35"/>
  <c r="G19" i="28"/>
  <c r="I190" i="30"/>
  <c r="I192" i="30" s="1"/>
  <c r="I182" i="30"/>
  <c r="I189" i="30"/>
  <c r="I178" i="30"/>
  <c r="I179" i="30" s="1"/>
  <c r="J62" i="2"/>
  <c r="I14" i="28"/>
  <c r="S196" i="35"/>
  <c r="S184" i="35"/>
  <c r="S186" i="35" s="1"/>
  <c r="I178" i="31"/>
  <c r="I179" i="31" s="1"/>
  <c r="I190" i="31"/>
  <c r="I192" i="31" s="1"/>
  <c r="I183" i="31"/>
  <c r="I185" i="31" s="1"/>
  <c r="I177" i="31"/>
  <c r="J177" i="31" s="1"/>
  <c r="K162" i="29"/>
  <c r="K61" i="29"/>
  <c r="K173" i="29"/>
  <c r="K164" i="29"/>
  <c r="K60" i="29"/>
  <c r="K65" i="29"/>
  <c r="K152" i="29"/>
  <c r="K144" i="29"/>
  <c r="K70" i="29"/>
  <c r="K171" i="29"/>
  <c r="K62" i="29"/>
  <c r="K146" i="29"/>
  <c r="K66" i="29"/>
  <c r="K149" i="29"/>
  <c r="K168" i="29"/>
  <c r="K163" i="29"/>
  <c r="K154" i="29"/>
  <c r="K143" i="29"/>
  <c r="K165" i="29"/>
  <c r="K150" i="29"/>
  <c r="K145" i="29"/>
  <c r="K169" i="29"/>
  <c r="L2" i="29"/>
  <c r="K68" i="29"/>
  <c r="K59" i="29"/>
  <c r="G194" i="29"/>
  <c r="I190" i="34"/>
  <c r="I192" i="34" s="1"/>
  <c r="I196" i="34"/>
  <c r="H18" i="28"/>
  <c r="I74" i="31"/>
  <c r="J73" i="10"/>
  <c r="J97" i="28" s="1"/>
  <c r="J89" i="28" s="1"/>
  <c r="K66" i="33"/>
  <c r="K73" i="33" s="1"/>
  <c r="K105" i="28" s="1"/>
  <c r="L2" i="33"/>
  <c r="I183" i="34"/>
  <c r="I185" i="34" s="1"/>
  <c r="I195" i="34"/>
  <c r="I74" i="29"/>
  <c r="H16" i="28"/>
  <c r="J157" i="29"/>
  <c r="H22" i="28"/>
  <c r="I62" i="32"/>
  <c r="G10" i="28"/>
  <c r="L2" i="48"/>
  <c r="K21" i="48"/>
  <c r="K23" i="48" s="1"/>
  <c r="I74" i="30"/>
  <c r="H17" i="28"/>
  <c r="H9" i="28" s="1"/>
  <c r="I189" i="29"/>
  <c r="I182" i="29"/>
  <c r="I178" i="29"/>
  <c r="I179" i="29" s="1"/>
  <c r="I158" i="29"/>
  <c r="I74" i="36"/>
  <c r="H26" i="28"/>
  <c r="T190" i="35"/>
  <c r="T192" i="35" s="1"/>
  <c r="T183" i="35"/>
  <c r="T185" i="35" s="1"/>
  <c r="J157" i="30"/>
  <c r="G8" i="28"/>
  <c r="G6" i="28"/>
  <c r="G27" i="28"/>
  <c r="J190" i="30"/>
  <c r="J177" i="30"/>
  <c r="U66" i="35"/>
  <c r="U73" i="35" s="1"/>
  <c r="U107" i="28" s="1"/>
  <c r="U169" i="35"/>
  <c r="U176" i="35" s="1"/>
  <c r="U150" i="35"/>
  <c r="U157" i="35" s="1"/>
  <c r="V2" i="35"/>
  <c r="L58" i="2"/>
  <c r="L50" i="2"/>
  <c r="L51" i="2"/>
  <c r="L52" i="2"/>
  <c r="L57" i="2"/>
  <c r="L56" i="2"/>
  <c r="L53" i="2"/>
  <c r="L60" i="2"/>
  <c r="L54" i="2"/>
  <c r="L59" i="2"/>
  <c r="M2" i="2"/>
  <c r="L55" i="2"/>
  <c r="H15" i="28"/>
  <c r="I74" i="10"/>
  <c r="I183" i="29"/>
  <c r="I185" i="29" s="1"/>
  <c r="I190" i="29"/>
  <c r="I192" i="29" s="1"/>
  <c r="K58" i="32"/>
  <c r="K57" i="32"/>
  <c r="L2" i="32"/>
  <c r="K53" i="32"/>
  <c r="K51" i="32"/>
  <c r="K56" i="32"/>
  <c r="K55" i="32"/>
  <c r="K52" i="32"/>
  <c r="K54" i="32"/>
  <c r="K50" i="32"/>
  <c r="K59" i="32"/>
  <c r="I158" i="30"/>
  <c r="K70" i="10"/>
  <c r="K71" i="10"/>
  <c r="L2" i="10"/>
  <c r="K65" i="10"/>
  <c r="K67" i="10"/>
  <c r="K62" i="10"/>
  <c r="K66" i="10"/>
  <c r="S191" i="35"/>
  <c r="S193" i="35" s="1"/>
  <c r="S197" i="35"/>
  <c r="K168" i="34"/>
  <c r="K175" i="34" s="1"/>
  <c r="K149" i="34"/>
  <c r="K156" i="34" s="1"/>
  <c r="K157" i="34" s="1"/>
  <c r="K66" i="34"/>
  <c r="K73" i="34" s="1"/>
  <c r="K106" i="28" s="1"/>
  <c r="L2" i="34"/>
  <c r="K61" i="2"/>
  <c r="G7" i="28"/>
  <c r="K153" i="30"/>
  <c r="K171" i="30"/>
  <c r="K168" i="30"/>
  <c r="K152" i="30"/>
  <c r="L2" i="30"/>
  <c r="K65" i="30"/>
  <c r="K172" i="30"/>
  <c r="K149" i="30"/>
  <c r="K69" i="30"/>
  <c r="K144" i="30"/>
  <c r="K62" i="30"/>
  <c r="K165" i="30"/>
  <c r="K146" i="30"/>
  <c r="K169" i="30"/>
  <c r="K150" i="30"/>
  <c r="K163" i="30"/>
  <c r="K162" i="30"/>
  <c r="K60" i="30"/>
  <c r="K59" i="30"/>
  <c r="K66" i="30"/>
  <c r="K143" i="30"/>
  <c r="K68" i="30"/>
  <c r="I158" i="31"/>
  <c r="H191" i="31"/>
  <c r="H193" i="31" s="1"/>
  <c r="H197" i="31"/>
  <c r="J73" i="29"/>
  <c r="J98" i="28" s="1"/>
  <c r="J90" i="28" s="1"/>
  <c r="S25" i="28"/>
  <c r="T74" i="35"/>
  <c r="J73" i="31"/>
  <c r="J100" i="28" s="1"/>
  <c r="J92" i="28" s="1"/>
  <c r="T189" i="35"/>
  <c r="T182" i="35"/>
  <c r="T178" i="35"/>
  <c r="T179" i="35" s="1"/>
  <c r="J181" i="34"/>
  <c r="J177" i="34"/>
  <c r="J178" i="34" s="1"/>
  <c r="J188" i="34"/>
  <c r="I189" i="31"/>
  <c r="I182" i="31"/>
  <c r="J73" i="30"/>
  <c r="J99" i="28" s="1"/>
  <c r="J91" i="28" s="1"/>
  <c r="T158" i="35"/>
  <c r="H196" i="31"/>
  <c r="H184" i="31"/>
  <c r="H186" i="31" s="1"/>
  <c r="J61" i="32"/>
  <c r="J104" i="28" s="1"/>
  <c r="J109" i="28" s="1"/>
  <c r="L2" i="31"/>
  <c r="K59" i="31"/>
  <c r="K171" i="31"/>
  <c r="K143" i="31"/>
  <c r="K152" i="31"/>
  <c r="K169" i="31"/>
  <c r="K66" i="31"/>
  <c r="K150" i="31"/>
  <c r="K162" i="31"/>
  <c r="K68" i="31"/>
  <c r="I101" i="28"/>
  <c r="J176" i="34"/>
  <c r="J189" i="34"/>
  <c r="J191" i="34" s="1"/>
  <c r="J182" i="34"/>
  <c r="J184" i="34" s="1"/>
  <c r="I74" i="34"/>
  <c r="H24" i="28"/>
  <c r="J183" i="29"/>
  <c r="G194" i="31"/>
  <c r="I74" i="33"/>
  <c r="H23" i="28"/>
  <c r="H12" i="28"/>
  <c r="L2" i="43"/>
  <c r="K77" i="43"/>
  <c r="K82" i="43" s="1"/>
  <c r="K78" i="43"/>
  <c r="K83" i="43" s="1"/>
  <c r="K79" i="43"/>
  <c r="K84" i="43" s="1"/>
  <c r="K80" i="43"/>
  <c r="K85" i="43" s="1"/>
  <c r="H193" i="34"/>
  <c r="I88" i="28"/>
  <c r="I93" i="28" s="1"/>
  <c r="J178" i="31" l="1"/>
  <c r="J183" i="31"/>
  <c r="J190" i="31"/>
  <c r="J177" i="29"/>
  <c r="H19" i="28"/>
  <c r="G5" i="47"/>
  <c r="U177" i="35"/>
  <c r="K96" i="28"/>
  <c r="J182" i="31"/>
  <c r="J184" i="31" s="1"/>
  <c r="J158" i="31"/>
  <c r="U158" i="35"/>
  <c r="I193" i="34"/>
  <c r="H198" i="31"/>
  <c r="S194" i="35"/>
  <c r="J88" i="28"/>
  <c r="J93" i="28" s="1"/>
  <c r="J158" i="29"/>
  <c r="I197" i="29"/>
  <c r="I191" i="29"/>
  <c r="I193" i="29" s="1"/>
  <c r="T196" i="35"/>
  <c r="T184" i="35"/>
  <c r="T186" i="35" s="1"/>
  <c r="K176" i="30"/>
  <c r="K177" i="30" s="1"/>
  <c r="H7" i="28"/>
  <c r="J191" i="31"/>
  <c r="J197" i="31"/>
  <c r="I197" i="34"/>
  <c r="S198" i="35"/>
  <c r="I15" i="28"/>
  <c r="J74" i="10"/>
  <c r="T197" i="35"/>
  <c r="T191" i="35"/>
  <c r="T193" i="35" s="1"/>
  <c r="J158" i="30"/>
  <c r="J74" i="30"/>
  <c r="I17" i="28"/>
  <c r="I9" i="28" s="1"/>
  <c r="K157" i="29"/>
  <c r="I12" i="28"/>
  <c r="M2" i="43"/>
  <c r="L77" i="43"/>
  <c r="L82" i="43" s="1"/>
  <c r="L80" i="43"/>
  <c r="L85" i="43" s="1"/>
  <c r="L78" i="43"/>
  <c r="L83" i="43" s="1"/>
  <c r="L79" i="43"/>
  <c r="L84" i="43" s="1"/>
  <c r="J101" i="28"/>
  <c r="I196" i="31"/>
  <c r="I184" i="31"/>
  <c r="I186" i="31" s="1"/>
  <c r="J185" i="31"/>
  <c r="M2" i="32"/>
  <c r="L55" i="32"/>
  <c r="L58" i="32"/>
  <c r="L56" i="32"/>
  <c r="L57" i="32"/>
  <c r="L59" i="32"/>
  <c r="L51" i="32"/>
  <c r="L50" i="32"/>
  <c r="L52" i="32"/>
  <c r="L54" i="32"/>
  <c r="L53" i="32"/>
  <c r="M51" i="2"/>
  <c r="M57" i="2"/>
  <c r="M60" i="2"/>
  <c r="M50" i="2"/>
  <c r="M56" i="2"/>
  <c r="M52" i="2"/>
  <c r="M53" i="2"/>
  <c r="M55" i="2"/>
  <c r="M54" i="2"/>
  <c r="M59" i="2"/>
  <c r="N2" i="2"/>
  <c r="M58" i="2"/>
  <c r="J185" i="30"/>
  <c r="I22" i="28"/>
  <c r="I6" i="28" s="1"/>
  <c r="J62" i="32"/>
  <c r="L66" i="33"/>
  <c r="L73" i="33" s="1"/>
  <c r="L105" i="28" s="1"/>
  <c r="M2" i="33"/>
  <c r="K73" i="29"/>
  <c r="K98" i="28" s="1"/>
  <c r="K90" i="28" s="1"/>
  <c r="K176" i="29"/>
  <c r="K157" i="31"/>
  <c r="J192" i="29"/>
  <c r="K73" i="31"/>
  <c r="K100" i="28" s="1"/>
  <c r="K92" i="28" s="1"/>
  <c r="I191" i="31"/>
  <c r="I193" i="31" s="1"/>
  <c r="I197" i="31"/>
  <c r="J192" i="31"/>
  <c r="L66" i="34"/>
  <c r="L73" i="34" s="1"/>
  <c r="L106" i="28" s="1"/>
  <c r="L149" i="34"/>
  <c r="L156" i="34" s="1"/>
  <c r="L168" i="34"/>
  <c r="L175" i="34" s="1"/>
  <c r="M2" i="34"/>
  <c r="K73" i="10"/>
  <c r="K97" i="28" s="1"/>
  <c r="K89" i="28" s="1"/>
  <c r="K61" i="32"/>
  <c r="K104" i="28" s="1"/>
  <c r="K109" i="28" s="1"/>
  <c r="L61" i="2"/>
  <c r="J192" i="30"/>
  <c r="J74" i="36"/>
  <c r="I26" i="28"/>
  <c r="H6" i="28"/>
  <c r="H27" i="28"/>
  <c r="K62" i="2"/>
  <c r="J14" i="28"/>
  <c r="L165" i="31"/>
  <c r="L162" i="31"/>
  <c r="L68" i="31"/>
  <c r="L143" i="31"/>
  <c r="L146" i="31"/>
  <c r="M2" i="31"/>
  <c r="L152" i="31"/>
  <c r="L171" i="31"/>
  <c r="L62" i="31"/>
  <c r="L150" i="31"/>
  <c r="L59" i="31"/>
  <c r="L169" i="31"/>
  <c r="L66" i="31"/>
  <c r="K157" i="30"/>
  <c r="L172" i="30"/>
  <c r="L65" i="30"/>
  <c r="L171" i="30"/>
  <c r="L165" i="30"/>
  <c r="L152" i="30"/>
  <c r="L143" i="30"/>
  <c r="L69" i="30"/>
  <c r="L60" i="30"/>
  <c r="L153" i="30"/>
  <c r="L168" i="30"/>
  <c r="L162" i="30"/>
  <c r="L66" i="30"/>
  <c r="L62" i="30"/>
  <c r="L68" i="30"/>
  <c r="L144" i="30"/>
  <c r="L59" i="30"/>
  <c r="L149" i="30"/>
  <c r="L150" i="30"/>
  <c r="L169" i="30"/>
  <c r="M2" i="30"/>
  <c r="L146" i="30"/>
  <c r="L163" i="30"/>
  <c r="M2" i="48"/>
  <c r="L21" i="48"/>
  <c r="L23" i="48" s="1"/>
  <c r="J182" i="29"/>
  <c r="J178" i="29"/>
  <c r="J179" i="29" s="1"/>
  <c r="J189" i="29"/>
  <c r="L164" i="29"/>
  <c r="M2" i="29"/>
  <c r="L61" i="29"/>
  <c r="L152" i="29"/>
  <c r="L60" i="29"/>
  <c r="L62" i="29"/>
  <c r="L59" i="29"/>
  <c r="L144" i="29"/>
  <c r="L173" i="29"/>
  <c r="L70" i="29"/>
  <c r="L162" i="29"/>
  <c r="L149" i="29"/>
  <c r="L168" i="29"/>
  <c r="L68" i="29"/>
  <c r="L150" i="29"/>
  <c r="L66" i="29"/>
  <c r="L154" i="29"/>
  <c r="L165" i="29"/>
  <c r="L65" i="29"/>
  <c r="L169" i="29"/>
  <c r="L171" i="29"/>
  <c r="L145" i="29"/>
  <c r="L163" i="29"/>
  <c r="L143" i="29"/>
  <c r="L146" i="29"/>
  <c r="U183" i="35"/>
  <c r="U185" i="35" s="1"/>
  <c r="U190" i="35"/>
  <c r="U192" i="35" s="1"/>
  <c r="L157" i="34"/>
  <c r="K176" i="31"/>
  <c r="U74" i="35"/>
  <c r="T25" i="28"/>
  <c r="K188" i="34"/>
  <c r="K177" i="34"/>
  <c r="K178" i="34" s="1"/>
  <c r="K181" i="34"/>
  <c r="V66" i="35"/>
  <c r="V73" i="35" s="1"/>
  <c r="V107" i="28" s="1"/>
  <c r="V169" i="35"/>
  <c r="V176" i="35" s="1"/>
  <c r="V150" i="35"/>
  <c r="V157" i="35" s="1"/>
  <c r="V158" i="35" s="1"/>
  <c r="W2" i="35"/>
  <c r="G11" i="28"/>
  <c r="H8" i="28"/>
  <c r="I18" i="28"/>
  <c r="I10" i="28" s="1"/>
  <c r="J74" i="31"/>
  <c r="I191" i="30"/>
  <c r="I193" i="30" s="1"/>
  <c r="I197" i="30"/>
  <c r="J182" i="30"/>
  <c r="J189" i="30"/>
  <c r="J178" i="30"/>
  <c r="J179" i="30" s="1"/>
  <c r="J185" i="29"/>
  <c r="J196" i="34"/>
  <c r="J190" i="34"/>
  <c r="J192" i="34" s="1"/>
  <c r="I23" i="28"/>
  <c r="I7" i="28" s="1"/>
  <c r="J74" i="33"/>
  <c r="J74" i="34"/>
  <c r="I24" i="28"/>
  <c r="H194" i="31"/>
  <c r="J183" i="34"/>
  <c r="J185" i="34" s="1"/>
  <c r="J195" i="34"/>
  <c r="K73" i="30"/>
  <c r="K99" i="28" s="1"/>
  <c r="K91" i="28" s="1"/>
  <c r="K176" i="34"/>
  <c r="L176" i="34" s="1"/>
  <c r="K182" i="34"/>
  <c r="K184" i="34" s="1"/>
  <c r="K189" i="34"/>
  <c r="K191" i="34" s="1"/>
  <c r="M2" i="10"/>
  <c r="L65" i="10"/>
  <c r="L70" i="10"/>
  <c r="L66" i="10"/>
  <c r="L67" i="10"/>
  <c r="L62" i="10"/>
  <c r="L71" i="10"/>
  <c r="U182" i="35"/>
  <c r="U178" i="35"/>
  <c r="U179" i="35" s="1"/>
  <c r="U189" i="35"/>
  <c r="I184" i="29"/>
  <c r="I186" i="29" s="1"/>
  <c r="I194" i="29" s="1"/>
  <c r="I196" i="29"/>
  <c r="J179" i="31"/>
  <c r="J74" i="29"/>
  <c r="I16" i="28"/>
  <c r="H10" i="28"/>
  <c r="I196" i="30"/>
  <c r="I184" i="30"/>
  <c r="I186" i="30" s="1"/>
  <c r="J197" i="34" l="1"/>
  <c r="I8" i="28"/>
  <c r="H5" i="47"/>
  <c r="J196" i="31"/>
  <c r="J198" i="31" s="1"/>
  <c r="I198" i="29"/>
  <c r="L73" i="31"/>
  <c r="L100" i="28" s="1"/>
  <c r="L92" i="28" s="1"/>
  <c r="K158" i="29"/>
  <c r="J12" i="28"/>
  <c r="J193" i="34"/>
  <c r="I194" i="30"/>
  <c r="T198" i="35"/>
  <c r="I198" i="31"/>
  <c r="I198" i="30"/>
  <c r="J186" i="31"/>
  <c r="T194" i="35"/>
  <c r="M154" i="29"/>
  <c r="M68" i="29"/>
  <c r="M169" i="29"/>
  <c r="M60" i="29"/>
  <c r="N2" i="29"/>
  <c r="M65" i="29"/>
  <c r="M152" i="29"/>
  <c r="M59" i="29"/>
  <c r="M70" i="29"/>
  <c r="M168" i="29"/>
  <c r="M164" i="29"/>
  <c r="M165" i="29"/>
  <c r="M61" i="29"/>
  <c r="M144" i="29"/>
  <c r="M145" i="29"/>
  <c r="M163" i="29"/>
  <c r="M162" i="29"/>
  <c r="M150" i="29"/>
  <c r="M173" i="29"/>
  <c r="M146" i="29"/>
  <c r="M66" i="29"/>
  <c r="M143" i="29"/>
  <c r="M149" i="29"/>
  <c r="M171" i="29"/>
  <c r="M62" i="29"/>
  <c r="L157" i="30"/>
  <c r="L157" i="31"/>
  <c r="N2" i="34"/>
  <c r="M168" i="34"/>
  <c r="M175" i="34" s="1"/>
  <c r="M149" i="34"/>
  <c r="M156" i="34" s="1"/>
  <c r="M157" i="34" s="1"/>
  <c r="M66" i="34"/>
  <c r="M73" i="34" s="1"/>
  <c r="M106" i="28" s="1"/>
  <c r="M66" i="33"/>
  <c r="M73" i="33" s="1"/>
  <c r="M105" i="28" s="1"/>
  <c r="N2" i="33"/>
  <c r="K182" i="29"/>
  <c r="K178" i="29"/>
  <c r="K179" i="29" s="1"/>
  <c r="K189" i="29"/>
  <c r="J15" i="28"/>
  <c r="K74" i="10"/>
  <c r="K196" i="34"/>
  <c r="K190" i="34"/>
  <c r="K192" i="34" s="1"/>
  <c r="H11" i="28"/>
  <c r="L189" i="34"/>
  <c r="L191" i="34" s="1"/>
  <c r="L182" i="34"/>
  <c r="L184" i="34" s="1"/>
  <c r="L157" i="29"/>
  <c r="L158" i="29" s="1"/>
  <c r="J191" i="29"/>
  <c r="J193" i="29" s="1"/>
  <c r="J197" i="29"/>
  <c r="M66" i="30"/>
  <c r="M65" i="30"/>
  <c r="M153" i="30"/>
  <c r="N2" i="30"/>
  <c r="M69" i="30"/>
  <c r="M146" i="30"/>
  <c r="M144" i="30"/>
  <c r="M60" i="30"/>
  <c r="M143" i="30"/>
  <c r="M150" i="30"/>
  <c r="M169" i="30"/>
  <c r="M152" i="30"/>
  <c r="M59" i="30"/>
  <c r="M163" i="30"/>
  <c r="M68" i="30"/>
  <c r="M149" i="30"/>
  <c r="M162" i="30"/>
  <c r="M165" i="30"/>
  <c r="M171" i="30"/>
  <c r="M172" i="30"/>
  <c r="M62" i="30"/>
  <c r="M168" i="30"/>
  <c r="L176" i="31"/>
  <c r="L188" i="34"/>
  <c r="L181" i="34"/>
  <c r="L177" i="34"/>
  <c r="L178" i="34" s="1"/>
  <c r="K182" i="31"/>
  <c r="K178" i="31"/>
  <c r="K179" i="31" s="1"/>
  <c r="K189" i="31"/>
  <c r="K62" i="32"/>
  <c r="J22" i="28"/>
  <c r="J17" i="28"/>
  <c r="J9" i="28" s="1"/>
  <c r="K74" i="30"/>
  <c r="M66" i="10"/>
  <c r="M59" i="10"/>
  <c r="M70" i="10"/>
  <c r="M71" i="10"/>
  <c r="N2" i="10"/>
  <c r="M62" i="10"/>
  <c r="M65" i="10"/>
  <c r="M67" i="10"/>
  <c r="J191" i="30"/>
  <c r="J193" i="30" s="1"/>
  <c r="J197" i="30"/>
  <c r="W169" i="35"/>
  <c r="W176" i="35" s="1"/>
  <c r="W66" i="35"/>
  <c r="W73" i="35" s="1"/>
  <c r="W150" i="35"/>
  <c r="W157" i="35" s="1"/>
  <c r="X2" i="35"/>
  <c r="V74" i="35"/>
  <c r="U25" i="28"/>
  <c r="L73" i="29"/>
  <c r="L98" i="28" s="1"/>
  <c r="L90" i="28" s="1"/>
  <c r="L176" i="30"/>
  <c r="J26" i="28"/>
  <c r="K74" i="36"/>
  <c r="I27" i="28"/>
  <c r="N2" i="32"/>
  <c r="M55" i="32"/>
  <c r="M57" i="32"/>
  <c r="M52" i="32"/>
  <c r="M59" i="32"/>
  <c r="M58" i="32"/>
  <c r="M50" i="32"/>
  <c r="M53" i="32"/>
  <c r="M54" i="32"/>
  <c r="M56" i="32"/>
  <c r="M51" i="32"/>
  <c r="U197" i="35"/>
  <c r="U191" i="35"/>
  <c r="U193" i="35" s="1"/>
  <c r="U184" i="35"/>
  <c r="U186" i="35" s="1"/>
  <c r="U196" i="35"/>
  <c r="K74" i="34"/>
  <c r="J24" i="28"/>
  <c r="J184" i="30"/>
  <c r="J186" i="30" s="1"/>
  <c r="J196" i="30"/>
  <c r="V182" i="35"/>
  <c r="V178" i="35"/>
  <c r="V179" i="35" s="1"/>
  <c r="V189" i="35"/>
  <c r="K183" i="31"/>
  <c r="K185" i="31" s="1"/>
  <c r="K190" i="31"/>
  <c r="K192" i="31" s="1"/>
  <c r="J196" i="29"/>
  <c r="J184" i="29"/>
  <c r="J186" i="29" s="1"/>
  <c r="I11" i="28"/>
  <c r="L61" i="32"/>
  <c r="L104" i="28" s="1"/>
  <c r="L109" i="28" s="1"/>
  <c r="K88" i="28"/>
  <c r="K93" i="28" s="1"/>
  <c r="V183" i="35"/>
  <c r="V185" i="35" s="1"/>
  <c r="V190" i="35"/>
  <c r="V192" i="35" s="1"/>
  <c r="J6" i="28"/>
  <c r="L96" i="28"/>
  <c r="I19" i="28"/>
  <c r="M61" i="2"/>
  <c r="K101" i="28"/>
  <c r="J193" i="31"/>
  <c r="J194" i="31" s="1"/>
  <c r="K74" i="33"/>
  <c r="J23" i="28"/>
  <c r="J16" i="28"/>
  <c r="K74" i="29"/>
  <c r="L73" i="10"/>
  <c r="L97" i="28" s="1"/>
  <c r="L89" i="28" s="1"/>
  <c r="M176" i="34"/>
  <c r="N2" i="48"/>
  <c r="M21" i="48"/>
  <c r="M23" i="48" s="1"/>
  <c r="L73" i="30"/>
  <c r="L99" i="28" s="1"/>
  <c r="L91" i="28" s="1"/>
  <c r="K158" i="30"/>
  <c r="L158" i="30" s="1"/>
  <c r="K182" i="30"/>
  <c r="K189" i="30"/>
  <c r="K178" i="30"/>
  <c r="K179" i="30" s="1"/>
  <c r="N2" i="31"/>
  <c r="M68" i="31"/>
  <c r="M59" i="31"/>
  <c r="M146" i="31"/>
  <c r="M150" i="31"/>
  <c r="M165" i="31"/>
  <c r="M171" i="31"/>
  <c r="M143" i="31"/>
  <c r="M66" i="31"/>
  <c r="M152" i="31"/>
  <c r="M169" i="31"/>
  <c r="M62" i="31"/>
  <c r="M162" i="31"/>
  <c r="L62" i="2"/>
  <c r="K14" i="28"/>
  <c r="K190" i="29"/>
  <c r="K192" i="29" s="1"/>
  <c r="K183" i="29"/>
  <c r="K185" i="29" s="1"/>
  <c r="N50" i="2"/>
  <c r="N53" i="2"/>
  <c r="N56" i="2"/>
  <c r="N58" i="2"/>
  <c r="N51" i="2"/>
  <c r="N54" i="2"/>
  <c r="N60" i="2"/>
  <c r="N55" i="2"/>
  <c r="O2" i="2"/>
  <c r="N59" i="2"/>
  <c r="N57" i="2"/>
  <c r="N52" i="2"/>
  <c r="M78" i="43"/>
  <c r="M83" i="43" s="1"/>
  <c r="M77" i="43"/>
  <c r="M82" i="43" s="1"/>
  <c r="M79" i="43"/>
  <c r="M84" i="43" s="1"/>
  <c r="N2" i="43"/>
  <c r="M80" i="43"/>
  <c r="M85" i="43" s="1"/>
  <c r="K158" i="31"/>
  <c r="L158" i="31" s="1"/>
  <c r="J18" i="28"/>
  <c r="J10" i="28" s="1"/>
  <c r="K74" i="31"/>
  <c r="K183" i="34"/>
  <c r="K185" i="34" s="1"/>
  <c r="K195" i="34"/>
  <c r="K197" i="34" s="1"/>
  <c r="L176" i="29"/>
  <c r="K177" i="31"/>
  <c r="L177" i="31" s="1"/>
  <c r="I194" i="31"/>
  <c r="K177" i="29"/>
  <c r="K183" i="30"/>
  <c r="K185" i="30" s="1"/>
  <c r="K190" i="30"/>
  <c r="K192" i="30" s="1"/>
  <c r="V177" i="35"/>
  <c r="K12" i="28" l="1"/>
  <c r="I5" i="47"/>
  <c r="J5" i="47"/>
  <c r="J198" i="30"/>
  <c r="J198" i="29"/>
  <c r="J194" i="30"/>
  <c r="K193" i="34"/>
  <c r="U198" i="35"/>
  <c r="L177" i="29"/>
  <c r="W177" i="35"/>
  <c r="M176" i="30"/>
  <c r="M183" i="30" s="1"/>
  <c r="M157" i="30"/>
  <c r="M158" i="30" s="1"/>
  <c r="J194" i="29"/>
  <c r="M176" i="29"/>
  <c r="M157" i="29"/>
  <c r="M189" i="29" s="1"/>
  <c r="M176" i="31"/>
  <c r="M177" i="31" s="1"/>
  <c r="J8" i="28"/>
  <c r="J19" i="28"/>
  <c r="L74" i="30"/>
  <c r="K17" i="28"/>
  <c r="K9" i="28" s="1"/>
  <c r="L183" i="34"/>
  <c r="L185" i="34" s="1"/>
  <c r="L195" i="34"/>
  <c r="L74" i="34"/>
  <c r="K24" i="28"/>
  <c r="W74" i="35"/>
  <c r="V25" i="28"/>
  <c r="L196" i="34"/>
  <c r="L190" i="34"/>
  <c r="L192" i="34" s="1"/>
  <c r="K15" i="28"/>
  <c r="L74" i="10"/>
  <c r="M181" i="34"/>
  <c r="M188" i="34"/>
  <c r="M177" i="34"/>
  <c r="M178" i="34" s="1"/>
  <c r="N52" i="32"/>
  <c r="N54" i="32"/>
  <c r="N50" i="32"/>
  <c r="N53" i="32"/>
  <c r="N59" i="32"/>
  <c r="N56" i="32"/>
  <c r="N55" i="32"/>
  <c r="O2" i="32"/>
  <c r="N58" i="32"/>
  <c r="N57" i="32"/>
  <c r="N51" i="32"/>
  <c r="X66" i="35"/>
  <c r="X73" i="35" s="1"/>
  <c r="X169" i="35"/>
  <c r="X176" i="35" s="1"/>
  <c r="X150" i="35"/>
  <c r="X157" i="35" s="1"/>
  <c r="Y2" i="35"/>
  <c r="J27" i="28"/>
  <c r="L183" i="31"/>
  <c r="L185" i="31" s="1"/>
  <c r="L190" i="31"/>
  <c r="L192" i="31" s="1"/>
  <c r="J7" i="28"/>
  <c r="M189" i="34"/>
  <c r="M191" i="34" s="1"/>
  <c r="M182" i="34"/>
  <c r="M184" i="34" s="1"/>
  <c r="N61" i="29"/>
  <c r="N165" i="29"/>
  <c r="N169" i="29"/>
  <c r="N152" i="29"/>
  <c r="N143" i="29"/>
  <c r="N59" i="29"/>
  <c r="N66" i="29"/>
  <c r="N150" i="29"/>
  <c r="N68" i="29"/>
  <c r="N162" i="29"/>
  <c r="N60" i="29"/>
  <c r="N70" i="29"/>
  <c r="N62" i="29"/>
  <c r="N155" i="29"/>
  <c r="O2" i="29"/>
  <c r="N171" i="29"/>
  <c r="N144" i="29"/>
  <c r="N146" i="29"/>
  <c r="N154" i="29"/>
  <c r="N145" i="29"/>
  <c r="N71" i="29"/>
  <c r="N168" i="29"/>
  <c r="N174" i="29"/>
  <c r="N173" i="29"/>
  <c r="N164" i="29"/>
  <c r="N65" i="29"/>
  <c r="N163" i="29"/>
  <c r="N149" i="29"/>
  <c r="P2" i="2"/>
  <c r="O56" i="2"/>
  <c r="O53" i="2"/>
  <c r="O58" i="2"/>
  <c r="O50" i="2"/>
  <c r="O52" i="2"/>
  <c r="O51" i="2"/>
  <c r="O54" i="2"/>
  <c r="O60" i="2"/>
  <c r="O57" i="2"/>
  <c r="O59" i="2"/>
  <c r="O55" i="2"/>
  <c r="N61" i="2"/>
  <c r="M73" i="31"/>
  <c r="M100" i="28" s="1"/>
  <c r="M92" i="28" s="1"/>
  <c r="K23" i="28"/>
  <c r="L74" i="33"/>
  <c r="N77" i="43"/>
  <c r="N82" i="43" s="1"/>
  <c r="O2" i="43"/>
  <c r="N80" i="43"/>
  <c r="N85" i="43" s="1"/>
  <c r="N78" i="43"/>
  <c r="N83" i="43" s="1"/>
  <c r="N79" i="43"/>
  <c r="N84" i="43" s="1"/>
  <c r="O2" i="48"/>
  <c r="N21" i="48"/>
  <c r="N23" i="48" s="1"/>
  <c r="V197" i="35"/>
  <c r="V191" i="35"/>
  <c r="V193" i="35" s="1"/>
  <c r="U194" i="35"/>
  <c r="W182" i="35"/>
  <c r="W178" i="35"/>
  <c r="W179" i="35" s="1"/>
  <c r="W189" i="35"/>
  <c r="O2" i="10"/>
  <c r="N67" i="10"/>
  <c r="N71" i="10"/>
  <c r="N59" i="10"/>
  <c r="N62" i="10"/>
  <c r="N66" i="10"/>
  <c r="N65" i="10"/>
  <c r="N70" i="10"/>
  <c r="K22" i="28"/>
  <c r="L62" i="32"/>
  <c r="L182" i="29"/>
  <c r="L189" i="29"/>
  <c r="L178" i="29"/>
  <c r="L179" i="29" s="1"/>
  <c r="K191" i="29"/>
  <c r="K193" i="29" s="1"/>
  <c r="K197" i="29"/>
  <c r="N149" i="34"/>
  <c r="N156" i="34" s="1"/>
  <c r="O2" i="34"/>
  <c r="N168" i="34"/>
  <c r="N175" i="34" s="1"/>
  <c r="N176" i="34" s="1"/>
  <c r="N66" i="34"/>
  <c r="N73" i="34" s="1"/>
  <c r="N106" i="28" s="1"/>
  <c r="L190" i="29"/>
  <c r="L192" i="29" s="1"/>
  <c r="L183" i="29"/>
  <c r="L185" i="29" s="1"/>
  <c r="N143" i="31"/>
  <c r="N59" i="31"/>
  <c r="N66" i="31"/>
  <c r="N68" i="31"/>
  <c r="N146" i="31"/>
  <c r="N149" i="31"/>
  <c r="N152" i="31"/>
  <c r="N62" i="31"/>
  <c r="O2" i="31"/>
  <c r="N169" i="31"/>
  <c r="N150" i="31"/>
  <c r="N168" i="31"/>
  <c r="N171" i="31"/>
  <c r="N165" i="31"/>
  <c r="N65" i="31"/>
  <c r="N162" i="31"/>
  <c r="M61" i="32"/>
  <c r="M104" i="28" s="1"/>
  <c r="M109" i="28" s="1"/>
  <c r="L74" i="36"/>
  <c r="K26" i="28"/>
  <c r="K197" i="31"/>
  <c r="K191" i="31"/>
  <c r="K193" i="31" s="1"/>
  <c r="M73" i="30"/>
  <c r="M99" i="28" s="1"/>
  <c r="M91" i="28" s="1"/>
  <c r="L182" i="31"/>
  <c r="L189" i="31"/>
  <c r="L178" i="31"/>
  <c r="L179" i="31" s="1"/>
  <c r="M157" i="31"/>
  <c r="M96" i="28"/>
  <c r="V196" i="35"/>
  <c r="V184" i="35"/>
  <c r="V186" i="35" s="1"/>
  <c r="W190" i="35"/>
  <c r="W192" i="35" s="1"/>
  <c r="W183" i="35"/>
  <c r="W185" i="35" s="1"/>
  <c r="N172" i="30"/>
  <c r="N162" i="30"/>
  <c r="N59" i="30"/>
  <c r="N163" i="30"/>
  <c r="N65" i="30"/>
  <c r="N152" i="30"/>
  <c r="N69" i="30"/>
  <c r="O2" i="30"/>
  <c r="N60" i="30"/>
  <c r="N64" i="30"/>
  <c r="N171" i="30"/>
  <c r="N144" i="30"/>
  <c r="N169" i="30"/>
  <c r="N150" i="30"/>
  <c r="N165" i="30"/>
  <c r="N62" i="30"/>
  <c r="N68" i="30"/>
  <c r="N146" i="30"/>
  <c r="N153" i="30"/>
  <c r="N66" i="30"/>
  <c r="N149" i="30"/>
  <c r="N168" i="30"/>
  <c r="N143" i="30"/>
  <c r="N167" i="30"/>
  <c r="N148" i="30"/>
  <c r="K184" i="29"/>
  <c r="K186" i="29" s="1"/>
  <c r="K194" i="29" s="1"/>
  <c r="K196" i="29"/>
  <c r="L189" i="30"/>
  <c r="L178" i="30"/>
  <c r="L179" i="30" s="1"/>
  <c r="L182" i="30"/>
  <c r="L190" i="30"/>
  <c r="L192" i="30" s="1"/>
  <c r="L183" i="30"/>
  <c r="L185" i="30" s="1"/>
  <c r="M73" i="10"/>
  <c r="M97" i="28" s="1"/>
  <c r="M89" i="28" s="1"/>
  <c r="K184" i="31"/>
  <c r="K186" i="31" s="1"/>
  <c r="K196" i="31"/>
  <c r="O2" i="33"/>
  <c r="N66" i="33"/>
  <c r="N73" i="33" s="1"/>
  <c r="N105" i="28" s="1"/>
  <c r="M190" i="29"/>
  <c r="M183" i="29"/>
  <c r="X177" i="35"/>
  <c r="K191" i="30"/>
  <c r="K193" i="30" s="1"/>
  <c r="K197" i="30"/>
  <c r="L74" i="31"/>
  <c r="K18" i="28"/>
  <c r="K10" i="28" s="1"/>
  <c r="M62" i="2"/>
  <c r="L14" i="28"/>
  <c r="K184" i="30"/>
  <c r="K186" i="30" s="1"/>
  <c r="K196" i="30"/>
  <c r="K16" i="28"/>
  <c r="L74" i="29"/>
  <c r="L101" i="28"/>
  <c r="L88" i="28"/>
  <c r="L93" i="28" s="1"/>
  <c r="L177" i="30"/>
  <c r="M73" i="29"/>
  <c r="M98" i="28" s="1"/>
  <c r="M90" i="28" s="1"/>
  <c r="W158" i="35"/>
  <c r="X158" i="35" s="1"/>
  <c r="K8" i="28" l="1"/>
  <c r="M182" i="29"/>
  <c r="M178" i="29"/>
  <c r="M179" i="29" s="1"/>
  <c r="M177" i="29"/>
  <c r="K198" i="31"/>
  <c r="J11" i="28"/>
  <c r="N73" i="31"/>
  <c r="N100" i="28" s="1"/>
  <c r="N92" i="28" s="1"/>
  <c r="M182" i="30"/>
  <c r="M196" i="30" s="1"/>
  <c r="M178" i="30"/>
  <c r="M190" i="30"/>
  <c r="L197" i="34"/>
  <c r="M192" i="29"/>
  <c r="M177" i="30"/>
  <c r="V194" i="35"/>
  <c r="V198" i="35"/>
  <c r="M190" i="31"/>
  <c r="M192" i="31" s="1"/>
  <c r="M189" i="30"/>
  <c r="M185" i="30"/>
  <c r="K19" i="28"/>
  <c r="K194" i="30"/>
  <c r="L193" i="34"/>
  <c r="M158" i="29"/>
  <c r="N96" i="28"/>
  <c r="O61" i="2"/>
  <c r="M183" i="31"/>
  <c r="M185" i="31" s="1"/>
  <c r="L196" i="29"/>
  <c r="L184" i="29"/>
  <c r="L186" i="29" s="1"/>
  <c r="P50" i="2"/>
  <c r="P51" i="2"/>
  <c r="P56" i="2"/>
  <c r="P53" i="2"/>
  <c r="P54" i="2"/>
  <c r="P57" i="2"/>
  <c r="P60" i="2"/>
  <c r="P55" i="2"/>
  <c r="P52" i="2"/>
  <c r="Q2" i="2"/>
  <c r="P58" i="2"/>
  <c r="P59" i="2"/>
  <c r="O59" i="29"/>
  <c r="O163" i="29"/>
  <c r="O143" i="29"/>
  <c r="O65" i="29"/>
  <c r="O60" i="29"/>
  <c r="O145" i="29"/>
  <c r="O164" i="29"/>
  <c r="O173" i="29"/>
  <c r="O149" i="29"/>
  <c r="O146" i="29"/>
  <c r="O168" i="29"/>
  <c r="O171" i="29"/>
  <c r="O150" i="29"/>
  <c r="O165" i="29"/>
  <c r="O169" i="29"/>
  <c r="O70" i="29"/>
  <c r="O174" i="29"/>
  <c r="O66" i="29"/>
  <c r="O68" i="29"/>
  <c r="O162" i="29"/>
  <c r="O144" i="29"/>
  <c r="O155" i="29"/>
  <c r="P2" i="29"/>
  <c r="O62" i="29"/>
  <c r="O61" i="29"/>
  <c r="O154" i="29"/>
  <c r="O71" i="29"/>
  <c r="O152" i="29"/>
  <c r="K198" i="30"/>
  <c r="K198" i="29"/>
  <c r="N73" i="30"/>
  <c r="N99" i="28" s="1"/>
  <c r="N91" i="28" s="1"/>
  <c r="O66" i="34"/>
  <c r="O73" i="34" s="1"/>
  <c r="P2" i="34"/>
  <c r="O168" i="34"/>
  <c r="O175" i="34" s="1"/>
  <c r="O176" i="34" s="1"/>
  <c r="O149" i="34"/>
  <c r="O156" i="34" s="1"/>
  <c r="K6" i="28"/>
  <c r="K27" i="28"/>
  <c r="P2" i="10"/>
  <c r="O62" i="10"/>
  <c r="O65" i="10"/>
  <c r="O70" i="10"/>
  <c r="O59" i="10"/>
  <c r="O71" i="10"/>
  <c r="O66" i="10"/>
  <c r="O67" i="10"/>
  <c r="O21" i="48"/>
  <c r="O23" i="48" s="1"/>
  <c r="P2" i="48"/>
  <c r="N157" i="29"/>
  <c r="M190" i="34"/>
  <c r="M192" i="34" s="1"/>
  <c r="M196" i="34"/>
  <c r="K194" i="31"/>
  <c r="N176" i="30"/>
  <c r="M182" i="31"/>
  <c r="M178" i="31"/>
  <c r="M179" i="31" s="1"/>
  <c r="M189" i="31"/>
  <c r="L26" i="28"/>
  <c r="M74" i="36"/>
  <c r="N177" i="34"/>
  <c r="N178" i="34" s="1"/>
  <c r="N188" i="34"/>
  <c r="N181" i="34"/>
  <c r="W197" i="35"/>
  <c r="W191" i="35"/>
  <c r="W193" i="35" s="1"/>
  <c r="M195" i="34"/>
  <c r="M183" i="34"/>
  <c r="M185" i="34" s="1"/>
  <c r="M74" i="34"/>
  <c r="L24" i="28"/>
  <c r="O58" i="32"/>
  <c r="O51" i="32"/>
  <c r="O55" i="32"/>
  <c r="O50" i="32"/>
  <c r="O56" i="32"/>
  <c r="O52" i="32"/>
  <c r="O59" i="32"/>
  <c r="O57" i="32"/>
  <c r="O54" i="32"/>
  <c r="P2" i="32"/>
  <c r="O53" i="32"/>
  <c r="L15" i="28"/>
  <c r="M74" i="10"/>
  <c r="L12" i="28"/>
  <c r="O149" i="30"/>
  <c r="O168" i="30"/>
  <c r="O143" i="30"/>
  <c r="O62" i="30"/>
  <c r="O152" i="30"/>
  <c r="O167" i="30"/>
  <c r="O69" i="30"/>
  <c r="O59" i="30"/>
  <c r="O162" i="30"/>
  <c r="O150" i="30"/>
  <c r="O65" i="30"/>
  <c r="O171" i="30"/>
  <c r="O66" i="30"/>
  <c r="O68" i="30"/>
  <c r="O60" i="30"/>
  <c r="O172" i="30"/>
  <c r="P2" i="30"/>
  <c r="O144" i="30"/>
  <c r="O165" i="30"/>
  <c r="O64" i="30"/>
  <c r="O169" i="30"/>
  <c r="O153" i="30"/>
  <c r="O146" i="30"/>
  <c r="O163" i="30"/>
  <c r="O148" i="30"/>
  <c r="L191" i="31"/>
  <c r="L193" i="31" s="1"/>
  <c r="L197" i="31"/>
  <c r="N157" i="34"/>
  <c r="O169" i="31"/>
  <c r="O146" i="31"/>
  <c r="O66" i="31"/>
  <c r="O152" i="31"/>
  <c r="O59" i="31"/>
  <c r="O150" i="31"/>
  <c r="O165" i="31"/>
  <c r="O171" i="31"/>
  <c r="P2" i="31"/>
  <c r="O65" i="31"/>
  <c r="O162" i="31"/>
  <c r="O68" i="31"/>
  <c r="O149" i="31"/>
  <c r="O168" i="31"/>
  <c r="O62" i="31"/>
  <c r="O143" i="31"/>
  <c r="N157" i="31"/>
  <c r="W196" i="35"/>
  <c r="W184" i="35"/>
  <c r="W186" i="35" s="1"/>
  <c r="N176" i="29"/>
  <c r="Y169" i="35"/>
  <c r="Y176" i="35" s="1"/>
  <c r="Y150" i="35"/>
  <c r="Y157" i="35" s="1"/>
  <c r="Y66" i="35"/>
  <c r="Y73" i="35" s="1"/>
  <c r="Z2" i="35"/>
  <c r="M158" i="31"/>
  <c r="K7" i="28"/>
  <c r="M184" i="30"/>
  <c r="M74" i="30"/>
  <c r="L17" i="28"/>
  <c r="L9" i="28" s="1"/>
  <c r="M196" i="29"/>
  <c r="M185" i="29"/>
  <c r="N157" i="30"/>
  <c r="L184" i="31"/>
  <c r="L186" i="31" s="1"/>
  <c r="L196" i="31"/>
  <c r="N176" i="31"/>
  <c r="O78" i="43"/>
  <c r="O83" i="43" s="1"/>
  <c r="O79" i="43"/>
  <c r="O84" i="43" s="1"/>
  <c r="O80" i="43"/>
  <c r="O85" i="43" s="1"/>
  <c r="O77" i="43"/>
  <c r="O82" i="43" s="1"/>
  <c r="P2" i="43"/>
  <c r="X178" i="35"/>
  <c r="X179" i="35" s="1"/>
  <c r="X189" i="35"/>
  <c r="X182" i="35"/>
  <c r="M184" i="29"/>
  <c r="M179" i="30"/>
  <c r="M14" i="28"/>
  <c r="N62" i="2"/>
  <c r="L184" i="30"/>
  <c r="L186" i="30" s="1"/>
  <c r="L196" i="30"/>
  <c r="L191" i="29"/>
  <c r="L193" i="29" s="1"/>
  <c r="L197" i="29"/>
  <c r="N73" i="10"/>
  <c r="N97" i="28" s="1"/>
  <c r="N89" i="28" s="1"/>
  <c r="X183" i="35"/>
  <c r="X185" i="35" s="1"/>
  <c r="X190" i="35"/>
  <c r="X192" i="35" s="1"/>
  <c r="M197" i="29"/>
  <c r="M191" i="29"/>
  <c r="M193" i="29" s="1"/>
  <c r="M191" i="30"/>
  <c r="M197" i="30"/>
  <c r="L16" i="28"/>
  <c r="L8" i="28" s="1"/>
  <c r="M74" i="29"/>
  <c r="L18" i="28"/>
  <c r="M74" i="31"/>
  <c r="P2" i="33"/>
  <c r="O66" i="33"/>
  <c r="O73" i="33" s="1"/>
  <c r="O105" i="28" s="1"/>
  <c r="L191" i="30"/>
  <c r="L193" i="30" s="1"/>
  <c r="L197" i="30"/>
  <c r="M88" i="28"/>
  <c r="M93" i="28" s="1"/>
  <c r="M101" i="28"/>
  <c r="N189" i="34"/>
  <c r="N191" i="34" s="1"/>
  <c r="N182" i="34"/>
  <c r="N184" i="34" s="1"/>
  <c r="L22" i="28"/>
  <c r="M62" i="32"/>
  <c r="M74" i="33"/>
  <c r="L23" i="28"/>
  <c r="N73" i="29"/>
  <c r="N98" i="28" s="1"/>
  <c r="N90" i="28" s="1"/>
  <c r="N61" i="32"/>
  <c r="N104" i="28" s="1"/>
  <c r="N109" i="28" s="1"/>
  <c r="X74" i="35"/>
  <c r="M192" i="30"/>
  <c r="K5" i="47" l="1"/>
  <c r="L10" i="28"/>
  <c r="N177" i="30"/>
  <c r="Y74" i="35"/>
  <c r="M186" i="30"/>
  <c r="L194" i="31"/>
  <c r="W194" i="35"/>
  <c r="W198" i="35"/>
  <c r="O157" i="34"/>
  <c r="M193" i="34"/>
  <c r="L194" i="30"/>
  <c r="O61" i="32"/>
  <c r="O104" i="28" s="1"/>
  <c r="M197" i="34"/>
  <c r="N158" i="31"/>
  <c r="O96" i="28"/>
  <c r="L198" i="31"/>
  <c r="L19" i="28"/>
  <c r="M15" i="28"/>
  <c r="N74" i="10"/>
  <c r="P66" i="34"/>
  <c r="P73" i="34" s="1"/>
  <c r="P168" i="34"/>
  <c r="P175" i="34" s="1"/>
  <c r="P149" i="34"/>
  <c r="P156" i="34" s="1"/>
  <c r="Q2" i="34"/>
  <c r="N182" i="31"/>
  <c r="N189" i="31"/>
  <c r="N178" i="31"/>
  <c r="N179" i="31" s="1"/>
  <c r="P65" i="31"/>
  <c r="P143" i="31"/>
  <c r="P62" i="31"/>
  <c r="P162" i="31"/>
  <c r="P149" i="31"/>
  <c r="P152" i="31"/>
  <c r="P59" i="31"/>
  <c r="P150" i="31"/>
  <c r="P169" i="31"/>
  <c r="P146" i="31"/>
  <c r="P168" i="31"/>
  <c r="Q2" i="31"/>
  <c r="P171" i="31"/>
  <c r="P66" i="31"/>
  <c r="P68" i="31"/>
  <c r="P165" i="31"/>
  <c r="L7" i="28"/>
  <c r="M191" i="31"/>
  <c r="M193" i="31" s="1"/>
  <c r="M197" i="31"/>
  <c r="N189" i="29"/>
  <c r="N178" i="29"/>
  <c r="N179" i="29" s="1"/>
  <c r="N182" i="29"/>
  <c r="N158" i="29"/>
  <c r="O178" i="34"/>
  <c r="O106" i="28"/>
  <c r="O73" i="29"/>
  <c r="O98" i="28" s="1"/>
  <c r="X184" i="35"/>
  <c r="X186" i="35" s="1"/>
  <c r="X196" i="35"/>
  <c r="N190" i="31"/>
  <c r="N192" i="31" s="1"/>
  <c r="N183" i="31"/>
  <c r="N185" i="31" s="1"/>
  <c r="N177" i="31"/>
  <c r="N101" i="28"/>
  <c r="Z150" i="35"/>
  <c r="Z157" i="35" s="1"/>
  <c r="Z66" i="35"/>
  <c r="Z73" i="35" s="1"/>
  <c r="Z169" i="35"/>
  <c r="Z176" i="35" s="1"/>
  <c r="AA2" i="35"/>
  <c r="O157" i="31"/>
  <c r="P21" i="48"/>
  <c r="P23" i="48" s="1"/>
  <c r="Q2" i="48"/>
  <c r="N74" i="33"/>
  <c r="M23" i="28"/>
  <c r="M193" i="30"/>
  <c r="L198" i="30"/>
  <c r="X197" i="35"/>
  <c r="X191" i="35"/>
  <c r="X193" i="35" s="1"/>
  <c r="N88" i="28"/>
  <c r="N93" i="28" s="1"/>
  <c r="O157" i="30"/>
  <c r="P52" i="32"/>
  <c r="Q2" i="32"/>
  <c r="P53" i="32"/>
  <c r="P51" i="32"/>
  <c r="P57" i="32"/>
  <c r="P54" i="32"/>
  <c r="P55" i="32"/>
  <c r="P58" i="32"/>
  <c r="P59" i="32"/>
  <c r="P56" i="32"/>
  <c r="P50" i="32"/>
  <c r="M196" i="31"/>
  <c r="M198" i="31" s="1"/>
  <c r="M184" i="31"/>
  <c r="M186" i="31" s="1"/>
  <c r="P59" i="10"/>
  <c r="P62" i="10"/>
  <c r="P71" i="10"/>
  <c r="P67" i="10"/>
  <c r="P65" i="10"/>
  <c r="P66" i="10"/>
  <c r="Q2" i="10"/>
  <c r="P70" i="10"/>
  <c r="P168" i="29"/>
  <c r="P71" i="29"/>
  <c r="P164" i="29"/>
  <c r="P152" i="29"/>
  <c r="P169" i="29"/>
  <c r="P163" i="29"/>
  <c r="P145" i="29"/>
  <c r="P143" i="29"/>
  <c r="Q2" i="29"/>
  <c r="P146" i="29"/>
  <c r="P171" i="29"/>
  <c r="P174" i="29"/>
  <c r="P68" i="29"/>
  <c r="P154" i="29"/>
  <c r="P65" i="29"/>
  <c r="P59" i="29"/>
  <c r="P70" i="29"/>
  <c r="P60" i="29"/>
  <c r="P155" i="29"/>
  <c r="P165" i="29"/>
  <c r="P149" i="29"/>
  <c r="P150" i="29"/>
  <c r="P61" i="29"/>
  <c r="P173" i="29"/>
  <c r="P162" i="29"/>
  <c r="P144" i="29"/>
  <c r="P66" i="29"/>
  <c r="P62" i="29"/>
  <c r="Y182" i="35"/>
  <c r="Y189" i="35"/>
  <c r="Y178" i="35"/>
  <c r="Y179" i="35" s="1"/>
  <c r="N195" i="34"/>
  <c r="N183" i="34"/>
  <c r="N185" i="34" s="1"/>
  <c r="N183" i="30"/>
  <c r="N185" i="30" s="1"/>
  <c r="N190" i="30"/>
  <c r="N192" i="30" s="1"/>
  <c r="Q60" i="2"/>
  <c r="Q57" i="2"/>
  <c r="Q55" i="2"/>
  <c r="Q58" i="2"/>
  <c r="Q53" i="2"/>
  <c r="Q56" i="2"/>
  <c r="Q52" i="2"/>
  <c r="Q59" i="2"/>
  <c r="R2" i="2"/>
  <c r="Q54" i="2"/>
  <c r="Q51" i="2"/>
  <c r="Q50" i="2"/>
  <c r="M16" i="28"/>
  <c r="N74" i="29"/>
  <c r="M12" i="28"/>
  <c r="P79" i="43"/>
  <c r="P84" i="43" s="1"/>
  <c r="P78" i="43"/>
  <c r="P83" i="43" s="1"/>
  <c r="P80" i="43"/>
  <c r="P85" i="43" s="1"/>
  <c r="P77" i="43"/>
  <c r="P82" i="43" s="1"/>
  <c r="Q2" i="43"/>
  <c r="N182" i="30"/>
  <c r="N189" i="30"/>
  <c r="N178" i="30"/>
  <c r="N179" i="30" s="1"/>
  <c r="N158" i="30"/>
  <c r="O158" i="30" s="1"/>
  <c r="M17" i="28"/>
  <c r="M9" i="28" s="1"/>
  <c r="N74" i="30"/>
  <c r="Y183" i="35"/>
  <c r="Y185" i="35" s="1"/>
  <c r="Y190" i="35"/>
  <c r="Y192" i="35" s="1"/>
  <c r="O73" i="31"/>
  <c r="O100" i="28" s="1"/>
  <c r="O92" i="28" s="1"/>
  <c r="P172" i="30"/>
  <c r="P169" i="30"/>
  <c r="P143" i="30"/>
  <c r="P167" i="30"/>
  <c r="P165" i="30"/>
  <c r="P60" i="30"/>
  <c r="P65" i="30"/>
  <c r="Q2" i="30"/>
  <c r="P68" i="30"/>
  <c r="P62" i="30"/>
  <c r="P163" i="30"/>
  <c r="P144" i="30"/>
  <c r="P59" i="30"/>
  <c r="P148" i="30"/>
  <c r="P149" i="30"/>
  <c r="P171" i="30"/>
  <c r="P146" i="30"/>
  <c r="P162" i="30"/>
  <c r="P152" i="30"/>
  <c r="P69" i="30"/>
  <c r="P66" i="30"/>
  <c r="P168" i="30"/>
  <c r="P153" i="30"/>
  <c r="P64" i="30"/>
  <c r="P150" i="30"/>
  <c r="O176" i="30"/>
  <c r="O177" i="30" s="1"/>
  <c r="N190" i="34"/>
  <c r="N192" i="34" s="1"/>
  <c r="N196" i="34"/>
  <c r="K11" i="28"/>
  <c r="P61" i="2"/>
  <c r="N62" i="32"/>
  <c r="M22" i="28"/>
  <c r="M6" i="28" s="1"/>
  <c r="L6" i="28"/>
  <c r="L27" i="28"/>
  <c r="M18" i="28"/>
  <c r="N74" i="31"/>
  <c r="O62" i="2"/>
  <c r="N14" i="28"/>
  <c r="M186" i="29"/>
  <c r="M194" i="29" s="1"/>
  <c r="M194" i="30"/>
  <c r="N183" i="29"/>
  <c r="N185" i="29" s="1"/>
  <c r="N190" i="29"/>
  <c r="N192" i="29" s="1"/>
  <c r="N177" i="29"/>
  <c r="O73" i="30"/>
  <c r="O99" i="28" s="1"/>
  <c r="O91" i="28" s="1"/>
  <c r="Y177" i="35"/>
  <c r="Y158" i="35"/>
  <c r="Z158" i="35" s="1"/>
  <c r="O188" i="34"/>
  <c r="O181" i="34"/>
  <c r="O176" i="29"/>
  <c r="L194" i="29"/>
  <c r="Q2" i="33"/>
  <c r="P66" i="33"/>
  <c r="P73" i="33" s="1"/>
  <c r="P105" i="28" s="1"/>
  <c r="Z74" i="35"/>
  <c r="M198" i="29"/>
  <c r="M198" i="30"/>
  <c r="O176" i="31"/>
  <c r="M24" i="28"/>
  <c r="N74" i="34"/>
  <c r="N74" i="36"/>
  <c r="M26" i="28"/>
  <c r="O73" i="10"/>
  <c r="O97" i="28" s="1"/>
  <c r="O89" i="28" s="1"/>
  <c r="O182" i="34"/>
  <c r="O184" i="34" s="1"/>
  <c r="O189" i="34"/>
  <c r="O191" i="34" s="1"/>
  <c r="O157" i="29"/>
  <c r="L198" i="29"/>
  <c r="P96" i="28" l="1"/>
  <c r="L5" i="47"/>
  <c r="M19" i="28"/>
  <c r="L11" i="28"/>
  <c r="Z177" i="35"/>
  <c r="O88" i="28"/>
  <c r="O109" i="28"/>
  <c r="P61" i="32"/>
  <c r="P104" i="28" s="1"/>
  <c r="P88" i="28" s="1"/>
  <c r="X194" i="35"/>
  <c r="O74" i="36"/>
  <c r="N26" i="28"/>
  <c r="Q78" i="43"/>
  <c r="Q83" i="43" s="1"/>
  <c r="Q79" i="43"/>
  <c r="Q84" i="43" s="1"/>
  <c r="R2" i="43"/>
  <c r="Q80" i="43"/>
  <c r="Q85" i="43" s="1"/>
  <c r="Q77" i="43"/>
  <c r="Q82" i="43" s="1"/>
  <c r="Q61" i="2"/>
  <c r="Q65" i="10"/>
  <c r="Q67" i="10"/>
  <c r="Q62" i="10"/>
  <c r="Q70" i="10"/>
  <c r="Q71" i="10"/>
  <c r="Q66" i="10"/>
  <c r="Q59" i="10"/>
  <c r="R2" i="10"/>
  <c r="Z190" i="35"/>
  <c r="Z192" i="35" s="1"/>
  <c r="Z183" i="35"/>
  <c r="Z185" i="35" s="1"/>
  <c r="Y197" i="35"/>
  <c r="Y191" i="35"/>
  <c r="Y193" i="35" s="1"/>
  <c r="O90" i="28"/>
  <c r="O93" i="28" s="1"/>
  <c r="R2" i="31"/>
  <c r="Q66" i="31"/>
  <c r="Q149" i="31"/>
  <c r="Q62" i="31"/>
  <c r="Q165" i="31"/>
  <c r="Q68" i="31"/>
  <c r="Q168" i="31"/>
  <c r="Q146" i="31"/>
  <c r="Q65" i="31"/>
  <c r="Q59" i="31"/>
  <c r="Q162" i="31"/>
  <c r="Q171" i="31"/>
  <c r="Q143" i="31"/>
  <c r="Q152" i="31"/>
  <c r="Q169" i="31"/>
  <c r="Q150" i="31"/>
  <c r="P176" i="31"/>
  <c r="R2" i="34"/>
  <c r="Q149" i="34"/>
  <c r="Q156" i="34" s="1"/>
  <c r="Q168" i="34"/>
  <c r="Q175" i="34" s="1"/>
  <c r="Q66" i="34"/>
  <c r="Q73" i="34" s="1"/>
  <c r="N24" i="28"/>
  <c r="O74" i="34"/>
  <c r="P62" i="2"/>
  <c r="O14" i="28"/>
  <c r="Q66" i="33"/>
  <c r="Q73" i="33" s="1"/>
  <c r="Q105" i="28" s="1"/>
  <c r="R2" i="33"/>
  <c r="O74" i="31"/>
  <c r="N18" i="28"/>
  <c r="P73" i="30"/>
  <c r="P99" i="28" s="1"/>
  <c r="P91" i="28" s="1"/>
  <c r="N17" i="28"/>
  <c r="N9" i="28" s="1"/>
  <c r="O74" i="30"/>
  <c r="Y196" i="35"/>
  <c r="Y184" i="35"/>
  <c r="Y186" i="35" s="1"/>
  <c r="Q53" i="32"/>
  <c r="Q59" i="32"/>
  <c r="Q50" i="32"/>
  <c r="Q54" i="32"/>
  <c r="Q55" i="32"/>
  <c r="Q57" i="32"/>
  <c r="Q58" i="32"/>
  <c r="R2" i="32"/>
  <c r="Q52" i="32"/>
  <c r="Q56" i="32"/>
  <c r="Q51" i="32"/>
  <c r="Z178" i="35"/>
  <c r="Z179" i="35" s="1"/>
  <c r="Z189" i="35"/>
  <c r="Z182" i="35"/>
  <c r="P157" i="34"/>
  <c r="P181" i="34"/>
  <c r="P188" i="34"/>
  <c r="O177" i="29"/>
  <c r="O178" i="29"/>
  <c r="O179" i="29" s="1"/>
  <c r="O182" i="29"/>
  <c r="O189" i="29"/>
  <c r="O190" i="31"/>
  <c r="O192" i="31" s="1"/>
  <c r="O183" i="31"/>
  <c r="O185" i="31" s="1"/>
  <c r="M10" i="28"/>
  <c r="S2" i="2"/>
  <c r="R51" i="2"/>
  <c r="R60" i="2"/>
  <c r="R55" i="2"/>
  <c r="R52" i="2"/>
  <c r="R58" i="2"/>
  <c r="R50" i="2"/>
  <c r="R53" i="2"/>
  <c r="R56" i="2"/>
  <c r="R54" i="2"/>
  <c r="R57" i="2"/>
  <c r="R59" i="2"/>
  <c r="O74" i="33"/>
  <c r="N23" i="28"/>
  <c r="P157" i="31"/>
  <c r="P176" i="34"/>
  <c r="P189" i="34"/>
  <c r="P191" i="34" s="1"/>
  <c r="P182" i="34"/>
  <c r="P184" i="34" s="1"/>
  <c r="O183" i="29"/>
  <c r="O185" i="29" s="1"/>
  <c r="O190" i="29"/>
  <c r="O192" i="29" s="1"/>
  <c r="O101" i="28"/>
  <c r="P157" i="30"/>
  <c r="P158" i="30" s="1"/>
  <c r="O189" i="30"/>
  <c r="O182" i="30"/>
  <c r="O178" i="30"/>
  <c r="O179" i="30" s="1"/>
  <c r="Q21" i="48"/>
  <c r="Q23" i="48" s="1"/>
  <c r="R2" i="48"/>
  <c r="O177" i="31"/>
  <c r="P177" i="31" s="1"/>
  <c r="O158" i="29"/>
  <c r="P106" i="28"/>
  <c r="P109" i="28" s="1"/>
  <c r="P178" i="34"/>
  <c r="O190" i="30"/>
  <c r="O192" i="30" s="1"/>
  <c r="O183" i="30"/>
  <c r="O185" i="30" s="1"/>
  <c r="P176" i="30"/>
  <c r="N184" i="29"/>
  <c r="N186" i="29" s="1"/>
  <c r="N196" i="29"/>
  <c r="N15" i="28"/>
  <c r="O74" i="10"/>
  <c r="M27" i="28"/>
  <c r="N197" i="30"/>
  <c r="N191" i="30"/>
  <c r="N193" i="30" s="1"/>
  <c r="O74" i="29"/>
  <c r="N16" i="28"/>
  <c r="N193" i="34"/>
  <c r="P176" i="29"/>
  <c r="Q173" i="29"/>
  <c r="Q152" i="29"/>
  <c r="Q155" i="29"/>
  <c r="Q145" i="29"/>
  <c r="Q171" i="29"/>
  <c r="Q60" i="29"/>
  <c r="Q162" i="29"/>
  <c r="Q154" i="29"/>
  <c r="R2" i="29"/>
  <c r="Q143" i="29"/>
  <c r="Q144" i="29"/>
  <c r="Q62" i="29"/>
  <c r="Q163" i="29"/>
  <c r="Q146" i="29"/>
  <c r="Q61" i="29"/>
  <c r="Q68" i="29"/>
  <c r="Q169" i="29"/>
  <c r="Q174" i="29"/>
  <c r="Q65" i="29"/>
  <c r="Q165" i="29"/>
  <c r="Q149" i="29"/>
  <c r="Q168" i="29"/>
  <c r="Q70" i="29"/>
  <c r="Q59" i="29"/>
  <c r="Q164" i="29"/>
  <c r="Q150" i="29"/>
  <c r="Q71" i="29"/>
  <c r="Q66" i="29"/>
  <c r="P73" i="10"/>
  <c r="P97" i="28" s="1"/>
  <c r="P89" i="28" s="1"/>
  <c r="O158" i="31"/>
  <c r="P158" i="31" s="1"/>
  <c r="O189" i="31"/>
  <c r="O182" i="31"/>
  <c r="O178" i="31"/>
  <c r="O179" i="31" s="1"/>
  <c r="P73" i="31"/>
  <c r="P100" i="28" s="1"/>
  <c r="P92" i="28" s="1"/>
  <c r="N191" i="31"/>
  <c r="N193" i="31" s="1"/>
  <c r="N197" i="31"/>
  <c r="M7" i="28"/>
  <c r="O195" i="34"/>
  <c r="O183" i="34"/>
  <c r="O185" i="34" s="1"/>
  <c r="O196" i="34"/>
  <c r="O190" i="34"/>
  <c r="O192" i="34" s="1"/>
  <c r="N12" i="28"/>
  <c r="O62" i="32"/>
  <c r="N22" i="28"/>
  <c r="Q62" i="30"/>
  <c r="Q153" i="30"/>
  <c r="Q169" i="30"/>
  <c r="R2" i="30"/>
  <c r="Q167" i="30"/>
  <c r="Q149" i="30"/>
  <c r="Q60" i="30"/>
  <c r="Q162" i="30"/>
  <c r="Q65" i="30"/>
  <c r="Q168" i="30"/>
  <c r="Q68" i="30"/>
  <c r="Q66" i="30"/>
  <c r="Q59" i="30"/>
  <c r="Q152" i="30"/>
  <c r="Q148" i="30"/>
  <c r="Q171" i="30"/>
  <c r="Q143" i="30"/>
  <c r="Q150" i="30"/>
  <c r="Q64" i="30"/>
  <c r="Q165" i="30"/>
  <c r="Q69" i="30"/>
  <c r="Q172" i="30"/>
  <c r="Q163" i="30"/>
  <c r="Q144" i="30"/>
  <c r="Q146" i="30"/>
  <c r="N196" i="30"/>
  <c r="N184" i="30"/>
  <c r="N186" i="30" s="1"/>
  <c r="M8" i="28"/>
  <c r="N197" i="34"/>
  <c r="P73" i="29"/>
  <c r="P98" i="28" s="1"/>
  <c r="P157" i="29"/>
  <c r="M194" i="31"/>
  <c r="AA150" i="35"/>
  <c r="AA157" i="35" s="1"/>
  <c r="AA158" i="35" s="1"/>
  <c r="AB2" i="35"/>
  <c r="AA169" i="35"/>
  <c r="AA176" i="35" s="1"/>
  <c r="AA66" i="35"/>
  <c r="AA73" i="35" s="1"/>
  <c r="AA74" i="35" s="1"/>
  <c r="X198" i="35"/>
  <c r="N191" i="29"/>
  <c r="N193" i="29" s="1"/>
  <c r="N197" i="29"/>
  <c r="N184" i="31"/>
  <c r="N186" i="31" s="1"/>
  <c r="N196" i="31"/>
  <c r="N7" i="28" l="1"/>
  <c r="M5" i="47"/>
  <c r="N8" i="28"/>
  <c r="N198" i="31"/>
  <c r="M11" i="28"/>
  <c r="P90" i="28"/>
  <c r="Y198" i="35"/>
  <c r="N198" i="30"/>
  <c r="N194" i="31"/>
  <c r="N27" i="28"/>
  <c r="N10" i="28"/>
  <c r="Q176" i="34"/>
  <c r="N194" i="30"/>
  <c r="Q73" i="30"/>
  <c r="Q99" i="28" s="1"/>
  <c r="Q91" i="28" s="1"/>
  <c r="Q73" i="29"/>
  <c r="Q98" i="28" s="1"/>
  <c r="Q176" i="31"/>
  <c r="Q177" i="31" s="1"/>
  <c r="Y194" i="35"/>
  <c r="Q157" i="29"/>
  <c r="O196" i="30"/>
  <c r="O184" i="30"/>
  <c r="O186" i="30" s="1"/>
  <c r="S60" i="2"/>
  <c r="S54" i="2"/>
  <c r="S55" i="2"/>
  <c r="S57" i="2"/>
  <c r="S59" i="2"/>
  <c r="S56" i="2"/>
  <c r="T2" i="2"/>
  <c r="S50" i="2"/>
  <c r="S53" i="2"/>
  <c r="S52" i="2"/>
  <c r="S51" i="2"/>
  <c r="S58" i="2"/>
  <c r="P190" i="34"/>
  <c r="P192" i="34" s="1"/>
  <c r="P196" i="34"/>
  <c r="S2" i="33"/>
  <c r="R66" i="33"/>
  <c r="R73" i="33" s="1"/>
  <c r="R105" i="28" s="1"/>
  <c r="Q189" i="34"/>
  <c r="Q191" i="34" s="1"/>
  <c r="Q182" i="34"/>
  <c r="Q184" i="34" s="1"/>
  <c r="P101" i="28"/>
  <c r="R173" i="29"/>
  <c r="R65" i="29"/>
  <c r="R154" i="29"/>
  <c r="R60" i="29"/>
  <c r="R144" i="29"/>
  <c r="R162" i="29"/>
  <c r="R143" i="29"/>
  <c r="R169" i="29"/>
  <c r="R163" i="29"/>
  <c r="R152" i="29"/>
  <c r="R149" i="29"/>
  <c r="R70" i="29"/>
  <c r="R71" i="29"/>
  <c r="R66" i="29"/>
  <c r="R61" i="29"/>
  <c r="R68" i="29"/>
  <c r="R165" i="29"/>
  <c r="R62" i="29"/>
  <c r="R168" i="29"/>
  <c r="R146" i="29"/>
  <c r="R174" i="29"/>
  <c r="R155" i="29"/>
  <c r="R171" i="29"/>
  <c r="S2" i="29"/>
  <c r="R164" i="29"/>
  <c r="R145" i="29"/>
  <c r="R150" i="29"/>
  <c r="R59" i="29"/>
  <c r="O197" i="30"/>
  <c r="O191" i="30"/>
  <c r="O193" i="30" s="1"/>
  <c r="P195" i="34"/>
  <c r="P183" i="34"/>
  <c r="P185" i="34" s="1"/>
  <c r="R51" i="32"/>
  <c r="R54" i="32"/>
  <c r="S2" i="32"/>
  <c r="R55" i="32"/>
  <c r="R59" i="32"/>
  <c r="R50" i="32"/>
  <c r="R53" i="32"/>
  <c r="R56" i="32"/>
  <c r="R57" i="32"/>
  <c r="R58" i="32"/>
  <c r="R52" i="32"/>
  <c r="Q157" i="34"/>
  <c r="Q188" i="34"/>
  <c r="Q181" i="34"/>
  <c r="P93" i="28"/>
  <c r="R153" i="30"/>
  <c r="R162" i="30"/>
  <c r="R149" i="30"/>
  <c r="R65" i="30"/>
  <c r="R144" i="30"/>
  <c r="R62" i="30"/>
  <c r="R167" i="30"/>
  <c r="R69" i="30"/>
  <c r="R163" i="30"/>
  <c r="R172" i="30"/>
  <c r="R148" i="30"/>
  <c r="R171" i="30"/>
  <c r="R146" i="30"/>
  <c r="R169" i="30"/>
  <c r="R168" i="30"/>
  <c r="S2" i="30"/>
  <c r="R60" i="30"/>
  <c r="R152" i="30"/>
  <c r="R68" i="30"/>
  <c r="R64" i="30"/>
  <c r="R66" i="30"/>
  <c r="R143" i="30"/>
  <c r="R165" i="30"/>
  <c r="R150" i="30"/>
  <c r="R59" i="30"/>
  <c r="O184" i="31"/>
  <c r="O186" i="31" s="1"/>
  <c r="O196" i="31"/>
  <c r="P183" i="29"/>
  <c r="P185" i="29" s="1"/>
  <c r="P190" i="29"/>
  <c r="P192" i="29" s="1"/>
  <c r="O15" i="28"/>
  <c r="P74" i="10"/>
  <c r="P182" i="31"/>
  <c r="P189" i="31"/>
  <c r="P178" i="31"/>
  <c r="P179" i="31" s="1"/>
  <c r="R61" i="2"/>
  <c r="O12" i="28"/>
  <c r="R149" i="34"/>
  <c r="R156" i="34" s="1"/>
  <c r="R66" i="34"/>
  <c r="R73" i="34" s="1"/>
  <c r="R168" i="34"/>
  <c r="R175" i="34" s="1"/>
  <c r="R176" i="34" s="1"/>
  <c r="S2" i="34"/>
  <c r="Q73" i="31"/>
  <c r="Q100" i="28" s="1"/>
  <c r="Q92" i="28" s="1"/>
  <c r="R70" i="10"/>
  <c r="R71" i="10"/>
  <c r="R66" i="10"/>
  <c r="R67" i="10"/>
  <c r="S2" i="10"/>
  <c r="R65" i="10"/>
  <c r="R59" i="10"/>
  <c r="R62" i="10"/>
  <c r="Q96" i="28"/>
  <c r="N6" i="28"/>
  <c r="N11" i="28" s="1"/>
  <c r="AA190" i="35"/>
  <c r="AA192" i="35" s="1"/>
  <c r="AA183" i="35"/>
  <c r="AA185" i="35" s="1"/>
  <c r="AC2" i="35"/>
  <c r="AB169" i="35"/>
  <c r="AB176" i="35" s="1"/>
  <c r="AB150" i="35"/>
  <c r="AB157" i="35" s="1"/>
  <c r="AB66" i="35"/>
  <c r="AB73" i="35" s="1"/>
  <c r="AB74" i="35" s="1"/>
  <c r="O193" i="34"/>
  <c r="O191" i="31"/>
  <c r="O193" i="31" s="1"/>
  <c r="O197" i="31"/>
  <c r="Q176" i="29"/>
  <c r="P158" i="29"/>
  <c r="P182" i="30"/>
  <c r="P178" i="30"/>
  <c r="P179" i="30" s="1"/>
  <c r="P189" i="30"/>
  <c r="Z196" i="35"/>
  <c r="Z184" i="35"/>
  <c r="Z186" i="35" s="1"/>
  <c r="O17" i="28"/>
  <c r="O9" i="28" s="1"/>
  <c r="P74" i="30"/>
  <c r="P190" i="31"/>
  <c r="P192" i="31" s="1"/>
  <c r="P183" i="31"/>
  <c r="P185" i="31" s="1"/>
  <c r="R165" i="31"/>
  <c r="R62" i="31"/>
  <c r="R150" i="31"/>
  <c r="R146" i="31"/>
  <c r="R143" i="31"/>
  <c r="R171" i="31"/>
  <c r="R152" i="31"/>
  <c r="R149" i="31"/>
  <c r="R169" i="31"/>
  <c r="R66" i="31"/>
  <c r="R68" i="31"/>
  <c r="R162" i="31"/>
  <c r="R168" i="31"/>
  <c r="R65" i="31"/>
  <c r="R59" i="31"/>
  <c r="S2" i="31"/>
  <c r="Q73" i="10"/>
  <c r="Q97" i="28" s="1"/>
  <c r="Q89" i="28" s="1"/>
  <c r="N19" i="28"/>
  <c r="Q157" i="30"/>
  <c r="O197" i="34"/>
  <c r="N198" i="29"/>
  <c r="P74" i="33"/>
  <c r="O23" i="28"/>
  <c r="O197" i="29"/>
  <c r="O191" i="29"/>
  <c r="O193" i="29" s="1"/>
  <c r="Z197" i="35"/>
  <c r="Z191" i="35"/>
  <c r="Z193" i="35" s="1"/>
  <c r="P14" i="28"/>
  <c r="Q62" i="2"/>
  <c r="AA177" i="35"/>
  <c r="Q176" i="30"/>
  <c r="P74" i="29"/>
  <c r="O16" i="28"/>
  <c r="N194" i="29"/>
  <c r="R21" i="48"/>
  <c r="R23" i="48" s="1"/>
  <c r="S2" i="48"/>
  <c r="O196" i="29"/>
  <c r="O184" i="29"/>
  <c r="O186" i="29" s="1"/>
  <c r="P74" i="34"/>
  <c r="O24" i="28"/>
  <c r="R78" i="43"/>
  <c r="R83" i="43" s="1"/>
  <c r="S2" i="43"/>
  <c r="R80" i="43"/>
  <c r="R85" i="43" s="1"/>
  <c r="R79" i="43"/>
  <c r="R84" i="43" s="1"/>
  <c r="R77" i="43"/>
  <c r="R82" i="43" s="1"/>
  <c r="P189" i="29"/>
  <c r="P178" i="29"/>
  <c r="P179" i="29" s="1"/>
  <c r="P182" i="29"/>
  <c r="O22" i="28"/>
  <c r="P62" i="32"/>
  <c r="P183" i="30"/>
  <c r="P185" i="30" s="1"/>
  <c r="P190" i="30"/>
  <c r="P192" i="30" s="1"/>
  <c r="Q61" i="32"/>
  <c r="Q104" i="28" s="1"/>
  <c r="P74" i="36"/>
  <c r="O26" i="28"/>
  <c r="AA189" i="35"/>
  <c r="AA178" i="35"/>
  <c r="AA179" i="35" s="1"/>
  <c r="AA182" i="35"/>
  <c r="P177" i="29"/>
  <c r="Q177" i="29" s="1"/>
  <c r="O18" i="28"/>
  <c r="P74" i="31"/>
  <c r="Q178" i="34"/>
  <c r="Q106" i="28"/>
  <c r="Q157" i="31"/>
  <c r="P177" i="30"/>
  <c r="Q177" i="30" s="1"/>
  <c r="O8" i="28" l="1"/>
  <c r="N5" i="47"/>
  <c r="O5" i="47"/>
  <c r="Q90" i="28"/>
  <c r="Q183" i="31"/>
  <c r="P193" i="34"/>
  <c r="P197" i="34"/>
  <c r="Q190" i="31"/>
  <c r="Q158" i="29"/>
  <c r="R176" i="31"/>
  <c r="R190" i="31" s="1"/>
  <c r="R157" i="34"/>
  <c r="R157" i="30"/>
  <c r="R189" i="30" s="1"/>
  <c r="O194" i="29"/>
  <c r="AB177" i="35"/>
  <c r="AA196" i="35"/>
  <c r="AA184" i="35"/>
  <c r="AA186" i="35" s="1"/>
  <c r="P22" i="28"/>
  <c r="P6" i="28" s="1"/>
  <c r="Q62" i="32"/>
  <c r="T2" i="43"/>
  <c r="S80" i="43"/>
  <c r="S85" i="43" s="1"/>
  <c r="S78" i="43"/>
  <c r="S83" i="43" s="1"/>
  <c r="S79" i="43"/>
  <c r="S84" i="43" s="1"/>
  <c r="S77" i="43"/>
  <c r="S82" i="43" s="1"/>
  <c r="Q192" i="31"/>
  <c r="O6" i="28"/>
  <c r="O27" i="28"/>
  <c r="Q182" i="30"/>
  <c r="Q178" i="30"/>
  <c r="Q179" i="30" s="1"/>
  <c r="Q189" i="30"/>
  <c r="Z194" i="35"/>
  <c r="R96" i="28"/>
  <c r="S66" i="29"/>
  <c r="S65" i="29"/>
  <c r="S155" i="29"/>
  <c r="S68" i="29"/>
  <c r="S165" i="29"/>
  <c r="S162" i="29"/>
  <c r="S71" i="29"/>
  <c r="S144" i="29"/>
  <c r="S150" i="29"/>
  <c r="S143" i="29"/>
  <c r="S171" i="29"/>
  <c r="S149" i="29"/>
  <c r="S169" i="29"/>
  <c r="S164" i="29"/>
  <c r="S70" i="29"/>
  <c r="S61" i="29"/>
  <c r="S146" i="29"/>
  <c r="T2" i="29"/>
  <c r="S174" i="29"/>
  <c r="S59" i="29"/>
  <c r="S163" i="29"/>
  <c r="S60" i="29"/>
  <c r="S154" i="29"/>
  <c r="S168" i="29"/>
  <c r="S173" i="29"/>
  <c r="S152" i="29"/>
  <c r="S145" i="29"/>
  <c r="S62" i="29"/>
  <c r="AA191" i="35"/>
  <c r="AA193" i="35" s="1"/>
  <c r="AA197" i="35"/>
  <c r="P196" i="29"/>
  <c r="P184" i="29"/>
  <c r="P186" i="29" s="1"/>
  <c r="P16" i="28"/>
  <c r="Q74" i="29"/>
  <c r="Z198" i="35"/>
  <c r="Q88" i="28"/>
  <c r="Q93" i="28" s="1"/>
  <c r="Q101" i="28"/>
  <c r="Q195" i="34"/>
  <c r="Q183" i="34"/>
  <c r="Q185" i="34" s="1"/>
  <c r="R61" i="32"/>
  <c r="R104" i="28" s="1"/>
  <c r="R157" i="29"/>
  <c r="R158" i="29" s="1"/>
  <c r="P197" i="30"/>
  <c r="P191" i="30"/>
  <c r="P193" i="30" s="1"/>
  <c r="P191" i="31"/>
  <c r="P193" i="31" s="1"/>
  <c r="P197" i="31"/>
  <c r="O198" i="31"/>
  <c r="Q190" i="34"/>
  <c r="Q192" i="34" s="1"/>
  <c r="Q196" i="34"/>
  <c r="R176" i="29"/>
  <c r="Q182" i="31"/>
  <c r="Q178" i="31"/>
  <c r="Q179" i="31" s="1"/>
  <c r="Q189" i="31"/>
  <c r="P191" i="29"/>
  <c r="P193" i="29" s="1"/>
  <c r="P197" i="29"/>
  <c r="S169" i="31"/>
  <c r="S68" i="31"/>
  <c r="S168" i="31"/>
  <c r="S171" i="31"/>
  <c r="S66" i="31"/>
  <c r="S65" i="31"/>
  <c r="T2" i="31"/>
  <c r="S143" i="31"/>
  <c r="S152" i="31"/>
  <c r="S149" i="31"/>
  <c r="S62" i="31"/>
  <c r="S162" i="31"/>
  <c r="S59" i="31"/>
  <c r="S146" i="31"/>
  <c r="S165" i="31"/>
  <c r="S150" i="31"/>
  <c r="AB189" i="35"/>
  <c r="AB182" i="35"/>
  <c r="AB178" i="35"/>
  <c r="AB179" i="35" s="1"/>
  <c r="R73" i="10"/>
  <c r="R97" i="28" s="1"/>
  <c r="R89" i="28" s="1"/>
  <c r="S168" i="34"/>
  <c r="S175" i="34" s="1"/>
  <c r="S149" i="34"/>
  <c r="S156" i="34" s="1"/>
  <c r="S157" i="34" s="1"/>
  <c r="S66" i="34"/>
  <c r="S73" i="34" s="1"/>
  <c r="T2" i="34"/>
  <c r="P196" i="31"/>
  <c r="P184" i="31"/>
  <c r="P186" i="31" s="1"/>
  <c r="O194" i="31"/>
  <c r="R176" i="30"/>
  <c r="R178" i="30" s="1"/>
  <c r="S61" i="2"/>
  <c r="O194" i="30"/>
  <c r="Q74" i="36"/>
  <c r="P26" i="28"/>
  <c r="R73" i="31"/>
  <c r="R100" i="28" s="1"/>
  <c r="R92" i="28" s="1"/>
  <c r="P196" i="30"/>
  <c r="P184" i="30"/>
  <c r="P186" i="30" s="1"/>
  <c r="AB190" i="35"/>
  <c r="AB192" i="35" s="1"/>
  <c r="AB183" i="35"/>
  <c r="AB185" i="35" s="1"/>
  <c r="R189" i="34"/>
  <c r="R191" i="34" s="1"/>
  <c r="R182" i="34"/>
  <c r="R184" i="34" s="1"/>
  <c r="Q158" i="30"/>
  <c r="R73" i="30"/>
  <c r="R99" i="28" s="1"/>
  <c r="R91" i="28" s="1"/>
  <c r="S53" i="32"/>
  <c r="S55" i="32"/>
  <c r="S50" i="32"/>
  <c r="S51" i="32"/>
  <c r="S57" i="32"/>
  <c r="S59" i="32"/>
  <c r="T2" i="32"/>
  <c r="S52" i="32"/>
  <c r="S58" i="32"/>
  <c r="S54" i="32"/>
  <c r="S56" i="32"/>
  <c r="R73" i="29"/>
  <c r="R98" i="28" s="1"/>
  <c r="S66" i="33"/>
  <c r="S73" i="33" s="1"/>
  <c r="S105" i="28" s="1"/>
  <c r="T2" i="33"/>
  <c r="T53" i="2"/>
  <c r="T56" i="2"/>
  <c r="T60" i="2"/>
  <c r="T55" i="2"/>
  <c r="T50" i="2"/>
  <c r="T52" i="2"/>
  <c r="T59" i="2"/>
  <c r="T57" i="2"/>
  <c r="T58" i="2"/>
  <c r="U2" i="2"/>
  <c r="T51" i="2"/>
  <c r="T54" i="2"/>
  <c r="O198" i="30"/>
  <c r="Q183" i="30"/>
  <c r="Q185" i="30" s="1"/>
  <c r="Q190" i="30"/>
  <c r="Q192" i="30" s="1"/>
  <c r="Q109" i="28"/>
  <c r="O198" i="29"/>
  <c r="P12" i="28"/>
  <c r="P23" i="28"/>
  <c r="Q74" i="33"/>
  <c r="O10" i="28"/>
  <c r="T2" i="48"/>
  <c r="S21" i="48"/>
  <c r="S23" i="48" s="1"/>
  <c r="Q14" i="28"/>
  <c r="R62" i="2"/>
  <c r="O19" i="28"/>
  <c r="AC66" i="35"/>
  <c r="AC73" i="35" s="1"/>
  <c r="AC74" i="35" s="1"/>
  <c r="AC150" i="35"/>
  <c r="AC157" i="35" s="1"/>
  <c r="AD2" i="35"/>
  <c r="AC169" i="35"/>
  <c r="AC176" i="35" s="1"/>
  <c r="S67" i="10"/>
  <c r="S62" i="10"/>
  <c r="S66" i="10"/>
  <c r="S70" i="10"/>
  <c r="S59" i="10"/>
  <c r="S71" i="10"/>
  <c r="T2" i="10"/>
  <c r="S65" i="10"/>
  <c r="R178" i="34"/>
  <c r="R106" i="28"/>
  <c r="R109" i="28" s="1"/>
  <c r="P15" i="28"/>
  <c r="Q74" i="10"/>
  <c r="S163" i="30"/>
  <c r="S68" i="30"/>
  <c r="S153" i="30"/>
  <c r="S62" i="30"/>
  <c r="S171" i="30"/>
  <c r="S148" i="30"/>
  <c r="S165" i="30"/>
  <c r="S64" i="30"/>
  <c r="S65" i="30"/>
  <c r="S152" i="30"/>
  <c r="S150" i="30"/>
  <c r="S167" i="30"/>
  <c r="S146" i="30"/>
  <c r="S169" i="30"/>
  <c r="S149" i="30"/>
  <c r="S162" i="30"/>
  <c r="S168" i="30"/>
  <c r="S66" i="30"/>
  <c r="T2" i="30"/>
  <c r="S143" i="30"/>
  <c r="S60" i="30"/>
  <c r="S59" i="30"/>
  <c r="S172" i="30"/>
  <c r="S144" i="30"/>
  <c r="S69" i="30"/>
  <c r="Q178" i="29"/>
  <c r="Q179" i="29" s="1"/>
  <c r="Q189" i="29"/>
  <c r="Q182" i="29"/>
  <c r="Q74" i="34"/>
  <c r="P24" i="28"/>
  <c r="P18" i="28"/>
  <c r="P10" i="28" s="1"/>
  <c r="Q74" i="31"/>
  <c r="R177" i="29"/>
  <c r="Q158" i="31"/>
  <c r="R157" i="31"/>
  <c r="Q74" i="30"/>
  <c r="P17" i="28"/>
  <c r="P9" i="28" s="1"/>
  <c r="Q183" i="29"/>
  <c r="Q185" i="29" s="1"/>
  <c r="Q190" i="29"/>
  <c r="Q192" i="29" s="1"/>
  <c r="R188" i="34"/>
  <c r="R181" i="34"/>
  <c r="O7" i="28"/>
  <c r="Q185" i="31"/>
  <c r="AB158" i="35"/>
  <c r="S73" i="31" l="1"/>
  <c r="S100" i="28" s="1"/>
  <c r="S92" i="28" s="1"/>
  <c r="P7" i="28"/>
  <c r="P19" i="28"/>
  <c r="P194" i="30"/>
  <c r="S157" i="30"/>
  <c r="S189" i="30" s="1"/>
  <c r="R177" i="31"/>
  <c r="P194" i="31"/>
  <c r="R158" i="31"/>
  <c r="R183" i="31"/>
  <c r="P198" i="30"/>
  <c r="R158" i="30"/>
  <c r="T61" i="2"/>
  <c r="R88" i="28"/>
  <c r="S73" i="10"/>
  <c r="S97" i="28" s="1"/>
  <c r="S89" i="28" s="1"/>
  <c r="R179" i="30"/>
  <c r="P198" i="31"/>
  <c r="R182" i="30"/>
  <c r="AC158" i="35"/>
  <c r="Q197" i="34"/>
  <c r="R74" i="31"/>
  <c r="Q18" i="28"/>
  <c r="R74" i="34"/>
  <c r="Q24" i="28"/>
  <c r="R14" i="28"/>
  <c r="S62" i="2"/>
  <c r="T57" i="32"/>
  <c r="T55" i="32"/>
  <c r="U2" i="32"/>
  <c r="T54" i="32"/>
  <c r="T51" i="32"/>
  <c r="T53" i="32"/>
  <c r="T58" i="32"/>
  <c r="T56" i="32"/>
  <c r="T52" i="32"/>
  <c r="T59" i="32"/>
  <c r="T50" i="32"/>
  <c r="AB191" i="35"/>
  <c r="AB193" i="35" s="1"/>
  <c r="AB197" i="35"/>
  <c r="P194" i="29"/>
  <c r="AC190" i="35"/>
  <c r="AC192" i="35" s="1"/>
  <c r="AC183" i="35"/>
  <c r="AC185" i="35" s="1"/>
  <c r="T66" i="33"/>
  <c r="T73" i="33" s="1"/>
  <c r="T105" i="28" s="1"/>
  <c r="U2" i="33"/>
  <c r="Q26" i="28"/>
  <c r="R74" i="36"/>
  <c r="T149" i="34"/>
  <c r="T156" i="34" s="1"/>
  <c r="U2" i="34"/>
  <c r="T168" i="34"/>
  <c r="T175" i="34" s="1"/>
  <c r="T66" i="34"/>
  <c r="T73" i="34" s="1"/>
  <c r="S157" i="31"/>
  <c r="Q193" i="34"/>
  <c r="P198" i="29"/>
  <c r="R101" i="28"/>
  <c r="R183" i="34"/>
  <c r="R185" i="34" s="1"/>
  <c r="R195" i="34"/>
  <c r="T167" i="30"/>
  <c r="T150" i="30"/>
  <c r="U2" i="30"/>
  <c r="T144" i="30"/>
  <c r="T168" i="30"/>
  <c r="T68" i="30"/>
  <c r="T148" i="30"/>
  <c r="T152" i="30"/>
  <c r="T64" i="30"/>
  <c r="T149" i="30"/>
  <c r="T59" i="30"/>
  <c r="T65" i="30"/>
  <c r="T60" i="30"/>
  <c r="T153" i="30"/>
  <c r="T162" i="30"/>
  <c r="T169" i="30"/>
  <c r="T66" i="30"/>
  <c r="T62" i="30"/>
  <c r="T146" i="30"/>
  <c r="T165" i="30"/>
  <c r="T172" i="30"/>
  <c r="T69" i="30"/>
  <c r="T163" i="30"/>
  <c r="T143" i="30"/>
  <c r="T171" i="30"/>
  <c r="T67" i="10"/>
  <c r="T62" i="10"/>
  <c r="T71" i="10"/>
  <c r="T59" i="10"/>
  <c r="T70" i="10"/>
  <c r="T66" i="10"/>
  <c r="U2" i="10"/>
  <c r="T65" i="10"/>
  <c r="AE2" i="35"/>
  <c r="AD169" i="35"/>
  <c r="AD176" i="35" s="1"/>
  <c r="AD150" i="35"/>
  <c r="AD157" i="35" s="1"/>
  <c r="AD66" i="35"/>
  <c r="AD73" i="35" s="1"/>
  <c r="AD74" i="35" s="1"/>
  <c r="S178" i="34"/>
  <c r="S106" i="28"/>
  <c r="T146" i="31"/>
  <c r="T65" i="31"/>
  <c r="T168" i="31"/>
  <c r="T165" i="31"/>
  <c r="T68" i="31"/>
  <c r="T66" i="31"/>
  <c r="T150" i="31"/>
  <c r="T62" i="31"/>
  <c r="T143" i="31"/>
  <c r="U2" i="31"/>
  <c r="T152" i="31"/>
  <c r="T162" i="31"/>
  <c r="T149" i="31"/>
  <c r="T59" i="31"/>
  <c r="T169" i="31"/>
  <c r="T171" i="31"/>
  <c r="S176" i="29"/>
  <c r="R184" i="30"/>
  <c r="T78" i="43"/>
  <c r="T83" i="43" s="1"/>
  <c r="T79" i="43"/>
  <c r="T84" i="43" s="1"/>
  <c r="U2" i="43"/>
  <c r="T77" i="43"/>
  <c r="T82" i="43" s="1"/>
  <c r="T80" i="43"/>
  <c r="T85" i="43" s="1"/>
  <c r="Q184" i="29"/>
  <c r="Q186" i="29" s="1"/>
  <c r="Q196" i="29"/>
  <c r="R196" i="34"/>
  <c r="R190" i="34"/>
  <c r="R192" i="34" s="1"/>
  <c r="Q197" i="29"/>
  <c r="Q191" i="29"/>
  <c r="Q193" i="29" s="1"/>
  <c r="AC182" i="35"/>
  <c r="AC178" i="35"/>
  <c r="AC179" i="35" s="1"/>
  <c r="AC189" i="35"/>
  <c r="U2" i="48"/>
  <c r="T21" i="48"/>
  <c r="T23" i="48" s="1"/>
  <c r="R90" i="28"/>
  <c r="S96" i="28"/>
  <c r="S181" i="34"/>
  <c r="S188" i="34"/>
  <c r="Q197" i="31"/>
  <c r="Q191" i="31"/>
  <c r="Q193" i="31" s="1"/>
  <c r="Q191" i="30"/>
  <c r="Q193" i="30" s="1"/>
  <c r="Q197" i="30"/>
  <c r="R191" i="30"/>
  <c r="Q22" i="28"/>
  <c r="Q6" i="28" s="1"/>
  <c r="R62" i="32"/>
  <c r="S61" i="32"/>
  <c r="S104" i="28" s="1"/>
  <c r="S109" i="28" s="1"/>
  <c r="S189" i="34"/>
  <c r="S191" i="34" s="1"/>
  <c r="S182" i="34"/>
  <c r="S184" i="34" s="1"/>
  <c r="S73" i="29"/>
  <c r="S98" i="28" s="1"/>
  <c r="R185" i="31"/>
  <c r="P27" i="28"/>
  <c r="S176" i="30"/>
  <c r="Q23" i="28"/>
  <c r="R74" i="33"/>
  <c r="R190" i="30"/>
  <c r="R192" i="30" s="1"/>
  <c r="R183" i="30"/>
  <c r="R185" i="30" s="1"/>
  <c r="S176" i="31"/>
  <c r="Q184" i="31"/>
  <c r="Q186" i="31" s="1"/>
  <c r="Q196" i="31"/>
  <c r="Q184" i="30"/>
  <c r="Q186" i="30" s="1"/>
  <c r="Q194" i="30" s="1"/>
  <c r="Q196" i="30"/>
  <c r="R192" i="31"/>
  <c r="AA194" i="35"/>
  <c r="Q15" i="28"/>
  <c r="R74" i="10"/>
  <c r="R74" i="30"/>
  <c r="Q17" i="28"/>
  <c r="Q9" i="28" s="1"/>
  <c r="AC177" i="35"/>
  <c r="AD177" i="35" s="1"/>
  <c r="R190" i="29"/>
  <c r="R192" i="29" s="1"/>
  <c r="R183" i="29"/>
  <c r="R185" i="29" s="1"/>
  <c r="R177" i="30"/>
  <c r="R74" i="29"/>
  <c r="Q16" i="28"/>
  <c r="Q8" i="28" s="1"/>
  <c r="T171" i="29"/>
  <c r="T60" i="29"/>
  <c r="T70" i="29"/>
  <c r="T163" i="29"/>
  <c r="T165" i="29"/>
  <c r="T162" i="29"/>
  <c r="T66" i="29"/>
  <c r="T169" i="29"/>
  <c r="T145" i="29"/>
  <c r="T61" i="29"/>
  <c r="T65" i="29"/>
  <c r="U2" i="29"/>
  <c r="T164" i="29"/>
  <c r="T155" i="29"/>
  <c r="T152" i="29"/>
  <c r="T149" i="29"/>
  <c r="T146" i="29"/>
  <c r="T59" i="29"/>
  <c r="T62" i="29"/>
  <c r="T154" i="29"/>
  <c r="T71" i="29"/>
  <c r="T68" i="29"/>
  <c r="T174" i="29"/>
  <c r="T143" i="29"/>
  <c r="T173" i="29"/>
  <c r="T150" i="29"/>
  <c r="T144" i="29"/>
  <c r="T168" i="29"/>
  <c r="S157" i="29"/>
  <c r="S158" i="29" s="1"/>
  <c r="AA198" i="35"/>
  <c r="R178" i="31"/>
  <c r="R179" i="31" s="1"/>
  <c r="R182" i="31"/>
  <c r="R189" i="31"/>
  <c r="S73" i="30"/>
  <c r="S99" i="28" s="1"/>
  <c r="S91" i="28" s="1"/>
  <c r="Q12" i="28"/>
  <c r="U58" i="2"/>
  <c r="U55" i="2"/>
  <c r="V2" i="2"/>
  <c r="U53" i="2"/>
  <c r="U60" i="2"/>
  <c r="U56" i="2"/>
  <c r="U51" i="2"/>
  <c r="U59" i="2"/>
  <c r="U52" i="2"/>
  <c r="U57" i="2"/>
  <c r="U54" i="2"/>
  <c r="U50" i="2"/>
  <c r="AB196" i="35"/>
  <c r="AB184" i="35"/>
  <c r="AB186" i="35" s="1"/>
  <c r="R182" i="29"/>
  <c r="R189" i="29"/>
  <c r="R178" i="29"/>
  <c r="R179" i="29" s="1"/>
  <c r="P8" i="28"/>
  <c r="P11" i="28" s="1"/>
  <c r="O11" i="28"/>
  <c r="S176" i="34"/>
  <c r="S158" i="31" l="1"/>
  <c r="R93" i="28"/>
  <c r="AB194" i="35"/>
  <c r="S182" i="30"/>
  <c r="Q194" i="29"/>
  <c r="S158" i="30"/>
  <c r="S90" i="28"/>
  <c r="S177" i="30"/>
  <c r="AD158" i="35"/>
  <c r="AB198" i="35"/>
  <c r="Q194" i="31"/>
  <c r="Q198" i="30"/>
  <c r="R197" i="30"/>
  <c r="R193" i="30"/>
  <c r="R12" i="28"/>
  <c r="Q19" i="28"/>
  <c r="R186" i="30"/>
  <c r="Q198" i="29"/>
  <c r="T157" i="31"/>
  <c r="T158" i="31" s="1"/>
  <c r="T157" i="30"/>
  <c r="T189" i="30" s="1"/>
  <c r="T96" i="28"/>
  <c r="R23" i="28"/>
  <c r="S74" i="33"/>
  <c r="AC197" i="35"/>
  <c r="AC191" i="35"/>
  <c r="AC193" i="35" s="1"/>
  <c r="U62" i="31"/>
  <c r="U171" i="31"/>
  <c r="U65" i="31"/>
  <c r="U169" i="31"/>
  <c r="U149" i="31"/>
  <c r="U162" i="31"/>
  <c r="U168" i="31"/>
  <c r="U146" i="31"/>
  <c r="U68" i="31"/>
  <c r="U150" i="31"/>
  <c r="U59" i="31"/>
  <c r="U143" i="31"/>
  <c r="U165" i="31"/>
  <c r="V2" i="31"/>
  <c r="U152" i="31"/>
  <c r="U66" i="31"/>
  <c r="T178" i="34"/>
  <c r="T106" i="28"/>
  <c r="S183" i="29"/>
  <c r="S185" i="29" s="1"/>
  <c r="S190" i="29"/>
  <c r="S192" i="29" s="1"/>
  <c r="U66" i="10"/>
  <c r="U71" i="10"/>
  <c r="U70" i="10"/>
  <c r="U59" i="10"/>
  <c r="V2" i="10"/>
  <c r="U62" i="10"/>
  <c r="U67" i="10"/>
  <c r="U65" i="10"/>
  <c r="T176" i="34"/>
  <c r="T182" i="34"/>
  <c r="T184" i="34" s="1"/>
  <c r="T189" i="34"/>
  <c r="T191" i="34" s="1"/>
  <c r="T62" i="2"/>
  <c r="S14" i="28"/>
  <c r="R184" i="29"/>
  <c r="R186" i="29" s="1"/>
  <c r="R196" i="29"/>
  <c r="T73" i="29"/>
  <c r="T98" i="28" s="1"/>
  <c r="R184" i="31"/>
  <c r="R186" i="31" s="1"/>
  <c r="R196" i="31"/>
  <c r="S74" i="30"/>
  <c r="R17" i="28"/>
  <c r="R9" i="28" s="1"/>
  <c r="S183" i="30"/>
  <c r="S185" i="30" s="1"/>
  <c r="S190" i="30"/>
  <c r="S192" i="30" s="1"/>
  <c r="S62" i="32"/>
  <c r="R22" i="28"/>
  <c r="S196" i="34"/>
  <c r="S190" i="34"/>
  <c r="S192" i="34" s="1"/>
  <c r="AC184" i="35"/>
  <c r="AC186" i="35" s="1"/>
  <c r="AC196" i="35"/>
  <c r="T176" i="30"/>
  <c r="T177" i="30" s="1"/>
  <c r="R197" i="34"/>
  <c r="U168" i="34"/>
  <c r="U175" i="34" s="1"/>
  <c r="V2" i="34"/>
  <c r="U66" i="34"/>
  <c r="U73" i="34" s="1"/>
  <c r="U149" i="34"/>
  <c r="U156" i="34" s="1"/>
  <c r="U61" i="2"/>
  <c r="T157" i="29"/>
  <c r="Q198" i="31"/>
  <c r="Q27" i="28"/>
  <c r="S195" i="34"/>
  <c r="S183" i="34"/>
  <c r="S185" i="34" s="1"/>
  <c r="S177" i="29"/>
  <c r="R193" i="34"/>
  <c r="T157" i="34"/>
  <c r="T188" i="34"/>
  <c r="T181" i="34"/>
  <c r="V55" i="2"/>
  <c r="V59" i="2"/>
  <c r="V58" i="2"/>
  <c r="V60" i="2"/>
  <c r="V53" i="2"/>
  <c r="V50" i="2"/>
  <c r="W2" i="2"/>
  <c r="V54" i="2"/>
  <c r="V51" i="2"/>
  <c r="V56" i="2"/>
  <c r="V52" i="2"/>
  <c r="V57" i="2"/>
  <c r="R16" i="28"/>
  <c r="S74" i="29"/>
  <c r="S88" i="28"/>
  <c r="S93" i="28" s="1"/>
  <c r="S101" i="28"/>
  <c r="V2" i="43"/>
  <c r="U78" i="43"/>
  <c r="U83" i="43" s="1"/>
  <c r="U77" i="43"/>
  <c r="U82" i="43" s="1"/>
  <c r="U80" i="43"/>
  <c r="U85" i="43" s="1"/>
  <c r="U79" i="43"/>
  <c r="U84" i="43" s="1"/>
  <c r="T73" i="31"/>
  <c r="T100" i="28" s="1"/>
  <c r="T92" i="28" s="1"/>
  <c r="T73" i="10"/>
  <c r="T97" i="28" s="1"/>
  <c r="T89" i="28" s="1"/>
  <c r="R26" i="28"/>
  <c r="S74" i="36"/>
  <c r="S178" i="30"/>
  <c r="S179" i="30" s="1"/>
  <c r="R24" i="28"/>
  <c r="S74" i="34"/>
  <c r="T176" i="29"/>
  <c r="R15" i="28"/>
  <c r="R7" i="28" s="1"/>
  <c r="S74" i="10"/>
  <c r="S183" i="31"/>
  <c r="S185" i="31" s="1"/>
  <c r="S190" i="31"/>
  <c r="S192" i="31" s="1"/>
  <c r="AD189" i="35"/>
  <c r="AD182" i="35"/>
  <c r="AD178" i="35"/>
  <c r="AD179" i="35" s="1"/>
  <c r="S196" i="30"/>
  <c r="S184" i="30"/>
  <c r="S186" i="30" s="1"/>
  <c r="T61" i="32"/>
  <c r="T104" i="28" s="1"/>
  <c r="U56" i="32"/>
  <c r="U52" i="32"/>
  <c r="U58" i="32"/>
  <c r="U51" i="32"/>
  <c r="U50" i="32"/>
  <c r="V2" i="32"/>
  <c r="U54" i="32"/>
  <c r="U57" i="32"/>
  <c r="U55" i="32"/>
  <c r="U59" i="32"/>
  <c r="U53" i="32"/>
  <c r="S189" i="29"/>
  <c r="S182" i="29"/>
  <c r="S178" i="29"/>
  <c r="S179" i="29" s="1"/>
  <c r="Q7" i="28"/>
  <c r="T176" i="31"/>
  <c r="T178" i="31" s="1"/>
  <c r="AD183" i="35"/>
  <c r="AD185" i="35" s="1"/>
  <c r="AD190" i="35"/>
  <c r="AD192" i="35" s="1"/>
  <c r="T73" i="30"/>
  <c r="T99" i="28" s="1"/>
  <c r="T91" i="28" s="1"/>
  <c r="U144" i="30"/>
  <c r="U62" i="30"/>
  <c r="U64" i="30"/>
  <c r="U162" i="30"/>
  <c r="U172" i="30"/>
  <c r="U169" i="30"/>
  <c r="U68" i="30"/>
  <c r="U167" i="30"/>
  <c r="U150" i="30"/>
  <c r="U163" i="30"/>
  <c r="U143" i="30"/>
  <c r="U148" i="30"/>
  <c r="U65" i="30"/>
  <c r="U168" i="30"/>
  <c r="U152" i="30"/>
  <c r="U149" i="30"/>
  <c r="U171" i="30"/>
  <c r="U146" i="30"/>
  <c r="V2" i="30"/>
  <c r="U165" i="30"/>
  <c r="U59" i="30"/>
  <c r="U69" i="30"/>
  <c r="U153" i="30"/>
  <c r="U60" i="30"/>
  <c r="U66" i="30"/>
  <c r="V2" i="33"/>
  <c r="U66" i="33"/>
  <c r="U73" i="33" s="1"/>
  <c r="U105" i="28" s="1"/>
  <c r="S197" i="30"/>
  <c r="S191" i="30"/>
  <c r="S193" i="30" s="1"/>
  <c r="Q10" i="28"/>
  <c r="R191" i="31"/>
  <c r="R193" i="31" s="1"/>
  <c r="R197" i="31"/>
  <c r="R197" i="29"/>
  <c r="R191" i="29"/>
  <c r="R193" i="29" s="1"/>
  <c r="U152" i="29"/>
  <c r="U164" i="29"/>
  <c r="U149" i="29"/>
  <c r="U68" i="29"/>
  <c r="U143" i="29"/>
  <c r="U171" i="29"/>
  <c r="U165" i="29"/>
  <c r="U62" i="29"/>
  <c r="U144" i="29"/>
  <c r="U155" i="29"/>
  <c r="U61" i="29"/>
  <c r="U70" i="29"/>
  <c r="U60" i="29"/>
  <c r="U66" i="29"/>
  <c r="U146" i="29"/>
  <c r="U145" i="29"/>
  <c r="U59" i="29"/>
  <c r="U174" i="29"/>
  <c r="U150" i="29"/>
  <c r="U173" i="29"/>
  <c r="U71" i="29"/>
  <c r="U163" i="29"/>
  <c r="U168" i="29"/>
  <c r="V2" i="29"/>
  <c r="U65" i="29"/>
  <c r="U169" i="29"/>
  <c r="U162" i="29"/>
  <c r="U154" i="29"/>
  <c r="U21" i="48"/>
  <c r="U23" i="48" s="1"/>
  <c r="V2" i="48"/>
  <c r="R196" i="30"/>
  <c r="R198" i="30" s="1"/>
  <c r="AE66" i="35"/>
  <c r="AE73" i="35" s="1"/>
  <c r="AE74" i="35" s="1"/>
  <c r="AF2" i="35"/>
  <c r="AE169" i="35"/>
  <c r="AE176" i="35" s="1"/>
  <c r="AE177" i="35" s="1"/>
  <c r="AE150" i="35"/>
  <c r="AE157" i="35" s="1"/>
  <c r="S178" i="31"/>
  <c r="S179" i="31" s="1"/>
  <c r="S182" i="31"/>
  <c r="S189" i="31"/>
  <c r="S177" i="31"/>
  <c r="R18" i="28"/>
  <c r="R10" i="28" s="1"/>
  <c r="S74" i="31"/>
  <c r="S193" i="34" l="1"/>
  <c r="T90" i="28"/>
  <c r="T189" i="31"/>
  <c r="T182" i="31"/>
  <c r="T184" i="31" s="1"/>
  <c r="R8" i="28"/>
  <c r="T158" i="30"/>
  <c r="T182" i="30"/>
  <c r="T184" i="30" s="1"/>
  <c r="R194" i="30"/>
  <c r="T179" i="31"/>
  <c r="AC198" i="35"/>
  <c r="S197" i="34"/>
  <c r="T177" i="31"/>
  <c r="U96" i="28"/>
  <c r="T177" i="29"/>
  <c r="Q11" i="28"/>
  <c r="S197" i="29"/>
  <c r="S191" i="29"/>
  <c r="S193" i="29" s="1"/>
  <c r="AD197" i="35"/>
  <c r="AD191" i="35"/>
  <c r="AD193" i="35" s="1"/>
  <c r="T74" i="30"/>
  <c r="S17" i="28"/>
  <c r="S9" i="28" s="1"/>
  <c r="U157" i="29"/>
  <c r="U157" i="34"/>
  <c r="U188" i="34"/>
  <c r="U181" i="34"/>
  <c r="R198" i="31"/>
  <c r="V146" i="31"/>
  <c r="V149" i="31"/>
  <c r="W2" i="31"/>
  <c r="V150" i="31"/>
  <c r="V168" i="31"/>
  <c r="V171" i="31"/>
  <c r="V68" i="31"/>
  <c r="V162" i="31"/>
  <c r="V165" i="31"/>
  <c r="V169" i="31"/>
  <c r="V143" i="31"/>
  <c r="V59" i="31"/>
  <c r="V152" i="31"/>
  <c r="V66" i="31"/>
  <c r="V65" i="31"/>
  <c r="V62" i="31"/>
  <c r="U176" i="31"/>
  <c r="U177" i="31" s="1"/>
  <c r="S23" i="28"/>
  <c r="T74" i="33"/>
  <c r="T191" i="31"/>
  <c r="S191" i="31"/>
  <c r="S193" i="31" s="1"/>
  <c r="S197" i="31"/>
  <c r="U62" i="2"/>
  <c r="T14" i="28"/>
  <c r="U106" i="28"/>
  <c r="U178" i="34"/>
  <c r="R194" i="31"/>
  <c r="V62" i="10"/>
  <c r="V71" i="10"/>
  <c r="V66" i="10"/>
  <c r="V65" i="10"/>
  <c r="V59" i="10"/>
  <c r="V70" i="10"/>
  <c r="W2" i="10"/>
  <c r="V67" i="10"/>
  <c r="AD184" i="35"/>
  <c r="AD186" i="35" s="1"/>
  <c r="AD194" i="35" s="1"/>
  <c r="AD196" i="35"/>
  <c r="R19" i="28"/>
  <c r="U73" i="30"/>
  <c r="U99" i="28" s="1"/>
  <c r="U91" i="28" s="1"/>
  <c r="T183" i="31"/>
  <c r="T185" i="31" s="1"/>
  <c r="T190" i="31"/>
  <c r="T192" i="31" s="1"/>
  <c r="T88" i="28"/>
  <c r="T93" i="28" s="1"/>
  <c r="T109" i="28"/>
  <c r="T74" i="10"/>
  <c r="S15" i="28"/>
  <c r="S26" i="28"/>
  <c r="T74" i="36"/>
  <c r="W2" i="43"/>
  <c r="V78" i="43"/>
  <c r="V83" i="43" s="1"/>
  <c r="V79" i="43"/>
  <c r="V84" i="43" s="1"/>
  <c r="V77" i="43"/>
  <c r="V82" i="43" s="1"/>
  <c r="V80" i="43"/>
  <c r="V85" i="43" s="1"/>
  <c r="V149" i="34"/>
  <c r="V156" i="34" s="1"/>
  <c r="W2" i="34"/>
  <c r="V168" i="34"/>
  <c r="V175" i="34" s="1"/>
  <c r="V66" i="34"/>
  <c r="V73" i="34" s="1"/>
  <c r="R6" i="28"/>
  <c r="R11" i="28" s="1"/>
  <c r="R27" i="28"/>
  <c r="U176" i="34"/>
  <c r="U73" i="10"/>
  <c r="U97" i="28" s="1"/>
  <c r="U89" i="28" s="1"/>
  <c r="U157" i="31"/>
  <c r="T74" i="34"/>
  <c r="S24" i="28"/>
  <c r="V21" i="48"/>
  <c r="W2" i="48"/>
  <c r="S196" i="31"/>
  <c r="S184" i="31"/>
  <c r="S186" i="31" s="1"/>
  <c r="AE182" i="35"/>
  <c r="AE178" i="35"/>
  <c r="AE179" i="35" s="1"/>
  <c r="AE189" i="35"/>
  <c r="U176" i="30"/>
  <c r="S194" i="30"/>
  <c r="T183" i="34"/>
  <c r="T185" i="34" s="1"/>
  <c r="T195" i="34"/>
  <c r="U189" i="34"/>
  <c r="U191" i="34" s="1"/>
  <c r="U182" i="34"/>
  <c r="U184" i="34" s="1"/>
  <c r="T62" i="32"/>
  <c r="S22" i="28"/>
  <c r="R198" i="29"/>
  <c r="T101" i="28"/>
  <c r="U73" i="31"/>
  <c r="U100" i="28" s="1"/>
  <c r="U92" i="28" s="1"/>
  <c r="AC194" i="35"/>
  <c r="U176" i="29"/>
  <c r="AE190" i="35"/>
  <c r="AE192" i="35" s="1"/>
  <c r="AE183" i="35"/>
  <c r="AE185" i="35" s="1"/>
  <c r="S18" i="28"/>
  <c r="S10" i="28" s="1"/>
  <c r="T74" i="31"/>
  <c r="AG2" i="35"/>
  <c r="AF169" i="35"/>
  <c r="AF176" i="35" s="1"/>
  <c r="AF150" i="35"/>
  <c r="AF157" i="35" s="1"/>
  <c r="AF66" i="35"/>
  <c r="AF73" i="35" s="1"/>
  <c r="AF74" i="35" s="1"/>
  <c r="U73" i="29"/>
  <c r="U98" i="28" s="1"/>
  <c r="U90" i="28" s="1"/>
  <c r="V146" i="30"/>
  <c r="V171" i="30"/>
  <c r="V162" i="30"/>
  <c r="V65" i="30"/>
  <c r="V168" i="30"/>
  <c r="V60" i="30"/>
  <c r="V143" i="30"/>
  <c r="V153" i="30"/>
  <c r="V152" i="30"/>
  <c r="V165" i="30"/>
  <c r="V167" i="30"/>
  <c r="V150" i="30"/>
  <c r="V68" i="30"/>
  <c r="V148" i="30"/>
  <c r="V59" i="30"/>
  <c r="V144" i="30"/>
  <c r="V69" i="30"/>
  <c r="V163" i="30"/>
  <c r="V62" i="30"/>
  <c r="V169" i="30"/>
  <c r="V172" i="30"/>
  <c r="V149" i="30"/>
  <c r="V66" i="30"/>
  <c r="V64" i="30"/>
  <c r="W2" i="30"/>
  <c r="U157" i="30"/>
  <c r="V58" i="32"/>
  <c r="V52" i="32"/>
  <c r="V54" i="32"/>
  <c r="W2" i="32"/>
  <c r="V57" i="32"/>
  <c r="V50" i="32"/>
  <c r="V56" i="32"/>
  <c r="V59" i="32"/>
  <c r="V53" i="32"/>
  <c r="V55" i="32"/>
  <c r="V51" i="32"/>
  <c r="S198" i="30"/>
  <c r="W57" i="2"/>
  <c r="W51" i="2"/>
  <c r="W55" i="2"/>
  <c r="W50" i="2"/>
  <c r="W54" i="2"/>
  <c r="W56" i="2"/>
  <c r="W58" i="2"/>
  <c r="W53" i="2"/>
  <c r="X2" i="2"/>
  <c r="W52" i="2"/>
  <c r="W60" i="2"/>
  <c r="W59" i="2"/>
  <c r="T196" i="34"/>
  <c r="T190" i="34"/>
  <c r="T192" i="34" s="1"/>
  <c r="AE158" i="35"/>
  <c r="R194" i="29"/>
  <c r="T191" i="30"/>
  <c r="V173" i="29"/>
  <c r="W2" i="29"/>
  <c r="V155" i="29"/>
  <c r="V66" i="29"/>
  <c r="V61" i="29"/>
  <c r="V144" i="29"/>
  <c r="V154" i="29"/>
  <c r="V169" i="29"/>
  <c r="V163" i="29"/>
  <c r="V146" i="29"/>
  <c r="V143" i="29"/>
  <c r="V168" i="29"/>
  <c r="V165" i="29"/>
  <c r="V71" i="29"/>
  <c r="V68" i="29"/>
  <c r="V62" i="29"/>
  <c r="V70" i="29"/>
  <c r="V145" i="29"/>
  <c r="V60" i="29"/>
  <c r="V152" i="29"/>
  <c r="V149" i="29"/>
  <c r="V59" i="29"/>
  <c r="V171" i="29"/>
  <c r="V174" i="29"/>
  <c r="V162" i="29"/>
  <c r="V164" i="29"/>
  <c r="V65" i="29"/>
  <c r="V150" i="29"/>
  <c r="V66" i="33"/>
  <c r="V73" i="33" s="1"/>
  <c r="V105" i="28" s="1"/>
  <c r="W2" i="33"/>
  <c r="S196" i="29"/>
  <c r="S198" i="29" s="1"/>
  <c r="S184" i="29"/>
  <c r="S186" i="29" s="1"/>
  <c r="S194" i="29" s="1"/>
  <c r="U61" i="32"/>
  <c r="U104" i="28" s="1"/>
  <c r="U109" i="28" s="1"/>
  <c r="T190" i="29"/>
  <c r="T192" i="29" s="1"/>
  <c r="T183" i="29"/>
  <c r="T185" i="29" s="1"/>
  <c r="T74" i="29"/>
  <c r="S16" i="28"/>
  <c r="V61" i="2"/>
  <c r="T178" i="29"/>
  <c r="T179" i="29" s="1"/>
  <c r="T189" i="29"/>
  <c r="T182" i="29"/>
  <c r="T183" i="30"/>
  <c r="T185" i="30" s="1"/>
  <c r="T190" i="30"/>
  <c r="T192" i="30" s="1"/>
  <c r="S12" i="28"/>
  <c r="T178" i="30"/>
  <c r="T179" i="30" s="1"/>
  <c r="T158" i="29"/>
  <c r="U177" i="29" l="1"/>
  <c r="S7" i="28"/>
  <c r="V176" i="31"/>
  <c r="AD198" i="35"/>
  <c r="AF158" i="35"/>
  <c r="T186" i="31"/>
  <c r="T197" i="30"/>
  <c r="T196" i="30"/>
  <c r="V96" i="28"/>
  <c r="U182" i="30"/>
  <c r="U178" i="30"/>
  <c r="U179" i="30" s="1"/>
  <c r="U189" i="30"/>
  <c r="V178" i="34"/>
  <c r="V106" i="28"/>
  <c r="T196" i="31"/>
  <c r="V73" i="29"/>
  <c r="V98" i="28" s="1"/>
  <c r="T193" i="30"/>
  <c r="X55" i="2"/>
  <c r="X50" i="2"/>
  <c r="X53" i="2"/>
  <c r="X59" i="2"/>
  <c r="X52" i="2"/>
  <c r="Y2" i="2"/>
  <c r="X56" i="2"/>
  <c r="X58" i="2"/>
  <c r="X60" i="2"/>
  <c r="X51" i="2"/>
  <c r="X54" i="2"/>
  <c r="X57" i="2"/>
  <c r="V61" i="32"/>
  <c r="V104" i="28" s="1"/>
  <c r="V109" i="28" s="1"/>
  <c r="S27" i="28"/>
  <c r="AE191" i="35"/>
  <c r="AE193" i="35" s="1"/>
  <c r="AE197" i="35"/>
  <c r="U74" i="34"/>
  <c r="T24" i="28"/>
  <c r="V182" i="34"/>
  <c r="V184" i="34" s="1"/>
  <c r="V189" i="34"/>
  <c r="V191" i="34" s="1"/>
  <c r="T26" i="28"/>
  <c r="U74" i="36"/>
  <c r="T193" i="31"/>
  <c r="T194" i="31" s="1"/>
  <c r="U74" i="30"/>
  <c r="T17" i="28"/>
  <c r="T9" i="28" s="1"/>
  <c r="V23" i="48"/>
  <c r="U190" i="30"/>
  <c r="U192" i="30" s="1"/>
  <c r="U183" i="30"/>
  <c r="U185" i="30" s="1"/>
  <c r="S8" i="28"/>
  <c r="U177" i="30"/>
  <c r="V73" i="30"/>
  <c r="V99" i="28" s="1"/>
  <c r="V91" i="28" s="1"/>
  <c r="V157" i="30"/>
  <c r="U183" i="29"/>
  <c r="U185" i="29" s="1"/>
  <c r="U190" i="29"/>
  <c r="U192" i="29" s="1"/>
  <c r="U62" i="32"/>
  <c r="T22" i="28"/>
  <c r="T6" i="28" s="1"/>
  <c r="U189" i="31"/>
  <c r="U182" i="31"/>
  <c r="U158" i="31"/>
  <c r="X2" i="34"/>
  <c r="W168" i="34"/>
  <c r="W175" i="34" s="1"/>
  <c r="W149" i="34"/>
  <c r="W156" i="34" s="1"/>
  <c r="W66" i="34"/>
  <c r="W73" i="34" s="1"/>
  <c r="W178" i="34" s="1"/>
  <c r="W65" i="10"/>
  <c r="W66" i="10"/>
  <c r="W59" i="10"/>
  <c r="W71" i="10"/>
  <c r="X2" i="10"/>
  <c r="W70" i="10"/>
  <c r="W62" i="10"/>
  <c r="W67" i="10"/>
  <c r="T197" i="31"/>
  <c r="U195" i="34"/>
  <c r="U183" i="34"/>
  <c r="U185" i="34" s="1"/>
  <c r="T197" i="29"/>
  <c r="T191" i="29"/>
  <c r="T193" i="29" s="1"/>
  <c r="W79" i="43"/>
  <c r="W84" i="43" s="1"/>
  <c r="W77" i="43"/>
  <c r="W82" i="43" s="1"/>
  <c r="W80" i="43"/>
  <c r="W85" i="43" s="1"/>
  <c r="X2" i="43"/>
  <c r="W78" i="43"/>
  <c r="W83" i="43" s="1"/>
  <c r="T16" i="28"/>
  <c r="U74" i="29"/>
  <c r="W55" i="32"/>
  <c r="W57" i="32"/>
  <c r="W51" i="32"/>
  <c r="W54" i="32"/>
  <c r="W59" i="32"/>
  <c r="W53" i="32"/>
  <c r="W52" i="32"/>
  <c r="W58" i="32"/>
  <c r="W56" i="32"/>
  <c r="W50" i="32"/>
  <c r="X2" i="32"/>
  <c r="AF178" i="35"/>
  <c r="AF179" i="35" s="1"/>
  <c r="AF182" i="35"/>
  <c r="AF189" i="35"/>
  <c r="AE184" i="35"/>
  <c r="AE186" i="35" s="1"/>
  <c r="AE196" i="35"/>
  <c r="AE198" i="35" s="1"/>
  <c r="V188" i="34"/>
  <c r="V181" i="34"/>
  <c r="S6" i="28"/>
  <c r="S11" i="28" s="1"/>
  <c r="V177" i="31"/>
  <c r="V73" i="31"/>
  <c r="V100" i="28" s="1"/>
  <c r="V92" i="28" s="1"/>
  <c r="U196" i="34"/>
  <c r="U190" i="34"/>
  <c r="U192" i="34" s="1"/>
  <c r="V157" i="29"/>
  <c r="AF190" i="35"/>
  <c r="AF192" i="35" s="1"/>
  <c r="AF183" i="35"/>
  <c r="AF185" i="35" s="1"/>
  <c r="S194" i="31"/>
  <c r="V176" i="34"/>
  <c r="T15" i="28"/>
  <c r="U74" i="10"/>
  <c r="S19" i="28"/>
  <c r="V73" i="10"/>
  <c r="V97" i="28" s="1"/>
  <c r="V89" i="28" s="1"/>
  <c r="T12" i="28"/>
  <c r="T23" i="28"/>
  <c r="U74" i="33"/>
  <c r="V157" i="31"/>
  <c r="W59" i="31"/>
  <c r="W143" i="31"/>
  <c r="W62" i="31"/>
  <c r="W66" i="31"/>
  <c r="W152" i="31"/>
  <c r="X2" i="31"/>
  <c r="W149" i="31"/>
  <c r="W146" i="31"/>
  <c r="W150" i="31"/>
  <c r="W168" i="31"/>
  <c r="W169" i="31"/>
  <c r="W171" i="31"/>
  <c r="W162" i="31"/>
  <c r="W165" i="31"/>
  <c r="W68" i="31"/>
  <c r="W65" i="31"/>
  <c r="V157" i="34"/>
  <c r="W61" i="29"/>
  <c r="X2" i="29"/>
  <c r="W59" i="29"/>
  <c r="W66" i="29"/>
  <c r="W165" i="29"/>
  <c r="W144" i="29"/>
  <c r="W62" i="29"/>
  <c r="W164" i="29"/>
  <c r="W154" i="29"/>
  <c r="W145" i="29"/>
  <c r="W152" i="29"/>
  <c r="W171" i="29"/>
  <c r="W68" i="29"/>
  <c r="W162" i="29"/>
  <c r="W143" i="29"/>
  <c r="W163" i="29"/>
  <c r="W155" i="29"/>
  <c r="W173" i="29"/>
  <c r="W71" i="29"/>
  <c r="W174" i="29"/>
  <c r="W168" i="29"/>
  <c r="W169" i="29"/>
  <c r="W149" i="29"/>
  <c r="W60" i="29"/>
  <c r="W70" i="29"/>
  <c r="W146" i="29"/>
  <c r="W150" i="29"/>
  <c r="W65" i="29"/>
  <c r="AH2" i="35"/>
  <c r="AG169" i="35"/>
  <c r="AG176" i="35" s="1"/>
  <c r="AG150" i="35"/>
  <c r="AG157" i="35" s="1"/>
  <c r="AG66" i="35"/>
  <c r="AG73" i="35" s="1"/>
  <c r="AG74" i="35" s="1"/>
  <c r="T197" i="34"/>
  <c r="S198" i="31"/>
  <c r="U101" i="28"/>
  <c r="U158" i="30"/>
  <c r="V88" i="28"/>
  <c r="V183" i="31"/>
  <c r="V190" i="31"/>
  <c r="W65" i="30"/>
  <c r="W143" i="30"/>
  <c r="X2" i="30"/>
  <c r="W162" i="30"/>
  <c r="W168" i="30"/>
  <c r="W59" i="30"/>
  <c r="W148" i="30"/>
  <c r="W169" i="30"/>
  <c r="W172" i="30"/>
  <c r="W62" i="30"/>
  <c r="W153" i="30"/>
  <c r="W149" i="30"/>
  <c r="W68" i="30"/>
  <c r="W165" i="30"/>
  <c r="W167" i="30"/>
  <c r="W66" i="30"/>
  <c r="W64" i="30"/>
  <c r="W69" i="30"/>
  <c r="W152" i="30"/>
  <c r="W171" i="30"/>
  <c r="W146" i="30"/>
  <c r="W60" i="30"/>
  <c r="W150" i="30"/>
  <c r="W163" i="30"/>
  <c r="W144" i="30"/>
  <c r="X2" i="33"/>
  <c r="W66" i="33"/>
  <c r="W73" i="33" s="1"/>
  <c r="T184" i="29"/>
  <c r="T186" i="29" s="1"/>
  <c r="T194" i="29" s="1"/>
  <c r="T196" i="29"/>
  <c r="V176" i="29"/>
  <c r="W61" i="2"/>
  <c r="V176" i="30"/>
  <c r="U74" i="31"/>
  <c r="T18" i="28"/>
  <c r="T10" i="28" s="1"/>
  <c r="T186" i="30"/>
  <c r="T194" i="30" s="1"/>
  <c r="T193" i="34"/>
  <c r="W21" i="48"/>
  <c r="X2" i="48"/>
  <c r="U88" i="28"/>
  <c r="U93" i="28" s="1"/>
  <c r="U14" i="28"/>
  <c r="V62" i="2"/>
  <c r="U178" i="31"/>
  <c r="U179" i="31" s="1"/>
  <c r="U190" i="31"/>
  <c r="U192" i="31" s="1"/>
  <c r="U183" i="31"/>
  <c r="U185" i="31" s="1"/>
  <c r="U158" i="29"/>
  <c r="U189" i="29"/>
  <c r="U182" i="29"/>
  <c r="U178" i="29"/>
  <c r="U179" i="29" s="1"/>
  <c r="AF177" i="35"/>
  <c r="W157" i="34" l="1"/>
  <c r="V90" i="28"/>
  <c r="T198" i="30"/>
  <c r="V192" i="31"/>
  <c r="V185" i="31"/>
  <c r="T8" i="28"/>
  <c r="W176" i="34"/>
  <c r="V158" i="29"/>
  <c r="T198" i="29"/>
  <c r="T7" i="28"/>
  <c r="W23" i="48"/>
  <c r="U193" i="34"/>
  <c r="W73" i="10"/>
  <c r="V177" i="30"/>
  <c r="AG177" i="35"/>
  <c r="W157" i="31"/>
  <c r="W182" i="31" s="1"/>
  <c r="U15" i="28"/>
  <c r="V74" i="10"/>
  <c r="W73" i="30"/>
  <c r="V101" i="28"/>
  <c r="W73" i="31"/>
  <c r="AF184" i="35"/>
  <c r="AF186" i="35" s="1"/>
  <c r="AF196" i="35"/>
  <c r="U197" i="34"/>
  <c r="U191" i="31"/>
  <c r="U193" i="31" s="1"/>
  <c r="U197" i="31"/>
  <c r="V74" i="36"/>
  <c r="U26" i="28"/>
  <c r="Y55" i="2"/>
  <c r="Z2" i="2"/>
  <c r="Y54" i="2"/>
  <c r="Y57" i="2"/>
  <c r="Y59" i="2"/>
  <c r="Y52" i="2"/>
  <c r="Y56" i="2"/>
  <c r="Y58" i="2"/>
  <c r="Y51" i="2"/>
  <c r="Y53" i="2"/>
  <c r="Y60" i="2"/>
  <c r="Y50" i="2"/>
  <c r="AF197" i="35"/>
  <c r="AF191" i="35"/>
  <c r="AF193" i="35" s="1"/>
  <c r="U184" i="31"/>
  <c r="U186" i="31" s="1"/>
  <c r="U196" i="31"/>
  <c r="V183" i="29"/>
  <c r="V185" i="29" s="1"/>
  <c r="V190" i="29"/>
  <c r="V192" i="29" s="1"/>
  <c r="V93" i="28"/>
  <c r="CI93" i="28" s="1"/>
  <c r="CI11" i="28" s="1"/>
  <c r="AG182" i="35"/>
  <c r="AG189" i="35"/>
  <c r="AG178" i="35"/>
  <c r="AG179" i="35" s="1"/>
  <c r="W157" i="29"/>
  <c r="V178" i="31"/>
  <c r="V179" i="31" s="1"/>
  <c r="V182" i="31"/>
  <c r="V189" i="31"/>
  <c r="X77" i="43"/>
  <c r="X82" i="43" s="1"/>
  <c r="X80" i="43"/>
  <c r="X85" i="43" s="1"/>
  <c r="X78" i="43"/>
  <c r="X83" i="43" s="1"/>
  <c r="Y2" i="43"/>
  <c r="X79" i="43"/>
  <c r="X84" i="43" s="1"/>
  <c r="T27" i="28"/>
  <c r="T198" i="31"/>
  <c r="W176" i="30"/>
  <c r="AG190" i="35"/>
  <c r="AG192" i="35" s="1"/>
  <c r="AG183" i="35"/>
  <c r="AG185" i="35" s="1"/>
  <c r="W176" i="29"/>
  <c r="V74" i="33"/>
  <c r="U23" i="28"/>
  <c r="X57" i="32"/>
  <c r="X53" i="32"/>
  <c r="X56" i="32"/>
  <c r="X59" i="32"/>
  <c r="X52" i="32"/>
  <c r="X54" i="32"/>
  <c r="X55" i="32"/>
  <c r="Y2" i="32"/>
  <c r="X50" i="32"/>
  <c r="X58" i="32"/>
  <c r="X51" i="32"/>
  <c r="V62" i="32"/>
  <c r="U22" i="28"/>
  <c r="U6" i="28" s="1"/>
  <c r="Y2" i="48"/>
  <c r="X21" i="48"/>
  <c r="X23" i="48" s="1"/>
  <c r="X146" i="30"/>
  <c r="X163" i="30"/>
  <c r="X68" i="30"/>
  <c r="X150" i="30"/>
  <c r="X62" i="30"/>
  <c r="X165" i="30"/>
  <c r="X167" i="30"/>
  <c r="X64" i="30"/>
  <c r="X162" i="30"/>
  <c r="X59" i="30"/>
  <c r="X169" i="30"/>
  <c r="X149" i="30"/>
  <c r="Y2" i="30"/>
  <c r="X168" i="30"/>
  <c r="X152" i="30"/>
  <c r="X153" i="30"/>
  <c r="X69" i="30"/>
  <c r="X144" i="30"/>
  <c r="X172" i="30"/>
  <c r="X171" i="30"/>
  <c r="X143" i="30"/>
  <c r="X60" i="30"/>
  <c r="X66" i="30"/>
  <c r="X148" i="30"/>
  <c r="X65" i="30"/>
  <c r="T19" i="28"/>
  <c r="AI2" i="35"/>
  <c r="AH169" i="35"/>
  <c r="AH176" i="35" s="1"/>
  <c r="AH150" i="35"/>
  <c r="AH157" i="35" s="1"/>
  <c r="AH66" i="35"/>
  <c r="AH73" i="35" s="1"/>
  <c r="AH74" i="35" s="1"/>
  <c r="X152" i="31"/>
  <c r="X66" i="31"/>
  <c r="X59" i="31"/>
  <c r="X168" i="31"/>
  <c r="X149" i="31"/>
  <c r="X62" i="31"/>
  <c r="Y2" i="31"/>
  <c r="X146" i="31"/>
  <c r="X162" i="31"/>
  <c r="X169" i="31"/>
  <c r="X165" i="31"/>
  <c r="X68" i="31"/>
  <c r="X65" i="31"/>
  <c r="X150" i="31"/>
  <c r="X171" i="31"/>
  <c r="X143" i="31"/>
  <c r="V195" i="34"/>
  <c r="V183" i="34"/>
  <c r="V185" i="34" s="1"/>
  <c r="W61" i="32"/>
  <c r="W188" i="34"/>
  <c r="W181" i="34"/>
  <c r="W177" i="30"/>
  <c r="T11" i="28"/>
  <c r="W176" i="31"/>
  <c r="V196" i="34"/>
  <c r="V190" i="34"/>
  <c r="V192" i="34" s="1"/>
  <c r="W189" i="34"/>
  <c r="W191" i="34" s="1"/>
  <c r="W182" i="34"/>
  <c r="W184" i="34" s="1"/>
  <c r="V177" i="29"/>
  <c r="X61" i="2"/>
  <c r="U191" i="30"/>
  <c r="U193" i="30" s="1"/>
  <c r="U197" i="30"/>
  <c r="U191" i="29"/>
  <c r="U193" i="29" s="1"/>
  <c r="U197" i="29"/>
  <c r="W157" i="30"/>
  <c r="V74" i="31"/>
  <c r="U18" i="28"/>
  <c r="U10" i="28" s="1"/>
  <c r="W73" i="29"/>
  <c r="V189" i="29"/>
  <c r="V182" i="29"/>
  <c r="V178" i="29"/>
  <c r="V179" i="29" s="1"/>
  <c r="AG158" i="35"/>
  <c r="X70" i="10"/>
  <c r="X59" i="10"/>
  <c r="X67" i="10"/>
  <c r="X66" i="10"/>
  <c r="Y2" i="10"/>
  <c r="X65" i="10"/>
  <c r="X62" i="10"/>
  <c r="X71" i="10"/>
  <c r="Y2" i="34"/>
  <c r="X149" i="34"/>
  <c r="X156" i="34" s="1"/>
  <c r="X168" i="34"/>
  <c r="X175" i="34" s="1"/>
  <c r="X66" i="34"/>
  <c r="X73" i="34" s="1"/>
  <c r="X178" i="34" s="1"/>
  <c r="V158" i="30"/>
  <c r="V189" i="30"/>
  <c r="V182" i="30"/>
  <c r="V178" i="30"/>
  <c r="V179" i="30" s="1"/>
  <c r="U24" i="28"/>
  <c r="V74" i="34"/>
  <c r="U12" i="28"/>
  <c r="X66" i="33"/>
  <c r="X73" i="33" s="1"/>
  <c r="Y2" i="33"/>
  <c r="V14" i="28"/>
  <c r="W62" i="2"/>
  <c r="U184" i="29"/>
  <c r="U186" i="29" s="1"/>
  <c r="U196" i="29"/>
  <c r="V183" i="30"/>
  <c r="V185" i="30" s="1"/>
  <c r="V190" i="30"/>
  <c r="V192" i="30" s="1"/>
  <c r="X169" i="29"/>
  <c r="X146" i="29"/>
  <c r="X60" i="29"/>
  <c r="X165" i="29"/>
  <c r="X173" i="29"/>
  <c r="X71" i="29"/>
  <c r="X164" i="29"/>
  <c r="X144" i="29"/>
  <c r="X145" i="29"/>
  <c r="X70" i="29"/>
  <c r="X59" i="29"/>
  <c r="X171" i="29"/>
  <c r="X155" i="29"/>
  <c r="X154" i="29"/>
  <c r="X66" i="29"/>
  <c r="X61" i="29"/>
  <c r="X163" i="29"/>
  <c r="X150" i="29"/>
  <c r="X62" i="29"/>
  <c r="X65" i="29"/>
  <c r="X143" i="29"/>
  <c r="Y2" i="29"/>
  <c r="X68" i="29"/>
  <c r="X174" i="29"/>
  <c r="X168" i="29"/>
  <c r="X152" i="29"/>
  <c r="X149" i="29"/>
  <c r="X162" i="29"/>
  <c r="AE194" i="35"/>
  <c r="U16" i="28"/>
  <c r="U8" i="28" s="1"/>
  <c r="V74" i="29"/>
  <c r="V158" i="31"/>
  <c r="U17" i="28"/>
  <c r="U9" i="28" s="1"/>
  <c r="V74" i="30"/>
  <c r="U184" i="30"/>
  <c r="U186" i="30" s="1"/>
  <c r="U196" i="30"/>
  <c r="AH177" i="35" l="1"/>
  <c r="W189" i="31"/>
  <c r="W191" i="31" s="1"/>
  <c r="W158" i="31"/>
  <c r="U194" i="30"/>
  <c r="AH158" i="35"/>
  <c r="U194" i="31"/>
  <c r="U198" i="29"/>
  <c r="W177" i="29"/>
  <c r="U194" i="29"/>
  <c r="X157" i="31"/>
  <c r="X189" i="31" s="1"/>
  <c r="AF194" i="35"/>
  <c r="X62" i="2"/>
  <c r="X73" i="10"/>
  <c r="X73" i="30"/>
  <c r="X61" i="32"/>
  <c r="U198" i="31"/>
  <c r="X181" i="34"/>
  <c r="X188" i="34"/>
  <c r="W190" i="34"/>
  <c r="W192" i="34" s="1"/>
  <c r="W196" i="34"/>
  <c r="Y66" i="33"/>
  <c r="Y73" i="33" s="1"/>
  <c r="Z2" i="33"/>
  <c r="Y66" i="34"/>
  <c r="Y73" i="34" s="1"/>
  <c r="Y178" i="34" s="1"/>
  <c r="Y149" i="34"/>
  <c r="Y156" i="34" s="1"/>
  <c r="Y168" i="34"/>
  <c r="Y175" i="34" s="1"/>
  <c r="Z2" i="34"/>
  <c r="W189" i="30"/>
  <c r="W178" i="30"/>
  <c r="W179" i="30" s="1"/>
  <c r="W182" i="30"/>
  <c r="X73" i="31"/>
  <c r="X176" i="30"/>
  <c r="Y55" i="32"/>
  <c r="Y56" i="32"/>
  <c r="Y54" i="32"/>
  <c r="Y57" i="32"/>
  <c r="Y58" i="32"/>
  <c r="Y59" i="32"/>
  <c r="Z2" i="32"/>
  <c r="Y50" i="32"/>
  <c r="Y52" i="32"/>
  <c r="Y51" i="32"/>
  <c r="Y53" i="32"/>
  <c r="V196" i="31"/>
  <c r="V184" i="31"/>
  <c r="V186" i="31" s="1"/>
  <c r="V16" i="28"/>
  <c r="W74" i="29"/>
  <c r="Y162" i="29"/>
  <c r="Y62" i="29"/>
  <c r="Y146" i="29"/>
  <c r="Y163" i="29"/>
  <c r="Y66" i="29"/>
  <c r="Y68" i="29"/>
  <c r="Y149" i="29"/>
  <c r="Y65" i="29"/>
  <c r="Y173" i="29"/>
  <c r="Y165" i="29"/>
  <c r="Y152" i="29"/>
  <c r="Y174" i="29"/>
  <c r="Z2" i="29"/>
  <c r="Y144" i="29"/>
  <c r="Y171" i="29"/>
  <c r="Y71" i="29"/>
  <c r="Y143" i="29"/>
  <c r="Y164" i="29"/>
  <c r="Y59" i="29"/>
  <c r="Y70" i="29"/>
  <c r="Y154" i="29"/>
  <c r="Y169" i="29"/>
  <c r="Y155" i="29"/>
  <c r="Y61" i="29"/>
  <c r="Y150" i="29"/>
  <c r="Y168" i="29"/>
  <c r="Y145" i="29"/>
  <c r="Y60" i="29"/>
  <c r="V193" i="34"/>
  <c r="V23" i="28"/>
  <c r="W74" i="33"/>
  <c r="X74" i="33" s="1"/>
  <c r="Y74" i="33" s="1"/>
  <c r="Z2" i="43"/>
  <c r="Y79" i="43"/>
  <c r="Y84" i="43" s="1"/>
  <c r="Y80" i="43"/>
  <c r="Y85" i="43" s="1"/>
  <c r="Y77" i="43"/>
  <c r="Y82" i="43" s="1"/>
  <c r="Y78" i="43"/>
  <c r="Y83" i="43" s="1"/>
  <c r="X157" i="34"/>
  <c r="Z53" i="2"/>
  <c r="Z59" i="2"/>
  <c r="Z58" i="2"/>
  <c r="Z55" i="2"/>
  <c r="Z54" i="2"/>
  <c r="Z56" i="2"/>
  <c r="Z57" i="2"/>
  <c r="Z50" i="2"/>
  <c r="AA2" i="2"/>
  <c r="Z52" i="2"/>
  <c r="Z60" i="2"/>
  <c r="Z51" i="2"/>
  <c r="X157" i="29"/>
  <c r="U19" i="28"/>
  <c r="V196" i="30"/>
  <c r="V184" i="30"/>
  <c r="V186" i="30" s="1"/>
  <c r="V197" i="34"/>
  <c r="X176" i="31"/>
  <c r="Z2" i="48"/>
  <c r="Y21" i="48"/>
  <c r="Y23" i="48" s="1"/>
  <c r="W183" i="29"/>
  <c r="W185" i="29" s="1"/>
  <c r="W190" i="29"/>
  <c r="W192" i="29" s="1"/>
  <c r="W189" i="29"/>
  <c r="W178" i="29"/>
  <c r="W179" i="29" s="1"/>
  <c r="W182" i="29"/>
  <c r="W74" i="36"/>
  <c r="X74" i="36" s="1"/>
  <c r="Y74" i="36" s="1"/>
  <c r="Z74" i="36" s="1"/>
  <c r="AA74" i="36" s="1"/>
  <c r="AB74" i="36" s="1"/>
  <c r="AC74" i="36" s="1"/>
  <c r="AD74" i="36" s="1"/>
  <c r="AE74" i="36" s="1"/>
  <c r="AF74" i="36" s="1"/>
  <c r="AG74" i="36" s="1"/>
  <c r="AH74" i="36" s="1"/>
  <c r="AI74" i="36" s="1"/>
  <c r="AJ74" i="36" s="1"/>
  <c r="AK74" i="36" s="1"/>
  <c r="AL74" i="36" s="1"/>
  <c r="AM74" i="36" s="1"/>
  <c r="AN74" i="36" s="1"/>
  <c r="AO74" i="36" s="1"/>
  <c r="AP74" i="36" s="1"/>
  <c r="AQ74" i="36" s="1"/>
  <c r="AR74" i="36" s="1"/>
  <c r="AS74" i="36" s="1"/>
  <c r="AT74" i="36" s="1"/>
  <c r="AU74" i="36" s="1"/>
  <c r="AV74" i="36" s="1"/>
  <c r="AW74" i="36" s="1"/>
  <c r="AX74" i="36" s="1"/>
  <c r="AY74" i="36" s="1"/>
  <c r="AZ74" i="36" s="1"/>
  <c r="BA74" i="36" s="1"/>
  <c r="BB74" i="36" s="1"/>
  <c r="BC74" i="36" s="1"/>
  <c r="BD74" i="36" s="1"/>
  <c r="BE74" i="36" s="1"/>
  <c r="BF74" i="36" s="1"/>
  <c r="BG74" i="36" s="1"/>
  <c r="BH74" i="36" s="1"/>
  <c r="BI74" i="36" s="1"/>
  <c r="BJ74" i="36" s="1"/>
  <c r="BK74" i="36" s="1"/>
  <c r="BL74" i="36" s="1"/>
  <c r="BM74" i="36" s="1"/>
  <c r="BN74" i="36" s="1"/>
  <c r="BO74" i="36" s="1"/>
  <c r="BP74" i="36" s="1"/>
  <c r="BQ74" i="36" s="1"/>
  <c r="BR74" i="36" s="1"/>
  <c r="BS74" i="36" s="1"/>
  <c r="BT74" i="36" s="1"/>
  <c r="BU74" i="36" s="1"/>
  <c r="BV74" i="36" s="1"/>
  <c r="BW74" i="36" s="1"/>
  <c r="BX74" i="36" s="1"/>
  <c r="BY74" i="36" s="1"/>
  <c r="BZ74" i="36" s="1"/>
  <c r="CA74" i="36" s="1"/>
  <c r="CB74" i="36" s="1"/>
  <c r="CC74" i="36" s="1"/>
  <c r="CD74" i="36" s="1"/>
  <c r="CE74" i="36" s="1"/>
  <c r="CF74" i="36" s="1"/>
  <c r="CG74" i="36" s="1"/>
  <c r="CH74" i="36" s="1"/>
  <c r="V26" i="28"/>
  <c r="V18" i="28"/>
  <c r="W74" i="31"/>
  <c r="V197" i="30"/>
  <c r="V191" i="30"/>
  <c r="V193" i="30" s="1"/>
  <c r="V196" i="29"/>
  <c r="V184" i="29"/>
  <c r="V186" i="29" s="1"/>
  <c r="U198" i="30"/>
  <c r="W183" i="31"/>
  <c r="W185" i="31" s="1"/>
  <c r="W190" i="31"/>
  <c r="W192" i="31" s="1"/>
  <c r="U27" i="28"/>
  <c r="W74" i="34"/>
  <c r="X74" i="34" s="1"/>
  <c r="Y74" i="34" s="1"/>
  <c r="V24" i="28"/>
  <c r="X73" i="29"/>
  <c r="W178" i="31"/>
  <c r="W179" i="31" s="1"/>
  <c r="W158" i="30"/>
  <c r="Y71" i="10"/>
  <c r="Y65" i="10"/>
  <c r="Y59" i="10"/>
  <c r="Y70" i="10"/>
  <c r="Y66" i="10"/>
  <c r="Z2" i="10"/>
  <c r="Y67" i="10"/>
  <c r="Y62" i="10"/>
  <c r="V197" i="29"/>
  <c r="V191" i="29"/>
  <c r="V193" i="29" s="1"/>
  <c r="Y150" i="31"/>
  <c r="Y59" i="31"/>
  <c r="Y168" i="31"/>
  <c r="Y152" i="31"/>
  <c r="Y62" i="31"/>
  <c r="Y68" i="31"/>
  <c r="Y143" i="31"/>
  <c r="Z2" i="31"/>
  <c r="Y165" i="31"/>
  <c r="Y66" i="31"/>
  <c r="Y65" i="31"/>
  <c r="Y162" i="31"/>
  <c r="Y149" i="31"/>
  <c r="Y171" i="31"/>
  <c r="Y169" i="31"/>
  <c r="Y146" i="31"/>
  <c r="AH178" i="35"/>
  <c r="AH179" i="35" s="1"/>
  <c r="AH182" i="35"/>
  <c r="AH189" i="35"/>
  <c r="X157" i="30"/>
  <c r="Y59" i="30"/>
  <c r="Y66" i="30"/>
  <c r="Y163" i="30"/>
  <c r="Y169" i="30"/>
  <c r="Y168" i="30"/>
  <c r="Y148" i="30"/>
  <c r="Y146" i="30"/>
  <c r="Z2" i="30"/>
  <c r="Y60" i="30"/>
  <c r="Y69" i="30"/>
  <c r="Y172" i="30"/>
  <c r="Y165" i="30"/>
  <c r="Y162" i="30"/>
  <c r="Y150" i="30"/>
  <c r="Y68" i="30"/>
  <c r="Y149" i="30"/>
  <c r="Y144" i="30"/>
  <c r="Y152" i="30"/>
  <c r="Y65" i="30"/>
  <c r="Y62" i="30"/>
  <c r="Y64" i="30"/>
  <c r="Y167" i="30"/>
  <c r="Y171" i="30"/>
  <c r="Y143" i="30"/>
  <c r="Y153" i="30"/>
  <c r="W62" i="32"/>
  <c r="V22" i="28"/>
  <c r="AG197" i="35"/>
  <c r="AG191" i="35"/>
  <c r="AG193" i="35" s="1"/>
  <c r="W158" i="29"/>
  <c r="X176" i="29"/>
  <c r="V12" i="28"/>
  <c r="X177" i="30"/>
  <c r="AH190" i="35"/>
  <c r="AH192" i="35" s="1"/>
  <c r="AH183" i="35"/>
  <c r="AH185" i="35" s="1"/>
  <c r="W183" i="30"/>
  <c r="W185" i="30" s="1"/>
  <c r="W190" i="30"/>
  <c r="W192" i="30" s="1"/>
  <c r="W177" i="31"/>
  <c r="X177" i="31" s="1"/>
  <c r="AG196" i="35"/>
  <c r="AG184" i="35"/>
  <c r="AG186" i="35" s="1"/>
  <c r="Y61" i="2"/>
  <c r="Y62" i="2" s="1"/>
  <c r="V15" i="28"/>
  <c r="W74" i="10"/>
  <c r="X74" i="10" s="1"/>
  <c r="V197" i="31"/>
  <c r="V191" i="31"/>
  <c r="V193" i="31" s="1"/>
  <c r="V17" i="28"/>
  <c r="V9" i="28" s="1"/>
  <c r="W74" i="30"/>
  <c r="W184" i="31"/>
  <c r="W196" i="31"/>
  <c r="X182" i="34"/>
  <c r="X184" i="34" s="1"/>
  <c r="X189" i="34"/>
  <c r="X191" i="34" s="1"/>
  <c r="W183" i="34"/>
  <c r="W185" i="34" s="1"/>
  <c r="W193" i="34" s="1"/>
  <c r="W195" i="34"/>
  <c r="W197" i="34" s="1"/>
  <c r="AJ2" i="35"/>
  <c r="AI66" i="35"/>
  <c r="AI73" i="35" s="1"/>
  <c r="AI74" i="35" s="1"/>
  <c r="AI169" i="35"/>
  <c r="AI176" i="35" s="1"/>
  <c r="AI150" i="35"/>
  <c r="AI157" i="35" s="1"/>
  <c r="X176" i="34"/>
  <c r="AF198" i="35"/>
  <c r="U7" i="28"/>
  <c r="U11" i="28" s="1"/>
  <c r="W193" i="31" l="1"/>
  <c r="X158" i="29"/>
  <c r="Y176" i="34"/>
  <c r="W197" i="31"/>
  <c r="X74" i="30"/>
  <c r="W186" i="31"/>
  <c r="W194" i="31" s="1"/>
  <c r="X74" i="31"/>
  <c r="Y73" i="31"/>
  <c r="Y74" i="31" s="1"/>
  <c r="X178" i="31"/>
  <c r="X179" i="31" s="1"/>
  <c r="V194" i="29"/>
  <c r="X62" i="32"/>
  <c r="X182" i="31"/>
  <c r="X158" i="31"/>
  <c r="Y176" i="29"/>
  <c r="V19" i="28"/>
  <c r="V198" i="29"/>
  <c r="Z21" i="48"/>
  <c r="Z23" i="48" s="1"/>
  <c r="AA2" i="48"/>
  <c r="Z79" i="43"/>
  <c r="Z84" i="43" s="1"/>
  <c r="AA2" i="43"/>
  <c r="Z77" i="43"/>
  <c r="Z82" i="43" s="1"/>
  <c r="Z80" i="43"/>
  <c r="Z85" i="43" s="1"/>
  <c r="Z78" i="43"/>
  <c r="Z83" i="43" s="1"/>
  <c r="Y157" i="29"/>
  <c r="X183" i="31"/>
  <c r="X185" i="31" s="1"/>
  <c r="X190" i="31"/>
  <c r="X192" i="31" s="1"/>
  <c r="X74" i="29"/>
  <c r="Y61" i="32"/>
  <c r="X190" i="30"/>
  <c r="X192" i="30" s="1"/>
  <c r="X183" i="30"/>
  <c r="X185" i="30" s="1"/>
  <c r="Y181" i="34"/>
  <c r="Y188" i="34"/>
  <c r="W198" i="31"/>
  <c r="Z165" i="31"/>
  <c r="Z146" i="31"/>
  <c r="Z150" i="31"/>
  <c r="Z162" i="31"/>
  <c r="Z152" i="31"/>
  <c r="Z66" i="31"/>
  <c r="Z59" i="31"/>
  <c r="Z168" i="31"/>
  <c r="Z149" i="31"/>
  <c r="Z143" i="31"/>
  <c r="AA2" i="31"/>
  <c r="Z171" i="31"/>
  <c r="Z65" i="31"/>
  <c r="Z169" i="31"/>
  <c r="Z68" i="31"/>
  <c r="Z62" i="31"/>
  <c r="W196" i="29"/>
  <c r="W184" i="29"/>
  <c r="W186" i="29" s="1"/>
  <c r="AA52" i="2"/>
  <c r="AA55" i="2"/>
  <c r="AA57" i="2"/>
  <c r="AA60" i="2"/>
  <c r="AA54" i="2"/>
  <c r="AB2" i="2"/>
  <c r="AA50" i="2"/>
  <c r="AA56" i="2"/>
  <c r="AA51" i="2"/>
  <c r="AA53" i="2"/>
  <c r="AA59" i="2"/>
  <c r="AA58" i="2"/>
  <c r="V7" i="28"/>
  <c r="V8" i="28"/>
  <c r="Z57" i="32"/>
  <c r="Z51" i="32"/>
  <c r="Z58" i="32"/>
  <c r="Z56" i="32"/>
  <c r="Z52" i="32"/>
  <c r="AA2" i="32"/>
  <c r="Z59" i="32"/>
  <c r="Z54" i="32"/>
  <c r="Z55" i="32"/>
  <c r="Z53" i="32"/>
  <c r="Z50" i="32"/>
  <c r="Z66" i="33"/>
  <c r="Z73" i="33" s="1"/>
  <c r="Z74" i="33" s="1"/>
  <c r="AA2" i="33"/>
  <c r="AI190" i="35"/>
  <c r="AI192" i="35" s="1"/>
  <c r="AI183" i="35"/>
  <c r="AI185" i="35" s="1"/>
  <c r="AG194" i="35"/>
  <c r="AJ150" i="35"/>
  <c r="AJ157" i="35" s="1"/>
  <c r="AJ169" i="35"/>
  <c r="AJ176" i="35" s="1"/>
  <c r="AJ66" i="35"/>
  <c r="AJ73" i="35" s="1"/>
  <c r="AJ74" i="35" s="1"/>
  <c r="AK2" i="35"/>
  <c r="AG198" i="35"/>
  <c r="V27" i="28"/>
  <c r="Y157" i="31"/>
  <c r="X191" i="31"/>
  <c r="X197" i="31"/>
  <c r="V194" i="30"/>
  <c r="Z61" i="2"/>
  <c r="Z62" i="2" s="1"/>
  <c r="Y157" i="34"/>
  <c r="W196" i="30"/>
  <c r="W184" i="30"/>
  <c r="W186" i="30" s="1"/>
  <c r="Y158" i="29"/>
  <c r="AH184" i="35"/>
  <c r="AH186" i="35" s="1"/>
  <c r="AH196" i="35"/>
  <c r="Y73" i="10"/>
  <c r="Y74" i="10" s="1"/>
  <c r="Y62" i="32"/>
  <c r="X158" i="30"/>
  <c r="X184" i="31"/>
  <c r="W197" i="29"/>
  <c r="W191" i="29"/>
  <c r="W193" i="29" s="1"/>
  <c r="V198" i="30"/>
  <c r="Z71" i="29"/>
  <c r="Z164" i="29"/>
  <c r="Z65" i="29"/>
  <c r="AA2" i="29"/>
  <c r="Z171" i="29"/>
  <c r="Z173" i="29"/>
  <c r="Z165" i="29"/>
  <c r="Z144" i="29"/>
  <c r="Z61" i="29"/>
  <c r="Z146" i="29"/>
  <c r="Z152" i="29"/>
  <c r="Z66" i="29"/>
  <c r="Z154" i="29"/>
  <c r="Z150" i="29"/>
  <c r="Z155" i="29"/>
  <c r="Z169" i="29"/>
  <c r="Z59" i="29"/>
  <c r="Z70" i="29"/>
  <c r="Z149" i="29"/>
  <c r="Z143" i="29"/>
  <c r="Z68" i="29"/>
  <c r="Z174" i="29"/>
  <c r="Z163" i="29"/>
  <c r="Z145" i="29"/>
  <c r="Z60" i="29"/>
  <c r="Z162" i="29"/>
  <c r="Z168" i="29"/>
  <c r="Z62" i="29"/>
  <c r="V194" i="31"/>
  <c r="Y73" i="30"/>
  <c r="Y74" i="30" s="1"/>
  <c r="AI177" i="35"/>
  <c r="V198" i="31"/>
  <c r="W197" i="30"/>
  <c r="W191" i="30"/>
  <c r="W193" i="30" s="1"/>
  <c r="Y183" i="29"/>
  <c r="Y190" i="29"/>
  <c r="X177" i="29"/>
  <c r="Y177" i="29" s="1"/>
  <c r="X190" i="29"/>
  <c r="X192" i="29" s="1"/>
  <c r="X183" i="29"/>
  <c r="X185" i="29" s="1"/>
  <c r="Y157" i="30"/>
  <c r="Z150" i="30"/>
  <c r="Z168" i="30"/>
  <c r="Z69" i="30"/>
  <c r="Z146" i="30"/>
  <c r="Z144" i="30"/>
  <c r="Z149" i="30"/>
  <c r="Z65" i="30"/>
  <c r="Z60" i="30"/>
  <c r="Z68" i="30"/>
  <c r="Z163" i="30"/>
  <c r="Z153" i="30"/>
  <c r="Z64" i="30"/>
  <c r="Z165" i="30"/>
  <c r="Z169" i="30"/>
  <c r="Z143" i="30"/>
  <c r="Z171" i="30"/>
  <c r="Z66" i="30"/>
  <c r="Z62" i="30"/>
  <c r="Z167" i="30"/>
  <c r="Z172" i="30"/>
  <c r="Z162" i="30"/>
  <c r="Z148" i="30"/>
  <c r="Z59" i="30"/>
  <c r="Z152" i="30"/>
  <c r="AA2" i="30"/>
  <c r="X182" i="30"/>
  <c r="X178" i="30"/>
  <c r="X179" i="30" s="1"/>
  <c r="X189" i="30"/>
  <c r="Y176" i="31"/>
  <c r="Y177" i="31" s="1"/>
  <c r="Z59" i="10"/>
  <c r="Z66" i="10"/>
  <c r="Z71" i="10"/>
  <c r="Z70" i="10"/>
  <c r="AA2" i="10"/>
  <c r="Z67" i="10"/>
  <c r="Z65" i="10"/>
  <c r="Z62" i="10"/>
  <c r="X178" i="29"/>
  <c r="X179" i="29" s="1"/>
  <c r="X182" i="29"/>
  <c r="X189" i="29"/>
  <c r="Y73" i="29"/>
  <c r="Z168" i="34"/>
  <c r="Z175" i="34" s="1"/>
  <c r="Z66" i="34"/>
  <c r="Z73" i="34" s="1"/>
  <c r="Z178" i="34" s="1"/>
  <c r="AA2" i="34"/>
  <c r="Z149" i="34"/>
  <c r="Z156" i="34" s="1"/>
  <c r="X190" i="34"/>
  <c r="X192" i="34" s="1"/>
  <c r="X196" i="34"/>
  <c r="AI158" i="35"/>
  <c r="AJ158" i="35" s="1"/>
  <c r="AI178" i="35"/>
  <c r="AI179" i="35" s="1"/>
  <c r="AI189" i="35"/>
  <c r="AI182" i="35"/>
  <c r="Y176" i="30"/>
  <c r="V6" i="28"/>
  <c r="AH197" i="35"/>
  <c r="AH191" i="35"/>
  <c r="AH193" i="35" s="1"/>
  <c r="V10" i="28"/>
  <c r="Y189" i="34"/>
  <c r="Y191" i="34" s="1"/>
  <c r="Y182" i="34"/>
  <c r="Y184" i="34" s="1"/>
  <c r="X183" i="34"/>
  <c r="X185" i="34" s="1"/>
  <c r="X195" i="34"/>
  <c r="X186" i="31" l="1"/>
  <c r="X196" i="31"/>
  <c r="X193" i="31"/>
  <c r="X197" i="34"/>
  <c r="X198" i="31"/>
  <c r="X193" i="34"/>
  <c r="Z157" i="34"/>
  <c r="Z176" i="31"/>
  <c r="Z190" i="31" s="1"/>
  <c r="Z192" i="31" s="1"/>
  <c r="Z176" i="29"/>
  <c r="Z177" i="29" s="1"/>
  <c r="X184" i="30"/>
  <c r="X186" i="30" s="1"/>
  <c r="X196" i="30"/>
  <c r="AA62" i="30"/>
  <c r="AA66" i="30"/>
  <c r="AA143" i="30"/>
  <c r="AA169" i="30"/>
  <c r="AA167" i="30"/>
  <c r="AA65" i="30"/>
  <c r="AA60" i="30"/>
  <c r="AA152" i="30"/>
  <c r="AA144" i="30"/>
  <c r="AA150" i="30"/>
  <c r="AA148" i="30"/>
  <c r="AA69" i="30"/>
  <c r="AA153" i="30"/>
  <c r="AA59" i="30"/>
  <c r="AA172" i="30"/>
  <c r="AB2" i="30"/>
  <c r="AA168" i="30"/>
  <c r="AA171" i="30"/>
  <c r="AA163" i="30"/>
  <c r="AA162" i="30"/>
  <c r="AA165" i="30"/>
  <c r="AA149" i="30"/>
  <c r="AA146" i="30"/>
  <c r="AA68" i="30"/>
  <c r="AA64" i="30"/>
  <c r="Z73" i="29"/>
  <c r="Z61" i="32"/>
  <c r="Z62" i="32" s="1"/>
  <c r="AA62" i="31"/>
  <c r="AA68" i="31"/>
  <c r="AA149" i="31"/>
  <c r="AA66" i="31"/>
  <c r="AA150" i="31"/>
  <c r="AA152" i="31"/>
  <c r="AA65" i="31"/>
  <c r="AB2" i="31"/>
  <c r="AA59" i="31"/>
  <c r="AA146" i="31"/>
  <c r="AA165" i="31"/>
  <c r="AA162" i="31"/>
  <c r="AA168" i="31"/>
  <c r="AA143" i="31"/>
  <c r="AA171" i="31"/>
  <c r="AA169" i="31"/>
  <c r="AI197" i="35"/>
  <c r="AI191" i="35"/>
  <c r="AI193" i="35" s="1"/>
  <c r="Y189" i="30"/>
  <c r="Y178" i="30"/>
  <c r="Y179" i="30" s="1"/>
  <c r="Y182" i="30"/>
  <c r="AJ190" i="35"/>
  <c r="AJ192" i="35" s="1"/>
  <c r="AJ183" i="35"/>
  <c r="AJ185" i="35" s="1"/>
  <c r="W194" i="29"/>
  <c r="Z157" i="31"/>
  <c r="AK66" i="35"/>
  <c r="AK73" i="35" s="1"/>
  <c r="AK74" i="35" s="1"/>
  <c r="AL2" i="35"/>
  <c r="AK169" i="35"/>
  <c r="AK176" i="35" s="1"/>
  <c r="AK150" i="35"/>
  <c r="AK157" i="35" s="1"/>
  <c r="AK158" i="35" s="1"/>
  <c r="X196" i="29"/>
  <c r="X184" i="29"/>
  <c r="X186" i="29" s="1"/>
  <c r="X194" i="29" s="1"/>
  <c r="Z73" i="30"/>
  <c r="Z74" i="30" s="1"/>
  <c r="Z157" i="30"/>
  <c r="AJ177" i="35"/>
  <c r="AH198" i="35"/>
  <c r="AJ182" i="35"/>
  <c r="AJ178" i="35"/>
  <c r="AJ179" i="35" s="1"/>
  <c r="AJ189" i="35"/>
  <c r="AA61" i="2"/>
  <c r="AA62" i="2" s="1"/>
  <c r="W198" i="29"/>
  <c r="Y74" i="29"/>
  <c r="AA80" i="43"/>
  <c r="AA85" i="43" s="1"/>
  <c r="AB2" i="43"/>
  <c r="AA79" i="43"/>
  <c r="AA84" i="43" s="1"/>
  <c r="AA77" i="43"/>
  <c r="AA82" i="43" s="1"/>
  <c r="AA78" i="43"/>
  <c r="AA83" i="43" s="1"/>
  <c r="Z189" i="34"/>
  <c r="Z191" i="34" s="1"/>
  <c r="Z182" i="34"/>
  <c r="Z184" i="34" s="1"/>
  <c r="X197" i="29"/>
  <c r="X191" i="29"/>
  <c r="X193" i="29" s="1"/>
  <c r="V11" i="28"/>
  <c r="Z73" i="10"/>
  <c r="Z74" i="10" s="1"/>
  <c r="AH194" i="35"/>
  <c r="AB50" i="2"/>
  <c r="AB59" i="2"/>
  <c r="AB57" i="2"/>
  <c r="AC2" i="2"/>
  <c r="AB60" i="2"/>
  <c r="AB55" i="2"/>
  <c r="AB51" i="2"/>
  <c r="AB54" i="2"/>
  <c r="AB58" i="2"/>
  <c r="AB52" i="2"/>
  <c r="AB53" i="2"/>
  <c r="AB56" i="2"/>
  <c r="AA67" i="10"/>
  <c r="AA66" i="10"/>
  <c r="AA71" i="10"/>
  <c r="AA59" i="10"/>
  <c r="AA70" i="10"/>
  <c r="AB2" i="10"/>
  <c r="AA65" i="10"/>
  <c r="AA62" i="10"/>
  <c r="Z176" i="30"/>
  <c r="Y158" i="31"/>
  <c r="Y178" i="31"/>
  <c r="Y179" i="31" s="1"/>
  <c r="Y182" i="31"/>
  <c r="Y189" i="31"/>
  <c r="Z73" i="31"/>
  <c r="Z74" i="31" s="1"/>
  <c r="Y190" i="34"/>
  <c r="Y192" i="34" s="1"/>
  <c r="Y196" i="34"/>
  <c r="AB2" i="48"/>
  <c r="AA21" i="48"/>
  <c r="AA23" i="48" s="1"/>
  <c r="Z188" i="34"/>
  <c r="Z181" i="34"/>
  <c r="Y190" i="31"/>
  <c r="Y192" i="31" s="1"/>
  <c r="Y183" i="31"/>
  <c r="Y185" i="31" s="1"/>
  <c r="Y177" i="30"/>
  <c r="Y190" i="30"/>
  <c r="Y192" i="30" s="1"/>
  <c r="Y183" i="30"/>
  <c r="Y185" i="30" s="1"/>
  <c r="AB2" i="34"/>
  <c r="AA168" i="34"/>
  <c r="AA175" i="34" s="1"/>
  <c r="AA149" i="34"/>
  <c r="AA156" i="34" s="1"/>
  <c r="AA66" i="34"/>
  <c r="AA73" i="34" s="1"/>
  <c r="AA178" i="34" s="1"/>
  <c r="X197" i="30"/>
  <c r="X191" i="30"/>
  <c r="X193" i="30" s="1"/>
  <c r="Y192" i="29"/>
  <c r="Z157" i="29"/>
  <c r="Z158" i="29" s="1"/>
  <c r="AA155" i="29"/>
  <c r="AA71" i="29"/>
  <c r="AA66" i="29"/>
  <c r="AA149" i="29"/>
  <c r="AA61" i="29"/>
  <c r="AA60" i="29"/>
  <c r="AA174" i="29"/>
  <c r="AA62" i="29"/>
  <c r="AA152" i="29"/>
  <c r="AA168" i="29"/>
  <c r="AA169" i="29"/>
  <c r="AA145" i="29"/>
  <c r="AA143" i="29"/>
  <c r="AA59" i="29"/>
  <c r="AA68" i="29"/>
  <c r="AA146" i="29"/>
  <c r="AA164" i="29"/>
  <c r="AA144" i="29"/>
  <c r="AA173" i="29"/>
  <c r="AA163" i="29"/>
  <c r="AB2" i="29"/>
  <c r="AA171" i="29"/>
  <c r="AA150" i="29"/>
  <c r="AA165" i="29"/>
  <c r="AA162" i="29"/>
  <c r="AA154" i="29"/>
  <c r="AA65" i="29"/>
  <c r="AA70" i="29"/>
  <c r="W194" i="30"/>
  <c r="AA55" i="32"/>
  <c r="AA58" i="32"/>
  <c r="AB2" i="32"/>
  <c r="AA56" i="32"/>
  <c r="AA50" i="32"/>
  <c r="AA54" i="32"/>
  <c r="AA57" i="32"/>
  <c r="AA51" i="32"/>
  <c r="AA53" i="32"/>
  <c r="AA59" i="32"/>
  <c r="AA52" i="32"/>
  <c r="Y195" i="34"/>
  <c r="Y183" i="34"/>
  <c r="Y185" i="34" s="1"/>
  <c r="Z176" i="34"/>
  <c r="AI184" i="35"/>
  <c r="AI186" i="35" s="1"/>
  <c r="AI196" i="35"/>
  <c r="Y185" i="29"/>
  <c r="Y158" i="30"/>
  <c r="W198" i="30"/>
  <c r="AB2" i="33"/>
  <c r="AA66" i="33"/>
  <c r="AA73" i="33" s="1"/>
  <c r="AA74" i="33" s="1"/>
  <c r="Z74" i="34"/>
  <c r="Y178" i="29"/>
  <c r="Y179" i="29" s="1"/>
  <c r="Y189" i="29"/>
  <c r="Y182" i="29"/>
  <c r="Z183" i="31" l="1"/>
  <c r="AA176" i="34"/>
  <c r="X194" i="31"/>
  <c r="AA74" i="34"/>
  <c r="Y197" i="34"/>
  <c r="Y193" i="34"/>
  <c r="Z158" i="31"/>
  <c r="Z190" i="29"/>
  <c r="Z192" i="29" s="1"/>
  <c r="Z183" i="29"/>
  <c r="Z185" i="29" s="1"/>
  <c r="AA176" i="30"/>
  <c r="AA183" i="30" s="1"/>
  <c r="Z158" i="30"/>
  <c r="Z177" i="30"/>
  <c r="X198" i="29"/>
  <c r="AA73" i="10"/>
  <c r="AA74" i="10" s="1"/>
  <c r="AA157" i="31"/>
  <c r="AA158" i="31" s="1"/>
  <c r="AI194" i="35"/>
  <c r="Z177" i="31"/>
  <c r="AK177" i="35"/>
  <c r="AA73" i="29"/>
  <c r="AB21" i="48"/>
  <c r="AB23" i="48" s="1"/>
  <c r="AC2" i="48"/>
  <c r="AJ191" i="35"/>
  <c r="AJ193" i="35" s="1"/>
  <c r="AJ197" i="35"/>
  <c r="AB59" i="31"/>
  <c r="AB152" i="31"/>
  <c r="AB68" i="31"/>
  <c r="AB66" i="31"/>
  <c r="AB62" i="31"/>
  <c r="AB146" i="31"/>
  <c r="AB168" i="31"/>
  <c r="AB143" i="31"/>
  <c r="AB169" i="31"/>
  <c r="AB162" i="31"/>
  <c r="AB65" i="31"/>
  <c r="AB165" i="31"/>
  <c r="AB150" i="31"/>
  <c r="AB171" i="31"/>
  <c r="AC2" i="31"/>
  <c r="AB149" i="31"/>
  <c r="AA157" i="30"/>
  <c r="AA157" i="29"/>
  <c r="AA158" i="29" s="1"/>
  <c r="Z74" i="29"/>
  <c r="Z190" i="30"/>
  <c r="Z192" i="30" s="1"/>
  <c r="Z183" i="30"/>
  <c r="Z185" i="30" s="1"/>
  <c r="AJ184" i="35"/>
  <c r="AJ186" i="35" s="1"/>
  <c r="AJ196" i="35"/>
  <c r="AK178" i="35"/>
  <c r="AK179" i="35" s="1"/>
  <c r="AK182" i="35"/>
  <c r="AK189" i="35"/>
  <c r="Y196" i="30"/>
  <c r="Y184" i="30"/>
  <c r="Y186" i="30" s="1"/>
  <c r="AI198" i="35"/>
  <c r="AB60" i="29"/>
  <c r="AB146" i="29"/>
  <c r="AB144" i="29"/>
  <c r="AB165" i="29"/>
  <c r="AB174" i="29"/>
  <c r="AB169" i="29"/>
  <c r="AB163" i="29"/>
  <c r="AB173" i="29"/>
  <c r="AB154" i="29"/>
  <c r="AB61" i="29"/>
  <c r="AB70" i="29"/>
  <c r="AB168" i="29"/>
  <c r="AB152" i="29"/>
  <c r="AB59" i="29"/>
  <c r="AB149" i="29"/>
  <c r="AB150" i="29"/>
  <c r="AB62" i="29"/>
  <c r="AB171" i="29"/>
  <c r="AB68" i="29"/>
  <c r="AB143" i="29"/>
  <c r="AB66" i="29"/>
  <c r="AB155" i="29"/>
  <c r="AB145" i="29"/>
  <c r="AB65" i="29"/>
  <c r="AB164" i="29"/>
  <c r="AB71" i="29"/>
  <c r="AC2" i="29"/>
  <c r="AB162" i="29"/>
  <c r="AA181" i="34"/>
  <c r="AA188" i="34"/>
  <c r="Z183" i="34"/>
  <c r="Z185" i="34" s="1"/>
  <c r="Z195" i="34"/>
  <c r="AC58" i="2"/>
  <c r="AC52" i="2"/>
  <c r="AC50" i="2"/>
  <c r="AC53" i="2"/>
  <c r="AC59" i="2"/>
  <c r="AC57" i="2"/>
  <c r="AC55" i="2"/>
  <c r="AC54" i="2"/>
  <c r="AD2" i="2"/>
  <c r="AC51" i="2"/>
  <c r="AC56" i="2"/>
  <c r="AC60" i="2"/>
  <c r="AB78" i="43"/>
  <c r="AB83" i="43" s="1"/>
  <c r="AB80" i="43"/>
  <c r="AB85" i="43" s="1"/>
  <c r="AC2" i="43"/>
  <c r="AB77" i="43"/>
  <c r="AB82" i="43" s="1"/>
  <c r="AB79" i="43"/>
  <c r="AB84" i="43" s="1"/>
  <c r="AK190" i="35"/>
  <c r="AK192" i="35" s="1"/>
  <c r="AK183" i="35"/>
  <c r="AK185" i="35" s="1"/>
  <c r="AB163" i="30"/>
  <c r="AB168" i="30"/>
  <c r="AB143" i="30"/>
  <c r="AB165" i="30"/>
  <c r="AB150" i="30"/>
  <c r="AB69" i="30"/>
  <c r="AB66" i="30"/>
  <c r="AB62" i="30"/>
  <c r="AB64" i="30"/>
  <c r="AB144" i="30"/>
  <c r="AB149" i="30"/>
  <c r="AB162" i="30"/>
  <c r="AB59" i="30"/>
  <c r="AB172" i="30"/>
  <c r="AB152" i="30"/>
  <c r="AB171" i="30"/>
  <c r="AC2" i="30"/>
  <c r="AB148" i="30"/>
  <c r="AB68" i="30"/>
  <c r="AB153" i="30"/>
  <c r="AB65" i="30"/>
  <c r="AB60" i="30"/>
  <c r="AB169" i="30"/>
  <c r="AB167" i="30"/>
  <c r="AB146" i="30"/>
  <c r="X198" i="30"/>
  <c r="AA61" i="32"/>
  <c r="AA62" i="32" s="1"/>
  <c r="AA189" i="34"/>
  <c r="AA191" i="34" s="1"/>
  <c r="AA182" i="34"/>
  <c r="AA184" i="34" s="1"/>
  <c r="Z190" i="34"/>
  <c r="Z192" i="34" s="1"/>
  <c r="Z196" i="34"/>
  <c r="Y191" i="31"/>
  <c r="Y193" i="31" s="1"/>
  <c r="Y197" i="31"/>
  <c r="AL66" i="35"/>
  <c r="AL73" i="35" s="1"/>
  <c r="AL74" i="35" s="1"/>
  <c r="AM2" i="35"/>
  <c r="AL150" i="35"/>
  <c r="AL157" i="35" s="1"/>
  <c r="AL169" i="35"/>
  <c r="AL176" i="35" s="1"/>
  <c r="Y191" i="30"/>
  <c r="Y193" i="30" s="1"/>
  <c r="Y197" i="30"/>
  <c r="AA176" i="31"/>
  <c r="X194" i="30"/>
  <c r="Y196" i="29"/>
  <c r="Y184" i="29"/>
  <c r="Y186" i="29" s="1"/>
  <c r="AB66" i="33"/>
  <c r="AB73" i="33" s="1"/>
  <c r="AB74" i="33" s="1"/>
  <c r="AC2" i="33"/>
  <c r="AA176" i="29"/>
  <c r="AA177" i="29" s="1"/>
  <c r="AB149" i="34"/>
  <c r="AB156" i="34" s="1"/>
  <c r="AB168" i="34"/>
  <c r="AB175" i="34" s="1"/>
  <c r="AC2" i="34"/>
  <c r="AB66" i="34"/>
  <c r="AB73" i="34" s="1"/>
  <c r="AB178" i="34" s="1"/>
  <c r="Y196" i="31"/>
  <c r="Y184" i="31"/>
  <c r="Y186" i="31" s="1"/>
  <c r="AB59" i="10"/>
  <c r="AB71" i="10"/>
  <c r="AB66" i="10"/>
  <c r="AC2" i="10"/>
  <c r="AB62" i="10"/>
  <c r="AB65" i="10"/>
  <c r="AB67" i="10"/>
  <c r="AB70" i="10"/>
  <c r="Z185" i="31"/>
  <c r="Z178" i="30"/>
  <c r="Z179" i="30" s="1"/>
  <c r="Z182" i="30"/>
  <c r="Z189" i="30"/>
  <c r="AA157" i="34"/>
  <c r="AA73" i="30"/>
  <c r="AA74" i="30" s="1"/>
  <c r="AA73" i="31"/>
  <c r="AA74" i="31" s="1"/>
  <c r="Y191" i="29"/>
  <c r="Y193" i="29" s="1"/>
  <c r="Y197" i="29"/>
  <c r="AB52" i="32"/>
  <c r="AC2" i="32"/>
  <c r="AB58" i="32"/>
  <c r="AB53" i="32"/>
  <c r="AB57" i="32"/>
  <c r="AB51" i="32"/>
  <c r="AB56" i="32"/>
  <c r="AB55" i="32"/>
  <c r="AB50" i="32"/>
  <c r="AB54" i="32"/>
  <c r="AB59" i="32"/>
  <c r="Z182" i="29"/>
  <c r="Z189" i="29"/>
  <c r="Z178" i="29"/>
  <c r="Z179" i="29" s="1"/>
  <c r="AB61" i="2"/>
  <c r="AB62" i="2" s="1"/>
  <c r="Z182" i="31"/>
  <c r="Z178" i="31"/>
  <c r="Z179" i="31" s="1"/>
  <c r="Z189" i="31"/>
  <c r="AA189" i="31" l="1"/>
  <c r="AA182" i="31"/>
  <c r="AL177" i="35"/>
  <c r="AA177" i="30"/>
  <c r="Y194" i="30"/>
  <c r="Z193" i="34"/>
  <c r="Y198" i="31"/>
  <c r="AA158" i="30"/>
  <c r="AA190" i="30"/>
  <c r="AA192" i="30" s="1"/>
  <c r="Y198" i="30"/>
  <c r="Y194" i="31"/>
  <c r="AB73" i="30"/>
  <c r="AB74" i="30" s="1"/>
  <c r="Z197" i="34"/>
  <c r="Y198" i="29"/>
  <c r="AB157" i="31"/>
  <c r="AB189" i="31" s="1"/>
  <c r="AL182" i="35"/>
  <c r="AL189" i="35"/>
  <c r="AL178" i="35"/>
  <c r="AL179" i="35" s="1"/>
  <c r="AB176" i="30"/>
  <c r="AB157" i="30"/>
  <c r="AA190" i="34"/>
  <c r="AA192" i="34" s="1"/>
  <c r="AA196" i="34"/>
  <c r="AK197" i="35"/>
  <c r="AK191" i="35"/>
  <c r="AK193" i="35" s="1"/>
  <c r="Y194" i="29"/>
  <c r="AC162" i="31"/>
  <c r="AC149" i="31"/>
  <c r="AC152" i="31"/>
  <c r="AC171" i="31"/>
  <c r="AC59" i="31"/>
  <c r="AC150" i="31"/>
  <c r="AC168" i="31"/>
  <c r="AC143" i="31"/>
  <c r="AC68" i="31"/>
  <c r="AC66" i="31"/>
  <c r="AC62" i="31"/>
  <c r="AC169" i="31"/>
  <c r="AC146" i="31"/>
  <c r="AC165" i="31"/>
  <c r="AC65" i="31"/>
  <c r="AD2" i="31"/>
  <c r="Z191" i="29"/>
  <c r="Z193" i="29" s="1"/>
  <c r="Z197" i="29"/>
  <c r="Z196" i="29"/>
  <c r="Z184" i="29"/>
  <c r="Z186" i="29" s="1"/>
  <c r="AB157" i="34"/>
  <c r="AC66" i="34"/>
  <c r="AC73" i="34" s="1"/>
  <c r="AC178" i="34" s="1"/>
  <c r="AC168" i="34"/>
  <c r="AC175" i="34" s="1"/>
  <c r="AC149" i="34"/>
  <c r="AC156" i="34" s="1"/>
  <c r="AD2" i="34"/>
  <c r="AA183" i="34"/>
  <c r="AA185" i="34" s="1"/>
  <c r="AA195" i="34"/>
  <c r="AK196" i="35"/>
  <c r="AK184" i="35"/>
  <c r="AK186" i="35" s="1"/>
  <c r="AC21" i="48"/>
  <c r="AC23" i="48" s="1"/>
  <c r="AD2" i="48"/>
  <c r="AB182" i="34"/>
  <c r="AB184" i="34" s="1"/>
  <c r="AB189" i="34"/>
  <c r="AB191" i="34" s="1"/>
  <c r="AA190" i="31"/>
  <c r="AA192" i="31" s="1"/>
  <c r="AA183" i="31"/>
  <c r="AA185" i="31" s="1"/>
  <c r="AA177" i="31"/>
  <c r="AC152" i="30"/>
  <c r="AC143" i="30"/>
  <c r="AC59" i="30"/>
  <c r="AC162" i="30"/>
  <c r="AC149" i="30"/>
  <c r="AC167" i="30"/>
  <c r="AC150" i="30"/>
  <c r="AC168" i="30"/>
  <c r="AC60" i="30"/>
  <c r="AC171" i="30"/>
  <c r="AC153" i="30"/>
  <c r="AC146" i="30"/>
  <c r="AC163" i="30"/>
  <c r="AD2" i="30"/>
  <c r="AC148" i="30"/>
  <c r="AC64" i="30"/>
  <c r="AC66" i="30"/>
  <c r="AC144" i="30"/>
  <c r="AC65" i="30"/>
  <c r="AC172" i="30"/>
  <c r="AC62" i="30"/>
  <c r="AC68" i="30"/>
  <c r="AC69" i="30"/>
  <c r="AC169" i="30"/>
  <c r="AC165" i="30"/>
  <c r="AB176" i="34"/>
  <c r="AB73" i="29"/>
  <c r="AA185" i="30"/>
  <c r="AL158" i="35"/>
  <c r="AB181" i="34"/>
  <c r="AB188" i="34"/>
  <c r="AC61" i="2"/>
  <c r="AC62" i="2" s="1"/>
  <c r="AB74" i="34"/>
  <c r="AA178" i="31"/>
  <c r="AA179" i="31" s="1"/>
  <c r="AJ198" i="35"/>
  <c r="AM150" i="35"/>
  <c r="AM157" i="35" s="1"/>
  <c r="AN2" i="35"/>
  <c r="AM169" i="35"/>
  <c r="AM176" i="35" s="1"/>
  <c r="AM66" i="35"/>
  <c r="AM73" i="35" s="1"/>
  <c r="AM74" i="35" s="1"/>
  <c r="Z184" i="30"/>
  <c r="Z186" i="30" s="1"/>
  <c r="Z196" i="30"/>
  <c r="AA183" i="29"/>
  <c r="AA185" i="29" s="1"/>
  <c r="AA190" i="29"/>
  <c r="AA192" i="29" s="1"/>
  <c r="AB176" i="29"/>
  <c r="AB157" i="29"/>
  <c r="AB158" i="29" s="1"/>
  <c r="AA184" i="31"/>
  <c r="AJ194" i="35"/>
  <c r="AA182" i="29"/>
  <c r="AA189" i="29"/>
  <c r="AA178" i="29"/>
  <c r="AA179" i="29" s="1"/>
  <c r="AB176" i="31"/>
  <c r="AA74" i="29"/>
  <c r="AC78" i="43"/>
  <c r="AC83" i="43" s="1"/>
  <c r="AC80" i="43"/>
  <c r="AC85" i="43" s="1"/>
  <c r="AD2" i="43"/>
  <c r="AC79" i="43"/>
  <c r="AC84" i="43" s="1"/>
  <c r="AC77" i="43"/>
  <c r="AC82" i="43" s="1"/>
  <c r="AB158" i="31"/>
  <c r="Z197" i="30"/>
  <c r="Z191" i="30"/>
  <c r="Z193" i="30" s="1"/>
  <c r="AC66" i="10"/>
  <c r="AC70" i="10"/>
  <c r="AD2" i="10"/>
  <c r="AC59" i="10"/>
  <c r="AC62" i="10"/>
  <c r="AC65" i="10"/>
  <c r="AC67" i="10"/>
  <c r="AC71" i="10"/>
  <c r="Z197" i="31"/>
  <c r="Z191" i="31"/>
  <c r="Z193" i="31" s="1"/>
  <c r="AC58" i="32"/>
  <c r="AC51" i="32"/>
  <c r="AD2" i="32"/>
  <c r="AC55" i="32"/>
  <c r="AC52" i="32"/>
  <c r="AC54" i="32"/>
  <c r="AC53" i="32"/>
  <c r="AC59" i="32"/>
  <c r="AC50" i="32"/>
  <c r="AC56" i="32"/>
  <c r="AC57" i="32"/>
  <c r="AB61" i="32"/>
  <c r="AB62" i="32" s="1"/>
  <c r="Z196" i="31"/>
  <c r="Z184" i="31"/>
  <c r="Z186" i="31" s="1"/>
  <c r="AB73" i="10"/>
  <c r="AB74" i="10" s="1"/>
  <c r="AD2" i="33"/>
  <c r="AC66" i="33"/>
  <c r="AC73" i="33" s="1"/>
  <c r="AC74" i="33" s="1"/>
  <c r="AL183" i="35"/>
  <c r="AL185" i="35" s="1"/>
  <c r="AL190" i="35"/>
  <c r="AL192" i="35" s="1"/>
  <c r="AD50" i="2"/>
  <c r="AD59" i="2"/>
  <c r="AD52" i="2"/>
  <c r="AD60" i="2"/>
  <c r="AD56" i="2"/>
  <c r="AD57" i="2"/>
  <c r="AD55" i="2"/>
  <c r="AE2" i="2"/>
  <c r="AD58" i="2"/>
  <c r="AD53" i="2"/>
  <c r="AD51" i="2"/>
  <c r="AD54" i="2"/>
  <c r="AC164" i="29"/>
  <c r="AD2" i="29"/>
  <c r="AC146" i="29"/>
  <c r="AC66" i="29"/>
  <c r="AC144" i="29"/>
  <c r="AC71" i="29"/>
  <c r="AC145" i="29"/>
  <c r="AC59" i="29"/>
  <c r="AC61" i="29"/>
  <c r="AC171" i="29"/>
  <c r="AC173" i="29"/>
  <c r="AC65" i="29"/>
  <c r="AC62" i="29"/>
  <c r="AC152" i="29"/>
  <c r="AC174" i="29"/>
  <c r="AC165" i="29"/>
  <c r="AC155" i="29"/>
  <c r="AC150" i="29"/>
  <c r="AC162" i="29"/>
  <c r="AC70" i="29"/>
  <c r="AC169" i="29"/>
  <c r="AC143" i="29"/>
  <c r="AC154" i="29"/>
  <c r="AC149" i="29"/>
  <c r="AC168" i="29"/>
  <c r="AC60" i="29"/>
  <c r="AC68" i="29"/>
  <c r="AC163" i="29"/>
  <c r="AA191" i="31"/>
  <c r="AA197" i="31"/>
  <c r="AA189" i="30"/>
  <c r="AA182" i="30"/>
  <c r="AA178" i="30"/>
  <c r="AA179" i="30" s="1"/>
  <c r="AB73" i="31"/>
  <c r="AB74" i="31" s="1"/>
  <c r="AB177" i="30" l="1"/>
  <c r="AA197" i="34"/>
  <c r="AC74" i="34"/>
  <c r="AB178" i="31"/>
  <c r="AB179" i="31" s="1"/>
  <c r="Z194" i="30"/>
  <c r="Z194" i="29"/>
  <c r="Z198" i="29"/>
  <c r="AB158" i="30"/>
  <c r="AC158" i="30" s="1"/>
  <c r="AK194" i="35"/>
  <c r="AK198" i="35"/>
  <c r="AC176" i="34"/>
  <c r="AA193" i="31"/>
  <c r="AA186" i="31"/>
  <c r="AA196" i="31"/>
  <c r="AA193" i="34"/>
  <c r="Z198" i="31"/>
  <c r="AC157" i="31"/>
  <c r="AC158" i="31" s="1"/>
  <c r="AB182" i="31"/>
  <c r="AB184" i="31" s="1"/>
  <c r="AC176" i="29"/>
  <c r="AC183" i="29" s="1"/>
  <c r="AC73" i="10"/>
  <c r="AC74" i="10" s="1"/>
  <c r="Z198" i="30"/>
  <c r="AC157" i="30"/>
  <c r="AC61" i="32"/>
  <c r="AC62" i="32" s="1"/>
  <c r="AE2" i="10"/>
  <c r="AD62" i="10"/>
  <c r="AD67" i="10"/>
  <c r="AD65" i="10"/>
  <c r="AD66" i="10"/>
  <c r="AD59" i="10"/>
  <c r="AD71" i="10"/>
  <c r="AD70" i="10"/>
  <c r="AD79" i="43"/>
  <c r="AD84" i="43" s="1"/>
  <c r="AD77" i="43"/>
  <c r="AD82" i="43" s="1"/>
  <c r="AD80" i="43"/>
  <c r="AD85" i="43" s="1"/>
  <c r="AE2" i="43"/>
  <c r="AD78" i="43"/>
  <c r="AD83" i="43" s="1"/>
  <c r="AC189" i="34"/>
  <c r="AC191" i="34" s="1"/>
  <c r="AC182" i="34"/>
  <c r="AC184" i="34" s="1"/>
  <c r="AB177" i="31"/>
  <c r="AC188" i="34"/>
  <c r="AC181" i="34"/>
  <c r="AA196" i="30"/>
  <c r="AA184" i="30"/>
  <c r="AA186" i="30" s="1"/>
  <c r="AC73" i="29"/>
  <c r="AA198" i="31"/>
  <c r="AM183" i="35"/>
  <c r="AM185" i="35" s="1"/>
  <c r="AM190" i="35"/>
  <c r="AM192" i="35" s="1"/>
  <c r="AB190" i="34"/>
  <c r="AB192" i="34" s="1"/>
  <c r="AB196" i="34"/>
  <c r="AC157" i="34"/>
  <c r="AC73" i="31"/>
  <c r="AC74" i="31" s="1"/>
  <c r="AB191" i="31"/>
  <c r="AD61" i="29"/>
  <c r="AD173" i="29"/>
  <c r="AD171" i="29"/>
  <c r="AD68" i="29"/>
  <c r="AD143" i="29"/>
  <c r="AD65" i="29"/>
  <c r="AD168" i="29"/>
  <c r="AD164" i="29"/>
  <c r="AD71" i="29"/>
  <c r="AD62" i="29"/>
  <c r="AD163" i="29"/>
  <c r="AD169" i="29"/>
  <c r="AD155" i="29"/>
  <c r="AD144" i="29"/>
  <c r="AD70" i="29"/>
  <c r="AD165" i="29"/>
  <c r="AD174" i="29"/>
  <c r="AD152" i="29"/>
  <c r="AD149" i="29"/>
  <c r="AD150" i="29"/>
  <c r="AD162" i="29"/>
  <c r="AD154" i="29"/>
  <c r="AE2" i="29"/>
  <c r="AD145" i="29"/>
  <c r="AD66" i="29"/>
  <c r="AD59" i="29"/>
  <c r="AD60" i="29"/>
  <c r="AD146" i="29"/>
  <c r="AE2" i="33"/>
  <c r="AD66" i="33"/>
  <c r="AD73" i="33" s="1"/>
  <c r="AD74" i="33" s="1"/>
  <c r="AA197" i="30"/>
  <c r="AA191" i="30"/>
  <c r="AA193" i="30" s="1"/>
  <c r="Z194" i="31"/>
  <c r="AB178" i="29"/>
  <c r="AB179" i="29" s="1"/>
  <c r="AB189" i="29"/>
  <c r="AB182" i="29"/>
  <c r="AO2" i="35"/>
  <c r="AN169" i="35"/>
  <c r="AN176" i="35" s="1"/>
  <c r="AN150" i="35"/>
  <c r="AN157" i="35" s="1"/>
  <c r="AN66" i="35"/>
  <c r="AN73" i="35" s="1"/>
  <c r="AN74" i="35" s="1"/>
  <c r="AB183" i="34"/>
  <c r="AB185" i="34" s="1"/>
  <c r="AB195" i="34"/>
  <c r="AD167" i="30"/>
  <c r="AD60" i="30"/>
  <c r="AD152" i="30"/>
  <c r="AD148" i="30"/>
  <c r="AD68" i="30"/>
  <c r="AD150" i="30"/>
  <c r="AE2" i="30"/>
  <c r="AD143" i="30"/>
  <c r="AD163" i="30"/>
  <c r="AD169" i="30"/>
  <c r="AD144" i="30"/>
  <c r="AD65" i="30"/>
  <c r="AD149" i="30"/>
  <c r="AD62" i="30"/>
  <c r="AD171" i="30"/>
  <c r="AD146" i="30"/>
  <c r="AD66" i="30"/>
  <c r="AD64" i="30"/>
  <c r="AD162" i="30"/>
  <c r="AD69" i="30"/>
  <c r="AD59" i="30"/>
  <c r="AD165" i="30"/>
  <c r="AD168" i="30"/>
  <c r="AD172" i="30"/>
  <c r="AD153" i="30"/>
  <c r="AB190" i="31"/>
  <c r="AB192" i="31" s="1"/>
  <c r="AB183" i="31"/>
  <c r="AB185" i="31" s="1"/>
  <c r="AB190" i="29"/>
  <c r="AB192" i="29" s="1"/>
  <c r="AB183" i="29"/>
  <c r="AB185" i="29" s="1"/>
  <c r="AM178" i="35"/>
  <c r="AM179" i="35" s="1"/>
  <c r="AM189" i="35"/>
  <c r="AM182" i="35"/>
  <c r="AM158" i="35"/>
  <c r="AL197" i="35"/>
  <c r="AL191" i="35"/>
  <c r="AL193" i="35" s="1"/>
  <c r="AA196" i="29"/>
  <c r="AA184" i="29"/>
  <c r="AA186" i="29" s="1"/>
  <c r="AD171" i="31"/>
  <c r="AD59" i="31"/>
  <c r="AD169" i="31"/>
  <c r="AD143" i="31"/>
  <c r="AD162" i="31"/>
  <c r="AD62" i="31"/>
  <c r="AD165" i="31"/>
  <c r="AD146" i="31"/>
  <c r="AD65" i="31"/>
  <c r="AD68" i="31"/>
  <c r="AD168" i="31"/>
  <c r="AD66" i="31"/>
  <c r="AD150" i="31"/>
  <c r="AE2" i="31"/>
  <c r="AD152" i="31"/>
  <c r="AD149" i="31"/>
  <c r="AD61" i="2"/>
  <c r="AD62" i="2" s="1"/>
  <c r="AC176" i="30"/>
  <c r="AM177" i="35"/>
  <c r="AL196" i="35"/>
  <c r="AL184" i="35"/>
  <c r="AL186" i="35" s="1"/>
  <c r="AB183" i="30"/>
  <c r="AB185" i="30" s="1"/>
  <c r="AB190" i="30"/>
  <c r="AB192" i="30" s="1"/>
  <c r="AC157" i="29"/>
  <c r="AE53" i="2"/>
  <c r="AE57" i="2"/>
  <c r="AE56" i="2"/>
  <c r="AE54" i="2"/>
  <c r="AE51" i="2"/>
  <c r="AE55" i="2"/>
  <c r="AE58" i="2"/>
  <c r="AE52" i="2"/>
  <c r="AF2" i="2"/>
  <c r="AE59" i="2"/>
  <c r="AE60" i="2"/>
  <c r="AE50" i="2"/>
  <c r="AD58" i="32"/>
  <c r="AD52" i="32"/>
  <c r="AE2" i="32"/>
  <c r="AD50" i="32"/>
  <c r="AD53" i="32"/>
  <c r="AD57" i="32"/>
  <c r="AD54" i="32"/>
  <c r="AD56" i="32"/>
  <c r="AD51" i="32"/>
  <c r="AD55" i="32"/>
  <c r="AD59" i="32"/>
  <c r="AA191" i="29"/>
  <c r="AA193" i="29" s="1"/>
  <c r="AA197" i="29"/>
  <c r="AB74" i="29"/>
  <c r="AC73" i="30"/>
  <c r="AC74" i="30" s="1"/>
  <c r="AD21" i="48"/>
  <c r="AD23" i="48" s="1"/>
  <c r="AE2" i="48"/>
  <c r="AD168" i="34"/>
  <c r="AD175" i="34" s="1"/>
  <c r="AD176" i="34" s="1"/>
  <c r="AD149" i="34"/>
  <c r="AD156" i="34" s="1"/>
  <c r="AD66" i="34"/>
  <c r="AD73" i="34" s="1"/>
  <c r="AD178" i="34" s="1"/>
  <c r="AE2" i="34"/>
  <c r="AC176" i="31"/>
  <c r="AB178" i="30"/>
  <c r="AB179" i="30" s="1"/>
  <c r="AB182" i="30"/>
  <c r="AB189" i="30"/>
  <c r="AB177" i="29"/>
  <c r="AB193" i="34" l="1"/>
  <c r="AC185" i="29"/>
  <c r="AA194" i="31"/>
  <c r="AL194" i="35"/>
  <c r="AL198" i="35"/>
  <c r="AD73" i="29"/>
  <c r="AC190" i="29"/>
  <c r="AC192" i="29" s="1"/>
  <c r="AB197" i="34"/>
  <c r="AC177" i="29"/>
  <c r="AC182" i="31"/>
  <c r="AC184" i="31" s="1"/>
  <c r="AC189" i="31"/>
  <c r="AC191" i="31" s="1"/>
  <c r="AC178" i="31"/>
  <c r="AC179" i="31" s="1"/>
  <c r="AA198" i="30"/>
  <c r="AD61" i="32"/>
  <c r="AD62" i="32" s="1"/>
  <c r="AC190" i="30"/>
  <c r="AC192" i="30" s="1"/>
  <c r="AC183" i="30"/>
  <c r="AC185" i="30" s="1"/>
  <c r="AM184" i="35"/>
  <c r="AM186" i="35" s="1"/>
  <c r="AM196" i="35"/>
  <c r="AD157" i="30"/>
  <c r="AD157" i="34"/>
  <c r="AE168" i="34"/>
  <c r="AE175" i="34" s="1"/>
  <c r="AE66" i="34"/>
  <c r="AE73" i="34" s="1"/>
  <c r="AE178" i="34" s="1"/>
  <c r="AE149" i="34"/>
  <c r="AE156" i="34" s="1"/>
  <c r="AF2" i="34"/>
  <c r="AF57" i="2"/>
  <c r="AF50" i="2"/>
  <c r="AF59" i="2"/>
  <c r="AF54" i="2"/>
  <c r="AF58" i="2"/>
  <c r="AF53" i="2"/>
  <c r="AG2" i="2"/>
  <c r="AF52" i="2"/>
  <c r="AF55" i="2"/>
  <c r="AF56" i="2"/>
  <c r="AF51" i="2"/>
  <c r="AF60" i="2"/>
  <c r="AD73" i="31"/>
  <c r="AD74" i="31" s="1"/>
  <c r="AM197" i="35"/>
  <c r="AM191" i="35"/>
  <c r="AM193" i="35" s="1"/>
  <c r="AE144" i="30"/>
  <c r="AE146" i="30"/>
  <c r="AE143" i="30"/>
  <c r="AE65" i="30"/>
  <c r="AE148" i="30"/>
  <c r="AE162" i="30"/>
  <c r="AE152" i="30"/>
  <c r="AE150" i="30"/>
  <c r="AE169" i="30"/>
  <c r="AE69" i="30"/>
  <c r="AE62" i="30"/>
  <c r="AE163" i="30"/>
  <c r="AE168" i="30"/>
  <c r="AF2" i="30"/>
  <c r="AE172" i="30"/>
  <c r="AE60" i="30"/>
  <c r="AE59" i="30"/>
  <c r="AE171" i="30"/>
  <c r="AE149" i="30"/>
  <c r="AE66" i="30"/>
  <c r="AE165" i="30"/>
  <c r="AE68" i="30"/>
  <c r="AE64" i="30"/>
  <c r="AE153" i="30"/>
  <c r="AE167" i="30"/>
  <c r="AC195" i="34"/>
  <c r="AC183" i="34"/>
  <c r="AC185" i="34" s="1"/>
  <c r="AC178" i="29"/>
  <c r="AC179" i="29" s="1"/>
  <c r="AC182" i="29"/>
  <c r="AC189" i="29"/>
  <c r="AC196" i="34"/>
  <c r="AC190" i="34"/>
  <c r="AC192" i="34" s="1"/>
  <c r="AE70" i="10"/>
  <c r="AE59" i="10"/>
  <c r="AF2" i="10"/>
  <c r="AE62" i="10"/>
  <c r="AE67" i="10"/>
  <c r="AE65" i="10"/>
  <c r="AE71" i="10"/>
  <c r="AE66" i="10"/>
  <c r="AD188" i="34"/>
  <c r="AD181" i="34"/>
  <c r="AE54" i="32"/>
  <c r="AE58" i="32"/>
  <c r="AE52" i="32"/>
  <c r="AE55" i="32"/>
  <c r="AE59" i="32"/>
  <c r="AE57" i="32"/>
  <c r="AE56" i="32"/>
  <c r="AE50" i="32"/>
  <c r="AF2" i="32"/>
  <c r="AE53" i="32"/>
  <c r="AE51" i="32"/>
  <c r="AA194" i="29"/>
  <c r="AD73" i="30"/>
  <c r="AD74" i="30" s="1"/>
  <c r="AN182" i="35"/>
  <c r="AN178" i="35"/>
  <c r="AN179" i="35" s="1"/>
  <c r="AN189" i="35"/>
  <c r="AE150" i="29"/>
  <c r="AE163" i="29"/>
  <c r="AE59" i="29"/>
  <c r="AE165" i="29"/>
  <c r="AE152" i="29"/>
  <c r="AE168" i="29"/>
  <c r="AE143" i="29"/>
  <c r="AE145" i="29"/>
  <c r="AE61" i="29"/>
  <c r="AF2" i="29"/>
  <c r="AE173" i="29"/>
  <c r="AE169" i="29"/>
  <c r="AE154" i="29"/>
  <c r="AE174" i="29"/>
  <c r="AE62" i="29"/>
  <c r="AE71" i="29"/>
  <c r="AE164" i="29"/>
  <c r="AE146" i="29"/>
  <c r="AE149" i="29"/>
  <c r="AE66" i="29"/>
  <c r="AE70" i="29"/>
  <c r="AE65" i="29"/>
  <c r="AE144" i="29"/>
  <c r="AE68" i="29"/>
  <c r="AE162" i="29"/>
  <c r="AE60" i="29"/>
  <c r="AE171" i="29"/>
  <c r="AE155" i="29"/>
  <c r="AB196" i="31"/>
  <c r="AA198" i="29"/>
  <c r="AN190" i="35"/>
  <c r="AN192" i="35" s="1"/>
  <c r="AN183" i="35"/>
  <c r="AN185" i="35" s="1"/>
  <c r="AB186" i="31"/>
  <c r="AC178" i="30"/>
  <c r="AC179" i="30" s="1"/>
  <c r="AC182" i="30"/>
  <c r="AC189" i="30"/>
  <c r="AC183" i="31"/>
  <c r="AC185" i="31" s="1"/>
  <c r="AC190" i="31"/>
  <c r="AC192" i="31" s="1"/>
  <c r="AE66" i="31"/>
  <c r="AE162" i="31"/>
  <c r="AE152" i="31"/>
  <c r="AE165" i="31"/>
  <c r="AE149" i="31"/>
  <c r="AE150" i="31"/>
  <c r="AE68" i="31"/>
  <c r="AE65" i="31"/>
  <c r="AF2" i="31"/>
  <c r="AE168" i="31"/>
  <c r="AE146" i="31"/>
  <c r="AE62" i="31"/>
  <c r="AE143" i="31"/>
  <c r="AE59" i="31"/>
  <c r="AE171" i="31"/>
  <c r="AE169" i="31"/>
  <c r="AD176" i="30"/>
  <c r="AO66" i="35"/>
  <c r="AO73" i="35" s="1"/>
  <c r="AO74" i="35" s="1"/>
  <c r="AO169" i="35"/>
  <c r="AO176" i="35" s="1"/>
  <c r="AP2" i="35"/>
  <c r="AO150" i="35"/>
  <c r="AO157" i="35" s="1"/>
  <c r="AF2" i="33"/>
  <c r="AE66" i="33"/>
  <c r="AE73" i="33" s="1"/>
  <c r="AE74" i="33" s="1"/>
  <c r="AD176" i="29"/>
  <c r="AD157" i="29"/>
  <c r="AB193" i="31"/>
  <c r="AD158" i="30"/>
  <c r="AD74" i="34"/>
  <c r="AE74" i="34" s="1"/>
  <c r="AD73" i="10"/>
  <c r="AD74" i="10" s="1"/>
  <c r="AB191" i="30"/>
  <c r="AB193" i="30" s="1"/>
  <c r="AB197" i="30"/>
  <c r="AE21" i="48"/>
  <c r="AE23" i="48" s="1"/>
  <c r="AF2" i="48"/>
  <c r="AE61" i="2"/>
  <c r="AE62" i="2" s="1"/>
  <c r="AD176" i="31"/>
  <c r="AB184" i="29"/>
  <c r="AB186" i="29" s="1"/>
  <c r="AB196" i="29"/>
  <c r="AB197" i="31"/>
  <c r="AC74" i="29"/>
  <c r="AD74" i="29" s="1"/>
  <c r="AC177" i="31"/>
  <c r="AC177" i="30"/>
  <c r="AD189" i="34"/>
  <c r="AD191" i="34" s="1"/>
  <c r="AD182" i="34"/>
  <c r="AD184" i="34" s="1"/>
  <c r="AB196" i="30"/>
  <c r="AB184" i="30"/>
  <c r="AB186" i="30" s="1"/>
  <c r="AN177" i="35"/>
  <c r="AD157" i="31"/>
  <c r="AN158" i="35"/>
  <c r="AB191" i="29"/>
  <c r="AB193" i="29" s="1"/>
  <c r="AB197" i="29"/>
  <c r="AA194" i="30"/>
  <c r="AF2" i="43"/>
  <c r="AE80" i="43"/>
  <c r="AE85" i="43" s="1"/>
  <c r="AE77" i="43"/>
  <c r="AE82" i="43" s="1"/>
  <c r="AE78" i="43"/>
  <c r="AE83" i="43" s="1"/>
  <c r="AE79" i="43"/>
  <c r="AE84" i="43" s="1"/>
  <c r="AC158" i="29"/>
  <c r="AD158" i="29" s="1"/>
  <c r="AO177" i="35" l="1"/>
  <c r="AD177" i="30"/>
  <c r="AB194" i="30"/>
  <c r="AC193" i="31"/>
  <c r="AE73" i="30"/>
  <c r="AE74" i="30" s="1"/>
  <c r="AD178" i="31"/>
  <c r="AD179" i="31" s="1"/>
  <c r="AD182" i="31"/>
  <c r="AD189" i="31"/>
  <c r="AB198" i="31"/>
  <c r="AC193" i="34"/>
  <c r="AE157" i="30"/>
  <c r="AG2" i="33"/>
  <c r="AF66" i="33"/>
  <c r="AF73" i="33" s="1"/>
  <c r="AF74" i="33" s="1"/>
  <c r="AE73" i="31"/>
  <c r="AE74" i="31" s="1"/>
  <c r="AC191" i="30"/>
  <c r="AC193" i="30" s="1"/>
  <c r="AC197" i="30"/>
  <c r="AC197" i="34"/>
  <c r="AF61" i="2"/>
  <c r="AF62" i="2" s="1"/>
  <c r="AD178" i="30"/>
  <c r="AD179" i="30" s="1"/>
  <c r="AD189" i="30"/>
  <c r="AD182" i="30"/>
  <c r="AO178" i="35"/>
  <c r="AO179" i="35" s="1"/>
  <c r="AO189" i="35"/>
  <c r="AO182" i="35"/>
  <c r="AE73" i="29"/>
  <c r="AE74" i="29" s="1"/>
  <c r="AM198" i="35"/>
  <c r="AE157" i="31"/>
  <c r="AC196" i="30"/>
  <c r="AC184" i="30"/>
  <c r="AC186" i="30" s="1"/>
  <c r="AF77" i="43"/>
  <c r="AF82" i="43" s="1"/>
  <c r="AF80" i="43"/>
  <c r="AF85" i="43" s="1"/>
  <c r="AG2" i="43"/>
  <c r="AF79" i="43"/>
  <c r="AF84" i="43" s="1"/>
  <c r="AF78" i="43"/>
  <c r="AF83" i="43" s="1"/>
  <c r="AB198" i="30"/>
  <c r="AB194" i="29"/>
  <c r="AQ2" i="35"/>
  <c r="AP150" i="35"/>
  <c r="AP157" i="35" s="1"/>
  <c r="AP66" i="35"/>
  <c r="AP73" i="35" s="1"/>
  <c r="AP74" i="35" s="1"/>
  <c r="AP169" i="35"/>
  <c r="AP176" i="35" s="1"/>
  <c r="AP177" i="35" s="1"/>
  <c r="AF164" i="29"/>
  <c r="AF150" i="29"/>
  <c r="AF66" i="29"/>
  <c r="AF143" i="29"/>
  <c r="AF145" i="29"/>
  <c r="AF154" i="29"/>
  <c r="AF70" i="29"/>
  <c r="AF173" i="29"/>
  <c r="AF155" i="29"/>
  <c r="AF71" i="29"/>
  <c r="AF59" i="29"/>
  <c r="AF152" i="29"/>
  <c r="AF62" i="29"/>
  <c r="AF162" i="29"/>
  <c r="AF168" i="29"/>
  <c r="AG2" i="29"/>
  <c r="AF68" i="29"/>
  <c r="AF171" i="29"/>
  <c r="AF165" i="29"/>
  <c r="AF61" i="29"/>
  <c r="AF174" i="29"/>
  <c r="AF65" i="29"/>
  <c r="AF146" i="29"/>
  <c r="AF149" i="29"/>
  <c r="AF169" i="29"/>
  <c r="AF144" i="29"/>
  <c r="AF60" i="29"/>
  <c r="AF163" i="29"/>
  <c r="AC191" i="29"/>
  <c r="AC193" i="29" s="1"/>
  <c r="AC197" i="29"/>
  <c r="AG2" i="34"/>
  <c r="AF168" i="34"/>
  <c r="AF175" i="34" s="1"/>
  <c r="AF66" i="34"/>
  <c r="AF73" i="34" s="1"/>
  <c r="AF178" i="34" s="1"/>
  <c r="AF149" i="34"/>
  <c r="AF156" i="34" s="1"/>
  <c r="AM194" i="35"/>
  <c r="AO190" i="35"/>
  <c r="AO192" i="35" s="1"/>
  <c r="AO183" i="35"/>
  <c r="AO185" i="35" s="1"/>
  <c r="AB194" i="31"/>
  <c r="AE176" i="29"/>
  <c r="AF52" i="32"/>
  <c r="AF58" i="32"/>
  <c r="AF53" i="32"/>
  <c r="AF50" i="32"/>
  <c r="AF59" i="32"/>
  <c r="AF56" i="32"/>
  <c r="AF57" i="32"/>
  <c r="AF55" i="32"/>
  <c r="AF54" i="32"/>
  <c r="AG2" i="32"/>
  <c r="AF51" i="32"/>
  <c r="AF59" i="10"/>
  <c r="AF71" i="10"/>
  <c r="AF70" i="10"/>
  <c r="AF66" i="10"/>
  <c r="AF62" i="10"/>
  <c r="AF67" i="10"/>
  <c r="AG2" i="10"/>
  <c r="AF65" i="10"/>
  <c r="AC196" i="29"/>
  <c r="AC184" i="29"/>
  <c r="AC186" i="29" s="1"/>
  <c r="AH2" i="2"/>
  <c r="AG51" i="2"/>
  <c r="AG58" i="2"/>
  <c r="AG54" i="2"/>
  <c r="AG56" i="2"/>
  <c r="AG50" i="2"/>
  <c r="AG53" i="2"/>
  <c r="AG59" i="2"/>
  <c r="AG60" i="2"/>
  <c r="AG55" i="2"/>
  <c r="AG52" i="2"/>
  <c r="AG57" i="2"/>
  <c r="AE181" i="34"/>
  <c r="AE188" i="34"/>
  <c r="AE176" i="31"/>
  <c r="AN197" i="35"/>
  <c r="AN191" i="35"/>
  <c r="AN193" i="35" s="1"/>
  <c r="AE61" i="32"/>
  <c r="AE62" i="32" s="1"/>
  <c r="AD183" i="34"/>
  <c r="AD185" i="34" s="1"/>
  <c r="AD195" i="34"/>
  <c r="AE73" i="10"/>
  <c r="AE74" i="10" s="1"/>
  <c r="AF162" i="30"/>
  <c r="AF148" i="30"/>
  <c r="AF152" i="30"/>
  <c r="AF149" i="30"/>
  <c r="AF143" i="30"/>
  <c r="AF172" i="30"/>
  <c r="AF65" i="30"/>
  <c r="AF146" i="30"/>
  <c r="AF168" i="30"/>
  <c r="AF169" i="30"/>
  <c r="AF59" i="30"/>
  <c r="AF150" i="30"/>
  <c r="AF60" i="30"/>
  <c r="AF68" i="30"/>
  <c r="AF62" i="30"/>
  <c r="AF167" i="30"/>
  <c r="AF64" i="30"/>
  <c r="AF153" i="30"/>
  <c r="AF69" i="30"/>
  <c r="AF144" i="30"/>
  <c r="AF171" i="30"/>
  <c r="AG2" i="30"/>
  <c r="AF66" i="30"/>
  <c r="AF163" i="30"/>
  <c r="AF165" i="30"/>
  <c r="AE176" i="30"/>
  <c r="AD183" i="31"/>
  <c r="AD185" i="31" s="1"/>
  <c r="AD190" i="31"/>
  <c r="AD192" i="31" s="1"/>
  <c r="AD189" i="29"/>
  <c r="AD182" i="29"/>
  <c r="AD178" i="29"/>
  <c r="AD179" i="29" s="1"/>
  <c r="AD183" i="30"/>
  <c r="AD185" i="30" s="1"/>
  <c r="AD190" i="30"/>
  <c r="AD192" i="30" s="1"/>
  <c r="AF66" i="31"/>
  <c r="AF149" i="31"/>
  <c r="AF169" i="31"/>
  <c r="AF152" i="31"/>
  <c r="AF168" i="31"/>
  <c r="AF62" i="31"/>
  <c r="AF162" i="31"/>
  <c r="AF143" i="31"/>
  <c r="AF65" i="31"/>
  <c r="AF59" i="31"/>
  <c r="AG2" i="31"/>
  <c r="AF150" i="31"/>
  <c r="AF146" i="31"/>
  <c r="AF165" i="31"/>
  <c r="AF68" i="31"/>
  <c r="AF171" i="31"/>
  <c r="AE157" i="29"/>
  <c r="AE158" i="29" s="1"/>
  <c r="AD190" i="34"/>
  <c r="AD192" i="34" s="1"/>
  <c r="AD196" i="34"/>
  <c r="AC196" i="31"/>
  <c r="AD158" i="31"/>
  <c r="AE158" i="31" s="1"/>
  <c r="AE182" i="34"/>
  <c r="AE184" i="34" s="1"/>
  <c r="AE189" i="34"/>
  <c r="AE191" i="34" s="1"/>
  <c r="AE176" i="34"/>
  <c r="AE158" i="30"/>
  <c r="AB198" i="29"/>
  <c r="AE177" i="30"/>
  <c r="AF21" i="48"/>
  <c r="AF23" i="48" s="1"/>
  <c r="AG2" i="48"/>
  <c r="AO158" i="35"/>
  <c r="AD177" i="31"/>
  <c r="AE177" i="31" s="1"/>
  <c r="AD183" i="29"/>
  <c r="AD185" i="29" s="1"/>
  <c r="AD190" i="29"/>
  <c r="AD192" i="29" s="1"/>
  <c r="AN196" i="35"/>
  <c r="AN198" i="35" s="1"/>
  <c r="AN184" i="35"/>
  <c r="AN186" i="35" s="1"/>
  <c r="AN194" i="35" s="1"/>
  <c r="AC197" i="31"/>
  <c r="AC186" i="31"/>
  <c r="AC194" i="31" s="1"/>
  <c r="AE157" i="34"/>
  <c r="AD177" i="29"/>
  <c r="AC194" i="29" l="1"/>
  <c r="AP158" i="35"/>
  <c r="AF176" i="34"/>
  <c r="AC194" i="30"/>
  <c r="AE177" i="29"/>
  <c r="AC198" i="31"/>
  <c r="AC198" i="30"/>
  <c r="AF157" i="31"/>
  <c r="AF158" i="31" s="1"/>
  <c r="AC198" i="29"/>
  <c r="AF73" i="10"/>
  <c r="AF61" i="32"/>
  <c r="AF62" i="32" s="1"/>
  <c r="AF176" i="30"/>
  <c r="AF74" i="10"/>
  <c r="AF73" i="29"/>
  <c r="AF74" i="29" s="1"/>
  <c r="AD184" i="30"/>
  <c r="AD186" i="30" s="1"/>
  <c r="AD196" i="30"/>
  <c r="AF176" i="31"/>
  <c r="AF177" i="31" s="1"/>
  <c r="AE190" i="34"/>
  <c r="AE192" i="34" s="1"/>
  <c r="AE196" i="34"/>
  <c r="AG61" i="2"/>
  <c r="AG62" i="2" s="1"/>
  <c r="AF157" i="34"/>
  <c r="AF188" i="34"/>
  <c r="AF181" i="34"/>
  <c r="AE182" i="31"/>
  <c r="AE178" i="31"/>
  <c r="AE179" i="31" s="1"/>
  <c r="AE189" i="31"/>
  <c r="AD191" i="30"/>
  <c r="AD193" i="30" s="1"/>
  <c r="AD197" i="30"/>
  <c r="AH2" i="33"/>
  <c r="AG66" i="33"/>
  <c r="AG73" i="33" s="1"/>
  <c r="AG74" i="33" s="1"/>
  <c r="AG21" i="48"/>
  <c r="AG23" i="48" s="1"/>
  <c r="AH2" i="48"/>
  <c r="AD197" i="34"/>
  <c r="AE195" i="34"/>
  <c r="AE197" i="34" s="1"/>
  <c r="AE183" i="34"/>
  <c r="AE185" i="34" s="1"/>
  <c r="AG67" i="10"/>
  <c r="AG62" i="10"/>
  <c r="AG70" i="10"/>
  <c r="AG71" i="10"/>
  <c r="AG59" i="10"/>
  <c r="AG66" i="10"/>
  <c r="AH2" i="10"/>
  <c r="AG65" i="10"/>
  <c r="AG57" i="32"/>
  <c r="AG54" i="32"/>
  <c r="AG58" i="32"/>
  <c r="AG55" i="32"/>
  <c r="AG51" i="32"/>
  <c r="AH2" i="32"/>
  <c r="AG56" i="32"/>
  <c r="AG53" i="32"/>
  <c r="AG52" i="32"/>
  <c r="AG59" i="32"/>
  <c r="AG50" i="32"/>
  <c r="AE178" i="30"/>
  <c r="AE179" i="30" s="1"/>
  <c r="AE189" i="30"/>
  <c r="AE182" i="30"/>
  <c r="AD196" i="29"/>
  <c r="AD184" i="29"/>
  <c r="AD186" i="29" s="1"/>
  <c r="AG152" i="30"/>
  <c r="AG167" i="30"/>
  <c r="AG153" i="30"/>
  <c r="AG165" i="30"/>
  <c r="AG172" i="30"/>
  <c r="AG146" i="30"/>
  <c r="AG162" i="30"/>
  <c r="AG149" i="30"/>
  <c r="AG168" i="30"/>
  <c r="AG69" i="30"/>
  <c r="AG163" i="30"/>
  <c r="AG144" i="30"/>
  <c r="AH2" i="30"/>
  <c r="AG148" i="30"/>
  <c r="AG169" i="30"/>
  <c r="AG60" i="30"/>
  <c r="AG143" i="30"/>
  <c r="AG59" i="30"/>
  <c r="AG66" i="30"/>
  <c r="AG150" i="30"/>
  <c r="AG68" i="30"/>
  <c r="AG65" i="30"/>
  <c r="AG62" i="30"/>
  <c r="AG171" i="30"/>
  <c r="AG64" i="30"/>
  <c r="AD193" i="34"/>
  <c r="AF189" i="34"/>
  <c r="AF191" i="34" s="1"/>
  <c r="AF182" i="34"/>
  <c r="AF184" i="34" s="1"/>
  <c r="AG60" i="29"/>
  <c r="AG165" i="29"/>
  <c r="AG163" i="29"/>
  <c r="AG155" i="29"/>
  <c r="AG164" i="29"/>
  <c r="AG162" i="29"/>
  <c r="AG169" i="29"/>
  <c r="AG168" i="29"/>
  <c r="AG61" i="29"/>
  <c r="AG171" i="29"/>
  <c r="AG152" i="29"/>
  <c r="AG65" i="29"/>
  <c r="AG62" i="29"/>
  <c r="AG68" i="29"/>
  <c r="AG145" i="29"/>
  <c r="AG173" i="29"/>
  <c r="AG59" i="29"/>
  <c r="AG174" i="29"/>
  <c r="AG70" i="29"/>
  <c r="AG154" i="29"/>
  <c r="AG150" i="29"/>
  <c r="AG71" i="29"/>
  <c r="AG146" i="29"/>
  <c r="AG149" i="29"/>
  <c r="AG143" i="29"/>
  <c r="AG144" i="29"/>
  <c r="AG66" i="29"/>
  <c r="AH2" i="29"/>
  <c r="AP190" i="35"/>
  <c r="AP192" i="35" s="1"/>
  <c r="AP183" i="35"/>
  <c r="AP185" i="35" s="1"/>
  <c r="AF177" i="30"/>
  <c r="AD197" i="29"/>
  <c r="AD191" i="29"/>
  <c r="AD193" i="29" s="1"/>
  <c r="AF157" i="30"/>
  <c r="AF158" i="30" s="1"/>
  <c r="AE183" i="29"/>
  <c r="AE185" i="29" s="1"/>
  <c r="AE190" i="29"/>
  <c r="AE192" i="29" s="1"/>
  <c r="AG66" i="34"/>
  <c r="AG73" i="34" s="1"/>
  <c r="AG178" i="34" s="1"/>
  <c r="AH2" i="34"/>
  <c r="AG149" i="34"/>
  <c r="AG156" i="34" s="1"/>
  <c r="AG168" i="34"/>
  <c r="AG175" i="34" s="1"/>
  <c r="AH2" i="43"/>
  <c r="AG80" i="43"/>
  <c r="AG85" i="43" s="1"/>
  <c r="AG77" i="43"/>
  <c r="AG82" i="43" s="1"/>
  <c r="AG78" i="43"/>
  <c r="AG83" i="43" s="1"/>
  <c r="AG79" i="43"/>
  <c r="AG84" i="43" s="1"/>
  <c r="AF176" i="29"/>
  <c r="AF177" i="29" s="1"/>
  <c r="AP178" i="35"/>
  <c r="AP179" i="35" s="1"/>
  <c r="AP189" i="35"/>
  <c r="AP182" i="35"/>
  <c r="AO196" i="35"/>
  <c r="AO184" i="35"/>
  <c r="AO186" i="35" s="1"/>
  <c r="AD191" i="31"/>
  <c r="AD193" i="31" s="1"/>
  <c r="AD197" i="31"/>
  <c r="AF73" i="31"/>
  <c r="AF74" i="31" s="1"/>
  <c r="AF73" i="30"/>
  <c r="AF74" i="30" s="1"/>
  <c r="AH53" i="2"/>
  <c r="AH60" i="2"/>
  <c r="AH52" i="2"/>
  <c r="AH50" i="2"/>
  <c r="AH55" i="2"/>
  <c r="AH59" i="2"/>
  <c r="AH51" i="2"/>
  <c r="AH58" i="2"/>
  <c r="AH54" i="2"/>
  <c r="AI2" i="2"/>
  <c r="AH56" i="2"/>
  <c r="AH57" i="2"/>
  <c r="AQ150" i="35"/>
  <c r="AQ157" i="35" s="1"/>
  <c r="AQ158" i="35" s="1"/>
  <c r="AR2" i="35"/>
  <c r="AQ169" i="35"/>
  <c r="AQ176" i="35" s="1"/>
  <c r="AQ66" i="35"/>
  <c r="AQ73" i="35" s="1"/>
  <c r="AQ74" i="35" s="1"/>
  <c r="AO197" i="35"/>
  <c r="AO191" i="35"/>
  <c r="AO193" i="35" s="1"/>
  <c r="AD184" i="31"/>
  <c r="AD186" i="31" s="1"/>
  <c r="AD196" i="31"/>
  <c r="AG66" i="31"/>
  <c r="AG168" i="31"/>
  <c r="AG68" i="31"/>
  <c r="AG162" i="31"/>
  <c r="AG149" i="31"/>
  <c r="AG169" i="31"/>
  <c r="AG59" i="31"/>
  <c r="AG65" i="31"/>
  <c r="AG152" i="31"/>
  <c r="AG150" i="31"/>
  <c r="AH2" i="31"/>
  <c r="AG62" i="31"/>
  <c r="AG165" i="31"/>
  <c r="AG146" i="31"/>
  <c r="AG143" i="31"/>
  <c r="AG171" i="31"/>
  <c r="AE182" i="29"/>
  <c r="AE189" i="29"/>
  <c r="AE178" i="29"/>
  <c r="AE179" i="29" s="1"/>
  <c r="AE190" i="30"/>
  <c r="AE192" i="30" s="1"/>
  <c r="AE183" i="30"/>
  <c r="AE185" i="30" s="1"/>
  <c r="AE183" i="31"/>
  <c r="AE185" i="31" s="1"/>
  <c r="AE190" i="31"/>
  <c r="AE192" i="31" s="1"/>
  <c r="AF157" i="29"/>
  <c r="AF74" i="34"/>
  <c r="AG74" i="34" s="1"/>
  <c r="AF182" i="31" l="1"/>
  <c r="AF189" i="31"/>
  <c r="AF178" i="31"/>
  <c r="AE193" i="34"/>
  <c r="AD198" i="31"/>
  <c r="AD194" i="31"/>
  <c r="AD198" i="30"/>
  <c r="AD194" i="30"/>
  <c r="AG73" i="31"/>
  <c r="AG74" i="31" s="1"/>
  <c r="AO198" i="35"/>
  <c r="AG157" i="31"/>
  <c r="AG158" i="31" s="1"/>
  <c r="AG157" i="30"/>
  <c r="AG158" i="30" s="1"/>
  <c r="AO194" i="35"/>
  <c r="AF184" i="31"/>
  <c r="AI2" i="34"/>
  <c r="AH149" i="34"/>
  <c r="AH156" i="34" s="1"/>
  <c r="AH168" i="34"/>
  <c r="AH175" i="34" s="1"/>
  <c r="AH66" i="34"/>
  <c r="AH73" i="34" s="1"/>
  <c r="AH178" i="34" s="1"/>
  <c r="AE196" i="31"/>
  <c r="AE184" i="31"/>
  <c r="AE186" i="31" s="1"/>
  <c r="AG176" i="29"/>
  <c r="AG73" i="30"/>
  <c r="AG74" i="30" s="1"/>
  <c r="AG61" i="32"/>
  <c r="AG62" i="32" s="1"/>
  <c r="AF183" i="34"/>
  <c r="AF185" i="34" s="1"/>
  <c r="AF195" i="34"/>
  <c r="AP184" i="35"/>
  <c r="AP186" i="35" s="1"/>
  <c r="AP196" i="35"/>
  <c r="AG182" i="30"/>
  <c r="AG189" i="30"/>
  <c r="AF190" i="34"/>
  <c r="AF192" i="34" s="1"/>
  <c r="AF196" i="34"/>
  <c r="AG176" i="31"/>
  <c r="AG177" i="31" s="1"/>
  <c r="AP197" i="35"/>
  <c r="AP191" i="35"/>
  <c r="AP193" i="35" s="1"/>
  <c r="AH143" i="29"/>
  <c r="AH162" i="29"/>
  <c r="AH169" i="29"/>
  <c r="AH149" i="29"/>
  <c r="AH165" i="29"/>
  <c r="AH154" i="29"/>
  <c r="AH71" i="29"/>
  <c r="AH168" i="29"/>
  <c r="AH59" i="29"/>
  <c r="AH65" i="29"/>
  <c r="AH174" i="29"/>
  <c r="AH145" i="29"/>
  <c r="AH62" i="29"/>
  <c r="AH144" i="29"/>
  <c r="AH68" i="29"/>
  <c r="AI2" i="29"/>
  <c r="AH146" i="29"/>
  <c r="AH60" i="29"/>
  <c r="AH152" i="29"/>
  <c r="AH155" i="29"/>
  <c r="AH164" i="29"/>
  <c r="AH173" i="29"/>
  <c r="AH150" i="29"/>
  <c r="AH66" i="29"/>
  <c r="AH61" i="29"/>
  <c r="AH171" i="29"/>
  <c r="AH163" i="29"/>
  <c r="AH70" i="29"/>
  <c r="AD194" i="29"/>
  <c r="AI2" i="33"/>
  <c r="AH66" i="33"/>
  <c r="AH73" i="33" s="1"/>
  <c r="AH74" i="33" s="1"/>
  <c r="AG182" i="31"/>
  <c r="AG189" i="31"/>
  <c r="AQ190" i="35"/>
  <c r="AQ192" i="35" s="1"/>
  <c r="AQ183" i="35"/>
  <c r="AQ185" i="35" s="1"/>
  <c r="AF182" i="30"/>
  <c r="AF189" i="30"/>
  <c r="AF178" i="30"/>
  <c r="AF179" i="30" s="1"/>
  <c r="AG176" i="30"/>
  <c r="AG177" i="30" s="1"/>
  <c r="AD198" i="29"/>
  <c r="AR169" i="35"/>
  <c r="AR176" i="35" s="1"/>
  <c r="AR66" i="35"/>
  <c r="AR73" i="35" s="1"/>
  <c r="AR74" i="35" s="1"/>
  <c r="AR150" i="35"/>
  <c r="AR157" i="35" s="1"/>
  <c r="AS2" i="35"/>
  <c r="AF190" i="29"/>
  <c r="AF192" i="29" s="1"/>
  <c r="AF183" i="29"/>
  <c r="AF185" i="29" s="1"/>
  <c r="AH77" i="43"/>
  <c r="AH82" i="43" s="1"/>
  <c r="AH78" i="43"/>
  <c r="AH83" i="43" s="1"/>
  <c r="AH80" i="43"/>
  <c r="AH85" i="43" s="1"/>
  <c r="AH79" i="43"/>
  <c r="AH84" i="43" s="1"/>
  <c r="AI2" i="43"/>
  <c r="AH65" i="10"/>
  <c r="AH70" i="10"/>
  <c r="AH71" i="10"/>
  <c r="AH66" i="10"/>
  <c r="AH59" i="10"/>
  <c r="AI2" i="10"/>
  <c r="AH67" i="10"/>
  <c r="AH62" i="10"/>
  <c r="AQ177" i="35"/>
  <c r="AH165" i="31"/>
  <c r="AH149" i="31"/>
  <c r="AH66" i="31"/>
  <c r="AH146" i="31"/>
  <c r="AH68" i="31"/>
  <c r="AH62" i="31"/>
  <c r="AH150" i="31"/>
  <c r="AH168" i="31"/>
  <c r="AH65" i="31"/>
  <c r="AH59" i="31"/>
  <c r="AI2" i="31"/>
  <c r="AH169" i="31"/>
  <c r="AH143" i="31"/>
  <c r="AH162" i="31"/>
  <c r="AH171" i="31"/>
  <c r="AH152" i="31"/>
  <c r="AF158" i="29"/>
  <c r="AF178" i="29"/>
  <c r="AF179" i="29" s="1"/>
  <c r="AF189" i="29"/>
  <c r="AF182" i="29"/>
  <c r="AQ178" i="35"/>
  <c r="AQ179" i="35" s="1"/>
  <c r="AQ189" i="35"/>
  <c r="AQ182" i="35"/>
  <c r="AF179" i="31"/>
  <c r="AG189" i="34"/>
  <c r="AG191" i="34" s="1"/>
  <c r="AG182" i="34"/>
  <c r="AG184" i="34" s="1"/>
  <c r="AG157" i="29"/>
  <c r="AG73" i="29"/>
  <c r="AG74" i="29" s="1"/>
  <c r="AH167" i="30"/>
  <c r="AH169" i="30"/>
  <c r="AH144" i="30"/>
  <c r="AH68" i="30"/>
  <c r="AH65" i="30"/>
  <c r="AH148" i="30"/>
  <c r="AH143" i="30"/>
  <c r="AH172" i="30"/>
  <c r="AH168" i="30"/>
  <c r="AH69" i="30"/>
  <c r="AH153" i="30"/>
  <c r="AH152" i="30"/>
  <c r="AH66" i="30"/>
  <c r="AH146" i="30"/>
  <c r="AI2" i="30"/>
  <c r="AH64" i="30"/>
  <c r="AH62" i="30"/>
  <c r="AH171" i="30"/>
  <c r="AH150" i="30"/>
  <c r="AH162" i="30"/>
  <c r="AH165" i="30"/>
  <c r="AH60" i="30"/>
  <c r="AH149" i="30"/>
  <c r="AH163" i="30"/>
  <c r="AH59" i="30"/>
  <c r="AE184" i="30"/>
  <c r="AE186" i="30" s="1"/>
  <c r="AE196" i="30"/>
  <c r="AH55" i="32"/>
  <c r="AH54" i="32"/>
  <c r="AI2" i="32"/>
  <c r="AH58" i="32"/>
  <c r="AH57" i="32"/>
  <c r="AH53" i="32"/>
  <c r="AH51" i="32"/>
  <c r="AH52" i="32"/>
  <c r="AH50" i="32"/>
  <c r="AH59" i="32"/>
  <c r="AH56" i="32"/>
  <c r="AE197" i="31"/>
  <c r="AE191" i="31"/>
  <c r="AE193" i="31" s="1"/>
  <c r="AF190" i="30"/>
  <c r="AF192" i="30" s="1"/>
  <c r="AF183" i="30"/>
  <c r="AF185" i="30" s="1"/>
  <c r="AI54" i="2"/>
  <c r="AI50" i="2"/>
  <c r="AJ2" i="2"/>
  <c r="AI60" i="2"/>
  <c r="AI55" i="2"/>
  <c r="AI51" i="2"/>
  <c r="AI56" i="2"/>
  <c r="AI53" i="2"/>
  <c r="AI59" i="2"/>
  <c r="AI58" i="2"/>
  <c r="AI57" i="2"/>
  <c r="AI52" i="2"/>
  <c r="AE191" i="29"/>
  <c r="AE193" i="29" s="1"/>
  <c r="AE197" i="29"/>
  <c r="AH74" i="34"/>
  <c r="AE184" i="29"/>
  <c r="AE186" i="29" s="1"/>
  <c r="AE196" i="29"/>
  <c r="AH61" i="2"/>
  <c r="AH62" i="2" s="1"/>
  <c r="AF191" i="31"/>
  <c r="AG157" i="34"/>
  <c r="AH157" i="34" s="1"/>
  <c r="AG188" i="34"/>
  <c r="AG181" i="34"/>
  <c r="AE197" i="30"/>
  <c r="AE191" i="30"/>
  <c r="AE193" i="30" s="1"/>
  <c r="AG73" i="10"/>
  <c r="AG74" i="10" s="1"/>
  <c r="AI2" i="48"/>
  <c r="AH21" i="48"/>
  <c r="AH23" i="48" s="1"/>
  <c r="AF183" i="31"/>
  <c r="AF185" i="31" s="1"/>
  <c r="AF190" i="31"/>
  <c r="AF192" i="31" s="1"/>
  <c r="AG176" i="34"/>
  <c r="AH176" i="34" s="1"/>
  <c r="AP198" i="35" l="1"/>
  <c r="AG178" i="31"/>
  <c r="AG179" i="31" s="1"/>
  <c r="AG178" i="30"/>
  <c r="AG179" i="30" s="1"/>
  <c r="AE198" i="30"/>
  <c r="AE198" i="29"/>
  <c r="AE194" i="29"/>
  <c r="AE194" i="30"/>
  <c r="AH176" i="31"/>
  <c r="AH177" i="31" s="1"/>
  <c r="AQ184" i="35"/>
  <c r="AQ186" i="35" s="1"/>
  <c r="AQ196" i="35"/>
  <c r="AT2" i="35"/>
  <c r="AS150" i="35"/>
  <c r="AS157" i="35" s="1"/>
  <c r="AS169" i="35"/>
  <c r="AS176" i="35" s="1"/>
  <c r="AS66" i="35"/>
  <c r="AS73" i="35" s="1"/>
  <c r="AS74" i="35" s="1"/>
  <c r="AF184" i="30"/>
  <c r="AF186" i="30" s="1"/>
  <c r="AF196" i="30"/>
  <c r="AF193" i="34"/>
  <c r="AH182" i="34"/>
  <c r="AH184" i="34" s="1"/>
  <c r="AH189" i="34"/>
  <c r="AH191" i="34" s="1"/>
  <c r="AQ197" i="35"/>
  <c r="AQ191" i="35"/>
  <c r="AQ193" i="35" s="1"/>
  <c r="AI78" i="43"/>
  <c r="AI83" i="43" s="1"/>
  <c r="AI77" i="43"/>
  <c r="AI82" i="43" s="1"/>
  <c r="AI80" i="43"/>
  <c r="AI85" i="43" s="1"/>
  <c r="AJ2" i="43"/>
  <c r="AI79" i="43"/>
  <c r="AI84" i="43" s="1"/>
  <c r="AR178" i="35"/>
  <c r="AR179" i="35" s="1"/>
  <c r="AR189" i="35"/>
  <c r="AR182" i="35"/>
  <c r="AH181" i="34"/>
  <c r="AH188" i="34"/>
  <c r="AG190" i="34"/>
  <c r="AG192" i="34" s="1"/>
  <c r="AG196" i="34"/>
  <c r="AH73" i="30"/>
  <c r="AH74" i="30" s="1"/>
  <c r="AH157" i="31"/>
  <c r="AH158" i="31" s="1"/>
  <c r="AI67" i="10"/>
  <c r="AI65" i="10"/>
  <c r="AI70" i="10"/>
  <c r="AI66" i="10"/>
  <c r="AI71" i="10"/>
  <c r="AI59" i="10"/>
  <c r="AJ2" i="10"/>
  <c r="AI62" i="10"/>
  <c r="AG191" i="30"/>
  <c r="AI66" i="34"/>
  <c r="AI73" i="34" s="1"/>
  <c r="AI178" i="34" s="1"/>
  <c r="AJ2" i="34"/>
  <c r="AI168" i="34"/>
  <c r="AI175" i="34" s="1"/>
  <c r="AI149" i="34"/>
  <c r="AI156" i="34" s="1"/>
  <c r="AG195" i="34"/>
  <c r="AG197" i="34" s="1"/>
  <c r="AG183" i="34"/>
  <c r="AG185" i="34" s="1"/>
  <c r="AF196" i="29"/>
  <c r="AF184" i="29"/>
  <c r="AF186" i="29" s="1"/>
  <c r="AH73" i="10"/>
  <c r="AH74" i="10" s="1"/>
  <c r="AR190" i="35"/>
  <c r="AR192" i="35" s="1"/>
  <c r="AR183" i="35"/>
  <c r="AR185" i="35" s="1"/>
  <c r="AG191" i="31"/>
  <c r="AH176" i="29"/>
  <c r="AG190" i="29"/>
  <c r="AG192" i="29" s="1"/>
  <c r="AG183" i="29"/>
  <c r="AG185" i="29" s="1"/>
  <c r="AF186" i="31"/>
  <c r="AI21" i="48"/>
  <c r="AI23" i="48" s="1"/>
  <c r="AJ2" i="48"/>
  <c r="AI60" i="30"/>
  <c r="AI169" i="30"/>
  <c r="AI162" i="30"/>
  <c r="AI165" i="30"/>
  <c r="AJ2" i="30"/>
  <c r="AI69" i="30"/>
  <c r="AI149" i="30"/>
  <c r="AI172" i="30"/>
  <c r="AI68" i="30"/>
  <c r="AI167" i="30"/>
  <c r="AI171" i="30"/>
  <c r="AI65" i="30"/>
  <c r="AI66" i="30"/>
  <c r="AI146" i="30"/>
  <c r="AI150" i="30"/>
  <c r="AI64" i="30"/>
  <c r="AI148" i="30"/>
  <c r="AI163" i="30"/>
  <c r="AI152" i="30"/>
  <c r="AI62" i="30"/>
  <c r="AI143" i="30"/>
  <c r="AI59" i="30"/>
  <c r="AI144" i="30"/>
  <c r="AI168" i="30"/>
  <c r="AI153" i="30"/>
  <c r="AH157" i="30"/>
  <c r="AG182" i="29"/>
  <c r="AG189" i="29"/>
  <c r="AG178" i="29"/>
  <c r="AG179" i="29" s="1"/>
  <c r="AF191" i="29"/>
  <c r="AF193" i="29" s="1"/>
  <c r="AF197" i="29"/>
  <c r="AI149" i="31"/>
  <c r="AI171" i="31"/>
  <c r="AI143" i="31"/>
  <c r="AI68" i="31"/>
  <c r="AI169" i="31"/>
  <c r="AI150" i="31"/>
  <c r="AI162" i="31"/>
  <c r="AI146" i="31"/>
  <c r="AI152" i="31"/>
  <c r="AI59" i="31"/>
  <c r="AI65" i="31"/>
  <c r="AJ2" i="31"/>
  <c r="AI66" i="31"/>
  <c r="AI62" i="31"/>
  <c r="AI168" i="31"/>
  <c r="AI165" i="31"/>
  <c r="AG184" i="31"/>
  <c r="AH73" i="29"/>
  <c r="AH74" i="29" s="1"/>
  <c r="AH157" i="29"/>
  <c r="AG184" i="30"/>
  <c r="AE194" i="31"/>
  <c r="AF196" i="31"/>
  <c r="AF197" i="31"/>
  <c r="AI55" i="32"/>
  <c r="AI57" i="32"/>
  <c r="AI58" i="32"/>
  <c r="AI50" i="32"/>
  <c r="AI56" i="32"/>
  <c r="AI52" i="32"/>
  <c r="AI51" i="32"/>
  <c r="AI54" i="32"/>
  <c r="AJ2" i="32"/>
  <c r="AI59" i="32"/>
  <c r="AI53" i="32"/>
  <c r="AH73" i="31"/>
  <c r="AH74" i="31" s="1"/>
  <c r="AG183" i="30"/>
  <c r="AG185" i="30" s="1"/>
  <c r="AG190" i="30"/>
  <c r="AG192" i="30" s="1"/>
  <c r="AI154" i="29"/>
  <c r="AI59" i="29"/>
  <c r="AI68" i="29"/>
  <c r="AI145" i="29"/>
  <c r="AI171" i="29"/>
  <c r="AI61" i="29"/>
  <c r="AI149" i="29"/>
  <c r="AI150" i="29"/>
  <c r="AI66" i="29"/>
  <c r="AI163" i="29"/>
  <c r="AI143" i="29"/>
  <c r="AI146" i="29"/>
  <c r="AI70" i="29"/>
  <c r="AI173" i="29"/>
  <c r="AI71" i="29"/>
  <c r="AI164" i="29"/>
  <c r="AI169" i="29"/>
  <c r="AI65" i="29"/>
  <c r="AI152" i="29"/>
  <c r="AI144" i="29"/>
  <c r="AI162" i="29"/>
  <c r="AJ2" i="29"/>
  <c r="AI168" i="29"/>
  <c r="AI165" i="29"/>
  <c r="AI60" i="29"/>
  <c r="AI62" i="29"/>
  <c r="AI174" i="29"/>
  <c r="AI155" i="29"/>
  <c r="AE198" i="31"/>
  <c r="AJ50" i="2"/>
  <c r="AJ59" i="2"/>
  <c r="AJ53" i="2"/>
  <c r="AJ60" i="2"/>
  <c r="AJ57" i="2"/>
  <c r="AK2" i="2"/>
  <c r="AJ55" i="2"/>
  <c r="AJ54" i="2"/>
  <c r="AJ56" i="2"/>
  <c r="AJ51" i="2"/>
  <c r="AJ52" i="2"/>
  <c r="AJ58" i="2"/>
  <c r="AG158" i="29"/>
  <c r="AP194" i="35"/>
  <c r="AR158" i="35"/>
  <c r="AS158" i="35" s="1"/>
  <c r="AF193" i="31"/>
  <c r="AI61" i="2"/>
  <c r="AI62" i="2" s="1"/>
  <c r="AH61" i="32"/>
  <c r="AH62" i="32" s="1"/>
  <c r="AH176" i="30"/>
  <c r="AH177" i="30" s="1"/>
  <c r="AR177" i="35"/>
  <c r="AS177" i="35" s="1"/>
  <c r="AF191" i="30"/>
  <c r="AF193" i="30" s="1"/>
  <c r="AF197" i="30"/>
  <c r="AI66" i="33"/>
  <c r="AI73" i="33" s="1"/>
  <c r="AI74" i="33" s="1"/>
  <c r="AJ2" i="33"/>
  <c r="AG183" i="31"/>
  <c r="AG185" i="31" s="1"/>
  <c r="AG190" i="31"/>
  <c r="AG192" i="31" s="1"/>
  <c r="AF197" i="34"/>
  <c r="AG177" i="29"/>
  <c r="AH177" i="29" s="1"/>
  <c r="AF198" i="30" l="1"/>
  <c r="AH158" i="29"/>
  <c r="AF198" i="31"/>
  <c r="AH190" i="31"/>
  <c r="AH183" i="31"/>
  <c r="AH185" i="31" s="1"/>
  <c r="AG193" i="34"/>
  <c r="AG196" i="30"/>
  <c r="AI73" i="10"/>
  <c r="AI74" i="10" s="1"/>
  <c r="AI74" i="34"/>
  <c r="AI73" i="29"/>
  <c r="AI74" i="29" s="1"/>
  <c r="AG196" i="31"/>
  <c r="AK2" i="48"/>
  <c r="AJ21" i="48"/>
  <c r="AJ23" i="48" s="1"/>
  <c r="AG197" i="31"/>
  <c r="AJ59" i="10"/>
  <c r="AJ67" i="10"/>
  <c r="AJ71" i="10"/>
  <c r="AK2" i="10"/>
  <c r="AJ65" i="10"/>
  <c r="AJ66" i="10"/>
  <c r="AJ62" i="10"/>
  <c r="AJ70" i="10"/>
  <c r="AR197" i="35"/>
  <c r="AR191" i="35"/>
  <c r="AR193" i="35" s="1"/>
  <c r="AI188" i="34"/>
  <c r="AI181" i="34"/>
  <c r="AS190" i="35"/>
  <c r="AS192" i="35" s="1"/>
  <c r="AS183" i="35"/>
  <c r="AS185" i="35" s="1"/>
  <c r="AI176" i="31"/>
  <c r="AI73" i="30"/>
  <c r="AI74" i="30" s="1"/>
  <c r="AI189" i="34"/>
  <c r="AI191" i="34" s="1"/>
  <c r="AI182" i="34"/>
  <c r="AI184" i="34" s="1"/>
  <c r="AS178" i="35"/>
  <c r="AS179" i="35" s="1"/>
  <c r="AS189" i="35"/>
  <c r="AS182" i="35"/>
  <c r="AH183" i="30"/>
  <c r="AH185" i="30" s="1"/>
  <c r="AH190" i="30"/>
  <c r="AH192" i="30" s="1"/>
  <c r="AG186" i="30"/>
  <c r="AI157" i="30"/>
  <c r="AJ69" i="30"/>
  <c r="AJ65" i="30"/>
  <c r="AJ171" i="30"/>
  <c r="AJ153" i="30"/>
  <c r="AJ62" i="30"/>
  <c r="AJ172" i="30"/>
  <c r="AJ152" i="30"/>
  <c r="AJ150" i="30"/>
  <c r="AJ168" i="30"/>
  <c r="AJ68" i="30"/>
  <c r="AJ66" i="30"/>
  <c r="AJ167" i="30"/>
  <c r="AJ64" i="30"/>
  <c r="AJ162" i="30"/>
  <c r="AJ146" i="30"/>
  <c r="AJ144" i="30"/>
  <c r="AJ165" i="30"/>
  <c r="AJ143" i="30"/>
  <c r="AJ149" i="30"/>
  <c r="AJ169" i="30"/>
  <c r="AJ148" i="30"/>
  <c r="AJ60" i="30"/>
  <c r="AK2" i="30"/>
  <c r="AJ163" i="30"/>
  <c r="AJ59" i="30"/>
  <c r="AF194" i="31"/>
  <c r="AK2" i="34"/>
  <c r="AJ66" i="34"/>
  <c r="AJ73" i="34" s="1"/>
  <c r="AJ178" i="34" s="1"/>
  <c r="AJ168" i="34"/>
  <c r="AJ175" i="34" s="1"/>
  <c r="AJ149" i="34"/>
  <c r="AJ156" i="34" s="1"/>
  <c r="AJ77" i="43"/>
  <c r="AJ82" i="43" s="1"/>
  <c r="AK2" i="43"/>
  <c r="AJ78" i="43"/>
  <c r="AJ83" i="43" s="1"/>
  <c r="AJ79" i="43"/>
  <c r="AJ84" i="43" s="1"/>
  <c r="AJ80" i="43"/>
  <c r="AJ85" i="43" s="1"/>
  <c r="AT66" i="35"/>
  <c r="AT73" i="35" s="1"/>
  <c r="AT74" i="35" s="1"/>
  <c r="AU2" i="35"/>
  <c r="AT169" i="35"/>
  <c r="AT176" i="35" s="1"/>
  <c r="AT150" i="35"/>
  <c r="AT157" i="35" s="1"/>
  <c r="AT158" i="35" s="1"/>
  <c r="AJ61" i="2"/>
  <c r="AJ62" i="2" s="1"/>
  <c r="AJ171" i="29"/>
  <c r="AJ150" i="29"/>
  <c r="AJ174" i="29"/>
  <c r="AJ70" i="29"/>
  <c r="AJ168" i="29"/>
  <c r="AJ162" i="29"/>
  <c r="AJ173" i="29"/>
  <c r="AJ152" i="29"/>
  <c r="AJ143" i="29"/>
  <c r="AJ155" i="29"/>
  <c r="AJ146" i="29"/>
  <c r="AJ60" i="29"/>
  <c r="AJ66" i="29"/>
  <c r="AJ65" i="29"/>
  <c r="AJ71" i="29"/>
  <c r="AJ62" i="29"/>
  <c r="AJ163" i="29"/>
  <c r="AJ154" i="29"/>
  <c r="AJ169" i="29"/>
  <c r="AJ165" i="29"/>
  <c r="AJ61" i="29"/>
  <c r="AK2" i="29"/>
  <c r="AJ164" i="29"/>
  <c r="AJ68" i="29"/>
  <c r="AJ145" i="29"/>
  <c r="AJ144" i="29"/>
  <c r="AJ59" i="29"/>
  <c r="AJ149" i="29"/>
  <c r="AI61" i="32"/>
  <c r="AI62" i="32" s="1"/>
  <c r="AG191" i="29"/>
  <c r="AG193" i="29" s="1"/>
  <c r="AG197" i="29"/>
  <c r="AF194" i="29"/>
  <c r="AI176" i="34"/>
  <c r="AJ66" i="33"/>
  <c r="AJ73" i="33" s="1"/>
  <c r="AJ74" i="33" s="1"/>
  <c r="AK2" i="33"/>
  <c r="AI176" i="29"/>
  <c r="AH182" i="29"/>
  <c r="AH189" i="29"/>
  <c r="AH178" i="29"/>
  <c r="AH179" i="29" s="1"/>
  <c r="AJ65" i="31"/>
  <c r="AJ152" i="31"/>
  <c r="AJ146" i="31"/>
  <c r="AJ149" i="31"/>
  <c r="AJ66" i="31"/>
  <c r="AK2" i="31"/>
  <c r="AJ59" i="31"/>
  <c r="AJ169" i="31"/>
  <c r="AJ68" i="31"/>
  <c r="AJ168" i="31"/>
  <c r="AJ171" i="31"/>
  <c r="AJ62" i="31"/>
  <c r="AJ165" i="31"/>
  <c r="AJ150" i="31"/>
  <c r="AJ162" i="31"/>
  <c r="AJ143" i="31"/>
  <c r="AG196" i="29"/>
  <c r="AG184" i="29"/>
  <c r="AG186" i="29" s="1"/>
  <c r="AI176" i="30"/>
  <c r="AF198" i="29"/>
  <c r="AG193" i="30"/>
  <c r="AH190" i="34"/>
  <c r="AH192" i="34" s="1"/>
  <c r="AH196" i="34"/>
  <c r="AQ198" i="35"/>
  <c r="AI157" i="31"/>
  <c r="AH182" i="30"/>
  <c r="AH178" i="30"/>
  <c r="AH179" i="30" s="1"/>
  <c r="AH189" i="30"/>
  <c r="AH158" i="30"/>
  <c r="AH190" i="29"/>
  <c r="AH192" i="29" s="1"/>
  <c r="AH183" i="29"/>
  <c r="AH185" i="29" s="1"/>
  <c r="AI157" i="34"/>
  <c r="AJ157" i="34" s="1"/>
  <c r="AG197" i="30"/>
  <c r="AH195" i="34"/>
  <c r="AH183" i="34"/>
  <c r="AH185" i="34" s="1"/>
  <c r="AQ194" i="35"/>
  <c r="AT177" i="35"/>
  <c r="AK56" i="2"/>
  <c r="AK57" i="2"/>
  <c r="AK50" i="2"/>
  <c r="AK55" i="2"/>
  <c r="AK60" i="2"/>
  <c r="AK59" i="2"/>
  <c r="AL2" i="2"/>
  <c r="AK52" i="2"/>
  <c r="AK54" i="2"/>
  <c r="AK53" i="2"/>
  <c r="AK51" i="2"/>
  <c r="AK58" i="2"/>
  <c r="AI157" i="29"/>
  <c r="AJ53" i="32"/>
  <c r="AJ50" i="32"/>
  <c r="AJ59" i="32"/>
  <c r="AJ54" i="32"/>
  <c r="AJ52" i="32"/>
  <c r="AJ56" i="32"/>
  <c r="AJ57" i="32"/>
  <c r="AJ55" i="32"/>
  <c r="AK2" i="32"/>
  <c r="AJ58" i="32"/>
  <c r="AJ51" i="32"/>
  <c r="AG186" i="31"/>
  <c r="AI73" i="31"/>
  <c r="AI74" i="31" s="1"/>
  <c r="AG193" i="31"/>
  <c r="AH189" i="31"/>
  <c r="AH182" i="31"/>
  <c r="AH178" i="31"/>
  <c r="AH179" i="31" s="1"/>
  <c r="AR196" i="35"/>
  <c r="AR184" i="35"/>
  <c r="AR186" i="35" s="1"/>
  <c r="AH192" i="31"/>
  <c r="AF194" i="30"/>
  <c r="AG194" i="29" l="1"/>
  <c r="AJ176" i="34"/>
  <c r="AI158" i="30"/>
  <c r="AG198" i="30"/>
  <c r="AG198" i="29"/>
  <c r="AR198" i="35"/>
  <c r="AR194" i="35"/>
  <c r="AH197" i="34"/>
  <c r="AJ73" i="10"/>
  <c r="AJ74" i="10" s="1"/>
  <c r="AH193" i="34"/>
  <c r="AJ61" i="32"/>
  <c r="AJ62" i="32" s="1"/>
  <c r="AL54" i="2"/>
  <c r="AL59" i="2"/>
  <c r="AL52" i="2"/>
  <c r="AM2" i="2"/>
  <c r="AL58" i="2"/>
  <c r="AL57" i="2"/>
  <c r="AL50" i="2"/>
  <c r="AL55" i="2"/>
  <c r="AL51" i="2"/>
  <c r="AL53" i="2"/>
  <c r="AL60" i="2"/>
  <c r="AL56" i="2"/>
  <c r="AH191" i="30"/>
  <c r="AH193" i="30" s="1"/>
  <c r="AH197" i="30"/>
  <c r="AI177" i="29"/>
  <c r="AI190" i="29"/>
  <c r="AI192" i="29" s="1"/>
  <c r="AI183" i="29"/>
  <c r="AI185" i="29" s="1"/>
  <c r="AV2" i="35"/>
  <c r="AU169" i="35"/>
  <c r="AU176" i="35" s="1"/>
  <c r="AU66" i="35"/>
  <c r="AU73" i="35" s="1"/>
  <c r="AU74" i="35" s="1"/>
  <c r="AU150" i="35"/>
  <c r="AU157" i="35" s="1"/>
  <c r="AU158" i="35" s="1"/>
  <c r="AJ189" i="34"/>
  <c r="AJ191" i="34" s="1"/>
  <c r="AJ182" i="34"/>
  <c r="AJ184" i="34" s="1"/>
  <c r="AI190" i="31"/>
  <c r="AI192" i="31" s="1"/>
  <c r="AI183" i="31"/>
  <c r="AI185" i="31" s="1"/>
  <c r="AI177" i="31"/>
  <c r="AL2" i="33"/>
  <c r="AK66" i="33"/>
  <c r="AK73" i="33" s="1"/>
  <c r="AK74" i="33" s="1"/>
  <c r="AH196" i="31"/>
  <c r="AH184" i="31"/>
  <c r="AH186" i="31" s="1"/>
  <c r="AI158" i="29"/>
  <c r="AI182" i="29"/>
  <c r="AI189" i="29"/>
  <c r="AI178" i="29"/>
  <c r="AI179" i="29" s="1"/>
  <c r="AH184" i="30"/>
  <c r="AH186" i="30" s="1"/>
  <c r="AH196" i="30"/>
  <c r="AI190" i="30"/>
  <c r="AI192" i="30" s="1"/>
  <c r="AI183" i="30"/>
  <c r="AI185" i="30" s="1"/>
  <c r="AJ73" i="29"/>
  <c r="AJ74" i="29" s="1"/>
  <c r="AL2" i="34"/>
  <c r="AK149" i="34"/>
  <c r="AK156" i="34" s="1"/>
  <c r="AK157" i="34" s="1"/>
  <c r="AK168" i="34"/>
  <c r="AK175" i="34" s="1"/>
  <c r="AK66" i="34"/>
  <c r="AK73" i="34" s="1"/>
  <c r="AK178" i="34" s="1"/>
  <c r="AS196" i="35"/>
  <c r="AS184" i="35"/>
  <c r="AS186" i="35" s="1"/>
  <c r="AI178" i="31"/>
  <c r="AI179" i="31" s="1"/>
  <c r="AI182" i="31"/>
  <c r="AI189" i="31"/>
  <c r="AJ157" i="30"/>
  <c r="AS197" i="35"/>
  <c r="AS191" i="35"/>
  <c r="AS193" i="35" s="1"/>
  <c r="AJ74" i="34"/>
  <c r="AL2" i="48"/>
  <c r="AK21" i="48"/>
  <c r="AK23" i="48" s="1"/>
  <c r="AK61" i="2"/>
  <c r="AK62" i="2" s="1"/>
  <c r="AJ157" i="29"/>
  <c r="AJ73" i="30"/>
  <c r="AJ74" i="30" s="1"/>
  <c r="AI183" i="34"/>
  <c r="AI185" i="34" s="1"/>
  <c r="AI195" i="34"/>
  <c r="AG198" i="31"/>
  <c r="AJ157" i="31"/>
  <c r="AK77" i="43"/>
  <c r="AK82" i="43" s="1"/>
  <c r="AK80" i="43"/>
  <c r="AK85" i="43" s="1"/>
  <c r="AK79" i="43"/>
  <c r="AK84" i="43" s="1"/>
  <c r="AL2" i="43"/>
  <c r="AK78" i="43"/>
  <c r="AK83" i="43" s="1"/>
  <c r="AI189" i="30"/>
  <c r="AI178" i="30"/>
  <c r="AI179" i="30" s="1"/>
  <c r="AI182" i="30"/>
  <c r="AI190" i="34"/>
  <c r="AI192" i="34" s="1"/>
  <c r="AI196" i="34"/>
  <c r="AK62" i="10"/>
  <c r="AK71" i="10"/>
  <c r="AK59" i="10"/>
  <c r="AK66" i="10"/>
  <c r="AK70" i="10"/>
  <c r="AL2" i="10"/>
  <c r="AK67" i="10"/>
  <c r="AK65" i="10"/>
  <c r="AG194" i="31"/>
  <c r="AJ176" i="31"/>
  <c r="AJ73" i="31"/>
  <c r="AJ74" i="31" s="1"/>
  <c r="AH191" i="29"/>
  <c r="AH193" i="29" s="1"/>
  <c r="AH197" i="29"/>
  <c r="AT189" i="35"/>
  <c r="AT178" i="35"/>
  <c r="AT179" i="35" s="1"/>
  <c r="AT182" i="35"/>
  <c r="AK65" i="30"/>
  <c r="AK152" i="30"/>
  <c r="AK169" i="30"/>
  <c r="AK66" i="30"/>
  <c r="AK171" i="30"/>
  <c r="AK64" i="30"/>
  <c r="AK143" i="30"/>
  <c r="AK167" i="30"/>
  <c r="AK69" i="30"/>
  <c r="AK165" i="30"/>
  <c r="AK163" i="30"/>
  <c r="AK146" i="30"/>
  <c r="AK150" i="30"/>
  <c r="AK149" i="30"/>
  <c r="AK162" i="30"/>
  <c r="AL2" i="30"/>
  <c r="AK60" i="30"/>
  <c r="AK59" i="30"/>
  <c r="AK172" i="30"/>
  <c r="AK148" i="30"/>
  <c r="AK168" i="30"/>
  <c r="AK153" i="30"/>
  <c r="AK62" i="30"/>
  <c r="AK144" i="30"/>
  <c r="AK68" i="30"/>
  <c r="AG194" i="30"/>
  <c r="AI158" i="31"/>
  <c r="AK53" i="32"/>
  <c r="AK52" i="32"/>
  <c r="AK57" i="32"/>
  <c r="AK54" i="32"/>
  <c r="AL2" i="32"/>
  <c r="AK58" i="32"/>
  <c r="AK59" i="32"/>
  <c r="AK56" i="32"/>
  <c r="AK50" i="32"/>
  <c r="AK55" i="32"/>
  <c r="AK51" i="32"/>
  <c r="AH191" i="31"/>
  <c r="AH193" i="31" s="1"/>
  <c r="AH197" i="31"/>
  <c r="AU177" i="35"/>
  <c r="AJ158" i="30"/>
  <c r="AK65" i="31"/>
  <c r="AK149" i="31"/>
  <c r="AK150" i="31"/>
  <c r="AK169" i="31"/>
  <c r="AK68" i="31"/>
  <c r="AK165" i="31"/>
  <c r="AK62" i="31"/>
  <c r="AK168" i="31"/>
  <c r="AL2" i="31"/>
  <c r="AK59" i="31"/>
  <c r="AK66" i="31"/>
  <c r="AK146" i="31"/>
  <c r="AK171" i="31"/>
  <c r="AK143" i="31"/>
  <c r="AK162" i="31"/>
  <c r="AK152" i="31"/>
  <c r="AH184" i="29"/>
  <c r="AH186" i="29" s="1"/>
  <c r="AH196" i="29"/>
  <c r="AH198" i="29" s="1"/>
  <c r="AK165" i="29"/>
  <c r="AK143" i="29"/>
  <c r="AK155" i="29"/>
  <c r="AL2" i="29"/>
  <c r="AK68" i="29"/>
  <c r="AK174" i="29"/>
  <c r="AK146" i="29"/>
  <c r="AK171" i="29"/>
  <c r="AK145" i="29"/>
  <c r="AK173" i="29"/>
  <c r="AK62" i="29"/>
  <c r="AK66" i="29"/>
  <c r="AK162" i="29"/>
  <c r="AK169" i="29"/>
  <c r="AK71" i="29"/>
  <c r="AK59" i="29"/>
  <c r="AK164" i="29"/>
  <c r="AK144" i="29"/>
  <c r="AK163" i="29"/>
  <c r="AK152" i="29"/>
  <c r="AK70" i="29"/>
  <c r="AK168" i="29"/>
  <c r="AK149" i="29"/>
  <c r="AK65" i="29"/>
  <c r="AK154" i="29"/>
  <c r="AK60" i="29"/>
  <c r="AK150" i="29"/>
  <c r="AK61" i="29"/>
  <c r="AJ176" i="29"/>
  <c r="AT183" i="35"/>
  <c r="AT185" i="35" s="1"/>
  <c r="AT190" i="35"/>
  <c r="AT192" i="35" s="1"/>
  <c r="AJ188" i="34"/>
  <c r="AJ181" i="34"/>
  <c r="AJ176" i="30"/>
  <c r="AI177" i="30"/>
  <c r="AK74" i="34" l="1"/>
  <c r="AH198" i="30"/>
  <c r="AK73" i="29"/>
  <c r="AK74" i="29" s="1"/>
  <c r="AK73" i="31"/>
  <c r="AK74" i="31" s="1"/>
  <c r="AI197" i="34"/>
  <c r="AI193" i="34"/>
  <c r="AK73" i="30"/>
  <c r="AK74" i="30" s="1"/>
  <c r="AJ158" i="31"/>
  <c r="AH194" i="30"/>
  <c r="AJ177" i="30"/>
  <c r="AK61" i="32"/>
  <c r="AK62" i="32" s="1"/>
  <c r="AS194" i="35"/>
  <c r="AL61" i="2"/>
  <c r="AL62" i="2" s="1"/>
  <c r="AH194" i="29"/>
  <c r="AI191" i="30"/>
  <c r="AI193" i="30" s="1"/>
  <c r="AI197" i="30"/>
  <c r="AI184" i="31"/>
  <c r="AI186" i="31" s="1"/>
  <c r="AI196" i="31"/>
  <c r="AL150" i="31"/>
  <c r="AL68" i="31"/>
  <c r="AL146" i="31"/>
  <c r="AL65" i="31"/>
  <c r="AM2" i="31"/>
  <c r="AL169" i="31"/>
  <c r="AL162" i="31"/>
  <c r="AL152" i="31"/>
  <c r="AL143" i="31"/>
  <c r="AL171" i="31"/>
  <c r="AL149" i="31"/>
  <c r="AL66" i="31"/>
  <c r="AL165" i="31"/>
  <c r="AL62" i="31"/>
  <c r="AL59" i="31"/>
  <c r="AL168" i="31"/>
  <c r="AK73" i="10"/>
  <c r="AK74" i="10" s="1"/>
  <c r="AM2" i="48"/>
  <c r="AL21" i="48"/>
  <c r="AL23" i="48" s="1"/>
  <c r="AH194" i="31"/>
  <c r="AJ190" i="31"/>
  <c r="AJ192" i="31" s="1"/>
  <c r="AJ183" i="31"/>
  <c r="AM2" i="43"/>
  <c r="AL79" i="43"/>
  <c r="AL84" i="43" s="1"/>
  <c r="AL77" i="43"/>
  <c r="AL82" i="43" s="1"/>
  <c r="AL80" i="43"/>
  <c r="AL85" i="43" s="1"/>
  <c r="AL78" i="43"/>
  <c r="AL83" i="43" s="1"/>
  <c r="AH198" i="31"/>
  <c r="AU182" i="35"/>
  <c r="AU189" i="35"/>
  <c r="AU178" i="35"/>
  <c r="AU179" i="35" s="1"/>
  <c r="AK176" i="29"/>
  <c r="AK176" i="31"/>
  <c r="AS198" i="35"/>
  <c r="AM55" i="2"/>
  <c r="AN2" i="2"/>
  <c r="AM54" i="2"/>
  <c r="AM56" i="2"/>
  <c r="AM60" i="2"/>
  <c r="AM50" i="2"/>
  <c r="AM59" i="2"/>
  <c r="AM58" i="2"/>
  <c r="AM51" i="2"/>
  <c r="AM52" i="2"/>
  <c r="AM57" i="2"/>
  <c r="AM53" i="2"/>
  <c r="AJ177" i="29"/>
  <c r="AJ183" i="29"/>
  <c r="AJ185" i="29" s="1"/>
  <c r="AJ190" i="29"/>
  <c r="AJ192" i="29" s="1"/>
  <c r="AL152" i="29"/>
  <c r="AL149" i="29"/>
  <c r="AL59" i="29"/>
  <c r="AL173" i="29"/>
  <c r="AL171" i="29"/>
  <c r="AL164" i="29"/>
  <c r="AL68" i="29"/>
  <c r="AL163" i="29"/>
  <c r="AL70" i="29"/>
  <c r="AL165" i="29"/>
  <c r="AL155" i="29"/>
  <c r="AL65" i="29"/>
  <c r="AL168" i="29"/>
  <c r="AL169" i="29"/>
  <c r="AL150" i="29"/>
  <c r="AL71" i="29"/>
  <c r="AL60" i="29"/>
  <c r="AL61" i="29"/>
  <c r="AL154" i="29"/>
  <c r="AL162" i="29"/>
  <c r="AL62" i="29"/>
  <c r="AL143" i="29"/>
  <c r="AM2" i="29"/>
  <c r="AL146" i="29"/>
  <c r="AL145" i="29"/>
  <c r="AL66" i="29"/>
  <c r="AL144" i="29"/>
  <c r="AL174" i="29"/>
  <c r="AK157" i="31"/>
  <c r="AL54" i="32"/>
  <c r="AL51" i="32"/>
  <c r="AL57" i="32"/>
  <c r="AL56" i="32"/>
  <c r="AL52" i="32"/>
  <c r="AL58" i="32"/>
  <c r="AL59" i="32"/>
  <c r="AL53" i="32"/>
  <c r="AL55" i="32"/>
  <c r="AL50" i="32"/>
  <c r="AM2" i="32"/>
  <c r="AL143" i="30"/>
  <c r="AL152" i="30"/>
  <c r="AL66" i="30"/>
  <c r="AL172" i="30"/>
  <c r="AL150" i="30"/>
  <c r="AL65" i="30"/>
  <c r="AL60" i="30"/>
  <c r="AL167" i="30"/>
  <c r="AL149" i="30"/>
  <c r="AL171" i="30"/>
  <c r="AL162" i="30"/>
  <c r="AL148" i="30"/>
  <c r="AL144" i="30"/>
  <c r="AL146" i="30"/>
  <c r="AL69" i="30"/>
  <c r="AL64" i="30"/>
  <c r="AL168" i="30"/>
  <c r="AL68" i="30"/>
  <c r="AL165" i="30"/>
  <c r="AL59" i="30"/>
  <c r="AL62" i="30"/>
  <c r="AM2" i="30"/>
  <c r="AL169" i="30"/>
  <c r="AL153" i="30"/>
  <c r="AL163" i="30"/>
  <c r="AT196" i="35"/>
  <c r="AT184" i="35"/>
  <c r="AT186" i="35" s="1"/>
  <c r="AJ158" i="29"/>
  <c r="AJ189" i="29"/>
  <c r="AJ182" i="29"/>
  <c r="AJ178" i="29"/>
  <c r="AJ179" i="29" s="1"/>
  <c r="AM2" i="33"/>
  <c r="AL66" i="33"/>
  <c r="AL73" i="33" s="1"/>
  <c r="AL74" i="33" s="1"/>
  <c r="AU183" i="35"/>
  <c r="AU185" i="35" s="1"/>
  <c r="AU190" i="35"/>
  <c r="AU192" i="35" s="1"/>
  <c r="AK176" i="30"/>
  <c r="AK177" i="30" s="1"/>
  <c r="AK157" i="30"/>
  <c r="AJ182" i="30"/>
  <c r="AJ189" i="30"/>
  <c r="AJ178" i="30"/>
  <c r="AJ179" i="30" s="1"/>
  <c r="AK189" i="34"/>
  <c r="AK191" i="34" s="1"/>
  <c r="AK182" i="34"/>
  <c r="AK184" i="34" s="1"/>
  <c r="AJ177" i="31"/>
  <c r="AV169" i="35"/>
  <c r="AV176" i="35" s="1"/>
  <c r="AV150" i="35"/>
  <c r="AV157" i="35" s="1"/>
  <c r="AW2" i="35"/>
  <c r="AV66" i="35"/>
  <c r="AV73" i="35" s="1"/>
  <c r="AV74" i="35" s="1"/>
  <c r="AJ196" i="34"/>
  <c r="AJ190" i="34"/>
  <c r="AJ192" i="34" s="1"/>
  <c r="AK157" i="29"/>
  <c r="AT197" i="35"/>
  <c r="AT191" i="35"/>
  <c r="AT193" i="35" s="1"/>
  <c r="AM2" i="10"/>
  <c r="AL65" i="10"/>
  <c r="AL67" i="10"/>
  <c r="AL62" i="10"/>
  <c r="AL66" i="10"/>
  <c r="AL59" i="10"/>
  <c r="AL70" i="10"/>
  <c r="AL71" i="10"/>
  <c r="AI184" i="30"/>
  <c r="AI186" i="30" s="1"/>
  <c r="AI196" i="30"/>
  <c r="AJ182" i="31"/>
  <c r="AJ184" i="31" s="1"/>
  <c r="AJ189" i="31"/>
  <c r="AJ178" i="31"/>
  <c r="AJ179" i="31" s="1"/>
  <c r="AK176" i="34"/>
  <c r="AK181" i="34"/>
  <c r="AK188" i="34"/>
  <c r="AI191" i="29"/>
  <c r="AI193" i="29" s="1"/>
  <c r="AI197" i="29"/>
  <c r="AJ183" i="30"/>
  <c r="AJ185" i="30" s="1"/>
  <c r="AJ190" i="30"/>
  <c r="AJ192" i="30" s="1"/>
  <c r="AJ183" i="34"/>
  <c r="AJ185" i="34" s="1"/>
  <c r="AJ193" i="34" s="1"/>
  <c r="AJ195" i="34"/>
  <c r="AI191" i="31"/>
  <c r="AI193" i="31" s="1"/>
  <c r="AI197" i="31"/>
  <c r="AL66" i="34"/>
  <c r="AL73" i="34" s="1"/>
  <c r="AL178" i="34" s="1"/>
  <c r="AL149" i="34"/>
  <c r="AL156" i="34" s="1"/>
  <c r="AL157" i="34" s="1"/>
  <c r="AM2" i="34"/>
  <c r="AL168" i="34"/>
  <c r="AL175" i="34" s="1"/>
  <c r="AI196" i="29"/>
  <c r="AI184" i="29"/>
  <c r="AI186" i="29" s="1"/>
  <c r="AJ197" i="34" l="1"/>
  <c r="AI194" i="29"/>
  <c r="AI194" i="30"/>
  <c r="AI198" i="30"/>
  <c r="AK177" i="29"/>
  <c r="AI198" i="29"/>
  <c r="AL157" i="29"/>
  <c r="AM62" i="10"/>
  <c r="AM71" i="10"/>
  <c r="AM66" i="10"/>
  <c r="AM70" i="10"/>
  <c r="AN2" i="10"/>
  <c r="AM65" i="10"/>
  <c r="AM67" i="10"/>
  <c r="AM59" i="10"/>
  <c r="AV178" i="35"/>
  <c r="AV179" i="35" s="1"/>
  <c r="AV189" i="35"/>
  <c r="AV182" i="35"/>
  <c r="AV158" i="35"/>
  <c r="AJ184" i="29"/>
  <c r="AJ186" i="29" s="1"/>
  <c r="AJ196" i="29"/>
  <c r="AM165" i="30"/>
  <c r="AM64" i="30"/>
  <c r="AM163" i="30"/>
  <c r="AM168" i="30"/>
  <c r="AM68" i="30"/>
  <c r="AM153" i="30"/>
  <c r="AM150" i="30"/>
  <c r="AM143" i="30"/>
  <c r="AM69" i="30"/>
  <c r="AM66" i="30"/>
  <c r="AM149" i="30"/>
  <c r="AN2" i="30"/>
  <c r="AM65" i="30"/>
  <c r="AM62" i="30"/>
  <c r="AM144" i="30"/>
  <c r="AM148" i="30"/>
  <c r="AM171" i="30"/>
  <c r="AM59" i="30"/>
  <c r="AM146" i="30"/>
  <c r="AM60" i="30"/>
  <c r="AM172" i="30"/>
  <c r="AM169" i="30"/>
  <c r="AM152" i="30"/>
  <c r="AM167" i="30"/>
  <c r="AM162" i="30"/>
  <c r="AL189" i="29"/>
  <c r="AL182" i="29"/>
  <c r="AK177" i="31"/>
  <c r="AK183" i="31"/>
  <c r="AK185" i="31" s="1"/>
  <c r="AK190" i="31"/>
  <c r="AK192" i="31" s="1"/>
  <c r="AN2" i="48"/>
  <c r="AM21" i="48"/>
  <c r="AM23" i="48" s="1"/>
  <c r="AK183" i="34"/>
  <c r="AK185" i="34" s="1"/>
  <c r="AK195" i="34"/>
  <c r="AV183" i="35"/>
  <c r="AV185" i="35" s="1"/>
  <c r="AV190" i="35"/>
  <c r="AV192" i="35" s="1"/>
  <c r="AK158" i="30"/>
  <c r="AK182" i="30"/>
  <c r="AK178" i="30"/>
  <c r="AK179" i="30" s="1"/>
  <c r="AK189" i="30"/>
  <c r="AJ197" i="29"/>
  <c r="AJ191" i="29"/>
  <c r="AJ193" i="29" s="1"/>
  <c r="AK182" i="31"/>
  <c r="AK189" i="31"/>
  <c r="AK178" i="31"/>
  <c r="AK179" i="31" s="1"/>
  <c r="AK183" i="29"/>
  <c r="AK185" i="29" s="1"/>
  <c r="AK190" i="29"/>
  <c r="AK192" i="29" s="1"/>
  <c r="AL176" i="34"/>
  <c r="AK183" i="30"/>
  <c r="AK185" i="30" s="1"/>
  <c r="AK190" i="30"/>
  <c r="AK192" i="30" s="1"/>
  <c r="AK158" i="29"/>
  <c r="AL158" i="29" s="1"/>
  <c r="AL73" i="30"/>
  <c r="AL74" i="30" s="1"/>
  <c r="AL176" i="29"/>
  <c r="AK158" i="31"/>
  <c r="AL157" i="31"/>
  <c r="AL182" i="34"/>
  <c r="AL184" i="34" s="1"/>
  <c r="AL189" i="34"/>
  <c r="AL191" i="34" s="1"/>
  <c r="AL73" i="10"/>
  <c r="AL74" i="10" s="1"/>
  <c r="AK182" i="29"/>
  <c r="AK178" i="29"/>
  <c r="AK179" i="29" s="1"/>
  <c r="AK189" i="29"/>
  <c r="AT194" i="35"/>
  <c r="AL176" i="30"/>
  <c r="AL73" i="29"/>
  <c r="AL74" i="29" s="1"/>
  <c r="AN60" i="2"/>
  <c r="AN52" i="2"/>
  <c r="AO2" i="2"/>
  <c r="AN53" i="2"/>
  <c r="AN58" i="2"/>
  <c r="AN50" i="2"/>
  <c r="AN55" i="2"/>
  <c r="AN59" i="2"/>
  <c r="AN57" i="2"/>
  <c r="AN56" i="2"/>
  <c r="AN51" i="2"/>
  <c r="AN54" i="2"/>
  <c r="AU191" i="35"/>
  <c r="AU193" i="35" s="1"/>
  <c r="AU197" i="35"/>
  <c r="AN2" i="43"/>
  <c r="AM77" i="43"/>
  <c r="AM82" i="43" s="1"/>
  <c r="AM80" i="43"/>
  <c r="AM85" i="43" s="1"/>
  <c r="AM79" i="43"/>
  <c r="AM84" i="43" s="1"/>
  <c r="AM78" i="43"/>
  <c r="AM83" i="43" s="1"/>
  <c r="AI198" i="31"/>
  <c r="AT198" i="35"/>
  <c r="AU196" i="35"/>
  <c r="AU198" i="35" s="1"/>
  <c r="AU184" i="35"/>
  <c r="AU186" i="35" s="1"/>
  <c r="AJ196" i="31"/>
  <c r="AJ185" i="31"/>
  <c r="AJ186" i="31" s="1"/>
  <c r="AL73" i="31"/>
  <c r="AL74" i="31" s="1"/>
  <c r="AL176" i="31"/>
  <c r="AI194" i="31"/>
  <c r="AM149" i="34"/>
  <c r="AM156" i="34" s="1"/>
  <c r="AM66" i="34"/>
  <c r="AM73" i="34" s="1"/>
  <c r="AM178" i="34" s="1"/>
  <c r="AM168" i="34"/>
  <c r="AM175" i="34" s="1"/>
  <c r="AN2" i="34"/>
  <c r="AJ191" i="31"/>
  <c r="AJ193" i="31" s="1"/>
  <c r="AJ197" i="31"/>
  <c r="AL157" i="30"/>
  <c r="AL188" i="34"/>
  <c r="AL181" i="34"/>
  <c r="AJ197" i="30"/>
  <c r="AJ191" i="30"/>
  <c r="AJ193" i="30" s="1"/>
  <c r="AN2" i="33"/>
  <c r="AM66" i="33"/>
  <c r="AM73" i="33" s="1"/>
  <c r="AM74" i="33" s="1"/>
  <c r="AM56" i="32"/>
  <c r="AM51" i="32"/>
  <c r="AN2" i="32"/>
  <c r="AM57" i="32"/>
  <c r="AM54" i="32"/>
  <c r="AM55" i="32"/>
  <c r="AM52" i="32"/>
  <c r="AM59" i="32"/>
  <c r="AM50" i="32"/>
  <c r="AM58" i="32"/>
  <c r="AM53" i="32"/>
  <c r="AL74" i="34"/>
  <c r="AM149" i="31"/>
  <c r="AM62" i="31"/>
  <c r="AM165" i="31"/>
  <c r="AM66" i="31"/>
  <c r="AM146" i="31"/>
  <c r="AM59" i="31"/>
  <c r="AM152" i="31"/>
  <c r="AM171" i="31"/>
  <c r="AM162" i="31"/>
  <c r="AM168" i="31"/>
  <c r="AN2" i="31"/>
  <c r="AM150" i="31"/>
  <c r="AM169" i="31"/>
  <c r="AM65" i="31"/>
  <c r="AM143" i="31"/>
  <c r="AM68" i="31"/>
  <c r="AK196" i="34"/>
  <c r="AK190" i="34"/>
  <c r="AK192" i="34" s="1"/>
  <c r="AL177" i="30"/>
  <c r="AW66" i="35"/>
  <c r="AW73" i="35" s="1"/>
  <c r="AW74" i="35" s="1"/>
  <c r="AW169" i="35"/>
  <c r="AW176" i="35" s="1"/>
  <c r="AW150" i="35"/>
  <c r="AW157" i="35" s="1"/>
  <c r="AX2" i="35"/>
  <c r="AJ184" i="30"/>
  <c r="AJ186" i="30" s="1"/>
  <c r="AJ196" i="30"/>
  <c r="AJ198" i="30" s="1"/>
  <c r="AL61" i="32"/>
  <c r="AL62" i="32" s="1"/>
  <c r="AM149" i="29"/>
  <c r="AM162" i="29"/>
  <c r="AM168" i="29"/>
  <c r="AM150" i="29"/>
  <c r="AM60" i="29"/>
  <c r="AM65" i="29"/>
  <c r="AN2" i="29"/>
  <c r="AM164" i="29"/>
  <c r="AM154" i="29"/>
  <c r="AM61" i="29"/>
  <c r="AM155" i="29"/>
  <c r="AM62" i="29"/>
  <c r="AM152" i="29"/>
  <c r="AM144" i="29"/>
  <c r="AM171" i="29"/>
  <c r="AM59" i="29"/>
  <c r="AM163" i="29"/>
  <c r="AM173" i="29"/>
  <c r="AM169" i="29"/>
  <c r="AM145" i="29"/>
  <c r="AM165" i="29"/>
  <c r="AM70" i="29"/>
  <c r="AM146" i="29"/>
  <c r="AM66" i="29"/>
  <c r="AM68" i="29"/>
  <c r="AM71" i="29"/>
  <c r="AM143" i="29"/>
  <c r="AM174" i="29"/>
  <c r="AM61" i="2"/>
  <c r="AM62" i="2" s="1"/>
  <c r="AV177" i="35"/>
  <c r="AW177" i="35" l="1"/>
  <c r="AJ194" i="30"/>
  <c r="AU194" i="35"/>
  <c r="AM176" i="30"/>
  <c r="AM177" i="30" s="1"/>
  <c r="AJ194" i="29"/>
  <c r="AJ198" i="29"/>
  <c r="AM176" i="31"/>
  <c r="AM190" i="31" s="1"/>
  <c r="AN61" i="2"/>
  <c r="AN62" i="2" s="1"/>
  <c r="AM73" i="29"/>
  <c r="AM74" i="29" s="1"/>
  <c r="AM182" i="34"/>
  <c r="AM184" i="34" s="1"/>
  <c r="AM189" i="34"/>
  <c r="AM191" i="34" s="1"/>
  <c r="AN80" i="43"/>
  <c r="AN85" i="43" s="1"/>
  <c r="AO2" i="43"/>
  <c r="AN77" i="43"/>
  <c r="AN82" i="43" s="1"/>
  <c r="AN79" i="43"/>
  <c r="AN84" i="43" s="1"/>
  <c r="AN78" i="43"/>
  <c r="AN83" i="43" s="1"/>
  <c r="AL183" i="30"/>
  <c r="AL185" i="30" s="1"/>
  <c r="AL190" i="30"/>
  <c r="AL192" i="30" s="1"/>
  <c r="AL189" i="31"/>
  <c r="AL178" i="31"/>
  <c r="AL179" i="31" s="1"/>
  <c r="AL182" i="31"/>
  <c r="AN21" i="48"/>
  <c r="AN23" i="48" s="1"/>
  <c r="AO2" i="48"/>
  <c r="AM183" i="30"/>
  <c r="AL158" i="31"/>
  <c r="AK196" i="30"/>
  <c r="AK184" i="30"/>
  <c r="AK186" i="30" s="1"/>
  <c r="AM157" i="30"/>
  <c r="AN71" i="29"/>
  <c r="AN163" i="29"/>
  <c r="AN145" i="29"/>
  <c r="AN143" i="29"/>
  <c r="AN152" i="29"/>
  <c r="AN165" i="29"/>
  <c r="AN59" i="29"/>
  <c r="AN149" i="29"/>
  <c r="AN66" i="29"/>
  <c r="AN168" i="29"/>
  <c r="AN62" i="29"/>
  <c r="AN169" i="29"/>
  <c r="AN174" i="29"/>
  <c r="AN150" i="29"/>
  <c r="AN61" i="29"/>
  <c r="AN60" i="29"/>
  <c r="AN162" i="29"/>
  <c r="AN144" i="29"/>
  <c r="AN68" i="29"/>
  <c r="AN146" i="29"/>
  <c r="AN155" i="29"/>
  <c r="AN164" i="29"/>
  <c r="AN70" i="29"/>
  <c r="AN154" i="29"/>
  <c r="AO2" i="29"/>
  <c r="AN171" i="29"/>
  <c r="AN173" i="29"/>
  <c r="AN65" i="29"/>
  <c r="AM74" i="34"/>
  <c r="AL195" i="34"/>
  <c r="AL183" i="34"/>
  <c r="AL185" i="34" s="1"/>
  <c r="AM188" i="34"/>
  <c r="AM181" i="34"/>
  <c r="AK197" i="29"/>
  <c r="AK191" i="29"/>
  <c r="AK193" i="29" s="1"/>
  <c r="AL190" i="29"/>
  <c r="AL192" i="29" s="1"/>
  <c r="AL183" i="29"/>
  <c r="AL185" i="29" s="1"/>
  <c r="AL158" i="30"/>
  <c r="AN59" i="10"/>
  <c r="AO2" i="10"/>
  <c r="AN65" i="10"/>
  <c r="AN67" i="10"/>
  <c r="AN62" i="10"/>
  <c r="AN70" i="10"/>
  <c r="AN71" i="10"/>
  <c r="AN66" i="10"/>
  <c r="AX169" i="35"/>
  <c r="AX176" i="35" s="1"/>
  <c r="AX177" i="35" s="1"/>
  <c r="AX150" i="35"/>
  <c r="AX157" i="35" s="1"/>
  <c r="AX66" i="35"/>
  <c r="AX73" i="35" s="1"/>
  <c r="AX74" i="35" s="1"/>
  <c r="AY2" i="35"/>
  <c r="AM157" i="31"/>
  <c r="AN51" i="32"/>
  <c r="AN53" i="32"/>
  <c r="AN54" i="32"/>
  <c r="AN58" i="32"/>
  <c r="AO2" i="32"/>
  <c r="AN55" i="32"/>
  <c r="AN56" i="32"/>
  <c r="AN50" i="32"/>
  <c r="AN57" i="32"/>
  <c r="AN59" i="32"/>
  <c r="AN52" i="32"/>
  <c r="AL196" i="34"/>
  <c r="AL190" i="34"/>
  <c r="AL192" i="34" s="1"/>
  <c r="AK191" i="31"/>
  <c r="AK193" i="31" s="1"/>
  <c r="AK197" i="31"/>
  <c r="AW158" i="35"/>
  <c r="AW189" i="35"/>
  <c r="AW182" i="35"/>
  <c r="AW178" i="35"/>
  <c r="AW179" i="35" s="1"/>
  <c r="AM73" i="31"/>
  <c r="AM74" i="31" s="1"/>
  <c r="AL182" i="30"/>
  <c r="AL189" i="30"/>
  <c r="AL178" i="30"/>
  <c r="AL179" i="30" s="1"/>
  <c r="AL177" i="31"/>
  <c r="AL183" i="31"/>
  <c r="AL185" i="31" s="1"/>
  <c r="AL190" i="31"/>
  <c r="AL192" i="31" s="1"/>
  <c r="AO57" i="2"/>
  <c r="AO50" i="2"/>
  <c r="AO51" i="2"/>
  <c r="AO52" i="2"/>
  <c r="AO53" i="2"/>
  <c r="AO54" i="2"/>
  <c r="AO55" i="2"/>
  <c r="AO58" i="2"/>
  <c r="AO60" i="2"/>
  <c r="AO56" i="2"/>
  <c r="AP2" i="2"/>
  <c r="AO59" i="2"/>
  <c r="AK196" i="29"/>
  <c r="AK198" i="29" s="1"/>
  <c r="AK184" i="29"/>
  <c r="AK186" i="29" s="1"/>
  <c r="AK194" i="29" s="1"/>
  <c r="AK196" i="31"/>
  <c r="AK184" i="31"/>
  <c r="AK186" i="31" s="1"/>
  <c r="AL177" i="29"/>
  <c r="AV184" i="35"/>
  <c r="AV186" i="35" s="1"/>
  <c r="AV196" i="35"/>
  <c r="AW190" i="35"/>
  <c r="AW192" i="35" s="1"/>
  <c r="AW183" i="35"/>
  <c r="AW185" i="35" s="1"/>
  <c r="AM61" i="32"/>
  <c r="AM62" i="32" s="1"/>
  <c r="AK197" i="34"/>
  <c r="AL184" i="29"/>
  <c r="AL186" i="29" s="1"/>
  <c r="AN162" i="30"/>
  <c r="AN167" i="30"/>
  <c r="AN143" i="30"/>
  <c r="AN152" i="30"/>
  <c r="AN168" i="30"/>
  <c r="AN153" i="30"/>
  <c r="AN146" i="30"/>
  <c r="AN65" i="30"/>
  <c r="AN64" i="30"/>
  <c r="AN69" i="30"/>
  <c r="AN148" i="30"/>
  <c r="AN59" i="30"/>
  <c r="AN163" i="30"/>
  <c r="AN60" i="30"/>
  <c r="AO2" i="30"/>
  <c r="AN171" i="30"/>
  <c r="AN150" i="30"/>
  <c r="AN68" i="30"/>
  <c r="AN144" i="30"/>
  <c r="AN172" i="30"/>
  <c r="AN169" i="30"/>
  <c r="AN165" i="30"/>
  <c r="AN149" i="30"/>
  <c r="AN66" i="30"/>
  <c r="AN62" i="30"/>
  <c r="AV191" i="35"/>
  <c r="AV193" i="35" s="1"/>
  <c r="AV197" i="35"/>
  <c r="AJ194" i="31"/>
  <c r="AK193" i="34"/>
  <c r="AL191" i="29"/>
  <c r="AM157" i="29"/>
  <c r="AM176" i="29"/>
  <c r="AN66" i="31"/>
  <c r="AN68" i="31"/>
  <c r="AN146" i="31"/>
  <c r="AN59" i="31"/>
  <c r="AN162" i="31"/>
  <c r="AN168" i="31"/>
  <c r="AN143" i="31"/>
  <c r="AN65" i="31"/>
  <c r="AN165" i="31"/>
  <c r="AO2" i="31"/>
  <c r="AN62" i="31"/>
  <c r="AN152" i="31"/>
  <c r="AN150" i="31"/>
  <c r="AN169" i="31"/>
  <c r="AN149" i="31"/>
  <c r="AN171" i="31"/>
  <c r="AO2" i="33"/>
  <c r="AN66" i="33"/>
  <c r="AN73" i="33" s="1"/>
  <c r="AN74" i="33" s="1"/>
  <c r="AN149" i="34"/>
  <c r="AN156" i="34" s="1"/>
  <c r="AN66" i="34"/>
  <c r="AN73" i="34" s="1"/>
  <c r="AN178" i="34" s="1"/>
  <c r="AN168" i="34"/>
  <c r="AN175" i="34" s="1"/>
  <c r="AO2" i="34"/>
  <c r="AJ198" i="31"/>
  <c r="AM176" i="34"/>
  <c r="AK191" i="30"/>
  <c r="AK193" i="30" s="1"/>
  <c r="AK197" i="30"/>
  <c r="AL178" i="29"/>
  <c r="AL179" i="29" s="1"/>
  <c r="AM73" i="30"/>
  <c r="AM74" i="30" s="1"/>
  <c r="AM73" i="10"/>
  <c r="AM74" i="10" s="1"/>
  <c r="AM157" i="34"/>
  <c r="AL193" i="29" l="1"/>
  <c r="AM190" i="30"/>
  <c r="AL196" i="29"/>
  <c r="AM183" i="31"/>
  <c r="AX158" i="35"/>
  <c r="AK194" i="31"/>
  <c r="AK198" i="31"/>
  <c r="AM177" i="31"/>
  <c r="AM158" i="30"/>
  <c r="AL197" i="29"/>
  <c r="AM177" i="29"/>
  <c r="AN73" i="10"/>
  <c r="AL193" i="34"/>
  <c r="AN157" i="31"/>
  <c r="AM178" i="29"/>
  <c r="AM179" i="29" s="1"/>
  <c r="AM189" i="29"/>
  <c r="AM182" i="29"/>
  <c r="AO61" i="2"/>
  <c r="AO62" i="2" s="1"/>
  <c r="AX183" i="35"/>
  <c r="AX185" i="35" s="1"/>
  <c r="AX190" i="35"/>
  <c r="AX192" i="35" s="1"/>
  <c r="AO71" i="10"/>
  <c r="AO70" i="10"/>
  <c r="AO66" i="10"/>
  <c r="AO65" i="10"/>
  <c r="AO59" i="10"/>
  <c r="AP2" i="10"/>
  <c r="AO62" i="10"/>
  <c r="AO67" i="10"/>
  <c r="AM190" i="34"/>
  <c r="AM192" i="34" s="1"/>
  <c r="AM196" i="34"/>
  <c r="AM182" i="30"/>
  <c r="AM189" i="30"/>
  <c r="AM178" i="30"/>
  <c r="AM179" i="30" s="1"/>
  <c r="AM185" i="30"/>
  <c r="AO167" i="30"/>
  <c r="AO59" i="30"/>
  <c r="AO143" i="30"/>
  <c r="AO163" i="30"/>
  <c r="AO171" i="30"/>
  <c r="AO150" i="30"/>
  <c r="AO62" i="30"/>
  <c r="AO146" i="30"/>
  <c r="AO172" i="30"/>
  <c r="AO149" i="30"/>
  <c r="AP2" i="30"/>
  <c r="AO64" i="30"/>
  <c r="AO65" i="30"/>
  <c r="AO144" i="30"/>
  <c r="AO153" i="30"/>
  <c r="AO60" i="30"/>
  <c r="AO162" i="30"/>
  <c r="AO165" i="30"/>
  <c r="AO68" i="30"/>
  <c r="AO69" i="30"/>
  <c r="AO168" i="30"/>
  <c r="AO169" i="30"/>
  <c r="AO152" i="30"/>
  <c r="AO66" i="30"/>
  <c r="AO148" i="30"/>
  <c r="AL194" i="29"/>
  <c r="AN74" i="10"/>
  <c r="AN73" i="29"/>
  <c r="AN74" i="29" s="1"/>
  <c r="AK194" i="30"/>
  <c r="AO21" i="48"/>
  <c r="AO23" i="48" s="1"/>
  <c r="AP2" i="48"/>
  <c r="AN176" i="31"/>
  <c r="AW196" i="35"/>
  <c r="AW184" i="35"/>
  <c r="AW186" i="35" s="1"/>
  <c r="AL197" i="34"/>
  <c r="AK198" i="30"/>
  <c r="AN182" i="34"/>
  <c r="AN184" i="34" s="1"/>
  <c r="AN189" i="34"/>
  <c r="AN191" i="34" s="1"/>
  <c r="AN73" i="31"/>
  <c r="AN74" i="31" s="1"/>
  <c r="AM158" i="29"/>
  <c r="AW197" i="35"/>
  <c r="AW191" i="35"/>
  <c r="AW193" i="35" s="1"/>
  <c r="AN74" i="34"/>
  <c r="AM158" i="31"/>
  <c r="AN158" i="31" s="1"/>
  <c r="AL184" i="31"/>
  <c r="AL186" i="31" s="1"/>
  <c r="AL196" i="31"/>
  <c r="AP2" i="43"/>
  <c r="AO80" i="43"/>
  <c r="AO85" i="43" s="1"/>
  <c r="AO77" i="43"/>
  <c r="AO82" i="43" s="1"/>
  <c r="AO78" i="43"/>
  <c r="AO83" i="43" s="1"/>
  <c r="AO79" i="43"/>
  <c r="AO84" i="43" s="1"/>
  <c r="AP2" i="34"/>
  <c r="AO149" i="34"/>
  <c r="AO156" i="34" s="1"/>
  <c r="AO168" i="34"/>
  <c r="AO175" i="34" s="1"/>
  <c r="AO66" i="34"/>
  <c r="AO73" i="34" s="1"/>
  <c r="AO178" i="34" s="1"/>
  <c r="AN73" i="30"/>
  <c r="AN74" i="30" s="1"/>
  <c r="AN61" i="32"/>
  <c r="AN62" i="32" s="1"/>
  <c r="AM178" i="31"/>
  <c r="AM179" i="31" s="1"/>
  <c r="AM189" i="31"/>
  <c r="AM182" i="31"/>
  <c r="AN157" i="29"/>
  <c r="AN157" i="30"/>
  <c r="AY150" i="35"/>
  <c r="AY157" i="35" s="1"/>
  <c r="AY158" i="35" s="1"/>
  <c r="AY66" i="35"/>
  <c r="AY73" i="35" s="1"/>
  <c r="AY74" i="35" s="1"/>
  <c r="AZ2" i="35"/>
  <c r="AY169" i="35"/>
  <c r="AY176" i="35" s="1"/>
  <c r="AM192" i="31"/>
  <c r="AL191" i="31"/>
  <c r="AL193" i="31" s="1"/>
  <c r="AL197" i="31"/>
  <c r="AN157" i="34"/>
  <c r="AN188" i="34"/>
  <c r="AN181" i="34"/>
  <c r="AV198" i="35"/>
  <c r="AL197" i="30"/>
  <c r="AL191" i="30"/>
  <c r="AL193" i="30" s="1"/>
  <c r="AM185" i="31"/>
  <c r="AO59" i="31"/>
  <c r="AO65" i="31"/>
  <c r="AO165" i="31"/>
  <c r="AO62" i="31"/>
  <c r="AO149" i="31"/>
  <c r="AP2" i="31"/>
  <c r="AO68" i="31"/>
  <c r="AO150" i="31"/>
  <c r="AO162" i="31"/>
  <c r="AO152" i="31"/>
  <c r="AO168" i="31"/>
  <c r="AO169" i="31"/>
  <c r="AO143" i="31"/>
  <c r="AO66" i="31"/>
  <c r="AO146" i="31"/>
  <c r="AO171" i="31"/>
  <c r="AO66" i="33"/>
  <c r="AO73" i="33" s="1"/>
  <c r="AO74" i="33" s="1"/>
  <c r="AP2" i="33"/>
  <c r="AN176" i="34"/>
  <c r="AM190" i="29"/>
  <c r="AM192" i="29" s="1"/>
  <c r="AM183" i="29"/>
  <c r="AM185" i="29" s="1"/>
  <c r="AN176" i="30"/>
  <c r="AV194" i="35"/>
  <c r="AP51" i="2"/>
  <c r="AP56" i="2"/>
  <c r="AP58" i="2"/>
  <c r="AP54" i="2"/>
  <c r="AP60" i="2"/>
  <c r="AQ2" i="2"/>
  <c r="AP55" i="2"/>
  <c r="AP57" i="2"/>
  <c r="AP50" i="2"/>
  <c r="AP59" i="2"/>
  <c r="AP53" i="2"/>
  <c r="AP52" i="2"/>
  <c r="AL184" i="30"/>
  <c r="AL186" i="30" s="1"/>
  <c r="AL196" i="30"/>
  <c r="AO51" i="32"/>
  <c r="AO52" i="32"/>
  <c r="AO58" i="32"/>
  <c r="AO56" i="32"/>
  <c r="AO53" i="32"/>
  <c r="AP2" i="32"/>
  <c r="AO55" i="32"/>
  <c r="AO57" i="32"/>
  <c r="AO59" i="32"/>
  <c r="AO54" i="32"/>
  <c r="AO50" i="32"/>
  <c r="AX182" i="35"/>
  <c r="AX189" i="35"/>
  <c r="AX178" i="35"/>
  <c r="AX179" i="35" s="1"/>
  <c r="AM183" i="34"/>
  <c r="AM185" i="34" s="1"/>
  <c r="AM193" i="34" s="1"/>
  <c r="AM195" i="34"/>
  <c r="AM197" i="34" s="1"/>
  <c r="AO61" i="29"/>
  <c r="AO169" i="29"/>
  <c r="AO152" i="29"/>
  <c r="AO168" i="29"/>
  <c r="AO154" i="29"/>
  <c r="AO155" i="29"/>
  <c r="AO62" i="29"/>
  <c r="AO143" i="29"/>
  <c r="AO65" i="29"/>
  <c r="AO171" i="29"/>
  <c r="AO66" i="29"/>
  <c r="AO174" i="29"/>
  <c r="AO60" i="29"/>
  <c r="AO144" i="29"/>
  <c r="AO145" i="29"/>
  <c r="AP2" i="29"/>
  <c r="AO146" i="29"/>
  <c r="AO163" i="29"/>
  <c r="AO165" i="29"/>
  <c r="AO162" i="29"/>
  <c r="AO68" i="29"/>
  <c r="AO59" i="29"/>
  <c r="AO173" i="29"/>
  <c r="AO149" i="29"/>
  <c r="AO164" i="29"/>
  <c r="AO70" i="29"/>
  <c r="AO150" i="29"/>
  <c r="AO71" i="29"/>
  <c r="AN176" i="29"/>
  <c r="AN177" i="29" s="1"/>
  <c r="AM192" i="30"/>
  <c r="AL198" i="29" l="1"/>
  <c r="AL198" i="30"/>
  <c r="AO157" i="34"/>
  <c r="AL194" i="30"/>
  <c r="AO176" i="31"/>
  <c r="AO183" i="31" s="1"/>
  <c r="AO73" i="31"/>
  <c r="AO74" i="31" s="1"/>
  <c r="AO176" i="29"/>
  <c r="AO177" i="29" s="1"/>
  <c r="AW198" i="35"/>
  <c r="AO176" i="30"/>
  <c r="AO183" i="30" s="1"/>
  <c r="AX191" i="35"/>
  <c r="AX193" i="35" s="1"/>
  <c r="AX197" i="35"/>
  <c r="AQ2" i="33"/>
  <c r="AP66" i="33"/>
  <c r="AP73" i="33" s="1"/>
  <c r="AP74" i="33" s="1"/>
  <c r="AN189" i="30"/>
  <c r="AN178" i="30"/>
  <c r="AN179" i="30" s="1"/>
  <c r="AN182" i="30"/>
  <c r="AN158" i="29"/>
  <c r="AN189" i="29"/>
  <c r="AN182" i="29"/>
  <c r="AN178" i="29"/>
  <c r="AN179" i="29" s="1"/>
  <c r="AQ2" i="43"/>
  <c r="AP79" i="43"/>
  <c r="AP84" i="43" s="1"/>
  <c r="AP77" i="43"/>
  <c r="AP82" i="43" s="1"/>
  <c r="AP78" i="43"/>
  <c r="AP83" i="43" s="1"/>
  <c r="AP80" i="43"/>
  <c r="AP85" i="43" s="1"/>
  <c r="AN183" i="31"/>
  <c r="AN185" i="31" s="1"/>
  <c r="AN190" i="31"/>
  <c r="AN192" i="31" s="1"/>
  <c r="AP67" i="10"/>
  <c r="AP62" i="10"/>
  <c r="AP70" i="10"/>
  <c r="AP65" i="10"/>
  <c r="AP59" i="10"/>
  <c r="AP66" i="10"/>
  <c r="AP71" i="10"/>
  <c r="AQ2" i="10"/>
  <c r="AO61" i="32"/>
  <c r="AO62" i="32" s="1"/>
  <c r="AP61" i="2"/>
  <c r="AP62" i="2" s="1"/>
  <c r="AM184" i="31"/>
  <c r="AM186" i="31" s="1"/>
  <c r="AM196" i="31"/>
  <c r="AO189" i="34"/>
  <c r="AO191" i="34" s="1"/>
  <c r="AO182" i="34"/>
  <c r="AO184" i="34" s="1"/>
  <c r="AL198" i="31"/>
  <c r="AQ2" i="48"/>
  <c r="AP21" i="48"/>
  <c r="AP23" i="48" s="1"/>
  <c r="AO73" i="10"/>
  <c r="AO74" i="10" s="1"/>
  <c r="AM191" i="31"/>
  <c r="AM193" i="31" s="1"/>
  <c r="AM197" i="31"/>
  <c r="AO181" i="34"/>
  <c r="AO188" i="34"/>
  <c r="AL194" i="31"/>
  <c r="AM191" i="30"/>
  <c r="AM193" i="30" s="1"/>
  <c r="AM197" i="30"/>
  <c r="AN177" i="30"/>
  <c r="AN190" i="30"/>
  <c r="AN192" i="30" s="1"/>
  <c r="AN183" i="30"/>
  <c r="AN185" i="30" s="1"/>
  <c r="AP59" i="31"/>
  <c r="AP152" i="31"/>
  <c r="AP65" i="31"/>
  <c r="AP149" i="31"/>
  <c r="AP171" i="31"/>
  <c r="AP162" i="31"/>
  <c r="AP146" i="31"/>
  <c r="AP143" i="31"/>
  <c r="AP150" i="31"/>
  <c r="AP165" i="31"/>
  <c r="AP168" i="31"/>
  <c r="AP66" i="31"/>
  <c r="AP68" i="31"/>
  <c r="AP169" i="31"/>
  <c r="AQ2" i="31"/>
  <c r="AP62" i="31"/>
  <c r="AY177" i="35"/>
  <c r="AY183" i="35"/>
  <c r="AY185" i="35" s="1"/>
  <c r="AY190" i="35"/>
  <c r="AY192" i="35" s="1"/>
  <c r="AP149" i="34"/>
  <c r="AP156" i="34" s="1"/>
  <c r="AP157" i="34" s="1"/>
  <c r="AP168" i="34"/>
  <c r="AP175" i="34" s="1"/>
  <c r="AP66" i="34"/>
  <c r="AP73" i="34" s="1"/>
  <c r="AP178" i="34" s="1"/>
  <c r="AQ2" i="34"/>
  <c r="AM196" i="30"/>
  <c r="AM184" i="30"/>
  <c r="AM186" i="30" s="1"/>
  <c r="AM184" i="29"/>
  <c r="AM186" i="29" s="1"/>
  <c r="AM196" i="29"/>
  <c r="AX196" i="35"/>
  <c r="AX198" i="35" s="1"/>
  <c r="AX184" i="35"/>
  <c r="AX186" i="35" s="1"/>
  <c r="AP145" i="29"/>
  <c r="AP164" i="29"/>
  <c r="AP144" i="29"/>
  <c r="AP174" i="29"/>
  <c r="AP169" i="29"/>
  <c r="AP155" i="29"/>
  <c r="AP165" i="29"/>
  <c r="AP60" i="29"/>
  <c r="AP70" i="29"/>
  <c r="AP173" i="29"/>
  <c r="AP62" i="29"/>
  <c r="AP154" i="29"/>
  <c r="AP162" i="29"/>
  <c r="AP68" i="29"/>
  <c r="AP168" i="29"/>
  <c r="AQ2" i="29"/>
  <c r="AP59" i="29"/>
  <c r="AP66" i="29"/>
  <c r="AP143" i="29"/>
  <c r="AP71" i="29"/>
  <c r="AP61" i="29"/>
  <c r="AP163" i="29"/>
  <c r="AP150" i="29"/>
  <c r="AP65" i="29"/>
  <c r="AP152" i="29"/>
  <c r="AP146" i="29"/>
  <c r="AP171" i="29"/>
  <c r="AP149" i="29"/>
  <c r="AO157" i="29"/>
  <c r="AQ57" i="2"/>
  <c r="AQ60" i="2"/>
  <c r="AQ55" i="2"/>
  <c r="AQ54" i="2"/>
  <c r="AQ58" i="2"/>
  <c r="AQ51" i="2"/>
  <c r="AQ52" i="2"/>
  <c r="AQ53" i="2"/>
  <c r="AQ56" i="2"/>
  <c r="AQ50" i="2"/>
  <c r="AR2" i="2"/>
  <c r="AQ59" i="2"/>
  <c r="AO157" i="31"/>
  <c r="AZ66" i="35"/>
  <c r="AZ73" i="35" s="1"/>
  <c r="AZ74" i="35" s="1"/>
  <c r="AZ150" i="35"/>
  <c r="AZ157" i="35" s="1"/>
  <c r="BA2" i="35"/>
  <c r="AZ169" i="35"/>
  <c r="AZ176" i="35" s="1"/>
  <c r="AO74" i="34"/>
  <c r="AM197" i="29"/>
  <c r="AM191" i="29"/>
  <c r="AM193" i="29" s="1"/>
  <c r="AN183" i="34"/>
  <c r="AN185" i="34" s="1"/>
  <c r="AN195" i="34"/>
  <c r="AN158" i="30"/>
  <c r="AP162" i="30"/>
  <c r="AP143" i="30"/>
  <c r="AP152" i="30"/>
  <c r="AP68" i="30"/>
  <c r="AP150" i="30"/>
  <c r="AP69" i="30"/>
  <c r="AP172" i="30"/>
  <c r="AP171" i="30"/>
  <c r="AQ2" i="30"/>
  <c r="AP60" i="30"/>
  <c r="AP149" i="30"/>
  <c r="AP163" i="30"/>
  <c r="AP66" i="30"/>
  <c r="AP144" i="30"/>
  <c r="AP168" i="30"/>
  <c r="AP165" i="30"/>
  <c r="AP64" i="30"/>
  <c r="AP169" i="30"/>
  <c r="AP153" i="30"/>
  <c r="AP62" i="30"/>
  <c r="AP59" i="30"/>
  <c r="AP148" i="30"/>
  <c r="AP65" i="30"/>
  <c r="AP167" i="30"/>
  <c r="AP146" i="30"/>
  <c r="AO157" i="30"/>
  <c r="AN183" i="29"/>
  <c r="AN185" i="29" s="1"/>
  <c r="AN190" i="29"/>
  <c r="AN192" i="29" s="1"/>
  <c r="AO73" i="29"/>
  <c r="AO74" i="29" s="1"/>
  <c r="AP56" i="32"/>
  <c r="AP51" i="32"/>
  <c r="AP52" i="32"/>
  <c r="AP55" i="32"/>
  <c r="AP59" i="32"/>
  <c r="AP54" i="32"/>
  <c r="AP58" i="32"/>
  <c r="AQ2" i="32"/>
  <c r="AP50" i="32"/>
  <c r="AP53" i="32"/>
  <c r="AP57" i="32"/>
  <c r="AO176" i="34"/>
  <c r="AN190" i="34"/>
  <c r="AN192" i="34" s="1"/>
  <c r="AN196" i="34"/>
  <c r="AY189" i="35"/>
  <c r="AY182" i="35"/>
  <c r="AY178" i="35"/>
  <c r="AY179" i="35" s="1"/>
  <c r="AN177" i="31"/>
  <c r="AO177" i="31" s="1"/>
  <c r="AW194" i="35"/>
  <c r="AO73" i="30"/>
  <c r="AO74" i="30" s="1"/>
  <c r="AN178" i="31"/>
  <c r="AN179" i="31" s="1"/>
  <c r="AN182" i="31"/>
  <c r="AN189" i="31"/>
  <c r="AX194" i="35" l="1"/>
  <c r="AO185" i="31"/>
  <c r="AP74" i="34"/>
  <c r="AO190" i="31"/>
  <c r="AO192" i="31" s="1"/>
  <c r="AM194" i="30"/>
  <c r="AO190" i="30"/>
  <c r="AO190" i="29"/>
  <c r="AO183" i="29"/>
  <c r="AO185" i="29" s="1"/>
  <c r="AP73" i="30"/>
  <c r="AP74" i="30" s="1"/>
  <c r="AM198" i="30"/>
  <c r="AO177" i="30"/>
  <c r="AP61" i="32"/>
  <c r="AP62" i="32" s="1"/>
  <c r="AP73" i="10"/>
  <c r="AP74" i="10" s="1"/>
  <c r="AN193" i="34"/>
  <c r="AO182" i="31"/>
  <c r="AO189" i="31"/>
  <c r="AO178" i="31"/>
  <c r="AO179" i="31" s="1"/>
  <c r="AO158" i="31"/>
  <c r="AP157" i="31"/>
  <c r="AO196" i="34"/>
  <c r="AO190" i="34"/>
  <c r="AO192" i="34" s="1"/>
  <c r="AN197" i="30"/>
  <c r="AN191" i="30"/>
  <c r="AN193" i="30" s="1"/>
  <c r="AP73" i="29"/>
  <c r="AP74" i="29" s="1"/>
  <c r="AR2" i="34"/>
  <c r="AQ149" i="34"/>
  <c r="AQ156" i="34" s="1"/>
  <c r="AQ66" i="34"/>
  <c r="AQ73" i="34" s="1"/>
  <c r="AQ178" i="34" s="1"/>
  <c r="AQ168" i="34"/>
  <c r="AQ175" i="34" s="1"/>
  <c r="AQ168" i="31"/>
  <c r="AQ146" i="31"/>
  <c r="AQ68" i="31"/>
  <c r="AQ150" i="31"/>
  <c r="AQ152" i="31"/>
  <c r="AQ66" i="31"/>
  <c r="AQ165" i="31"/>
  <c r="AQ65" i="31"/>
  <c r="AQ143" i="31"/>
  <c r="AQ59" i="31"/>
  <c r="AQ149" i="31"/>
  <c r="AQ169" i="31"/>
  <c r="AQ162" i="31"/>
  <c r="AQ171" i="31"/>
  <c r="AR2" i="31"/>
  <c r="AQ62" i="31"/>
  <c r="AO195" i="34"/>
  <c r="AO197" i="34" s="1"/>
  <c r="AO183" i="34"/>
  <c r="AO185" i="34" s="1"/>
  <c r="AQ54" i="32"/>
  <c r="AQ55" i="32"/>
  <c r="AQ53" i="32"/>
  <c r="AQ51" i="32"/>
  <c r="AQ50" i="32"/>
  <c r="AQ52" i="32"/>
  <c r="AQ59" i="32"/>
  <c r="AQ57" i="32"/>
  <c r="AQ56" i="32"/>
  <c r="AR2" i="32"/>
  <c r="AQ58" i="32"/>
  <c r="AS2" i="2"/>
  <c r="AR59" i="2"/>
  <c r="AR53" i="2"/>
  <c r="AR56" i="2"/>
  <c r="AR51" i="2"/>
  <c r="AR54" i="2"/>
  <c r="AR60" i="2"/>
  <c r="AR55" i="2"/>
  <c r="AR57" i="2"/>
  <c r="AR50" i="2"/>
  <c r="AR58" i="2"/>
  <c r="AR52" i="2"/>
  <c r="AQ174" i="29"/>
  <c r="AQ173" i="29"/>
  <c r="AQ150" i="29"/>
  <c r="AQ163" i="29"/>
  <c r="AQ71" i="29"/>
  <c r="AQ164" i="29"/>
  <c r="AQ68" i="29"/>
  <c r="AQ60" i="29"/>
  <c r="AQ171" i="29"/>
  <c r="AQ66" i="29"/>
  <c r="AQ165" i="29"/>
  <c r="AQ152" i="29"/>
  <c r="AQ162" i="29"/>
  <c r="AQ146" i="29"/>
  <c r="AQ62" i="29"/>
  <c r="AQ61" i="29"/>
  <c r="AQ169" i="29"/>
  <c r="AQ70" i="29"/>
  <c r="AQ155" i="29"/>
  <c r="AQ168" i="29"/>
  <c r="AQ145" i="29"/>
  <c r="AQ154" i="29"/>
  <c r="AQ143" i="29"/>
  <c r="AR2" i="29"/>
  <c r="AQ149" i="29"/>
  <c r="AQ59" i="29"/>
  <c r="AQ144" i="29"/>
  <c r="AQ65" i="29"/>
  <c r="AP176" i="31"/>
  <c r="AM198" i="31"/>
  <c r="AN197" i="31"/>
  <c r="AN191" i="31"/>
  <c r="AN193" i="31" s="1"/>
  <c r="AY197" i="35"/>
  <c r="AY191" i="35"/>
  <c r="AY193" i="35" s="1"/>
  <c r="AN196" i="31"/>
  <c r="AN184" i="31"/>
  <c r="AN186" i="31" s="1"/>
  <c r="AQ61" i="2"/>
  <c r="AQ62" i="2" s="1"/>
  <c r="AP176" i="34"/>
  <c r="AQ176" i="34" s="1"/>
  <c r="AP182" i="34"/>
  <c r="AP184" i="34" s="1"/>
  <c r="AP189" i="34"/>
  <c r="AP191" i="34" s="1"/>
  <c r="AO192" i="29"/>
  <c r="AM194" i="31"/>
  <c r="AO185" i="30"/>
  <c r="AR2" i="33"/>
  <c r="AQ66" i="33"/>
  <c r="AQ73" i="33" s="1"/>
  <c r="AQ74" i="33" s="1"/>
  <c r="AP157" i="30"/>
  <c r="AZ177" i="35"/>
  <c r="AZ190" i="35"/>
  <c r="AZ192" i="35" s="1"/>
  <c r="AZ183" i="35"/>
  <c r="AZ185" i="35" s="1"/>
  <c r="AM198" i="29"/>
  <c r="AP181" i="34"/>
  <c r="AP188" i="34"/>
  <c r="AQ78" i="43"/>
  <c r="AQ83" i="43" s="1"/>
  <c r="AR2" i="43"/>
  <c r="AQ77" i="43"/>
  <c r="AQ82" i="43" s="1"/>
  <c r="AQ79" i="43"/>
  <c r="AQ84" i="43" s="1"/>
  <c r="AQ80" i="43"/>
  <c r="AQ85" i="43" s="1"/>
  <c r="AO192" i="30"/>
  <c r="AP176" i="30"/>
  <c r="BA169" i="35"/>
  <c r="BA176" i="35" s="1"/>
  <c r="BA150" i="35"/>
  <c r="BA157" i="35" s="1"/>
  <c r="BA66" i="35"/>
  <c r="BA73" i="35" s="1"/>
  <c r="BA74" i="35" s="1"/>
  <c r="BB2" i="35"/>
  <c r="AO189" i="29"/>
  <c r="AO182" i="29"/>
  <c r="AO178" i="29"/>
  <c r="AO179" i="29" s="1"/>
  <c r="AP176" i="29"/>
  <c r="AM194" i="29"/>
  <c r="AO158" i="29"/>
  <c r="AY184" i="35"/>
  <c r="AY186" i="35" s="1"/>
  <c r="AY196" i="35"/>
  <c r="AQ66" i="30"/>
  <c r="AR2" i="30"/>
  <c r="AQ152" i="30"/>
  <c r="AQ64" i="30"/>
  <c r="AQ150" i="30"/>
  <c r="AQ163" i="30"/>
  <c r="AQ69" i="30"/>
  <c r="AQ143" i="30"/>
  <c r="AQ62" i="30"/>
  <c r="AQ171" i="30"/>
  <c r="AQ65" i="30"/>
  <c r="AQ165" i="30"/>
  <c r="AQ60" i="30"/>
  <c r="AQ168" i="30"/>
  <c r="AQ167" i="30"/>
  <c r="AQ144" i="30"/>
  <c r="AQ146" i="30"/>
  <c r="AQ59" i="30"/>
  <c r="AQ148" i="30"/>
  <c r="AQ162" i="30"/>
  <c r="AQ172" i="30"/>
  <c r="AQ169" i="30"/>
  <c r="AQ153" i="30"/>
  <c r="AQ68" i="30"/>
  <c r="AQ149" i="30"/>
  <c r="AZ182" i="35"/>
  <c r="AZ189" i="35"/>
  <c r="AZ178" i="35"/>
  <c r="AZ179" i="35" s="1"/>
  <c r="AR2" i="48"/>
  <c r="AQ21" i="48"/>
  <c r="AQ23" i="48" s="1"/>
  <c r="AR2" i="10"/>
  <c r="AQ67" i="10"/>
  <c r="AQ62" i="10"/>
  <c r="AQ66" i="10"/>
  <c r="AQ65" i="10"/>
  <c r="AQ71" i="10"/>
  <c r="AQ59" i="10"/>
  <c r="AQ70" i="10"/>
  <c r="AN196" i="29"/>
  <c r="AN184" i="29"/>
  <c r="AN186" i="29" s="1"/>
  <c r="AN196" i="30"/>
  <c r="AN198" i="30" s="1"/>
  <c r="AN184" i="30"/>
  <c r="AN186" i="30" s="1"/>
  <c r="AN194" i="30" s="1"/>
  <c r="AO158" i="30"/>
  <c r="AO178" i="30"/>
  <c r="AO179" i="30" s="1"/>
  <c r="AO182" i="30"/>
  <c r="AO189" i="30"/>
  <c r="AN197" i="34"/>
  <c r="AP157" i="29"/>
  <c r="AP73" i="31"/>
  <c r="AP74" i="31" s="1"/>
  <c r="AN197" i="29"/>
  <c r="AN191" i="29"/>
  <c r="AN193" i="29" s="1"/>
  <c r="AZ158" i="35"/>
  <c r="AY198" i="35" l="1"/>
  <c r="AQ74" i="34"/>
  <c r="AN198" i="31"/>
  <c r="AO193" i="34"/>
  <c r="BA177" i="35"/>
  <c r="AY194" i="35"/>
  <c r="BA158" i="35"/>
  <c r="AN194" i="31"/>
  <c r="AP158" i="30"/>
  <c r="AQ176" i="29"/>
  <c r="AQ176" i="30"/>
  <c r="AR61" i="2"/>
  <c r="AR62" i="2" s="1"/>
  <c r="AQ190" i="30"/>
  <c r="AQ183" i="30"/>
  <c r="AP190" i="29"/>
  <c r="AP192" i="29" s="1"/>
  <c r="AP183" i="29"/>
  <c r="AP185" i="29" s="1"/>
  <c r="AP177" i="29"/>
  <c r="AP190" i="30"/>
  <c r="AP192" i="30" s="1"/>
  <c r="AP183" i="30"/>
  <c r="AP185" i="30" s="1"/>
  <c r="AP190" i="34"/>
  <c r="AP192" i="34" s="1"/>
  <c r="AP196" i="34"/>
  <c r="AR66" i="33"/>
  <c r="AR73" i="33" s="1"/>
  <c r="AR74" i="33" s="1"/>
  <c r="AS2" i="33"/>
  <c r="AP177" i="30"/>
  <c r="AQ177" i="30" s="1"/>
  <c r="AQ61" i="32"/>
  <c r="AQ62" i="32" s="1"/>
  <c r="AR171" i="31"/>
  <c r="AR59" i="31"/>
  <c r="AR165" i="31"/>
  <c r="AR150" i="31"/>
  <c r="AR168" i="31"/>
  <c r="AR162" i="31"/>
  <c r="AR62" i="31"/>
  <c r="AR146" i="31"/>
  <c r="AS2" i="31"/>
  <c r="AR143" i="31"/>
  <c r="AR152" i="31"/>
  <c r="AR149" i="31"/>
  <c r="AR65" i="31"/>
  <c r="AR169" i="31"/>
  <c r="AR68" i="31"/>
  <c r="AR66" i="31"/>
  <c r="AP182" i="31"/>
  <c r="AP178" i="31"/>
  <c r="AP179" i="31" s="1"/>
  <c r="AP189" i="31"/>
  <c r="AP183" i="34"/>
  <c r="AP185" i="34" s="1"/>
  <c r="AP195" i="34"/>
  <c r="AP197" i="34" s="1"/>
  <c r="AP183" i="31"/>
  <c r="AP185" i="31" s="1"/>
  <c r="AP190" i="31"/>
  <c r="AP192" i="31" s="1"/>
  <c r="AQ190" i="29"/>
  <c r="AQ183" i="29"/>
  <c r="AS54" i="2"/>
  <c r="AS56" i="2"/>
  <c r="AT2" i="2"/>
  <c r="AS60" i="2"/>
  <c r="AS58" i="2"/>
  <c r="AS59" i="2"/>
  <c r="AS55" i="2"/>
  <c r="AS51" i="2"/>
  <c r="AS53" i="2"/>
  <c r="AS50" i="2"/>
  <c r="AS52" i="2"/>
  <c r="AS57" i="2"/>
  <c r="AQ188" i="34"/>
  <c r="AQ181" i="34"/>
  <c r="AP158" i="31"/>
  <c r="AQ73" i="30"/>
  <c r="AQ74" i="30" s="1"/>
  <c r="AR165" i="30"/>
  <c r="AR143" i="30"/>
  <c r="AR65" i="30"/>
  <c r="AR64" i="30"/>
  <c r="AR162" i="30"/>
  <c r="AR69" i="30"/>
  <c r="AR60" i="30"/>
  <c r="AR168" i="30"/>
  <c r="AR149" i="30"/>
  <c r="AR68" i="30"/>
  <c r="AR169" i="30"/>
  <c r="AR66" i="30"/>
  <c r="AR152" i="30"/>
  <c r="AS2" i="30"/>
  <c r="AR167" i="30"/>
  <c r="AR153" i="30"/>
  <c r="AR163" i="30"/>
  <c r="AR144" i="30"/>
  <c r="AR148" i="30"/>
  <c r="AR172" i="30"/>
  <c r="AR62" i="30"/>
  <c r="AR150" i="30"/>
  <c r="AR59" i="30"/>
  <c r="AR171" i="30"/>
  <c r="AR146" i="30"/>
  <c r="AO184" i="29"/>
  <c r="AO186" i="29" s="1"/>
  <c r="AO196" i="29"/>
  <c r="AQ176" i="31"/>
  <c r="AS2" i="34"/>
  <c r="AR168" i="34"/>
  <c r="AR175" i="34" s="1"/>
  <c r="AR66" i="34"/>
  <c r="AR73" i="34" s="1"/>
  <c r="AR178" i="34" s="1"/>
  <c r="AR149" i="34"/>
  <c r="AR156" i="34" s="1"/>
  <c r="AZ184" i="35"/>
  <c r="AZ186" i="35" s="1"/>
  <c r="AZ196" i="35"/>
  <c r="AO197" i="29"/>
  <c r="AO191" i="29"/>
  <c r="AO193" i="29" s="1"/>
  <c r="AR56" i="32"/>
  <c r="AR59" i="32"/>
  <c r="AR53" i="32"/>
  <c r="AR55" i="32"/>
  <c r="AR51" i="32"/>
  <c r="AS2" i="32"/>
  <c r="AR58" i="32"/>
  <c r="AR50" i="32"/>
  <c r="AR52" i="32"/>
  <c r="AR54" i="32"/>
  <c r="AR57" i="32"/>
  <c r="AO191" i="31"/>
  <c r="AO193" i="31" s="1"/>
  <c r="AO197" i="31"/>
  <c r="AN194" i="29"/>
  <c r="AQ157" i="30"/>
  <c r="BB169" i="35"/>
  <c r="BB176" i="35" s="1"/>
  <c r="BC2" i="35"/>
  <c r="BB150" i="35"/>
  <c r="BB157" i="35" s="1"/>
  <c r="BB66" i="35"/>
  <c r="BB73" i="35" s="1"/>
  <c r="BB74" i="35" s="1"/>
  <c r="AQ73" i="29"/>
  <c r="AQ74" i="29" s="1"/>
  <c r="AO184" i="31"/>
  <c r="AO186" i="31" s="1"/>
  <c r="AO196" i="31"/>
  <c r="AZ197" i="35"/>
  <c r="AZ191" i="35"/>
  <c r="AZ193" i="35" s="1"/>
  <c r="AR59" i="10"/>
  <c r="AR67" i="10"/>
  <c r="AR71" i="10"/>
  <c r="AS2" i="10"/>
  <c r="AR62" i="10"/>
  <c r="AR65" i="10"/>
  <c r="AR70" i="10"/>
  <c r="AR66" i="10"/>
  <c r="AR79" i="43"/>
  <c r="AR84" i="43" s="1"/>
  <c r="AR78" i="43"/>
  <c r="AR83" i="43" s="1"/>
  <c r="AR77" i="43"/>
  <c r="AR82" i="43" s="1"/>
  <c r="AS2" i="43"/>
  <c r="AR80" i="43"/>
  <c r="AR85" i="43" s="1"/>
  <c r="AQ73" i="31"/>
  <c r="AQ74" i="31" s="1"/>
  <c r="AP189" i="29"/>
  <c r="AP182" i="29"/>
  <c r="AP178" i="29"/>
  <c r="AP179" i="29" s="1"/>
  <c r="AO191" i="30"/>
  <c r="AO193" i="30" s="1"/>
  <c r="AO197" i="30"/>
  <c r="AP158" i="29"/>
  <c r="BA182" i="35"/>
  <c r="BA189" i="35"/>
  <c r="BA178" i="35"/>
  <c r="BA179" i="35" s="1"/>
  <c r="AP178" i="30"/>
  <c r="AP179" i="30" s="1"/>
  <c r="AP182" i="30"/>
  <c r="AP189" i="30"/>
  <c r="AR62" i="29"/>
  <c r="AR163" i="29"/>
  <c r="AR173" i="29"/>
  <c r="AR150" i="29"/>
  <c r="AR70" i="29"/>
  <c r="AR164" i="29"/>
  <c r="AS2" i="29"/>
  <c r="AR61" i="29"/>
  <c r="AR59" i="29"/>
  <c r="AR155" i="29"/>
  <c r="AR60" i="29"/>
  <c r="AR66" i="29"/>
  <c r="AR169" i="29"/>
  <c r="AR144" i="29"/>
  <c r="AR154" i="29"/>
  <c r="AR174" i="29"/>
  <c r="AR143" i="29"/>
  <c r="AR171" i="29"/>
  <c r="AR145" i="29"/>
  <c r="AR162" i="29"/>
  <c r="AR71" i="29"/>
  <c r="AR149" i="29"/>
  <c r="AR68" i="29"/>
  <c r="AR152" i="29"/>
  <c r="AR168" i="29"/>
  <c r="AR165" i="29"/>
  <c r="AR65" i="29"/>
  <c r="AR146" i="29"/>
  <c r="AQ157" i="31"/>
  <c r="AP177" i="31"/>
  <c r="AQ177" i="31" s="1"/>
  <c r="AQ158" i="30"/>
  <c r="AN198" i="29"/>
  <c r="AO184" i="30"/>
  <c r="AO186" i="30" s="1"/>
  <c r="AO196" i="30"/>
  <c r="AQ73" i="10"/>
  <c r="AQ74" i="10" s="1"/>
  <c r="AR21" i="48"/>
  <c r="AR23" i="48" s="1"/>
  <c r="AS2" i="48"/>
  <c r="BA183" i="35"/>
  <c r="BA185" i="35" s="1"/>
  <c r="BA190" i="35"/>
  <c r="BA192" i="35" s="1"/>
  <c r="AQ157" i="29"/>
  <c r="AQ189" i="34"/>
  <c r="AQ191" i="34" s="1"/>
  <c r="AQ182" i="34"/>
  <c r="AQ184" i="34" s="1"/>
  <c r="AQ157" i="34"/>
  <c r="AR157" i="34" s="1"/>
  <c r="AQ177" i="29" l="1"/>
  <c r="AO198" i="31"/>
  <c r="BB158" i="35"/>
  <c r="AO198" i="30"/>
  <c r="AR176" i="29"/>
  <c r="AR73" i="30"/>
  <c r="AR74" i="30" s="1"/>
  <c r="AP193" i="34"/>
  <c r="AO194" i="31"/>
  <c r="AS60" i="29"/>
  <c r="AS143" i="29"/>
  <c r="AS146" i="29"/>
  <c r="AS164" i="29"/>
  <c r="AS61" i="29"/>
  <c r="AS165" i="29"/>
  <c r="AS70" i="29"/>
  <c r="AS150" i="29"/>
  <c r="AS66" i="29"/>
  <c r="AT2" i="29"/>
  <c r="AS152" i="29"/>
  <c r="AS168" i="29"/>
  <c r="AS155" i="29"/>
  <c r="AS71" i="29"/>
  <c r="AS174" i="29"/>
  <c r="AS62" i="29"/>
  <c r="AS145" i="29"/>
  <c r="AS65" i="29"/>
  <c r="AS59" i="29"/>
  <c r="AS144" i="29"/>
  <c r="AS173" i="29"/>
  <c r="AS68" i="29"/>
  <c r="AS171" i="29"/>
  <c r="AS149" i="29"/>
  <c r="AS162" i="29"/>
  <c r="AS163" i="29"/>
  <c r="AS154" i="29"/>
  <c r="AS169" i="29"/>
  <c r="AP197" i="30"/>
  <c r="AP191" i="30"/>
  <c r="AP193" i="30" s="1"/>
  <c r="AQ185" i="29"/>
  <c r="AP196" i="31"/>
  <c r="AP184" i="31"/>
  <c r="AP186" i="31" s="1"/>
  <c r="AS59" i="31"/>
  <c r="AS169" i="31"/>
  <c r="AS152" i="31"/>
  <c r="AS66" i="31"/>
  <c r="AS149" i="31"/>
  <c r="AS150" i="31"/>
  <c r="AS171" i="31"/>
  <c r="AS168" i="31"/>
  <c r="AT2" i="31"/>
  <c r="AS65" i="31"/>
  <c r="AS68" i="31"/>
  <c r="AS165" i="31"/>
  <c r="AS162" i="31"/>
  <c r="AS62" i="31"/>
  <c r="AS143" i="31"/>
  <c r="AS146" i="31"/>
  <c r="AP184" i="30"/>
  <c r="AP186" i="30" s="1"/>
  <c r="AP196" i="30"/>
  <c r="BB189" i="35"/>
  <c r="BB182" i="35"/>
  <c r="BB178" i="35"/>
  <c r="BB179" i="35" s="1"/>
  <c r="AR182" i="34"/>
  <c r="AR184" i="34" s="1"/>
  <c r="AR189" i="34"/>
  <c r="AR191" i="34" s="1"/>
  <c r="AS68" i="30"/>
  <c r="AS172" i="30"/>
  <c r="AS143" i="30"/>
  <c r="AS163" i="30"/>
  <c r="AS152" i="30"/>
  <c r="AS169" i="30"/>
  <c r="AS69" i="30"/>
  <c r="AS168" i="30"/>
  <c r="AS150" i="30"/>
  <c r="AS165" i="30"/>
  <c r="AS144" i="30"/>
  <c r="AS59" i="30"/>
  <c r="AS162" i="30"/>
  <c r="AS146" i="30"/>
  <c r="AS64" i="30"/>
  <c r="AS149" i="30"/>
  <c r="AS65" i="30"/>
  <c r="AS60" i="30"/>
  <c r="AS167" i="30"/>
  <c r="AS62" i="30"/>
  <c r="AS66" i="30"/>
  <c r="AS171" i="30"/>
  <c r="AS153" i="30"/>
  <c r="AS148" i="30"/>
  <c r="AT2" i="30"/>
  <c r="AQ158" i="31"/>
  <c r="AQ192" i="29"/>
  <c r="AS21" i="48"/>
  <c r="AS23" i="48" s="1"/>
  <c r="AT2" i="48"/>
  <c r="AQ178" i="31"/>
  <c r="AQ179" i="31" s="1"/>
  <c r="AQ189" i="31"/>
  <c r="AQ182" i="31"/>
  <c r="AP184" i="29"/>
  <c r="AP186" i="29" s="1"/>
  <c r="AP196" i="29"/>
  <c r="AR73" i="10"/>
  <c r="AR74" i="10" s="1"/>
  <c r="BC169" i="35"/>
  <c r="BC176" i="35" s="1"/>
  <c r="BD2" i="35"/>
  <c r="BC150" i="35"/>
  <c r="BC157" i="35" s="1"/>
  <c r="BC66" i="35"/>
  <c r="BC73" i="35" s="1"/>
  <c r="BC74" i="35" s="1"/>
  <c r="AT2" i="34"/>
  <c r="AS149" i="34"/>
  <c r="AS156" i="34" s="1"/>
  <c r="AS157" i="34" s="1"/>
  <c r="AS168" i="34"/>
  <c r="AS175" i="34" s="1"/>
  <c r="AS66" i="34"/>
  <c r="AS73" i="34" s="1"/>
  <c r="AS178" i="34" s="1"/>
  <c r="AR176" i="30"/>
  <c r="AQ183" i="34"/>
  <c r="AQ185" i="34" s="1"/>
  <c r="AQ195" i="34"/>
  <c r="AR177" i="29"/>
  <c r="AP191" i="29"/>
  <c r="AP193" i="29" s="1"/>
  <c r="AP197" i="29"/>
  <c r="BB183" i="35"/>
  <c r="BB185" i="35" s="1"/>
  <c r="BB190" i="35"/>
  <c r="BB192" i="35" s="1"/>
  <c r="AR61" i="32"/>
  <c r="AR62" i="32" s="1"/>
  <c r="AQ183" i="31"/>
  <c r="AQ185" i="31" s="1"/>
  <c r="AQ190" i="31"/>
  <c r="AQ192" i="31" s="1"/>
  <c r="AQ196" i="34"/>
  <c r="AQ190" i="34"/>
  <c r="AQ192" i="34" s="1"/>
  <c r="AR176" i="31"/>
  <c r="AR74" i="34"/>
  <c r="BA197" i="35"/>
  <c r="BA191" i="35"/>
  <c r="BA193" i="35" s="1"/>
  <c r="AQ189" i="30"/>
  <c r="AQ182" i="30"/>
  <c r="AQ178" i="30"/>
  <c r="AQ179" i="30" s="1"/>
  <c r="AO198" i="29"/>
  <c r="AS66" i="33"/>
  <c r="AS73" i="33" s="1"/>
  <c r="AS74" i="33" s="1"/>
  <c r="AT2" i="33"/>
  <c r="BA184" i="35"/>
  <c r="BA186" i="35" s="1"/>
  <c r="BA196" i="35"/>
  <c r="BB177" i="35"/>
  <c r="AS58" i="32"/>
  <c r="AS59" i="32"/>
  <c r="AS55" i="32"/>
  <c r="AT2" i="32"/>
  <c r="AS54" i="32"/>
  <c r="AS57" i="32"/>
  <c r="AS53" i="32"/>
  <c r="AS51" i="32"/>
  <c r="AS52" i="32"/>
  <c r="AS56" i="32"/>
  <c r="AS50" i="32"/>
  <c r="AZ198" i="35"/>
  <c r="AO194" i="29"/>
  <c r="AR157" i="30"/>
  <c r="AT51" i="2"/>
  <c r="AT59" i="2"/>
  <c r="AT54" i="2"/>
  <c r="AT60" i="2"/>
  <c r="AT55" i="2"/>
  <c r="AT57" i="2"/>
  <c r="AT53" i="2"/>
  <c r="AU2" i="2"/>
  <c r="AT52" i="2"/>
  <c r="AT58" i="2"/>
  <c r="AT50" i="2"/>
  <c r="AT56" i="2"/>
  <c r="AQ185" i="30"/>
  <c r="AR157" i="29"/>
  <c r="AR73" i="29"/>
  <c r="AR74" i="29" s="1"/>
  <c r="AQ158" i="29"/>
  <c r="AZ194" i="35"/>
  <c r="AS61" i="2"/>
  <c r="AS62" i="2" s="1"/>
  <c r="AP197" i="31"/>
  <c r="AP191" i="31"/>
  <c r="AP193" i="31" s="1"/>
  <c r="AQ192" i="30"/>
  <c r="AR183" i="29"/>
  <c r="AR190" i="29"/>
  <c r="AR192" i="29" s="1"/>
  <c r="AO194" i="30"/>
  <c r="AQ189" i="29"/>
  <c r="AQ182" i="29"/>
  <c r="AQ178" i="29"/>
  <c r="AQ179" i="29" s="1"/>
  <c r="AR176" i="34"/>
  <c r="AS77" i="43"/>
  <c r="AS82" i="43" s="1"/>
  <c r="AS80" i="43"/>
  <c r="AS85" i="43" s="1"/>
  <c r="AS79" i="43"/>
  <c r="AS84" i="43" s="1"/>
  <c r="AT2" i="43"/>
  <c r="AS78" i="43"/>
  <c r="AS83" i="43" s="1"/>
  <c r="AS59" i="10"/>
  <c r="AS67" i="10"/>
  <c r="AS66" i="10"/>
  <c r="AT2" i="10"/>
  <c r="AS62" i="10"/>
  <c r="AS71" i="10"/>
  <c r="AS65" i="10"/>
  <c r="AS70" i="10"/>
  <c r="AR188" i="34"/>
  <c r="AR181" i="34"/>
  <c r="AR157" i="31"/>
  <c r="AR73" i="31"/>
  <c r="AR74" i="31" s="1"/>
  <c r="BA198" i="35" l="1"/>
  <c r="AS74" i="34"/>
  <c r="AP194" i="30"/>
  <c r="AR158" i="29"/>
  <c r="BA194" i="35"/>
  <c r="AS176" i="34"/>
  <c r="AS176" i="31"/>
  <c r="AS190" i="31" s="1"/>
  <c r="AS61" i="32"/>
  <c r="AS62" i="32" s="1"/>
  <c r="AQ197" i="34"/>
  <c r="AQ193" i="34"/>
  <c r="AS176" i="30"/>
  <c r="AS183" i="30" s="1"/>
  <c r="AT79" i="43"/>
  <c r="AT84" i="43" s="1"/>
  <c r="AT80" i="43"/>
  <c r="AT85" i="43" s="1"/>
  <c r="AT78" i="43"/>
  <c r="AT83" i="43" s="1"/>
  <c r="AT77" i="43"/>
  <c r="AT82" i="43" s="1"/>
  <c r="AU2" i="43"/>
  <c r="AQ197" i="30"/>
  <c r="AQ191" i="30"/>
  <c r="AQ193" i="30" s="1"/>
  <c r="BC182" i="35"/>
  <c r="BC178" i="35"/>
  <c r="BC179" i="35" s="1"/>
  <c r="BC189" i="35"/>
  <c r="AV2" i="2"/>
  <c r="AU53" i="2"/>
  <c r="AU58" i="2"/>
  <c r="AU51" i="2"/>
  <c r="AU56" i="2"/>
  <c r="AU50" i="2"/>
  <c r="AU57" i="2"/>
  <c r="AU60" i="2"/>
  <c r="AU52" i="2"/>
  <c r="AU54" i="2"/>
  <c r="AU55" i="2"/>
  <c r="AU59" i="2"/>
  <c r="AR182" i="30"/>
  <c r="AR178" i="30"/>
  <c r="AR179" i="30" s="1"/>
  <c r="AR189" i="30"/>
  <c r="BE2" i="35"/>
  <c r="BD66" i="35"/>
  <c r="BD73" i="35" s="1"/>
  <c r="BD74" i="35" s="1"/>
  <c r="BD169" i="35"/>
  <c r="BD176" i="35" s="1"/>
  <c r="BD150" i="35"/>
  <c r="BD157" i="35" s="1"/>
  <c r="AT21" i="48"/>
  <c r="AT23" i="48" s="1"/>
  <c r="AU2" i="48"/>
  <c r="BB196" i="35"/>
  <c r="BB184" i="35"/>
  <c r="BB186" i="35" s="1"/>
  <c r="AR182" i="29"/>
  <c r="AR189" i="29"/>
  <c r="AR178" i="29"/>
  <c r="AR179" i="29" s="1"/>
  <c r="AR158" i="30"/>
  <c r="AR177" i="30"/>
  <c r="AR190" i="30"/>
  <c r="AR192" i="30" s="1"/>
  <c r="AR183" i="30"/>
  <c r="AR185" i="30" s="1"/>
  <c r="BC190" i="35"/>
  <c r="BC192" i="35" s="1"/>
  <c r="BC183" i="35"/>
  <c r="BC185" i="35" s="1"/>
  <c r="AS73" i="30"/>
  <c r="AS74" i="30" s="1"/>
  <c r="BB191" i="35"/>
  <c r="BB193" i="35" s="1"/>
  <c r="BB197" i="35"/>
  <c r="AR185" i="29"/>
  <c r="AT66" i="10"/>
  <c r="AU2" i="10"/>
  <c r="AT67" i="10"/>
  <c r="AT62" i="10"/>
  <c r="AT65" i="10"/>
  <c r="AT71" i="10"/>
  <c r="AT59" i="10"/>
  <c r="AT70" i="10"/>
  <c r="AT58" i="32"/>
  <c r="AT53" i="32"/>
  <c r="AT52" i="32"/>
  <c r="AT50" i="32"/>
  <c r="AT59" i="32"/>
  <c r="AU2" i="32"/>
  <c r="AT51" i="32"/>
  <c r="AT55" i="32"/>
  <c r="AT54" i="32"/>
  <c r="AT57" i="32"/>
  <c r="AT56" i="32"/>
  <c r="AU2" i="33"/>
  <c r="AT66" i="33"/>
  <c r="AT73" i="33" s="1"/>
  <c r="AT74" i="33" s="1"/>
  <c r="AS157" i="30"/>
  <c r="AP198" i="30"/>
  <c r="AR189" i="31"/>
  <c r="AR178" i="31"/>
  <c r="AR179" i="31" s="1"/>
  <c r="AR182" i="31"/>
  <c r="AS182" i="34"/>
  <c r="AS184" i="34" s="1"/>
  <c r="AS189" i="34"/>
  <c r="AS191" i="34" s="1"/>
  <c r="AP198" i="29"/>
  <c r="AR158" i="31"/>
  <c r="AS73" i="29"/>
  <c r="AS74" i="29" s="1"/>
  <c r="AR183" i="31"/>
  <c r="AR185" i="31" s="1"/>
  <c r="AR190" i="31"/>
  <c r="AR192" i="31" s="1"/>
  <c r="AS181" i="34"/>
  <c r="AS188" i="34"/>
  <c r="AP194" i="29"/>
  <c r="AT146" i="30"/>
  <c r="AT144" i="30"/>
  <c r="AT169" i="30"/>
  <c r="AT66" i="30"/>
  <c r="AT62" i="30"/>
  <c r="AT59" i="30"/>
  <c r="AU2" i="30"/>
  <c r="AT167" i="30"/>
  <c r="AT69" i="30"/>
  <c r="AT143" i="30"/>
  <c r="AT172" i="30"/>
  <c r="AT149" i="30"/>
  <c r="AT168" i="30"/>
  <c r="AT152" i="30"/>
  <c r="AT162" i="30"/>
  <c r="AT171" i="30"/>
  <c r="AT64" i="30"/>
  <c r="AT68" i="30"/>
  <c r="AT163" i="30"/>
  <c r="AT60" i="30"/>
  <c r="AT153" i="30"/>
  <c r="AT165" i="30"/>
  <c r="AT150" i="30"/>
  <c r="AT148" i="30"/>
  <c r="AT65" i="30"/>
  <c r="AR177" i="31"/>
  <c r="AS177" i="31" s="1"/>
  <c r="AT165" i="31"/>
  <c r="AT62" i="31"/>
  <c r="AT146" i="31"/>
  <c r="AT59" i="31"/>
  <c r="AT143" i="31"/>
  <c r="AT65" i="31"/>
  <c r="AT149" i="31"/>
  <c r="AT68" i="31"/>
  <c r="AT162" i="31"/>
  <c r="AT168" i="31"/>
  <c r="AT152" i="31"/>
  <c r="AT169" i="31"/>
  <c r="AT171" i="31"/>
  <c r="AT66" i="31"/>
  <c r="AT150" i="31"/>
  <c r="AU2" i="31"/>
  <c r="AS73" i="31"/>
  <c r="AS74" i="31" s="1"/>
  <c r="AT171" i="29"/>
  <c r="AT163" i="29"/>
  <c r="AT145" i="29"/>
  <c r="AT154" i="29"/>
  <c r="AT169" i="29"/>
  <c r="AT65" i="29"/>
  <c r="AT149" i="29"/>
  <c r="AT174" i="29"/>
  <c r="AT164" i="29"/>
  <c r="AT71" i="29"/>
  <c r="AT144" i="29"/>
  <c r="AT173" i="29"/>
  <c r="AT143" i="29"/>
  <c r="AT61" i="29"/>
  <c r="AT70" i="29"/>
  <c r="AT168" i="29"/>
  <c r="AT162" i="29"/>
  <c r="AT62" i="29"/>
  <c r="AT165" i="29"/>
  <c r="AT150" i="29"/>
  <c r="AT68" i="29"/>
  <c r="AT66" i="29"/>
  <c r="AT59" i="29"/>
  <c r="AT146" i="29"/>
  <c r="AT152" i="29"/>
  <c r="AT60" i="29"/>
  <c r="AU2" i="29"/>
  <c r="AT155" i="29"/>
  <c r="AS157" i="29"/>
  <c r="AS158" i="29" s="1"/>
  <c r="AR195" i="34"/>
  <c r="AR183" i="34"/>
  <c r="AR185" i="34" s="1"/>
  <c r="AR196" i="34"/>
  <c r="AR190" i="34"/>
  <c r="AR192" i="34" s="1"/>
  <c r="AQ196" i="29"/>
  <c r="AQ184" i="29"/>
  <c r="AQ186" i="29" s="1"/>
  <c r="AT61" i="2"/>
  <c r="AT62" i="2" s="1"/>
  <c r="AU2" i="34"/>
  <c r="AT66" i="34"/>
  <c r="AT73" i="34" s="1"/>
  <c r="AT178" i="34" s="1"/>
  <c r="AT168" i="34"/>
  <c r="AT175" i="34" s="1"/>
  <c r="AT149" i="34"/>
  <c r="AT156" i="34" s="1"/>
  <c r="AT157" i="34" s="1"/>
  <c r="AQ196" i="31"/>
  <c r="AQ184" i="31"/>
  <c r="AQ186" i="31" s="1"/>
  <c r="AP194" i="31"/>
  <c r="AS176" i="29"/>
  <c r="AS177" i="29" s="1"/>
  <c r="AS73" i="10"/>
  <c r="AS74" i="10" s="1"/>
  <c r="AQ197" i="29"/>
  <c r="AQ191" i="29"/>
  <c r="AQ193" i="29" s="1"/>
  <c r="BC177" i="35"/>
  <c r="BD177" i="35" s="1"/>
  <c r="AQ196" i="30"/>
  <c r="AQ198" i="30" s="1"/>
  <c r="AQ184" i="30"/>
  <c r="AQ186" i="30" s="1"/>
  <c r="AQ194" i="30" s="1"/>
  <c r="AQ191" i="31"/>
  <c r="AQ193" i="31" s="1"/>
  <c r="AQ197" i="31"/>
  <c r="AS157" i="31"/>
  <c r="AP198" i="31"/>
  <c r="BC158" i="35"/>
  <c r="BD158" i="35" s="1"/>
  <c r="AS183" i="31" l="1"/>
  <c r="AQ194" i="31"/>
  <c r="AS190" i="30"/>
  <c r="AQ194" i="29"/>
  <c r="AQ198" i="29"/>
  <c r="AS177" i="30"/>
  <c r="BB194" i="35"/>
  <c r="AT61" i="32"/>
  <c r="AT62" i="32" s="1"/>
  <c r="AT73" i="31"/>
  <c r="AT74" i="31" s="1"/>
  <c r="AQ198" i="31"/>
  <c r="AR193" i="34"/>
  <c r="AT157" i="31"/>
  <c r="AT189" i="31" s="1"/>
  <c r="AT176" i="30"/>
  <c r="AU144" i="30"/>
  <c r="AU165" i="30"/>
  <c r="AU169" i="30"/>
  <c r="AU65" i="30"/>
  <c r="AU64" i="30"/>
  <c r="AU146" i="30"/>
  <c r="AU167" i="30"/>
  <c r="AU163" i="30"/>
  <c r="AU172" i="30"/>
  <c r="AU69" i="30"/>
  <c r="AU60" i="30"/>
  <c r="AU68" i="30"/>
  <c r="AV2" i="30"/>
  <c r="AU149" i="30"/>
  <c r="AU162" i="30"/>
  <c r="AU62" i="30"/>
  <c r="AU153" i="30"/>
  <c r="AU152" i="30"/>
  <c r="AU66" i="30"/>
  <c r="AU150" i="30"/>
  <c r="AU148" i="30"/>
  <c r="AU168" i="30"/>
  <c r="AU171" i="30"/>
  <c r="AU143" i="30"/>
  <c r="AU59" i="30"/>
  <c r="AS190" i="34"/>
  <c r="AS192" i="34" s="1"/>
  <c r="AS196" i="34"/>
  <c r="AV2" i="33"/>
  <c r="AU66" i="33"/>
  <c r="AU73" i="33" s="1"/>
  <c r="AU74" i="33" s="1"/>
  <c r="AR197" i="29"/>
  <c r="AR191" i="29"/>
  <c r="AR193" i="29" s="1"/>
  <c r="AV2" i="48"/>
  <c r="AU21" i="48"/>
  <c r="AU23" i="48" s="1"/>
  <c r="AR196" i="30"/>
  <c r="AR184" i="30"/>
  <c r="AR186" i="30" s="1"/>
  <c r="AU162" i="29"/>
  <c r="AU143" i="29"/>
  <c r="AU149" i="29"/>
  <c r="AU154" i="29"/>
  <c r="AU145" i="29"/>
  <c r="AU168" i="29"/>
  <c r="AU60" i="29"/>
  <c r="AU61" i="29"/>
  <c r="AU152" i="29"/>
  <c r="AU59" i="29"/>
  <c r="AU71" i="29"/>
  <c r="AU144" i="29"/>
  <c r="AU70" i="29"/>
  <c r="AU62" i="29"/>
  <c r="AV2" i="29"/>
  <c r="AU68" i="29"/>
  <c r="AU146" i="29"/>
  <c r="AU171" i="29"/>
  <c r="AU155" i="29"/>
  <c r="AU165" i="29"/>
  <c r="AU174" i="29"/>
  <c r="AU169" i="29"/>
  <c r="AU164" i="29"/>
  <c r="AU163" i="29"/>
  <c r="AU65" i="29"/>
  <c r="AU150" i="29"/>
  <c r="AU173" i="29"/>
  <c r="AU66" i="29"/>
  <c r="AT73" i="30"/>
  <c r="AT74" i="30" s="1"/>
  <c r="AS195" i="34"/>
  <c r="AS183" i="34"/>
  <c r="AS185" i="34" s="1"/>
  <c r="AS193" i="34" s="1"/>
  <c r="AT74" i="34"/>
  <c r="AR184" i="29"/>
  <c r="AR186" i="29" s="1"/>
  <c r="AR196" i="29"/>
  <c r="AR198" i="29" s="1"/>
  <c r="AR184" i="31"/>
  <c r="AR186" i="31" s="1"/>
  <c r="AR196" i="31"/>
  <c r="AS185" i="31"/>
  <c r="BD178" i="35"/>
  <c r="BD179" i="35" s="1"/>
  <c r="BD189" i="35"/>
  <c r="BD182" i="35"/>
  <c r="AT176" i="29"/>
  <c r="AT177" i="29" s="1"/>
  <c r="AU62" i="10"/>
  <c r="AU66" i="10"/>
  <c r="AU70" i="10"/>
  <c r="AU59" i="10"/>
  <c r="AU71" i="10"/>
  <c r="AV2" i="10"/>
  <c r="AU67" i="10"/>
  <c r="AU65" i="10"/>
  <c r="AS192" i="31"/>
  <c r="BD183" i="35"/>
  <c r="BD185" i="35" s="1"/>
  <c r="BD190" i="35"/>
  <c r="BD192" i="35" s="1"/>
  <c r="AV2" i="43"/>
  <c r="AU80" i="43"/>
  <c r="AU85" i="43" s="1"/>
  <c r="AU77" i="43"/>
  <c r="AU82" i="43" s="1"/>
  <c r="AU78" i="43"/>
  <c r="AU83" i="43" s="1"/>
  <c r="AU79" i="43"/>
  <c r="AU84" i="43" s="1"/>
  <c r="AT182" i="34"/>
  <c r="AT184" i="34" s="1"/>
  <c r="AT189" i="34"/>
  <c r="AT191" i="34" s="1"/>
  <c r="AT176" i="31"/>
  <c r="AR197" i="31"/>
  <c r="AR191" i="31"/>
  <c r="AR193" i="31" s="1"/>
  <c r="AV51" i="2"/>
  <c r="AV55" i="2"/>
  <c r="AV58" i="2"/>
  <c r="AV52" i="2"/>
  <c r="AV54" i="2"/>
  <c r="AW2" i="2"/>
  <c r="AV53" i="2"/>
  <c r="AV57" i="2"/>
  <c r="AV50" i="2"/>
  <c r="AV60" i="2"/>
  <c r="AV59" i="2"/>
  <c r="AV56" i="2"/>
  <c r="AT73" i="29"/>
  <c r="AT74" i="29" s="1"/>
  <c r="AU146" i="31"/>
  <c r="AU68" i="31"/>
  <c r="AU168" i="31"/>
  <c r="AU149" i="31"/>
  <c r="AU65" i="31"/>
  <c r="AU143" i="31"/>
  <c r="AU165" i="31"/>
  <c r="AU59" i="31"/>
  <c r="AU62" i="31"/>
  <c r="AU66" i="31"/>
  <c r="AU162" i="31"/>
  <c r="AU169" i="31"/>
  <c r="AV2" i="31"/>
  <c r="AU152" i="31"/>
  <c r="AU171" i="31"/>
  <c r="AU150" i="31"/>
  <c r="AT177" i="31"/>
  <c r="AT157" i="30"/>
  <c r="AS158" i="31"/>
  <c r="AT158" i="31" s="1"/>
  <c r="BB198" i="35"/>
  <c r="BF2" i="35"/>
  <c r="BE169" i="35"/>
  <c r="BE176" i="35" s="1"/>
  <c r="BE150" i="35"/>
  <c r="BE157" i="35" s="1"/>
  <c r="BE66" i="35"/>
  <c r="BE73" i="35" s="1"/>
  <c r="BE74" i="35" s="1"/>
  <c r="BC197" i="35"/>
  <c r="BC191" i="35"/>
  <c r="BC193" i="35" s="1"/>
  <c r="AT188" i="34"/>
  <c r="AT181" i="34"/>
  <c r="AU66" i="34"/>
  <c r="AU73" i="34" s="1"/>
  <c r="AU178" i="34" s="1"/>
  <c r="AV2" i="34"/>
  <c r="AU168" i="34"/>
  <c r="AU175" i="34" s="1"/>
  <c r="AU149" i="34"/>
  <c r="AU156" i="34" s="1"/>
  <c r="AT176" i="34"/>
  <c r="AS189" i="30"/>
  <c r="AS178" i="30"/>
  <c r="AS179" i="30" s="1"/>
  <c r="AS182" i="30"/>
  <c r="AU52" i="32"/>
  <c r="AU50" i="32"/>
  <c r="AU55" i="32"/>
  <c r="AU51" i="32"/>
  <c r="AU54" i="32"/>
  <c r="AU57" i="32"/>
  <c r="AU53" i="32"/>
  <c r="AU59" i="32"/>
  <c r="AU58" i="32"/>
  <c r="AV2" i="32"/>
  <c r="AU56" i="32"/>
  <c r="AT73" i="10"/>
  <c r="AT74" i="10" s="1"/>
  <c r="AS158" i="30"/>
  <c r="AS185" i="30"/>
  <c r="AR191" i="30"/>
  <c r="AR193" i="30" s="1"/>
  <c r="AR197" i="30"/>
  <c r="AS189" i="31"/>
  <c r="AS178" i="31"/>
  <c r="AS179" i="31" s="1"/>
  <c r="AS182" i="31"/>
  <c r="AR197" i="34"/>
  <c r="AS183" i="29"/>
  <c r="AS185" i="29" s="1"/>
  <c r="AS190" i="29"/>
  <c r="AS192" i="29" s="1"/>
  <c r="AS182" i="29"/>
  <c r="AS189" i="29"/>
  <c r="AS178" i="29"/>
  <c r="AS179" i="29" s="1"/>
  <c r="AT157" i="29"/>
  <c r="AS192" i="30"/>
  <c r="AU61" i="2"/>
  <c r="AU62" i="2" s="1"/>
  <c r="BC196" i="35"/>
  <c r="BC198" i="35" s="1"/>
  <c r="BC184" i="35"/>
  <c r="BC186" i="35" s="1"/>
  <c r="AS197" i="34" l="1"/>
  <c r="AT177" i="30"/>
  <c r="AT182" i="31"/>
  <c r="AU73" i="30"/>
  <c r="AU73" i="10"/>
  <c r="AT158" i="30"/>
  <c r="AR194" i="29"/>
  <c r="AV61" i="2"/>
  <c r="AV62" i="2" s="1"/>
  <c r="AT196" i="34"/>
  <c r="AT190" i="34"/>
  <c r="AT192" i="34" s="1"/>
  <c r="AV59" i="10"/>
  <c r="AW2" i="10"/>
  <c r="AV65" i="10"/>
  <c r="AV62" i="10"/>
  <c r="AV67" i="10"/>
  <c r="AV70" i="10"/>
  <c r="AV66" i="10"/>
  <c r="AV71" i="10"/>
  <c r="BD191" i="35"/>
  <c r="BD193" i="35" s="1"/>
  <c r="BD197" i="35"/>
  <c r="AV155" i="29"/>
  <c r="AV168" i="29"/>
  <c r="AV71" i="29"/>
  <c r="AV163" i="29"/>
  <c r="AV162" i="29"/>
  <c r="AV66" i="29"/>
  <c r="AV173" i="29"/>
  <c r="AV61" i="29"/>
  <c r="AV165" i="29"/>
  <c r="AV169" i="29"/>
  <c r="AV60" i="29"/>
  <c r="AV171" i="29"/>
  <c r="AV70" i="29"/>
  <c r="AV59" i="29"/>
  <c r="AV149" i="29"/>
  <c r="AW2" i="29"/>
  <c r="AV150" i="29"/>
  <c r="AV144" i="29"/>
  <c r="AV164" i="29"/>
  <c r="AV146" i="29"/>
  <c r="AV145" i="29"/>
  <c r="AV152" i="29"/>
  <c r="AV65" i="29"/>
  <c r="AV143" i="29"/>
  <c r="AV68" i="29"/>
  <c r="AV154" i="29"/>
  <c r="AV62" i="29"/>
  <c r="AV174" i="29"/>
  <c r="AR198" i="30"/>
  <c r="AS191" i="30"/>
  <c r="AS193" i="30" s="1"/>
  <c r="AS197" i="30"/>
  <c r="AU176" i="31"/>
  <c r="AU74" i="30"/>
  <c r="AU176" i="34"/>
  <c r="AT189" i="30"/>
  <c r="AT178" i="30"/>
  <c r="AT179" i="30" s="1"/>
  <c r="AT182" i="30"/>
  <c r="AV78" i="43"/>
  <c r="AV83" i="43" s="1"/>
  <c r="AV80" i="43"/>
  <c r="AV85" i="43" s="1"/>
  <c r="AW2" i="43"/>
  <c r="AV77" i="43"/>
  <c r="AV82" i="43" s="1"/>
  <c r="AV79" i="43"/>
  <c r="AV84" i="43" s="1"/>
  <c r="AU74" i="10"/>
  <c r="AV21" i="48"/>
  <c r="AV23" i="48" s="1"/>
  <c r="AW2" i="48"/>
  <c r="AU157" i="30"/>
  <c r="AT190" i="30"/>
  <c r="AT192" i="30" s="1"/>
  <c r="AT183" i="30"/>
  <c r="AT185" i="30" s="1"/>
  <c r="AS184" i="31"/>
  <c r="AS186" i="31" s="1"/>
  <c r="AS196" i="31"/>
  <c r="AT178" i="29"/>
  <c r="AT179" i="29" s="1"/>
  <c r="AT189" i="29"/>
  <c r="AT182" i="29"/>
  <c r="AU181" i="34"/>
  <c r="AU188" i="34"/>
  <c r="AU177" i="31"/>
  <c r="AW60" i="2"/>
  <c r="AW58" i="2"/>
  <c r="AW51" i="2"/>
  <c r="AW54" i="2"/>
  <c r="AW56" i="2"/>
  <c r="AW53" i="2"/>
  <c r="AW52" i="2"/>
  <c r="AW57" i="2"/>
  <c r="AW59" i="2"/>
  <c r="AW55" i="2"/>
  <c r="AX2" i="2"/>
  <c r="AW50" i="2"/>
  <c r="AT183" i="31"/>
  <c r="AT185" i="31" s="1"/>
  <c r="AT190" i="31"/>
  <c r="AT192" i="31" s="1"/>
  <c r="AR198" i="31"/>
  <c r="AU176" i="30"/>
  <c r="AT178" i="31"/>
  <c r="AT179" i="31" s="1"/>
  <c r="AS191" i="31"/>
  <c r="AS193" i="31" s="1"/>
  <c r="AS197" i="31"/>
  <c r="BE189" i="35"/>
  <c r="BE178" i="35"/>
  <c r="BE179" i="35" s="1"/>
  <c r="BE182" i="35"/>
  <c r="AU73" i="31"/>
  <c r="AU74" i="31" s="1"/>
  <c r="AR194" i="31"/>
  <c r="AT184" i="31"/>
  <c r="BE158" i="35"/>
  <c r="AW2" i="34"/>
  <c r="AV168" i="34"/>
  <c r="AV175" i="34" s="1"/>
  <c r="AV66" i="34"/>
  <c r="AV73" i="34" s="1"/>
  <c r="AV178" i="34" s="1"/>
  <c r="AV149" i="34"/>
  <c r="AV156" i="34" s="1"/>
  <c r="AU73" i="29"/>
  <c r="AU74" i="29" s="1"/>
  <c r="AU157" i="29"/>
  <c r="AV69" i="30"/>
  <c r="AW2" i="30"/>
  <c r="AV66" i="30"/>
  <c r="AV62" i="30"/>
  <c r="AV65" i="30"/>
  <c r="AV162" i="30"/>
  <c r="AV167" i="30"/>
  <c r="AV68" i="30"/>
  <c r="AV150" i="30"/>
  <c r="AV143" i="30"/>
  <c r="AV165" i="30"/>
  <c r="AV169" i="30"/>
  <c r="AV64" i="30"/>
  <c r="AV172" i="30"/>
  <c r="AV168" i="30"/>
  <c r="AV144" i="30"/>
  <c r="AV59" i="30"/>
  <c r="AV60" i="30"/>
  <c r="AV152" i="30"/>
  <c r="AV146" i="30"/>
  <c r="AV148" i="30"/>
  <c r="AV153" i="30"/>
  <c r="AV149" i="30"/>
  <c r="AV163" i="30"/>
  <c r="AV171" i="30"/>
  <c r="AT191" i="31"/>
  <c r="AU61" i="32"/>
  <c r="AU62" i="32" s="1"/>
  <c r="BF150" i="35"/>
  <c r="BF157" i="35" s="1"/>
  <c r="BF66" i="35"/>
  <c r="BF73" i="35" s="1"/>
  <c r="BF74" i="35" s="1"/>
  <c r="BF169" i="35"/>
  <c r="BF176" i="35" s="1"/>
  <c r="BG2" i="35"/>
  <c r="AU157" i="31"/>
  <c r="AU158" i="31" s="1"/>
  <c r="AT183" i="29"/>
  <c r="AT185" i="29" s="1"/>
  <c r="AT190" i="29"/>
  <c r="AT192" i="29" s="1"/>
  <c r="AU176" i="29"/>
  <c r="AW2" i="33"/>
  <c r="AV66" i="33"/>
  <c r="AV73" i="33" s="1"/>
  <c r="AV74" i="33" s="1"/>
  <c r="AU157" i="34"/>
  <c r="AU189" i="34"/>
  <c r="AU191" i="34" s="1"/>
  <c r="AU182" i="34"/>
  <c r="AU184" i="34" s="1"/>
  <c r="AS191" i="29"/>
  <c r="AS193" i="29" s="1"/>
  <c r="AS197" i="29"/>
  <c r="AV59" i="32"/>
  <c r="AV52" i="32"/>
  <c r="AV58" i="32"/>
  <c r="AV50" i="32"/>
  <c r="AV51" i="32"/>
  <c r="AV53" i="32"/>
  <c r="AV54" i="32"/>
  <c r="AV55" i="32"/>
  <c r="AW2" i="32"/>
  <c r="AV56" i="32"/>
  <c r="AV57" i="32"/>
  <c r="BE177" i="35"/>
  <c r="BE190" i="35"/>
  <c r="BE192" i="35" s="1"/>
  <c r="BE183" i="35"/>
  <c r="BE185" i="35" s="1"/>
  <c r="AS184" i="29"/>
  <c r="AS186" i="29" s="1"/>
  <c r="AS194" i="29" s="1"/>
  <c r="AS196" i="29"/>
  <c r="AS198" i="29" s="1"/>
  <c r="BC194" i="35"/>
  <c r="AS196" i="30"/>
  <c r="AS184" i="30"/>
  <c r="AS186" i="30" s="1"/>
  <c r="AS194" i="30" s="1"/>
  <c r="AT183" i="34"/>
  <c r="AT185" i="34" s="1"/>
  <c r="AT193" i="34" s="1"/>
  <c r="AT195" i="34"/>
  <c r="AV143" i="31"/>
  <c r="AV62" i="31"/>
  <c r="AV152" i="31"/>
  <c r="AV169" i="31"/>
  <c r="AV146" i="31"/>
  <c r="AV171" i="31"/>
  <c r="AV150" i="31"/>
  <c r="AV162" i="31"/>
  <c r="AV168" i="31"/>
  <c r="AV149" i="31"/>
  <c r="AV165" i="31"/>
  <c r="AV65" i="31"/>
  <c r="AV68" i="31"/>
  <c r="AV59" i="31"/>
  <c r="AV66" i="31"/>
  <c r="AW2" i="31"/>
  <c r="BD184" i="35"/>
  <c r="BD186" i="35" s="1"/>
  <c r="BD194" i="35" s="1"/>
  <c r="BD196" i="35"/>
  <c r="AU74" i="34"/>
  <c r="AV74" i="34" s="1"/>
  <c r="AR194" i="30"/>
  <c r="AT158" i="29"/>
  <c r="AT197" i="34" l="1"/>
  <c r="BD198" i="35"/>
  <c r="AT197" i="31"/>
  <c r="AT196" i="31"/>
  <c r="AS198" i="30"/>
  <c r="AU158" i="29"/>
  <c r="AS194" i="31"/>
  <c r="AV73" i="31"/>
  <c r="AV74" i="31" s="1"/>
  <c r="AT193" i="31"/>
  <c r="AU183" i="30"/>
  <c r="AU185" i="30" s="1"/>
  <c r="AU190" i="30"/>
  <c r="AU192" i="30" s="1"/>
  <c r="AX2" i="33"/>
  <c r="AW66" i="33"/>
  <c r="AW73" i="33" s="1"/>
  <c r="AW74" i="33" s="1"/>
  <c r="BF182" i="35"/>
  <c r="BF189" i="35"/>
  <c r="BF178" i="35"/>
  <c r="BF179" i="35" s="1"/>
  <c r="AV176" i="30"/>
  <c r="AV157" i="34"/>
  <c r="AV181" i="34"/>
  <c r="AV188" i="34"/>
  <c r="AU190" i="34"/>
  <c r="AU192" i="34" s="1"/>
  <c r="AU196" i="34"/>
  <c r="AX2" i="43"/>
  <c r="AW80" i="43"/>
  <c r="AW85" i="43" s="1"/>
  <c r="AW77" i="43"/>
  <c r="AW82" i="43" s="1"/>
  <c r="AW78" i="43"/>
  <c r="AW83" i="43" s="1"/>
  <c r="AW79" i="43"/>
  <c r="AW84" i="43" s="1"/>
  <c r="AU190" i="31"/>
  <c r="AU192" i="31" s="1"/>
  <c r="AU183" i="31"/>
  <c r="AU185" i="31" s="1"/>
  <c r="AW56" i="32"/>
  <c r="AW51" i="32"/>
  <c r="AW55" i="32"/>
  <c r="AW57" i="32"/>
  <c r="AX2" i="32"/>
  <c r="AW58" i="32"/>
  <c r="AW59" i="32"/>
  <c r="AW50" i="32"/>
  <c r="AW52" i="32"/>
  <c r="AW53" i="32"/>
  <c r="AW54" i="32"/>
  <c r="AU190" i="29"/>
  <c r="AU192" i="29" s="1"/>
  <c r="AU183" i="29"/>
  <c r="AU185" i="29" s="1"/>
  <c r="AU177" i="29"/>
  <c r="BE196" i="35"/>
  <c r="BE184" i="35"/>
  <c r="BE186" i="35" s="1"/>
  <c r="AU195" i="34"/>
  <c r="AU197" i="34" s="1"/>
  <c r="AU183" i="34"/>
  <c r="AU185" i="34" s="1"/>
  <c r="AV157" i="29"/>
  <c r="AW165" i="29"/>
  <c r="AW60" i="29"/>
  <c r="AW171" i="29"/>
  <c r="AX2" i="29"/>
  <c r="AW168" i="29"/>
  <c r="AW162" i="29"/>
  <c r="AW174" i="29"/>
  <c r="AW150" i="29"/>
  <c r="AW155" i="29"/>
  <c r="AW68" i="29"/>
  <c r="AW59" i="29"/>
  <c r="AW145" i="29"/>
  <c r="AW163" i="29"/>
  <c r="AW173" i="29"/>
  <c r="AW146" i="29"/>
  <c r="AW70" i="29"/>
  <c r="AW152" i="29"/>
  <c r="AW164" i="29"/>
  <c r="AW62" i="29"/>
  <c r="AW71" i="29"/>
  <c r="AW169" i="29"/>
  <c r="AW61" i="29"/>
  <c r="AW144" i="29"/>
  <c r="AW66" i="29"/>
  <c r="AW154" i="29"/>
  <c r="AW143" i="29"/>
  <c r="AW149" i="29"/>
  <c r="AW65" i="29"/>
  <c r="AW67" i="10"/>
  <c r="AW62" i="10"/>
  <c r="AW59" i="10"/>
  <c r="AW65" i="10"/>
  <c r="AW66" i="10"/>
  <c r="AW71" i="10"/>
  <c r="AW70" i="10"/>
  <c r="AX2" i="10"/>
  <c r="AV189" i="34"/>
  <c r="AV191" i="34" s="1"/>
  <c r="AV182" i="34"/>
  <c r="AV184" i="34" s="1"/>
  <c r="AT196" i="29"/>
  <c r="AT184" i="29"/>
  <c r="AT186" i="29" s="1"/>
  <c r="AU182" i="30"/>
  <c r="AU189" i="30"/>
  <c r="AU178" i="30"/>
  <c r="AU179" i="30" s="1"/>
  <c r="AV73" i="10"/>
  <c r="AV74" i="10" s="1"/>
  <c r="AW168" i="34"/>
  <c r="AW175" i="34" s="1"/>
  <c r="AX2" i="34"/>
  <c r="AW66" i="34"/>
  <c r="AW73" i="34" s="1"/>
  <c r="AW178" i="34" s="1"/>
  <c r="AW149" i="34"/>
  <c r="AW156" i="34" s="1"/>
  <c r="BE191" i="35"/>
  <c r="BE193" i="35" s="1"/>
  <c r="BE197" i="35"/>
  <c r="AW61" i="2"/>
  <c r="AW62" i="2" s="1"/>
  <c r="AT191" i="29"/>
  <c r="AT193" i="29" s="1"/>
  <c r="AT197" i="29"/>
  <c r="AX2" i="48"/>
  <c r="AW21" i="48"/>
  <c r="AW23" i="48" s="1"/>
  <c r="AT196" i="30"/>
  <c r="AT184" i="30"/>
  <c r="AT186" i="30" s="1"/>
  <c r="AV73" i="29"/>
  <c r="AV74" i="29" s="1"/>
  <c r="AV157" i="31"/>
  <c r="AU178" i="31"/>
  <c r="AU179" i="31" s="1"/>
  <c r="AU189" i="31"/>
  <c r="AU182" i="31"/>
  <c r="AV157" i="30"/>
  <c r="AW163" i="30"/>
  <c r="AW153" i="30"/>
  <c r="AW59" i="30"/>
  <c r="AW169" i="30"/>
  <c r="AW172" i="30"/>
  <c r="AW149" i="30"/>
  <c r="AW148" i="30"/>
  <c r="AW144" i="30"/>
  <c r="AW152" i="30"/>
  <c r="AX2" i="30"/>
  <c r="AW162" i="30"/>
  <c r="AW62" i="30"/>
  <c r="AW65" i="30"/>
  <c r="AW69" i="30"/>
  <c r="AW66" i="30"/>
  <c r="AW143" i="30"/>
  <c r="AW68" i="30"/>
  <c r="AW64" i="30"/>
  <c r="AW168" i="30"/>
  <c r="AW150" i="30"/>
  <c r="AW60" i="30"/>
  <c r="AW165" i="30"/>
  <c r="AW167" i="30"/>
  <c r="AW146" i="30"/>
  <c r="AW171" i="30"/>
  <c r="BF158" i="35"/>
  <c r="AX60" i="2"/>
  <c r="AY2" i="2"/>
  <c r="AX57" i="2"/>
  <c r="AX59" i="2"/>
  <c r="AX56" i="2"/>
  <c r="AX52" i="2"/>
  <c r="AX51" i="2"/>
  <c r="AX53" i="2"/>
  <c r="AX50" i="2"/>
  <c r="AX55" i="2"/>
  <c r="AX58" i="2"/>
  <c r="AX54" i="2"/>
  <c r="AV176" i="29"/>
  <c r="AU177" i="30"/>
  <c r="AV177" i="30" s="1"/>
  <c r="AV176" i="31"/>
  <c r="AV177" i="31" s="1"/>
  <c r="BH2" i="35"/>
  <c r="BG150" i="35"/>
  <c r="BG157" i="35" s="1"/>
  <c r="BG66" i="35"/>
  <c r="BG73" i="35" s="1"/>
  <c r="BG74" i="35" s="1"/>
  <c r="BG169" i="35"/>
  <c r="BG176" i="35" s="1"/>
  <c r="AV73" i="30"/>
  <c r="AV74" i="30" s="1"/>
  <c r="AT198" i="31"/>
  <c r="AU158" i="30"/>
  <c r="AT191" i="30"/>
  <c r="AT193" i="30" s="1"/>
  <c r="AT197" i="30"/>
  <c r="AW59" i="31"/>
  <c r="AW165" i="31"/>
  <c r="AW146" i="31"/>
  <c r="AW152" i="31"/>
  <c r="AW169" i="31"/>
  <c r="AW66" i="31"/>
  <c r="AW65" i="31"/>
  <c r="AW68" i="31"/>
  <c r="AW149" i="31"/>
  <c r="AW168" i="31"/>
  <c r="AW171" i="31"/>
  <c r="AW143" i="31"/>
  <c r="AW162" i="31"/>
  <c r="AW62" i="31"/>
  <c r="AX2" i="31"/>
  <c r="AW150" i="31"/>
  <c r="AV61" i="32"/>
  <c r="AV62" i="32" s="1"/>
  <c r="BF177" i="35"/>
  <c r="BF183" i="35"/>
  <c r="BF185" i="35" s="1"/>
  <c r="BF190" i="35"/>
  <c r="BF192" i="35" s="1"/>
  <c r="AU178" i="29"/>
  <c r="AU179" i="29" s="1"/>
  <c r="AU189" i="29"/>
  <c r="AU182" i="29"/>
  <c r="AT186" i="31"/>
  <c r="AS198" i="31"/>
  <c r="AV176" i="34"/>
  <c r="AV158" i="29" l="1"/>
  <c r="AW74" i="34"/>
  <c r="AW176" i="34"/>
  <c r="AT194" i="31"/>
  <c r="AW73" i="31"/>
  <c r="AW74" i="31" s="1"/>
  <c r="AW157" i="31"/>
  <c r="AW182" i="31" s="1"/>
  <c r="AW73" i="10"/>
  <c r="AW74" i="10" s="1"/>
  <c r="AU193" i="34"/>
  <c r="AV190" i="29"/>
  <c r="AV192" i="29" s="1"/>
  <c r="AV183" i="29"/>
  <c r="AV185" i="29" s="1"/>
  <c r="AU184" i="31"/>
  <c r="AU186" i="31" s="1"/>
  <c r="AU196" i="31"/>
  <c r="AY2" i="48"/>
  <c r="AX21" i="48"/>
  <c r="AX23" i="48" s="1"/>
  <c r="AX66" i="34"/>
  <c r="AX73" i="34" s="1"/>
  <c r="AX178" i="34" s="1"/>
  <c r="AX168" i="34"/>
  <c r="AX175" i="34" s="1"/>
  <c r="AY2" i="34"/>
  <c r="AX149" i="34"/>
  <c r="AX156" i="34" s="1"/>
  <c r="AY2" i="43"/>
  <c r="AX79" i="43"/>
  <c r="AX84" i="43" s="1"/>
  <c r="AX77" i="43"/>
  <c r="AX82" i="43" s="1"/>
  <c r="AX80" i="43"/>
  <c r="AX85" i="43" s="1"/>
  <c r="AX78" i="43"/>
  <c r="AX83" i="43" s="1"/>
  <c r="BF197" i="35"/>
  <c r="BF191" i="35"/>
  <c r="BF193" i="35" s="1"/>
  <c r="AU197" i="31"/>
  <c r="AU191" i="31"/>
  <c r="AU193" i="31" s="1"/>
  <c r="AW189" i="34"/>
  <c r="AW191" i="34" s="1"/>
  <c r="AW182" i="34"/>
  <c r="AW184" i="34" s="1"/>
  <c r="AW176" i="29"/>
  <c r="BF196" i="35"/>
  <c r="BF184" i="35"/>
  <c r="BF186" i="35" s="1"/>
  <c r="BG177" i="35"/>
  <c r="BG183" i="35"/>
  <c r="BG185" i="35" s="1"/>
  <c r="BG190" i="35"/>
  <c r="BG192" i="35" s="1"/>
  <c r="BE194" i="35"/>
  <c r="AW61" i="32"/>
  <c r="AW62" i="32" s="1"/>
  <c r="AY60" i="2"/>
  <c r="AY57" i="2"/>
  <c r="AY52" i="2"/>
  <c r="AZ2" i="2"/>
  <c r="AY55" i="2"/>
  <c r="AY53" i="2"/>
  <c r="AY59" i="2"/>
  <c r="AY56" i="2"/>
  <c r="AY58" i="2"/>
  <c r="AY54" i="2"/>
  <c r="AY50" i="2"/>
  <c r="AY51" i="2"/>
  <c r="AV189" i="31"/>
  <c r="AV182" i="31"/>
  <c r="AV178" i="31"/>
  <c r="AV179" i="31" s="1"/>
  <c r="AX59" i="10"/>
  <c r="AY2" i="10"/>
  <c r="AX67" i="10"/>
  <c r="AX65" i="10"/>
  <c r="AX71" i="10"/>
  <c r="AX62" i="10"/>
  <c r="AX70" i="10"/>
  <c r="AX66" i="10"/>
  <c r="AX66" i="29"/>
  <c r="AX70" i="29"/>
  <c r="AX68" i="29"/>
  <c r="AX163" i="29"/>
  <c r="AX59" i="29"/>
  <c r="AX60" i="29"/>
  <c r="AX165" i="29"/>
  <c r="AX168" i="29"/>
  <c r="AX174" i="29"/>
  <c r="AX155" i="29"/>
  <c r="AX62" i="29"/>
  <c r="AX169" i="29"/>
  <c r="AX171" i="29"/>
  <c r="AX149" i="29"/>
  <c r="AX164" i="29"/>
  <c r="AY2" i="29"/>
  <c r="AX150" i="29"/>
  <c r="AX61" i="29"/>
  <c r="AX173" i="29"/>
  <c r="AX162" i="29"/>
  <c r="AX71" i="29"/>
  <c r="AX152" i="29"/>
  <c r="AX65" i="29"/>
  <c r="AX143" i="29"/>
  <c r="AX146" i="29"/>
  <c r="AX154" i="29"/>
  <c r="AX145" i="29"/>
  <c r="AX144" i="29"/>
  <c r="BE198" i="35"/>
  <c r="AV190" i="34"/>
  <c r="AV192" i="34" s="1"/>
  <c r="AV196" i="34"/>
  <c r="AX66" i="33"/>
  <c r="AX73" i="33" s="1"/>
  <c r="AX74" i="33" s="1"/>
  <c r="AY2" i="33"/>
  <c r="BG178" i="35"/>
  <c r="BG179" i="35" s="1"/>
  <c r="BG189" i="35"/>
  <c r="BG182" i="35"/>
  <c r="AX61" i="2"/>
  <c r="AX62" i="2" s="1"/>
  <c r="AW176" i="30"/>
  <c r="AW73" i="30"/>
  <c r="AW74" i="30" s="1"/>
  <c r="AU191" i="30"/>
  <c r="AU193" i="30" s="1"/>
  <c r="AU197" i="30"/>
  <c r="AW73" i="29"/>
  <c r="AW74" i="29" s="1"/>
  <c r="AV177" i="29"/>
  <c r="AW177" i="29" s="1"/>
  <c r="AV195" i="34"/>
  <c r="AV183" i="34"/>
  <c r="AV185" i="34" s="1"/>
  <c r="AU184" i="29"/>
  <c r="AU186" i="29" s="1"/>
  <c r="AU196" i="29"/>
  <c r="BH169" i="35"/>
  <c r="BH176" i="35" s="1"/>
  <c r="BH150" i="35"/>
  <c r="BH157" i="35" s="1"/>
  <c r="BI2" i="35"/>
  <c r="BH66" i="35"/>
  <c r="BH73" i="35" s="1"/>
  <c r="BH74" i="35" s="1"/>
  <c r="BG158" i="35"/>
  <c r="AX143" i="30"/>
  <c r="AX60" i="30"/>
  <c r="AX148" i="30"/>
  <c r="AX168" i="30"/>
  <c r="AX146" i="30"/>
  <c r="AX64" i="30"/>
  <c r="AX153" i="30"/>
  <c r="AX169" i="30"/>
  <c r="AX172" i="30"/>
  <c r="AX68" i="30"/>
  <c r="AX152" i="30"/>
  <c r="AX165" i="30"/>
  <c r="AX69" i="30"/>
  <c r="AY2" i="30"/>
  <c r="AX66" i="30"/>
  <c r="AX144" i="30"/>
  <c r="AX59" i="30"/>
  <c r="AX167" i="30"/>
  <c r="AX171" i="30"/>
  <c r="AX150" i="30"/>
  <c r="AX163" i="30"/>
  <c r="AX162" i="30"/>
  <c r="AX65" i="30"/>
  <c r="AX62" i="30"/>
  <c r="AX149" i="30"/>
  <c r="AT194" i="30"/>
  <c r="AU184" i="30"/>
  <c r="AU186" i="30" s="1"/>
  <c r="AU196" i="30"/>
  <c r="AW157" i="29"/>
  <c r="AW158" i="29" s="1"/>
  <c r="AX51" i="32"/>
  <c r="AX53" i="32"/>
  <c r="AX58" i="32"/>
  <c r="AX56" i="32"/>
  <c r="AX54" i="32"/>
  <c r="AX57" i="32"/>
  <c r="AX55" i="32"/>
  <c r="AX59" i="32"/>
  <c r="AY2" i="32"/>
  <c r="AX50" i="32"/>
  <c r="AX52" i="32"/>
  <c r="AW157" i="34"/>
  <c r="AX157" i="34" s="1"/>
  <c r="AV183" i="31"/>
  <c r="AV185" i="31" s="1"/>
  <c r="AV190" i="31"/>
  <c r="AV192" i="31" s="1"/>
  <c r="AT198" i="30"/>
  <c r="AW188" i="34"/>
  <c r="AW181" i="34"/>
  <c r="AT194" i="29"/>
  <c r="AV190" i="30"/>
  <c r="AV192" i="30" s="1"/>
  <c r="AV183" i="30"/>
  <c r="AV185" i="30" s="1"/>
  <c r="AX165" i="31"/>
  <c r="AX146" i="31"/>
  <c r="AX59" i="31"/>
  <c r="AX143" i="31"/>
  <c r="AX62" i="31"/>
  <c r="AX168" i="31"/>
  <c r="AY2" i="31"/>
  <c r="AX68" i="31"/>
  <c r="AX149" i="31"/>
  <c r="AX66" i="31"/>
  <c r="AX150" i="31"/>
  <c r="AX169" i="31"/>
  <c r="AX162" i="31"/>
  <c r="AX171" i="31"/>
  <c r="AX152" i="31"/>
  <c r="AX65" i="31"/>
  <c r="AU197" i="29"/>
  <c r="AU191" i="29"/>
  <c r="AU193" i="29" s="1"/>
  <c r="AW176" i="31"/>
  <c r="AW177" i="30"/>
  <c r="AW157" i="30"/>
  <c r="AV158" i="30"/>
  <c r="AV189" i="30"/>
  <c r="AV182" i="30"/>
  <c r="AV178" i="30"/>
  <c r="AV179" i="30" s="1"/>
  <c r="AT198" i="29"/>
  <c r="AV182" i="29"/>
  <c r="AV189" i="29"/>
  <c r="AV178" i="29"/>
  <c r="AV179" i="29" s="1"/>
  <c r="AV158" i="31"/>
  <c r="AW158" i="31" s="1"/>
  <c r="AW189" i="31" l="1"/>
  <c r="AX74" i="34"/>
  <c r="AX176" i="34"/>
  <c r="BF198" i="35"/>
  <c r="AU198" i="30"/>
  <c r="AU194" i="30"/>
  <c r="AU198" i="31"/>
  <c r="AW158" i="30"/>
  <c r="AU198" i="29"/>
  <c r="AV196" i="31"/>
  <c r="AV184" i="31"/>
  <c r="AV186" i="31" s="1"/>
  <c r="AY21" i="48"/>
  <c r="AY23" i="48" s="1"/>
  <c r="AZ2" i="48"/>
  <c r="AU194" i="29"/>
  <c r="AW190" i="30"/>
  <c r="AW192" i="30" s="1"/>
  <c r="AW183" i="30"/>
  <c r="AW185" i="30" s="1"/>
  <c r="AV197" i="31"/>
  <c r="AV191" i="31"/>
  <c r="AV193" i="31" s="1"/>
  <c r="AZ2" i="43"/>
  <c r="AY77" i="43"/>
  <c r="AY82" i="43" s="1"/>
  <c r="AY79" i="43"/>
  <c r="AY84" i="43" s="1"/>
  <c r="AY80" i="43"/>
  <c r="AY85" i="43" s="1"/>
  <c r="AY78" i="43"/>
  <c r="AY83" i="43" s="1"/>
  <c r="AV197" i="30"/>
  <c r="AV191" i="30"/>
  <c r="AV193" i="30" s="1"/>
  <c r="AY162" i="31"/>
  <c r="AY59" i="31"/>
  <c r="AZ2" i="31"/>
  <c r="AY171" i="31"/>
  <c r="AY143" i="31"/>
  <c r="AY146" i="31"/>
  <c r="AY65" i="31"/>
  <c r="AY150" i="31"/>
  <c r="AY68" i="31"/>
  <c r="AY152" i="31"/>
  <c r="AY149" i="31"/>
  <c r="AY66" i="31"/>
  <c r="AY165" i="31"/>
  <c r="AY62" i="31"/>
  <c r="AY168" i="31"/>
  <c r="AY169" i="31"/>
  <c r="AX73" i="30"/>
  <c r="AX74" i="30" s="1"/>
  <c r="AX157" i="30"/>
  <c r="AV193" i="34"/>
  <c r="AX73" i="29"/>
  <c r="AX74" i="29" s="1"/>
  <c r="AZ56" i="2"/>
  <c r="AZ50" i="2"/>
  <c r="AZ52" i="2"/>
  <c r="BA2" i="2"/>
  <c r="AZ59" i="2"/>
  <c r="AZ53" i="2"/>
  <c r="AZ54" i="2"/>
  <c r="AZ60" i="2"/>
  <c r="AZ57" i="2"/>
  <c r="AZ51" i="2"/>
  <c r="AZ55" i="2"/>
  <c r="AZ58" i="2"/>
  <c r="AU194" i="31"/>
  <c r="AW182" i="30"/>
  <c r="AW178" i="30"/>
  <c r="AW179" i="30" s="1"/>
  <c r="AW189" i="30"/>
  <c r="AX176" i="31"/>
  <c r="BH158" i="35"/>
  <c r="AV197" i="34"/>
  <c r="BG196" i="35"/>
  <c r="BG184" i="35"/>
  <c r="BG186" i="35" s="1"/>
  <c r="AX176" i="29"/>
  <c r="AX177" i="29" s="1"/>
  <c r="AY61" i="2"/>
  <c r="AY62" i="2" s="1"/>
  <c r="AX188" i="34"/>
  <c r="AX181" i="34"/>
  <c r="AX157" i="31"/>
  <c r="AX61" i="32"/>
  <c r="AX62" i="32" s="1"/>
  <c r="BG191" i="35"/>
  <c r="BG193" i="35" s="1"/>
  <c r="BG197" i="35"/>
  <c r="BF194" i="35"/>
  <c r="AY149" i="34"/>
  <c r="AY156" i="34" s="1"/>
  <c r="AY157" i="34" s="1"/>
  <c r="AY66" i="34"/>
  <c r="AY73" i="34" s="1"/>
  <c r="AY178" i="34" s="1"/>
  <c r="AY168" i="34"/>
  <c r="AY175" i="34" s="1"/>
  <c r="AY176" i="34" s="1"/>
  <c r="AZ2" i="34"/>
  <c r="AV196" i="30"/>
  <c r="AV198" i="30" s="1"/>
  <c r="AV184" i="30"/>
  <c r="AV186" i="30" s="1"/>
  <c r="AV194" i="30" s="1"/>
  <c r="AV197" i="29"/>
  <c r="AV191" i="29"/>
  <c r="AV193" i="29" s="1"/>
  <c r="AX73" i="31"/>
  <c r="AX74" i="31" s="1"/>
  <c r="AW183" i="34"/>
  <c r="AW185" i="34" s="1"/>
  <c r="AW195" i="34"/>
  <c r="AY56" i="32"/>
  <c r="AY51" i="32"/>
  <c r="AZ2" i="32"/>
  <c r="AY50" i="32"/>
  <c r="AY59" i="32"/>
  <c r="AY52" i="32"/>
  <c r="AY58" i="32"/>
  <c r="AY54" i="32"/>
  <c r="AY57" i="32"/>
  <c r="AY53" i="32"/>
  <c r="AY55" i="32"/>
  <c r="AX176" i="30"/>
  <c r="AY68" i="30"/>
  <c r="AY162" i="30"/>
  <c r="AY163" i="30"/>
  <c r="AY59" i="30"/>
  <c r="AY69" i="30"/>
  <c r="AY65" i="30"/>
  <c r="AZ2" i="30"/>
  <c r="AY148" i="30"/>
  <c r="AY171" i="30"/>
  <c r="AY152" i="30"/>
  <c r="AY172" i="30"/>
  <c r="AY153" i="30"/>
  <c r="AY149" i="30"/>
  <c r="AY165" i="30"/>
  <c r="AY66" i="30"/>
  <c r="AY143" i="30"/>
  <c r="AY62" i="30"/>
  <c r="AY64" i="30"/>
  <c r="AY150" i="30"/>
  <c r="AY167" i="30"/>
  <c r="AY60" i="30"/>
  <c r="AY169" i="30"/>
  <c r="AY144" i="30"/>
  <c r="AY146" i="30"/>
  <c r="AY168" i="30"/>
  <c r="BI169" i="35"/>
  <c r="BI176" i="35" s="1"/>
  <c r="BJ2" i="35"/>
  <c r="BI66" i="35"/>
  <c r="BI73" i="35" s="1"/>
  <c r="BI74" i="35" s="1"/>
  <c r="BI150" i="35"/>
  <c r="BI157" i="35" s="1"/>
  <c r="AY62" i="10"/>
  <c r="AY71" i="10"/>
  <c r="AY70" i="10"/>
  <c r="AY66" i="10"/>
  <c r="AY59" i="10"/>
  <c r="AZ2" i="10"/>
  <c r="AY67" i="10"/>
  <c r="AY65" i="10"/>
  <c r="AX189" i="34"/>
  <c r="AX191" i="34" s="1"/>
  <c r="AX182" i="34"/>
  <c r="AX184" i="34" s="1"/>
  <c r="AW184" i="31"/>
  <c r="AX177" i="30"/>
  <c r="AV184" i="29"/>
  <c r="AV186" i="29" s="1"/>
  <c r="AV194" i="29" s="1"/>
  <c r="AV196" i="29"/>
  <c r="AV198" i="29" s="1"/>
  <c r="AW190" i="34"/>
  <c r="AW192" i="34" s="1"/>
  <c r="AW196" i="34"/>
  <c r="AW189" i="29"/>
  <c r="AW178" i="29"/>
  <c r="AW179" i="29" s="1"/>
  <c r="AW182" i="29"/>
  <c r="BH178" i="35"/>
  <c r="BH179" i="35" s="1"/>
  <c r="BH189" i="35"/>
  <c r="BH182" i="35"/>
  <c r="AY66" i="33"/>
  <c r="AY73" i="33" s="1"/>
  <c r="AY74" i="33" s="1"/>
  <c r="AZ2" i="33"/>
  <c r="AX73" i="10"/>
  <c r="AX74" i="10" s="1"/>
  <c r="AW183" i="29"/>
  <c r="AW185" i="29" s="1"/>
  <c r="AW190" i="29"/>
  <c r="AW192" i="29" s="1"/>
  <c r="AW191" i="31"/>
  <c r="AW178" i="31"/>
  <c r="AW179" i="31" s="1"/>
  <c r="AW190" i="31"/>
  <c r="AW192" i="31" s="1"/>
  <c r="AW183" i="31"/>
  <c r="AW185" i="31" s="1"/>
  <c r="BH177" i="35"/>
  <c r="BH183" i="35"/>
  <c r="BH185" i="35" s="1"/>
  <c r="BH190" i="35"/>
  <c r="BH192" i="35" s="1"/>
  <c r="AX157" i="29"/>
  <c r="AY168" i="29"/>
  <c r="AY171" i="29"/>
  <c r="AY71" i="29"/>
  <c r="AY144" i="29"/>
  <c r="AY169" i="29"/>
  <c r="AY150" i="29"/>
  <c r="AY145" i="29"/>
  <c r="AY152" i="29"/>
  <c r="AY143" i="29"/>
  <c r="AY163" i="29"/>
  <c r="AY66" i="29"/>
  <c r="AY61" i="29"/>
  <c r="AY164" i="29"/>
  <c r="AY60" i="29"/>
  <c r="AY162" i="29"/>
  <c r="AY173" i="29"/>
  <c r="AY149" i="29"/>
  <c r="AY62" i="29"/>
  <c r="AY68" i="29"/>
  <c r="AY59" i="29"/>
  <c r="AY154" i="29"/>
  <c r="AZ2" i="29"/>
  <c r="AY165" i="29"/>
  <c r="AY70" i="29"/>
  <c r="AY155" i="29"/>
  <c r="AY146" i="29"/>
  <c r="AY174" i="29"/>
  <c r="AY65" i="29"/>
  <c r="AW177" i="31"/>
  <c r="AX177" i="31" s="1"/>
  <c r="AX158" i="30" l="1"/>
  <c r="AW193" i="31"/>
  <c r="BG198" i="35"/>
  <c r="BI177" i="35"/>
  <c r="AW197" i="29"/>
  <c r="AW191" i="29"/>
  <c r="AW193" i="29" s="1"/>
  <c r="AZ62" i="30"/>
  <c r="AZ163" i="30"/>
  <c r="AZ144" i="30"/>
  <c r="AZ150" i="30"/>
  <c r="AZ69" i="30"/>
  <c r="AZ169" i="30"/>
  <c r="AZ171" i="30"/>
  <c r="AZ65" i="30"/>
  <c r="AZ168" i="30"/>
  <c r="AZ149" i="30"/>
  <c r="AZ64" i="30"/>
  <c r="AZ152" i="30"/>
  <c r="BA2" i="30"/>
  <c r="AZ167" i="30"/>
  <c r="AZ172" i="30"/>
  <c r="AZ153" i="30"/>
  <c r="AZ162" i="30"/>
  <c r="AZ146" i="30"/>
  <c r="AZ66" i="30"/>
  <c r="AZ68" i="30"/>
  <c r="AZ59" i="30"/>
  <c r="AZ165" i="30"/>
  <c r="AZ143" i="30"/>
  <c r="AZ60" i="30"/>
  <c r="AZ148" i="30"/>
  <c r="AZ58" i="32"/>
  <c r="AZ59" i="32"/>
  <c r="AZ53" i="32"/>
  <c r="BA2" i="32"/>
  <c r="AZ56" i="32"/>
  <c r="AZ51" i="32"/>
  <c r="AZ52" i="32"/>
  <c r="AZ55" i="32"/>
  <c r="AZ54" i="32"/>
  <c r="AZ57" i="32"/>
  <c r="AZ50" i="32"/>
  <c r="BG194" i="35"/>
  <c r="AX182" i="30"/>
  <c r="AX189" i="30"/>
  <c r="AX178" i="30"/>
  <c r="AX179" i="30" s="1"/>
  <c r="AY73" i="29"/>
  <c r="AY74" i="29" s="1"/>
  <c r="BA2" i="33"/>
  <c r="AZ66" i="33"/>
  <c r="AZ73" i="33" s="1"/>
  <c r="AZ74" i="33" s="1"/>
  <c r="AZ62" i="31"/>
  <c r="AZ146" i="31"/>
  <c r="BA2" i="31"/>
  <c r="AZ65" i="31"/>
  <c r="AZ169" i="31"/>
  <c r="AZ165" i="31"/>
  <c r="AZ150" i="31"/>
  <c r="AZ162" i="31"/>
  <c r="AZ66" i="31"/>
  <c r="AZ149" i="31"/>
  <c r="AZ68" i="31"/>
  <c r="AZ168" i="31"/>
  <c r="AZ152" i="31"/>
  <c r="AZ59" i="31"/>
  <c r="AZ171" i="31"/>
  <c r="AZ143" i="31"/>
  <c r="BA2" i="48"/>
  <c r="AZ21" i="48"/>
  <c r="AZ23" i="48" s="1"/>
  <c r="BI189" i="35"/>
  <c r="BI178" i="35"/>
  <c r="BI179" i="35" s="1"/>
  <c r="BI182" i="35"/>
  <c r="AZ149" i="34"/>
  <c r="AZ156" i="34" s="1"/>
  <c r="AZ66" i="34"/>
  <c r="AZ73" i="34" s="1"/>
  <c r="AZ178" i="34" s="1"/>
  <c r="BA2" i="34"/>
  <c r="AZ168" i="34"/>
  <c r="AZ175" i="34" s="1"/>
  <c r="BA52" i="2"/>
  <c r="BA51" i="2"/>
  <c r="BA57" i="2"/>
  <c r="BA55" i="2"/>
  <c r="BA54" i="2"/>
  <c r="BA58" i="2"/>
  <c r="BA53" i="2"/>
  <c r="BA56" i="2"/>
  <c r="BB2" i="2"/>
  <c r="BA50" i="2"/>
  <c r="BA60" i="2"/>
  <c r="BA59" i="2"/>
  <c r="AY73" i="31"/>
  <c r="AY74" i="31" s="1"/>
  <c r="AZ80" i="43"/>
  <c r="AZ85" i="43" s="1"/>
  <c r="AZ77" i="43"/>
  <c r="AZ82" i="43" s="1"/>
  <c r="BA2" i="43"/>
  <c r="AZ79" i="43"/>
  <c r="AZ84" i="43" s="1"/>
  <c r="AZ78" i="43"/>
  <c r="AZ83" i="43" s="1"/>
  <c r="BH196" i="35"/>
  <c r="BH184" i="35"/>
  <c r="BH186" i="35" s="1"/>
  <c r="AY73" i="30"/>
  <c r="AY74" i="30" s="1"/>
  <c r="AW197" i="34"/>
  <c r="AY189" i="34"/>
  <c r="AY191" i="34" s="1"/>
  <c r="AY182" i="34"/>
  <c r="AY184" i="34" s="1"/>
  <c r="AX189" i="31"/>
  <c r="AX182" i="31"/>
  <c r="AX178" i="31"/>
  <c r="AX179" i="31" s="1"/>
  <c r="BI158" i="35"/>
  <c r="AX158" i="31"/>
  <c r="AY176" i="31"/>
  <c r="AY177" i="31" s="1"/>
  <c r="AY74" i="34"/>
  <c r="AY157" i="29"/>
  <c r="AW197" i="31"/>
  <c r="BH197" i="35"/>
  <c r="BH191" i="35"/>
  <c r="BH193" i="35" s="1"/>
  <c r="AZ65" i="10"/>
  <c r="AZ62" i="10"/>
  <c r="AZ67" i="10"/>
  <c r="AZ59" i="10"/>
  <c r="AZ70" i="10"/>
  <c r="AZ66" i="10"/>
  <c r="AZ71" i="10"/>
  <c r="BA2" i="10"/>
  <c r="BJ169" i="35"/>
  <c r="BJ176" i="35" s="1"/>
  <c r="BK2" i="35"/>
  <c r="BJ150" i="35"/>
  <c r="BJ157" i="35" s="1"/>
  <c r="BJ66" i="35"/>
  <c r="BJ73" i="35" s="1"/>
  <c r="BJ74" i="35" s="1"/>
  <c r="AW193" i="34"/>
  <c r="AX183" i="34"/>
  <c r="AX185" i="34" s="1"/>
  <c r="AX195" i="34"/>
  <c r="AX190" i="31"/>
  <c r="AX192" i="31" s="1"/>
  <c r="AX183" i="31"/>
  <c r="AX185" i="31" s="1"/>
  <c r="AZ61" i="2"/>
  <c r="AZ62" i="2" s="1"/>
  <c r="AV194" i="31"/>
  <c r="AY73" i="10"/>
  <c r="AY74" i="10" s="1"/>
  <c r="BI190" i="35"/>
  <c r="BI192" i="35" s="1"/>
  <c r="BI183" i="35"/>
  <c r="BI185" i="35" s="1"/>
  <c r="AY176" i="30"/>
  <c r="AY177" i="30" s="1"/>
  <c r="AY181" i="34"/>
  <c r="AY188" i="34"/>
  <c r="AX190" i="34"/>
  <c r="AX192" i="34" s="1"/>
  <c r="AX196" i="34"/>
  <c r="AW191" i="30"/>
  <c r="AW193" i="30" s="1"/>
  <c r="AW197" i="30"/>
  <c r="AV198" i="31"/>
  <c r="AX182" i="29"/>
  <c r="AX178" i="29"/>
  <c r="AX179" i="29" s="1"/>
  <c r="AX189" i="29"/>
  <c r="AY176" i="29"/>
  <c r="AW184" i="29"/>
  <c r="AW186" i="29" s="1"/>
  <c r="AW196" i="29"/>
  <c r="AW198" i="29" s="1"/>
  <c r="AW196" i="31"/>
  <c r="AW198" i="31" s="1"/>
  <c r="AZ171" i="29"/>
  <c r="AZ71" i="29"/>
  <c r="AZ70" i="29"/>
  <c r="BA2" i="29"/>
  <c r="AZ61" i="29"/>
  <c r="AZ150" i="29"/>
  <c r="AZ154" i="29"/>
  <c r="AZ155" i="29"/>
  <c r="AZ168" i="29"/>
  <c r="AZ152" i="29"/>
  <c r="AZ163" i="29"/>
  <c r="AZ145" i="29"/>
  <c r="AZ165" i="29"/>
  <c r="AZ162" i="29"/>
  <c r="AZ173" i="29"/>
  <c r="AZ164" i="29"/>
  <c r="AZ59" i="29"/>
  <c r="AZ60" i="29"/>
  <c r="AZ66" i="29"/>
  <c r="AZ143" i="29"/>
  <c r="AZ169" i="29"/>
  <c r="AZ65" i="29"/>
  <c r="AZ62" i="29"/>
  <c r="AZ149" i="29"/>
  <c r="AZ174" i="29"/>
  <c r="AZ144" i="29"/>
  <c r="AZ146" i="29"/>
  <c r="AZ68" i="29"/>
  <c r="AW186" i="31"/>
  <c r="AW194" i="31" s="1"/>
  <c r="AY157" i="30"/>
  <c r="AY158" i="30" s="1"/>
  <c r="AX190" i="30"/>
  <c r="AX192" i="30" s="1"/>
  <c r="AX183" i="30"/>
  <c r="AX185" i="30" s="1"/>
  <c r="AY61" i="32"/>
  <c r="AY62" i="32" s="1"/>
  <c r="AX190" i="29"/>
  <c r="AX192" i="29" s="1"/>
  <c r="AX183" i="29"/>
  <c r="AX185" i="29" s="1"/>
  <c r="AW184" i="30"/>
  <c r="AW186" i="30" s="1"/>
  <c r="AW196" i="30"/>
  <c r="AY157" i="31"/>
  <c r="AX158" i="29"/>
  <c r="AW194" i="29" l="1"/>
  <c r="BH198" i="35"/>
  <c r="AZ74" i="34"/>
  <c r="AW198" i="30"/>
  <c r="AY158" i="29"/>
  <c r="AW194" i="30"/>
  <c r="AZ157" i="29"/>
  <c r="AZ189" i="29" s="1"/>
  <c r="AZ73" i="31"/>
  <c r="AZ74" i="31" s="1"/>
  <c r="AZ176" i="30"/>
  <c r="AZ177" i="30" s="1"/>
  <c r="BJ158" i="35"/>
  <c r="BA68" i="29"/>
  <c r="BA149" i="29"/>
  <c r="BA70" i="29"/>
  <c r="BA144" i="29"/>
  <c r="BA162" i="29"/>
  <c r="BA152" i="29"/>
  <c r="BA143" i="29"/>
  <c r="BA168" i="29"/>
  <c r="BA60" i="29"/>
  <c r="BA59" i="29"/>
  <c r="BA61" i="29"/>
  <c r="BA65" i="29"/>
  <c r="BA169" i="29"/>
  <c r="BA174" i="29"/>
  <c r="BA164" i="29"/>
  <c r="BB2" i="29"/>
  <c r="BA171" i="29"/>
  <c r="BA62" i="29"/>
  <c r="BA165" i="29"/>
  <c r="BA146" i="29"/>
  <c r="BA163" i="29"/>
  <c r="BA150" i="29"/>
  <c r="BA154" i="29"/>
  <c r="BA173" i="29"/>
  <c r="BA155" i="29"/>
  <c r="BA145" i="29"/>
  <c r="BA66" i="29"/>
  <c r="BA71" i="29"/>
  <c r="AY177" i="29"/>
  <c r="AY190" i="29"/>
  <c r="AY192" i="29" s="1"/>
  <c r="AY183" i="29"/>
  <c r="AY185" i="29" s="1"/>
  <c r="BK66" i="35"/>
  <c r="BK73" i="35" s="1"/>
  <c r="BK74" i="35" s="1"/>
  <c r="BL2" i="35"/>
  <c r="BK169" i="35"/>
  <c r="BK176" i="35" s="1"/>
  <c r="BK150" i="35"/>
  <c r="BK157" i="35" s="1"/>
  <c r="AY158" i="31"/>
  <c r="AZ181" i="34"/>
  <c r="AZ188" i="34"/>
  <c r="AX197" i="29"/>
  <c r="AX191" i="29"/>
  <c r="AX193" i="29" s="1"/>
  <c r="AY196" i="34"/>
  <c r="AY190" i="34"/>
  <c r="AY192" i="34" s="1"/>
  <c r="BJ190" i="35"/>
  <c r="BJ192" i="35" s="1"/>
  <c r="BJ183" i="35"/>
  <c r="BJ185" i="35" s="1"/>
  <c r="BH194" i="35"/>
  <c r="BI184" i="35"/>
  <c r="BI186" i="35" s="1"/>
  <c r="BI196" i="35"/>
  <c r="AY195" i="34"/>
  <c r="AY183" i="34"/>
  <c r="AY185" i="34" s="1"/>
  <c r="BA67" i="10"/>
  <c r="BA62" i="10"/>
  <c r="BA65" i="10"/>
  <c r="BA71" i="10"/>
  <c r="BA70" i="10"/>
  <c r="BA66" i="10"/>
  <c r="BA59" i="10"/>
  <c r="BB2" i="10"/>
  <c r="AX197" i="30"/>
  <c r="AX191" i="30"/>
  <c r="AX193" i="30" s="1"/>
  <c r="AZ73" i="29"/>
  <c r="AZ74" i="29" s="1"/>
  <c r="AX196" i="29"/>
  <c r="AX198" i="29" s="1"/>
  <c r="AX184" i="29"/>
  <c r="AX186" i="29" s="1"/>
  <c r="AX194" i="29" s="1"/>
  <c r="AY190" i="30"/>
  <c r="AY192" i="30" s="1"/>
  <c r="AY183" i="30"/>
  <c r="AY185" i="30" s="1"/>
  <c r="AX197" i="34"/>
  <c r="AX184" i="31"/>
  <c r="AX186" i="31" s="1"/>
  <c r="AX196" i="31"/>
  <c r="BA61" i="2"/>
  <c r="BA62" i="2" s="1"/>
  <c r="BI191" i="35"/>
  <c r="BI193" i="35" s="1"/>
  <c r="BI197" i="35"/>
  <c r="BA165" i="31"/>
  <c r="BA169" i="31"/>
  <c r="BA66" i="31"/>
  <c r="BA171" i="31"/>
  <c r="BB2" i="31"/>
  <c r="BA59" i="31"/>
  <c r="BA62" i="31"/>
  <c r="BA143" i="31"/>
  <c r="BA150" i="31"/>
  <c r="BA162" i="31"/>
  <c r="BA65" i="31"/>
  <c r="BA168" i="31"/>
  <c r="BA149" i="31"/>
  <c r="BA152" i="31"/>
  <c r="BA68" i="31"/>
  <c r="BA146" i="31"/>
  <c r="AX184" i="30"/>
  <c r="AX186" i="30" s="1"/>
  <c r="AX196" i="30"/>
  <c r="AZ157" i="30"/>
  <c r="AX193" i="34"/>
  <c r="AX191" i="31"/>
  <c r="AX193" i="31" s="1"/>
  <c r="AX197" i="31"/>
  <c r="BB54" i="2"/>
  <c r="BB59" i="2"/>
  <c r="BB58" i="2"/>
  <c r="BB57" i="2"/>
  <c r="BB50" i="2"/>
  <c r="BB52" i="2"/>
  <c r="BB51" i="2"/>
  <c r="BB60" i="2"/>
  <c r="BB53" i="2"/>
  <c r="BB56" i="2"/>
  <c r="BC2" i="2"/>
  <c r="BB55" i="2"/>
  <c r="BJ177" i="35"/>
  <c r="AY189" i="29"/>
  <c r="AY178" i="29"/>
  <c r="AY179" i="29" s="1"/>
  <c r="AY182" i="29"/>
  <c r="BB2" i="43"/>
  <c r="BA77" i="43"/>
  <c r="BA82" i="43" s="1"/>
  <c r="BA79" i="43"/>
  <c r="BA84" i="43" s="1"/>
  <c r="BA78" i="43"/>
  <c r="BA83" i="43" s="1"/>
  <c r="BA80" i="43"/>
  <c r="BA85" i="43" s="1"/>
  <c r="AZ182" i="34"/>
  <c r="AZ184" i="34" s="1"/>
  <c r="AZ189" i="34"/>
  <c r="AZ191" i="34" s="1"/>
  <c r="BB2" i="48"/>
  <c r="BA21" i="48"/>
  <c r="BA23" i="48" s="1"/>
  <c r="BA55" i="32"/>
  <c r="BA58" i="32"/>
  <c r="BA53" i="32"/>
  <c r="BA57" i="32"/>
  <c r="BA59" i="32"/>
  <c r="BA54" i="32"/>
  <c r="BA51" i="32"/>
  <c r="BB2" i="32"/>
  <c r="BA56" i="32"/>
  <c r="BA50" i="32"/>
  <c r="BA52" i="32"/>
  <c r="AZ73" i="30"/>
  <c r="AZ74" i="30" s="1"/>
  <c r="BA150" i="30"/>
  <c r="BA60" i="30"/>
  <c r="BA62" i="30"/>
  <c r="BA163" i="30"/>
  <c r="BA146" i="30"/>
  <c r="BA169" i="30"/>
  <c r="BA149" i="30"/>
  <c r="BA171" i="30"/>
  <c r="BB2" i="30"/>
  <c r="BA68" i="30"/>
  <c r="BA165" i="30"/>
  <c r="BA153" i="30"/>
  <c r="BA64" i="30"/>
  <c r="BA168" i="30"/>
  <c r="BA66" i="30"/>
  <c r="BA59" i="30"/>
  <c r="BA167" i="30"/>
  <c r="BA143" i="30"/>
  <c r="BA172" i="30"/>
  <c r="BA162" i="30"/>
  <c r="BA69" i="30"/>
  <c r="BA144" i="30"/>
  <c r="BA65" i="30"/>
  <c r="BA148" i="30"/>
  <c r="BA152" i="30"/>
  <c r="AY189" i="31"/>
  <c r="AY178" i="31"/>
  <c r="AY179" i="31" s="1"/>
  <c r="AY182" i="31"/>
  <c r="AZ73" i="10"/>
  <c r="AZ74" i="10" s="1"/>
  <c r="BB2" i="34"/>
  <c r="BA149" i="34"/>
  <c r="BA156" i="34" s="1"/>
  <c r="BA168" i="34"/>
  <c r="BA175" i="34" s="1"/>
  <c r="BA66" i="34"/>
  <c r="BA73" i="34" s="1"/>
  <c r="BA178" i="34" s="1"/>
  <c r="AZ157" i="31"/>
  <c r="AZ176" i="31"/>
  <c r="AZ61" i="32"/>
  <c r="AZ62" i="32" s="1"/>
  <c r="AZ176" i="34"/>
  <c r="AY189" i="30"/>
  <c r="AY178" i="30"/>
  <c r="AY179" i="30" s="1"/>
  <c r="AY182" i="30"/>
  <c r="AZ176" i="29"/>
  <c r="BJ182" i="35"/>
  <c r="BJ178" i="35"/>
  <c r="BJ179" i="35" s="1"/>
  <c r="BJ189" i="35"/>
  <c r="AY183" i="31"/>
  <c r="AY185" i="31" s="1"/>
  <c r="AY190" i="31"/>
  <c r="AY192" i="31" s="1"/>
  <c r="BA66" i="33"/>
  <c r="BA73" i="33" s="1"/>
  <c r="BA74" i="33" s="1"/>
  <c r="BB2" i="33"/>
  <c r="AZ157" i="34"/>
  <c r="AZ158" i="29" l="1"/>
  <c r="BK177" i="35"/>
  <c r="AX198" i="30"/>
  <c r="AZ182" i="29"/>
  <c r="AX194" i="30"/>
  <c r="AZ190" i="30"/>
  <c r="AZ183" i="30"/>
  <c r="AZ185" i="30" s="1"/>
  <c r="BA157" i="34"/>
  <c r="BA176" i="30"/>
  <c r="BA177" i="30" s="1"/>
  <c r="BC59" i="2"/>
  <c r="BC58" i="2"/>
  <c r="BC54" i="2"/>
  <c r="BC56" i="2"/>
  <c r="BC53" i="2"/>
  <c r="BC55" i="2"/>
  <c r="BD2" i="2"/>
  <c r="BC50" i="2"/>
  <c r="BC60" i="2"/>
  <c r="BC52" i="2"/>
  <c r="BC51" i="2"/>
  <c r="BC57" i="2"/>
  <c r="AZ192" i="30"/>
  <c r="BK189" i="35"/>
  <c r="BK182" i="35"/>
  <c r="BK178" i="35"/>
  <c r="BK179" i="35" s="1"/>
  <c r="BB54" i="32"/>
  <c r="BB58" i="32"/>
  <c r="BB53" i="32"/>
  <c r="BB51" i="32"/>
  <c r="BB59" i="32"/>
  <c r="BB50" i="32"/>
  <c r="BB52" i="32"/>
  <c r="BB56" i="32"/>
  <c r="BC2" i="32"/>
  <c r="BB55" i="32"/>
  <c r="BB57" i="32"/>
  <c r="BB78" i="43"/>
  <c r="BB83" i="43" s="1"/>
  <c r="BC2" i="43"/>
  <c r="BB79" i="43"/>
  <c r="BB84" i="43" s="1"/>
  <c r="BB77" i="43"/>
  <c r="BB82" i="43" s="1"/>
  <c r="BB80" i="43"/>
  <c r="BB85" i="43" s="1"/>
  <c r="BA157" i="31"/>
  <c r="BK183" i="35"/>
  <c r="BK185" i="35" s="1"/>
  <c r="BK190" i="35"/>
  <c r="BK192" i="35" s="1"/>
  <c r="BA73" i="29"/>
  <c r="BA74" i="29" s="1"/>
  <c r="BC2" i="48"/>
  <c r="BB21" i="48"/>
  <c r="BB23" i="48" s="1"/>
  <c r="AY184" i="29"/>
  <c r="AY186" i="29" s="1"/>
  <c r="AY196" i="29"/>
  <c r="BI198" i="35"/>
  <c r="BM2" i="35"/>
  <c r="BL169" i="35"/>
  <c r="BL176" i="35" s="1"/>
  <c r="BL66" i="35"/>
  <c r="BL73" i="35" s="1"/>
  <c r="BL74" i="35" s="1"/>
  <c r="BL150" i="35"/>
  <c r="BL157" i="35" s="1"/>
  <c r="AZ183" i="29"/>
  <c r="AZ185" i="29" s="1"/>
  <c r="AZ190" i="29"/>
  <c r="AZ192" i="29" s="1"/>
  <c r="AY191" i="31"/>
  <c r="AY193" i="31" s="1"/>
  <c r="AY197" i="31"/>
  <c r="BA157" i="30"/>
  <c r="BA73" i="31"/>
  <c r="BA74" i="31" s="1"/>
  <c r="BI194" i="35"/>
  <c r="BB155" i="29"/>
  <c r="BB65" i="29"/>
  <c r="BB145" i="29"/>
  <c r="BB59" i="29"/>
  <c r="BB163" i="29"/>
  <c r="BB144" i="29"/>
  <c r="BB171" i="29"/>
  <c r="BB143" i="29"/>
  <c r="BB164" i="29"/>
  <c r="BB146" i="29"/>
  <c r="BB149" i="29"/>
  <c r="BB168" i="29"/>
  <c r="BB68" i="29"/>
  <c r="BB60" i="29"/>
  <c r="BC2" i="29"/>
  <c r="BB71" i="29"/>
  <c r="BB165" i="29"/>
  <c r="BB61" i="29"/>
  <c r="BB174" i="29"/>
  <c r="BB62" i="29"/>
  <c r="BB152" i="29"/>
  <c r="BB169" i="29"/>
  <c r="BB162" i="29"/>
  <c r="BB173" i="29"/>
  <c r="BB70" i="29"/>
  <c r="BB66" i="29"/>
  <c r="BB154" i="29"/>
  <c r="BB150" i="29"/>
  <c r="AZ184" i="29"/>
  <c r="AZ190" i="31"/>
  <c r="AZ192" i="31" s="1"/>
  <c r="AZ183" i="31"/>
  <c r="AZ185" i="31" s="1"/>
  <c r="BJ184" i="35"/>
  <c r="BJ186" i="35" s="1"/>
  <c r="BJ196" i="35"/>
  <c r="BA189" i="34"/>
  <c r="BA191" i="34" s="1"/>
  <c r="BA182" i="34"/>
  <c r="BA184" i="34" s="1"/>
  <c r="BC2" i="30"/>
  <c r="BB144" i="30"/>
  <c r="BB59" i="30"/>
  <c r="BB172" i="30"/>
  <c r="BB148" i="30"/>
  <c r="BB62" i="30"/>
  <c r="BB168" i="30"/>
  <c r="BB69" i="30"/>
  <c r="BB163" i="30"/>
  <c r="BB68" i="30"/>
  <c r="BB152" i="30"/>
  <c r="BB169" i="30"/>
  <c r="BB66" i="30"/>
  <c r="BB64" i="30"/>
  <c r="BB146" i="30"/>
  <c r="BB165" i="30"/>
  <c r="BB60" i="30"/>
  <c r="BB167" i="30"/>
  <c r="BB153" i="30"/>
  <c r="BB65" i="30"/>
  <c r="BB143" i="30"/>
  <c r="BB171" i="30"/>
  <c r="BB149" i="30"/>
  <c r="BB150" i="30"/>
  <c r="BB162" i="30"/>
  <c r="AY197" i="29"/>
  <c r="AY191" i="29"/>
  <c r="AY193" i="29" s="1"/>
  <c r="BB165" i="31"/>
  <c r="BB62" i="31"/>
  <c r="BB152" i="31"/>
  <c r="BB150" i="31"/>
  <c r="BB168" i="31"/>
  <c r="BB171" i="31"/>
  <c r="BC2" i="31"/>
  <c r="BB65" i="31"/>
  <c r="BB169" i="31"/>
  <c r="BB66" i="31"/>
  <c r="BB59" i="31"/>
  <c r="BB162" i="31"/>
  <c r="BB68" i="31"/>
  <c r="BB149" i="31"/>
  <c r="BB146" i="31"/>
  <c r="BB143" i="31"/>
  <c r="AX198" i="31"/>
  <c r="BA157" i="29"/>
  <c r="BA158" i="29" s="1"/>
  <c r="AZ178" i="29"/>
  <c r="AZ179" i="29" s="1"/>
  <c r="BJ191" i="35"/>
  <c r="BJ193" i="35" s="1"/>
  <c r="BJ197" i="35"/>
  <c r="AY184" i="31"/>
  <c r="AY186" i="31" s="1"/>
  <c r="AY194" i="31" s="1"/>
  <c r="AY196" i="31"/>
  <c r="AY198" i="31" s="1"/>
  <c r="AY184" i="30"/>
  <c r="AY186" i="30" s="1"/>
  <c r="AY196" i="30"/>
  <c r="BA73" i="30"/>
  <c r="BA74" i="30" s="1"/>
  <c r="AX194" i="31"/>
  <c r="BK158" i="35"/>
  <c r="BL158" i="35" s="1"/>
  <c r="AZ190" i="34"/>
  <c r="AZ192" i="34" s="1"/>
  <c r="AZ196" i="34"/>
  <c r="AZ191" i="29"/>
  <c r="AZ178" i="31"/>
  <c r="AZ179" i="31" s="1"/>
  <c r="AZ182" i="31"/>
  <c r="AZ189" i="31"/>
  <c r="BC2" i="33"/>
  <c r="BB66" i="33"/>
  <c r="BB73" i="33" s="1"/>
  <c r="BB74" i="33" s="1"/>
  <c r="BA188" i="34"/>
  <c r="BA181" i="34"/>
  <c r="AY197" i="30"/>
  <c r="AY191" i="30"/>
  <c r="AY193" i="30" s="1"/>
  <c r="BB168" i="34"/>
  <c r="BB175" i="34" s="1"/>
  <c r="BB149" i="34"/>
  <c r="BB156" i="34" s="1"/>
  <c r="BB66" i="34"/>
  <c r="BB73" i="34" s="1"/>
  <c r="BB178" i="34" s="1"/>
  <c r="BC2" i="34"/>
  <c r="BB61" i="2"/>
  <c r="BB62" i="2" s="1"/>
  <c r="AZ182" i="30"/>
  <c r="AZ189" i="30"/>
  <c r="AZ178" i="30"/>
  <c r="AZ179" i="30" s="1"/>
  <c r="BB62" i="10"/>
  <c r="BB65" i="10"/>
  <c r="BB70" i="10"/>
  <c r="BB66" i="10"/>
  <c r="BC2" i="10"/>
  <c r="BB71" i="10"/>
  <c r="BB67" i="10"/>
  <c r="BB59" i="10"/>
  <c r="AY193" i="34"/>
  <c r="AZ183" i="34"/>
  <c r="AZ185" i="34" s="1"/>
  <c r="AZ195" i="34"/>
  <c r="AZ177" i="29"/>
  <c r="BA176" i="29"/>
  <c r="AZ177" i="31"/>
  <c r="BA176" i="34"/>
  <c r="BA74" i="34"/>
  <c r="BA61" i="32"/>
  <c r="BA62" i="32" s="1"/>
  <c r="BA176" i="31"/>
  <c r="BA73" i="10"/>
  <c r="BA74" i="10" s="1"/>
  <c r="AY197" i="34"/>
  <c r="AZ158" i="31"/>
  <c r="AZ158" i="30"/>
  <c r="BA158" i="30" s="1"/>
  <c r="BB157" i="34" l="1"/>
  <c r="AZ197" i="34"/>
  <c r="BA190" i="30"/>
  <c r="AZ196" i="29"/>
  <c r="AZ186" i="29"/>
  <c r="BA183" i="30"/>
  <c r="AZ193" i="29"/>
  <c r="AZ194" i="29" s="1"/>
  <c r="AZ197" i="29"/>
  <c r="AZ198" i="29" s="1"/>
  <c r="AZ193" i="34"/>
  <c r="BB176" i="31"/>
  <c r="BB190" i="31" s="1"/>
  <c r="BA177" i="29"/>
  <c r="BB74" i="34"/>
  <c r="BB157" i="29"/>
  <c r="BB158" i="29" s="1"/>
  <c r="BC61" i="2"/>
  <c r="BC62" i="2" s="1"/>
  <c r="AY194" i="30"/>
  <c r="BA177" i="31"/>
  <c r="AZ184" i="30"/>
  <c r="AZ186" i="30" s="1"/>
  <c r="AZ196" i="30"/>
  <c r="BA183" i="34"/>
  <c r="BA185" i="34" s="1"/>
  <c r="BA195" i="34"/>
  <c r="BA192" i="30"/>
  <c r="AY194" i="29"/>
  <c r="BA183" i="29"/>
  <c r="BA185" i="29" s="1"/>
  <c r="BA190" i="29"/>
  <c r="BA192" i="29" s="1"/>
  <c r="BD2" i="10"/>
  <c r="BC65" i="10"/>
  <c r="BC67" i="10"/>
  <c r="BC62" i="10"/>
  <c r="BC70" i="10"/>
  <c r="BC59" i="10"/>
  <c r="BC66" i="10"/>
  <c r="BC71" i="10"/>
  <c r="BA190" i="34"/>
  <c r="BA192" i="34" s="1"/>
  <c r="BA196" i="34"/>
  <c r="BB157" i="31"/>
  <c r="BB73" i="30"/>
  <c r="BB74" i="30" s="1"/>
  <c r="BB176" i="29"/>
  <c r="BB178" i="29" s="1"/>
  <c r="BC165" i="29"/>
  <c r="BC61" i="29"/>
  <c r="BC164" i="29"/>
  <c r="BC143" i="29"/>
  <c r="BD2" i="29"/>
  <c r="BC174" i="29"/>
  <c r="BC152" i="29"/>
  <c r="BC66" i="29"/>
  <c r="BC71" i="29"/>
  <c r="BC169" i="29"/>
  <c r="BC62" i="29"/>
  <c r="BC171" i="29"/>
  <c r="BC163" i="29"/>
  <c r="BC155" i="29"/>
  <c r="BC59" i="29"/>
  <c r="BC150" i="29"/>
  <c r="BC154" i="29"/>
  <c r="BC65" i="29"/>
  <c r="BC60" i="29"/>
  <c r="BC162" i="29"/>
  <c r="BC145" i="29"/>
  <c r="BC144" i="29"/>
  <c r="BC70" i="29"/>
  <c r="BC146" i="29"/>
  <c r="BC168" i="29"/>
  <c r="BC173" i="29"/>
  <c r="BC149" i="29"/>
  <c r="BC68" i="29"/>
  <c r="BK196" i="35"/>
  <c r="BK184" i="35"/>
  <c r="BK186" i="35" s="1"/>
  <c r="BE2" i="2"/>
  <c r="BD52" i="2"/>
  <c r="BD53" i="2"/>
  <c r="BD55" i="2"/>
  <c r="BD57" i="2"/>
  <c r="BD51" i="2"/>
  <c r="BD59" i="2"/>
  <c r="BD56" i="2"/>
  <c r="BD58" i="2"/>
  <c r="BD50" i="2"/>
  <c r="BD54" i="2"/>
  <c r="BD60" i="2"/>
  <c r="BB177" i="29"/>
  <c r="BC59" i="31"/>
  <c r="BD2" i="31"/>
  <c r="BC143" i="31"/>
  <c r="BC149" i="31"/>
  <c r="BC169" i="31"/>
  <c r="BC171" i="31"/>
  <c r="BC146" i="31"/>
  <c r="BC152" i="31"/>
  <c r="BC62" i="31"/>
  <c r="BC162" i="31"/>
  <c r="BC168" i="31"/>
  <c r="BC150" i="31"/>
  <c r="BC65" i="31"/>
  <c r="BC68" i="31"/>
  <c r="BC165" i="31"/>
  <c r="BC66" i="31"/>
  <c r="BA189" i="30"/>
  <c r="BA178" i="30"/>
  <c r="BA179" i="30" s="1"/>
  <c r="BA182" i="30"/>
  <c r="BL178" i="35"/>
  <c r="BL179" i="35" s="1"/>
  <c r="BL189" i="35"/>
  <c r="BL182" i="35"/>
  <c r="BC21" i="48"/>
  <c r="BC23" i="48" s="1"/>
  <c r="BD2" i="48"/>
  <c r="BB61" i="32"/>
  <c r="BB62" i="32" s="1"/>
  <c r="BK197" i="35"/>
  <c r="BK191" i="35"/>
  <c r="BK193" i="35" s="1"/>
  <c r="BD2" i="34"/>
  <c r="BC168" i="34"/>
  <c r="BC175" i="34" s="1"/>
  <c r="BC66" i="34"/>
  <c r="BC73" i="34" s="1"/>
  <c r="BC178" i="34" s="1"/>
  <c r="BC149" i="34"/>
  <c r="BC156" i="34" s="1"/>
  <c r="BC66" i="33"/>
  <c r="BC73" i="33" s="1"/>
  <c r="BC74" i="33" s="1"/>
  <c r="BD2" i="33"/>
  <c r="BB176" i="30"/>
  <c r="BC172" i="30"/>
  <c r="BC171" i="30"/>
  <c r="BD2" i="30"/>
  <c r="BC65" i="30"/>
  <c r="BC169" i="30"/>
  <c r="BC144" i="30"/>
  <c r="BC162" i="30"/>
  <c r="BC153" i="30"/>
  <c r="BC146" i="30"/>
  <c r="BC69" i="30"/>
  <c r="BC168" i="30"/>
  <c r="BC149" i="30"/>
  <c r="BC59" i="30"/>
  <c r="BC62" i="30"/>
  <c r="BC167" i="30"/>
  <c r="BC68" i="30"/>
  <c r="BC163" i="30"/>
  <c r="BC148" i="30"/>
  <c r="BC143" i="30"/>
  <c r="BC152" i="30"/>
  <c r="BC60" i="30"/>
  <c r="BC64" i="30"/>
  <c r="BC150" i="30"/>
  <c r="BC165" i="30"/>
  <c r="BC66" i="30"/>
  <c r="BC80" i="43"/>
  <c r="BC85" i="43" s="1"/>
  <c r="BC77" i="43"/>
  <c r="BC82" i="43" s="1"/>
  <c r="BC78" i="43"/>
  <c r="BC83" i="43" s="1"/>
  <c r="BC79" i="43"/>
  <c r="BC84" i="43" s="1"/>
  <c r="BD2" i="43"/>
  <c r="BB188" i="34"/>
  <c r="BB181" i="34"/>
  <c r="AZ197" i="31"/>
  <c r="AZ191" i="31"/>
  <c r="AZ193" i="31" s="1"/>
  <c r="BB73" i="29"/>
  <c r="BB74" i="29" s="1"/>
  <c r="BL177" i="35"/>
  <c r="BL183" i="35"/>
  <c r="BL185" i="35" s="1"/>
  <c r="BL190" i="35"/>
  <c r="BL192" i="35" s="1"/>
  <c r="BB189" i="34"/>
  <c r="BB191" i="34" s="1"/>
  <c r="BB182" i="34"/>
  <c r="BB184" i="34" s="1"/>
  <c r="AZ184" i="31"/>
  <c r="AZ186" i="31" s="1"/>
  <c r="AZ196" i="31"/>
  <c r="BM66" i="35"/>
  <c r="BM73" i="35" s="1"/>
  <c r="BM74" i="35" s="1"/>
  <c r="BN2" i="35"/>
  <c r="BM169" i="35"/>
  <c r="BM176" i="35" s="1"/>
  <c r="BM150" i="35"/>
  <c r="BM157" i="35" s="1"/>
  <c r="BB73" i="10"/>
  <c r="BB74" i="10" s="1"/>
  <c r="BB73" i="31"/>
  <c r="BB74" i="31" s="1"/>
  <c r="BJ198" i="35"/>
  <c r="BA190" i="31"/>
  <c r="BA192" i="31" s="1"/>
  <c r="BA183" i="31"/>
  <c r="BA185" i="31" s="1"/>
  <c r="BB176" i="34"/>
  <c r="BC176" i="34" s="1"/>
  <c r="AZ197" i="30"/>
  <c r="AZ191" i="30"/>
  <c r="AZ193" i="30" s="1"/>
  <c r="AY198" i="30"/>
  <c r="BA189" i="29"/>
  <c r="BA182" i="29"/>
  <c r="BA178" i="29"/>
  <c r="BA179" i="29" s="1"/>
  <c r="BB157" i="30"/>
  <c r="BB158" i="30" s="1"/>
  <c r="BJ194" i="35"/>
  <c r="BA185" i="30"/>
  <c r="AY198" i="29"/>
  <c r="BA158" i="31"/>
  <c r="BA182" i="31"/>
  <c r="BA189" i="31"/>
  <c r="BA178" i="31"/>
  <c r="BA179" i="31" s="1"/>
  <c r="BC57" i="32"/>
  <c r="BC55" i="32"/>
  <c r="BC50" i="32"/>
  <c r="BC52" i="32"/>
  <c r="BC54" i="32"/>
  <c r="BC58" i="32"/>
  <c r="BC56" i="32"/>
  <c r="BD2" i="32"/>
  <c r="BC51" i="32"/>
  <c r="BC53" i="32"/>
  <c r="BC59" i="32"/>
  <c r="AZ198" i="31" l="1"/>
  <c r="BB183" i="31"/>
  <c r="BB185" i="31" s="1"/>
  <c r="BC74" i="34"/>
  <c r="BB189" i="29"/>
  <c r="BB158" i="31"/>
  <c r="BB182" i="29"/>
  <c r="BA197" i="34"/>
  <c r="BC157" i="30"/>
  <c r="BC158" i="30" s="1"/>
  <c r="BB177" i="31"/>
  <c r="BB192" i="31"/>
  <c r="BC181" i="34"/>
  <c r="BC188" i="34"/>
  <c r="BC176" i="29"/>
  <c r="BC157" i="29"/>
  <c r="BD70" i="10"/>
  <c r="BD59" i="10"/>
  <c r="BE2" i="10"/>
  <c r="BD62" i="10"/>
  <c r="BD65" i="10"/>
  <c r="BD71" i="10"/>
  <c r="BD67" i="10"/>
  <c r="BD66" i="10"/>
  <c r="BB191" i="29"/>
  <c r="BD68" i="30"/>
  <c r="BD148" i="30"/>
  <c r="BD60" i="30"/>
  <c r="BD163" i="30"/>
  <c r="BD65" i="30"/>
  <c r="BD59" i="30"/>
  <c r="BE2" i="30"/>
  <c r="BD144" i="30"/>
  <c r="BD66" i="30"/>
  <c r="BD171" i="30"/>
  <c r="BD168" i="30"/>
  <c r="BD153" i="30"/>
  <c r="BD152" i="30"/>
  <c r="BD143" i="30"/>
  <c r="BD64" i="30"/>
  <c r="BD162" i="30"/>
  <c r="BD149" i="30"/>
  <c r="BD146" i="30"/>
  <c r="BD69" i="30"/>
  <c r="BD167" i="30"/>
  <c r="BD169" i="30"/>
  <c r="BD62" i="30"/>
  <c r="BD165" i="30"/>
  <c r="BD172" i="30"/>
  <c r="BD150" i="30"/>
  <c r="BL184" i="35"/>
  <c r="BL186" i="35" s="1"/>
  <c r="BL196" i="35"/>
  <c r="BB179" i="29"/>
  <c r="AZ194" i="31"/>
  <c r="BC189" i="34"/>
  <c r="BC191" i="34" s="1"/>
  <c r="BC182" i="34"/>
  <c r="BC184" i="34" s="1"/>
  <c r="BL197" i="35"/>
  <c r="BL191" i="35"/>
  <c r="BL193" i="35" s="1"/>
  <c r="BC61" i="32"/>
  <c r="BC62" i="32" s="1"/>
  <c r="BM182" i="35"/>
  <c r="BM178" i="35"/>
  <c r="BM179" i="35" s="1"/>
  <c r="BM189" i="35"/>
  <c r="BB183" i="34"/>
  <c r="BB185" i="34" s="1"/>
  <c r="BB195" i="34"/>
  <c r="BD149" i="34"/>
  <c r="BD156" i="34" s="1"/>
  <c r="BE2" i="34"/>
  <c r="BD66" i="34"/>
  <c r="BD73" i="34" s="1"/>
  <c r="BD178" i="34" s="1"/>
  <c r="BD168" i="34"/>
  <c r="BD175" i="34" s="1"/>
  <c r="BD61" i="2"/>
  <c r="BD62" i="2" s="1"/>
  <c r="BC73" i="10"/>
  <c r="BC74" i="10" s="1"/>
  <c r="BA193" i="34"/>
  <c r="BM183" i="35"/>
  <c r="BM185" i="35" s="1"/>
  <c r="BM190" i="35"/>
  <c r="BM192" i="35" s="1"/>
  <c r="BB190" i="34"/>
  <c r="BB192" i="34" s="1"/>
  <c r="BB196" i="34"/>
  <c r="BB190" i="30"/>
  <c r="BB192" i="30" s="1"/>
  <c r="BB183" i="30"/>
  <c r="BB185" i="30" s="1"/>
  <c r="BA184" i="30"/>
  <c r="BA186" i="30" s="1"/>
  <c r="BA196" i="30"/>
  <c r="BE58" i="2"/>
  <c r="BF2" i="2"/>
  <c r="BE56" i="2"/>
  <c r="BE60" i="2"/>
  <c r="BE54" i="2"/>
  <c r="BE53" i="2"/>
  <c r="BE59" i="2"/>
  <c r="BE50" i="2"/>
  <c r="BE52" i="2"/>
  <c r="BE55" i="2"/>
  <c r="BE51" i="2"/>
  <c r="BE57" i="2"/>
  <c r="BB183" i="29"/>
  <c r="BB185" i="29" s="1"/>
  <c r="BB190" i="29"/>
  <c r="BB192" i="29" s="1"/>
  <c r="AZ198" i="30"/>
  <c r="BD79" i="43"/>
  <c r="BD84" i="43" s="1"/>
  <c r="BD80" i="43"/>
  <c r="BD85" i="43" s="1"/>
  <c r="BE2" i="43"/>
  <c r="BD78" i="43"/>
  <c r="BD83" i="43" s="1"/>
  <c r="BD77" i="43"/>
  <c r="BD82" i="43" s="1"/>
  <c r="BC176" i="30"/>
  <c r="BM158" i="35"/>
  <c r="BC157" i="31"/>
  <c r="BC158" i="31" s="1"/>
  <c r="BK194" i="35"/>
  <c r="BC73" i="29"/>
  <c r="BC74" i="29" s="1"/>
  <c r="AZ194" i="30"/>
  <c r="BD66" i="33"/>
  <c r="BD73" i="33" s="1"/>
  <c r="BD74" i="33" s="1"/>
  <c r="BE2" i="33"/>
  <c r="BA191" i="30"/>
  <c r="BA193" i="30" s="1"/>
  <c r="BA197" i="30"/>
  <c r="BC176" i="31"/>
  <c r="BD165" i="31"/>
  <c r="BD168" i="31"/>
  <c r="BD171" i="31"/>
  <c r="BD169" i="31"/>
  <c r="BD62" i="31"/>
  <c r="BE2" i="31"/>
  <c r="BD150" i="31"/>
  <c r="BD149" i="31"/>
  <c r="BD143" i="31"/>
  <c r="BD162" i="31"/>
  <c r="BD65" i="31"/>
  <c r="BD152" i="31"/>
  <c r="BD66" i="31"/>
  <c r="BD146" i="31"/>
  <c r="BD59" i="31"/>
  <c r="BD68" i="31"/>
  <c r="BK198" i="35"/>
  <c r="BB182" i="31"/>
  <c r="BB178" i="31"/>
  <c r="BB179" i="31" s="1"/>
  <c r="BB189" i="31"/>
  <c r="BB189" i="30"/>
  <c r="BB182" i="30"/>
  <c r="BB178" i="30"/>
  <c r="BB179" i="30" s="1"/>
  <c r="BD57" i="32"/>
  <c r="BD53" i="32"/>
  <c r="BD56" i="32"/>
  <c r="BD52" i="32"/>
  <c r="BD55" i="32"/>
  <c r="BD58" i="32"/>
  <c r="BE2" i="32"/>
  <c r="BD54" i="32"/>
  <c r="BD59" i="32"/>
  <c r="BD50" i="32"/>
  <c r="BD51" i="32"/>
  <c r="BN66" i="35"/>
  <c r="BN73" i="35" s="1"/>
  <c r="BN74" i="35" s="1"/>
  <c r="BO2" i="35"/>
  <c r="BN169" i="35"/>
  <c r="BN176" i="35" s="1"/>
  <c r="BN150" i="35"/>
  <c r="BN157" i="35" s="1"/>
  <c r="BA197" i="31"/>
  <c r="BA191" i="31"/>
  <c r="BA193" i="31" s="1"/>
  <c r="BA184" i="29"/>
  <c r="BA186" i="29" s="1"/>
  <c r="BA196" i="29"/>
  <c r="BA184" i="31"/>
  <c r="BA186" i="31" s="1"/>
  <c r="BA196" i="31"/>
  <c r="BA197" i="29"/>
  <c r="BA191" i="29"/>
  <c r="BA193" i="29" s="1"/>
  <c r="BM177" i="35"/>
  <c r="BC73" i="30"/>
  <c r="BC74" i="30" s="1"/>
  <c r="BE2" i="48"/>
  <c r="BD21" i="48"/>
  <c r="BD23" i="48" s="1"/>
  <c r="BC73" i="31"/>
  <c r="BC74" i="31" s="1"/>
  <c r="BB177" i="30"/>
  <c r="BD60" i="29"/>
  <c r="BD152" i="29"/>
  <c r="BD59" i="29"/>
  <c r="BD163" i="29"/>
  <c r="BD168" i="29"/>
  <c r="BD154" i="29"/>
  <c r="BD150" i="29"/>
  <c r="BD68" i="29"/>
  <c r="BD155" i="29"/>
  <c r="BD171" i="29"/>
  <c r="BD162" i="29"/>
  <c r="BD146" i="29"/>
  <c r="BD66" i="29"/>
  <c r="BD65" i="29"/>
  <c r="BD61" i="29"/>
  <c r="BD165" i="29"/>
  <c r="BD71" i="29"/>
  <c r="BD173" i="29"/>
  <c r="BD145" i="29"/>
  <c r="BD62" i="29"/>
  <c r="BD169" i="29"/>
  <c r="BE2" i="29"/>
  <c r="BD143" i="29"/>
  <c r="BD149" i="29"/>
  <c r="BD164" i="29"/>
  <c r="BD174" i="29"/>
  <c r="BD144" i="29"/>
  <c r="BD70" i="29"/>
  <c r="BB184" i="29"/>
  <c r="BB186" i="29" s="1"/>
  <c r="BB196" i="29"/>
  <c r="BC157" i="34"/>
  <c r="BC189" i="30" l="1"/>
  <c r="BD74" i="34"/>
  <c r="BD157" i="34"/>
  <c r="BA198" i="29"/>
  <c r="BC177" i="31"/>
  <c r="BL198" i="35"/>
  <c r="BA194" i="31"/>
  <c r="BN177" i="35"/>
  <c r="BO177" i="35" s="1"/>
  <c r="BD157" i="29"/>
  <c r="BA198" i="31"/>
  <c r="BN158" i="35"/>
  <c r="BC182" i="30"/>
  <c r="BC184" i="30" s="1"/>
  <c r="BA194" i="29"/>
  <c r="BD73" i="10"/>
  <c r="BD74" i="10" s="1"/>
  <c r="BO66" i="35"/>
  <c r="BO73" i="35" s="1"/>
  <c r="BO74" i="35" s="1"/>
  <c r="BO169" i="35"/>
  <c r="BO176" i="35" s="1"/>
  <c r="BO150" i="35"/>
  <c r="BO157" i="35" s="1"/>
  <c r="BP2" i="35"/>
  <c r="BE66" i="33"/>
  <c r="BE73" i="33" s="1"/>
  <c r="BE74" i="33" s="1"/>
  <c r="BF2" i="33"/>
  <c r="BB197" i="29"/>
  <c r="BB198" i="29" s="1"/>
  <c r="BB191" i="31"/>
  <c r="BB193" i="31" s="1"/>
  <c r="BB197" i="31"/>
  <c r="BC183" i="30"/>
  <c r="BC185" i="30" s="1"/>
  <c r="BC190" i="30"/>
  <c r="BC192" i="30" s="1"/>
  <c r="BD182" i="34"/>
  <c r="BD184" i="34" s="1"/>
  <c r="BD189" i="34"/>
  <c r="BD191" i="34" s="1"/>
  <c r="BM184" i="35"/>
  <c r="BM186" i="35" s="1"/>
  <c r="BM196" i="35"/>
  <c r="BB193" i="29"/>
  <c r="BB194" i="29" s="1"/>
  <c r="BD176" i="34"/>
  <c r="BC182" i="29"/>
  <c r="BC189" i="29"/>
  <c r="BC178" i="29"/>
  <c r="BC179" i="29" s="1"/>
  <c r="BC158" i="29"/>
  <c r="BD61" i="32"/>
  <c r="BD62" i="32" s="1"/>
  <c r="BB184" i="31"/>
  <c r="BB186" i="31" s="1"/>
  <c r="BB196" i="31"/>
  <c r="BD176" i="31"/>
  <c r="BE149" i="34"/>
  <c r="BE156" i="34" s="1"/>
  <c r="BE168" i="34"/>
  <c r="BE175" i="34" s="1"/>
  <c r="BE66" i="34"/>
  <c r="BE73" i="34" s="1"/>
  <c r="BE178" i="34" s="1"/>
  <c r="BF2" i="34"/>
  <c r="BL194" i="35"/>
  <c r="BC183" i="29"/>
  <c r="BC185" i="29" s="1"/>
  <c r="BC190" i="29"/>
  <c r="BC192" i="29" s="1"/>
  <c r="BD176" i="29"/>
  <c r="BD157" i="31"/>
  <c r="BE80" i="43"/>
  <c r="BE85" i="43" s="1"/>
  <c r="BE78" i="43"/>
  <c r="BE83" i="43" s="1"/>
  <c r="BE77" i="43"/>
  <c r="BE82" i="43" s="1"/>
  <c r="BE79" i="43"/>
  <c r="BE84" i="43" s="1"/>
  <c r="BF2" i="43"/>
  <c r="BF57" i="2"/>
  <c r="BG2" i="2"/>
  <c r="BF56" i="2"/>
  <c r="BF53" i="2"/>
  <c r="BF54" i="2"/>
  <c r="BF59" i="2"/>
  <c r="BF55" i="2"/>
  <c r="BF60" i="2"/>
  <c r="BF50" i="2"/>
  <c r="BF52" i="2"/>
  <c r="BF51" i="2"/>
  <c r="BF58" i="2"/>
  <c r="BD188" i="34"/>
  <c r="BD181" i="34"/>
  <c r="BC177" i="29"/>
  <c r="BE21" i="48"/>
  <c r="BE23" i="48" s="1"/>
  <c r="BF2" i="48"/>
  <c r="BC183" i="31"/>
  <c r="BC185" i="31" s="1"/>
  <c r="BC190" i="31"/>
  <c r="BC192" i="31" s="1"/>
  <c r="BB197" i="34"/>
  <c r="BD176" i="30"/>
  <c r="BC196" i="34"/>
  <c r="BC190" i="34"/>
  <c r="BC192" i="34" s="1"/>
  <c r="BE154" i="29"/>
  <c r="BE165" i="29"/>
  <c r="BE62" i="29"/>
  <c r="BE164" i="29"/>
  <c r="BE155" i="29"/>
  <c r="BE144" i="29"/>
  <c r="BE168" i="29"/>
  <c r="BE60" i="29"/>
  <c r="BE59" i="29"/>
  <c r="BE171" i="29"/>
  <c r="BE61" i="29"/>
  <c r="BE143" i="29"/>
  <c r="BE163" i="29"/>
  <c r="BE152" i="29"/>
  <c r="BE68" i="29"/>
  <c r="BE145" i="29"/>
  <c r="BE173" i="29"/>
  <c r="BE149" i="29"/>
  <c r="BE150" i="29"/>
  <c r="BE162" i="29"/>
  <c r="BE146" i="29"/>
  <c r="BE174" i="29"/>
  <c r="BE70" i="29"/>
  <c r="BE169" i="29"/>
  <c r="BE71" i="29"/>
  <c r="BF2" i="29"/>
  <c r="BE65" i="29"/>
  <c r="BE66" i="29"/>
  <c r="BN189" i="35"/>
  <c r="BN182" i="35"/>
  <c r="BN178" i="35"/>
  <c r="BN179" i="35" s="1"/>
  <c r="BF2" i="32"/>
  <c r="BE52" i="32"/>
  <c r="BE59" i="32"/>
  <c r="BE57" i="32"/>
  <c r="BE51" i="32"/>
  <c r="BE54" i="32"/>
  <c r="BE53" i="32"/>
  <c r="BE50" i="32"/>
  <c r="BE58" i="32"/>
  <c r="BE56" i="32"/>
  <c r="BE55" i="32"/>
  <c r="BB196" i="30"/>
  <c r="BB184" i="30"/>
  <c r="BB186" i="30" s="1"/>
  <c r="BD73" i="31"/>
  <c r="BD74" i="31" s="1"/>
  <c r="BE61" i="2"/>
  <c r="BE62" i="2" s="1"/>
  <c r="BA198" i="30"/>
  <c r="BB193" i="34"/>
  <c r="BE68" i="30"/>
  <c r="BE165" i="30"/>
  <c r="BE64" i="30"/>
  <c r="BE153" i="30"/>
  <c r="BE168" i="30"/>
  <c r="BE148" i="30"/>
  <c r="BE149" i="30"/>
  <c r="BE171" i="30"/>
  <c r="BE167" i="30"/>
  <c r="BE169" i="30"/>
  <c r="BE143" i="30"/>
  <c r="BE59" i="30"/>
  <c r="BE69" i="30"/>
  <c r="BF2" i="30"/>
  <c r="BE162" i="30"/>
  <c r="BE172" i="30"/>
  <c r="BE62" i="30"/>
  <c r="BE60" i="30"/>
  <c r="BE152" i="30"/>
  <c r="BE66" i="30"/>
  <c r="BE144" i="30"/>
  <c r="BE146" i="30"/>
  <c r="BE150" i="30"/>
  <c r="BE65" i="30"/>
  <c r="BE163" i="30"/>
  <c r="BC191" i="30"/>
  <c r="BC193" i="30" s="1"/>
  <c r="BC197" i="30"/>
  <c r="BC183" i="34"/>
  <c r="BC185" i="34" s="1"/>
  <c r="BC195" i="34"/>
  <c r="BD182" i="29"/>
  <c r="BD189" i="29"/>
  <c r="BD178" i="29"/>
  <c r="BD73" i="29"/>
  <c r="BD74" i="29" s="1"/>
  <c r="BC177" i="30"/>
  <c r="BN190" i="35"/>
  <c r="BN192" i="35" s="1"/>
  <c r="BN183" i="35"/>
  <c r="BN185" i="35" s="1"/>
  <c r="BB197" i="30"/>
  <c r="BB191" i="30"/>
  <c r="BB193" i="30" s="1"/>
  <c r="BE66" i="31"/>
  <c r="BE65" i="31"/>
  <c r="BE143" i="31"/>
  <c r="BE168" i="31"/>
  <c r="BF2" i="31"/>
  <c r="BE62" i="31"/>
  <c r="BE146" i="31"/>
  <c r="BE162" i="31"/>
  <c r="BE169" i="31"/>
  <c r="BE59" i="31"/>
  <c r="BE68" i="31"/>
  <c r="BE152" i="31"/>
  <c r="BE171" i="31"/>
  <c r="BE150" i="31"/>
  <c r="BE149" i="31"/>
  <c r="BE165" i="31"/>
  <c r="BC189" i="31"/>
  <c r="BC182" i="31"/>
  <c r="BC178" i="31"/>
  <c r="BC179" i="31" s="1"/>
  <c r="BA194" i="30"/>
  <c r="BM191" i="35"/>
  <c r="BM193" i="35" s="1"/>
  <c r="BM197" i="35"/>
  <c r="BD157" i="30"/>
  <c r="BD73" i="30"/>
  <c r="BD74" i="30" s="1"/>
  <c r="BC178" i="30"/>
  <c r="BC179" i="30" s="1"/>
  <c r="BE70" i="10"/>
  <c r="BE66" i="10"/>
  <c r="BE59" i="10"/>
  <c r="BE71" i="10"/>
  <c r="BE67" i="10"/>
  <c r="BF2" i="10"/>
  <c r="BE65" i="10"/>
  <c r="BE62" i="10"/>
  <c r="BD158" i="29" l="1"/>
  <c r="BO158" i="35"/>
  <c r="BD177" i="30"/>
  <c r="BE157" i="34"/>
  <c r="BC196" i="30"/>
  <c r="BC186" i="30"/>
  <c r="BC194" i="30" s="1"/>
  <c r="BD179" i="29"/>
  <c r="BB198" i="31"/>
  <c r="BC197" i="34"/>
  <c r="BC193" i="34"/>
  <c r="BB194" i="31"/>
  <c r="BE176" i="30"/>
  <c r="BE190" i="30" s="1"/>
  <c r="BC184" i="31"/>
  <c r="BC186" i="31" s="1"/>
  <c r="BC196" i="31"/>
  <c r="BE73" i="31"/>
  <c r="BE74" i="31" s="1"/>
  <c r="BG2" i="32"/>
  <c r="BF54" i="32"/>
  <c r="BF55" i="32"/>
  <c r="BF59" i="32"/>
  <c r="BF56" i="32"/>
  <c r="BF51" i="32"/>
  <c r="BF53" i="32"/>
  <c r="BF58" i="32"/>
  <c r="BF50" i="32"/>
  <c r="BF52" i="32"/>
  <c r="BF57" i="32"/>
  <c r="BD182" i="31"/>
  <c r="BD189" i="31"/>
  <c r="BD178" i="31"/>
  <c r="BD179" i="31" s="1"/>
  <c r="BE182" i="34"/>
  <c r="BE184" i="34" s="1"/>
  <c r="BE189" i="34"/>
  <c r="BE191" i="34" s="1"/>
  <c r="BM194" i="35"/>
  <c r="BC197" i="31"/>
  <c r="BC191" i="31"/>
  <c r="BC193" i="31" s="1"/>
  <c r="BD191" i="29"/>
  <c r="BE183" i="30"/>
  <c r="BE61" i="32"/>
  <c r="BE62" i="32" s="1"/>
  <c r="BG59" i="2"/>
  <c r="BG54" i="2"/>
  <c r="BG51" i="2"/>
  <c r="BH2" i="2"/>
  <c r="BG56" i="2"/>
  <c r="BG60" i="2"/>
  <c r="BG58" i="2"/>
  <c r="BG50" i="2"/>
  <c r="BG55" i="2"/>
  <c r="BG57" i="2"/>
  <c r="BG53" i="2"/>
  <c r="BG52" i="2"/>
  <c r="BE188" i="34"/>
  <c r="BE181" i="34"/>
  <c r="BC191" i="29"/>
  <c r="BC193" i="29" s="1"/>
  <c r="BC197" i="29"/>
  <c r="BG2" i="33"/>
  <c r="BF66" i="33"/>
  <c r="BF73" i="33" s="1"/>
  <c r="BF74" i="33" s="1"/>
  <c r="BE176" i="31"/>
  <c r="BD184" i="29"/>
  <c r="BG2" i="30"/>
  <c r="BF66" i="30"/>
  <c r="BF153" i="30"/>
  <c r="BF64" i="30"/>
  <c r="BF171" i="30"/>
  <c r="BF163" i="30"/>
  <c r="BF60" i="30"/>
  <c r="BF162" i="30"/>
  <c r="BF152" i="30"/>
  <c r="BF144" i="30"/>
  <c r="BF168" i="30"/>
  <c r="BF143" i="30"/>
  <c r="BF69" i="30"/>
  <c r="BF146" i="30"/>
  <c r="BF59" i="30"/>
  <c r="BF165" i="30"/>
  <c r="BF150" i="30"/>
  <c r="BF68" i="30"/>
  <c r="BF62" i="30"/>
  <c r="BF169" i="30"/>
  <c r="BF65" i="30"/>
  <c r="BF148" i="30"/>
  <c r="BF167" i="30"/>
  <c r="BF149" i="30"/>
  <c r="BF172" i="30"/>
  <c r="BN196" i="35"/>
  <c r="BN184" i="35"/>
  <c r="BN186" i="35" s="1"/>
  <c r="BF21" i="48"/>
  <c r="BF23" i="48" s="1"/>
  <c r="BG2" i="48"/>
  <c r="BF61" i="2"/>
  <c r="BF62" i="2" s="1"/>
  <c r="BD183" i="29"/>
  <c r="BD185" i="29" s="1"/>
  <c r="BD190" i="29"/>
  <c r="BD192" i="29" s="1"/>
  <c r="BD158" i="31"/>
  <c r="BC196" i="29"/>
  <c r="BC184" i="29"/>
  <c r="BC186" i="29" s="1"/>
  <c r="BC194" i="29" s="1"/>
  <c r="BF62" i="10"/>
  <c r="BF66" i="10"/>
  <c r="BF65" i="10"/>
  <c r="BF71" i="10"/>
  <c r="BF70" i="10"/>
  <c r="BF59" i="10"/>
  <c r="BG2" i="10"/>
  <c r="BF67" i="10"/>
  <c r="BD158" i="30"/>
  <c r="BD178" i="30"/>
  <c r="BD179" i="30" s="1"/>
  <c r="BD189" i="30"/>
  <c r="BD182" i="30"/>
  <c r="BN197" i="35"/>
  <c r="BN191" i="35"/>
  <c r="BN193" i="35" s="1"/>
  <c r="BF78" i="43"/>
  <c r="BF83" i="43" s="1"/>
  <c r="BF79" i="43"/>
  <c r="BF84" i="43" s="1"/>
  <c r="BG2" i="43"/>
  <c r="BF77" i="43"/>
  <c r="BF82" i="43" s="1"/>
  <c r="BF80" i="43"/>
  <c r="BF85" i="43" s="1"/>
  <c r="BD190" i="31"/>
  <c r="BD192" i="31" s="1"/>
  <c r="BD183" i="31"/>
  <c r="BD185" i="31" s="1"/>
  <c r="BE176" i="34"/>
  <c r="BD177" i="31"/>
  <c r="BE73" i="30"/>
  <c r="BE74" i="30" s="1"/>
  <c r="BB194" i="30"/>
  <c r="BE176" i="29"/>
  <c r="BE157" i="29"/>
  <c r="BE158" i="29" s="1"/>
  <c r="BD177" i="29"/>
  <c r="BE74" i="34"/>
  <c r="BP150" i="35"/>
  <c r="BP157" i="35" s="1"/>
  <c r="BP66" i="35"/>
  <c r="BP73" i="35" s="1"/>
  <c r="BP74" i="35" s="1"/>
  <c r="BQ2" i="35"/>
  <c r="BP169" i="35"/>
  <c r="BP176" i="35" s="1"/>
  <c r="BE157" i="30"/>
  <c r="BB198" i="30"/>
  <c r="BC198" i="30"/>
  <c r="BD183" i="34"/>
  <c r="BD185" i="34" s="1"/>
  <c r="BD195" i="34"/>
  <c r="BO178" i="35"/>
  <c r="BO179" i="35" s="1"/>
  <c r="BO189" i="35"/>
  <c r="BO182" i="35"/>
  <c r="BE73" i="10"/>
  <c r="BE74" i="10" s="1"/>
  <c r="BF155" i="29"/>
  <c r="BF171" i="29"/>
  <c r="BF62" i="29"/>
  <c r="BF152" i="29"/>
  <c r="BF59" i="29"/>
  <c r="BF60" i="29"/>
  <c r="BF143" i="29"/>
  <c r="BF168" i="29"/>
  <c r="BF71" i="29"/>
  <c r="BF173" i="29"/>
  <c r="BF174" i="29"/>
  <c r="BF165" i="29"/>
  <c r="BF68" i="29"/>
  <c r="BF65" i="29"/>
  <c r="BF145" i="29"/>
  <c r="BG2" i="29"/>
  <c r="BF66" i="29"/>
  <c r="BF162" i="29"/>
  <c r="BF169" i="29"/>
  <c r="BF144" i="29"/>
  <c r="BF163" i="29"/>
  <c r="BF164" i="29"/>
  <c r="BF146" i="29"/>
  <c r="BF61" i="29"/>
  <c r="BF154" i="29"/>
  <c r="BF149" i="29"/>
  <c r="BF150" i="29"/>
  <c r="BF70" i="29"/>
  <c r="BD183" i="30"/>
  <c r="BD185" i="30" s="1"/>
  <c r="BD190" i="30"/>
  <c r="BD192" i="30" s="1"/>
  <c r="BD190" i="34"/>
  <c r="BD192" i="34" s="1"/>
  <c r="BD196" i="34"/>
  <c r="BG2" i="34"/>
  <c r="BF149" i="34"/>
  <c r="BF156" i="34" s="1"/>
  <c r="BF157" i="34" s="1"/>
  <c r="BF168" i="34"/>
  <c r="BF175" i="34" s="1"/>
  <c r="BF66" i="34"/>
  <c r="BF73" i="34" s="1"/>
  <c r="BF178" i="34" s="1"/>
  <c r="BO190" i="35"/>
  <c r="BO192" i="35" s="1"/>
  <c r="BO183" i="35"/>
  <c r="BO185" i="35" s="1"/>
  <c r="BF68" i="31"/>
  <c r="BF150" i="31"/>
  <c r="BF152" i="31"/>
  <c r="BF62" i="31"/>
  <c r="BF169" i="31"/>
  <c r="BF165" i="31"/>
  <c r="BF66" i="31"/>
  <c r="BF168" i="31"/>
  <c r="BF149" i="31"/>
  <c r="BF143" i="31"/>
  <c r="BG2" i="31"/>
  <c r="BF65" i="31"/>
  <c r="BF162" i="31"/>
  <c r="BF171" i="31"/>
  <c r="BF146" i="31"/>
  <c r="BF59" i="31"/>
  <c r="BE157" i="31"/>
  <c r="BE73" i="29"/>
  <c r="BE74" i="29" s="1"/>
  <c r="BM198" i="35"/>
  <c r="BF73" i="31" l="1"/>
  <c r="BF74" i="31" s="1"/>
  <c r="BE177" i="30"/>
  <c r="BE158" i="30"/>
  <c r="BF157" i="30"/>
  <c r="BF158" i="30" s="1"/>
  <c r="BN194" i="35"/>
  <c r="BE177" i="31"/>
  <c r="BO184" i="35"/>
  <c r="BO186" i="35" s="1"/>
  <c r="BO196" i="35"/>
  <c r="BP183" i="35"/>
  <c r="BP185" i="35" s="1"/>
  <c r="BP190" i="35"/>
  <c r="BP192" i="35" s="1"/>
  <c r="BE177" i="29"/>
  <c r="BE190" i="29"/>
  <c r="BE192" i="29" s="1"/>
  <c r="BE183" i="29"/>
  <c r="BE185" i="29" s="1"/>
  <c r="BG21" i="48"/>
  <c r="BG23" i="48" s="1"/>
  <c r="BH2" i="48"/>
  <c r="BD197" i="29"/>
  <c r="BD197" i="31"/>
  <c r="BD191" i="31"/>
  <c r="BD193" i="31" s="1"/>
  <c r="BF73" i="29"/>
  <c r="BF74" i="29" s="1"/>
  <c r="BO191" i="35"/>
  <c r="BO193" i="35" s="1"/>
  <c r="BO197" i="35"/>
  <c r="BQ169" i="35"/>
  <c r="BQ176" i="35" s="1"/>
  <c r="BQ150" i="35"/>
  <c r="BQ157" i="35" s="1"/>
  <c r="BQ66" i="35"/>
  <c r="BQ73" i="35" s="1"/>
  <c r="BQ74" i="35" s="1"/>
  <c r="BR2" i="35"/>
  <c r="BG80" i="43"/>
  <c r="BG85" i="43" s="1"/>
  <c r="BH2" i="43"/>
  <c r="BG78" i="43"/>
  <c r="BG83" i="43" s="1"/>
  <c r="BG79" i="43"/>
  <c r="BG84" i="43" s="1"/>
  <c r="BG77" i="43"/>
  <c r="BG82" i="43" s="1"/>
  <c r="BH2" i="33"/>
  <c r="BG66" i="33"/>
  <c r="BG73" i="33" s="1"/>
  <c r="BG74" i="33" s="1"/>
  <c r="BD196" i="31"/>
  <c r="BD184" i="31"/>
  <c r="BD186" i="31" s="1"/>
  <c r="BF176" i="31"/>
  <c r="BF189" i="34"/>
  <c r="BF191" i="34" s="1"/>
  <c r="BF182" i="34"/>
  <c r="BF184" i="34" s="1"/>
  <c r="BD197" i="34"/>
  <c r="BP189" i="35"/>
  <c r="BP178" i="35"/>
  <c r="BP179" i="35" s="1"/>
  <c r="BP182" i="35"/>
  <c r="BG66" i="10"/>
  <c r="BG70" i="10"/>
  <c r="BG62" i="10"/>
  <c r="BG59" i="10"/>
  <c r="BH2" i="10"/>
  <c r="BG65" i="10"/>
  <c r="BG67" i="10"/>
  <c r="BG71" i="10"/>
  <c r="BC198" i="29"/>
  <c r="BN198" i="35"/>
  <c r="BG61" i="2"/>
  <c r="BG62" i="2" s="1"/>
  <c r="BP158" i="35"/>
  <c r="BF181" i="34"/>
  <c r="BF188" i="34"/>
  <c r="BF176" i="29"/>
  <c r="BD193" i="34"/>
  <c r="BF74" i="34"/>
  <c r="BF176" i="34"/>
  <c r="BF73" i="10"/>
  <c r="BF74" i="10" s="1"/>
  <c r="BE158" i="31"/>
  <c r="BG144" i="30"/>
  <c r="BG168" i="30"/>
  <c r="BG153" i="30"/>
  <c r="BG169" i="30"/>
  <c r="BH2" i="30"/>
  <c r="BG66" i="30"/>
  <c r="BG172" i="30"/>
  <c r="BG165" i="30"/>
  <c r="BG68" i="30"/>
  <c r="BG149" i="30"/>
  <c r="BG64" i="30"/>
  <c r="BG65" i="30"/>
  <c r="BG167" i="30"/>
  <c r="BG163" i="30"/>
  <c r="BG62" i="30"/>
  <c r="BG69" i="30"/>
  <c r="BG150" i="30"/>
  <c r="BG162" i="30"/>
  <c r="BG59" i="30"/>
  <c r="BG146" i="30"/>
  <c r="BG143" i="30"/>
  <c r="BG152" i="30"/>
  <c r="BG148" i="30"/>
  <c r="BG60" i="30"/>
  <c r="BG171" i="30"/>
  <c r="BE183" i="34"/>
  <c r="BE185" i="34" s="1"/>
  <c r="BE195" i="34"/>
  <c r="BF61" i="32"/>
  <c r="BF62" i="32" s="1"/>
  <c r="BH2" i="32"/>
  <c r="BG55" i="32"/>
  <c r="BG53" i="32"/>
  <c r="BG52" i="32"/>
  <c r="BG56" i="32"/>
  <c r="BG51" i="32"/>
  <c r="BG50" i="32"/>
  <c r="BG57" i="32"/>
  <c r="BG59" i="32"/>
  <c r="BG54" i="32"/>
  <c r="BG58" i="32"/>
  <c r="BG168" i="34"/>
  <c r="BG175" i="34" s="1"/>
  <c r="BG66" i="34"/>
  <c r="BG73" i="34" s="1"/>
  <c r="BG178" i="34" s="1"/>
  <c r="BH2" i="34"/>
  <c r="BG149" i="34"/>
  <c r="BG156" i="34" s="1"/>
  <c r="BF176" i="30"/>
  <c r="BD186" i="29"/>
  <c r="BE190" i="34"/>
  <c r="BE192" i="34" s="1"/>
  <c r="BE196" i="34"/>
  <c r="BE192" i="30"/>
  <c r="BF157" i="31"/>
  <c r="BG150" i="29"/>
  <c r="BG68" i="29"/>
  <c r="BG146" i="29"/>
  <c r="BG59" i="29"/>
  <c r="BG169" i="29"/>
  <c r="BG174" i="29"/>
  <c r="BG154" i="29"/>
  <c r="BG155" i="29"/>
  <c r="BG60" i="29"/>
  <c r="BG65" i="29"/>
  <c r="BG168" i="29"/>
  <c r="BG70" i="29"/>
  <c r="BG162" i="29"/>
  <c r="BG145" i="29"/>
  <c r="BH2" i="29"/>
  <c r="BG149" i="29"/>
  <c r="BG164" i="29"/>
  <c r="BG165" i="29"/>
  <c r="BG152" i="29"/>
  <c r="BG62" i="29"/>
  <c r="BG173" i="29"/>
  <c r="BG66" i="29"/>
  <c r="BG71" i="29"/>
  <c r="BG163" i="29"/>
  <c r="BG61" i="29"/>
  <c r="BG171" i="29"/>
  <c r="BG143" i="29"/>
  <c r="BG144" i="29"/>
  <c r="BD184" i="30"/>
  <c r="BD186" i="30" s="1"/>
  <c r="BD196" i="30"/>
  <c r="BF73" i="30"/>
  <c r="BF74" i="30" s="1"/>
  <c r="BD196" i="29"/>
  <c r="BP177" i="35"/>
  <c r="BE185" i="30"/>
  <c r="BC198" i="31"/>
  <c r="BG59" i="31"/>
  <c r="BG146" i="31"/>
  <c r="BG66" i="31"/>
  <c r="BG171" i="31"/>
  <c r="BH2" i="31"/>
  <c r="BG149" i="31"/>
  <c r="BG152" i="31"/>
  <c r="BG165" i="31"/>
  <c r="BG65" i="31"/>
  <c r="BG169" i="31"/>
  <c r="BG68" i="31"/>
  <c r="BG143" i="31"/>
  <c r="BG62" i="31"/>
  <c r="BG150" i="31"/>
  <c r="BG168" i="31"/>
  <c r="BG162" i="31"/>
  <c r="BE189" i="31"/>
  <c r="BE178" i="31"/>
  <c r="BE179" i="31" s="1"/>
  <c r="BE182" i="31"/>
  <c r="BF157" i="29"/>
  <c r="BE182" i="30"/>
  <c r="BE189" i="30"/>
  <c r="BE178" i="30"/>
  <c r="BE179" i="30" s="1"/>
  <c r="BE189" i="29"/>
  <c r="BE182" i="29"/>
  <c r="BE178" i="29"/>
  <c r="BE179" i="29" s="1"/>
  <c r="BD191" i="30"/>
  <c r="BD193" i="30" s="1"/>
  <c r="BD197" i="30"/>
  <c r="BE183" i="31"/>
  <c r="BE185" i="31" s="1"/>
  <c r="BE190" i="31"/>
  <c r="BE192" i="31" s="1"/>
  <c r="BH50" i="2"/>
  <c r="BH51" i="2"/>
  <c r="BH53" i="2"/>
  <c r="BH52" i="2"/>
  <c r="BH59" i="2"/>
  <c r="BI2" i="2"/>
  <c r="BH55" i="2"/>
  <c r="BH60" i="2"/>
  <c r="BH54" i="2"/>
  <c r="BH57" i="2"/>
  <c r="BH56" i="2"/>
  <c r="BH58" i="2"/>
  <c r="BD193" i="29"/>
  <c r="BC194" i="31"/>
  <c r="BD198" i="29" l="1"/>
  <c r="BF182" i="30"/>
  <c r="BF184" i="30" s="1"/>
  <c r="BQ177" i="35"/>
  <c r="BF189" i="30"/>
  <c r="BG73" i="30"/>
  <c r="BQ158" i="35"/>
  <c r="BE197" i="34"/>
  <c r="BD198" i="30"/>
  <c r="BG61" i="32"/>
  <c r="BG62" i="32" s="1"/>
  <c r="BG157" i="30"/>
  <c r="BG189" i="30" s="1"/>
  <c r="BD194" i="31"/>
  <c r="BD198" i="31"/>
  <c r="BG73" i="29"/>
  <c r="BG74" i="29" s="1"/>
  <c r="BD194" i="29"/>
  <c r="BH58" i="32"/>
  <c r="BH57" i="32"/>
  <c r="BH53" i="32"/>
  <c r="BH55" i="32"/>
  <c r="BH54" i="32"/>
  <c r="BH56" i="32"/>
  <c r="BH50" i="32"/>
  <c r="BH51" i="32"/>
  <c r="BI2" i="32"/>
  <c r="BH59" i="32"/>
  <c r="BH52" i="32"/>
  <c r="BI2" i="30"/>
  <c r="BH149" i="30"/>
  <c r="BH163" i="30"/>
  <c r="BH153" i="30"/>
  <c r="BH148" i="30"/>
  <c r="BH59" i="30"/>
  <c r="BH165" i="30"/>
  <c r="BH69" i="30"/>
  <c r="BH168" i="30"/>
  <c r="BH146" i="30"/>
  <c r="BH152" i="30"/>
  <c r="BH172" i="30"/>
  <c r="BH171" i="30"/>
  <c r="BH64" i="30"/>
  <c r="BH169" i="30"/>
  <c r="BH60" i="30"/>
  <c r="BH167" i="30"/>
  <c r="BH143" i="30"/>
  <c r="BH68" i="30"/>
  <c r="BH65" i="30"/>
  <c r="BH162" i="30"/>
  <c r="BH62" i="30"/>
  <c r="BH150" i="30"/>
  <c r="BH66" i="30"/>
  <c r="BH144" i="30"/>
  <c r="BG74" i="34"/>
  <c r="BE191" i="30"/>
  <c r="BE193" i="30" s="1"/>
  <c r="BE197" i="30"/>
  <c r="BG157" i="29"/>
  <c r="BF190" i="30"/>
  <c r="BF192" i="30" s="1"/>
  <c r="BF183" i="30"/>
  <c r="BF185" i="30" s="1"/>
  <c r="BP184" i="35"/>
  <c r="BP186" i="35" s="1"/>
  <c r="BP196" i="35"/>
  <c r="BI58" i="2"/>
  <c r="BI53" i="2"/>
  <c r="BI59" i="2"/>
  <c r="BI56" i="2"/>
  <c r="BI57" i="2"/>
  <c r="BI50" i="2"/>
  <c r="BJ2" i="2"/>
  <c r="BI55" i="2"/>
  <c r="BI60" i="2"/>
  <c r="BI51" i="2"/>
  <c r="BI54" i="2"/>
  <c r="BI52" i="2"/>
  <c r="BI2" i="31"/>
  <c r="BH66" i="31"/>
  <c r="BH168" i="31"/>
  <c r="BH65" i="31"/>
  <c r="BH162" i="31"/>
  <c r="BH150" i="31"/>
  <c r="BH59" i="31"/>
  <c r="BH143" i="31"/>
  <c r="BH68" i="31"/>
  <c r="BH169" i="31"/>
  <c r="BH152" i="31"/>
  <c r="BH149" i="31"/>
  <c r="BH165" i="31"/>
  <c r="BH62" i="31"/>
  <c r="BH146" i="31"/>
  <c r="BH171" i="31"/>
  <c r="BG181" i="34"/>
  <c r="BG188" i="34"/>
  <c r="BG74" i="30"/>
  <c r="BF177" i="29"/>
  <c r="BF190" i="29"/>
  <c r="BF192" i="29" s="1"/>
  <c r="BF183" i="29"/>
  <c r="BF185" i="29" s="1"/>
  <c r="BH80" i="43"/>
  <c r="BH85" i="43" s="1"/>
  <c r="BI2" i="43"/>
  <c r="BH79" i="43"/>
  <c r="BH84" i="43" s="1"/>
  <c r="BH77" i="43"/>
  <c r="BH82" i="43" s="1"/>
  <c r="BH78" i="43"/>
  <c r="BH83" i="43" s="1"/>
  <c r="BE184" i="30"/>
  <c r="BE186" i="30" s="1"/>
  <c r="BE196" i="30"/>
  <c r="BF189" i="29"/>
  <c r="BF182" i="29"/>
  <c r="BF178" i="29"/>
  <c r="BF179" i="29" s="1"/>
  <c r="BG157" i="31"/>
  <c r="BH168" i="34"/>
  <c r="BH175" i="34" s="1"/>
  <c r="BH66" i="34"/>
  <c r="BH73" i="34" s="1"/>
  <c r="BH178" i="34" s="1"/>
  <c r="BH149" i="34"/>
  <c r="BH156" i="34" s="1"/>
  <c r="BI2" i="34"/>
  <c r="BE193" i="34"/>
  <c r="BG176" i="30"/>
  <c r="BF190" i="34"/>
  <c r="BF192" i="34" s="1"/>
  <c r="BF196" i="34"/>
  <c r="BP197" i="35"/>
  <c r="BP191" i="35"/>
  <c r="BP193" i="35" s="1"/>
  <c r="BH66" i="33"/>
  <c r="BH73" i="33" s="1"/>
  <c r="BH74" i="33" s="1"/>
  <c r="BI2" i="33"/>
  <c r="BE184" i="31"/>
  <c r="BE186" i="31" s="1"/>
  <c r="BE196" i="31"/>
  <c r="BF189" i="31"/>
  <c r="BF182" i="31"/>
  <c r="BF178" i="31"/>
  <c r="BF179" i="31" s="1"/>
  <c r="BF195" i="34"/>
  <c r="BF183" i="34"/>
  <c r="BF185" i="34" s="1"/>
  <c r="BH66" i="10"/>
  <c r="BH70" i="10"/>
  <c r="BH59" i="10"/>
  <c r="BI2" i="10"/>
  <c r="BH67" i="10"/>
  <c r="BH62" i="10"/>
  <c r="BH71" i="10"/>
  <c r="BH65" i="10"/>
  <c r="BF178" i="30"/>
  <c r="BF179" i="30" s="1"/>
  <c r="BR150" i="35"/>
  <c r="BR157" i="35" s="1"/>
  <c r="BR158" i="35" s="1"/>
  <c r="BR66" i="35"/>
  <c r="BR73" i="35" s="1"/>
  <c r="BR74" i="35" s="1"/>
  <c r="BS2" i="35"/>
  <c r="BR169" i="35"/>
  <c r="BR176" i="35" s="1"/>
  <c r="BH65" i="29"/>
  <c r="BH61" i="29"/>
  <c r="BH150" i="29"/>
  <c r="BH168" i="29"/>
  <c r="BH59" i="29"/>
  <c r="BI2" i="29"/>
  <c r="BH155" i="29"/>
  <c r="BH62" i="29"/>
  <c r="BH174" i="29"/>
  <c r="BH143" i="29"/>
  <c r="BH146" i="29"/>
  <c r="BH163" i="29"/>
  <c r="BH169" i="29"/>
  <c r="BH171" i="29"/>
  <c r="BH68" i="29"/>
  <c r="BH154" i="29"/>
  <c r="BH70" i="29"/>
  <c r="BH149" i="29"/>
  <c r="BH144" i="29"/>
  <c r="BH164" i="29"/>
  <c r="BH162" i="29"/>
  <c r="BH66" i="29"/>
  <c r="BH165" i="29"/>
  <c r="BH145" i="29"/>
  <c r="BH71" i="29"/>
  <c r="BH173" i="29"/>
  <c r="BH60" i="29"/>
  <c r="BH152" i="29"/>
  <c r="BG189" i="34"/>
  <c r="BG191" i="34" s="1"/>
  <c r="BG182" i="34"/>
  <c r="BG184" i="34" s="1"/>
  <c r="BF158" i="31"/>
  <c r="BG73" i="10"/>
  <c r="BG74" i="10" s="1"/>
  <c r="BF196" i="30"/>
  <c r="BO198" i="35"/>
  <c r="BE197" i="31"/>
  <c r="BE191" i="31"/>
  <c r="BE193" i="31" s="1"/>
  <c r="BG73" i="31"/>
  <c r="BG74" i="31" s="1"/>
  <c r="BD194" i="30"/>
  <c r="BF191" i="30"/>
  <c r="BF193" i="30" s="1"/>
  <c r="BF197" i="30"/>
  <c r="BQ189" i="35"/>
  <c r="BQ182" i="35"/>
  <c r="BQ178" i="35"/>
  <c r="BQ179" i="35" s="1"/>
  <c r="BI2" i="48"/>
  <c r="BH21" i="48"/>
  <c r="BH23" i="48" s="1"/>
  <c r="BO194" i="35"/>
  <c r="BE196" i="29"/>
  <c r="BE184" i="29"/>
  <c r="BE186" i="29" s="1"/>
  <c r="BH61" i="2"/>
  <c r="BH62" i="2" s="1"/>
  <c r="BE197" i="29"/>
  <c r="BE191" i="29"/>
  <c r="BE193" i="29" s="1"/>
  <c r="BG176" i="31"/>
  <c r="BF158" i="29"/>
  <c r="BG158" i="29" s="1"/>
  <c r="BF177" i="30"/>
  <c r="BG177" i="30" s="1"/>
  <c r="BG176" i="29"/>
  <c r="BG176" i="34"/>
  <c r="BF177" i="31"/>
  <c r="BF190" i="31"/>
  <c r="BF192" i="31" s="1"/>
  <c r="BF183" i="31"/>
  <c r="BF185" i="31" s="1"/>
  <c r="BQ183" i="35"/>
  <c r="BQ185" i="35" s="1"/>
  <c r="BQ190" i="35"/>
  <c r="BQ192" i="35" s="1"/>
  <c r="BG157" i="34"/>
  <c r="BH176" i="34" l="1"/>
  <c r="BE198" i="30"/>
  <c r="BF186" i="30"/>
  <c r="BG158" i="30"/>
  <c r="BF198" i="30"/>
  <c r="BG182" i="30"/>
  <c r="BG158" i="31"/>
  <c r="BH157" i="34"/>
  <c r="BG177" i="31"/>
  <c r="BH157" i="31"/>
  <c r="BE194" i="30"/>
  <c r="BH176" i="30"/>
  <c r="BH177" i="30" s="1"/>
  <c r="BE198" i="29"/>
  <c r="BH176" i="29"/>
  <c r="BG190" i="29"/>
  <c r="BG192" i="29" s="1"/>
  <c r="BG183" i="29"/>
  <c r="BG185" i="29" s="1"/>
  <c r="BH189" i="34"/>
  <c r="BH191" i="34" s="1"/>
  <c r="BH182" i="34"/>
  <c r="BH184" i="34" s="1"/>
  <c r="BG190" i="34"/>
  <c r="BG192" i="34" s="1"/>
  <c r="BG196" i="34"/>
  <c r="BI61" i="2"/>
  <c r="BI62" i="2" s="1"/>
  <c r="BG184" i="30"/>
  <c r="BR177" i="35"/>
  <c r="BR190" i="35"/>
  <c r="BR192" i="35" s="1"/>
  <c r="BR183" i="35"/>
  <c r="BR185" i="35" s="1"/>
  <c r="BF196" i="31"/>
  <c r="BF184" i="31"/>
  <c r="BF186" i="31" s="1"/>
  <c r="BG182" i="31"/>
  <c r="BG178" i="31"/>
  <c r="BG179" i="31" s="1"/>
  <c r="BG189" i="31"/>
  <c r="BG183" i="34"/>
  <c r="BG185" i="34" s="1"/>
  <c r="BG195" i="34"/>
  <c r="BI66" i="31"/>
  <c r="BI171" i="31"/>
  <c r="BI149" i="31"/>
  <c r="BI68" i="31"/>
  <c r="BI146" i="31"/>
  <c r="BI162" i="31"/>
  <c r="BI168" i="31"/>
  <c r="BI65" i="31"/>
  <c r="BI150" i="31"/>
  <c r="BI169" i="31"/>
  <c r="BI165" i="31"/>
  <c r="BI62" i="31"/>
  <c r="BI152" i="31"/>
  <c r="BI59" i="31"/>
  <c r="BJ2" i="31"/>
  <c r="BI143" i="31"/>
  <c r="BH73" i="30"/>
  <c r="BH74" i="30" s="1"/>
  <c r="BG191" i="30"/>
  <c r="BS66" i="35"/>
  <c r="BS73" i="35" s="1"/>
  <c r="BS74" i="35" s="1"/>
  <c r="BT2" i="35"/>
  <c r="BS169" i="35"/>
  <c r="BS176" i="35" s="1"/>
  <c r="BS150" i="35"/>
  <c r="BS157" i="35" s="1"/>
  <c r="BI59" i="10"/>
  <c r="BJ2" i="10"/>
  <c r="BI62" i="10"/>
  <c r="BI71" i="10"/>
  <c r="BI67" i="10"/>
  <c r="BI70" i="10"/>
  <c r="BI65" i="10"/>
  <c r="BI66" i="10"/>
  <c r="BF197" i="31"/>
  <c r="BF191" i="31"/>
  <c r="BF193" i="31" s="1"/>
  <c r="BI80" i="43"/>
  <c r="BI85" i="43" s="1"/>
  <c r="BI79" i="43"/>
  <c r="BI84" i="43" s="1"/>
  <c r="BI77" i="43"/>
  <c r="BI82" i="43" s="1"/>
  <c r="BI78" i="43"/>
  <c r="BI83" i="43" s="1"/>
  <c r="BJ2" i="43"/>
  <c r="BG182" i="29"/>
  <c r="BG178" i="29"/>
  <c r="BG179" i="29" s="1"/>
  <c r="BG189" i="29"/>
  <c r="BH183" i="30"/>
  <c r="BH185" i="30" s="1"/>
  <c r="BG183" i="31"/>
  <c r="BG185" i="31" s="1"/>
  <c r="BG190" i="31"/>
  <c r="BG192" i="31" s="1"/>
  <c r="BI21" i="48"/>
  <c r="BI23" i="48" s="1"/>
  <c r="BJ2" i="48"/>
  <c r="BI163" i="29"/>
  <c r="BI61" i="29"/>
  <c r="BI162" i="29"/>
  <c r="BI149" i="29"/>
  <c r="BI152" i="29"/>
  <c r="BI154" i="29"/>
  <c r="BI59" i="29"/>
  <c r="BI65" i="29"/>
  <c r="BJ2" i="29"/>
  <c r="BI66" i="29"/>
  <c r="BI60" i="29"/>
  <c r="BI62" i="29"/>
  <c r="BI70" i="29"/>
  <c r="BI165" i="29"/>
  <c r="BI146" i="29"/>
  <c r="BI144" i="29"/>
  <c r="BI169" i="29"/>
  <c r="BI174" i="29"/>
  <c r="BI145" i="29"/>
  <c r="BI68" i="29"/>
  <c r="BI171" i="29"/>
  <c r="BI155" i="29"/>
  <c r="BI71" i="29"/>
  <c r="BI150" i="29"/>
  <c r="BI168" i="29"/>
  <c r="BI164" i="29"/>
  <c r="BI143" i="29"/>
  <c r="BI173" i="29"/>
  <c r="BH73" i="10"/>
  <c r="BH74" i="10" s="1"/>
  <c r="BE198" i="31"/>
  <c r="BG183" i="30"/>
  <c r="BG185" i="30" s="1"/>
  <c r="BG190" i="30"/>
  <c r="BG192" i="30" s="1"/>
  <c r="BF196" i="29"/>
  <c r="BF184" i="29"/>
  <c r="BF186" i="29" s="1"/>
  <c r="BH73" i="31"/>
  <c r="BH74" i="31" s="1"/>
  <c r="BH190" i="29"/>
  <c r="BH183" i="29"/>
  <c r="BH73" i="29"/>
  <c r="BH74" i="29" s="1"/>
  <c r="BR189" i="35"/>
  <c r="BR182" i="35"/>
  <c r="BR178" i="35"/>
  <c r="BR179" i="35" s="1"/>
  <c r="BE194" i="31"/>
  <c r="BF197" i="29"/>
  <c r="BF191" i="29"/>
  <c r="BF193" i="29" s="1"/>
  <c r="BQ184" i="35"/>
  <c r="BQ186" i="35" s="1"/>
  <c r="BQ196" i="35"/>
  <c r="BI66" i="33"/>
  <c r="BI73" i="33" s="1"/>
  <c r="BI74" i="33" s="1"/>
  <c r="BJ2" i="33"/>
  <c r="BI66" i="34"/>
  <c r="BI73" i="34" s="1"/>
  <c r="BI178" i="34" s="1"/>
  <c r="BI149" i="34"/>
  <c r="BI156" i="34" s="1"/>
  <c r="BJ2" i="34"/>
  <c r="BI168" i="34"/>
  <c r="BI175" i="34" s="1"/>
  <c r="BI176" i="34" s="1"/>
  <c r="BH176" i="31"/>
  <c r="BH74" i="34"/>
  <c r="BH157" i="30"/>
  <c r="BH158" i="30" s="1"/>
  <c r="BI55" i="32"/>
  <c r="BI54" i="32"/>
  <c r="BI53" i="32"/>
  <c r="BI59" i="32"/>
  <c r="BI57" i="32"/>
  <c r="BJ2" i="32"/>
  <c r="BI56" i="32"/>
  <c r="BI50" i="32"/>
  <c r="BI58" i="32"/>
  <c r="BI52" i="32"/>
  <c r="BI51" i="32"/>
  <c r="BQ191" i="35"/>
  <c r="BQ193" i="35" s="1"/>
  <c r="BQ197" i="35"/>
  <c r="BF193" i="34"/>
  <c r="BH188" i="34"/>
  <c r="BH181" i="34"/>
  <c r="BG177" i="29"/>
  <c r="BH177" i="29" s="1"/>
  <c r="BP198" i="35"/>
  <c r="BI153" i="30"/>
  <c r="BI150" i="30"/>
  <c r="BI169" i="30"/>
  <c r="BI149" i="30"/>
  <c r="BI143" i="30"/>
  <c r="BI165" i="30"/>
  <c r="BI167" i="30"/>
  <c r="BI62" i="30"/>
  <c r="BI59" i="30"/>
  <c r="BI144" i="30"/>
  <c r="BI146" i="30"/>
  <c r="BI68" i="30"/>
  <c r="BI148" i="30"/>
  <c r="BI168" i="30"/>
  <c r="BI171" i="30"/>
  <c r="BI64" i="30"/>
  <c r="BI66" i="30"/>
  <c r="BI163" i="30"/>
  <c r="BI60" i="30"/>
  <c r="BI69" i="30"/>
  <c r="BI65" i="30"/>
  <c r="BI152" i="30"/>
  <c r="BJ2" i="30"/>
  <c r="BI162" i="30"/>
  <c r="BI172" i="30"/>
  <c r="BE194" i="29"/>
  <c r="BF194" i="30"/>
  <c r="BH157" i="29"/>
  <c r="BF197" i="34"/>
  <c r="BJ50" i="2"/>
  <c r="BJ58" i="2"/>
  <c r="BJ59" i="2"/>
  <c r="BJ60" i="2"/>
  <c r="BJ56" i="2"/>
  <c r="BK2" i="2"/>
  <c r="BJ53" i="2"/>
  <c r="BJ57" i="2"/>
  <c r="BJ52" i="2"/>
  <c r="BJ51" i="2"/>
  <c r="BJ54" i="2"/>
  <c r="BJ55" i="2"/>
  <c r="BP194" i="35"/>
  <c r="BG178" i="30"/>
  <c r="BG179" i="30" s="1"/>
  <c r="BH61" i="32"/>
  <c r="BH62" i="32" s="1"/>
  <c r="BI157" i="34" l="1"/>
  <c r="BH158" i="31"/>
  <c r="BH192" i="29"/>
  <c r="BH182" i="31"/>
  <c r="BH184" i="31" s="1"/>
  <c r="BH189" i="31"/>
  <c r="BG193" i="34"/>
  <c r="BH190" i="30"/>
  <c r="BH192" i="30" s="1"/>
  <c r="BG197" i="34"/>
  <c r="BH185" i="29"/>
  <c r="BI73" i="31"/>
  <c r="BJ54" i="32"/>
  <c r="BJ55" i="32"/>
  <c r="BJ53" i="32"/>
  <c r="BJ59" i="32"/>
  <c r="BJ50" i="32"/>
  <c r="BJ58" i="32"/>
  <c r="BJ56" i="32"/>
  <c r="BJ57" i="32"/>
  <c r="BK2" i="32"/>
  <c r="BJ51" i="32"/>
  <c r="BJ52" i="32"/>
  <c r="BH190" i="31"/>
  <c r="BH192" i="31" s="1"/>
  <c r="BH183" i="31"/>
  <c r="BH185" i="31" s="1"/>
  <c r="BQ194" i="35"/>
  <c r="BG193" i="30"/>
  <c r="BF194" i="31"/>
  <c r="BG196" i="30"/>
  <c r="BI182" i="34"/>
  <c r="BI184" i="34" s="1"/>
  <c r="BI189" i="34"/>
  <c r="BI191" i="34" s="1"/>
  <c r="BH191" i="31"/>
  <c r="BJ70" i="10"/>
  <c r="BJ71" i="10"/>
  <c r="BJ59" i="10"/>
  <c r="BK2" i="10"/>
  <c r="BJ66" i="10"/>
  <c r="BJ67" i="10"/>
  <c r="BJ62" i="10"/>
  <c r="BJ65" i="10"/>
  <c r="BG197" i="30"/>
  <c r="BF198" i="31"/>
  <c r="BI73" i="30"/>
  <c r="BI74" i="30" s="1"/>
  <c r="BH177" i="31"/>
  <c r="BJ168" i="34"/>
  <c r="BJ175" i="34" s="1"/>
  <c r="BK2" i="34"/>
  <c r="BJ149" i="34"/>
  <c r="BJ156" i="34" s="1"/>
  <c r="BJ66" i="34"/>
  <c r="BJ73" i="34" s="1"/>
  <c r="BJ178" i="34" s="1"/>
  <c r="BI157" i="29"/>
  <c r="BI176" i="29"/>
  <c r="BI177" i="29" s="1"/>
  <c r="BH178" i="31"/>
  <c r="BH179" i="31" s="1"/>
  <c r="BI73" i="10"/>
  <c r="BI74" i="10" s="1"/>
  <c r="BI176" i="30"/>
  <c r="BI188" i="34"/>
  <c r="BI181" i="34"/>
  <c r="BF194" i="29"/>
  <c r="BS189" i="35"/>
  <c r="BS182" i="35"/>
  <c r="BS178" i="35"/>
  <c r="BS179" i="35" s="1"/>
  <c r="BI157" i="31"/>
  <c r="BJ61" i="2"/>
  <c r="BJ62" i="2" s="1"/>
  <c r="BJ68" i="30"/>
  <c r="BJ150" i="30"/>
  <c r="BJ162" i="30"/>
  <c r="BJ69" i="30"/>
  <c r="BK2" i="30"/>
  <c r="BJ148" i="30"/>
  <c r="BJ172" i="30"/>
  <c r="BJ64" i="30"/>
  <c r="BJ168" i="30"/>
  <c r="BJ153" i="30"/>
  <c r="BJ60" i="30"/>
  <c r="BJ144" i="30"/>
  <c r="BJ66" i="30"/>
  <c r="BJ152" i="30"/>
  <c r="BJ65" i="30"/>
  <c r="BJ59" i="30"/>
  <c r="BJ165" i="30"/>
  <c r="BJ146" i="30"/>
  <c r="BJ149" i="30"/>
  <c r="BJ163" i="30"/>
  <c r="BJ62" i="30"/>
  <c r="BJ143" i="30"/>
  <c r="BJ171" i="30"/>
  <c r="BJ167" i="30"/>
  <c r="BJ169" i="30"/>
  <c r="BF198" i="29"/>
  <c r="BJ171" i="29"/>
  <c r="BJ66" i="29"/>
  <c r="BJ163" i="29"/>
  <c r="BJ146" i="29"/>
  <c r="BJ65" i="29"/>
  <c r="BJ59" i="29"/>
  <c r="BK2" i="29"/>
  <c r="BJ70" i="29"/>
  <c r="BJ61" i="29"/>
  <c r="BJ152" i="29"/>
  <c r="BJ154" i="29"/>
  <c r="BJ149" i="29"/>
  <c r="BJ168" i="29"/>
  <c r="BJ62" i="29"/>
  <c r="BJ165" i="29"/>
  <c r="BJ173" i="29"/>
  <c r="BJ174" i="29"/>
  <c r="BJ155" i="29"/>
  <c r="BJ143" i="29"/>
  <c r="BJ150" i="29"/>
  <c r="BJ68" i="29"/>
  <c r="BJ164" i="29"/>
  <c r="BJ71" i="29"/>
  <c r="BJ162" i="29"/>
  <c r="BJ60" i="29"/>
  <c r="BJ144" i="29"/>
  <c r="BJ169" i="29"/>
  <c r="BJ145" i="29"/>
  <c r="BK2" i="43"/>
  <c r="BJ79" i="43"/>
  <c r="BJ84" i="43" s="1"/>
  <c r="BJ77" i="43"/>
  <c r="BJ82" i="43" s="1"/>
  <c r="BJ80" i="43"/>
  <c r="BJ85" i="43" s="1"/>
  <c r="BJ78" i="43"/>
  <c r="BJ83" i="43" s="1"/>
  <c r="BS177" i="35"/>
  <c r="BS190" i="35"/>
  <c r="BS192" i="35" s="1"/>
  <c r="BS183" i="35"/>
  <c r="BS185" i="35" s="1"/>
  <c r="BJ146" i="31"/>
  <c r="BJ62" i="31"/>
  <c r="BJ169" i="31"/>
  <c r="BJ66" i="31"/>
  <c r="BJ149" i="31"/>
  <c r="BJ65" i="31"/>
  <c r="BJ162" i="31"/>
  <c r="BK2" i="31"/>
  <c r="BJ143" i="31"/>
  <c r="BJ68" i="31"/>
  <c r="BJ165" i="31"/>
  <c r="BJ150" i="31"/>
  <c r="BJ171" i="31"/>
  <c r="BJ152" i="31"/>
  <c r="BJ59" i="31"/>
  <c r="BJ168" i="31"/>
  <c r="BH195" i="34"/>
  <c r="BH183" i="34"/>
  <c r="BH185" i="34" s="1"/>
  <c r="BK2" i="33"/>
  <c r="BJ66" i="33"/>
  <c r="BJ73" i="33" s="1"/>
  <c r="BJ74" i="33" s="1"/>
  <c r="BR196" i="35"/>
  <c r="BR184" i="35"/>
  <c r="BR186" i="35" s="1"/>
  <c r="BK2" i="48"/>
  <c r="BJ21" i="48"/>
  <c r="BJ23" i="48" s="1"/>
  <c r="BG197" i="29"/>
  <c r="BG191" i="29"/>
  <c r="BG193" i="29" s="1"/>
  <c r="BT66" i="35"/>
  <c r="BT73" i="35" s="1"/>
  <c r="BT74" i="35" s="1"/>
  <c r="BU2" i="35"/>
  <c r="BT150" i="35"/>
  <c r="BT157" i="35" s="1"/>
  <c r="BT169" i="35"/>
  <c r="BT176" i="35" s="1"/>
  <c r="BI74" i="31"/>
  <c r="BI176" i="31"/>
  <c r="BG191" i="31"/>
  <c r="BG193" i="31" s="1"/>
  <c r="BG197" i="31"/>
  <c r="BS158" i="35"/>
  <c r="BI157" i="30"/>
  <c r="BH190" i="34"/>
  <c r="BH192" i="34" s="1"/>
  <c r="BH196" i="34"/>
  <c r="BI61" i="32"/>
  <c r="BI62" i="32" s="1"/>
  <c r="BH189" i="30"/>
  <c r="BH182" i="30"/>
  <c r="BH178" i="30"/>
  <c r="BH179" i="30" s="1"/>
  <c r="BR197" i="35"/>
  <c r="BR191" i="35"/>
  <c r="BR193" i="35" s="1"/>
  <c r="BI73" i="29"/>
  <c r="BI74" i="29" s="1"/>
  <c r="BH178" i="29"/>
  <c r="BH179" i="29" s="1"/>
  <c r="BH182" i="29"/>
  <c r="BH189" i="29"/>
  <c r="BK56" i="2"/>
  <c r="BK57" i="2"/>
  <c r="BK59" i="2"/>
  <c r="BK51" i="2"/>
  <c r="BK55" i="2"/>
  <c r="BK58" i="2"/>
  <c r="BL2" i="2"/>
  <c r="BK60" i="2"/>
  <c r="BK53" i="2"/>
  <c r="BK52" i="2"/>
  <c r="BK50" i="2"/>
  <c r="BK54" i="2"/>
  <c r="BI74" i="34"/>
  <c r="BJ74" i="34" s="1"/>
  <c r="BQ198" i="35"/>
  <c r="BG184" i="29"/>
  <c r="BG186" i="29" s="1"/>
  <c r="BG196" i="29"/>
  <c r="BH158" i="29"/>
  <c r="BG184" i="31"/>
  <c r="BG186" i="31" s="1"/>
  <c r="BG196" i="31"/>
  <c r="BG186" i="30"/>
  <c r="BG194" i="30" s="1"/>
  <c r="BI158" i="29" l="1"/>
  <c r="BH193" i="34"/>
  <c r="BG194" i="31"/>
  <c r="BJ61" i="32"/>
  <c r="BH197" i="34"/>
  <c r="BJ157" i="31"/>
  <c r="BJ182" i="31" s="1"/>
  <c r="BJ73" i="30"/>
  <c r="BJ74" i="30" s="1"/>
  <c r="BJ176" i="31"/>
  <c r="BJ190" i="31" s="1"/>
  <c r="BJ192" i="31" s="1"/>
  <c r="BJ157" i="29"/>
  <c r="BJ158" i="29" s="1"/>
  <c r="BJ157" i="30"/>
  <c r="BJ182" i="30" s="1"/>
  <c r="BR198" i="35"/>
  <c r="BJ73" i="29"/>
  <c r="BJ74" i="29" s="1"/>
  <c r="BI196" i="34"/>
  <c r="BI190" i="34"/>
  <c r="BI192" i="34" s="1"/>
  <c r="BL2" i="34"/>
  <c r="BK168" i="34"/>
  <c r="BK175" i="34" s="1"/>
  <c r="BK66" i="34"/>
  <c r="BK73" i="34" s="1"/>
  <c r="BK178" i="34" s="1"/>
  <c r="BK149" i="34"/>
  <c r="BK156" i="34" s="1"/>
  <c r="BL2" i="43"/>
  <c r="BK80" i="43"/>
  <c r="BK85" i="43" s="1"/>
  <c r="BK77" i="43"/>
  <c r="BK82" i="43" s="1"/>
  <c r="BK78" i="43"/>
  <c r="BK83" i="43" s="1"/>
  <c r="BK79" i="43"/>
  <c r="BK84" i="43" s="1"/>
  <c r="BI183" i="30"/>
  <c r="BI185" i="30" s="1"/>
  <c r="BI190" i="30"/>
  <c r="BI192" i="30" s="1"/>
  <c r="BI177" i="30"/>
  <c r="BJ189" i="34"/>
  <c r="BJ191" i="34" s="1"/>
  <c r="BJ182" i="34"/>
  <c r="BJ184" i="34" s="1"/>
  <c r="BJ62" i="32"/>
  <c r="BG198" i="29"/>
  <c r="BH197" i="29"/>
  <c r="BH191" i="29"/>
  <c r="BH193" i="29" s="1"/>
  <c r="BH197" i="30"/>
  <c r="BH191" i="30"/>
  <c r="BH193" i="30" s="1"/>
  <c r="BI183" i="31"/>
  <c r="BI185" i="31" s="1"/>
  <c r="BI190" i="31"/>
  <c r="BI192" i="31" s="1"/>
  <c r="BK150" i="31"/>
  <c r="BK168" i="31"/>
  <c r="BK165" i="31"/>
  <c r="BK59" i="31"/>
  <c r="BK152" i="31"/>
  <c r="BK149" i="31"/>
  <c r="BK66" i="31"/>
  <c r="BK143" i="31"/>
  <c r="BK68" i="31"/>
  <c r="BK65" i="31"/>
  <c r="BK171" i="31"/>
  <c r="BK62" i="31"/>
  <c r="BK169" i="31"/>
  <c r="BK146" i="31"/>
  <c r="BL2" i="31"/>
  <c r="BK162" i="31"/>
  <c r="BI158" i="31"/>
  <c r="BJ158" i="31" s="1"/>
  <c r="BI178" i="31"/>
  <c r="BI179" i="31" s="1"/>
  <c r="BI182" i="31"/>
  <c r="BI189" i="31"/>
  <c r="BI177" i="31"/>
  <c r="BL2" i="10"/>
  <c r="BK67" i="10"/>
  <c r="BK62" i="10"/>
  <c r="BK65" i="10"/>
  <c r="BK70" i="10"/>
  <c r="BK66" i="10"/>
  <c r="BK59" i="10"/>
  <c r="BK71" i="10"/>
  <c r="BJ176" i="34"/>
  <c r="BG194" i="29"/>
  <c r="BL52" i="2"/>
  <c r="BL54" i="2"/>
  <c r="BL58" i="2"/>
  <c r="BL60" i="2"/>
  <c r="BL56" i="2"/>
  <c r="BL57" i="2"/>
  <c r="BL53" i="2"/>
  <c r="BL59" i="2"/>
  <c r="BL51" i="2"/>
  <c r="BL50" i="2"/>
  <c r="BM2" i="2"/>
  <c r="BL55" i="2"/>
  <c r="BH196" i="29"/>
  <c r="BH184" i="29"/>
  <c r="BH186" i="29" s="1"/>
  <c r="BK21" i="48"/>
  <c r="BK23" i="48" s="1"/>
  <c r="BL2" i="48"/>
  <c r="BJ73" i="31"/>
  <c r="BJ74" i="31" s="1"/>
  <c r="BJ73" i="10"/>
  <c r="BJ74" i="10" s="1"/>
  <c r="BG198" i="30"/>
  <c r="BT183" i="35"/>
  <c r="BT185" i="35" s="1"/>
  <c r="BT190" i="35"/>
  <c r="BT192" i="35" s="1"/>
  <c r="BR194" i="35"/>
  <c r="BT177" i="35"/>
  <c r="BK143" i="30"/>
  <c r="BK162" i="30"/>
  <c r="BK65" i="30"/>
  <c r="BK152" i="30"/>
  <c r="BK165" i="30"/>
  <c r="BK66" i="30"/>
  <c r="BK60" i="30"/>
  <c r="BK144" i="30"/>
  <c r="BK149" i="30"/>
  <c r="BK148" i="30"/>
  <c r="BK168" i="30"/>
  <c r="BK163" i="30"/>
  <c r="BK69" i="30"/>
  <c r="BL2" i="30"/>
  <c r="BK146" i="30"/>
  <c r="BK153" i="30"/>
  <c r="BK150" i="30"/>
  <c r="BK171" i="30"/>
  <c r="BK172" i="30"/>
  <c r="BK169" i="30"/>
  <c r="BK62" i="30"/>
  <c r="BK167" i="30"/>
  <c r="BK68" i="30"/>
  <c r="BK59" i="30"/>
  <c r="BK64" i="30"/>
  <c r="BS184" i="35"/>
  <c r="BS186" i="35" s="1"/>
  <c r="BS196" i="35"/>
  <c r="BI190" i="29"/>
  <c r="BI192" i="29" s="1"/>
  <c r="BI183" i="29"/>
  <c r="BI185" i="29" s="1"/>
  <c r="BK74" i="34"/>
  <c r="BT182" i="35"/>
  <c r="BT178" i="35"/>
  <c r="BT179" i="35" s="1"/>
  <c r="BT189" i="35"/>
  <c r="BS191" i="35"/>
  <c r="BS193" i="35" s="1"/>
  <c r="BS197" i="35"/>
  <c r="BI182" i="29"/>
  <c r="BI189" i="29"/>
  <c r="BI178" i="29"/>
  <c r="BI179" i="29" s="1"/>
  <c r="BK58" i="32"/>
  <c r="BK52" i="32"/>
  <c r="BK56" i="32"/>
  <c r="BK59" i="32"/>
  <c r="BK55" i="32"/>
  <c r="BK51" i="32"/>
  <c r="BK57" i="32"/>
  <c r="BL2" i="32"/>
  <c r="BK50" i="32"/>
  <c r="BK54" i="32"/>
  <c r="BK53" i="32"/>
  <c r="BI189" i="30"/>
  <c r="BI182" i="30"/>
  <c r="BI178" i="30"/>
  <c r="BI179" i="30" s="1"/>
  <c r="BU150" i="35"/>
  <c r="BU157" i="35" s="1"/>
  <c r="BU66" i="35"/>
  <c r="BU73" i="35" s="1"/>
  <c r="BU74" i="35" s="1"/>
  <c r="BU169" i="35"/>
  <c r="BU176" i="35" s="1"/>
  <c r="BV2" i="35"/>
  <c r="BJ176" i="29"/>
  <c r="BJ177" i="29" s="1"/>
  <c r="BJ176" i="30"/>
  <c r="BH197" i="31"/>
  <c r="BH186" i="31"/>
  <c r="BI158" i="30"/>
  <c r="BH196" i="30"/>
  <c r="BH184" i="30"/>
  <c r="BH186" i="30" s="1"/>
  <c r="BG198" i="31"/>
  <c r="BK61" i="2"/>
  <c r="BK62" i="2" s="1"/>
  <c r="BT158" i="35"/>
  <c r="BL2" i="33"/>
  <c r="BK66" i="33"/>
  <c r="BK73" i="33" s="1"/>
  <c r="BK74" i="33" s="1"/>
  <c r="BK168" i="29"/>
  <c r="BK173" i="29"/>
  <c r="BK150" i="29"/>
  <c r="BK61" i="29"/>
  <c r="BK62" i="29"/>
  <c r="BK65" i="29"/>
  <c r="BK152" i="29"/>
  <c r="BK155" i="29"/>
  <c r="BK171" i="29"/>
  <c r="BK60" i="29"/>
  <c r="BK174" i="29"/>
  <c r="BK144" i="29"/>
  <c r="BK68" i="29"/>
  <c r="BK162" i="29"/>
  <c r="BK71" i="29"/>
  <c r="BK163" i="29"/>
  <c r="BK154" i="29"/>
  <c r="BK169" i="29"/>
  <c r="BK149" i="29"/>
  <c r="BK165" i="29"/>
  <c r="BK66" i="29"/>
  <c r="BK164" i="29"/>
  <c r="BK145" i="29"/>
  <c r="BL2" i="29"/>
  <c r="BK143" i="29"/>
  <c r="BK59" i="29"/>
  <c r="BK70" i="29"/>
  <c r="BK146" i="29"/>
  <c r="BI195" i="34"/>
  <c r="BI197" i="34" s="1"/>
  <c r="BI183" i="34"/>
  <c r="BI185" i="34" s="1"/>
  <c r="BI193" i="34" s="1"/>
  <c r="BJ188" i="34"/>
  <c r="BJ181" i="34"/>
  <c r="BH193" i="31"/>
  <c r="BH196" i="31"/>
  <c r="BJ157" i="34"/>
  <c r="BH198" i="29" l="1"/>
  <c r="BJ183" i="31"/>
  <c r="BJ185" i="31" s="1"/>
  <c r="BK157" i="34"/>
  <c r="BK176" i="34"/>
  <c r="BJ178" i="31"/>
  <c r="BH198" i="31"/>
  <c r="BJ177" i="31"/>
  <c r="BJ189" i="31"/>
  <c r="BJ197" i="31" s="1"/>
  <c r="BJ189" i="30"/>
  <c r="BH198" i="30"/>
  <c r="BJ158" i="30"/>
  <c r="BJ182" i="29"/>
  <c r="BK73" i="10"/>
  <c r="BK74" i="10" s="1"/>
  <c r="BH194" i="30"/>
  <c r="BJ189" i="29"/>
  <c r="BJ191" i="29" s="1"/>
  <c r="BK157" i="29"/>
  <c r="BK158" i="29" s="1"/>
  <c r="BH194" i="31"/>
  <c r="BK157" i="31"/>
  <c r="BK158" i="31" s="1"/>
  <c r="BS194" i="35"/>
  <c r="BU178" i="35"/>
  <c r="BU179" i="35" s="1"/>
  <c r="BU189" i="35"/>
  <c r="BU182" i="35"/>
  <c r="BI191" i="29"/>
  <c r="BI193" i="29" s="1"/>
  <c r="BI197" i="29"/>
  <c r="BL152" i="30"/>
  <c r="BL59" i="30"/>
  <c r="BL69" i="30"/>
  <c r="BL165" i="30"/>
  <c r="BL146" i="30"/>
  <c r="BL172" i="30"/>
  <c r="BL153" i="30"/>
  <c r="BL62" i="30"/>
  <c r="BL168" i="30"/>
  <c r="BL148" i="30"/>
  <c r="BL64" i="30"/>
  <c r="BL150" i="30"/>
  <c r="BL68" i="30"/>
  <c r="BM2" i="30"/>
  <c r="BL169" i="30"/>
  <c r="BL143" i="30"/>
  <c r="BL162" i="30"/>
  <c r="BL60" i="30"/>
  <c r="BL167" i="30"/>
  <c r="BL163" i="30"/>
  <c r="BL66" i="30"/>
  <c r="BL144" i="30"/>
  <c r="BL65" i="30"/>
  <c r="BL171" i="30"/>
  <c r="BL149" i="30"/>
  <c r="BJ184" i="29"/>
  <c r="BI197" i="31"/>
  <c r="BI191" i="31"/>
  <c r="BI193" i="31" s="1"/>
  <c r="BK73" i="31"/>
  <c r="BK74" i="31" s="1"/>
  <c r="BI196" i="29"/>
  <c r="BI184" i="29"/>
  <c r="BI186" i="29" s="1"/>
  <c r="BI184" i="31"/>
  <c r="BI186" i="31" s="1"/>
  <c r="BI196" i="31"/>
  <c r="BK188" i="34"/>
  <c r="BK181" i="34"/>
  <c r="BM2" i="33"/>
  <c r="BL66" i="33"/>
  <c r="BL73" i="33" s="1"/>
  <c r="BL74" i="33" s="1"/>
  <c r="BI196" i="30"/>
  <c r="BI184" i="30"/>
  <c r="BI186" i="30" s="1"/>
  <c r="BM60" i="2"/>
  <c r="BM56" i="2"/>
  <c r="BM59" i="2"/>
  <c r="BM52" i="2"/>
  <c r="BN2" i="2"/>
  <c r="BM57" i="2"/>
  <c r="BM50" i="2"/>
  <c r="BM53" i="2"/>
  <c r="BM54" i="2"/>
  <c r="BM58" i="2"/>
  <c r="BM55" i="2"/>
  <c r="BM51" i="2"/>
  <c r="BJ196" i="34"/>
  <c r="BJ190" i="34"/>
  <c r="BJ192" i="34" s="1"/>
  <c r="BK176" i="29"/>
  <c r="BK177" i="29" s="1"/>
  <c r="BU158" i="35"/>
  <c r="BJ190" i="30"/>
  <c r="BJ192" i="30" s="1"/>
  <c r="BJ183" i="30"/>
  <c r="BJ185" i="30" s="1"/>
  <c r="BI197" i="30"/>
  <c r="BI191" i="30"/>
  <c r="BI193" i="30" s="1"/>
  <c r="BS198" i="35"/>
  <c r="BL61" i="2"/>
  <c r="BL62" i="2" s="1"/>
  <c r="BK189" i="34"/>
  <c r="BK191" i="34" s="1"/>
  <c r="BK182" i="34"/>
  <c r="BK184" i="34" s="1"/>
  <c r="BJ190" i="29"/>
  <c r="BJ192" i="29" s="1"/>
  <c r="BJ183" i="29"/>
  <c r="BJ185" i="29" s="1"/>
  <c r="BT197" i="35"/>
  <c r="BT191" i="35"/>
  <c r="BT193" i="35" s="1"/>
  <c r="BK176" i="30"/>
  <c r="BJ178" i="30"/>
  <c r="BJ179" i="30" s="1"/>
  <c r="BK176" i="31"/>
  <c r="BK177" i="31" s="1"/>
  <c r="BK182" i="31"/>
  <c r="BK189" i="31"/>
  <c r="BL149" i="34"/>
  <c r="BL156" i="34" s="1"/>
  <c r="BL168" i="34"/>
  <c r="BL175" i="34" s="1"/>
  <c r="BL176" i="34" s="1"/>
  <c r="BM2" i="34"/>
  <c r="BL66" i="34"/>
  <c r="BL73" i="34" s="1"/>
  <c r="BL178" i="34" s="1"/>
  <c r="BJ195" i="34"/>
  <c r="BJ183" i="34"/>
  <c r="BJ185" i="34" s="1"/>
  <c r="BJ193" i="34" s="1"/>
  <c r="BL155" i="29"/>
  <c r="BL162" i="29"/>
  <c r="BL144" i="29"/>
  <c r="BL169" i="29"/>
  <c r="BL145" i="29"/>
  <c r="BL149" i="29"/>
  <c r="BL154" i="29"/>
  <c r="BL71" i="29"/>
  <c r="BL65" i="29"/>
  <c r="BL62" i="29"/>
  <c r="BL59" i="29"/>
  <c r="BL165" i="29"/>
  <c r="BL68" i="29"/>
  <c r="BM2" i="29"/>
  <c r="BL60" i="29"/>
  <c r="BL146" i="29"/>
  <c r="BL173" i="29"/>
  <c r="BL174" i="29"/>
  <c r="BL143" i="29"/>
  <c r="BL61" i="29"/>
  <c r="BL150" i="29"/>
  <c r="BL163" i="29"/>
  <c r="BL70" i="29"/>
  <c r="BL152" i="29"/>
  <c r="BL171" i="29"/>
  <c r="BL168" i="29"/>
  <c r="BL164" i="29"/>
  <c r="BL66" i="29"/>
  <c r="BV150" i="35"/>
  <c r="BV157" i="35" s="1"/>
  <c r="BV66" i="35"/>
  <c r="BV73" i="35" s="1"/>
  <c r="BV74" i="35" s="1"/>
  <c r="BW2" i="35"/>
  <c r="BV169" i="35"/>
  <c r="BV176" i="35" s="1"/>
  <c r="BK157" i="30"/>
  <c r="BJ184" i="30"/>
  <c r="BJ186" i="30" s="1"/>
  <c r="BL21" i="48"/>
  <c r="BL23" i="48" s="1"/>
  <c r="BM2" i="48"/>
  <c r="BM2" i="31"/>
  <c r="BL143" i="31"/>
  <c r="BL68" i="31"/>
  <c r="BL59" i="31"/>
  <c r="BL62" i="31"/>
  <c r="BL168" i="31"/>
  <c r="BL150" i="31"/>
  <c r="BL65" i="31"/>
  <c r="BL171" i="31"/>
  <c r="BL165" i="31"/>
  <c r="BL169" i="31"/>
  <c r="BL149" i="31"/>
  <c r="BL146" i="31"/>
  <c r="BL152" i="31"/>
  <c r="BL66" i="31"/>
  <c r="BL162" i="31"/>
  <c r="BL80" i="43"/>
  <c r="BL85" i="43" s="1"/>
  <c r="BL78" i="43"/>
  <c r="BL83" i="43" s="1"/>
  <c r="BL77" i="43"/>
  <c r="BL82" i="43" s="1"/>
  <c r="BM2" i="43"/>
  <c r="BL79" i="43"/>
  <c r="BL84" i="43" s="1"/>
  <c r="BL157" i="34"/>
  <c r="BU190" i="35"/>
  <c r="BU192" i="35" s="1"/>
  <c r="BU183" i="35"/>
  <c r="BU185" i="35" s="1"/>
  <c r="BK61" i="32"/>
  <c r="BK62" i="32" s="1"/>
  <c r="BT196" i="35"/>
  <c r="BT198" i="35" s="1"/>
  <c r="BT184" i="35"/>
  <c r="BT186" i="35" s="1"/>
  <c r="BT194" i="35" s="1"/>
  <c r="BK73" i="30"/>
  <c r="BK74" i="30" s="1"/>
  <c r="BU177" i="35"/>
  <c r="BJ191" i="30"/>
  <c r="BJ193" i="30" s="1"/>
  <c r="BM2" i="10"/>
  <c r="BL67" i="10"/>
  <c r="BL70" i="10"/>
  <c r="BL65" i="10"/>
  <c r="BL71" i="10"/>
  <c r="BL62" i="10"/>
  <c r="BL66" i="10"/>
  <c r="BL59" i="10"/>
  <c r="BJ177" i="30"/>
  <c r="BK177" i="30" s="1"/>
  <c r="BJ184" i="31"/>
  <c r="BJ186" i="31" s="1"/>
  <c r="BJ196" i="31"/>
  <c r="BK73" i="29"/>
  <c r="BK74" i="29" s="1"/>
  <c r="BL55" i="32"/>
  <c r="BM2" i="32"/>
  <c r="BL50" i="32"/>
  <c r="BL56" i="32"/>
  <c r="BL51" i="32"/>
  <c r="BL52" i="32"/>
  <c r="BL58" i="32"/>
  <c r="BL57" i="32"/>
  <c r="BL59" i="32"/>
  <c r="BL53" i="32"/>
  <c r="BL54" i="32"/>
  <c r="BJ178" i="29"/>
  <c r="BJ179" i="29" s="1"/>
  <c r="BH194" i="29"/>
  <c r="BJ179" i="31"/>
  <c r="BJ197" i="30" l="1"/>
  <c r="BI198" i="31"/>
  <c r="BJ191" i="31"/>
  <c r="BJ193" i="31" s="1"/>
  <c r="BJ194" i="31" s="1"/>
  <c r="BL74" i="34"/>
  <c r="BI194" i="31"/>
  <c r="BJ198" i="31"/>
  <c r="BK182" i="29"/>
  <c r="BK184" i="29" s="1"/>
  <c r="BI194" i="29"/>
  <c r="BK189" i="29"/>
  <c r="BJ197" i="34"/>
  <c r="BI198" i="29"/>
  <c r="BM78" i="43"/>
  <c r="BM83" i="43" s="1"/>
  <c r="BM79" i="43"/>
  <c r="BM84" i="43" s="1"/>
  <c r="BM80" i="43"/>
  <c r="BM85" i="43" s="1"/>
  <c r="BM77" i="43"/>
  <c r="BM82" i="43" s="1"/>
  <c r="BN2" i="43"/>
  <c r="BL73" i="31"/>
  <c r="BL74" i="31" s="1"/>
  <c r="BK189" i="30"/>
  <c r="BK178" i="30"/>
  <c r="BK179" i="30" s="1"/>
  <c r="BK182" i="30"/>
  <c r="BK191" i="31"/>
  <c r="BM172" i="30"/>
  <c r="BM169" i="30"/>
  <c r="BM163" i="30"/>
  <c r="BM152" i="30"/>
  <c r="BM64" i="30"/>
  <c r="BM150" i="30"/>
  <c r="BM165" i="30"/>
  <c r="BM171" i="30"/>
  <c r="BM153" i="30"/>
  <c r="BM59" i="30"/>
  <c r="BM149" i="30"/>
  <c r="BM69" i="30"/>
  <c r="BM168" i="30"/>
  <c r="BM148" i="30"/>
  <c r="BM144" i="30"/>
  <c r="BN2" i="30"/>
  <c r="BM66" i="30"/>
  <c r="BM68" i="30"/>
  <c r="BM60" i="30"/>
  <c r="BM146" i="30"/>
  <c r="BM62" i="30"/>
  <c r="BM162" i="30"/>
  <c r="BM143" i="30"/>
  <c r="BM65" i="30"/>
  <c r="BM167" i="30"/>
  <c r="BV190" i="35"/>
  <c r="BV192" i="35" s="1"/>
  <c r="BV183" i="35"/>
  <c r="BV185" i="35" s="1"/>
  <c r="BK184" i="31"/>
  <c r="BU196" i="35"/>
  <c r="BU184" i="35"/>
  <c r="BU186" i="35" s="1"/>
  <c r="BM65" i="10"/>
  <c r="BM62" i="10"/>
  <c r="BM67" i="10"/>
  <c r="BM70" i="10"/>
  <c r="BM71" i="10"/>
  <c r="BM66" i="10"/>
  <c r="BM59" i="10"/>
  <c r="BN2" i="10"/>
  <c r="BL157" i="31"/>
  <c r="BX2" i="35"/>
  <c r="BW169" i="35"/>
  <c r="BW176" i="35" s="1"/>
  <c r="BW150" i="35"/>
  <c r="BW157" i="35" s="1"/>
  <c r="BW66" i="35"/>
  <c r="BW73" i="35" s="1"/>
  <c r="BW74" i="35" s="1"/>
  <c r="BK183" i="31"/>
  <c r="BK185" i="31" s="1"/>
  <c r="BK190" i="31"/>
  <c r="BK192" i="31" s="1"/>
  <c r="BV158" i="35"/>
  <c r="BI194" i="30"/>
  <c r="BJ193" i="29"/>
  <c r="BU191" i="35"/>
  <c r="BU193" i="35" s="1"/>
  <c r="BU197" i="35"/>
  <c r="BL73" i="10"/>
  <c r="BL74" i="10" s="1"/>
  <c r="BM171" i="31"/>
  <c r="BM65" i="31"/>
  <c r="BM162" i="31"/>
  <c r="BM169" i="31"/>
  <c r="BM143" i="31"/>
  <c r="BM66" i="31"/>
  <c r="BM146" i="31"/>
  <c r="BM152" i="31"/>
  <c r="BM59" i="31"/>
  <c r="BM150" i="31"/>
  <c r="BM68" i="31"/>
  <c r="BN2" i="31"/>
  <c r="BM62" i="31"/>
  <c r="BM149" i="31"/>
  <c r="BM168" i="31"/>
  <c r="BM165" i="31"/>
  <c r="BM171" i="29"/>
  <c r="BM162" i="29"/>
  <c r="BM173" i="29"/>
  <c r="BM61" i="29"/>
  <c r="BM150" i="29"/>
  <c r="BM146" i="29"/>
  <c r="BM65" i="29"/>
  <c r="BM152" i="29"/>
  <c r="BM145" i="29"/>
  <c r="BM144" i="29"/>
  <c r="BM165" i="29"/>
  <c r="BM71" i="29"/>
  <c r="BM174" i="29"/>
  <c r="BM143" i="29"/>
  <c r="BM155" i="29"/>
  <c r="BM169" i="29"/>
  <c r="BM60" i="29"/>
  <c r="BM66" i="29"/>
  <c r="BM70" i="29"/>
  <c r="BM168" i="29"/>
  <c r="BM149" i="29"/>
  <c r="BM68" i="29"/>
  <c r="BM164" i="29"/>
  <c r="BM154" i="29"/>
  <c r="BM163" i="29"/>
  <c r="BN2" i="29"/>
  <c r="BM59" i="29"/>
  <c r="BM62" i="29"/>
  <c r="BK190" i="29"/>
  <c r="BK192" i="29" s="1"/>
  <c r="BK183" i="29"/>
  <c r="BK185" i="29" s="1"/>
  <c r="BM61" i="2"/>
  <c r="BM62" i="2" s="1"/>
  <c r="BI198" i="30"/>
  <c r="BJ197" i="29"/>
  <c r="BJ186" i="29"/>
  <c r="BL176" i="31"/>
  <c r="BL177" i="31" s="1"/>
  <c r="BN2" i="48"/>
  <c r="BM21" i="48"/>
  <c r="BM23" i="48" s="1"/>
  <c r="BV182" i="35"/>
  <c r="BV178" i="35"/>
  <c r="BV179" i="35" s="1"/>
  <c r="BV189" i="35"/>
  <c r="BM168" i="34"/>
  <c r="BM175" i="34" s="1"/>
  <c r="BN2" i="34"/>
  <c r="BM66" i="34"/>
  <c r="BM73" i="34" s="1"/>
  <c r="BM178" i="34" s="1"/>
  <c r="BM149" i="34"/>
  <c r="BM156" i="34" s="1"/>
  <c r="BM157" i="34" s="1"/>
  <c r="BK183" i="30"/>
  <c r="BK185" i="30" s="1"/>
  <c r="BK190" i="30"/>
  <c r="BK192" i="30" s="1"/>
  <c r="BJ196" i="29"/>
  <c r="BL73" i="30"/>
  <c r="BL74" i="30" s="1"/>
  <c r="BK158" i="30"/>
  <c r="BM56" i="32"/>
  <c r="BM53" i="32"/>
  <c r="BM51" i="32"/>
  <c r="BM57" i="32"/>
  <c r="BM55" i="32"/>
  <c r="BN2" i="32"/>
  <c r="BM50" i="32"/>
  <c r="BM59" i="32"/>
  <c r="BM52" i="32"/>
  <c r="BM58" i="32"/>
  <c r="BM54" i="32"/>
  <c r="BL182" i="34"/>
  <c r="BL184" i="34" s="1"/>
  <c r="BL189" i="34"/>
  <c r="BL191" i="34" s="1"/>
  <c r="BN54" i="2"/>
  <c r="BN56" i="2"/>
  <c r="BN58" i="2"/>
  <c r="BN60" i="2"/>
  <c r="BN50" i="2"/>
  <c r="BO2" i="2"/>
  <c r="BN59" i="2"/>
  <c r="BN53" i="2"/>
  <c r="BN52" i="2"/>
  <c r="BN57" i="2"/>
  <c r="BN55" i="2"/>
  <c r="BN51" i="2"/>
  <c r="BN2" i="33"/>
  <c r="BM66" i="33"/>
  <c r="BM73" i="33" s="1"/>
  <c r="BM74" i="33" s="1"/>
  <c r="BL176" i="30"/>
  <c r="BK178" i="29"/>
  <c r="BK179" i="29" s="1"/>
  <c r="BV177" i="35"/>
  <c r="BW177" i="35" s="1"/>
  <c r="BJ194" i="30"/>
  <c r="BL157" i="29"/>
  <c r="BL158" i="29" s="1"/>
  <c r="BL73" i="29"/>
  <c r="BL74" i="29" s="1"/>
  <c r="BL181" i="34"/>
  <c r="BL188" i="34"/>
  <c r="BK183" i="34"/>
  <c r="BK185" i="34" s="1"/>
  <c r="BK195" i="34"/>
  <c r="BL157" i="30"/>
  <c r="BL61" i="32"/>
  <c r="BL62" i="32" s="1"/>
  <c r="BJ196" i="30"/>
  <c r="BJ198" i="30" s="1"/>
  <c r="BL176" i="29"/>
  <c r="BL177" i="29" s="1"/>
  <c r="BK178" i="31"/>
  <c r="BK179" i="31" s="1"/>
  <c r="BK196" i="34"/>
  <c r="BK190" i="34"/>
  <c r="BK192" i="34" s="1"/>
  <c r="BK191" i="29"/>
  <c r="BK186" i="29" l="1"/>
  <c r="BK196" i="29"/>
  <c r="BJ194" i="29"/>
  <c r="BK193" i="29"/>
  <c r="BK197" i="29"/>
  <c r="BK198" i="29" s="1"/>
  <c r="BN61" i="2"/>
  <c r="BN62" i="2" s="1"/>
  <c r="BL177" i="30"/>
  <c r="BL183" i="30"/>
  <c r="BL185" i="30" s="1"/>
  <c r="BL190" i="30"/>
  <c r="BL192" i="30" s="1"/>
  <c r="BV184" i="35"/>
  <c r="BV186" i="35" s="1"/>
  <c r="BV196" i="35"/>
  <c r="BM157" i="29"/>
  <c r="BM74" i="34"/>
  <c r="BK196" i="31"/>
  <c r="BO57" i="2"/>
  <c r="BO52" i="2"/>
  <c r="BO55" i="2"/>
  <c r="BO56" i="2"/>
  <c r="BO50" i="2"/>
  <c r="BP2" i="2"/>
  <c r="BO51" i="2"/>
  <c r="BO58" i="2"/>
  <c r="BO59" i="2"/>
  <c r="BO54" i="2"/>
  <c r="BO53" i="2"/>
  <c r="BO60" i="2"/>
  <c r="BM157" i="31"/>
  <c r="BK186" i="31"/>
  <c r="BK191" i="30"/>
  <c r="BK193" i="30" s="1"/>
  <c r="BK197" i="30"/>
  <c r="BM188" i="34"/>
  <c r="BM181" i="34"/>
  <c r="BN21" i="48"/>
  <c r="BN23" i="48" s="1"/>
  <c r="BO2" i="48"/>
  <c r="BN152" i="31"/>
  <c r="BN171" i="31"/>
  <c r="BN68" i="31"/>
  <c r="BN168" i="31"/>
  <c r="BN59" i="31"/>
  <c r="BN162" i="31"/>
  <c r="BO2" i="31"/>
  <c r="BN146" i="31"/>
  <c r="BN66" i="31"/>
  <c r="BN165" i="31"/>
  <c r="BN149" i="31"/>
  <c r="BN65" i="31"/>
  <c r="BN62" i="31"/>
  <c r="BN150" i="31"/>
  <c r="BN143" i="31"/>
  <c r="BN169" i="31"/>
  <c r="BW189" i="35"/>
  <c r="BW182" i="35"/>
  <c r="BW178" i="35"/>
  <c r="BW179" i="35" s="1"/>
  <c r="BK194" i="29"/>
  <c r="BL189" i="29"/>
  <c r="BL178" i="29"/>
  <c r="BL179" i="29" s="1"/>
  <c r="BL182" i="29"/>
  <c r="BL178" i="31"/>
  <c r="BL179" i="31" s="1"/>
  <c r="BL190" i="31"/>
  <c r="BL192" i="31" s="1"/>
  <c r="BL183" i="31"/>
  <c r="BL185" i="31" s="1"/>
  <c r="BM73" i="29"/>
  <c r="BM74" i="29" s="1"/>
  <c r="BM176" i="31"/>
  <c r="BW183" i="35"/>
  <c r="BW185" i="35" s="1"/>
  <c r="BW190" i="35"/>
  <c r="BW192" i="35" s="1"/>
  <c r="BM73" i="30"/>
  <c r="BM74" i="30" s="1"/>
  <c r="BO2" i="43"/>
  <c r="BN80" i="43"/>
  <c r="BN85" i="43" s="1"/>
  <c r="BN79" i="43"/>
  <c r="BN84" i="43" s="1"/>
  <c r="BN77" i="43"/>
  <c r="BN82" i="43" s="1"/>
  <c r="BN78" i="43"/>
  <c r="BN83" i="43" s="1"/>
  <c r="BM158" i="29"/>
  <c r="BN66" i="34"/>
  <c r="BN73" i="34" s="1"/>
  <c r="BN178" i="34" s="1"/>
  <c r="BN168" i="34"/>
  <c r="BN175" i="34" s="1"/>
  <c r="BN149" i="34"/>
  <c r="BN156" i="34" s="1"/>
  <c r="BO2" i="34"/>
  <c r="BN61" i="29"/>
  <c r="BN162" i="29"/>
  <c r="BN173" i="29"/>
  <c r="BN150" i="29"/>
  <c r="BN66" i="29"/>
  <c r="BN165" i="29"/>
  <c r="BN146" i="29"/>
  <c r="BN168" i="29"/>
  <c r="BN62" i="29"/>
  <c r="BN68" i="29"/>
  <c r="BN144" i="29"/>
  <c r="BN152" i="29"/>
  <c r="BN169" i="29"/>
  <c r="BN149" i="29"/>
  <c r="BN171" i="29"/>
  <c r="BN174" i="29"/>
  <c r="BN71" i="29"/>
  <c r="BN59" i="29"/>
  <c r="BN154" i="29"/>
  <c r="BN60" i="29"/>
  <c r="BN155" i="29"/>
  <c r="BN145" i="29"/>
  <c r="BO2" i="29"/>
  <c r="BN163" i="29"/>
  <c r="BN65" i="29"/>
  <c r="BN164" i="29"/>
  <c r="BN143" i="29"/>
  <c r="BN70" i="29"/>
  <c r="BM176" i="29"/>
  <c r="BY2" i="35"/>
  <c r="BX169" i="35"/>
  <c r="BX176" i="35" s="1"/>
  <c r="BX177" i="35" s="1"/>
  <c r="BX150" i="35"/>
  <c r="BX157" i="35" s="1"/>
  <c r="BX66" i="35"/>
  <c r="BX73" i="35" s="1"/>
  <c r="BX74" i="35" s="1"/>
  <c r="BL190" i="34"/>
  <c r="BL192" i="34" s="1"/>
  <c r="BL196" i="34"/>
  <c r="BL158" i="30"/>
  <c r="BM182" i="34"/>
  <c r="BM184" i="34" s="1"/>
  <c r="BM189" i="34"/>
  <c r="BM191" i="34" s="1"/>
  <c r="BM73" i="31"/>
  <c r="BM74" i="31" s="1"/>
  <c r="BL189" i="31"/>
  <c r="BL182" i="31"/>
  <c r="BL158" i="31"/>
  <c r="BM158" i="31" s="1"/>
  <c r="BN163" i="30"/>
  <c r="BO2" i="30"/>
  <c r="BN146" i="30"/>
  <c r="BN167" i="30"/>
  <c r="BN168" i="30"/>
  <c r="BN152" i="30"/>
  <c r="BN59" i="30"/>
  <c r="BN148" i="30"/>
  <c r="BN162" i="30"/>
  <c r="BN165" i="30"/>
  <c r="BN69" i="30"/>
  <c r="BN60" i="30"/>
  <c r="BN68" i="30"/>
  <c r="BN169" i="30"/>
  <c r="BN149" i="30"/>
  <c r="BN150" i="30"/>
  <c r="BN172" i="30"/>
  <c r="BN153" i="30"/>
  <c r="BN64" i="30"/>
  <c r="BN65" i="30"/>
  <c r="BN62" i="30"/>
  <c r="BN66" i="30"/>
  <c r="BN144" i="30"/>
  <c r="BN143" i="30"/>
  <c r="BN171" i="30"/>
  <c r="BK193" i="31"/>
  <c r="BL195" i="34"/>
  <c r="BL183" i="34"/>
  <c r="BL185" i="34" s="1"/>
  <c r="BO2" i="33"/>
  <c r="BN66" i="33"/>
  <c r="BN73" i="33" s="1"/>
  <c r="BN74" i="33" s="1"/>
  <c r="BL189" i="30"/>
  <c r="BL182" i="30"/>
  <c r="BL178" i="30"/>
  <c r="BL179" i="30" s="1"/>
  <c r="BK197" i="34"/>
  <c r="BM61" i="32"/>
  <c r="BM62" i="32" s="1"/>
  <c r="BV191" i="35"/>
  <c r="BV193" i="35" s="1"/>
  <c r="BV197" i="35"/>
  <c r="BM176" i="34"/>
  <c r="BN176" i="34" s="1"/>
  <c r="BW158" i="35"/>
  <c r="BN62" i="10"/>
  <c r="BN67" i="10"/>
  <c r="BN59" i="10"/>
  <c r="BN65" i="10"/>
  <c r="BN71" i="10"/>
  <c r="BN66" i="10"/>
  <c r="BO2" i="10"/>
  <c r="BN70" i="10"/>
  <c r="BU194" i="35"/>
  <c r="BM157" i="30"/>
  <c r="BK197" i="31"/>
  <c r="BL190" i="29"/>
  <c r="BL192" i="29" s="1"/>
  <c r="BL183" i="29"/>
  <c r="BL185" i="29" s="1"/>
  <c r="BK193" i="34"/>
  <c r="BN55" i="32"/>
  <c r="BN51" i="32"/>
  <c r="BN50" i="32"/>
  <c r="BN52" i="32"/>
  <c r="BN53" i="32"/>
  <c r="BN59" i="32"/>
  <c r="BN57" i="32"/>
  <c r="BO2" i="32"/>
  <c r="BN58" i="32"/>
  <c r="BN56" i="32"/>
  <c r="BN54" i="32"/>
  <c r="BJ198" i="29"/>
  <c r="BM73" i="10"/>
  <c r="BM74" i="10" s="1"/>
  <c r="BU198" i="35"/>
  <c r="BM176" i="30"/>
  <c r="BK184" i="30"/>
  <c r="BK186" i="30" s="1"/>
  <c r="BK196" i="30"/>
  <c r="BK198" i="30" s="1"/>
  <c r="BL193" i="34" l="1"/>
  <c r="BL197" i="34"/>
  <c r="BK194" i="30"/>
  <c r="BX158" i="35"/>
  <c r="BL191" i="31"/>
  <c r="BL193" i="31" s="1"/>
  <c r="BL197" i="31"/>
  <c r="BW184" i="35"/>
  <c r="BW186" i="35" s="1"/>
  <c r="BW196" i="35"/>
  <c r="BK194" i="31"/>
  <c r="BN74" i="34"/>
  <c r="BP2" i="33"/>
  <c r="BO66" i="33"/>
  <c r="BO73" i="33" s="1"/>
  <c r="BO74" i="33" s="1"/>
  <c r="BX182" i="35"/>
  <c r="BX178" i="35"/>
  <c r="BX179" i="35" s="1"/>
  <c r="BX189" i="35"/>
  <c r="BP2" i="34"/>
  <c r="BO149" i="34"/>
  <c r="BO156" i="34" s="1"/>
  <c r="BO168" i="34"/>
  <c r="BO175" i="34" s="1"/>
  <c r="BO66" i="34"/>
  <c r="BO73" i="34" s="1"/>
  <c r="BO178" i="34" s="1"/>
  <c r="BW197" i="35"/>
  <c r="BW191" i="35"/>
  <c r="BW193" i="35" s="1"/>
  <c r="BM178" i="31"/>
  <c r="BM179" i="31" s="1"/>
  <c r="BM182" i="31"/>
  <c r="BM189" i="31"/>
  <c r="BP59" i="2"/>
  <c r="BP56" i="2"/>
  <c r="BP60" i="2"/>
  <c r="BP57" i="2"/>
  <c r="BP53" i="2"/>
  <c r="BQ2" i="2"/>
  <c r="BP55" i="2"/>
  <c r="BP54" i="2"/>
  <c r="BP52" i="2"/>
  <c r="BP58" i="2"/>
  <c r="BP50" i="2"/>
  <c r="BP51" i="2"/>
  <c r="BM178" i="29"/>
  <c r="BM179" i="29" s="1"/>
  <c r="BM189" i="29"/>
  <c r="BM182" i="29"/>
  <c r="BX183" i="35"/>
  <c r="BX185" i="35" s="1"/>
  <c r="BX190" i="35"/>
  <c r="BX192" i="35" s="1"/>
  <c r="BO145" i="29"/>
  <c r="BO65" i="29"/>
  <c r="BO168" i="29"/>
  <c r="BO68" i="29"/>
  <c r="BO171" i="29"/>
  <c r="BO61" i="29"/>
  <c r="BO66" i="29"/>
  <c r="BO71" i="29"/>
  <c r="BO169" i="29"/>
  <c r="BO163" i="29"/>
  <c r="BO60" i="29"/>
  <c r="BO164" i="29"/>
  <c r="BO146" i="29"/>
  <c r="BO154" i="29"/>
  <c r="BO143" i="29"/>
  <c r="BO59" i="29"/>
  <c r="BO149" i="29"/>
  <c r="BO70" i="29"/>
  <c r="BO155" i="29"/>
  <c r="BO144" i="29"/>
  <c r="BO150" i="29"/>
  <c r="BO62" i="29"/>
  <c r="BO173" i="29"/>
  <c r="BO162" i="29"/>
  <c r="BO165" i="29"/>
  <c r="BO174" i="29"/>
  <c r="BP2" i="29"/>
  <c r="BO152" i="29"/>
  <c r="BN188" i="34"/>
  <c r="BN181" i="34"/>
  <c r="BP2" i="43"/>
  <c r="BO78" i="43"/>
  <c r="BO83" i="43" s="1"/>
  <c r="BO77" i="43"/>
  <c r="BO82" i="43" s="1"/>
  <c r="BO79" i="43"/>
  <c r="BO84" i="43" s="1"/>
  <c r="BO80" i="43"/>
  <c r="BO85" i="43" s="1"/>
  <c r="BP2" i="48"/>
  <c r="BO21" i="48"/>
  <c r="BO23" i="48" s="1"/>
  <c r="BN157" i="34"/>
  <c r="BO157" i="34" s="1"/>
  <c r="BO61" i="2"/>
  <c r="BO62" i="2" s="1"/>
  <c r="BV198" i="35"/>
  <c r="BO52" i="32"/>
  <c r="BO58" i="32"/>
  <c r="BO56" i="32"/>
  <c r="BO53" i="32"/>
  <c r="BP2" i="32"/>
  <c r="BO50" i="32"/>
  <c r="BO57" i="32"/>
  <c r="BO54" i="32"/>
  <c r="BO59" i="32"/>
  <c r="BO55" i="32"/>
  <c r="BO51" i="32"/>
  <c r="BN73" i="10"/>
  <c r="BN74" i="10" s="1"/>
  <c r="BZ2" i="35"/>
  <c r="BY66" i="35"/>
  <c r="BY73" i="35" s="1"/>
  <c r="BY74" i="35" s="1"/>
  <c r="BY169" i="35"/>
  <c r="BY176" i="35" s="1"/>
  <c r="BY150" i="35"/>
  <c r="BY157" i="35" s="1"/>
  <c r="BN182" i="34"/>
  <c r="BN184" i="34" s="1"/>
  <c r="BN189" i="34"/>
  <c r="BN191" i="34" s="1"/>
  <c r="BL196" i="29"/>
  <c r="BL184" i="29"/>
  <c r="BL186" i="29" s="1"/>
  <c r="BN157" i="31"/>
  <c r="BN158" i="31" s="1"/>
  <c r="BO65" i="31"/>
  <c r="BO68" i="31"/>
  <c r="BO146" i="31"/>
  <c r="BO169" i="31"/>
  <c r="BO165" i="31"/>
  <c r="BO152" i="31"/>
  <c r="BP2" i="31"/>
  <c r="BO66" i="31"/>
  <c r="BO149" i="31"/>
  <c r="BO59" i="31"/>
  <c r="BO171" i="31"/>
  <c r="BO150" i="31"/>
  <c r="BO143" i="31"/>
  <c r="BO62" i="31"/>
  <c r="BO168" i="31"/>
  <c r="BO162" i="31"/>
  <c r="BV194" i="35"/>
  <c r="BO59" i="30"/>
  <c r="BO167" i="30"/>
  <c r="BO163" i="30"/>
  <c r="BO150" i="30"/>
  <c r="BO60" i="30"/>
  <c r="BO165" i="30"/>
  <c r="BO169" i="30"/>
  <c r="BO69" i="30"/>
  <c r="BO149" i="30"/>
  <c r="BO64" i="30"/>
  <c r="BO66" i="30"/>
  <c r="BO68" i="30"/>
  <c r="BO143" i="30"/>
  <c r="BP2" i="30"/>
  <c r="BO172" i="30"/>
  <c r="BO168" i="30"/>
  <c r="BO148" i="30"/>
  <c r="BO146" i="30"/>
  <c r="BO144" i="30"/>
  <c r="BO162" i="30"/>
  <c r="BO171" i="30"/>
  <c r="BO153" i="30"/>
  <c r="BO152" i="30"/>
  <c r="BO65" i="30"/>
  <c r="BO62" i="30"/>
  <c r="BM158" i="30"/>
  <c r="BM183" i="29"/>
  <c r="BM185" i="29" s="1"/>
  <c r="BM190" i="29"/>
  <c r="BM192" i="29" s="1"/>
  <c r="BN176" i="31"/>
  <c r="BM195" i="34"/>
  <c r="BM183" i="34"/>
  <c r="BM185" i="34" s="1"/>
  <c r="BM183" i="30"/>
  <c r="BM185" i="30" s="1"/>
  <c r="BM190" i="30"/>
  <c r="BM192" i="30" s="1"/>
  <c r="BN61" i="32"/>
  <c r="BN62" i="32" s="1"/>
  <c r="BN176" i="30"/>
  <c r="BM177" i="29"/>
  <c r="BL197" i="29"/>
  <c r="BL191" i="29"/>
  <c r="BL193" i="29" s="1"/>
  <c r="BN73" i="31"/>
  <c r="BN74" i="31" s="1"/>
  <c r="BM196" i="34"/>
  <c r="BM190" i="34"/>
  <c r="BM192" i="34" s="1"/>
  <c r="BY158" i="35"/>
  <c r="BL196" i="30"/>
  <c r="BL184" i="30"/>
  <c r="BL186" i="30" s="1"/>
  <c r="BN157" i="30"/>
  <c r="BN157" i="29"/>
  <c r="BM190" i="31"/>
  <c r="BM192" i="31" s="1"/>
  <c r="BM183" i="31"/>
  <c r="BM185" i="31" s="1"/>
  <c r="BM177" i="30"/>
  <c r="BM182" i="30"/>
  <c r="BM178" i="30"/>
  <c r="BM179" i="30" s="1"/>
  <c r="BM189" i="30"/>
  <c r="BO65" i="10"/>
  <c r="BO66" i="10"/>
  <c r="BP2" i="10"/>
  <c r="BO67" i="10"/>
  <c r="BO70" i="10"/>
  <c r="BO62" i="10"/>
  <c r="BO59" i="10"/>
  <c r="BO71" i="10"/>
  <c r="BO176" i="34"/>
  <c r="BL197" i="30"/>
  <c r="BL191" i="30"/>
  <c r="BL193" i="30" s="1"/>
  <c r="BN73" i="30"/>
  <c r="BN74" i="30" s="1"/>
  <c r="BL184" i="31"/>
  <c r="BL186" i="31" s="1"/>
  <c r="BL194" i="31" s="1"/>
  <c r="BL196" i="31"/>
  <c r="BN73" i="29"/>
  <c r="BN74" i="29" s="1"/>
  <c r="BN176" i="29"/>
  <c r="BK198" i="31"/>
  <c r="BM177" i="31"/>
  <c r="BL198" i="30" l="1"/>
  <c r="BN177" i="31"/>
  <c r="BN177" i="29"/>
  <c r="BP61" i="2"/>
  <c r="BP62" i="2" s="1"/>
  <c r="BN158" i="30"/>
  <c r="BO176" i="30"/>
  <c r="BO190" i="30" s="1"/>
  <c r="BO73" i="31"/>
  <c r="BO74" i="31" s="1"/>
  <c r="BW194" i="35"/>
  <c r="BO157" i="31"/>
  <c r="BO158" i="31" s="1"/>
  <c r="BP169" i="29"/>
  <c r="BP59" i="29"/>
  <c r="BQ2" i="29"/>
  <c r="BP162" i="29"/>
  <c r="BP145" i="29"/>
  <c r="BP152" i="29"/>
  <c r="BP144" i="29"/>
  <c r="BP173" i="29"/>
  <c r="BP163" i="29"/>
  <c r="BP143" i="29"/>
  <c r="BP150" i="29"/>
  <c r="BP171" i="29"/>
  <c r="BP60" i="29"/>
  <c r="BP146" i="29"/>
  <c r="BP61" i="29"/>
  <c r="BP168" i="29"/>
  <c r="BP68" i="29"/>
  <c r="BP71" i="29"/>
  <c r="BP155" i="29"/>
  <c r="BP154" i="29"/>
  <c r="BP164" i="29"/>
  <c r="BP62" i="29"/>
  <c r="BP66" i="29"/>
  <c r="BP165" i="29"/>
  <c r="BP174" i="29"/>
  <c r="BP70" i="29"/>
  <c r="BP65" i="29"/>
  <c r="BP149" i="29"/>
  <c r="BP66" i="33"/>
  <c r="BP73" i="33" s="1"/>
  <c r="BP74" i="33" s="1"/>
  <c r="BQ2" i="33"/>
  <c r="BY189" i="35"/>
  <c r="BY182" i="35"/>
  <c r="BY178" i="35"/>
  <c r="BY179" i="35" s="1"/>
  <c r="BO189" i="34"/>
  <c r="BO191" i="34" s="1"/>
  <c r="BO182" i="34"/>
  <c r="BO184" i="34" s="1"/>
  <c r="BO74" i="34"/>
  <c r="BM196" i="30"/>
  <c r="BM184" i="30"/>
  <c r="BM186" i="30" s="1"/>
  <c r="BN177" i="30"/>
  <c r="BQ2" i="10"/>
  <c r="BP70" i="10"/>
  <c r="BP67" i="10"/>
  <c r="BP62" i="10"/>
  <c r="BP65" i="10"/>
  <c r="BP66" i="10"/>
  <c r="BP71" i="10"/>
  <c r="BP59" i="10"/>
  <c r="BO73" i="30"/>
  <c r="BO74" i="30" s="1"/>
  <c r="BY190" i="35"/>
  <c r="BY192" i="35" s="1"/>
  <c r="BY183" i="35"/>
  <c r="BY185" i="35" s="1"/>
  <c r="BO176" i="29"/>
  <c r="BO73" i="29"/>
  <c r="BO74" i="29" s="1"/>
  <c r="BO181" i="34"/>
  <c r="BO188" i="34"/>
  <c r="BN190" i="30"/>
  <c r="BN192" i="30" s="1"/>
  <c r="BN183" i="30"/>
  <c r="BN185" i="30" s="1"/>
  <c r="BN189" i="29"/>
  <c r="BN182" i="29"/>
  <c r="BN178" i="29"/>
  <c r="BN179" i="29" s="1"/>
  <c r="BP80" i="43"/>
  <c r="BP85" i="43" s="1"/>
  <c r="BP77" i="43"/>
  <c r="BP82" i="43" s="1"/>
  <c r="BP78" i="43"/>
  <c r="BP83" i="43" s="1"/>
  <c r="BP79" i="43"/>
  <c r="BP84" i="43" s="1"/>
  <c r="BQ2" i="43"/>
  <c r="BO157" i="29"/>
  <c r="BM197" i="31"/>
  <c r="BM191" i="31"/>
  <c r="BM193" i="31" s="1"/>
  <c r="BQ2" i="34"/>
  <c r="BP66" i="34"/>
  <c r="BP73" i="34" s="1"/>
  <c r="BP178" i="34" s="1"/>
  <c r="BP168" i="34"/>
  <c r="BP175" i="34" s="1"/>
  <c r="BP149" i="34"/>
  <c r="BP156" i="34" s="1"/>
  <c r="BP157" i="34" s="1"/>
  <c r="BW198" i="35"/>
  <c r="BO176" i="31"/>
  <c r="BO177" i="31" s="1"/>
  <c r="BN189" i="31"/>
  <c r="BN178" i="31"/>
  <c r="BN179" i="31" s="1"/>
  <c r="BN182" i="31"/>
  <c r="BZ169" i="35"/>
  <c r="BZ176" i="35" s="1"/>
  <c r="BZ150" i="35"/>
  <c r="BZ157" i="35" s="1"/>
  <c r="BZ158" i="35" s="1"/>
  <c r="CA2" i="35"/>
  <c r="BZ66" i="35"/>
  <c r="BZ73" i="35" s="1"/>
  <c r="BZ74" i="35" s="1"/>
  <c r="BO61" i="32"/>
  <c r="BO62" i="32" s="1"/>
  <c r="BN183" i="34"/>
  <c r="BN185" i="34" s="1"/>
  <c r="BN195" i="34"/>
  <c r="BM196" i="29"/>
  <c r="BM184" i="29"/>
  <c r="BM186" i="29" s="1"/>
  <c r="BM184" i="31"/>
  <c r="BM186" i="31" s="1"/>
  <c r="BM196" i="31"/>
  <c r="BX197" i="35"/>
  <c r="BX191" i="35"/>
  <c r="BX193" i="35" s="1"/>
  <c r="BM193" i="34"/>
  <c r="BN183" i="29"/>
  <c r="BN185" i="29" s="1"/>
  <c r="BN190" i="29"/>
  <c r="BN192" i="29" s="1"/>
  <c r="BM197" i="30"/>
  <c r="BM191" i="30"/>
  <c r="BM193" i="30" s="1"/>
  <c r="BN182" i="30"/>
  <c r="BN189" i="30"/>
  <c r="BN178" i="30"/>
  <c r="BN179" i="30" s="1"/>
  <c r="BM197" i="34"/>
  <c r="BP62" i="30"/>
  <c r="BP59" i="30"/>
  <c r="BP167" i="30"/>
  <c r="BP153" i="30"/>
  <c r="BP150" i="30"/>
  <c r="BP148" i="30"/>
  <c r="BP66" i="30"/>
  <c r="BP162" i="30"/>
  <c r="BP171" i="30"/>
  <c r="BP172" i="30"/>
  <c r="BP64" i="30"/>
  <c r="BP149" i="30"/>
  <c r="BP165" i="30"/>
  <c r="BP68" i="30"/>
  <c r="BP168" i="30"/>
  <c r="BP144" i="30"/>
  <c r="BP146" i="30"/>
  <c r="BQ2" i="30"/>
  <c r="BP163" i="30"/>
  <c r="BP152" i="30"/>
  <c r="BP169" i="30"/>
  <c r="BP69" i="30"/>
  <c r="BP60" i="30"/>
  <c r="BP143" i="30"/>
  <c r="BP65" i="30"/>
  <c r="BP152" i="31"/>
  <c r="BP59" i="31"/>
  <c r="BP150" i="31"/>
  <c r="BP168" i="31"/>
  <c r="BP65" i="31"/>
  <c r="BP68" i="31"/>
  <c r="BP143" i="31"/>
  <c r="BP149" i="31"/>
  <c r="BP169" i="31"/>
  <c r="BP171" i="31"/>
  <c r="BP146" i="31"/>
  <c r="BP165" i="31"/>
  <c r="BP66" i="31"/>
  <c r="BP62" i="31"/>
  <c r="BQ2" i="31"/>
  <c r="BP162" i="31"/>
  <c r="BL194" i="29"/>
  <c r="BY177" i="35"/>
  <c r="BZ177" i="35" s="1"/>
  <c r="BP53" i="32"/>
  <c r="BP58" i="32"/>
  <c r="BP50" i="32"/>
  <c r="BP55" i="32"/>
  <c r="BP51" i="32"/>
  <c r="BP59" i="32"/>
  <c r="BP52" i="32"/>
  <c r="BP57" i="32"/>
  <c r="BP54" i="32"/>
  <c r="BP56" i="32"/>
  <c r="BQ2" i="32"/>
  <c r="BN196" i="34"/>
  <c r="BN190" i="34"/>
  <c r="BN192" i="34" s="1"/>
  <c r="BM197" i="29"/>
  <c r="BM191" i="29"/>
  <c r="BM193" i="29" s="1"/>
  <c r="BQ50" i="2"/>
  <c r="BQ52" i="2"/>
  <c r="BQ58" i="2"/>
  <c r="BQ54" i="2"/>
  <c r="BQ60" i="2"/>
  <c r="BR2" i="2"/>
  <c r="BQ55" i="2"/>
  <c r="BQ53" i="2"/>
  <c r="BQ59" i="2"/>
  <c r="BQ51" i="2"/>
  <c r="BQ56" i="2"/>
  <c r="BQ57" i="2"/>
  <c r="BL198" i="31"/>
  <c r="BO73" i="10"/>
  <c r="BO74" i="10" s="1"/>
  <c r="BL194" i="30"/>
  <c r="BN158" i="29"/>
  <c r="BN190" i="31"/>
  <c r="BN192" i="31" s="1"/>
  <c r="BN183" i="31"/>
  <c r="BN185" i="31" s="1"/>
  <c r="BO157" i="30"/>
  <c r="BO158" i="30" s="1"/>
  <c r="BL198" i="29"/>
  <c r="BQ2" i="48"/>
  <c r="BP21" i="48"/>
  <c r="BP23" i="48" s="1"/>
  <c r="BX184" i="35"/>
  <c r="BX186" i="35" s="1"/>
  <c r="BX196" i="35"/>
  <c r="BO177" i="30" l="1"/>
  <c r="BO183" i="30"/>
  <c r="BX198" i="35"/>
  <c r="BX194" i="35"/>
  <c r="BP176" i="31"/>
  <c r="BP177" i="31" s="1"/>
  <c r="BP73" i="31"/>
  <c r="BP74" i="31" s="1"/>
  <c r="BP157" i="31"/>
  <c r="BP182" i="31" s="1"/>
  <c r="BP157" i="30"/>
  <c r="BP158" i="30" s="1"/>
  <c r="BP74" i="34"/>
  <c r="BN196" i="30"/>
  <c r="BN184" i="30"/>
  <c r="BN186" i="30" s="1"/>
  <c r="BN193" i="34"/>
  <c r="BO177" i="29"/>
  <c r="BO183" i="29"/>
  <c r="BO185" i="29" s="1"/>
  <c r="BO190" i="29"/>
  <c r="BO192" i="29" s="1"/>
  <c r="BN197" i="31"/>
  <c r="BN191" i="31"/>
  <c r="BN193" i="31" s="1"/>
  <c r="BN184" i="29"/>
  <c r="BN186" i="29" s="1"/>
  <c r="BN196" i="29"/>
  <c r="BP176" i="29"/>
  <c r="BO190" i="31"/>
  <c r="BO192" i="31" s="1"/>
  <c r="BO183" i="31"/>
  <c r="BO185" i="31" s="1"/>
  <c r="BO158" i="29"/>
  <c r="BO189" i="29"/>
  <c r="BO178" i="29"/>
  <c r="BO179" i="29" s="1"/>
  <c r="BO182" i="29"/>
  <c r="BN197" i="29"/>
  <c r="BN191" i="29"/>
  <c r="BN193" i="29" s="1"/>
  <c r="BQ162" i="29"/>
  <c r="BQ61" i="29"/>
  <c r="BQ165" i="29"/>
  <c r="BQ71" i="29"/>
  <c r="BQ144" i="29"/>
  <c r="BQ62" i="29"/>
  <c r="BQ163" i="29"/>
  <c r="BQ150" i="29"/>
  <c r="BQ65" i="29"/>
  <c r="BQ60" i="29"/>
  <c r="BQ146" i="29"/>
  <c r="BQ59" i="29"/>
  <c r="BQ152" i="29"/>
  <c r="BQ173" i="29"/>
  <c r="BQ169" i="29"/>
  <c r="BR2" i="29"/>
  <c r="BQ149" i="29"/>
  <c r="BQ174" i="29"/>
  <c r="BQ145" i="29"/>
  <c r="BQ171" i="29"/>
  <c r="BQ168" i="29"/>
  <c r="BQ68" i="29"/>
  <c r="BQ143" i="29"/>
  <c r="BQ154" i="29"/>
  <c r="BQ155" i="29"/>
  <c r="BQ164" i="29"/>
  <c r="BQ70" i="29"/>
  <c r="BQ66" i="29"/>
  <c r="BQ61" i="2"/>
  <c r="BQ62" i="2" s="1"/>
  <c r="BQ146" i="30"/>
  <c r="BQ150" i="30"/>
  <c r="BQ172" i="30"/>
  <c r="BQ152" i="30"/>
  <c r="BQ66" i="30"/>
  <c r="BQ62" i="30"/>
  <c r="BQ69" i="30"/>
  <c r="BQ169" i="30"/>
  <c r="BQ64" i="30"/>
  <c r="BQ162" i="30"/>
  <c r="BQ163" i="30"/>
  <c r="BQ65" i="30"/>
  <c r="BQ165" i="30"/>
  <c r="BQ143" i="30"/>
  <c r="BQ148" i="30"/>
  <c r="BQ153" i="30"/>
  <c r="BQ168" i="30"/>
  <c r="BQ167" i="30"/>
  <c r="BQ59" i="30"/>
  <c r="BQ171" i="30"/>
  <c r="BQ149" i="30"/>
  <c r="BR2" i="30"/>
  <c r="BQ144" i="30"/>
  <c r="BQ60" i="30"/>
  <c r="BQ68" i="30"/>
  <c r="BP73" i="30"/>
  <c r="BP74" i="30" s="1"/>
  <c r="BM198" i="31"/>
  <c r="BR2" i="43"/>
  <c r="BQ80" i="43"/>
  <c r="BQ85" i="43" s="1"/>
  <c r="BQ79" i="43"/>
  <c r="BQ84" i="43" s="1"/>
  <c r="BQ77" i="43"/>
  <c r="BQ82" i="43" s="1"/>
  <c r="BQ78" i="43"/>
  <c r="BQ83" i="43" s="1"/>
  <c r="BP157" i="29"/>
  <c r="BP73" i="29"/>
  <c r="BP74" i="29" s="1"/>
  <c r="BP190" i="31"/>
  <c r="BP192" i="31" s="1"/>
  <c r="BP183" i="31"/>
  <c r="BP185" i="31" s="1"/>
  <c r="BM194" i="31"/>
  <c r="CB2" i="35"/>
  <c r="CA169" i="35"/>
  <c r="CA176" i="35" s="1"/>
  <c r="CA177" i="35" s="1"/>
  <c r="CA150" i="35"/>
  <c r="CA157" i="35" s="1"/>
  <c r="CA158" i="35" s="1"/>
  <c r="CA66" i="35"/>
  <c r="CA73" i="35" s="1"/>
  <c r="CA74" i="35" s="1"/>
  <c r="BP188" i="34"/>
  <c r="BP181" i="34"/>
  <c r="BQ71" i="10"/>
  <c r="BQ62" i="10"/>
  <c r="BQ70" i="10"/>
  <c r="BQ65" i="10"/>
  <c r="BQ67" i="10"/>
  <c r="BQ59" i="10"/>
  <c r="BR2" i="10"/>
  <c r="BQ66" i="10"/>
  <c r="BY196" i="35"/>
  <c r="BY184" i="35"/>
  <c r="BY186" i="35" s="1"/>
  <c r="BP178" i="31"/>
  <c r="BP179" i="31" s="1"/>
  <c r="BP189" i="31"/>
  <c r="BP176" i="30"/>
  <c r="BP177" i="30" s="1"/>
  <c r="BM194" i="29"/>
  <c r="BZ182" i="35"/>
  <c r="BZ189" i="35"/>
  <c r="BZ178" i="35"/>
  <c r="BZ179" i="35" s="1"/>
  <c r="BP182" i="34"/>
  <c r="BP184" i="34" s="1"/>
  <c r="BP189" i="34"/>
  <c r="BP191" i="34" s="1"/>
  <c r="BO196" i="34"/>
  <c r="BO190" i="34"/>
  <c r="BO192" i="34" s="1"/>
  <c r="BP73" i="10"/>
  <c r="BP74" i="10" s="1"/>
  <c r="BY191" i="35"/>
  <c r="BY193" i="35" s="1"/>
  <c r="BY197" i="35"/>
  <c r="BO178" i="31"/>
  <c r="BO179" i="31" s="1"/>
  <c r="BO182" i="31"/>
  <c r="BO189" i="31"/>
  <c r="BR58" i="2"/>
  <c r="BR54" i="2"/>
  <c r="BR57" i="2"/>
  <c r="BR59" i="2"/>
  <c r="BR60" i="2"/>
  <c r="BR50" i="2"/>
  <c r="BR56" i="2"/>
  <c r="BS2" i="2"/>
  <c r="BR51" i="2"/>
  <c r="BR53" i="2"/>
  <c r="BR55" i="2"/>
  <c r="BR52" i="2"/>
  <c r="BM198" i="29"/>
  <c r="BZ183" i="35"/>
  <c r="BZ185" i="35" s="1"/>
  <c r="BZ190" i="35"/>
  <c r="BZ192" i="35" s="1"/>
  <c r="BO195" i="34"/>
  <c r="BO183" i="34"/>
  <c r="BO185" i="34" s="1"/>
  <c r="BO193" i="34" s="1"/>
  <c r="BM194" i="30"/>
  <c r="BO192" i="30"/>
  <c r="BR2" i="48"/>
  <c r="BQ21" i="48"/>
  <c r="BQ23" i="48" s="1"/>
  <c r="BQ169" i="31"/>
  <c r="BQ165" i="31"/>
  <c r="BQ143" i="31"/>
  <c r="BQ146" i="31"/>
  <c r="BQ68" i="31"/>
  <c r="BQ66" i="31"/>
  <c r="BQ168" i="31"/>
  <c r="BQ171" i="31"/>
  <c r="BR2" i="31"/>
  <c r="BQ62" i="31"/>
  <c r="BQ150" i="31"/>
  <c r="BQ65" i="31"/>
  <c r="BQ59" i="31"/>
  <c r="BQ162" i="31"/>
  <c r="BQ149" i="31"/>
  <c r="BQ152" i="31"/>
  <c r="BO182" i="30"/>
  <c r="BO178" i="30"/>
  <c r="BO179" i="30" s="1"/>
  <c r="BO189" i="30"/>
  <c r="BQ57" i="32"/>
  <c r="BQ56" i="32"/>
  <c r="BR2" i="32"/>
  <c r="BQ50" i="32"/>
  <c r="BQ54" i="32"/>
  <c r="BQ58" i="32"/>
  <c r="BQ52" i="32"/>
  <c r="BQ55" i="32"/>
  <c r="BQ59" i="32"/>
  <c r="BQ53" i="32"/>
  <c r="BQ51" i="32"/>
  <c r="BP61" i="32"/>
  <c r="BP62" i="32" s="1"/>
  <c r="BN191" i="30"/>
  <c r="BN193" i="30" s="1"/>
  <c r="BN197" i="30"/>
  <c r="BP176" i="34"/>
  <c r="BN197" i="34"/>
  <c r="BN184" i="31"/>
  <c r="BN186" i="31" s="1"/>
  <c r="BN194" i="31" s="1"/>
  <c r="BN196" i="31"/>
  <c r="BQ66" i="34"/>
  <c r="BQ73" i="34" s="1"/>
  <c r="BQ178" i="34" s="1"/>
  <c r="BR2" i="34"/>
  <c r="BQ149" i="34"/>
  <c r="BQ156" i="34" s="1"/>
  <c r="BQ168" i="34"/>
  <c r="BQ175" i="34" s="1"/>
  <c r="BM198" i="30"/>
  <c r="BR2" i="33"/>
  <c r="BQ66" i="33"/>
  <c r="BQ73" i="33" s="1"/>
  <c r="BQ74" i="33" s="1"/>
  <c r="BO185" i="30"/>
  <c r="BP158" i="31" l="1"/>
  <c r="BP178" i="30"/>
  <c r="BP179" i="30" s="1"/>
  <c r="BP189" i="30"/>
  <c r="BP182" i="30"/>
  <c r="BN198" i="31"/>
  <c r="BR61" i="2"/>
  <c r="BR62" i="2" s="1"/>
  <c r="BQ73" i="31"/>
  <c r="BQ74" i="31" s="1"/>
  <c r="BQ176" i="29"/>
  <c r="BQ183" i="29" s="1"/>
  <c r="BQ73" i="30"/>
  <c r="BO184" i="30"/>
  <c r="BO186" i="30" s="1"/>
  <c r="BO196" i="30"/>
  <c r="BR168" i="31"/>
  <c r="BR165" i="31"/>
  <c r="BS2" i="31"/>
  <c r="BR146" i="31"/>
  <c r="BR162" i="31"/>
  <c r="BR59" i="31"/>
  <c r="BR169" i="31"/>
  <c r="BR171" i="31"/>
  <c r="BR66" i="31"/>
  <c r="BR65" i="31"/>
  <c r="BR149" i="31"/>
  <c r="BR143" i="31"/>
  <c r="BR62" i="31"/>
  <c r="BR150" i="31"/>
  <c r="BR68" i="31"/>
  <c r="BR152" i="31"/>
  <c r="BO197" i="31"/>
  <c r="BO191" i="31"/>
  <c r="BO193" i="31" s="1"/>
  <c r="BP191" i="30"/>
  <c r="BP183" i="34"/>
  <c r="BP185" i="34" s="1"/>
  <c r="BP195" i="34"/>
  <c r="BQ74" i="30"/>
  <c r="BO184" i="31"/>
  <c r="BO186" i="31" s="1"/>
  <c r="BO196" i="31"/>
  <c r="BP184" i="30"/>
  <c r="BR62" i="10"/>
  <c r="BR67" i="10"/>
  <c r="BR66" i="10"/>
  <c r="BR71" i="10"/>
  <c r="BR59" i="10"/>
  <c r="BS2" i="10"/>
  <c r="BR70" i="10"/>
  <c r="BR65" i="10"/>
  <c r="BP190" i="34"/>
  <c r="BP192" i="34" s="1"/>
  <c r="BP196" i="34"/>
  <c r="BQ176" i="30"/>
  <c r="BR68" i="29"/>
  <c r="BR174" i="29"/>
  <c r="BR65" i="29"/>
  <c r="BR152" i="29"/>
  <c r="BR173" i="29"/>
  <c r="BR146" i="29"/>
  <c r="BS2" i="29"/>
  <c r="BR165" i="29"/>
  <c r="BR150" i="29"/>
  <c r="BR143" i="29"/>
  <c r="BR59" i="29"/>
  <c r="BR164" i="29"/>
  <c r="BR66" i="29"/>
  <c r="BR149" i="29"/>
  <c r="BR60" i="29"/>
  <c r="BR70" i="29"/>
  <c r="BR163" i="29"/>
  <c r="BR144" i="29"/>
  <c r="BR155" i="29"/>
  <c r="BR162" i="29"/>
  <c r="BR71" i="29"/>
  <c r="BR61" i="29"/>
  <c r="BR169" i="29"/>
  <c r="BR62" i="29"/>
  <c r="BR154" i="29"/>
  <c r="BR171" i="29"/>
  <c r="BR145" i="29"/>
  <c r="BR168" i="29"/>
  <c r="BP177" i="29"/>
  <c r="BP183" i="29"/>
  <c r="BP185" i="29" s="1"/>
  <c r="BP190" i="29"/>
  <c r="BP192" i="29" s="1"/>
  <c r="BQ188" i="34"/>
  <c r="BQ181" i="34"/>
  <c r="BR66" i="34"/>
  <c r="BR73" i="34" s="1"/>
  <c r="BR178" i="34" s="1"/>
  <c r="BS2" i="34"/>
  <c r="BR149" i="34"/>
  <c r="BR156" i="34" s="1"/>
  <c r="BR168" i="34"/>
  <c r="BR175" i="34" s="1"/>
  <c r="BQ61" i="32"/>
  <c r="BQ62" i="32" s="1"/>
  <c r="BS2" i="48"/>
  <c r="BR21" i="48"/>
  <c r="BR23" i="48" s="1"/>
  <c r="BQ73" i="10"/>
  <c r="BQ74" i="10" s="1"/>
  <c r="BP189" i="29"/>
  <c r="BP182" i="29"/>
  <c r="BP178" i="29"/>
  <c r="BP179" i="29" s="1"/>
  <c r="BQ157" i="29"/>
  <c r="BN198" i="29"/>
  <c r="BR54" i="32"/>
  <c r="BR55" i="32"/>
  <c r="BR52" i="32"/>
  <c r="BR56" i="32"/>
  <c r="BR59" i="32"/>
  <c r="BS2" i="32"/>
  <c r="BR50" i="32"/>
  <c r="BR57" i="32"/>
  <c r="BR58" i="32"/>
  <c r="BR51" i="32"/>
  <c r="BR53" i="32"/>
  <c r="BQ176" i="31"/>
  <c r="BP196" i="31"/>
  <c r="BP184" i="31"/>
  <c r="BP186" i="31" s="1"/>
  <c r="CA178" i="35"/>
  <c r="CA179" i="35" s="1"/>
  <c r="CA189" i="35"/>
  <c r="CA182" i="35"/>
  <c r="BO196" i="29"/>
  <c r="BO184" i="29"/>
  <c r="BO186" i="29" s="1"/>
  <c r="BN194" i="29"/>
  <c r="BZ191" i="35"/>
  <c r="BZ193" i="35" s="1"/>
  <c r="BZ197" i="35"/>
  <c r="BP191" i="31"/>
  <c r="BP193" i="31" s="1"/>
  <c r="BP197" i="31"/>
  <c r="CA183" i="35"/>
  <c r="CA185" i="35" s="1"/>
  <c r="CA190" i="35"/>
  <c r="CA192" i="35" s="1"/>
  <c r="BQ177" i="30"/>
  <c r="BZ184" i="35"/>
  <c r="BZ186" i="35" s="1"/>
  <c r="BZ196" i="35"/>
  <c r="CB66" i="35"/>
  <c r="CB73" i="35" s="1"/>
  <c r="CB74" i="35" s="1"/>
  <c r="CB150" i="35"/>
  <c r="CB157" i="35" s="1"/>
  <c r="CB158" i="35" s="1"/>
  <c r="CB169" i="35"/>
  <c r="CB176" i="35" s="1"/>
  <c r="CC2" i="35"/>
  <c r="BR143" i="30"/>
  <c r="BR144" i="30"/>
  <c r="BR172" i="30"/>
  <c r="BR165" i="30"/>
  <c r="BR163" i="30"/>
  <c r="BR66" i="30"/>
  <c r="BR167" i="30"/>
  <c r="BR149" i="30"/>
  <c r="BR150" i="30"/>
  <c r="BS2" i="30"/>
  <c r="BR69" i="30"/>
  <c r="BR60" i="30"/>
  <c r="BR65" i="30"/>
  <c r="BR153" i="30"/>
  <c r="BR152" i="30"/>
  <c r="BR162" i="30"/>
  <c r="BR146" i="30"/>
  <c r="BR64" i="30"/>
  <c r="BR68" i="30"/>
  <c r="BR168" i="30"/>
  <c r="BR59" i="30"/>
  <c r="BR171" i="30"/>
  <c r="BR148" i="30"/>
  <c r="BR62" i="30"/>
  <c r="BR169" i="30"/>
  <c r="BQ157" i="30"/>
  <c r="BQ73" i="29"/>
  <c r="BQ74" i="29" s="1"/>
  <c r="BO197" i="29"/>
  <c r="BO191" i="29"/>
  <c r="BO193" i="29" s="1"/>
  <c r="BN194" i="30"/>
  <c r="BQ157" i="31"/>
  <c r="BQ158" i="31" s="1"/>
  <c r="BO197" i="34"/>
  <c r="BY194" i="35"/>
  <c r="BP158" i="29"/>
  <c r="BQ158" i="29" s="1"/>
  <c r="BQ157" i="34"/>
  <c r="BN198" i="30"/>
  <c r="BQ189" i="34"/>
  <c r="BQ191" i="34" s="1"/>
  <c r="BQ182" i="34"/>
  <c r="BQ184" i="34" s="1"/>
  <c r="BR66" i="33"/>
  <c r="BR73" i="33" s="1"/>
  <c r="BR74" i="33" s="1"/>
  <c r="BS2" i="33"/>
  <c r="BO191" i="30"/>
  <c r="BO193" i="30" s="1"/>
  <c r="BO197" i="30"/>
  <c r="BQ176" i="34"/>
  <c r="BR176" i="34" s="1"/>
  <c r="BS52" i="2"/>
  <c r="BS58" i="2"/>
  <c r="BS53" i="2"/>
  <c r="BS51" i="2"/>
  <c r="BS55" i="2"/>
  <c r="BS54" i="2"/>
  <c r="BS57" i="2"/>
  <c r="BT2" i="2"/>
  <c r="BS59" i="2"/>
  <c r="BS60" i="2"/>
  <c r="BS50" i="2"/>
  <c r="BS56" i="2"/>
  <c r="BP183" i="30"/>
  <c r="BP185" i="30" s="1"/>
  <c r="BP190" i="30"/>
  <c r="BP192" i="30" s="1"/>
  <c r="BY198" i="35"/>
  <c r="BR80" i="43"/>
  <c r="BR85" i="43" s="1"/>
  <c r="BR79" i="43"/>
  <c r="BR84" i="43" s="1"/>
  <c r="BR78" i="43"/>
  <c r="BR83" i="43" s="1"/>
  <c r="BS2" i="43"/>
  <c r="BR77" i="43"/>
  <c r="BR82" i="43" s="1"/>
  <c r="BQ74" i="34"/>
  <c r="BR74" i="34" s="1"/>
  <c r="BO194" i="31" l="1"/>
  <c r="BQ190" i="29"/>
  <c r="BP194" i="31"/>
  <c r="BO198" i="31"/>
  <c r="BZ194" i="35"/>
  <c r="BZ198" i="35"/>
  <c r="BR157" i="34"/>
  <c r="BQ177" i="29"/>
  <c r="BP198" i="31"/>
  <c r="BR176" i="31"/>
  <c r="BR190" i="31" s="1"/>
  <c r="BP193" i="34"/>
  <c r="BR157" i="31"/>
  <c r="BR158" i="31" s="1"/>
  <c r="BS50" i="32"/>
  <c r="BS58" i="32"/>
  <c r="BS51" i="32"/>
  <c r="BS59" i="32"/>
  <c r="BS57" i="32"/>
  <c r="BT2" i="32"/>
  <c r="BS55" i="32"/>
  <c r="BS54" i="32"/>
  <c r="BS52" i="32"/>
  <c r="BS56" i="32"/>
  <c r="BS53" i="32"/>
  <c r="BR189" i="34"/>
  <c r="BR191" i="34" s="1"/>
  <c r="BR182" i="34"/>
  <c r="BR184" i="34" s="1"/>
  <c r="BP196" i="30"/>
  <c r="BP196" i="29"/>
  <c r="BP184" i="29"/>
  <c r="BP186" i="29" s="1"/>
  <c r="BR188" i="34"/>
  <c r="BR181" i="34"/>
  <c r="BR176" i="29"/>
  <c r="BP186" i="30"/>
  <c r="BP197" i="30"/>
  <c r="BQ182" i="30"/>
  <c r="BQ178" i="30"/>
  <c r="BQ179" i="30" s="1"/>
  <c r="BQ189" i="30"/>
  <c r="BQ158" i="30"/>
  <c r="BS162" i="30"/>
  <c r="BS65" i="30"/>
  <c r="BS144" i="30"/>
  <c r="BS150" i="30"/>
  <c r="BS148" i="30"/>
  <c r="BS66" i="30"/>
  <c r="BS68" i="30"/>
  <c r="BS59" i="30"/>
  <c r="BS69" i="30"/>
  <c r="BS60" i="30"/>
  <c r="BS62" i="30"/>
  <c r="BS163" i="30"/>
  <c r="BS153" i="30"/>
  <c r="BT2" i="30"/>
  <c r="BS64" i="30"/>
  <c r="BS168" i="30"/>
  <c r="BS143" i="30"/>
  <c r="BS152" i="30"/>
  <c r="BS172" i="30"/>
  <c r="BS171" i="30"/>
  <c r="BS165" i="30"/>
  <c r="BS149" i="30"/>
  <c r="BS169" i="30"/>
  <c r="BS146" i="30"/>
  <c r="BS167" i="30"/>
  <c r="BQ183" i="31"/>
  <c r="BQ185" i="31" s="1"/>
  <c r="BQ190" i="31"/>
  <c r="BQ192" i="31" s="1"/>
  <c r="BP197" i="29"/>
  <c r="BP191" i="29"/>
  <c r="BP193" i="29" s="1"/>
  <c r="BT2" i="34"/>
  <c r="BS168" i="34"/>
  <c r="BS175" i="34" s="1"/>
  <c r="BS176" i="34" s="1"/>
  <c r="BS149" i="34"/>
  <c r="BS156" i="34" s="1"/>
  <c r="BS157" i="34" s="1"/>
  <c r="BS66" i="34"/>
  <c r="BS73" i="34" s="1"/>
  <c r="BS178" i="34" s="1"/>
  <c r="BR73" i="29"/>
  <c r="BR74" i="29" s="1"/>
  <c r="BT2" i="10"/>
  <c r="BS71" i="10"/>
  <c r="BS62" i="10"/>
  <c r="BS67" i="10"/>
  <c r="BS65" i="10"/>
  <c r="BS59" i="10"/>
  <c r="BS66" i="10"/>
  <c r="BS70" i="10"/>
  <c r="BP193" i="30"/>
  <c r="BS168" i="31"/>
  <c r="BS146" i="31"/>
  <c r="BS143" i="31"/>
  <c r="BS62" i="31"/>
  <c r="BS149" i="31"/>
  <c r="BS150" i="31"/>
  <c r="BS162" i="31"/>
  <c r="BS171" i="31"/>
  <c r="BS165" i="31"/>
  <c r="BS152" i="31"/>
  <c r="BS68" i="31"/>
  <c r="BS59" i="31"/>
  <c r="BT2" i="31"/>
  <c r="BS66" i="31"/>
  <c r="BS65" i="31"/>
  <c r="BS169" i="31"/>
  <c r="BR157" i="30"/>
  <c r="BQ177" i="31"/>
  <c r="BO194" i="29"/>
  <c r="BR157" i="29"/>
  <c r="BR158" i="29" s="1"/>
  <c r="BR73" i="10"/>
  <c r="BR74" i="10" s="1"/>
  <c r="BT2" i="33"/>
  <c r="BS66" i="33"/>
  <c r="BS73" i="33" s="1"/>
  <c r="BS74" i="33" s="1"/>
  <c r="BR176" i="30"/>
  <c r="BR177" i="30" s="1"/>
  <c r="CC66" i="35"/>
  <c r="CC73" i="35" s="1"/>
  <c r="CC74" i="35" s="1"/>
  <c r="CC169" i="35"/>
  <c r="CC176" i="35" s="1"/>
  <c r="CC150" i="35"/>
  <c r="CC157" i="35" s="1"/>
  <c r="CC158" i="35" s="1"/>
  <c r="CD2" i="35"/>
  <c r="BO198" i="29"/>
  <c r="BQ195" i="34"/>
  <c r="BQ183" i="34"/>
  <c r="BQ185" i="34" s="1"/>
  <c r="BQ192" i="29"/>
  <c r="CB190" i="35"/>
  <c r="CB192" i="35" s="1"/>
  <c r="CB183" i="35"/>
  <c r="CB185" i="35" s="1"/>
  <c r="CA196" i="35"/>
  <c r="CA184" i="35"/>
  <c r="CA186" i="35" s="1"/>
  <c r="BQ196" i="34"/>
  <c r="BQ190" i="34"/>
  <c r="BQ192" i="34" s="1"/>
  <c r="BQ183" i="30"/>
  <c r="BQ185" i="30" s="1"/>
  <c r="BQ190" i="30"/>
  <c r="BQ192" i="30" s="1"/>
  <c r="BQ185" i="29"/>
  <c r="BO198" i="30"/>
  <c r="BQ178" i="31"/>
  <c r="BQ179" i="31" s="1"/>
  <c r="BQ182" i="31"/>
  <c r="BQ189" i="31"/>
  <c r="BS61" i="2"/>
  <c r="BS62" i="2" s="1"/>
  <c r="CB189" i="35"/>
  <c r="CB182" i="35"/>
  <c r="CB178" i="35"/>
  <c r="CB179" i="35" s="1"/>
  <c r="CA197" i="35"/>
  <c r="CA191" i="35"/>
  <c r="CA193" i="35" s="1"/>
  <c r="BT2" i="48"/>
  <c r="BS21" i="48"/>
  <c r="BS23" i="48" s="1"/>
  <c r="BS61" i="29"/>
  <c r="BS150" i="29"/>
  <c r="BS163" i="29"/>
  <c r="BS154" i="29"/>
  <c r="BS71" i="29"/>
  <c r="BS143" i="29"/>
  <c r="BS59" i="29"/>
  <c r="BS155" i="29"/>
  <c r="BS174" i="29"/>
  <c r="BS152" i="29"/>
  <c r="BS168" i="29"/>
  <c r="BS171" i="29"/>
  <c r="BS145" i="29"/>
  <c r="BS169" i="29"/>
  <c r="BS66" i="29"/>
  <c r="BS70" i="29"/>
  <c r="BT2" i="29"/>
  <c r="BS162" i="29"/>
  <c r="BS165" i="29"/>
  <c r="BS146" i="29"/>
  <c r="BS144" i="29"/>
  <c r="BS62" i="29"/>
  <c r="BS60" i="29"/>
  <c r="BS149" i="29"/>
  <c r="BS68" i="29"/>
  <c r="BS173" i="29"/>
  <c r="BS164" i="29"/>
  <c r="BS65" i="29"/>
  <c r="BO194" i="30"/>
  <c r="BT51" i="2"/>
  <c r="BT53" i="2"/>
  <c r="BT57" i="2"/>
  <c r="BT55" i="2"/>
  <c r="BU2" i="2"/>
  <c r="BT54" i="2"/>
  <c r="BT60" i="2"/>
  <c r="BT52" i="2"/>
  <c r="BT58" i="2"/>
  <c r="BT59" i="2"/>
  <c r="BT56" i="2"/>
  <c r="BT50" i="2"/>
  <c r="BS78" i="43"/>
  <c r="BS83" i="43" s="1"/>
  <c r="BS79" i="43"/>
  <c r="BS84" i="43" s="1"/>
  <c r="BS80" i="43"/>
  <c r="BS85" i="43" s="1"/>
  <c r="BS77" i="43"/>
  <c r="BS82" i="43" s="1"/>
  <c r="BT2" i="43"/>
  <c r="BR73" i="30"/>
  <c r="BR74" i="30" s="1"/>
  <c r="BR61" i="32"/>
  <c r="BR62" i="32" s="1"/>
  <c r="BQ182" i="29"/>
  <c r="BQ189" i="29"/>
  <c r="BQ178" i="29"/>
  <c r="BQ179" i="29" s="1"/>
  <c r="BP197" i="34"/>
  <c r="BR73" i="31"/>
  <c r="BR74" i="31" s="1"/>
  <c r="CB177" i="35"/>
  <c r="CC177" i="35" s="1"/>
  <c r="BR189" i="31" l="1"/>
  <c r="BR182" i="31"/>
  <c r="BQ193" i="34"/>
  <c r="BS74" i="34"/>
  <c r="BR177" i="31"/>
  <c r="BR178" i="31"/>
  <c r="BR183" i="31"/>
  <c r="BS73" i="10"/>
  <c r="BS74" i="10" s="1"/>
  <c r="BP198" i="30"/>
  <c r="BS176" i="29"/>
  <c r="CB197" i="35"/>
  <c r="CB191" i="35"/>
  <c r="CB193" i="35" s="1"/>
  <c r="BT66" i="30"/>
  <c r="BT68" i="30"/>
  <c r="BT64" i="30"/>
  <c r="BT172" i="30"/>
  <c r="BU2" i="30"/>
  <c r="BT153" i="30"/>
  <c r="BT150" i="30"/>
  <c r="BT163" i="30"/>
  <c r="BT60" i="30"/>
  <c r="BT152" i="30"/>
  <c r="BT167" i="30"/>
  <c r="BT65" i="30"/>
  <c r="BT149" i="30"/>
  <c r="BT69" i="30"/>
  <c r="BT144" i="30"/>
  <c r="BT148" i="30"/>
  <c r="BT165" i="30"/>
  <c r="BT162" i="30"/>
  <c r="BT169" i="30"/>
  <c r="BT171" i="30"/>
  <c r="BT143" i="30"/>
  <c r="BT62" i="30"/>
  <c r="BT168" i="30"/>
  <c r="BT59" i="30"/>
  <c r="BT146" i="30"/>
  <c r="BR183" i="29"/>
  <c r="BR185" i="29" s="1"/>
  <c r="BR190" i="29"/>
  <c r="BR192" i="29" s="1"/>
  <c r="BQ184" i="29"/>
  <c r="BQ186" i="29" s="1"/>
  <c r="BQ196" i="29"/>
  <c r="BT61" i="2"/>
  <c r="BT62" i="2" s="1"/>
  <c r="BT174" i="29"/>
  <c r="BT144" i="29"/>
  <c r="BT173" i="29"/>
  <c r="BT149" i="29"/>
  <c r="BT155" i="29"/>
  <c r="BT59" i="29"/>
  <c r="BT165" i="29"/>
  <c r="BT169" i="29"/>
  <c r="BT152" i="29"/>
  <c r="BT143" i="29"/>
  <c r="BT162" i="29"/>
  <c r="BT68" i="29"/>
  <c r="BT62" i="29"/>
  <c r="BT65" i="29"/>
  <c r="BT61" i="29"/>
  <c r="BT146" i="29"/>
  <c r="BT66" i="29"/>
  <c r="BT150" i="29"/>
  <c r="BT168" i="29"/>
  <c r="BT71" i="29"/>
  <c r="BT171" i="29"/>
  <c r="BT164" i="29"/>
  <c r="BU2" i="29"/>
  <c r="BT145" i="29"/>
  <c r="BT60" i="29"/>
  <c r="BT163" i="29"/>
  <c r="BT154" i="29"/>
  <c r="BT70" i="29"/>
  <c r="BQ197" i="34"/>
  <c r="BU2" i="33"/>
  <c r="BT66" i="33"/>
  <c r="BT73" i="33" s="1"/>
  <c r="BT74" i="33" s="1"/>
  <c r="BQ196" i="30"/>
  <c r="BQ184" i="30"/>
  <c r="BQ186" i="30" s="1"/>
  <c r="BR195" i="34"/>
  <c r="BR183" i="34"/>
  <c r="BR185" i="34" s="1"/>
  <c r="BR177" i="29"/>
  <c r="BT52" i="32"/>
  <c r="BT51" i="32"/>
  <c r="BT53" i="32"/>
  <c r="BT56" i="32"/>
  <c r="BT54" i="32"/>
  <c r="BT57" i="32"/>
  <c r="BU2" i="32"/>
  <c r="BT59" i="32"/>
  <c r="BT50" i="32"/>
  <c r="BT58" i="32"/>
  <c r="BT55" i="32"/>
  <c r="BT79" i="43"/>
  <c r="BT84" i="43" s="1"/>
  <c r="BT78" i="43"/>
  <c r="BT83" i="43" s="1"/>
  <c r="BT77" i="43"/>
  <c r="BT82" i="43" s="1"/>
  <c r="BT80" i="43"/>
  <c r="BT85" i="43" s="1"/>
  <c r="BU2" i="43"/>
  <c r="BQ197" i="31"/>
  <c r="BQ191" i="31"/>
  <c r="BQ193" i="31" s="1"/>
  <c r="BU2" i="10"/>
  <c r="BT70" i="10"/>
  <c r="BT65" i="10"/>
  <c r="BT71" i="10"/>
  <c r="BT67" i="10"/>
  <c r="BT66" i="10"/>
  <c r="BT59" i="10"/>
  <c r="BT62" i="10"/>
  <c r="BR196" i="34"/>
  <c r="BR190" i="34"/>
  <c r="BR192" i="34" s="1"/>
  <c r="BQ197" i="29"/>
  <c r="BQ191" i="29"/>
  <c r="BQ193" i="29" s="1"/>
  <c r="BU53" i="2"/>
  <c r="BU57" i="2"/>
  <c r="BV2" i="2"/>
  <c r="BU50" i="2"/>
  <c r="BU60" i="2"/>
  <c r="BU56" i="2"/>
  <c r="BU51" i="2"/>
  <c r="BU52" i="2"/>
  <c r="BU54" i="2"/>
  <c r="BU55" i="2"/>
  <c r="BU58" i="2"/>
  <c r="BU59" i="2"/>
  <c r="BS73" i="29"/>
  <c r="BS74" i="29" s="1"/>
  <c r="BU2" i="48"/>
  <c r="BT21" i="48"/>
  <c r="BT23" i="48" s="1"/>
  <c r="BQ196" i="31"/>
  <c r="BQ184" i="31"/>
  <c r="BQ186" i="31" s="1"/>
  <c r="CA194" i="35"/>
  <c r="CD150" i="35"/>
  <c r="CD157" i="35" s="1"/>
  <c r="CD66" i="35"/>
  <c r="CD73" i="35" s="1"/>
  <c r="CD74" i="35" s="1"/>
  <c r="CD169" i="35"/>
  <c r="CD176" i="35" s="1"/>
  <c r="CD177" i="35" s="1"/>
  <c r="CE2" i="35"/>
  <c r="BS176" i="31"/>
  <c r="BS177" i="31" s="1"/>
  <c r="BR184" i="31"/>
  <c r="BR196" i="31"/>
  <c r="BP194" i="29"/>
  <c r="BS157" i="29"/>
  <c r="CA198" i="35"/>
  <c r="CC189" i="35"/>
  <c r="CC178" i="35"/>
  <c r="CC179" i="35" s="1"/>
  <c r="CC182" i="35"/>
  <c r="BR178" i="29"/>
  <c r="BR179" i="29" s="1"/>
  <c r="BR189" i="29"/>
  <c r="BR182" i="29"/>
  <c r="BR179" i="31"/>
  <c r="BP198" i="29"/>
  <c r="CC190" i="35"/>
  <c r="CC192" i="35" s="1"/>
  <c r="CC183" i="35"/>
  <c r="CC185" i="35" s="1"/>
  <c r="BT146" i="31"/>
  <c r="BT171" i="31"/>
  <c r="BT66" i="31"/>
  <c r="BT150" i="31"/>
  <c r="BT165" i="31"/>
  <c r="BT162" i="31"/>
  <c r="BU2" i="31"/>
  <c r="BT169" i="31"/>
  <c r="BT68" i="31"/>
  <c r="BT59" i="31"/>
  <c r="BT152" i="31"/>
  <c r="BT149" i="31"/>
  <c r="BT143" i="31"/>
  <c r="BT65" i="31"/>
  <c r="BT62" i="31"/>
  <c r="BT168" i="31"/>
  <c r="BS188" i="34"/>
  <c r="BS181" i="34"/>
  <c r="BS157" i="30"/>
  <c r="BS176" i="30"/>
  <c r="BS177" i="30" s="1"/>
  <c r="BR197" i="31"/>
  <c r="BR191" i="31"/>
  <c r="BS73" i="31"/>
  <c r="BS74" i="31" s="1"/>
  <c r="BS189" i="34"/>
  <c r="BS191" i="34" s="1"/>
  <c r="BS182" i="34"/>
  <c r="BS184" i="34" s="1"/>
  <c r="BS73" i="30"/>
  <c r="BS74" i="30" s="1"/>
  <c r="BR158" i="30"/>
  <c r="BR185" i="31"/>
  <c r="BS61" i="32"/>
  <c r="BS62" i="32" s="1"/>
  <c r="CB184" i="35"/>
  <c r="CB186" i="35" s="1"/>
  <c r="CB194" i="35" s="1"/>
  <c r="CB196" i="35"/>
  <c r="CB198" i="35" s="1"/>
  <c r="BR190" i="30"/>
  <c r="BR192" i="30" s="1"/>
  <c r="BR183" i="30"/>
  <c r="BR185" i="30" s="1"/>
  <c r="BR178" i="30"/>
  <c r="BR179" i="30" s="1"/>
  <c r="BR189" i="30"/>
  <c r="BR182" i="30"/>
  <c r="BS157" i="31"/>
  <c r="BU2" i="34"/>
  <c r="BT168" i="34"/>
  <c r="BT175" i="34" s="1"/>
  <c r="BT176" i="34" s="1"/>
  <c r="BT149" i="34"/>
  <c r="BT156" i="34" s="1"/>
  <c r="BT157" i="34" s="1"/>
  <c r="BT66" i="34"/>
  <c r="BT73" i="34" s="1"/>
  <c r="BT178" i="34" s="1"/>
  <c r="BQ197" i="30"/>
  <c r="BQ191" i="30"/>
  <c r="BQ193" i="30" s="1"/>
  <c r="BP194" i="30"/>
  <c r="BR192" i="31"/>
  <c r="BT157" i="31" l="1"/>
  <c r="BS177" i="29"/>
  <c r="BQ194" i="31"/>
  <c r="BT73" i="30"/>
  <c r="BS190" i="34"/>
  <c r="BS192" i="34" s="1"/>
  <c r="BS196" i="34"/>
  <c r="CC196" i="35"/>
  <c r="CC184" i="35"/>
  <c r="CC186" i="35" s="1"/>
  <c r="BS190" i="31"/>
  <c r="BS192" i="31" s="1"/>
  <c r="BS183" i="31"/>
  <c r="BS185" i="31" s="1"/>
  <c r="BQ194" i="30"/>
  <c r="BT157" i="29"/>
  <c r="BT74" i="30"/>
  <c r="BT74" i="34"/>
  <c r="CE169" i="35"/>
  <c r="CE176" i="35" s="1"/>
  <c r="CE150" i="35"/>
  <c r="CE157" i="35" s="1"/>
  <c r="CE66" i="35"/>
  <c r="CE73" i="35" s="1"/>
  <c r="CE74" i="35" s="1"/>
  <c r="CF2" i="35"/>
  <c r="BU21" i="48"/>
  <c r="BU23" i="48" s="1"/>
  <c r="BV2" i="48"/>
  <c r="BQ198" i="30"/>
  <c r="BU168" i="31"/>
  <c r="BU66" i="31"/>
  <c r="BV2" i="31"/>
  <c r="BU59" i="31"/>
  <c r="BU152" i="31"/>
  <c r="BU65" i="31"/>
  <c r="BU150" i="31"/>
  <c r="BU165" i="31"/>
  <c r="BU143" i="31"/>
  <c r="BU146" i="31"/>
  <c r="BU68" i="31"/>
  <c r="BU171" i="31"/>
  <c r="BU62" i="31"/>
  <c r="BU162" i="31"/>
  <c r="BU169" i="31"/>
  <c r="BU149" i="31"/>
  <c r="CC191" i="35"/>
  <c r="CC193" i="35" s="1"/>
  <c r="CC197" i="35"/>
  <c r="CD190" i="35"/>
  <c r="CD192" i="35" s="1"/>
  <c r="CD183" i="35"/>
  <c r="CD185" i="35" s="1"/>
  <c r="BU70" i="10"/>
  <c r="BU67" i="10"/>
  <c r="BU62" i="10"/>
  <c r="BV2" i="10"/>
  <c r="BU71" i="10"/>
  <c r="BU59" i="10"/>
  <c r="BU66" i="10"/>
  <c r="BU65" i="10"/>
  <c r="BR196" i="30"/>
  <c r="BR184" i="30"/>
  <c r="BR186" i="30" s="1"/>
  <c r="BR193" i="31"/>
  <c r="BT176" i="31"/>
  <c r="BU61" i="2"/>
  <c r="BU62" i="2" s="1"/>
  <c r="BU171" i="29"/>
  <c r="BU168" i="29"/>
  <c r="BU144" i="29"/>
  <c r="BU169" i="29"/>
  <c r="BU65" i="29"/>
  <c r="BU66" i="29"/>
  <c r="BU165" i="29"/>
  <c r="BU150" i="29"/>
  <c r="BU143" i="29"/>
  <c r="BU145" i="29"/>
  <c r="BU149" i="29"/>
  <c r="BU155" i="29"/>
  <c r="BU163" i="29"/>
  <c r="BU173" i="29"/>
  <c r="BU152" i="29"/>
  <c r="BU162" i="29"/>
  <c r="BU60" i="29"/>
  <c r="BU68" i="29"/>
  <c r="BU70" i="29"/>
  <c r="BU164" i="29"/>
  <c r="BV2" i="29"/>
  <c r="BU146" i="29"/>
  <c r="BU61" i="29"/>
  <c r="BU154" i="29"/>
  <c r="BU174" i="29"/>
  <c r="BU71" i="29"/>
  <c r="BU62" i="29"/>
  <c r="BU59" i="29"/>
  <c r="BQ198" i="29"/>
  <c r="BT157" i="30"/>
  <c r="BU150" i="30"/>
  <c r="BU65" i="30"/>
  <c r="BU149" i="30"/>
  <c r="BU60" i="30"/>
  <c r="BU163" i="30"/>
  <c r="BU64" i="30"/>
  <c r="BU143" i="30"/>
  <c r="BU171" i="30"/>
  <c r="BU148" i="30"/>
  <c r="BU165" i="30"/>
  <c r="BU168" i="30"/>
  <c r="BU69" i="30"/>
  <c r="BU62" i="30"/>
  <c r="BV2" i="30"/>
  <c r="BU68" i="30"/>
  <c r="BU59" i="30"/>
  <c r="BU66" i="30"/>
  <c r="BU153" i="30"/>
  <c r="BU152" i="30"/>
  <c r="BU162" i="30"/>
  <c r="BU172" i="30"/>
  <c r="BU167" i="30"/>
  <c r="BU169" i="30"/>
  <c r="BU146" i="30"/>
  <c r="BU144" i="30"/>
  <c r="BS190" i="29"/>
  <c r="BS192" i="29" s="1"/>
  <c r="BS183" i="29"/>
  <c r="BS185" i="29" s="1"/>
  <c r="BR197" i="30"/>
  <c r="BR191" i="30"/>
  <c r="BR193" i="30" s="1"/>
  <c r="BT189" i="31"/>
  <c r="BT178" i="31"/>
  <c r="BT182" i="31"/>
  <c r="BS178" i="29"/>
  <c r="BS179" i="29" s="1"/>
  <c r="BS182" i="29"/>
  <c r="BS189" i="29"/>
  <c r="CD178" i="35"/>
  <c r="CD179" i="35" s="1"/>
  <c r="CD182" i="35"/>
  <c r="CD189" i="35"/>
  <c r="BV50" i="2"/>
  <c r="BV53" i="2"/>
  <c r="BV59" i="2"/>
  <c r="BV51" i="2"/>
  <c r="BV52" i="2"/>
  <c r="BV57" i="2"/>
  <c r="BV55" i="2"/>
  <c r="BV60" i="2"/>
  <c r="BV54" i="2"/>
  <c r="BV58" i="2"/>
  <c r="BV56" i="2"/>
  <c r="BW2" i="2"/>
  <c r="BT73" i="10"/>
  <c r="BT74" i="10" s="1"/>
  <c r="BT61" i="32"/>
  <c r="BT62" i="32" s="1"/>
  <c r="BU66" i="33"/>
  <c r="BU73" i="33" s="1"/>
  <c r="BU74" i="33" s="1"/>
  <c r="BV2" i="33"/>
  <c r="BT73" i="29"/>
  <c r="BT74" i="29" s="1"/>
  <c r="BQ194" i="29"/>
  <c r="BS189" i="31"/>
  <c r="BS178" i="31"/>
  <c r="BS179" i="31" s="1"/>
  <c r="BS182" i="31"/>
  <c r="BS158" i="31"/>
  <c r="BT158" i="31" s="1"/>
  <c r="BS183" i="30"/>
  <c r="BS185" i="30" s="1"/>
  <c r="BS190" i="30"/>
  <c r="BS192" i="30" s="1"/>
  <c r="BR196" i="29"/>
  <c r="BR184" i="29"/>
  <c r="BR186" i="29" s="1"/>
  <c r="BU80" i="43"/>
  <c r="BU85" i="43" s="1"/>
  <c r="BU77" i="43"/>
  <c r="BU82" i="43" s="1"/>
  <c r="BV2" i="43"/>
  <c r="BU78" i="43"/>
  <c r="BU83" i="43" s="1"/>
  <c r="BU79" i="43"/>
  <c r="BU84" i="43" s="1"/>
  <c r="BT182" i="34"/>
  <c r="BT184" i="34" s="1"/>
  <c r="BT189" i="34"/>
  <c r="BT191" i="34" s="1"/>
  <c r="BS158" i="30"/>
  <c r="BS182" i="30"/>
  <c r="BS178" i="30"/>
  <c r="BS179" i="30" s="1"/>
  <c r="BS189" i="30"/>
  <c r="BR197" i="29"/>
  <c r="BR191" i="29"/>
  <c r="BR193" i="29" s="1"/>
  <c r="BR198" i="31"/>
  <c r="BU54" i="32"/>
  <c r="BU55" i="32"/>
  <c r="BV2" i="32"/>
  <c r="BU59" i="32"/>
  <c r="BU53" i="32"/>
  <c r="BU58" i="32"/>
  <c r="BU56" i="32"/>
  <c r="BU57" i="32"/>
  <c r="BU52" i="32"/>
  <c r="BU51" i="32"/>
  <c r="BU50" i="32"/>
  <c r="BR193" i="34"/>
  <c r="BT176" i="30"/>
  <c r="CD158" i="35"/>
  <c r="CE158" i="35" s="1"/>
  <c r="BU66" i="34"/>
  <c r="BU73" i="34" s="1"/>
  <c r="BU178" i="34" s="1"/>
  <c r="BV2" i="34"/>
  <c r="BU149" i="34"/>
  <c r="BU156" i="34" s="1"/>
  <c r="BU157" i="34" s="1"/>
  <c r="BU168" i="34"/>
  <c r="BU175" i="34" s="1"/>
  <c r="BT181" i="34"/>
  <c r="BT188" i="34"/>
  <c r="BS183" i="34"/>
  <c r="BS185" i="34" s="1"/>
  <c r="BS193" i="34" s="1"/>
  <c r="BS195" i="34"/>
  <c r="BS197" i="34" s="1"/>
  <c r="BT73" i="31"/>
  <c r="BT74" i="31" s="1"/>
  <c r="BR186" i="31"/>
  <c r="BR194" i="31" s="1"/>
  <c r="BQ198" i="31"/>
  <c r="BR197" i="34"/>
  <c r="BT176" i="29"/>
  <c r="BS158" i="29"/>
  <c r="BT158" i="29" s="1"/>
  <c r="BU73" i="31" l="1"/>
  <c r="CC194" i="35"/>
  <c r="BR194" i="29"/>
  <c r="CD184" i="35"/>
  <c r="CD186" i="35" s="1"/>
  <c r="CD196" i="35"/>
  <c r="BU74" i="31"/>
  <c r="BS191" i="30"/>
  <c r="BS193" i="30" s="1"/>
  <c r="BS197" i="30"/>
  <c r="BU176" i="30"/>
  <c r="BV65" i="31"/>
  <c r="BV68" i="31"/>
  <c r="BV169" i="31"/>
  <c r="BV162" i="31"/>
  <c r="BV62" i="31"/>
  <c r="BV168" i="31"/>
  <c r="BV150" i="31"/>
  <c r="BV165" i="31"/>
  <c r="BV146" i="31"/>
  <c r="BV59" i="31"/>
  <c r="BV143" i="31"/>
  <c r="BV66" i="31"/>
  <c r="BV152" i="31"/>
  <c r="BV149" i="31"/>
  <c r="BW2" i="31"/>
  <c r="BV171" i="31"/>
  <c r="CE182" i="35"/>
  <c r="CE189" i="35"/>
  <c r="CE178" i="35"/>
  <c r="CE179" i="35" s="1"/>
  <c r="BV77" i="43"/>
  <c r="BV82" i="43" s="1"/>
  <c r="BV78" i="43"/>
  <c r="BV83" i="43" s="1"/>
  <c r="BW2" i="43"/>
  <c r="BV79" i="43"/>
  <c r="BV84" i="43" s="1"/>
  <c r="BV80" i="43"/>
  <c r="BS196" i="31"/>
  <c r="BS184" i="31"/>
  <c r="BS186" i="31" s="1"/>
  <c r="BS197" i="29"/>
  <c r="BS191" i="29"/>
  <c r="BS193" i="29" s="1"/>
  <c r="BU157" i="29"/>
  <c r="BU158" i="29" s="1"/>
  <c r="BU73" i="10"/>
  <c r="BU74" i="10" s="1"/>
  <c r="CE177" i="35"/>
  <c r="CE190" i="35"/>
  <c r="CE192" i="35" s="1"/>
  <c r="CE183" i="35"/>
  <c r="CE185" i="35" s="1"/>
  <c r="CC198" i="35"/>
  <c r="BT190" i="29"/>
  <c r="BT192" i="29" s="1"/>
  <c r="BT183" i="29"/>
  <c r="BT185" i="29" s="1"/>
  <c r="BT183" i="34"/>
  <c r="BT185" i="34" s="1"/>
  <c r="BT195" i="34"/>
  <c r="BU61" i="32"/>
  <c r="BU62" i="32" s="1"/>
  <c r="BV57" i="32"/>
  <c r="BV58" i="32"/>
  <c r="BV50" i="32"/>
  <c r="BV52" i="32"/>
  <c r="BV59" i="32"/>
  <c r="BV55" i="32"/>
  <c r="BV51" i="32"/>
  <c r="BV56" i="32"/>
  <c r="BW2" i="32"/>
  <c r="BV53" i="32"/>
  <c r="BV54" i="32"/>
  <c r="BS184" i="30"/>
  <c r="BS186" i="30" s="1"/>
  <c r="BS196" i="30"/>
  <c r="BW57" i="2"/>
  <c r="BW60" i="2"/>
  <c r="BX2" i="2"/>
  <c r="BW56" i="2"/>
  <c r="BW58" i="2"/>
  <c r="BW53" i="2"/>
  <c r="BW50" i="2"/>
  <c r="BW59" i="2"/>
  <c r="BW55" i="2"/>
  <c r="BW51" i="2"/>
  <c r="BW54" i="2"/>
  <c r="BW52" i="2"/>
  <c r="BS196" i="29"/>
  <c r="BS184" i="29"/>
  <c r="BS186" i="29" s="1"/>
  <c r="BS194" i="29" s="1"/>
  <c r="BU176" i="29"/>
  <c r="BU157" i="31"/>
  <c r="BU158" i="31" s="1"/>
  <c r="BU74" i="34"/>
  <c r="BU182" i="34"/>
  <c r="BU184" i="34" s="1"/>
  <c r="BU189" i="34"/>
  <c r="BU191" i="34" s="1"/>
  <c r="BV85" i="43"/>
  <c r="BS197" i="31"/>
  <c r="BS191" i="31"/>
  <c r="BS193" i="31" s="1"/>
  <c r="BT177" i="31"/>
  <c r="BT190" i="31"/>
  <c r="BT192" i="31" s="1"/>
  <c r="BT183" i="31"/>
  <c r="BT185" i="31" s="1"/>
  <c r="BV62" i="10"/>
  <c r="BV59" i="10"/>
  <c r="BV70" i="10"/>
  <c r="BV71" i="10"/>
  <c r="BV67" i="10"/>
  <c r="BW2" i="10"/>
  <c r="BV65" i="10"/>
  <c r="BV66" i="10"/>
  <c r="BT184" i="31"/>
  <c r="BU73" i="30"/>
  <c r="BU74" i="30" s="1"/>
  <c r="BT158" i="30"/>
  <c r="BT182" i="30"/>
  <c r="BT189" i="30"/>
  <c r="BT178" i="30"/>
  <c r="BT179" i="30" s="1"/>
  <c r="BV21" i="48"/>
  <c r="BV23" i="48" s="1"/>
  <c r="BW2" i="48"/>
  <c r="BT178" i="29"/>
  <c r="BT179" i="29" s="1"/>
  <c r="BT182" i="29"/>
  <c r="BT189" i="29"/>
  <c r="BU176" i="34"/>
  <c r="BT196" i="34"/>
  <c r="BT190" i="34"/>
  <c r="BT192" i="34" s="1"/>
  <c r="BR198" i="29"/>
  <c r="BV61" i="2"/>
  <c r="BV62" i="2" s="1"/>
  <c r="BT179" i="31"/>
  <c r="BU157" i="30"/>
  <c r="BV163" i="29"/>
  <c r="BW2" i="29"/>
  <c r="BV149" i="29"/>
  <c r="BV59" i="29"/>
  <c r="BV174" i="29"/>
  <c r="BV171" i="29"/>
  <c r="BV152" i="29"/>
  <c r="BV66" i="29"/>
  <c r="BV143" i="29"/>
  <c r="BV150" i="29"/>
  <c r="BV70" i="29"/>
  <c r="BV61" i="29"/>
  <c r="BV165" i="29"/>
  <c r="BV164" i="29"/>
  <c r="BV144" i="29"/>
  <c r="BV71" i="29"/>
  <c r="BV162" i="29"/>
  <c r="BV146" i="29"/>
  <c r="BV145" i="29"/>
  <c r="BV60" i="29"/>
  <c r="BV168" i="29"/>
  <c r="BV155" i="29"/>
  <c r="BV65" i="29"/>
  <c r="BV173" i="29"/>
  <c r="BV169" i="29"/>
  <c r="BV154" i="29"/>
  <c r="BV62" i="29"/>
  <c r="BV68" i="29"/>
  <c r="BR194" i="30"/>
  <c r="BU176" i="31"/>
  <c r="BT190" i="30"/>
  <c r="BT192" i="30" s="1"/>
  <c r="BT183" i="30"/>
  <c r="BT185" i="30" s="1"/>
  <c r="BU188" i="34"/>
  <c r="BU181" i="34"/>
  <c r="BW2" i="34"/>
  <c r="BV149" i="34"/>
  <c r="BV156" i="34" s="1"/>
  <c r="BV168" i="34"/>
  <c r="BV175" i="34" s="1"/>
  <c r="BV66" i="34"/>
  <c r="BV73" i="34" s="1"/>
  <c r="BV178" i="34" s="1"/>
  <c r="BT177" i="29"/>
  <c r="BU177" i="29" s="1"/>
  <c r="BV66" i="33"/>
  <c r="BV73" i="33" s="1"/>
  <c r="BV74" i="33" s="1"/>
  <c r="BW2" i="33"/>
  <c r="CD197" i="35"/>
  <c r="CD191" i="35"/>
  <c r="CD193" i="35" s="1"/>
  <c r="BT197" i="31"/>
  <c r="BT191" i="31"/>
  <c r="BT193" i="31" s="1"/>
  <c r="BV149" i="30"/>
  <c r="BV146" i="30"/>
  <c r="BV144" i="30"/>
  <c r="BV172" i="30"/>
  <c r="BV68" i="30"/>
  <c r="BV152" i="30"/>
  <c r="BV66" i="30"/>
  <c r="BV167" i="30"/>
  <c r="BV59" i="30"/>
  <c r="BV69" i="30"/>
  <c r="BV171" i="30"/>
  <c r="BW2" i="30"/>
  <c r="BV60" i="30"/>
  <c r="BV168" i="30"/>
  <c r="BV143" i="30"/>
  <c r="BV153" i="30"/>
  <c r="BV150" i="30"/>
  <c r="BV163" i="30"/>
  <c r="BV165" i="30"/>
  <c r="BV62" i="30"/>
  <c r="BV162" i="30"/>
  <c r="BV64" i="30"/>
  <c r="BV65" i="30"/>
  <c r="BV169" i="30"/>
  <c r="BV148" i="30"/>
  <c r="BU73" i="29"/>
  <c r="BU74" i="29" s="1"/>
  <c r="BR198" i="30"/>
  <c r="CG2" i="35"/>
  <c r="CF150" i="35"/>
  <c r="CF157" i="35" s="1"/>
  <c r="CF158" i="35" s="1"/>
  <c r="CF66" i="35"/>
  <c r="CF73" i="35" s="1"/>
  <c r="CF74" i="35" s="1"/>
  <c r="CF169" i="35"/>
  <c r="CF176" i="35" s="1"/>
  <c r="BT177" i="30"/>
  <c r="BU177" i="30" s="1"/>
  <c r="BV73" i="30" l="1"/>
  <c r="BV74" i="30" s="1"/>
  <c r="BU158" i="30"/>
  <c r="BT196" i="31"/>
  <c r="BS198" i="30"/>
  <c r="BS194" i="30"/>
  <c r="BS198" i="29"/>
  <c r="BU177" i="31"/>
  <c r="BU183" i="31"/>
  <c r="BU185" i="31" s="1"/>
  <c r="BU190" i="31"/>
  <c r="BU192" i="31" s="1"/>
  <c r="BX2" i="48"/>
  <c r="BW21" i="48"/>
  <c r="BW23" i="48" s="1"/>
  <c r="BT198" i="31"/>
  <c r="BX59" i="2"/>
  <c r="BY2" i="2"/>
  <c r="BX54" i="2"/>
  <c r="BX51" i="2"/>
  <c r="BX53" i="2"/>
  <c r="BX56" i="2"/>
  <c r="BX55" i="2"/>
  <c r="BX57" i="2"/>
  <c r="BX60" i="2"/>
  <c r="BX52" i="2"/>
  <c r="BX58" i="2"/>
  <c r="BX50" i="2"/>
  <c r="BU183" i="30"/>
  <c r="BU185" i="30" s="1"/>
  <c r="BU190" i="30"/>
  <c r="BU192" i="30" s="1"/>
  <c r="BV182" i="34"/>
  <c r="BV184" i="34" s="1"/>
  <c r="BV189" i="34"/>
  <c r="BV191" i="34" s="1"/>
  <c r="BT197" i="34"/>
  <c r="CF177" i="35"/>
  <c r="BW152" i="31"/>
  <c r="BW162" i="31"/>
  <c r="BW168" i="31"/>
  <c r="BW68" i="31"/>
  <c r="BW169" i="31"/>
  <c r="BW62" i="31"/>
  <c r="BW66" i="31"/>
  <c r="BX2" i="31"/>
  <c r="BW150" i="31"/>
  <c r="BW171" i="31"/>
  <c r="BW59" i="31"/>
  <c r="BW165" i="31"/>
  <c r="BW149" i="31"/>
  <c r="BW146" i="31"/>
  <c r="BW143" i="31"/>
  <c r="BW65" i="31"/>
  <c r="BV73" i="29"/>
  <c r="BV74" i="29" s="1"/>
  <c r="BV74" i="34"/>
  <c r="BT193" i="34"/>
  <c r="BW77" i="43"/>
  <c r="BW82" i="43" s="1"/>
  <c r="BX2" i="43"/>
  <c r="BW79" i="43"/>
  <c r="BW84" i="43" s="1"/>
  <c r="BW80" i="43"/>
  <c r="BW85" i="43" s="1"/>
  <c r="BW78" i="43"/>
  <c r="BW83" i="43" s="1"/>
  <c r="BV157" i="30"/>
  <c r="BV158" i="30" s="1"/>
  <c r="BV188" i="34"/>
  <c r="BV181" i="34"/>
  <c r="BW168" i="34"/>
  <c r="BW175" i="34" s="1"/>
  <c r="BW149" i="34"/>
  <c r="BW156" i="34" s="1"/>
  <c r="BW66" i="34"/>
  <c r="BW73" i="34" s="1"/>
  <c r="BW178" i="34" s="1"/>
  <c r="BX2" i="34"/>
  <c r="BT197" i="30"/>
  <c r="BT191" i="30"/>
  <c r="BT193" i="30" s="1"/>
  <c r="BX2" i="10"/>
  <c r="BW67" i="10"/>
  <c r="BW65" i="10"/>
  <c r="BW62" i="10"/>
  <c r="BW70" i="10"/>
  <c r="BW71" i="10"/>
  <c r="BW59" i="10"/>
  <c r="BW66" i="10"/>
  <c r="BU182" i="31"/>
  <c r="BU178" i="31"/>
  <c r="BU179" i="31" s="1"/>
  <c r="BU189" i="31"/>
  <c r="BU178" i="29"/>
  <c r="BU179" i="29" s="1"/>
  <c r="BU182" i="29"/>
  <c r="BU189" i="29"/>
  <c r="BU183" i="34"/>
  <c r="BU185" i="34" s="1"/>
  <c r="BU195" i="34"/>
  <c r="BW155" i="29"/>
  <c r="BW145" i="29"/>
  <c r="BW60" i="29"/>
  <c r="BW144" i="29"/>
  <c r="BW163" i="29"/>
  <c r="BW154" i="29"/>
  <c r="BW174" i="29"/>
  <c r="BW171" i="29"/>
  <c r="BW150" i="29"/>
  <c r="BW152" i="29"/>
  <c r="BW71" i="29"/>
  <c r="BW61" i="29"/>
  <c r="BW162" i="29"/>
  <c r="BW168" i="29"/>
  <c r="BW70" i="29"/>
  <c r="BW149" i="29"/>
  <c r="BW165" i="29"/>
  <c r="BW169" i="29"/>
  <c r="BW68" i="29"/>
  <c r="BW146" i="29"/>
  <c r="BW164" i="29"/>
  <c r="BW62" i="29"/>
  <c r="BX2" i="29"/>
  <c r="BW143" i="29"/>
  <c r="BW65" i="29"/>
  <c r="BW173" i="29"/>
  <c r="BW59" i="29"/>
  <c r="BW66" i="29"/>
  <c r="BV176" i="34"/>
  <c r="BT196" i="30"/>
  <c r="BT198" i="30" s="1"/>
  <c r="BT184" i="30"/>
  <c r="BT186" i="30" s="1"/>
  <c r="BU183" i="29"/>
  <c r="BU185" i="29" s="1"/>
  <c r="BU190" i="29"/>
  <c r="BU192" i="29" s="1"/>
  <c r="BW61" i="2"/>
  <c r="BW62" i="2" s="1"/>
  <c r="BV176" i="31"/>
  <c r="CF183" i="35"/>
  <c r="CF185" i="35" s="1"/>
  <c r="CF190" i="35"/>
  <c r="CF192" i="35" s="1"/>
  <c r="BX2" i="33"/>
  <c r="BW66" i="33"/>
  <c r="BW73" i="33" s="1"/>
  <c r="BW74" i="33" s="1"/>
  <c r="BV176" i="29"/>
  <c r="BV157" i="29"/>
  <c r="BT197" i="29"/>
  <c r="BT191" i="29"/>
  <c r="BT193" i="29" s="1"/>
  <c r="BV61" i="32"/>
  <c r="BV62" i="32" s="1"/>
  <c r="BV157" i="31"/>
  <c r="CD198" i="35"/>
  <c r="BV176" i="30"/>
  <c r="CH2" i="35"/>
  <c r="CG66" i="35"/>
  <c r="CG73" i="35" s="1"/>
  <c r="CG74" i="35" s="1"/>
  <c r="CG169" i="35"/>
  <c r="CG176" i="35" s="1"/>
  <c r="CG150" i="35"/>
  <c r="CG157" i="35" s="1"/>
  <c r="BU189" i="30"/>
  <c r="BU182" i="30"/>
  <c r="BU178" i="30"/>
  <c r="BU179" i="30" s="1"/>
  <c r="BT196" i="29"/>
  <c r="BT184" i="29"/>
  <c r="BT186" i="29" s="1"/>
  <c r="BT194" i="29" s="1"/>
  <c r="BS194" i="31"/>
  <c r="CE197" i="35"/>
  <c r="CE191" i="35"/>
  <c r="CE193" i="35" s="1"/>
  <c r="BV73" i="31"/>
  <c r="BV74" i="31" s="1"/>
  <c r="CD194" i="35"/>
  <c r="CF182" i="35"/>
  <c r="CF178" i="35"/>
  <c r="CF179" i="35" s="1"/>
  <c r="CF189" i="35"/>
  <c r="BW169" i="30"/>
  <c r="BW64" i="30"/>
  <c r="BW153" i="30"/>
  <c r="BW162" i="30"/>
  <c r="BW62" i="30"/>
  <c r="BW172" i="30"/>
  <c r="BW144" i="30"/>
  <c r="BW146" i="30"/>
  <c r="BW66" i="30"/>
  <c r="BW168" i="30"/>
  <c r="BW165" i="30"/>
  <c r="BW68" i="30"/>
  <c r="BW148" i="30"/>
  <c r="BW59" i="30"/>
  <c r="BX2" i="30"/>
  <c r="BW171" i="30"/>
  <c r="BW150" i="30"/>
  <c r="BW163" i="30"/>
  <c r="BW167" i="30"/>
  <c r="BW60" i="30"/>
  <c r="BW152" i="30"/>
  <c r="BW69" i="30"/>
  <c r="BW143" i="30"/>
  <c r="BW149" i="30"/>
  <c r="BW65" i="30"/>
  <c r="BU190" i="34"/>
  <c r="BU192" i="34" s="1"/>
  <c r="BU196" i="34"/>
  <c r="BV177" i="29"/>
  <c r="BT186" i="31"/>
  <c r="BT194" i="31" s="1"/>
  <c r="BV73" i="10"/>
  <c r="BV74" i="10" s="1"/>
  <c r="BX2" i="32"/>
  <c r="BW53" i="32"/>
  <c r="BW55" i="32"/>
  <c r="BW50" i="32"/>
  <c r="BW58" i="32"/>
  <c r="BW52" i="32"/>
  <c r="BW56" i="32"/>
  <c r="BW57" i="32"/>
  <c r="BW51" i="32"/>
  <c r="BW54" i="32"/>
  <c r="BW59" i="32"/>
  <c r="BS198" i="31"/>
  <c r="CE196" i="35"/>
  <c r="CE184" i="35"/>
  <c r="CE186" i="35" s="1"/>
  <c r="BV157" i="34"/>
  <c r="BT194" i="30" l="1"/>
  <c r="CE198" i="35"/>
  <c r="CE194" i="35"/>
  <c r="BW73" i="29"/>
  <c r="BW74" i="29" s="1"/>
  <c r="BT198" i="29"/>
  <c r="BU196" i="29"/>
  <c r="BU184" i="29"/>
  <c r="BU186" i="29" s="1"/>
  <c r="CF197" i="35"/>
  <c r="CF191" i="35"/>
  <c r="CF193" i="35" s="1"/>
  <c r="CH169" i="35"/>
  <c r="CH176" i="35" s="1"/>
  <c r="CH150" i="35"/>
  <c r="CH157" i="35" s="1"/>
  <c r="CH66" i="35"/>
  <c r="CH73" i="35" s="1"/>
  <c r="CH74" i="35" s="1"/>
  <c r="BV183" i="31"/>
  <c r="BV185" i="31" s="1"/>
  <c r="BV190" i="31"/>
  <c r="BV192" i="31" s="1"/>
  <c r="BW157" i="34"/>
  <c r="BW181" i="34"/>
  <c r="BW188" i="34"/>
  <c r="BX77" i="43"/>
  <c r="BX82" i="43" s="1"/>
  <c r="BX80" i="43"/>
  <c r="BX85" i="43" s="1"/>
  <c r="BY2" i="43"/>
  <c r="BX79" i="43"/>
  <c r="BX84" i="43" s="1"/>
  <c r="BX78" i="43"/>
  <c r="BX83" i="43" s="1"/>
  <c r="BX56" i="32"/>
  <c r="BX54" i="32"/>
  <c r="BX51" i="32"/>
  <c r="BX53" i="32"/>
  <c r="BX50" i="32"/>
  <c r="BY2" i="32"/>
  <c r="BX58" i="32"/>
  <c r="BX55" i="32"/>
  <c r="BX57" i="32"/>
  <c r="BX59" i="32"/>
  <c r="BX52" i="32"/>
  <c r="BX60" i="30"/>
  <c r="BX171" i="30"/>
  <c r="BX143" i="30"/>
  <c r="BX152" i="30"/>
  <c r="BX66" i="30"/>
  <c r="BX172" i="30"/>
  <c r="BX65" i="30"/>
  <c r="BX165" i="30"/>
  <c r="BX148" i="30"/>
  <c r="BX153" i="30"/>
  <c r="BX149" i="30"/>
  <c r="BX162" i="30"/>
  <c r="BX168" i="30"/>
  <c r="BY2" i="30"/>
  <c r="BX150" i="30"/>
  <c r="BX163" i="30"/>
  <c r="BX167" i="30"/>
  <c r="BX64" i="30"/>
  <c r="BX68" i="30"/>
  <c r="BX69" i="30"/>
  <c r="BX146" i="30"/>
  <c r="BX62" i="30"/>
  <c r="BX59" i="30"/>
  <c r="BX169" i="30"/>
  <c r="BX144" i="30"/>
  <c r="BV190" i="30"/>
  <c r="BV192" i="30" s="1"/>
  <c r="BV183" i="30"/>
  <c r="BV185" i="30" s="1"/>
  <c r="BV178" i="29"/>
  <c r="BV179" i="29" s="1"/>
  <c r="BV182" i="29"/>
  <c r="BV189" i="29"/>
  <c r="BU197" i="31"/>
  <c r="BU191" i="31"/>
  <c r="BU193" i="31" s="1"/>
  <c r="BW189" i="34"/>
  <c r="BW191" i="34" s="1"/>
  <c r="BW182" i="34"/>
  <c r="BW184" i="34" s="1"/>
  <c r="BX21" i="48"/>
  <c r="BX23" i="48" s="1"/>
  <c r="BY2" i="48"/>
  <c r="BW157" i="30"/>
  <c r="BW158" i="30" s="1"/>
  <c r="BW73" i="30"/>
  <c r="BW74" i="30" s="1"/>
  <c r="CF184" i="35"/>
  <c r="CF186" i="35" s="1"/>
  <c r="CF196" i="35"/>
  <c r="BV190" i="29"/>
  <c r="BV192" i="29" s="1"/>
  <c r="BV183" i="29"/>
  <c r="BV185" i="29" s="1"/>
  <c r="BV183" i="34"/>
  <c r="BV185" i="34" s="1"/>
  <c r="BV195" i="34"/>
  <c r="BW73" i="31"/>
  <c r="BW74" i="31" s="1"/>
  <c r="BU184" i="30"/>
  <c r="BU186" i="30" s="1"/>
  <c r="BU196" i="30"/>
  <c r="BV178" i="31"/>
  <c r="BV179" i="31" s="1"/>
  <c r="BV189" i="31"/>
  <c r="BV182" i="31"/>
  <c r="BW157" i="29"/>
  <c r="BU197" i="34"/>
  <c r="BU196" i="31"/>
  <c r="BU184" i="31"/>
  <c r="BU186" i="31" s="1"/>
  <c r="BX66" i="10"/>
  <c r="BY2" i="10"/>
  <c r="BX67" i="10"/>
  <c r="BX65" i="10"/>
  <c r="BX62" i="10"/>
  <c r="BX71" i="10"/>
  <c r="BX70" i="10"/>
  <c r="BX59" i="10"/>
  <c r="BV190" i="34"/>
  <c r="BV192" i="34" s="1"/>
  <c r="BV196" i="34"/>
  <c r="BW74" i="34"/>
  <c r="BW176" i="31"/>
  <c r="BX61" i="2"/>
  <c r="BX62" i="2" s="1"/>
  <c r="BW176" i="30"/>
  <c r="BU197" i="30"/>
  <c r="BU191" i="30"/>
  <c r="BU193" i="30" s="1"/>
  <c r="BV158" i="29"/>
  <c r="BY2" i="33"/>
  <c r="BX66" i="33"/>
  <c r="BX73" i="33" s="1"/>
  <c r="BX74" i="33" s="1"/>
  <c r="BX169" i="29"/>
  <c r="BX59" i="29"/>
  <c r="BX143" i="29"/>
  <c r="BX165" i="29"/>
  <c r="BX144" i="29"/>
  <c r="BX61" i="29"/>
  <c r="BX60" i="29"/>
  <c r="BX155" i="29"/>
  <c r="BX173" i="29"/>
  <c r="BX65" i="29"/>
  <c r="BY2" i="29"/>
  <c r="BX164" i="29"/>
  <c r="BX174" i="29"/>
  <c r="BX162" i="29"/>
  <c r="BX146" i="29"/>
  <c r="BX149" i="29"/>
  <c r="BX71" i="29"/>
  <c r="BX150" i="29"/>
  <c r="BX66" i="29"/>
  <c r="BX163" i="29"/>
  <c r="BX145" i="29"/>
  <c r="BX152" i="29"/>
  <c r="BX168" i="29"/>
  <c r="BX154" i="29"/>
  <c r="BX70" i="29"/>
  <c r="BX68" i="29"/>
  <c r="BX62" i="29"/>
  <c r="BX171" i="29"/>
  <c r="BU193" i="34"/>
  <c r="BV182" i="30"/>
  <c r="BV189" i="30"/>
  <c r="BV178" i="30"/>
  <c r="BV179" i="30" s="1"/>
  <c r="BV177" i="31"/>
  <c r="BW177" i="31" s="1"/>
  <c r="CG189" i="35"/>
  <c r="CG182" i="35"/>
  <c r="CG178" i="35"/>
  <c r="CG179" i="35" s="1"/>
  <c r="BV177" i="30"/>
  <c r="BW73" i="10"/>
  <c r="BW74" i="10" s="1"/>
  <c r="BX143" i="31"/>
  <c r="BX150" i="31"/>
  <c r="BX168" i="31"/>
  <c r="BX66" i="31"/>
  <c r="BX68" i="31"/>
  <c r="BX152" i="31"/>
  <c r="BX149" i="31"/>
  <c r="BX162" i="31"/>
  <c r="BX62" i="31"/>
  <c r="BY2" i="31"/>
  <c r="BX165" i="31"/>
  <c r="BX146" i="31"/>
  <c r="BX65" i="31"/>
  <c r="BX169" i="31"/>
  <c r="BX59" i="31"/>
  <c r="BX171" i="31"/>
  <c r="CG177" i="35"/>
  <c r="BY59" i="2"/>
  <c r="BZ2" i="2"/>
  <c r="BY60" i="2"/>
  <c r="BY57" i="2"/>
  <c r="BY55" i="2"/>
  <c r="BY52" i="2"/>
  <c r="BY58" i="2"/>
  <c r="BY51" i="2"/>
  <c r="BY50" i="2"/>
  <c r="BY56" i="2"/>
  <c r="BY54" i="2"/>
  <c r="BY53" i="2"/>
  <c r="CG158" i="35"/>
  <c r="CH158" i="35" s="1"/>
  <c r="BW61" i="32"/>
  <c r="BW62" i="32" s="1"/>
  <c r="CG183" i="35"/>
  <c r="CG185" i="35" s="1"/>
  <c r="CG190" i="35"/>
  <c r="CG192" i="35" s="1"/>
  <c r="BW176" i="34"/>
  <c r="BW176" i="29"/>
  <c r="BW177" i="29" s="1"/>
  <c r="BU197" i="29"/>
  <c r="BU191" i="29"/>
  <c r="BU193" i="29" s="1"/>
  <c r="BY2" i="34"/>
  <c r="BX66" i="34"/>
  <c r="BX73" i="34" s="1"/>
  <c r="BX178" i="34" s="1"/>
  <c r="BX168" i="34"/>
  <c r="BX175" i="34" s="1"/>
  <c r="BX149" i="34"/>
  <c r="BX156" i="34" s="1"/>
  <c r="BW157" i="31"/>
  <c r="BV158" i="31"/>
  <c r="CF198" i="35" l="1"/>
  <c r="CF194" i="35"/>
  <c r="BX176" i="34"/>
  <c r="CH177" i="35"/>
  <c r="BW177" i="30"/>
  <c r="BU194" i="31"/>
  <c r="BV197" i="34"/>
  <c r="BX176" i="30"/>
  <c r="BX177" i="30" s="1"/>
  <c r="BV193" i="34"/>
  <c r="CG197" i="35"/>
  <c r="CG191" i="35"/>
  <c r="CG193" i="35" s="1"/>
  <c r="BX73" i="29"/>
  <c r="BX74" i="29" s="1"/>
  <c r="BY21" i="48"/>
  <c r="BY23" i="48" s="1"/>
  <c r="BZ2" i="48"/>
  <c r="BW182" i="31"/>
  <c r="BW178" i="31"/>
  <c r="BW179" i="31" s="1"/>
  <c r="BW189" i="31"/>
  <c r="BZ56" i="2"/>
  <c r="CA2" i="2"/>
  <c r="BZ50" i="2"/>
  <c r="BZ55" i="2"/>
  <c r="BZ52" i="2"/>
  <c r="BZ59" i="2"/>
  <c r="BZ51" i="2"/>
  <c r="BZ60" i="2"/>
  <c r="BZ57" i="2"/>
  <c r="BZ54" i="2"/>
  <c r="BZ53" i="2"/>
  <c r="BZ58" i="2"/>
  <c r="BW158" i="29"/>
  <c r="BW182" i="29"/>
  <c r="BW178" i="29"/>
  <c r="BW179" i="29" s="1"/>
  <c r="BW189" i="29"/>
  <c r="BX157" i="30"/>
  <c r="BY56" i="32"/>
  <c r="BY59" i="32"/>
  <c r="BY52" i="32"/>
  <c r="BY57" i="32"/>
  <c r="BY55" i="32"/>
  <c r="BY54" i="32"/>
  <c r="BY53" i="32"/>
  <c r="BY50" i="32"/>
  <c r="BZ2" i="32"/>
  <c r="BY51" i="32"/>
  <c r="BY58" i="32"/>
  <c r="BZ2" i="43"/>
  <c r="BY80" i="43"/>
  <c r="BY85" i="43" s="1"/>
  <c r="BY79" i="43"/>
  <c r="BY84" i="43" s="1"/>
  <c r="BY77" i="43"/>
  <c r="BY82" i="43" s="1"/>
  <c r="BY78" i="43"/>
  <c r="BY83" i="43" s="1"/>
  <c r="BY61" i="2"/>
  <c r="BY62" i="2" s="1"/>
  <c r="BW183" i="31"/>
  <c r="BW185" i="31" s="1"/>
  <c r="BW190" i="31"/>
  <c r="BW192" i="31" s="1"/>
  <c r="BV196" i="31"/>
  <c r="BV184" i="31"/>
  <c r="BV186" i="31" s="1"/>
  <c r="BX61" i="32"/>
  <c r="BX62" i="32" s="1"/>
  <c r="CH182" i="35"/>
  <c r="CH178" i="35"/>
  <c r="CH179" i="35" s="1"/>
  <c r="CH189" i="35"/>
  <c r="BY169" i="31"/>
  <c r="BY146" i="31"/>
  <c r="BY143" i="31"/>
  <c r="BY165" i="31"/>
  <c r="BY66" i="31"/>
  <c r="BY68" i="31"/>
  <c r="BY149" i="31"/>
  <c r="BY168" i="31"/>
  <c r="BY62" i="31"/>
  <c r="BY152" i="31"/>
  <c r="BY65" i="31"/>
  <c r="BY150" i="31"/>
  <c r="BY162" i="31"/>
  <c r="BY59" i="31"/>
  <c r="BY171" i="31"/>
  <c r="BZ2" i="31"/>
  <c r="BX182" i="34"/>
  <c r="BX184" i="34" s="1"/>
  <c r="BX189" i="34"/>
  <c r="BX191" i="34" s="1"/>
  <c r="BX157" i="31"/>
  <c r="BV191" i="30"/>
  <c r="BV193" i="30" s="1"/>
  <c r="BV197" i="30"/>
  <c r="BZ2" i="33"/>
  <c r="BY66" i="33"/>
  <c r="BY73" i="33" s="1"/>
  <c r="BY74" i="33" s="1"/>
  <c r="BX74" i="34"/>
  <c r="BV197" i="31"/>
  <c r="BV191" i="31"/>
  <c r="BV193" i="31" s="1"/>
  <c r="CH190" i="35"/>
  <c r="CH192" i="35" s="1"/>
  <c r="CH183" i="35"/>
  <c r="CH185" i="35" s="1"/>
  <c r="BX188" i="34"/>
  <c r="BX181" i="34"/>
  <c r="BX176" i="31"/>
  <c r="BX177" i="31" s="1"/>
  <c r="BV196" i="30"/>
  <c r="BV184" i="30"/>
  <c r="BV186" i="30" s="1"/>
  <c r="BX176" i="29"/>
  <c r="BY59" i="10"/>
  <c r="BZ2" i="10"/>
  <c r="BY70" i="10"/>
  <c r="BY71" i="10"/>
  <c r="BY65" i="10"/>
  <c r="BY66" i="10"/>
  <c r="BY62" i="10"/>
  <c r="BY67" i="10"/>
  <c r="BW196" i="34"/>
  <c r="BW190" i="34"/>
  <c r="BW192" i="34" s="1"/>
  <c r="BX73" i="31"/>
  <c r="BX74" i="31" s="1"/>
  <c r="BU198" i="30"/>
  <c r="BX73" i="30"/>
  <c r="BX74" i="30" s="1"/>
  <c r="BW183" i="34"/>
  <c r="BW185" i="34" s="1"/>
  <c r="BW195" i="34"/>
  <c r="BW158" i="31"/>
  <c r="BY149" i="34"/>
  <c r="BY156" i="34" s="1"/>
  <c r="BY168" i="34"/>
  <c r="BY175" i="34" s="1"/>
  <c r="BY66" i="34"/>
  <c r="BY73" i="34" s="1"/>
  <c r="BY178" i="34" s="1"/>
  <c r="BZ2" i="34"/>
  <c r="BX73" i="10"/>
  <c r="BX74" i="10" s="1"/>
  <c r="BU194" i="30"/>
  <c r="BV197" i="29"/>
  <c r="BV191" i="29"/>
  <c r="BV193" i="29" s="1"/>
  <c r="BY163" i="30"/>
  <c r="BY65" i="30"/>
  <c r="BY66" i="30"/>
  <c r="BY168" i="30"/>
  <c r="BY172" i="30"/>
  <c r="BY167" i="30"/>
  <c r="BY60" i="30"/>
  <c r="BY165" i="30"/>
  <c r="BY148" i="30"/>
  <c r="BY171" i="30"/>
  <c r="BY169" i="30"/>
  <c r="BY69" i="30"/>
  <c r="BY64" i="30"/>
  <c r="BY146" i="30"/>
  <c r="BY150" i="30"/>
  <c r="BY149" i="30"/>
  <c r="BY162" i="30"/>
  <c r="BY153" i="30"/>
  <c r="BZ2" i="30"/>
  <c r="BY152" i="30"/>
  <c r="BY144" i="30"/>
  <c r="BY143" i="30"/>
  <c r="BY59" i="30"/>
  <c r="BY68" i="30"/>
  <c r="BY62" i="30"/>
  <c r="BX157" i="34"/>
  <c r="BY157" i="34" s="1"/>
  <c r="BU194" i="29"/>
  <c r="BW183" i="29"/>
  <c r="BW185" i="29" s="1"/>
  <c r="BW190" i="29"/>
  <c r="BW192" i="29" s="1"/>
  <c r="BX158" i="30"/>
  <c r="CG196" i="35"/>
  <c r="CG184" i="35"/>
  <c r="CG186" i="35" s="1"/>
  <c r="BY62" i="29"/>
  <c r="BY70" i="29"/>
  <c r="BY146" i="29"/>
  <c r="BY145" i="29"/>
  <c r="BY152" i="29"/>
  <c r="BY149" i="29"/>
  <c r="BY61" i="29"/>
  <c r="BY174" i="29"/>
  <c r="BY143" i="29"/>
  <c r="BY150" i="29"/>
  <c r="BY168" i="29"/>
  <c r="BY163" i="29"/>
  <c r="BY60" i="29"/>
  <c r="BY169" i="29"/>
  <c r="BY155" i="29"/>
  <c r="BY71" i="29"/>
  <c r="BY66" i="29"/>
  <c r="BY59" i="29"/>
  <c r="BZ2" i="29"/>
  <c r="BY68" i="29"/>
  <c r="BY154" i="29"/>
  <c r="BY173" i="29"/>
  <c r="BY165" i="29"/>
  <c r="BY164" i="29"/>
  <c r="BY65" i="29"/>
  <c r="BY171" i="29"/>
  <c r="BY162" i="29"/>
  <c r="BY144" i="29"/>
  <c r="BX157" i="29"/>
  <c r="BW183" i="30"/>
  <c r="BW185" i="30" s="1"/>
  <c r="BW190" i="30"/>
  <c r="BW192" i="30" s="1"/>
  <c r="BU198" i="31"/>
  <c r="BW189" i="30"/>
  <c r="BW182" i="30"/>
  <c r="BW178" i="30"/>
  <c r="BW179" i="30" s="1"/>
  <c r="BV196" i="29"/>
  <c r="BV184" i="29"/>
  <c r="BV186" i="29" s="1"/>
  <c r="BV194" i="29" s="1"/>
  <c r="BU198" i="29"/>
  <c r="BX158" i="31" l="1"/>
  <c r="CG194" i="35"/>
  <c r="CG198" i="35"/>
  <c r="BX183" i="30"/>
  <c r="BV194" i="30"/>
  <c r="BV198" i="29"/>
  <c r="BX190" i="30"/>
  <c r="BX192" i="30" s="1"/>
  <c r="BY73" i="30"/>
  <c r="BY74" i="30" s="1"/>
  <c r="BW197" i="34"/>
  <c r="BY157" i="30"/>
  <c r="BY189" i="30" s="1"/>
  <c r="BW193" i="34"/>
  <c r="BV198" i="30"/>
  <c r="BX190" i="29"/>
  <c r="BX192" i="29" s="1"/>
  <c r="BX183" i="29"/>
  <c r="BX185" i="29" s="1"/>
  <c r="BX185" i="30"/>
  <c r="BX158" i="29"/>
  <c r="BX189" i="29"/>
  <c r="BX182" i="29"/>
  <c r="BX178" i="29"/>
  <c r="BX179" i="29" s="1"/>
  <c r="BY74" i="34"/>
  <c r="BZ65" i="31"/>
  <c r="BZ152" i="31"/>
  <c r="BZ59" i="31"/>
  <c r="BZ143" i="31"/>
  <c r="BZ171" i="31"/>
  <c r="BZ150" i="31"/>
  <c r="BZ68" i="31"/>
  <c r="BZ162" i="31"/>
  <c r="BZ66" i="31"/>
  <c r="BZ165" i="31"/>
  <c r="BZ169" i="31"/>
  <c r="CA2" i="31"/>
  <c r="BZ168" i="31"/>
  <c r="BZ149" i="31"/>
  <c r="BZ62" i="31"/>
  <c r="BZ146" i="31"/>
  <c r="CH197" i="35"/>
  <c r="CH191" i="35"/>
  <c r="CH193" i="35" s="1"/>
  <c r="CA2" i="32"/>
  <c r="BZ51" i="32"/>
  <c r="BZ54" i="32"/>
  <c r="BZ58" i="32"/>
  <c r="BZ56" i="32"/>
  <c r="BZ50" i="32"/>
  <c r="BZ53" i="32"/>
  <c r="BZ55" i="32"/>
  <c r="BZ52" i="32"/>
  <c r="BZ59" i="32"/>
  <c r="BZ57" i="32"/>
  <c r="BZ61" i="2"/>
  <c r="BZ62" i="2" s="1"/>
  <c r="BZ21" i="48"/>
  <c r="BZ23" i="48" s="1"/>
  <c r="CA2" i="48"/>
  <c r="CA2" i="34"/>
  <c r="BZ149" i="34"/>
  <c r="BZ156" i="34" s="1"/>
  <c r="BZ168" i="34"/>
  <c r="BZ175" i="34" s="1"/>
  <c r="BZ66" i="34"/>
  <c r="BZ73" i="34" s="1"/>
  <c r="BZ178" i="34" s="1"/>
  <c r="BX190" i="31"/>
  <c r="BX192" i="31" s="1"/>
  <c r="BX183" i="31"/>
  <c r="BX185" i="31" s="1"/>
  <c r="BY61" i="32"/>
  <c r="BY62" i="32" s="1"/>
  <c r="BX182" i="30"/>
  <c r="BX178" i="30"/>
  <c r="BX179" i="30" s="1"/>
  <c r="BX189" i="30"/>
  <c r="CA52" i="2"/>
  <c r="CA53" i="2"/>
  <c r="CA55" i="2"/>
  <c r="CA54" i="2"/>
  <c r="CA56" i="2"/>
  <c r="CB2" i="2"/>
  <c r="CA59" i="2"/>
  <c r="CA57" i="2"/>
  <c r="CA50" i="2"/>
  <c r="CA51" i="2"/>
  <c r="CA60" i="2"/>
  <c r="CA58" i="2"/>
  <c r="BZ173" i="29"/>
  <c r="BZ174" i="29"/>
  <c r="CA2" i="29"/>
  <c r="BZ163" i="29"/>
  <c r="BZ171" i="29"/>
  <c r="BZ155" i="29"/>
  <c r="BZ68" i="29"/>
  <c r="BZ65" i="29"/>
  <c r="BZ146" i="29"/>
  <c r="BZ61" i="29"/>
  <c r="BZ169" i="29"/>
  <c r="BZ60" i="29"/>
  <c r="BZ149" i="29"/>
  <c r="BZ145" i="29"/>
  <c r="BZ62" i="29"/>
  <c r="BZ143" i="29"/>
  <c r="BZ162" i="29"/>
  <c r="BZ168" i="29"/>
  <c r="BZ71" i="29"/>
  <c r="BZ144" i="29"/>
  <c r="BZ66" i="29"/>
  <c r="BZ164" i="29"/>
  <c r="BZ70" i="29"/>
  <c r="BZ150" i="29"/>
  <c r="BZ59" i="29"/>
  <c r="BZ165" i="29"/>
  <c r="BZ154" i="29"/>
  <c r="BZ152" i="29"/>
  <c r="BZ152" i="30"/>
  <c r="BZ65" i="30"/>
  <c r="BZ172" i="30"/>
  <c r="BZ163" i="30"/>
  <c r="BZ169" i="30"/>
  <c r="BZ149" i="30"/>
  <c r="BZ146" i="30"/>
  <c r="BZ153" i="30"/>
  <c r="BZ148" i="30"/>
  <c r="BZ66" i="30"/>
  <c r="BZ168" i="30"/>
  <c r="BZ144" i="30"/>
  <c r="BZ167" i="30"/>
  <c r="CA2" i="30"/>
  <c r="BZ171" i="30"/>
  <c r="BZ60" i="30"/>
  <c r="BZ59" i="30"/>
  <c r="BZ150" i="30"/>
  <c r="BZ165" i="30"/>
  <c r="BZ162" i="30"/>
  <c r="BZ69" i="30"/>
  <c r="BZ62" i="30"/>
  <c r="BZ68" i="30"/>
  <c r="BZ143" i="30"/>
  <c r="BZ64" i="30"/>
  <c r="BX195" i="34"/>
  <c r="BX183" i="34"/>
  <c r="BX185" i="34" s="1"/>
  <c r="BZ66" i="33"/>
  <c r="BZ73" i="33" s="1"/>
  <c r="BZ74" i="33" s="1"/>
  <c r="CA2" i="33"/>
  <c r="BY73" i="31"/>
  <c r="BY74" i="31" s="1"/>
  <c r="CH196" i="35"/>
  <c r="CH198" i="35" s="1"/>
  <c r="CH184" i="35"/>
  <c r="CH186" i="35" s="1"/>
  <c r="CH194" i="35" s="1"/>
  <c r="BW191" i="29"/>
  <c r="BW193" i="29" s="1"/>
  <c r="BW197" i="29"/>
  <c r="BY176" i="34"/>
  <c r="BZ176" i="34" s="1"/>
  <c r="BY182" i="34"/>
  <c r="BY184" i="34" s="1"/>
  <c r="BY189" i="34"/>
  <c r="BY191" i="34" s="1"/>
  <c r="BX190" i="34"/>
  <c r="BX192" i="34" s="1"/>
  <c r="BX196" i="34"/>
  <c r="BY176" i="31"/>
  <c r="BW197" i="31"/>
  <c r="BW191" i="31"/>
  <c r="BW193" i="31" s="1"/>
  <c r="BY73" i="29"/>
  <c r="BY74" i="29" s="1"/>
  <c r="BW191" i="30"/>
  <c r="BW193" i="30" s="1"/>
  <c r="BW197" i="30"/>
  <c r="BY176" i="30"/>
  <c r="BY188" i="34"/>
  <c r="BY181" i="34"/>
  <c r="BZ59" i="10"/>
  <c r="CA2" i="10"/>
  <c r="BZ67" i="10"/>
  <c r="BZ62" i="10"/>
  <c r="BZ65" i="10"/>
  <c r="BZ71" i="10"/>
  <c r="BZ70" i="10"/>
  <c r="BZ66" i="10"/>
  <c r="BV194" i="31"/>
  <c r="BW184" i="29"/>
  <c r="BW186" i="29" s="1"/>
  <c r="BW196" i="29"/>
  <c r="BY176" i="29"/>
  <c r="BW196" i="30"/>
  <c r="BW198" i="30" s="1"/>
  <c r="BW184" i="30"/>
  <c r="BW186" i="30" s="1"/>
  <c r="BY157" i="29"/>
  <c r="BY73" i="10"/>
  <c r="BY74" i="10" s="1"/>
  <c r="BX182" i="31"/>
  <c r="BX189" i="31"/>
  <c r="BX178" i="31"/>
  <c r="BX179" i="31" s="1"/>
  <c r="BY157" i="31"/>
  <c r="BY158" i="31" s="1"/>
  <c r="BV198" i="31"/>
  <c r="BZ78" i="43"/>
  <c r="BZ83" i="43" s="1"/>
  <c r="BZ77" i="43"/>
  <c r="BZ82" i="43" s="1"/>
  <c r="BZ79" i="43"/>
  <c r="BZ84" i="43" s="1"/>
  <c r="CA2" i="43"/>
  <c r="BZ80" i="43"/>
  <c r="BZ85" i="43" s="1"/>
  <c r="BW196" i="31"/>
  <c r="BW184" i="31"/>
  <c r="BW186" i="31" s="1"/>
  <c r="BX177" i="29"/>
  <c r="BW194" i="31" l="1"/>
  <c r="BW198" i="31"/>
  <c r="BZ176" i="30"/>
  <c r="BW198" i="29"/>
  <c r="BX193" i="34"/>
  <c r="BZ73" i="10"/>
  <c r="BZ74" i="10" s="1"/>
  <c r="CA61" i="2"/>
  <c r="CA62" i="2" s="1"/>
  <c r="BZ73" i="31"/>
  <c r="BZ74" i="31" s="1"/>
  <c r="BZ157" i="30"/>
  <c r="BZ189" i="30" s="1"/>
  <c r="BY182" i="30"/>
  <c r="BY184" i="30" s="1"/>
  <c r="BY158" i="30"/>
  <c r="BZ73" i="30"/>
  <c r="BZ74" i="30" s="1"/>
  <c r="BZ182" i="34"/>
  <c r="BZ184" i="34" s="1"/>
  <c r="BZ189" i="34"/>
  <c r="BZ191" i="34" s="1"/>
  <c r="CB2" i="32"/>
  <c r="CA53" i="32"/>
  <c r="CA51" i="32"/>
  <c r="CA52" i="32"/>
  <c r="CA57" i="32"/>
  <c r="CA59" i="32"/>
  <c r="CA56" i="32"/>
  <c r="CA54" i="32"/>
  <c r="CA58" i="32"/>
  <c r="CA50" i="32"/>
  <c r="CA55" i="32"/>
  <c r="BY183" i="31"/>
  <c r="BY185" i="31" s="1"/>
  <c r="BY190" i="31"/>
  <c r="BY192" i="31" s="1"/>
  <c r="BX197" i="30"/>
  <c r="BX191" i="30"/>
  <c r="BX193" i="30" s="1"/>
  <c r="BZ157" i="34"/>
  <c r="BZ188" i="34"/>
  <c r="BZ181" i="34"/>
  <c r="BY178" i="29"/>
  <c r="BY179" i="29" s="1"/>
  <c r="BY182" i="29"/>
  <c r="BY189" i="29"/>
  <c r="BY196" i="34"/>
  <c r="BY190" i="34"/>
  <c r="BY192" i="34" s="1"/>
  <c r="CA68" i="29"/>
  <c r="CA59" i="29"/>
  <c r="CA65" i="29"/>
  <c r="CA164" i="29"/>
  <c r="CA66" i="29"/>
  <c r="CA169" i="29"/>
  <c r="CA163" i="29"/>
  <c r="CA60" i="29"/>
  <c r="CA154" i="29"/>
  <c r="CA71" i="29"/>
  <c r="CA145" i="29"/>
  <c r="CA155" i="29"/>
  <c r="CA149" i="29"/>
  <c r="CA152" i="29"/>
  <c r="CA143" i="29"/>
  <c r="CA173" i="29"/>
  <c r="CA174" i="29"/>
  <c r="CA61" i="29"/>
  <c r="CA62" i="29"/>
  <c r="CB2" i="29"/>
  <c r="CA171" i="29"/>
  <c r="CA165" i="29"/>
  <c r="CA168" i="29"/>
  <c r="CA162" i="29"/>
  <c r="CA144" i="29"/>
  <c r="CA146" i="29"/>
  <c r="CA150" i="29"/>
  <c r="CA70" i="29"/>
  <c r="CA149" i="34"/>
  <c r="CA156" i="34" s="1"/>
  <c r="CA66" i="34"/>
  <c r="CA73" i="34" s="1"/>
  <c r="CA178" i="34" s="1"/>
  <c r="CA168" i="34"/>
  <c r="CA175" i="34" s="1"/>
  <c r="CA176" i="34" s="1"/>
  <c r="CB2" i="34"/>
  <c r="BY191" i="30"/>
  <c r="BY195" i="34"/>
  <c r="BY183" i="34"/>
  <c r="BY185" i="34" s="1"/>
  <c r="BY177" i="29"/>
  <c r="BW194" i="30"/>
  <c r="BY178" i="30"/>
  <c r="BY179" i="30" s="1"/>
  <c r="BY183" i="30"/>
  <c r="BY185" i="30" s="1"/>
  <c r="BY190" i="30"/>
  <c r="BY192" i="30" s="1"/>
  <c r="BY177" i="30"/>
  <c r="BZ177" i="30" s="1"/>
  <c r="CA59" i="30"/>
  <c r="CA146" i="30"/>
  <c r="CA152" i="30"/>
  <c r="CA66" i="30"/>
  <c r="CA69" i="30"/>
  <c r="CA167" i="30"/>
  <c r="CA153" i="30"/>
  <c r="CA171" i="30"/>
  <c r="CA144" i="30"/>
  <c r="CA168" i="30"/>
  <c r="CA149" i="30"/>
  <c r="CA165" i="30"/>
  <c r="CA64" i="30"/>
  <c r="CA150" i="30"/>
  <c r="CA169" i="30"/>
  <c r="CA162" i="30"/>
  <c r="CA163" i="30"/>
  <c r="CA148" i="30"/>
  <c r="CB2" i="30"/>
  <c r="CA65" i="30"/>
  <c r="CA60" i="30"/>
  <c r="CA143" i="30"/>
  <c r="CA172" i="30"/>
  <c r="CA68" i="30"/>
  <c r="CA62" i="30"/>
  <c r="CB50" i="2"/>
  <c r="CB55" i="2"/>
  <c r="CB51" i="2"/>
  <c r="CB52" i="2"/>
  <c r="CB54" i="2"/>
  <c r="CB53" i="2"/>
  <c r="CB56" i="2"/>
  <c r="CB58" i="2"/>
  <c r="CB57" i="2"/>
  <c r="CC2" i="2"/>
  <c r="CB59" i="2"/>
  <c r="CB60" i="2"/>
  <c r="BX196" i="30"/>
  <c r="BX198" i="30" s="1"/>
  <c r="BX184" i="30"/>
  <c r="BX186" i="30" s="1"/>
  <c r="BX194" i="30" s="1"/>
  <c r="CB2" i="48"/>
  <c r="CA21" i="48"/>
  <c r="CA23" i="48" s="1"/>
  <c r="BZ61" i="32"/>
  <c r="BZ62" i="32" s="1"/>
  <c r="BZ176" i="31"/>
  <c r="BZ74" i="34"/>
  <c r="CA74" i="34" s="1"/>
  <c r="BY189" i="31"/>
  <c r="BY182" i="31"/>
  <c r="BY178" i="31"/>
  <c r="BY179" i="31" s="1"/>
  <c r="CB2" i="33"/>
  <c r="CA66" i="33"/>
  <c r="CA73" i="33" s="1"/>
  <c r="CA74" i="33" s="1"/>
  <c r="BZ73" i="29"/>
  <c r="BZ74" i="29" s="1"/>
  <c r="BZ176" i="29"/>
  <c r="BZ183" i="30"/>
  <c r="BZ185" i="30" s="1"/>
  <c r="BZ190" i="30"/>
  <c r="BZ157" i="29"/>
  <c r="BX184" i="29"/>
  <c r="BX186" i="29" s="1"/>
  <c r="BX196" i="29"/>
  <c r="BX191" i="29"/>
  <c r="BX193" i="29" s="1"/>
  <c r="BX197" i="29"/>
  <c r="BY190" i="29"/>
  <c r="BY192" i="29" s="1"/>
  <c r="BY183" i="29"/>
  <c r="BY185" i="29" s="1"/>
  <c r="BX191" i="31"/>
  <c r="BX193" i="31" s="1"/>
  <c r="BX197" i="31"/>
  <c r="CA77" i="43"/>
  <c r="CA82" i="43" s="1"/>
  <c r="CA80" i="43"/>
  <c r="CA85" i="43" s="1"/>
  <c r="CB2" i="43"/>
  <c r="CA78" i="43"/>
  <c r="CA83" i="43" s="1"/>
  <c r="CA79" i="43"/>
  <c r="CA84" i="43" s="1"/>
  <c r="BX184" i="31"/>
  <c r="BX186" i="31" s="1"/>
  <c r="BX196" i="31"/>
  <c r="BW194" i="29"/>
  <c r="CA65" i="10"/>
  <c r="CA67" i="10"/>
  <c r="CA59" i="10"/>
  <c r="CA71" i="10"/>
  <c r="CA62" i="10"/>
  <c r="CA70" i="10"/>
  <c r="CA66" i="10"/>
  <c r="CB2" i="10"/>
  <c r="BX197" i="34"/>
  <c r="CA150" i="31"/>
  <c r="CA66" i="31"/>
  <c r="CA146" i="31"/>
  <c r="CA169" i="31"/>
  <c r="CB2" i="31"/>
  <c r="CA143" i="31"/>
  <c r="CA168" i="31"/>
  <c r="CA165" i="31"/>
  <c r="CA152" i="31"/>
  <c r="CA59" i="31"/>
  <c r="CA62" i="31"/>
  <c r="CA149" i="31"/>
  <c r="CA162" i="31"/>
  <c r="CA65" i="31"/>
  <c r="CA68" i="31"/>
  <c r="CA171" i="31"/>
  <c r="BZ157" i="31"/>
  <c r="BY158" i="29"/>
  <c r="BY177" i="31"/>
  <c r="BZ177" i="31" s="1"/>
  <c r="BZ158" i="29" l="1"/>
  <c r="BZ192" i="30"/>
  <c r="BZ158" i="30"/>
  <c r="BZ182" i="30"/>
  <c r="BZ184" i="30" s="1"/>
  <c r="BZ186" i="30" s="1"/>
  <c r="BX194" i="29"/>
  <c r="BX198" i="31"/>
  <c r="BY197" i="30"/>
  <c r="CA176" i="31"/>
  <c r="CA177" i="31" s="1"/>
  <c r="BX194" i="31"/>
  <c r="CA157" i="30"/>
  <c r="CA182" i="30" s="1"/>
  <c r="CA157" i="29"/>
  <c r="CA158" i="29" s="1"/>
  <c r="BZ178" i="30"/>
  <c r="BZ179" i="30" s="1"/>
  <c r="BY191" i="31"/>
  <c r="BY193" i="31" s="1"/>
  <c r="BY197" i="31"/>
  <c r="CC2" i="34"/>
  <c r="CB168" i="34"/>
  <c r="CB175" i="34" s="1"/>
  <c r="CB176" i="34" s="1"/>
  <c r="CB149" i="34"/>
  <c r="CB156" i="34" s="1"/>
  <c r="CB66" i="34"/>
  <c r="CB73" i="34" s="1"/>
  <c r="CB178" i="34" s="1"/>
  <c r="CA176" i="29"/>
  <c r="BZ190" i="34"/>
  <c r="BZ192" i="34" s="1"/>
  <c r="BZ196" i="34"/>
  <c r="CA182" i="34"/>
  <c r="CA184" i="34" s="1"/>
  <c r="CA189" i="34"/>
  <c r="CA191" i="34" s="1"/>
  <c r="BZ183" i="29"/>
  <c r="BZ185" i="29" s="1"/>
  <c r="BZ190" i="29"/>
  <c r="BZ192" i="29" s="1"/>
  <c r="CB74" i="34"/>
  <c r="BY191" i="29"/>
  <c r="BY193" i="29" s="1"/>
  <c r="BY197" i="29"/>
  <c r="CA73" i="31"/>
  <c r="CA74" i="31" s="1"/>
  <c r="CA73" i="10"/>
  <c r="CA74" i="10" s="1"/>
  <c r="CC2" i="43"/>
  <c r="CB78" i="43"/>
  <c r="CB83" i="43" s="1"/>
  <c r="CB77" i="43"/>
  <c r="CB82" i="43" s="1"/>
  <c r="CB79" i="43"/>
  <c r="CB84" i="43" s="1"/>
  <c r="CB80" i="43"/>
  <c r="CB85" i="43" s="1"/>
  <c r="BZ190" i="31"/>
  <c r="BZ192" i="31" s="1"/>
  <c r="BZ183" i="31"/>
  <c r="BZ185" i="31" s="1"/>
  <c r="CC52" i="2"/>
  <c r="CD2" i="2"/>
  <c r="CC59" i="2"/>
  <c r="CC57" i="2"/>
  <c r="CC56" i="2"/>
  <c r="CC55" i="2"/>
  <c r="CC50" i="2"/>
  <c r="CC54" i="2"/>
  <c r="CC58" i="2"/>
  <c r="CC53" i="2"/>
  <c r="CC60" i="2"/>
  <c r="CC51" i="2"/>
  <c r="CB153" i="30"/>
  <c r="CB64" i="30"/>
  <c r="CB65" i="30"/>
  <c r="CB168" i="30"/>
  <c r="CB163" i="30"/>
  <c r="CB148" i="30"/>
  <c r="CB171" i="30"/>
  <c r="CB169" i="30"/>
  <c r="CB143" i="30"/>
  <c r="CB69" i="30"/>
  <c r="CB162" i="30"/>
  <c r="CB152" i="30"/>
  <c r="CB66" i="30"/>
  <c r="CB146" i="30"/>
  <c r="CB172" i="30"/>
  <c r="CB62" i="30"/>
  <c r="CB68" i="30"/>
  <c r="CB167" i="30"/>
  <c r="CB150" i="30"/>
  <c r="CC2" i="30"/>
  <c r="CB60" i="30"/>
  <c r="CB59" i="30"/>
  <c r="CB144" i="30"/>
  <c r="CB165" i="30"/>
  <c r="CB149" i="30"/>
  <c r="BZ177" i="29"/>
  <c r="CA177" i="29" s="1"/>
  <c r="CA157" i="34"/>
  <c r="CA188" i="34"/>
  <c r="CA181" i="34"/>
  <c r="BY184" i="29"/>
  <c r="BY186" i="29" s="1"/>
  <c r="BY194" i="29" s="1"/>
  <c r="BY196" i="29"/>
  <c r="CA61" i="32"/>
  <c r="CA62" i="32" s="1"/>
  <c r="CB150" i="31"/>
  <c r="CB59" i="31"/>
  <c r="CB143" i="31"/>
  <c r="CB162" i="31"/>
  <c r="CB65" i="31"/>
  <c r="CB146" i="31"/>
  <c r="CB62" i="31"/>
  <c r="CB66" i="31"/>
  <c r="CB149" i="31"/>
  <c r="CB169" i="31"/>
  <c r="CC2" i="31"/>
  <c r="CB168" i="31"/>
  <c r="CB171" i="31"/>
  <c r="CB165" i="31"/>
  <c r="CB68" i="31"/>
  <c r="CB152" i="31"/>
  <c r="CB61" i="2"/>
  <c r="CB62" i="2" s="1"/>
  <c r="BY193" i="34"/>
  <c r="CB145" i="29"/>
  <c r="CB169" i="29"/>
  <c r="CB174" i="29"/>
  <c r="CB154" i="29"/>
  <c r="CB65" i="29"/>
  <c r="CB66" i="29"/>
  <c r="CB59" i="29"/>
  <c r="CB168" i="29"/>
  <c r="CB61" i="29"/>
  <c r="CB62" i="29"/>
  <c r="CB171" i="29"/>
  <c r="CB146" i="29"/>
  <c r="CB143" i="29"/>
  <c r="CB150" i="29"/>
  <c r="CB68" i="29"/>
  <c r="CB162" i="29"/>
  <c r="CB144" i="29"/>
  <c r="CB164" i="29"/>
  <c r="CB165" i="29"/>
  <c r="CB70" i="29"/>
  <c r="CB163" i="29"/>
  <c r="CB71" i="29"/>
  <c r="CC2" i="29"/>
  <c r="CB173" i="29"/>
  <c r="CB149" i="29"/>
  <c r="CB152" i="29"/>
  <c r="CB60" i="29"/>
  <c r="CB155" i="29"/>
  <c r="CB50" i="32"/>
  <c r="CB54" i="32"/>
  <c r="CB52" i="32"/>
  <c r="CB59" i="32"/>
  <c r="CB51" i="32"/>
  <c r="CB57" i="32"/>
  <c r="CB56" i="32"/>
  <c r="CB53" i="32"/>
  <c r="CB55" i="32"/>
  <c r="CC2" i="32"/>
  <c r="CB58" i="32"/>
  <c r="BX198" i="29"/>
  <c r="CB66" i="33"/>
  <c r="CB73" i="33" s="1"/>
  <c r="CB74" i="33" s="1"/>
  <c r="CC2" i="33"/>
  <c r="CA73" i="30"/>
  <c r="CA74" i="30" s="1"/>
  <c r="BY197" i="34"/>
  <c r="BY196" i="30"/>
  <c r="BY198" i="30" s="1"/>
  <c r="BZ196" i="30"/>
  <c r="BZ158" i="31"/>
  <c r="BZ182" i="31"/>
  <c r="BZ189" i="31"/>
  <c r="BZ178" i="31"/>
  <c r="BZ179" i="31" s="1"/>
  <c r="CB70" i="10"/>
  <c r="CB66" i="10"/>
  <c r="CB59" i="10"/>
  <c r="CC2" i="10"/>
  <c r="CB71" i="10"/>
  <c r="CB62" i="10"/>
  <c r="CB67" i="10"/>
  <c r="CB65" i="10"/>
  <c r="CB21" i="48"/>
  <c r="CB23" i="48" s="1"/>
  <c r="CC2" i="48"/>
  <c r="CA176" i="30"/>
  <c r="CA73" i="29"/>
  <c r="CA74" i="29" s="1"/>
  <c r="BY186" i="30"/>
  <c r="BZ197" i="30"/>
  <c r="BZ191" i="30"/>
  <c r="CA157" i="31"/>
  <c r="BZ182" i="29"/>
  <c r="BZ189" i="29"/>
  <c r="BZ178" i="29"/>
  <c r="BZ179" i="29" s="1"/>
  <c r="BY184" i="31"/>
  <c r="BY186" i="31" s="1"/>
  <c r="BY194" i="31" s="1"/>
  <c r="BY196" i="31"/>
  <c r="BY198" i="31" s="1"/>
  <c r="BY193" i="30"/>
  <c r="BZ195" i="34"/>
  <c r="BZ197" i="34" s="1"/>
  <c r="BZ183" i="34"/>
  <c r="BZ185" i="34" s="1"/>
  <c r="BZ193" i="34" s="1"/>
  <c r="CA183" i="31" l="1"/>
  <c r="CA185" i="31" s="1"/>
  <c r="CA190" i="31"/>
  <c r="CA192" i="31" s="1"/>
  <c r="BZ193" i="30"/>
  <c r="BZ194" i="30" s="1"/>
  <c r="CA158" i="30"/>
  <c r="CA189" i="30"/>
  <c r="BZ198" i="30"/>
  <c r="CA182" i="29"/>
  <c r="CA178" i="29"/>
  <c r="CA179" i="29" s="1"/>
  <c r="BY194" i="30"/>
  <c r="CB73" i="31"/>
  <c r="CB74" i="31" s="1"/>
  <c r="CB73" i="10"/>
  <c r="CB74" i="10" s="1"/>
  <c r="CA189" i="29"/>
  <c r="CA191" i="29" s="1"/>
  <c r="CC162" i="29"/>
  <c r="CC165" i="29"/>
  <c r="CC61" i="29"/>
  <c r="CC59" i="29"/>
  <c r="CC62" i="29"/>
  <c r="CC155" i="29"/>
  <c r="CC68" i="29"/>
  <c r="CC164" i="29"/>
  <c r="CC173" i="29"/>
  <c r="CC149" i="29"/>
  <c r="CC144" i="29"/>
  <c r="CC169" i="29"/>
  <c r="CC163" i="29"/>
  <c r="CC174" i="29"/>
  <c r="CC66" i="29"/>
  <c r="CD2" i="29"/>
  <c r="CC60" i="29"/>
  <c r="CC71" i="29"/>
  <c r="CC145" i="29"/>
  <c r="CC152" i="29"/>
  <c r="CC154" i="29"/>
  <c r="CC70" i="29"/>
  <c r="CC143" i="29"/>
  <c r="CC146" i="29"/>
  <c r="CC168" i="29"/>
  <c r="CC150" i="29"/>
  <c r="CC171" i="29"/>
  <c r="CC65" i="29"/>
  <c r="CB73" i="29"/>
  <c r="CB74" i="29" s="1"/>
  <c r="CB157" i="34"/>
  <c r="CB181" i="34"/>
  <c r="CB188" i="34"/>
  <c r="CA183" i="30"/>
  <c r="CA185" i="30" s="1"/>
  <c r="CA190" i="30"/>
  <c r="CA192" i="30" s="1"/>
  <c r="CB157" i="30"/>
  <c r="CB182" i="34"/>
  <c r="CB184" i="34" s="1"/>
  <c r="CB189" i="34"/>
  <c r="CB191" i="34" s="1"/>
  <c r="BZ196" i="29"/>
  <c r="BZ184" i="29"/>
  <c r="BZ186" i="29" s="1"/>
  <c r="CB61" i="32"/>
  <c r="CB62" i="32" s="1"/>
  <c r="CB157" i="29"/>
  <c r="CD2" i="34"/>
  <c r="CC149" i="34"/>
  <c r="CC156" i="34" s="1"/>
  <c r="CC168" i="34"/>
  <c r="CC175" i="34" s="1"/>
  <c r="CC66" i="34"/>
  <c r="CC73" i="34" s="1"/>
  <c r="CC178" i="34" s="1"/>
  <c r="CD2" i="48"/>
  <c r="CC21" i="48"/>
  <c r="CC23" i="48" s="1"/>
  <c r="BY198" i="29"/>
  <c r="CA191" i="30"/>
  <c r="CB73" i="30"/>
  <c r="CB74" i="30" s="1"/>
  <c r="CD57" i="2"/>
  <c r="CD53" i="2"/>
  <c r="CD51" i="2"/>
  <c r="CD54" i="2"/>
  <c r="CD56" i="2"/>
  <c r="CD52" i="2"/>
  <c r="CE2" i="2"/>
  <c r="CD58" i="2"/>
  <c r="CD59" i="2"/>
  <c r="CD50" i="2"/>
  <c r="CD60" i="2"/>
  <c r="CD55" i="2"/>
  <c r="CC80" i="43"/>
  <c r="CC85" i="43" s="1"/>
  <c r="CC77" i="43"/>
  <c r="CC82" i="43" s="1"/>
  <c r="CC78" i="43"/>
  <c r="CC83" i="43" s="1"/>
  <c r="CD2" i="43"/>
  <c r="CC79" i="43"/>
  <c r="CC84" i="43" s="1"/>
  <c r="CA184" i="30"/>
  <c r="CA186" i="30" s="1"/>
  <c r="BZ197" i="31"/>
  <c r="BZ191" i="31"/>
  <c r="BZ193" i="31" s="1"/>
  <c r="CC66" i="33"/>
  <c r="CC73" i="33" s="1"/>
  <c r="CC74" i="33" s="1"/>
  <c r="CD2" i="33"/>
  <c r="CA183" i="34"/>
  <c r="CA185" i="34" s="1"/>
  <c r="CA195" i="34"/>
  <c r="CA178" i="30"/>
  <c r="CA179" i="30" s="1"/>
  <c r="CC65" i="10"/>
  <c r="CC66" i="10"/>
  <c r="CC71" i="10"/>
  <c r="CC62" i="10"/>
  <c r="CC70" i="10"/>
  <c r="CC67" i="10"/>
  <c r="CD2" i="10"/>
  <c r="CC59" i="10"/>
  <c r="BZ196" i="31"/>
  <c r="BZ184" i="31"/>
  <c r="BZ186" i="31" s="1"/>
  <c r="CB176" i="31"/>
  <c r="CB177" i="31" s="1"/>
  <c r="CA190" i="34"/>
  <c r="CA192" i="34" s="1"/>
  <c r="CA196" i="34"/>
  <c r="CC65" i="30"/>
  <c r="CC163" i="30"/>
  <c r="CC60" i="30"/>
  <c r="CC169" i="30"/>
  <c r="CC144" i="30"/>
  <c r="CC150" i="30"/>
  <c r="CD2" i="30"/>
  <c r="CC148" i="30"/>
  <c r="CC165" i="30"/>
  <c r="CC143" i="30"/>
  <c r="CC162" i="30"/>
  <c r="CC64" i="30"/>
  <c r="CC66" i="30"/>
  <c r="CC68" i="30"/>
  <c r="CC62" i="30"/>
  <c r="CC59" i="30"/>
  <c r="CC149" i="30"/>
  <c r="CC152" i="30"/>
  <c r="CC171" i="30"/>
  <c r="CC69" i="30"/>
  <c r="CC146" i="30"/>
  <c r="CC153" i="30"/>
  <c r="CC168" i="30"/>
  <c r="CC167" i="30"/>
  <c r="CC172" i="30"/>
  <c r="CA183" i="29"/>
  <c r="CA185" i="29" s="1"/>
  <c r="CA190" i="29"/>
  <c r="CA192" i="29" s="1"/>
  <c r="CA177" i="30"/>
  <c r="CA182" i="31"/>
  <c r="CA189" i="31"/>
  <c r="CA178" i="31"/>
  <c r="CA179" i="31" s="1"/>
  <c r="CD2" i="32"/>
  <c r="CC57" i="32"/>
  <c r="CC54" i="32"/>
  <c r="CC59" i="32"/>
  <c r="CC52" i="32"/>
  <c r="CC53" i="32"/>
  <c r="CC56" i="32"/>
  <c r="CC51" i="32"/>
  <c r="CC50" i="32"/>
  <c r="CC55" i="32"/>
  <c r="CC58" i="32"/>
  <c r="BZ191" i="29"/>
  <c r="BZ193" i="29" s="1"/>
  <c r="BZ197" i="29"/>
  <c r="CA158" i="31"/>
  <c r="CB176" i="29"/>
  <c r="CB177" i="29" s="1"/>
  <c r="CC165" i="31"/>
  <c r="CC59" i="31"/>
  <c r="CC65" i="31"/>
  <c r="CC168" i="31"/>
  <c r="CC68" i="31"/>
  <c r="CC146" i="31"/>
  <c r="CC143" i="31"/>
  <c r="CC66" i="31"/>
  <c r="CC150" i="31"/>
  <c r="CC152" i="31"/>
  <c r="CC149" i="31"/>
  <c r="CC171" i="31"/>
  <c r="CC162" i="31"/>
  <c r="CC62" i="31"/>
  <c r="CD2" i="31"/>
  <c r="CC169" i="31"/>
  <c r="CB157" i="31"/>
  <c r="CB176" i="30"/>
  <c r="CC61" i="2"/>
  <c r="CC62" i="2" s="1"/>
  <c r="CA196" i="29"/>
  <c r="CA184" i="29"/>
  <c r="CA193" i="30" l="1"/>
  <c r="CA186" i="29"/>
  <c r="CA196" i="30"/>
  <c r="CC74" i="34"/>
  <c r="BZ194" i="31"/>
  <c r="BZ198" i="31"/>
  <c r="CA194" i="30"/>
  <c r="CC73" i="30"/>
  <c r="CC74" i="30" s="1"/>
  <c r="CA197" i="30"/>
  <c r="CA193" i="34"/>
  <c r="CE2" i="43"/>
  <c r="CD79" i="43"/>
  <c r="CD84" i="43" s="1"/>
  <c r="CD78" i="43"/>
  <c r="CD83" i="43" s="1"/>
  <c r="CD80" i="43"/>
  <c r="CD85" i="43" s="1"/>
  <c r="CD77" i="43"/>
  <c r="CD82" i="43" s="1"/>
  <c r="CC182" i="34"/>
  <c r="CC184" i="34" s="1"/>
  <c r="CC189" i="34"/>
  <c r="CC191" i="34" s="1"/>
  <c r="CD70" i="29"/>
  <c r="CD152" i="29"/>
  <c r="CD62" i="29"/>
  <c r="CD173" i="29"/>
  <c r="CD68" i="29"/>
  <c r="CD145" i="29"/>
  <c r="CD60" i="29"/>
  <c r="CD162" i="29"/>
  <c r="CD169" i="29"/>
  <c r="CD144" i="29"/>
  <c r="CD168" i="29"/>
  <c r="CD174" i="29"/>
  <c r="CD71" i="29"/>
  <c r="CD66" i="29"/>
  <c r="CD65" i="29"/>
  <c r="CD164" i="29"/>
  <c r="CD146" i="29"/>
  <c r="CD171" i="29"/>
  <c r="CD163" i="29"/>
  <c r="CD61" i="29"/>
  <c r="CD150" i="29"/>
  <c r="CD149" i="29"/>
  <c r="CE2" i="29"/>
  <c r="CD155" i="29"/>
  <c r="CD154" i="29"/>
  <c r="CD59" i="29"/>
  <c r="CD165" i="29"/>
  <c r="CD143" i="29"/>
  <c r="CA191" i="31"/>
  <c r="CA193" i="31" s="1"/>
  <c r="CA197" i="31"/>
  <c r="CE2" i="33"/>
  <c r="CD66" i="33"/>
  <c r="CD73" i="33" s="1"/>
  <c r="CD74" i="33" s="1"/>
  <c r="CE60" i="2"/>
  <c r="CE55" i="2"/>
  <c r="CF2" i="2"/>
  <c r="CE50" i="2"/>
  <c r="CE57" i="2"/>
  <c r="CE59" i="2"/>
  <c r="CE52" i="2"/>
  <c r="CE51" i="2"/>
  <c r="CE54" i="2"/>
  <c r="CE56" i="2"/>
  <c r="CE58" i="2"/>
  <c r="CE53" i="2"/>
  <c r="CC157" i="34"/>
  <c r="CC188" i="34"/>
  <c r="CC181" i="34"/>
  <c r="CB182" i="30"/>
  <c r="CB189" i="30"/>
  <c r="CB178" i="30"/>
  <c r="CB179" i="30" s="1"/>
  <c r="CB158" i="30"/>
  <c r="CC157" i="29"/>
  <c r="CD165" i="31"/>
  <c r="CD168" i="31"/>
  <c r="CD66" i="31"/>
  <c r="CD143" i="31"/>
  <c r="CD171" i="31"/>
  <c r="CD150" i="31"/>
  <c r="CD65" i="31"/>
  <c r="CD149" i="31"/>
  <c r="CD59" i="31"/>
  <c r="CD152" i="31"/>
  <c r="CD146" i="31"/>
  <c r="CD68" i="31"/>
  <c r="CE2" i="31"/>
  <c r="CD62" i="31"/>
  <c r="CD162" i="31"/>
  <c r="CD169" i="31"/>
  <c r="CD165" i="30"/>
  <c r="CD152" i="30"/>
  <c r="CD149" i="30"/>
  <c r="CD143" i="30"/>
  <c r="CD65" i="30"/>
  <c r="CD66" i="30"/>
  <c r="CD148" i="30"/>
  <c r="CD59" i="30"/>
  <c r="CD144" i="30"/>
  <c r="CD150" i="30"/>
  <c r="CD69" i="30"/>
  <c r="CD68" i="30"/>
  <c r="CD162" i="30"/>
  <c r="CD62" i="30"/>
  <c r="CD172" i="30"/>
  <c r="CD169" i="30"/>
  <c r="CD167" i="30"/>
  <c r="CD146" i="30"/>
  <c r="CD168" i="30"/>
  <c r="CD64" i="30"/>
  <c r="CD171" i="30"/>
  <c r="CE2" i="30"/>
  <c r="CD60" i="30"/>
  <c r="CD163" i="30"/>
  <c r="CD153" i="30"/>
  <c r="CD149" i="34"/>
  <c r="CD156" i="34" s="1"/>
  <c r="CD168" i="34"/>
  <c r="CD175" i="34" s="1"/>
  <c r="CD66" i="34"/>
  <c r="CD73" i="34" s="1"/>
  <c r="CD178" i="34" s="1"/>
  <c r="CE2" i="34"/>
  <c r="CC176" i="34"/>
  <c r="CB183" i="29"/>
  <c r="CB185" i="29" s="1"/>
  <c r="CB190" i="29"/>
  <c r="CB192" i="29" s="1"/>
  <c r="CC157" i="31"/>
  <c r="CB158" i="31"/>
  <c r="CA184" i="31"/>
  <c r="CA186" i="31" s="1"/>
  <c r="CA194" i="31" s="1"/>
  <c r="CA196" i="31"/>
  <c r="CA198" i="31" s="1"/>
  <c r="CB177" i="30"/>
  <c r="CB183" i="31"/>
  <c r="CB185" i="31" s="1"/>
  <c r="CB190" i="31"/>
  <c r="CB192" i="31" s="1"/>
  <c r="CB178" i="29"/>
  <c r="CB179" i="29" s="1"/>
  <c r="CB182" i="29"/>
  <c r="CB189" i="29"/>
  <c r="CB158" i="29"/>
  <c r="CC73" i="29"/>
  <c r="CC74" i="29" s="1"/>
  <c r="BZ194" i="29"/>
  <c r="CB196" i="34"/>
  <c r="CB190" i="34"/>
  <c r="CB192" i="34" s="1"/>
  <c r="CC176" i="31"/>
  <c r="CA197" i="29"/>
  <c r="CA198" i="29" s="1"/>
  <c r="CC176" i="30"/>
  <c r="CC73" i="10"/>
  <c r="CC74" i="10" s="1"/>
  <c r="CD61" i="2"/>
  <c r="CD62" i="2" s="1"/>
  <c r="CD21" i="48"/>
  <c r="CD23" i="48" s="1"/>
  <c r="CE2" i="48"/>
  <c r="BZ198" i="29"/>
  <c r="CB195" i="34"/>
  <c r="CB183" i="34"/>
  <c r="CB185" i="34" s="1"/>
  <c r="CB182" i="31"/>
  <c r="CB178" i="31"/>
  <c r="CB179" i="31" s="1"/>
  <c r="CB189" i="31"/>
  <c r="CB190" i="30"/>
  <c r="CB192" i="30" s="1"/>
  <c r="CB183" i="30"/>
  <c r="CB185" i="30" s="1"/>
  <c r="CC73" i="31"/>
  <c r="CC74" i="31" s="1"/>
  <c r="CC61" i="32"/>
  <c r="CC62" i="32" s="1"/>
  <c r="CD56" i="32"/>
  <c r="CD52" i="32"/>
  <c r="CD55" i="32"/>
  <c r="CD53" i="32"/>
  <c r="CD51" i="32"/>
  <c r="CD54" i="32"/>
  <c r="CD50" i="32"/>
  <c r="CD57" i="32"/>
  <c r="CD58" i="32"/>
  <c r="CE2" i="32"/>
  <c r="CD59" i="32"/>
  <c r="CA193" i="29"/>
  <c r="CA194" i="29" s="1"/>
  <c r="CC157" i="30"/>
  <c r="CD67" i="10"/>
  <c r="CD65" i="10"/>
  <c r="CD66" i="10"/>
  <c r="CD71" i="10"/>
  <c r="CD70" i="10"/>
  <c r="CD59" i="10"/>
  <c r="CE2" i="10"/>
  <c r="CD62" i="10"/>
  <c r="CA197" i="34"/>
  <c r="CC176" i="29"/>
  <c r="CC177" i="29" s="1"/>
  <c r="CC158" i="31" l="1"/>
  <c r="CA198" i="30"/>
  <c r="CD157" i="29"/>
  <c r="CD74" i="34"/>
  <c r="CC158" i="29"/>
  <c r="CD158" i="29" s="1"/>
  <c r="CD73" i="30"/>
  <c r="CD74" i="30" s="1"/>
  <c r="CD176" i="34"/>
  <c r="CD73" i="31"/>
  <c r="CD74" i="31" s="1"/>
  <c r="CF2" i="48"/>
  <c r="CE21" i="48"/>
  <c r="CE23" i="48" s="1"/>
  <c r="CC190" i="31"/>
  <c r="CC192" i="31" s="1"/>
  <c r="CC183" i="31"/>
  <c r="CC185" i="31" s="1"/>
  <c r="CB196" i="29"/>
  <c r="CB184" i="29"/>
  <c r="CB186" i="29" s="1"/>
  <c r="CD157" i="34"/>
  <c r="CD181" i="34"/>
  <c r="CD188" i="34"/>
  <c r="CC196" i="34"/>
  <c r="CC190" i="34"/>
  <c r="CC192" i="34" s="1"/>
  <c r="CC189" i="31"/>
  <c r="CC178" i="31"/>
  <c r="CC179" i="31" s="1"/>
  <c r="CC182" i="31"/>
  <c r="CB197" i="31"/>
  <c r="CB191" i="31"/>
  <c r="CB193" i="31" s="1"/>
  <c r="CC182" i="29"/>
  <c r="CC189" i="29"/>
  <c r="CC178" i="29"/>
  <c r="CC179" i="29" s="1"/>
  <c r="CE61" i="2"/>
  <c r="CE62" i="2" s="1"/>
  <c r="CD182" i="29"/>
  <c r="CD189" i="29"/>
  <c r="CD73" i="10"/>
  <c r="CD74" i="10" s="1"/>
  <c r="CD176" i="31"/>
  <c r="CC158" i="30"/>
  <c r="CF60" i="2"/>
  <c r="CG2" i="2"/>
  <c r="CF56" i="2"/>
  <c r="CF57" i="2"/>
  <c r="CF53" i="2"/>
  <c r="CF50" i="2"/>
  <c r="CF55" i="2"/>
  <c r="CF52" i="2"/>
  <c r="CF59" i="2"/>
  <c r="CF58" i="2"/>
  <c r="CF51" i="2"/>
  <c r="CF54" i="2"/>
  <c r="CE59" i="32"/>
  <c r="CE52" i="32"/>
  <c r="CE55" i="32"/>
  <c r="CE57" i="32"/>
  <c r="CE56" i="32"/>
  <c r="CE58" i="32"/>
  <c r="CF2" i="32"/>
  <c r="CE54" i="32"/>
  <c r="CE50" i="32"/>
  <c r="CE51" i="32"/>
  <c r="CE53" i="32"/>
  <c r="CB184" i="31"/>
  <c r="CB186" i="31" s="1"/>
  <c r="CB196" i="31"/>
  <c r="CE163" i="30"/>
  <c r="CE66" i="30"/>
  <c r="CE150" i="30"/>
  <c r="CE68" i="30"/>
  <c r="CE148" i="30"/>
  <c r="CE149" i="30"/>
  <c r="CE171" i="30"/>
  <c r="CE59" i="30"/>
  <c r="CE65" i="30"/>
  <c r="CE167" i="30"/>
  <c r="CE169" i="30"/>
  <c r="CE172" i="30"/>
  <c r="CE153" i="30"/>
  <c r="CE60" i="30"/>
  <c r="CE165" i="30"/>
  <c r="CE62" i="30"/>
  <c r="CE144" i="30"/>
  <c r="CE168" i="30"/>
  <c r="CE64" i="30"/>
  <c r="CE146" i="30"/>
  <c r="CE162" i="30"/>
  <c r="CF2" i="30"/>
  <c r="CE143" i="30"/>
  <c r="CE69" i="30"/>
  <c r="CE152" i="30"/>
  <c r="CD73" i="29"/>
  <c r="CD74" i="29" s="1"/>
  <c r="CE78" i="43"/>
  <c r="CE83" i="43" s="1"/>
  <c r="CE77" i="43"/>
  <c r="CE82" i="43" s="1"/>
  <c r="CF2" i="43"/>
  <c r="CE79" i="43"/>
  <c r="CE84" i="43" s="1"/>
  <c r="CE80" i="43"/>
  <c r="CE85" i="43" s="1"/>
  <c r="CB193" i="34"/>
  <c r="CC190" i="30"/>
  <c r="CC192" i="30" s="1"/>
  <c r="CC183" i="30"/>
  <c r="CC185" i="30" s="1"/>
  <c r="CC177" i="30"/>
  <c r="CE168" i="34"/>
  <c r="CE175" i="34" s="1"/>
  <c r="CE66" i="34"/>
  <c r="CE73" i="34" s="1"/>
  <c r="CE178" i="34" s="1"/>
  <c r="CE149" i="34"/>
  <c r="CE156" i="34" s="1"/>
  <c r="CF2" i="34"/>
  <c r="CD176" i="30"/>
  <c r="CE59" i="31"/>
  <c r="CE150" i="31"/>
  <c r="CE152" i="31"/>
  <c r="CF2" i="31"/>
  <c r="CE68" i="31"/>
  <c r="CE146" i="31"/>
  <c r="CE149" i="31"/>
  <c r="CE143" i="31"/>
  <c r="CE162" i="31"/>
  <c r="CE169" i="31"/>
  <c r="CE66" i="31"/>
  <c r="CE171" i="31"/>
  <c r="CE65" i="31"/>
  <c r="CE165" i="31"/>
  <c r="CE62" i="31"/>
  <c r="CE168" i="31"/>
  <c r="CB191" i="30"/>
  <c r="CB193" i="30" s="1"/>
  <c r="CB197" i="30"/>
  <c r="CC182" i="30"/>
  <c r="CC189" i="30"/>
  <c r="CC178" i="30"/>
  <c r="CC179" i="30" s="1"/>
  <c r="CE71" i="10"/>
  <c r="CE70" i="10"/>
  <c r="CE62" i="10"/>
  <c r="CF2" i="10"/>
  <c r="CE67" i="10"/>
  <c r="CE65" i="10"/>
  <c r="CE66" i="10"/>
  <c r="CE59" i="10"/>
  <c r="CB197" i="34"/>
  <c r="CD157" i="30"/>
  <c r="CD157" i="31"/>
  <c r="CD158" i="31" s="1"/>
  <c r="CB184" i="30"/>
  <c r="CB186" i="30" s="1"/>
  <c r="CB194" i="30" s="1"/>
  <c r="CB196" i="30"/>
  <c r="CD176" i="29"/>
  <c r="CC183" i="29"/>
  <c r="CC185" i="29" s="1"/>
  <c r="CC190" i="29"/>
  <c r="CC192" i="29" s="1"/>
  <c r="CD61" i="32"/>
  <c r="CD62" i="32" s="1"/>
  <c r="CB197" i="29"/>
  <c r="CB191" i="29"/>
  <c r="CB193" i="29" s="1"/>
  <c r="CD182" i="34"/>
  <c r="CD184" i="34" s="1"/>
  <c r="CD189" i="34"/>
  <c r="CD191" i="34" s="1"/>
  <c r="CC195" i="34"/>
  <c r="CC183" i="34"/>
  <c r="CC185" i="34" s="1"/>
  <c r="CE66" i="33"/>
  <c r="CE73" i="33" s="1"/>
  <c r="CE74" i="33" s="1"/>
  <c r="CF2" i="33"/>
  <c r="CE146" i="29"/>
  <c r="CE154" i="29"/>
  <c r="CF2" i="29"/>
  <c r="CE65" i="29"/>
  <c r="CE163" i="29"/>
  <c r="CE174" i="29"/>
  <c r="CE155" i="29"/>
  <c r="CE59" i="29"/>
  <c r="CE150" i="29"/>
  <c r="CE61" i="29"/>
  <c r="CE152" i="29"/>
  <c r="CE66" i="29"/>
  <c r="CE70" i="29"/>
  <c r="CE173" i="29"/>
  <c r="CE68" i="29"/>
  <c r="CE169" i="29"/>
  <c r="CE162" i="29"/>
  <c r="CE165" i="29"/>
  <c r="CE62" i="29"/>
  <c r="CE60" i="29"/>
  <c r="CE143" i="29"/>
  <c r="CE149" i="29"/>
  <c r="CE164" i="29"/>
  <c r="CE171" i="29"/>
  <c r="CE71" i="29"/>
  <c r="CE144" i="29"/>
  <c r="CE145" i="29"/>
  <c r="CE168" i="29"/>
  <c r="CC177" i="31"/>
  <c r="CE176" i="34" l="1"/>
  <c r="CB198" i="31"/>
  <c r="CB194" i="31"/>
  <c r="CC193" i="34"/>
  <c r="CC197" i="34"/>
  <c r="CD177" i="31"/>
  <c r="CB198" i="30"/>
  <c r="CE157" i="30"/>
  <c r="CE189" i="30" s="1"/>
  <c r="CE73" i="29"/>
  <c r="CE74" i="29" s="1"/>
  <c r="CE176" i="29"/>
  <c r="CD189" i="30"/>
  <c r="CD191" i="30" s="1"/>
  <c r="CD178" i="30"/>
  <c r="CD179" i="30" s="1"/>
  <c r="CD182" i="30"/>
  <c r="CE157" i="31"/>
  <c r="CD190" i="30"/>
  <c r="CD183" i="30"/>
  <c r="CD185" i="30" s="1"/>
  <c r="CE73" i="30"/>
  <c r="CE74" i="30" s="1"/>
  <c r="CG55" i="2"/>
  <c r="CG57" i="2"/>
  <c r="CG52" i="2"/>
  <c r="CG59" i="2"/>
  <c r="CG54" i="2"/>
  <c r="CG50" i="2"/>
  <c r="CG60" i="2"/>
  <c r="CH2" i="2"/>
  <c r="CG53" i="2"/>
  <c r="CG58" i="2"/>
  <c r="CG56" i="2"/>
  <c r="CG51" i="2"/>
  <c r="CD184" i="29"/>
  <c r="CC196" i="31"/>
  <c r="CC184" i="31"/>
  <c r="CC186" i="31" s="1"/>
  <c r="CG2" i="33"/>
  <c r="CF66" i="33"/>
  <c r="CF73" i="33" s="1"/>
  <c r="CF74" i="33" s="1"/>
  <c r="CG2" i="34"/>
  <c r="CF168" i="34"/>
  <c r="CF175" i="34" s="1"/>
  <c r="CF149" i="34"/>
  <c r="CF156" i="34" s="1"/>
  <c r="CF66" i="34"/>
  <c r="CF73" i="34" s="1"/>
  <c r="CF178" i="34" s="1"/>
  <c r="CB194" i="29"/>
  <c r="CE181" i="34"/>
  <c r="CE188" i="34"/>
  <c r="CF169" i="30"/>
  <c r="CF143" i="30"/>
  <c r="CF162" i="30"/>
  <c r="CG2" i="30"/>
  <c r="CF148" i="30"/>
  <c r="CF69" i="30"/>
  <c r="CF150" i="30"/>
  <c r="CF163" i="30"/>
  <c r="CF153" i="30"/>
  <c r="CF168" i="30"/>
  <c r="CF165" i="30"/>
  <c r="CF171" i="30"/>
  <c r="CF149" i="30"/>
  <c r="CF146" i="30"/>
  <c r="CF64" i="30"/>
  <c r="CF172" i="30"/>
  <c r="CF167" i="30"/>
  <c r="CF144" i="30"/>
  <c r="CF59" i="30"/>
  <c r="CF60" i="30"/>
  <c r="CF68" i="30"/>
  <c r="CF152" i="30"/>
  <c r="CF62" i="30"/>
  <c r="CF66" i="30"/>
  <c r="CF65" i="30"/>
  <c r="CD158" i="30"/>
  <c r="CC191" i="31"/>
  <c r="CC193" i="31" s="1"/>
  <c r="CC197" i="31"/>
  <c r="CB198" i="29"/>
  <c r="CE73" i="10"/>
  <c r="CE74" i="10" s="1"/>
  <c r="CF80" i="43"/>
  <c r="CF85" i="43" s="1"/>
  <c r="CF77" i="43"/>
  <c r="CF82" i="43" s="1"/>
  <c r="CF78" i="43"/>
  <c r="CF83" i="43" s="1"/>
  <c r="CF79" i="43"/>
  <c r="CF84" i="43" s="1"/>
  <c r="CG2" i="43"/>
  <c r="CE176" i="30"/>
  <c r="CD183" i="31"/>
  <c r="CD185" i="31" s="1"/>
  <c r="CD190" i="31"/>
  <c r="CD192" i="31" s="1"/>
  <c r="CC191" i="29"/>
  <c r="CC193" i="29" s="1"/>
  <c r="CC197" i="29"/>
  <c r="CD190" i="29"/>
  <c r="CD192" i="29" s="1"/>
  <c r="CD183" i="29"/>
  <c r="CD185" i="29" s="1"/>
  <c r="CC197" i="30"/>
  <c r="CC191" i="30"/>
  <c r="CC193" i="30" s="1"/>
  <c r="CF168" i="31"/>
  <c r="CF169" i="31"/>
  <c r="CF62" i="31"/>
  <c r="CG2" i="31"/>
  <c r="CF162" i="31"/>
  <c r="CF165" i="31"/>
  <c r="CF65" i="31"/>
  <c r="CF143" i="31"/>
  <c r="CF59" i="31"/>
  <c r="CF149" i="31"/>
  <c r="CF152" i="31"/>
  <c r="CF146" i="31"/>
  <c r="CF68" i="31"/>
  <c r="CF150" i="31"/>
  <c r="CF66" i="31"/>
  <c r="CF171" i="31"/>
  <c r="CE189" i="34"/>
  <c r="CE191" i="34" s="1"/>
  <c r="CE182" i="34"/>
  <c r="CE184" i="34" s="1"/>
  <c r="CF61" i="2"/>
  <c r="CF62" i="2" s="1"/>
  <c r="CC196" i="29"/>
  <c r="CC198" i="29" s="1"/>
  <c r="CC184" i="29"/>
  <c r="CC186" i="29" s="1"/>
  <c r="CC196" i="30"/>
  <c r="CC184" i="30"/>
  <c r="CC186" i="30" s="1"/>
  <c r="CD177" i="30"/>
  <c r="CE61" i="32"/>
  <c r="CE62" i="32" s="1"/>
  <c r="CE74" i="34"/>
  <c r="CF74" i="34" s="1"/>
  <c r="CD196" i="34"/>
  <c r="CD190" i="34"/>
  <c r="CD192" i="34" s="1"/>
  <c r="CD191" i="29"/>
  <c r="CD193" i="29" s="1"/>
  <c r="CD195" i="34"/>
  <c r="CD183" i="34"/>
  <c r="CD185" i="34" s="1"/>
  <c r="CF21" i="48"/>
  <c r="CF23" i="48" s="1"/>
  <c r="CG2" i="48"/>
  <c r="CE157" i="29"/>
  <c r="CF171" i="29"/>
  <c r="CF152" i="29"/>
  <c r="CF150" i="29"/>
  <c r="CF144" i="29"/>
  <c r="CF173" i="29"/>
  <c r="CF155" i="29"/>
  <c r="CF61" i="29"/>
  <c r="CF68" i="29"/>
  <c r="CF165" i="29"/>
  <c r="CF154" i="29"/>
  <c r="CF163" i="29"/>
  <c r="CF164" i="29"/>
  <c r="CF66" i="29"/>
  <c r="CF162" i="29"/>
  <c r="CF60" i="29"/>
  <c r="CF145" i="29"/>
  <c r="CF174" i="29"/>
  <c r="CF169" i="29"/>
  <c r="CF65" i="29"/>
  <c r="CF59" i="29"/>
  <c r="CF143" i="29"/>
  <c r="CF70" i="29"/>
  <c r="CG2" i="29"/>
  <c r="CF71" i="29"/>
  <c r="CF168" i="29"/>
  <c r="CF146" i="29"/>
  <c r="CF62" i="29"/>
  <c r="CF149" i="29"/>
  <c r="CD189" i="31"/>
  <c r="CD178" i="31"/>
  <c r="CD179" i="31" s="1"/>
  <c r="CD182" i="31"/>
  <c r="CG2" i="10"/>
  <c r="CF65" i="10"/>
  <c r="CF70" i="10"/>
  <c r="CF62" i="10"/>
  <c r="CF67" i="10"/>
  <c r="CF66" i="10"/>
  <c r="CF71" i="10"/>
  <c r="CF59" i="10"/>
  <c r="CE176" i="31"/>
  <c r="CE177" i="31" s="1"/>
  <c r="CE73" i="31"/>
  <c r="CE74" i="31" s="1"/>
  <c r="CF58" i="32"/>
  <c r="CF59" i="32"/>
  <c r="CF53" i="32"/>
  <c r="CF55" i="32"/>
  <c r="CF51" i="32"/>
  <c r="CF57" i="32"/>
  <c r="CF54" i="32"/>
  <c r="CF50" i="32"/>
  <c r="CG2" i="32"/>
  <c r="CF52" i="32"/>
  <c r="CF56" i="32"/>
  <c r="CD178" i="29"/>
  <c r="CD179" i="29" s="1"/>
  <c r="CE157" i="34"/>
  <c r="CF157" i="34" s="1"/>
  <c r="CD177" i="29"/>
  <c r="CE182" i="30" l="1"/>
  <c r="CE184" i="30" s="1"/>
  <c r="CE177" i="29"/>
  <c r="CC194" i="29"/>
  <c r="CE178" i="30"/>
  <c r="CE179" i="30" s="1"/>
  <c r="CE158" i="30"/>
  <c r="CC198" i="30"/>
  <c r="CC194" i="30"/>
  <c r="CG61" i="2"/>
  <c r="CG62" i="2" s="1"/>
  <c r="CF157" i="30"/>
  <c r="CD196" i="29"/>
  <c r="CD197" i="30"/>
  <c r="CD192" i="30"/>
  <c r="CD193" i="30" s="1"/>
  <c r="CF176" i="31"/>
  <c r="CF188" i="34"/>
  <c r="CF181" i="34"/>
  <c r="CD186" i="29"/>
  <c r="CD194" i="29" s="1"/>
  <c r="CE182" i="31"/>
  <c r="CE189" i="31"/>
  <c r="CE178" i="31"/>
  <c r="CE179" i="31" s="1"/>
  <c r="CG58" i="32"/>
  <c r="CG57" i="32"/>
  <c r="CG54" i="32"/>
  <c r="CG50" i="32"/>
  <c r="CG51" i="32"/>
  <c r="CG56" i="32"/>
  <c r="CG55" i="32"/>
  <c r="CG59" i="32"/>
  <c r="CG52" i="32"/>
  <c r="CH2" i="32"/>
  <c r="CG53" i="32"/>
  <c r="CG59" i="31"/>
  <c r="CG149" i="31"/>
  <c r="CG165" i="31"/>
  <c r="CG62" i="31"/>
  <c r="CG168" i="31"/>
  <c r="CG162" i="31"/>
  <c r="CG143" i="31"/>
  <c r="CG150" i="31"/>
  <c r="CG65" i="31"/>
  <c r="CH2" i="31"/>
  <c r="CG152" i="31"/>
  <c r="CG171" i="31"/>
  <c r="CG66" i="31"/>
  <c r="CG169" i="31"/>
  <c r="CG146" i="31"/>
  <c r="CG68" i="31"/>
  <c r="CE196" i="34"/>
  <c r="CE190" i="34"/>
  <c r="CE192" i="34" s="1"/>
  <c r="CF182" i="34"/>
  <c r="CF184" i="34" s="1"/>
  <c r="CF189" i="34"/>
  <c r="CF191" i="34" s="1"/>
  <c r="CD184" i="30"/>
  <c r="CD186" i="30" s="1"/>
  <c r="CD196" i="30"/>
  <c r="CD198" i="30" s="1"/>
  <c r="CE190" i="31"/>
  <c r="CE192" i="31" s="1"/>
  <c r="CE183" i="31"/>
  <c r="CE185" i="31" s="1"/>
  <c r="CG62" i="10"/>
  <c r="CG65" i="10"/>
  <c r="CG67" i="10"/>
  <c r="CG71" i="10"/>
  <c r="CG70" i="10"/>
  <c r="CG59" i="10"/>
  <c r="CG66" i="10"/>
  <c r="CH2" i="10"/>
  <c r="CE189" i="29"/>
  <c r="CE178" i="29"/>
  <c r="CE179" i="29" s="1"/>
  <c r="CE182" i="29"/>
  <c r="CE158" i="29"/>
  <c r="CF73" i="10"/>
  <c r="CF74" i="10" s="1"/>
  <c r="CD184" i="31"/>
  <c r="CD186" i="31" s="1"/>
  <c r="CD196" i="31"/>
  <c r="CG154" i="29"/>
  <c r="CG66" i="29"/>
  <c r="CG152" i="29"/>
  <c r="CG145" i="29"/>
  <c r="CG168" i="29"/>
  <c r="CG173" i="29"/>
  <c r="CG174" i="29"/>
  <c r="CG169" i="29"/>
  <c r="CG70" i="29"/>
  <c r="CG65" i="29"/>
  <c r="CG162" i="29"/>
  <c r="CG143" i="29"/>
  <c r="CG59" i="29"/>
  <c r="CG61" i="29"/>
  <c r="CG146" i="29"/>
  <c r="CG62" i="29"/>
  <c r="CG171" i="29"/>
  <c r="CG150" i="29"/>
  <c r="CG164" i="29"/>
  <c r="CG149" i="29"/>
  <c r="CG68" i="29"/>
  <c r="CH2" i="29"/>
  <c r="CG163" i="29"/>
  <c r="CG144" i="29"/>
  <c r="CG165" i="29"/>
  <c r="CG60" i="29"/>
  <c r="CG155" i="29"/>
  <c r="CG71" i="29"/>
  <c r="CG21" i="48"/>
  <c r="CG23" i="48" s="1"/>
  <c r="CH2" i="48"/>
  <c r="CH21" i="48" s="1"/>
  <c r="CE195" i="34"/>
  <c r="CE183" i="34"/>
  <c r="CE185" i="34" s="1"/>
  <c r="CH2" i="34"/>
  <c r="CG149" i="34"/>
  <c r="CG156" i="34" s="1"/>
  <c r="CG168" i="34"/>
  <c r="CG175" i="34" s="1"/>
  <c r="CG66" i="34"/>
  <c r="CG73" i="34" s="1"/>
  <c r="CG178" i="34" s="1"/>
  <c r="CF176" i="29"/>
  <c r="CF61" i="32"/>
  <c r="CF62" i="32" s="1"/>
  <c r="CD197" i="31"/>
  <c r="CD191" i="31"/>
  <c r="CD193" i="31" s="1"/>
  <c r="CD193" i="34"/>
  <c r="CF73" i="31"/>
  <c r="CF74" i="31" s="1"/>
  <c r="CG66" i="33"/>
  <c r="CG73" i="33" s="1"/>
  <c r="CG74" i="33" s="1"/>
  <c r="CH2" i="33"/>
  <c r="CH66" i="33" s="1"/>
  <c r="CH73" i="33" s="1"/>
  <c r="CE183" i="29"/>
  <c r="CE185" i="29" s="1"/>
  <c r="CE190" i="29"/>
  <c r="CE192" i="29" s="1"/>
  <c r="CF157" i="29"/>
  <c r="CF73" i="29"/>
  <c r="CF74" i="29" s="1"/>
  <c r="CD197" i="34"/>
  <c r="CF157" i="31"/>
  <c r="CE177" i="30"/>
  <c r="CE190" i="30"/>
  <c r="CE192" i="30" s="1"/>
  <c r="CE183" i="30"/>
  <c r="CE185" i="30" s="1"/>
  <c r="CG59" i="30"/>
  <c r="CG68" i="30"/>
  <c r="CG69" i="30"/>
  <c r="CG65" i="30"/>
  <c r="CG150" i="30"/>
  <c r="CG149" i="30"/>
  <c r="CG171" i="30"/>
  <c r="CG148" i="30"/>
  <c r="CG168" i="30"/>
  <c r="CG62" i="30"/>
  <c r="CG172" i="30"/>
  <c r="CG146" i="30"/>
  <c r="CG64" i="30"/>
  <c r="CG163" i="30"/>
  <c r="CG152" i="30"/>
  <c r="CG144" i="30"/>
  <c r="CG162" i="30"/>
  <c r="CG60" i="30"/>
  <c r="CG165" i="30"/>
  <c r="CG66" i="30"/>
  <c r="CG167" i="30"/>
  <c r="CG153" i="30"/>
  <c r="CH2" i="30"/>
  <c r="CG143" i="30"/>
  <c r="CG169" i="30"/>
  <c r="CC194" i="31"/>
  <c r="CH58" i="2"/>
  <c r="CH56" i="2"/>
  <c r="CH53" i="2"/>
  <c r="CH59" i="2"/>
  <c r="CH52" i="2"/>
  <c r="CH50" i="2"/>
  <c r="CH55" i="2"/>
  <c r="CH54" i="2"/>
  <c r="CH60" i="2"/>
  <c r="CH51" i="2"/>
  <c r="CH57" i="2"/>
  <c r="CE158" i="31"/>
  <c r="CD197" i="29"/>
  <c r="CG79" i="43"/>
  <c r="CG84" i="43" s="1"/>
  <c r="CG78" i="43"/>
  <c r="CG83" i="43" s="1"/>
  <c r="CG77" i="43"/>
  <c r="CG82" i="43" s="1"/>
  <c r="CH2" i="43"/>
  <c r="CG80" i="43"/>
  <c r="CG85" i="43" s="1"/>
  <c r="CF73" i="30"/>
  <c r="CF74" i="30" s="1"/>
  <c r="CF176" i="30"/>
  <c r="CE191" i="30"/>
  <c r="CC198" i="31"/>
  <c r="CF176" i="34"/>
  <c r="CH74" i="33" l="1"/>
  <c r="CE197" i="34"/>
  <c r="CG73" i="10"/>
  <c r="CE196" i="30"/>
  <c r="CG176" i="34"/>
  <c r="CE193" i="34"/>
  <c r="CG74" i="34"/>
  <c r="CF177" i="30"/>
  <c r="CE186" i="30"/>
  <c r="CH167" i="30"/>
  <c r="CH165" i="30"/>
  <c r="CH150" i="30"/>
  <c r="CH146" i="30"/>
  <c r="CH152" i="30"/>
  <c r="CH153" i="30"/>
  <c r="CH163" i="30"/>
  <c r="CH68" i="30"/>
  <c r="CH60" i="30"/>
  <c r="CH169" i="30"/>
  <c r="CH65" i="30"/>
  <c r="CH64" i="30"/>
  <c r="CH149" i="30"/>
  <c r="CH69" i="30"/>
  <c r="CH59" i="30"/>
  <c r="CH168" i="30"/>
  <c r="CH171" i="30"/>
  <c r="CH144" i="30"/>
  <c r="CH148" i="30"/>
  <c r="CH66" i="30"/>
  <c r="CH172" i="30"/>
  <c r="CH143" i="30"/>
  <c r="CH62" i="30"/>
  <c r="CH162" i="30"/>
  <c r="CD194" i="31"/>
  <c r="CG157" i="31"/>
  <c r="CH53" i="32"/>
  <c r="CH51" i="32"/>
  <c r="CH57" i="32"/>
  <c r="CH50" i="32"/>
  <c r="CH54" i="32"/>
  <c r="CH52" i="32"/>
  <c r="CH56" i="32"/>
  <c r="CH58" i="32"/>
  <c r="CH55" i="32"/>
  <c r="CH59" i="32"/>
  <c r="CF190" i="31"/>
  <c r="CF192" i="31" s="1"/>
  <c r="CF183" i="31"/>
  <c r="CF185" i="31" s="1"/>
  <c r="CH169" i="29"/>
  <c r="CH164" i="29"/>
  <c r="CH65" i="29"/>
  <c r="CH144" i="29"/>
  <c r="CH150" i="29"/>
  <c r="CH143" i="29"/>
  <c r="CH163" i="29"/>
  <c r="CH165" i="29"/>
  <c r="CH145" i="29"/>
  <c r="CH62" i="29"/>
  <c r="CH59" i="29"/>
  <c r="CH66" i="29"/>
  <c r="CH174" i="29"/>
  <c r="CH71" i="29"/>
  <c r="CH149" i="29"/>
  <c r="CH168" i="29"/>
  <c r="CH162" i="29"/>
  <c r="CH171" i="29"/>
  <c r="CH173" i="29"/>
  <c r="CH61" i="29"/>
  <c r="CH146" i="29"/>
  <c r="CH154" i="29"/>
  <c r="CH60" i="29"/>
  <c r="CH155" i="29"/>
  <c r="CH152" i="29"/>
  <c r="CH70" i="29"/>
  <c r="CH68" i="29"/>
  <c r="CG74" i="10"/>
  <c r="CG176" i="31"/>
  <c r="CH79" i="43"/>
  <c r="CH84" i="43" s="1"/>
  <c r="CH80" i="43"/>
  <c r="CH85" i="43" s="1"/>
  <c r="CH77" i="43"/>
  <c r="CH82" i="43" s="1"/>
  <c r="CH78" i="43"/>
  <c r="CH83" i="43" s="1"/>
  <c r="CF158" i="31"/>
  <c r="CF182" i="31"/>
  <c r="CF189" i="31"/>
  <c r="CF178" i="31"/>
  <c r="CF179" i="31" s="1"/>
  <c r="CF190" i="29"/>
  <c r="CF192" i="29" s="1"/>
  <c r="CF183" i="29"/>
  <c r="CF185" i="29" s="1"/>
  <c r="CH23" i="48"/>
  <c r="CG73" i="29"/>
  <c r="CG74" i="29" s="1"/>
  <c r="CF177" i="29"/>
  <c r="CD194" i="30"/>
  <c r="CG157" i="29"/>
  <c r="CF158" i="29"/>
  <c r="CE191" i="31"/>
  <c r="CE193" i="31" s="1"/>
  <c r="CE197" i="31"/>
  <c r="CG189" i="34"/>
  <c r="CG191" i="34" s="1"/>
  <c r="CG182" i="34"/>
  <c r="CG184" i="34" s="1"/>
  <c r="CG176" i="29"/>
  <c r="CE196" i="29"/>
  <c r="CE184" i="29"/>
  <c r="CE186" i="29" s="1"/>
  <c r="CE184" i="31"/>
  <c r="CE186" i="31" s="1"/>
  <c r="CE196" i="31"/>
  <c r="CD198" i="29"/>
  <c r="CH61" i="2"/>
  <c r="CH62" i="2" s="1"/>
  <c r="CF182" i="29"/>
  <c r="CF189" i="29"/>
  <c r="CF178" i="29"/>
  <c r="CF179" i="29" s="1"/>
  <c r="CG181" i="34"/>
  <c r="CG188" i="34"/>
  <c r="CH68" i="31"/>
  <c r="CH146" i="31"/>
  <c r="CH169" i="31"/>
  <c r="CH152" i="31"/>
  <c r="CH171" i="31"/>
  <c r="CH59" i="31"/>
  <c r="CH65" i="31"/>
  <c r="CH168" i="31"/>
  <c r="CH165" i="31"/>
  <c r="CH149" i="31"/>
  <c r="CH143" i="31"/>
  <c r="CH162" i="31"/>
  <c r="CH66" i="31"/>
  <c r="CH62" i="31"/>
  <c r="CH150" i="31"/>
  <c r="CF178" i="30"/>
  <c r="CF179" i="30" s="1"/>
  <c r="CF182" i="30"/>
  <c r="CF189" i="30"/>
  <c r="CE197" i="30"/>
  <c r="CE198" i="30" s="1"/>
  <c r="CG176" i="30"/>
  <c r="CG177" i="30" s="1"/>
  <c r="CG73" i="30"/>
  <c r="CG74" i="30" s="1"/>
  <c r="CG157" i="34"/>
  <c r="CH149" i="34"/>
  <c r="CH156" i="34" s="1"/>
  <c r="CH168" i="34"/>
  <c r="CH175" i="34" s="1"/>
  <c r="CH66" i="34"/>
  <c r="CH73" i="34" s="1"/>
  <c r="CH178" i="34" s="1"/>
  <c r="CE197" i="29"/>
  <c r="CE191" i="29"/>
  <c r="CE193" i="29" s="1"/>
  <c r="CG73" i="31"/>
  <c r="CG74" i="31" s="1"/>
  <c r="CG61" i="32"/>
  <c r="CG62" i="32" s="1"/>
  <c r="CF183" i="34"/>
  <c r="CF185" i="34" s="1"/>
  <c r="CF195" i="34"/>
  <c r="CF158" i="30"/>
  <c r="CE193" i="30"/>
  <c r="CE194" i="30" s="1"/>
  <c r="CF183" i="30"/>
  <c r="CF185" i="30" s="1"/>
  <c r="CF190" i="30"/>
  <c r="CF192" i="30" s="1"/>
  <c r="CG157" i="30"/>
  <c r="CD198" i="31"/>
  <c r="CH66" i="10"/>
  <c r="CH71" i="10"/>
  <c r="CH70" i="10"/>
  <c r="CH67" i="10"/>
  <c r="CH62" i="10"/>
  <c r="CH59" i="10"/>
  <c r="CH65" i="10"/>
  <c r="CF190" i="34"/>
  <c r="CF192" i="34" s="1"/>
  <c r="CF196" i="34"/>
  <c r="CF177" i="31"/>
  <c r="CG158" i="29" l="1"/>
  <c r="CG158" i="30"/>
  <c r="CE198" i="31"/>
  <c r="CE194" i="31"/>
  <c r="CG177" i="31"/>
  <c r="CG158" i="31"/>
  <c r="CH176" i="30"/>
  <c r="CH190" i="30" s="1"/>
  <c r="CH192" i="30" s="1"/>
  <c r="CH157" i="30"/>
  <c r="CH158" i="30" s="1"/>
  <c r="CF191" i="30"/>
  <c r="CF193" i="30" s="1"/>
  <c r="CF197" i="30"/>
  <c r="CH74" i="34"/>
  <c r="CH182" i="34"/>
  <c r="CH184" i="34" s="1"/>
  <c r="CH189" i="34"/>
  <c r="CH191" i="34" s="1"/>
  <c r="CF184" i="30"/>
  <c r="CF186" i="30" s="1"/>
  <c r="CF196" i="30"/>
  <c r="CH73" i="30"/>
  <c r="CH74" i="30" s="1"/>
  <c r="CH181" i="34"/>
  <c r="CH188" i="34"/>
  <c r="CH157" i="29"/>
  <c r="CH61" i="32"/>
  <c r="CH62" i="32" s="1"/>
  <c r="CF197" i="34"/>
  <c r="CG190" i="34"/>
  <c r="CG192" i="34" s="1"/>
  <c r="CG196" i="34"/>
  <c r="CF193" i="34"/>
  <c r="CH157" i="34"/>
  <c r="CG183" i="34"/>
  <c r="CG185" i="34" s="1"/>
  <c r="CG195" i="34"/>
  <c r="CE194" i="29"/>
  <c r="CG182" i="29"/>
  <c r="CG178" i="29"/>
  <c r="CG179" i="29" s="1"/>
  <c r="CG189" i="29"/>
  <c r="CG183" i="31"/>
  <c r="CG185" i="31" s="1"/>
  <c r="CG190" i="31"/>
  <c r="CG192" i="31" s="1"/>
  <c r="CH73" i="31"/>
  <c r="CH74" i="31" s="1"/>
  <c r="CE198" i="29"/>
  <c r="CH176" i="34"/>
  <c r="CF191" i="31"/>
  <c r="CF193" i="31" s="1"/>
  <c r="CF197" i="31"/>
  <c r="CG190" i="30"/>
  <c r="CG192" i="30" s="1"/>
  <c r="CG183" i="30"/>
  <c r="CG185" i="30" s="1"/>
  <c r="CF197" i="29"/>
  <c r="CF191" i="29"/>
  <c r="CF193" i="29" s="1"/>
  <c r="CG190" i="29"/>
  <c r="CG192" i="29" s="1"/>
  <c r="CG183" i="29"/>
  <c r="CG185" i="29" s="1"/>
  <c r="CF196" i="31"/>
  <c r="CF184" i="31"/>
  <c r="CF186" i="31" s="1"/>
  <c r="CH73" i="29"/>
  <c r="CH74" i="29" s="1"/>
  <c r="CG189" i="30"/>
  <c r="CG178" i="30"/>
  <c r="CG179" i="30" s="1"/>
  <c r="CG182" i="30"/>
  <c r="CH176" i="31"/>
  <c r="CF196" i="29"/>
  <c r="CF184" i="29"/>
  <c r="CF186" i="29" s="1"/>
  <c r="CG177" i="29"/>
  <c r="CG178" i="31"/>
  <c r="CG179" i="31" s="1"/>
  <c r="CG189" i="31"/>
  <c r="CG182" i="31"/>
  <c r="CH73" i="10"/>
  <c r="CH74" i="10" s="1"/>
  <c r="CH157" i="31"/>
  <c r="CH176" i="29"/>
  <c r="CH182" i="30" l="1"/>
  <c r="CF194" i="30"/>
  <c r="CH189" i="30"/>
  <c r="CF194" i="31"/>
  <c r="CH158" i="31"/>
  <c r="CH177" i="31"/>
  <c r="CH183" i="30"/>
  <c r="CH185" i="30" s="1"/>
  <c r="CH178" i="30"/>
  <c r="CH179" i="30" s="1"/>
  <c r="CF194" i="29"/>
  <c r="CH177" i="29"/>
  <c r="CF198" i="31"/>
  <c r="CG193" i="34"/>
  <c r="CH177" i="30"/>
  <c r="CH189" i="29"/>
  <c r="CH182" i="29"/>
  <c r="CH178" i="29"/>
  <c r="CH179" i="29" s="1"/>
  <c r="CG197" i="29"/>
  <c r="CG191" i="29"/>
  <c r="CG193" i="29" s="1"/>
  <c r="CH158" i="29"/>
  <c r="CH196" i="34"/>
  <c r="CH190" i="34"/>
  <c r="CH192" i="34" s="1"/>
  <c r="CG191" i="31"/>
  <c r="CG193" i="31" s="1"/>
  <c r="CG197" i="31"/>
  <c r="CH190" i="29"/>
  <c r="CH192" i="29" s="1"/>
  <c r="CH183" i="29"/>
  <c r="CH185" i="29" s="1"/>
  <c r="CG184" i="29"/>
  <c r="CG186" i="29" s="1"/>
  <c r="CG196" i="29"/>
  <c r="CG198" i="29" s="1"/>
  <c r="CH183" i="34"/>
  <c r="CH185" i="34" s="1"/>
  <c r="CH195" i="34"/>
  <c r="CH191" i="30"/>
  <c r="CH193" i="30" s="1"/>
  <c r="CH197" i="30"/>
  <c r="CF198" i="29"/>
  <c r="CH190" i="31"/>
  <c r="CH192" i="31" s="1"/>
  <c r="CH183" i="31"/>
  <c r="CH185" i="31" s="1"/>
  <c r="CG197" i="30"/>
  <c r="CG191" i="30"/>
  <c r="CG193" i="30" s="1"/>
  <c r="CH178" i="31"/>
  <c r="CH179" i="31" s="1"/>
  <c r="CH182" i="31"/>
  <c r="CH189" i="31"/>
  <c r="CG184" i="31"/>
  <c r="CG186" i="31" s="1"/>
  <c r="CG194" i="31" s="1"/>
  <c r="CG196" i="31"/>
  <c r="CG196" i="30"/>
  <c r="CG184" i="30"/>
  <c r="CG186" i="30" s="1"/>
  <c r="CG197" i="34"/>
  <c r="CH184" i="30"/>
  <c r="CF198" i="30"/>
  <c r="CG194" i="29" l="1"/>
  <c r="CH197" i="34"/>
  <c r="CH196" i="30"/>
  <c r="CH186" i="30"/>
  <c r="CH194" i="30" s="1"/>
  <c r="CH198" i="30"/>
  <c r="CG198" i="31"/>
  <c r="CG194" i="30"/>
  <c r="CG198" i="30"/>
  <c r="CH197" i="31"/>
  <c r="CH191" i="31"/>
  <c r="CH193" i="31" s="1"/>
  <c r="CH196" i="29"/>
  <c r="CH184" i="29"/>
  <c r="CH186" i="29" s="1"/>
  <c r="CH193" i="34"/>
  <c r="CH184" i="31"/>
  <c r="CH186" i="31" s="1"/>
  <c r="CH196" i="31"/>
  <c r="CH191" i="29"/>
  <c r="CH193" i="29" s="1"/>
  <c r="CH197" i="29"/>
  <c r="CH194" i="29" l="1"/>
  <c r="CH198" i="29"/>
  <c r="CH194" i="31"/>
  <c r="CH198" i="31"/>
</calcChain>
</file>

<file path=xl/sharedStrings.xml><?xml version="1.0" encoding="utf-8"?>
<sst xmlns="http://schemas.openxmlformats.org/spreadsheetml/2006/main" count="2733" uniqueCount="205">
  <si>
    <t>Error Checks</t>
  </si>
  <si>
    <t>Total Checks for each Month</t>
  </si>
  <si>
    <t>YTD PROGRAM SUMMARY</t>
  </si>
  <si>
    <t>Total</t>
  </si>
  <si>
    <t>TD Cumulative</t>
  </si>
  <si>
    <t xml:space="preserve">Cumulative Monthly Checks </t>
  </si>
  <si>
    <t xml:space="preserve">RES kWh ENTRY </t>
  </si>
  <si>
    <t>1M</t>
  </si>
  <si>
    <t>kWh sum - non-IE</t>
  </si>
  <si>
    <t>kWh sum - IE</t>
  </si>
  <si>
    <t>kWh sum - total</t>
  </si>
  <si>
    <t>BIZ kWh ENTRY</t>
  </si>
  <si>
    <t>2M</t>
  </si>
  <si>
    <t>kWh sum - DR</t>
  </si>
  <si>
    <t>3M</t>
  </si>
  <si>
    <t>4M</t>
  </si>
  <si>
    <t>11M</t>
  </si>
  <si>
    <t>BIZ SUM</t>
  </si>
  <si>
    <t>1M - RES</t>
  </si>
  <si>
    <t>cumulative kWh</t>
  </si>
  <si>
    <t>2M - SGS</t>
  </si>
  <si>
    <t>3M - LGS</t>
  </si>
  <si>
    <t>4M - SPS</t>
  </si>
  <si>
    <t>11M - LPS</t>
  </si>
  <si>
    <t>LI 1M - RES</t>
  </si>
  <si>
    <t>LI 2M - SGS</t>
  </si>
  <si>
    <t>LI 3M - LGS</t>
  </si>
  <si>
    <t>LI 4M - SPS</t>
  </si>
  <si>
    <t>LI 11M - LPS</t>
  </si>
  <si>
    <t>DRENE</t>
  </si>
  <si>
    <t>TD</t>
  </si>
  <si>
    <t>MEEIA 3 Program Year 2020 - TD Summary</t>
  </si>
  <si>
    <t xml:space="preserve">Cumulative TD </t>
  </si>
  <si>
    <t>x</t>
  </si>
  <si>
    <t>Grand Total</t>
  </si>
  <si>
    <t>cumulative check</t>
  </si>
  <si>
    <t>check</t>
  </si>
  <si>
    <t>Non-Income Eligible</t>
  </si>
  <si>
    <t>Income Eligible</t>
  </si>
  <si>
    <t>C/I Breakdown</t>
  </si>
  <si>
    <t>Incremental (per month) proportions (Dec is weighted avg of Dec-20 through 2021+)</t>
  </si>
  <si>
    <t>inputs to right (unhide rows 37,41,45,49,53) ---&gt;</t>
  </si>
  <si>
    <t>from TRC file</t>
  </si>
  <si>
    <t>cumulative % for Dec2020+</t>
  </si>
  <si>
    <t>Commercial</t>
  </si>
  <si>
    <t>Industrial</t>
  </si>
  <si>
    <t>unclassified</t>
  </si>
  <si>
    <t>ALL</t>
  </si>
  <si>
    <t>kWh Savings</t>
  </si>
  <si>
    <t>Incremental</t>
  </si>
  <si>
    <t>excludes HER kWh carried over from M3 2019</t>
  </si>
  <si>
    <t>cumulative check (excludes HER carried over from M3 2019)</t>
  </si>
  <si>
    <t>Non- Income Eligible</t>
  </si>
  <si>
    <t xml:space="preserve">Monthly TD </t>
  </si>
  <si>
    <t>cumulative</t>
  </si>
  <si>
    <t>Income Eliglible</t>
  </si>
  <si>
    <r>
      <t xml:space="preserve">1M - RES </t>
    </r>
    <r>
      <rPr>
        <sz val="16"/>
        <color theme="1"/>
        <rFont val="Calibri"/>
        <family val="2"/>
        <scheme val="minor"/>
      </rPr>
      <t>(Gross kWh Values)</t>
    </r>
  </si>
  <si>
    <t>Dec-20 +</t>
  </si>
  <si>
    <t>Appliance, Fridge and Freezer Recycling</t>
  </si>
  <si>
    <t>Building Shell</t>
  </si>
  <si>
    <t>Cooling</t>
  </si>
  <si>
    <t>Freezer</t>
  </si>
  <si>
    <t>Heating</t>
  </si>
  <si>
    <t>HVAC</t>
  </si>
  <si>
    <t>Lighting</t>
  </si>
  <si>
    <t>Miscellaneous</t>
  </si>
  <si>
    <t>Pool Spa</t>
  </si>
  <si>
    <t>Refrigeration</t>
  </si>
  <si>
    <t>Water Heating</t>
  </si>
  <si>
    <t>Motors(uses bus. load shape)</t>
  </si>
  <si>
    <t>Monthly Total</t>
  </si>
  <si>
    <t>Efficient Products</t>
  </si>
  <si>
    <t>Energy Efficient Kits</t>
  </si>
  <si>
    <t xml:space="preserve">Home Energy Report </t>
  </si>
  <si>
    <t>HVAC                        (Heating and Cooling)</t>
  </si>
  <si>
    <t xml:space="preserve">Efficient Lighting </t>
  </si>
  <si>
    <t>Multifamily Income Eligible</t>
  </si>
  <si>
    <t>Multifamily Market Rate</t>
  </si>
  <si>
    <t>Res Demand Response (efficiency savings; not EVENT savings)</t>
  </si>
  <si>
    <t>Single Family Income Eligible</t>
  </si>
  <si>
    <t>Single Family Income Eligible - Grants</t>
  </si>
  <si>
    <t>TOTAL                                                                             W/O INCOME ELIGIBLE</t>
  </si>
  <si>
    <t>TOTAL                                                            INCOME ELIGIBLE</t>
  </si>
  <si>
    <t xml:space="preserve">RESIDENTIAL TOTAL = </t>
  </si>
  <si>
    <t>TOTAL</t>
  </si>
  <si>
    <r>
      <rPr>
        <sz val="20"/>
        <color theme="1"/>
        <rFont val="Arial Black"/>
        <family val="2"/>
      </rPr>
      <t xml:space="preserve">2M - SGS </t>
    </r>
    <r>
      <rPr>
        <sz val="16"/>
        <color theme="1"/>
        <rFont val="Calibri"/>
        <family val="2"/>
        <scheme val="minor"/>
      </rPr>
      <t>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</si>
  <si>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3M - LGS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</si>
  <si>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4M - SPS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</si>
  <si>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 xml:space="preserve">11M - LPS 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</si>
  <si>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t>Business Social Services</t>
  </si>
  <si>
    <t>Air Comp BUS</t>
  </si>
  <si>
    <t>Building Shell BUS</t>
  </si>
  <si>
    <t>Cooking BUS</t>
  </si>
  <si>
    <t>Cooling BUS</t>
  </si>
  <si>
    <t>Ext Lighting BUS</t>
  </si>
  <si>
    <t>Heating BUS</t>
  </si>
  <si>
    <t>HVAC BUS</t>
  </si>
  <si>
    <t>Lighting BUS</t>
  </si>
  <si>
    <t>Miscellaneous BUS</t>
  </si>
  <si>
    <t>Motors BUS</t>
  </si>
  <si>
    <t>Process BUS</t>
  </si>
  <si>
    <t>Refrigeration BUS</t>
  </si>
  <si>
    <t>Water Heating BUS</t>
  </si>
  <si>
    <t>Custom</t>
  </si>
  <si>
    <t>New Construction</t>
  </si>
  <si>
    <t>Retro-Commissioning</t>
  </si>
  <si>
    <t>Small Business Direct Install</t>
  </si>
  <si>
    <t>Standard</t>
  </si>
  <si>
    <t>Biz Demand Response (from Enel X Report for EVENT savings)</t>
  </si>
  <si>
    <t>Multifamily Income Eligible Res</t>
  </si>
  <si>
    <t>Multifamily Market Rate               Res</t>
  </si>
  <si>
    <t>BIZ Place Holder 1</t>
  </si>
  <si>
    <t>TOTAL                                                             W/O INCOME ELIGIBLE</t>
  </si>
  <si>
    <t>Horiz. Chk.</t>
  </si>
  <si>
    <t xml:space="preserve">TOTAL                                                           INCOME ELIGIBLE </t>
  </si>
  <si>
    <t xml:space="preserve">2M TOTAL = </t>
  </si>
  <si>
    <t xml:space="preserve">3M TOTAL = </t>
  </si>
  <si>
    <t xml:space="preserve">4M TOTAL = </t>
  </si>
  <si>
    <t xml:space="preserve">11M TOTAL = </t>
  </si>
  <si>
    <r>
      <t>SUM (2M+3M+4M+11M)</t>
    </r>
    <r>
      <rPr>
        <sz val="16"/>
        <color theme="1"/>
        <rFont val="Calibri"/>
        <family val="2"/>
        <scheme val="minor"/>
      </rPr>
      <t xml:space="preserve"> - Gross Monthly Values - All Rate Classes</t>
    </r>
  </si>
  <si>
    <t xml:space="preserve">BIZ TOTAL = </t>
  </si>
  <si>
    <t>Net to Gross</t>
  </si>
  <si>
    <t>N5:15 includes true up in 2021</t>
  </si>
  <si>
    <t>Deemed Savings</t>
  </si>
  <si>
    <t>End Use</t>
  </si>
  <si>
    <t>Monthly kWh</t>
  </si>
  <si>
    <t>Cumulative Savings</t>
  </si>
  <si>
    <t>cumulative check (includes HER transferred from M3 2019 in cell C17):</t>
  </si>
  <si>
    <t>rebase to move HER to PY2021 (note, the Dec-20 monthly savings N5 is not from HER so this amount is not rebased)</t>
  </si>
  <si>
    <t>Rebasing</t>
  </si>
  <si>
    <t>TD = ((Monthly Deemed Savings for current month / 2) + Cumulative Savings for all prior months - Rebasing) * Load Shape * Margin Rate * Net to Gross factor</t>
  </si>
  <si>
    <t>1M End Use</t>
  </si>
  <si>
    <t>1M Monthly TD</t>
  </si>
  <si>
    <t>1M Cumulative TD</t>
  </si>
  <si>
    <t>Load Shapes</t>
  </si>
  <si>
    <t>1M Load Shapes</t>
  </si>
  <si>
    <t>2020 check</t>
  </si>
  <si>
    <t>2020 load shape verified, per Appendix G</t>
  </si>
  <si>
    <t>1M Margin Rates</t>
  </si>
  <si>
    <t>2020 margin rates verified, per Rider EEIC</t>
  </si>
  <si>
    <t>updated on 4/1/20</t>
  </si>
  <si>
    <t>Air Comp</t>
  </si>
  <si>
    <t>Cooking</t>
  </si>
  <si>
    <t>Ext Lighting</t>
  </si>
  <si>
    <t>Motors</t>
  </si>
  <si>
    <t>Process</t>
  </si>
  <si>
    <t xml:space="preserve"> </t>
  </si>
  <si>
    <t>cumulative check:</t>
  </si>
  <si>
    <t>2M End Use</t>
  </si>
  <si>
    <t xml:space="preserve"> Monthly TD</t>
  </si>
  <si>
    <t xml:space="preserve"> Cumulative TD</t>
  </si>
  <si>
    <t>2M Load Shapes</t>
  </si>
  <si>
    <t>2M Margin Rates</t>
  </si>
  <si>
    <t>Margin Rates</t>
  </si>
  <si>
    <t>Energy Margin Rate</t>
  </si>
  <si>
    <t>Margin Loss per kWh of EE @ Present Rates</t>
  </si>
  <si>
    <t>ENERGY MARGIN RATES (Adjusted to include negative demand margin amounts &amp; adjusted for rounding of final rates as filed)</t>
  </si>
  <si>
    <t>3M End Use</t>
  </si>
  <si>
    <t>DEMAND MARGIN RATES</t>
  </si>
  <si>
    <t>Demand Margin Rate</t>
  </si>
  <si>
    <t>TD Energy</t>
  </si>
  <si>
    <t>TD Demand</t>
  </si>
  <si>
    <t>Monthly TD TOTALS Check</t>
  </si>
  <si>
    <t>difference</t>
  </si>
  <si>
    <t>TD Energy Commercial</t>
  </si>
  <si>
    <t>TD Demand Commercial</t>
  </si>
  <si>
    <t>TD Energy Commercial %</t>
  </si>
  <si>
    <t>TD Demand Commercial %</t>
  </si>
  <si>
    <t xml:space="preserve">Commercial % Total </t>
  </si>
  <si>
    <t>TD Energy Industrial</t>
  </si>
  <si>
    <t>TD Demand Industrial</t>
  </si>
  <si>
    <t>TD Energy Industrial %</t>
  </si>
  <si>
    <t>TD Demand  Industriall %</t>
  </si>
  <si>
    <t>Industrial % Total</t>
  </si>
  <si>
    <t>% TOTAL Check</t>
  </si>
  <si>
    <t>Commercial Totals Check</t>
  </si>
  <si>
    <t>Industrial Totals Check</t>
  </si>
  <si>
    <t>4M End Use</t>
  </si>
  <si>
    <t>11M End Use</t>
  </si>
  <si>
    <t>2020 margin rates verified</t>
  </si>
  <si>
    <t>cumulative:</t>
  </si>
  <si>
    <t>check:</t>
  </si>
  <si>
    <t>Rate Class</t>
  </si>
  <si>
    <t xml:space="preserve"> Cumulative 2M</t>
  </si>
  <si>
    <t xml:space="preserve"> Cumulative 3M</t>
  </si>
  <si>
    <t xml:space="preserve"> Cumulative 4M</t>
  </si>
  <si>
    <t xml:space="preserve"> Cumulative 11M</t>
  </si>
  <si>
    <t>Note: MEEIA filing does not include separate TD margin rates for the Biz DR programs. This is because DR programs are included in the Misc End Use Category.</t>
  </si>
  <si>
    <t>Margin                                    Rates</t>
  </si>
  <si>
    <t>Misc. End Use</t>
  </si>
  <si>
    <t>Savings is not counted as new monthly savings; savings is cumulative in the TD calculation on tab "1M-RES" because savings is moved from M2 to avoid double-counting in TD files</t>
  </si>
  <si>
    <t>HER cumulative savings:</t>
  </si>
  <si>
    <t>Including HER cumulative savings:</t>
  </si>
  <si>
    <t>Total check:</t>
  </si>
  <si>
    <t>Check</t>
  </si>
  <si>
    <t>c17 into c20: HER kWh can only count toward program year; so we have to move the total from the TD calc in 2019 as of 12/31/19 to the TD report in 2020 for 1/1/20</t>
  </si>
  <si>
    <t>M3 2019 Rebasing for HER only because HER savings was transferred to 2020 TD Calc</t>
  </si>
  <si>
    <t>Res Demand Response - Event Savings</t>
  </si>
  <si>
    <t>1M Monthly</t>
  </si>
  <si>
    <t>1M Cumulative</t>
  </si>
  <si>
    <t>Total Ex Post Gross Savings:</t>
  </si>
  <si>
    <t>Sum of Monthly Savings earned in MEEIA 2019-21 Plan Year 2020:</t>
  </si>
  <si>
    <t>HER Savings (defined as cumulative savings from Plan Year 2020):</t>
  </si>
  <si>
    <t>check from TD tabs:</t>
  </si>
  <si>
    <t>excludes 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</si>
</sst>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_(&quot;$&quot;* #,##0.000000_);_(&quot;$&quot;* \(#,##0.000000\);_(&quot;$&quot;* &quot;-&quot;??_);_(@_)"/>
    <numFmt numFmtId="167" formatCode="0.0000%"/>
    <numFmt numFmtId="168" formatCode="0.0%"/>
    <numFmt numFmtId="169" formatCode="0.000000"/>
    <numFmt numFmtId="170" formatCode="0.000000_);[Red]\(0.000000\)"/>
    <numFmt numFmtId="171" formatCode="_(&quot;$&quot;* #,##0.00_);_(&quot;$&quot;* \(#,##0.00\);_(&quot;$&quot;* &quot;-&quot;?_);_(@_)"/>
    <numFmt numFmtId="172" formatCode="_(&quot;$&quot;* #,##0.00_);_(&quot;$&quot;* \(#,##0.00\);_(&quot;$&quot;* &quot;-&quot;_);_(@_)"/>
    <numFmt numFmtId="173" formatCode="_(&quot;$&quot;* #,##0_);_(&quot;$&quot;* \(#,##0\);_(&quot;$&quot;* &quot;-&quot;??_);_(@_)"/>
    <numFmt numFmtId="174" formatCode="0.00_);[Red]\(0.00\)"/>
    <numFmt numFmtId="175" formatCode="_(* #,##0.000000_);_(* \(#,##0.000000\);_(* &quot;-&quot;??????_);_(@_)"/>
    <numFmt numFmtId="176" formatCode="_(* #,##0.00000000_);_(* \(#,##0.00000000\);_(* &quot;-&quot;??????_);_(@_)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FF0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48"/>
      <color theme="1"/>
      <name val="Calibri"/>
      <family val="2"/>
      <scheme val="minor"/>
    </font>
    <font>
      <sz val="20"/>
      <color theme="1"/>
      <name val="Arial Black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b/>
      <sz val="20"/>
      <color theme="1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1"/>
      <color theme="9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1"/>
      <name val="Calibri"/>
      <family val="2"/>
    </font>
    <font>
      <b/>
      <i/>
      <u/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D5B8EA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0E098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9C5E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indexed="65"/>
        <bgColor indexed="64"/>
      </patternFill>
    </fill>
    <fill>
      <patternFill patternType="solid">
        <fgColor theme="9" tint="0.7999816888943144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12" borderId="0" applyNumberFormat="0" applyBorder="0" applyAlignment="0" applyProtection="0"/>
  </cellStyleXfs>
  <cellXfs count="619">
    <xf numFmtId="0" fontId="0" fillId="0" borderId="0" xfId="0"/>
    <xf numFmtId="0" fontId="2" fillId="0" borderId="0" xfId="0" applyFont="1"/>
    <xf numFmtId="164" fontId="2" fillId="0" borderId="0" xfId="1" applyNumberFormat="1" applyFont="1"/>
    <xf numFmtId="164" fontId="0" fillId="0" borderId="1" xfId="1" applyNumberFormat="1" applyFont="1" applyBorder="1"/>
    <xf numFmtId="164" fontId="7" fillId="0" borderId="0" xfId="1" applyNumberFormat="1" applyFont="1" applyBorder="1"/>
    <xf numFmtId="164" fontId="0" fillId="0" borderId="0" xfId="0" applyNumberFormat="1"/>
    <xf numFmtId="43" fontId="0" fillId="0" borderId="0" xfId="1" applyFont="1"/>
    <xf numFmtId="0" fontId="0" fillId="2" borderId="0" xfId="0" applyFill="1"/>
    <xf numFmtId="0" fontId="2" fillId="2" borderId="0" xfId="0" applyFont="1" applyFill="1" applyBorder="1" applyAlignment="1">
      <alignment wrapText="1"/>
    </xf>
    <xf numFmtId="164" fontId="0" fillId="0" borderId="0" xfId="1" applyNumberFormat="1" applyFont="1" applyBorder="1"/>
    <xf numFmtId="164" fontId="0" fillId="0" borderId="3" xfId="1" applyNumberFormat="1" applyFont="1" applyBorder="1"/>
    <xf numFmtId="0" fontId="0" fillId="0" borderId="14" xfId="0" applyBorder="1"/>
    <xf numFmtId="164" fontId="0" fillId="0" borderId="15" xfId="1" applyNumberFormat="1" applyFont="1" applyBorder="1"/>
    <xf numFmtId="0" fontId="0" fillId="2" borderId="14" xfId="0" applyFill="1" applyBorder="1"/>
    <xf numFmtId="0" fontId="8" fillId="2" borderId="14" xfId="0" applyFont="1" applyFill="1" applyBorder="1"/>
    <xf numFmtId="0" fontId="8" fillId="2" borderId="18" xfId="0" applyFont="1" applyFill="1" applyBorder="1"/>
    <xf numFmtId="0" fontId="0" fillId="0" borderId="18" xfId="0" applyBorder="1"/>
    <xf numFmtId="0" fontId="9" fillId="2" borderId="0" xfId="0" applyFont="1" applyFill="1" applyBorder="1" applyAlignment="1">
      <alignment horizontal="center" vertical="center" textRotation="90" wrapText="1" readingOrder="1"/>
    </xf>
    <xf numFmtId="0" fontId="6" fillId="2" borderId="11" xfId="0" applyFont="1" applyFill="1" applyBorder="1"/>
    <xf numFmtId="0" fontId="5" fillId="2" borderId="0" xfId="0" applyFont="1" applyFill="1"/>
    <xf numFmtId="0" fontId="0" fillId="0" borderId="0" xfId="0" applyBorder="1" applyAlignment="1">
      <alignment vertical="center"/>
    </xf>
    <xf numFmtId="167" fontId="5" fillId="0" borderId="1" xfId="3" applyNumberFormat="1" applyFont="1" applyBorder="1"/>
    <xf numFmtId="167" fontId="5" fillId="0" borderId="16" xfId="3" applyNumberFormat="1" applyFont="1" applyBorder="1"/>
    <xf numFmtId="0" fontId="0" fillId="0" borderId="21" xfId="0" applyBorder="1"/>
    <xf numFmtId="0" fontId="0" fillId="0" borderId="22" xfId="0" applyBorder="1"/>
    <xf numFmtId="167" fontId="5" fillId="0" borderId="15" xfId="3" applyNumberFormat="1" applyFont="1" applyBorder="1"/>
    <xf numFmtId="167" fontId="5" fillId="0" borderId="17" xfId="3" applyNumberFormat="1" applyFont="1" applyBorder="1"/>
    <xf numFmtId="164" fontId="0" fillId="0" borderId="25" xfId="1" applyNumberFormat="1" applyFont="1" applyBorder="1"/>
    <xf numFmtId="0" fontId="4" fillId="2" borderId="7" xfId="0" applyFont="1" applyFill="1" applyBorder="1"/>
    <xf numFmtId="0" fontId="0" fillId="0" borderId="7" xfId="0" applyBorder="1"/>
    <xf numFmtId="44" fontId="0" fillId="0" borderId="1" xfId="2" applyFont="1" applyBorder="1"/>
    <xf numFmtId="44" fontId="0" fillId="0" borderId="16" xfId="2" applyFont="1" applyBorder="1"/>
    <xf numFmtId="0" fontId="0" fillId="2" borderId="0" xfId="0" applyFill="1" applyBorder="1"/>
    <xf numFmtId="0" fontId="0" fillId="2" borderId="25" xfId="0" applyFill="1" applyBorder="1"/>
    <xf numFmtId="44" fontId="0" fillId="0" borderId="15" xfId="2" applyFont="1" applyBorder="1"/>
    <xf numFmtId="44" fontId="0" fillId="0" borderId="17" xfId="2" applyFont="1" applyBorder="1"/>
    <xf numFmtId="0" fontId="2" fillId="2" borderId="26" xfId="0" applyFont="1" applyFill="1" applyBorder="1"/>
    <xf numFmtId="0" fontId="2" fillId="0" borderId="30" xfId="0" applyFont="1" applyBorder="1"/>
    <xf numFmtId="0" fontId="4" fillId="2" borderId="32" xfId="0" applyFont="1" applyFill="1" applyBorder="1"/>
    <xf numFmtId="0" fontId="8" fillId="2" borderId="3" xfId="0" applyFont="1" applyFill="1" applyBorder="1"/>
    <xf numFmtId="0" fontId="5" fillId="0" borderId="37" xfId="0" applyFont="1" applyBorder="1"/>
    <xf numFmtId="0" fontId="4" fillId="2" borderId="23" xfId="0" applyFont="1" applyFill="1" applyBorder="1"/>
    <xf numFmtId="164" fontId="0" fillId="0" borderId="45" xfId="1" applyNumberFormat="1" applyFont="1" applyBorder="1"/>
    <xf numFmtId="164" fontId="0" fillId="0" borderId="46" xfId="1" applyNumberFormat="1" applyFont="1" applyBorder="1"/>
    <xf numFmtId="0" fontId="5" fillId="0" borderId="3" xfId="0" applyFont="1" applyBorder="1"/>
    <xf numFmtId="0" fontId="5" fillId="2" borderId="3" xfId="0" applyFont="1" applyFill="1" applyBorder="1"/>
    <xf numFmtId="0" fontId="0" fillId="2" borderId="7" xfId="0" applyFont="1" applyFill="1" applyBorder="1" applyAlignment="1">
      <alignment horizontal="center" vertical="center" textRotation="90" wrapText="1" readingOrder="1"/>
    </xf>
    <xf numFmtId="0" fontId="2" fillId="2" borderId="7" xfId="0" applyFont="1" applyFill="1" applyBorder="1" applyAlignment="1">
      <alignment wrapText="1"/>
    </xf>
    <xf numFmtId="165" fontId="0" fillId="0" borderId="0" xfId="0" applyNumberFormat="1"/>
    <xf numFmtId="0" fontId="0" fillId="0" borderId="0" xfId="0" applyBorder="1"/>
    <xf numFmtId="165" fontId="0" fillId="0" borderId="48" xfId="0" applyNumberFormat="1" applyBorder="1" applyAlignment="1">
      <alignment horizontal="center"/>
    </xf>
    <xf numFmtId="165" fontId="0" fillId="0" borderId="49" xfId="0" applyNumberFormat="1" applyBorder="1" applyAlignment="1">
      <alignment horizontal="center"/>
    </xf>
    <xf numFmtId="44" fontId="2" fillId="0" borderId="33" xfId="0" applyNumberFormat="1" applyFont="1" applyBorder="1"/>
    <xf numFmtId="44" fontId="2" fillId="0" borderId="33" xfId="2" applyFont="1" applyBorder="1"/>
    <xf numFmtId="44" fontId="2" fillId="0" borderId="34" xfId="2" applyFont="1" applyBorder="1"/>
    <xf numFmtId="165" fontId="0" fillId="0" borderId="43" xfId="0" applyNumberFormat="1" applyBorder="1" applyAlignment="1">
      <alignment horizontal="center"/>
    </xf>
    <xf numFmtId="44" fontId="0" fillId="0" borderId="36" xfId="0" applyNumberFormat="1" applyBorder="1"/>
    <xf numFmtId="44" fontId="0" fillId="0" borderId="3" xfId="0" applyNumberFormat="1" applyBorder="1"/>
    <xf numFmtId="44" fontId="0" fillId="0" borderId="37" xfId="0" applyNumberFormat="1" applyBorder="1"/>
    <xf numFmtId="44" fontId="2" fillId="0" borderId="44" xfId="2" applyFont="1" applyBorder="1"/>
    <xf numFmtId="0" fontId="2" fillId="0" borderId="39" xfId="0" applyFont="1" applyBorder="1"/>
    <xf numFmtId="0" fontId="2" fillId="0" borderId="38" xfId="0" applyFont="1" applyBorder="1"/>
    <xf numFmtId="0" fontId="2" fillId="0" borderId="29" xfId="0" applyFont="1" applyBorder="1"/>
    <xf numFmtId="0" fontId="2" fillId="0" borderId="5" xfId="0" applyFont="1" applyFill="1" applyBorder="1"/>
    <xf numFmtId="44" fontId="2" fillId="0" borderId="44" xfId="0" applyNumberFormat="1" applyFont="1" applyBorder="1"/>
    <xf numFmtId="165" fontId="0" fillId="0" borderId="50" xfId="0" applyNumberFormat="1" applyBorder="1" applyAlignment="1">
      <alignment horizontal="center"/>
    </xf>
    <xf numFmtId="44" fontId="0" fillId="0" borderId="9" xfId="0" applyNumberFormat="1" applyBorder="1"/>
    <xf numFmtId="44" fontId="0" fillId="0" borderId="37" xfId="2" applyFont="1" applyBorder="1"/>
    <xf numFmtId="0" fontId="2" fillId="0" borderId="2" xfId="0" applyFont="1" applyBorder="1"/>
    <xf numFmtId="0" fontId="2" fillId="0" borderId="10" xfId="0" applyFont="1" applyBorder="1"/>
    <xf numFmtId="44" fontId="2" fillId="0" borderId="34" xfId="0" applyNumberFormat="1" applyFont="1" applyBorder="1"/>
    <xf numFmtId="1" fontId="0" fillId="0" borderId="0" xfId="0" applyNumberFormat="1" applyBorder="1"/>
    <xf numFmtId="164" fontId="0" fillId="0" borderId="36" xfId="1" applyNumberFormat="1" applyFont="1" applyBorder="1"/>
    <xf numFmtId="164" fontId="0" fillId="0" borderId="37" xfId="1" applyNumberFormat="1" applyFont="1" applyBorder="1"/>
    <xf numFmtId="164" fontId="2" fillId="0" borderId="44" xfId="1" applyNumberFormat="1" applyFont="1" applyBorder="1"/>
    <xf numFmtId="164" fontId="0" fillId="0" borderId="51" xfId="1" applyNumberFormat="1" applyFont="1" applyBorder="1"/>
    <xf numFmtId="164" fontId="2" fillId="0" borderId="52" xfId="1" applyNumberFormat="1" applyFont="1" applyBorder="1"/>
    <xf numFmtId="0" fontId="2" fillId="0" borderId="0" xfId="0" applyFont="1" applyFill="1" applyBorder="1"/>
    <xf numFmtId="0" fontId="2" fillId="0" borderId="1" xfId="0" applyFont="1" applyFill="1" applyBorder="1"/>
    <xf numFmtId="0" fontId="2" fillId="0" borderId="12" xfId="0" applyFont="1" applyFill="1" applyBorder="1"/>
    <xf numFmtId="44" fontId="2" fillId="0" borderId="0" xfId="2" applyFont="1" applyBorder="1"/>
    <xf numFmtId="0" fontId="2" fillId="0" borderId="19" xfId="0" applyFont="1" applyFill="1" applyBorder="1"/>
    <xf numFmtId="0" fontId="0" fillId="8" borderId="0" xfId="0" applyFill="1"/>
    <xf numFmtId="164" fontId="0" fillId="0" borderId="20" xfId="1" applyNumberFormat="1" applyFont="1" applyBorder="1"/>
    <xf numFmtId="164" fontId="2" fillId="0" borderId="26" xfId="1" applyNumberFormat="1" applyFont="1" applyBorder="1"/>
    <xf numFmtId="164" fontId="2" fillId="0" borderId="43" xfId="1" applyNumberFormat="1" applyFont="1" applyBorder="1"/>
    <xf numFmtId="164" fontId="2" fillId="0" borderId="53" xfId="1" applyNumberFormat="1" applyFont="1" applyBorder="1"/>
    <xf numFmtId="0" fontId="0" fillId="2" borderId="55" xfId="0" applyFill="1" applyBorder="1"/>
    <xf numFmtId="0" fontId="5" fillId="2" borderId="56" xfId="0" applyFont="1" applyFill="1" applyBorder="1"/>
    <xf numFmtId="0" fontId="0" fillId="0" borderId="0" xfId="0" applyAlignment="1">
      <alignment horizontal="center"/>
    </xf>
    <xf numFmtId="164" fontId="2" fillId="0" borderId="15" xfId="1" applyNumberFormat="1" applyFont="1" applyBorder="1"/>
    <xf numFmtId="164" fontId="0" fillId="0" borderId="12" xfId="1" applyNumberFormat="1" applyFont="1" applyBorder="1"/>
    <xf numFmtId="0" fontId="13" fillId="0" borderId="0" xfId="0" applyFont="1" applyAlignment="1">
      <alignment horizontal="center"/>
    </xf>
    <xf numFmtId="164" fontId="2" fillId="0" borderId="17" xfId="1" applyNumberFormat="1" applyFont="1" applyBorder="1"/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164" fontId="0" fillId="0" borderId="0" xfId="0" applyNumberFormat="1" applyBorder="1"/>
    <xf numFmtId="0" fontId="5" fillId="0" borderId="14" xfId="0" applyFont="1" applyBorder="1"/>
    <xf numFmtId="0" fontId="5" fillId="2" borderId="14" xfId="0" applyFont="1" applyFill="1" applyBorder="1"/>
    <xf numFmtId="0" fontId="5" fillId="0" borderId="18" xfId="0" applyFont="1" applyBorder="1"/>
    <xf numFmtId="168" fontId="0" fillId="0" borderId="62" xfId="3" applyNumberFormat="1" applyFont="1" applyBorder="1"/>
    <xf numFmtId="0" fontId="16" fillId="0" borderId="8" xfId="0" applyFont="1" applyFill="1" applyBorder="1" applyAlignment="1">
      <alignment vertical="center"/>
    </xf>
    <xf numFmtId="0" fontId="16" fillId="0" borderId="31" xfId="0" applyFont="1" applyFill="1" applyBorder="1" applyAlignment="1">
      <alignment vertical="center"/>
    </xf>
    <xf numFmtId="0" fontId="16" fillId="0" borderId="52" xfId="0" applyFont="1" applyFill="1" applyBorder="1" applyAlignment="1">
      <alignment vertical="center"/>
    </xf>
    <xf numFmtId="0" fontId="16" fillId="0" borderId="8" xfId="0" applyFont="1" applyFill="1" applyBorder="1" applyAlignment="1"/>
    <xf numFmtId="0" fontId="16" fillId="0" borderId="31" xfId="0" applyFont="1" applyFill="1" applyBorder="1" applyAlignment="1"/>
    <xf numFmtId="0" fontId="16" fillId="0" borderId="52" xfId="0" applyFont="1" applyFill="1" applyBorder="1" applyAlignment="1"/>
    <xf numFmtId="0" fontId="19" fillId="0" borderId="0" xfId="0" applyFont="1"/>
    <xf numFmtId="0" fontId="18" fillId="0" borderId="0" xfId="0" applyFont="1"/>
    <xf numFmtId="0" fontId="17" fillId="0" borderId="0" xfId="0" applyFont="1"/>
    <xf numFmtId="0" fontId="20" fillId="0" borderId="0" xfId="0" applyFont="1"/>
    <xf numFmtId="0" fontId="17" fillId="0" borderId="8" xfId="0" applyFont="1" applyFill="1" applyBorder="1" applyAlignment="1">
      <alignment vertical="center"/>
    </xf>
    <xf numFmtId="0" fontId="17" fillId="0" borderId="31" xfId="0" applyFont="1" applyFill="1" applyBorder="1" applyAlignment="1">
      <alignment vertical="center"/>
    </xf>
    <xf numFmtId="0" fontId="17" fillId="0" borderId="52" xfId="0" applyFont="1" applyFill="1" applyBorder="1" applyAlignment="1">
      <alignment vertical="center"/>
    </xf>
    <xf numFmtId="0" fontId="0" fillId="0" borderId="3" xfId="0" applyBorder="1"/>
    <xf numFmtId="164" fontId="0" fillId="0" borderId="1" xfId="1" applyNumberFormat="1" applyFont="1" applyFill="1" applyBorder="1"/>
    <xf numFmtId="0" fontId="0" fillId="0" borderId="0" xfId="0" applyProtection="1"/>
    <xf numFmtId="0" fontId="0" fillId="0" borderId="0" xfId="0" applyAlignment="1" applyProtection="1">
      <alignment horizontal="center"/>
      <protection locked="0"/>
    </xf>
    <xf numFmtId="0" fontId="0" fillId="0" borderId="36" xfId="0" applyBorder="1"/>
    <xf numFmtId="169" fontId="5" fillId="0" borderId="1" xfId="4" applyNumberFormat="1" applyFont="1" applyFill="1" applyBorder="1" applyAlignment="1">
      <alignment horizontal="center"/>
    </xf>
    <xf numFmtId="169" fontId="5" fillId="0" borderId="16" xfId="4" applyNumberFormat="1" applyFont="1" applyFill="1" applyBorder="1" applyAlignment="1">
      <alignment horizontal="center"/>
    </xf>
    <xf numFmtId="0" fontId="5" fillId="0" borderId="0" xfId="0" applyFont="1" applyFill="1" applyBorder="1"/>
    <xf numFmtId="169" fontId="5" fillId="0" borderId="0" xfId="4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170" fontId="5" fillId="0" borderId="1" xfId="4" applyNumberFormat="1" applyFont="1" applyFill="1" applyBorder="1" applyAlignment="1">
      <alignment horizontal="center"/>
    </xf>
    <xf numFmtId="170" fontId="5" fillId="0" borderId="16" xfId="4" applyNumberFormat="1" applyFont="1" applyFill="1" applyBorder="1" applyAlignment="1">
      <alignment horizontal="center"/>
    </xf>
    <xf numFmtId="170" fontId="5" fillId="0" borderId="0" xfId="4" applyNumberFormat="1" applyFont="1" applyFill="1" applyBorder="1" applyAlignment="1">
      <alignment horizontal="center"/>
    </xf>
    <xf numFmtId="44" fontId="0" fillId="0" borderId="1" xfId="2" applyNumberFormat="1" applyFont="1" applyBorder="1"/>
    <xf numFmtId="44" fontId="0" fillId="0" borderId="1" xfId="2" applyFont="1" applyFill="1" applyBorder="1"/>
    <xf numFmtId="43" fontId="5" fillId="0" borderId="0" xfId="4" applyNumberFormat="1" applyFont="1" applyFill="1" applyBorder="1" applyAlignment="1">
      <alignment horizontal="center"/>
    </xf>
    <xf numFmtId="0" fontId="0" fillId="0" borderId="0" xfId="0" applyFill="1"/>
    <xf numFmtId="171" fontId="5" fillId="0" borderId="16" xfId="4" applyNumberFormat="1" applyFont="1" applyFill="1" applyBorder="1" applyAlignment="1">
      <alignment horizontal="center"/>
    </xf>
    <xf numFmtId="168" fontId="5" fillId="0" borderId="12" xfId="4" applyNumberFormat="1" applyFont="1" applyFill="1" applyBorder="1" applyAlignment="1">
      <alignment horizontal="center"/>
    </xf>
    <xf numFmtId="168" fontId="5" fillId="0" borderId="16" xfId="4" applyNumberFormat="1" applyFont="1" applyFill="1" applyBorder="1" applyAlignment="1">
      <alignment horizontal="center"/>
    </xf>
    <xf numFmtId="0" fontId="25" fillId="0" borderId="0" xfId="0" applyFont="1" applyFill="1" applyBorder="1"/>
    <xf numFmtId="168" fontId="26" fillId="0" borderId="27" xfId="4" applyNumberFormat="1" applyFont="1" applyFill="1" applyBorder="1" applyAlignment="1">
      <alignment horizontal="center"/>
    </xf>
    <xf numFmtId="9" fontId="26" fillId="0" borderId="27" xfId="4" applyNumberFormat="1" applyFont="1" applyFill="1" applyBorder="1" applyAlignment="1">
      <alignment horizontal="center"/>
    </xf>
    <xf numFmtId="9" fontId="25" fillId="0" borderId="27" xfId="4" applyNumberFormat="1" applyFont="1" applyFill="1" applyBorder="1" applyAlignment="1">
      <alignment horizontal="center"/>
    </xf>
    <xf numFmtId="171" fontId="5" fillId="0" borderId="12" xfId="4" applyNumberFormat="1" applyFont="1" applyFill="1" applyBorder="1" applyAlignment="1">
      <alignment horizontal="center"/>
    </xf>
    <xf numFmtId="9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/>
    <xf numFmtId="44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>
      <alignment horizontal="right"/>
    </xf>
    <xf numFmtId="172" fontId="5" fillId="0" borderId="0" xfId="4" applyNumberFormat="1" applyFont="1" applyFill="1" applyBorder="1" applyAlignment="1">
      <alignment horizontal="center"/>
    </xf>
    <xf numFmtId="172" fontId="5" fillId="0" borderId="0" xfId="4" applyNumberFormat="1" applyFont="1" applyFill="1" applyBorder="1" applyAlignment="1">
      <alignment horizontal="right"/>
    </xf>
    <xf numFmtId="164" fontId="4" fillId="2" borderId="32" xfId="0" applyNumberFormat="1" applyFont="1" applyFill="1" applyBorder="1"/>
    <xf numFmtId="9" fontId="5" fillId="0" borderId="27" xfId="4" applyNumberFormat="1" applyFont="1" applyFill="1" applyBorder="1" applyAlignment="1">
      <alignment horizontal="center"/>
    </xf>
    <xf numFmtId="164" fontId="0" fillId="0" borderId="75" xfId="1" applyNumberFormat="1" applyFont="1" applyBorder="1"/>
    <xf numFmtId="44" fontId="0" fillId="0" borderId="12" xfId="2" applyFont="1" applyBorder="1"/>
    <xf numFmtId="44" fontId="0" fillId="0" borderId="13" xfId="2" applyFont="1" applyBorder="1"/>
    <xf numFmtId="0" fontId="4" fillId="2" borderId="62" xfId="0" applyFont="1" applyFill="1" applyBorder="1"/>
    <xf numFmtId="0" fontId="0" fillId="0" borderId="31" xfId="0" applyBorder="1"/>
    <xf numFmtId="164" fontId="0" fillId="0" borderId="62" xfId="1" applyNumberFormat="1" applyFont="1" applyBorder="1"/>
    <xf numFmtId="164" fontId="2" fillId="6" borderId="28" xfId="0" applyNumberFormat="1" applyFont="1" applyFill="1" applyBorder="1"/>
    <xf numFmtId="164" fontId="0" fillId="0" borderId="19" xfId="1" applyNumberFormat="1" applyFont="1" applyBorder="1"/>
    <xf numFmtId="165" fontId="2" fillId="0" borderId="26" xfId="0" applyNumberFormat="1" applyFont="1" applyBorder="1" applyAlignment="1">
      <alignment horizontal="center"/>
    </xf>
    <xf numFmtId="0" fontId="5" fillId="0" borderId="36" xfId="0" applyFont="1" applyBorder="1"/>
    <xf numFmtId="167" fontId="5" fillId="0" borderId="19" xfId="3" applyNumberFormat="1" applyFont="1" applyBorder="1"/>
    <xf numFmtId="167" fontId="5" fillId="0" borderId="24" xfId="3" applyNumberFormat="1" applyFont="1" applyBorder="1"/>
    <xf numFmtId="164" fontId="0" fillId="0" borderId="27" xfId="0" applyNumberFormat="1" applyBorder="1"/>
    <xf numFmtId="164" fontId="0" fillId="0" borderId="28" xfId="0" applyNumberFormat="1" applyBorder="1"/>
    <xf numFmtId="0" fontId="6" fillId="2" borderId="18" xfId="0" applyFont="1" applyFill="1" applyBorder="1"/>
    <xf numFmtId="0" fontId="6" fillId="2" borderId="37" xfId="0" applyFont="1" applyFill="1" applyBorder="1"/>
    <xf numFmtId="165" fontId="25" fillId="15" borderId="28" xfId="4" applyNumberFormat="1" applyFont="1" applyFill="1" applyBorder="1" applyAlignment="1">
      <alignment horizontal="center"/>
    </xf>
    <xf numFmtId="44" fontId="0" fillId="0" borderId="47" xfId="0" applyNumberFormat="1" applyBorder="1"/>
    <xf numFmtId="44" fontId="0" fillId="0" borderId="60" xfId="0" applyNumberFormat="1" applyBorder="1"/>
    <xf numFmtId="44" fontId="0" fillId="0" borderId="51" xfId="0" applyNumberFormat="1" applyBorder="1"/>
    <xf numFmtId="44" fontId="0" fillId="0" borderId="59" xfId="0" applyNumberFormat="1" applyBorder="1"/>
    <xf numFmtId="44" fontId="0" fillId="0" borderId="59" xfId="2" applyFont="1" applyBorder="1"/>
    <xf numFmtId="0" fontId="0" fillId="0" borderId="54" xfId="0" applyBorder="1"/>
    <xf numFmtId="44" fontId="0" fillId="0" borderId="75" xfId="0" applyNumberFormat="1" applyBorder="1"/>
    <xf numFmtId="44" fontId="0" fillId="0" borderId="76" xfId="0" applyNumberFormat="1" applyBorder="1"/>
    <xf numFmtId="44" fontId="2" fillId="0" borderId="26" xfId="2" applyFont="1" applyBorder="1"/>
    <xf numFmtId="44" fontId="2" fillId="0" borderId="27" xfId="2" applyFont="1" applyBorder="1"/>
    <xf numFmtId="44" fontId="2" fillId="0" borderId="28" xfId="2" applyFont="1" applyBorder="1"/>
    <xf numFmtId="173" fontId="0" fillId="0" borderId="1" xfId="2" applyNumberFormat="1" applyFont="1" applyBorder="1"/>
    <xf numFmtId="164" fontId="0" fillId="0" borderId="62" xfId="0" applyNumberFormat="1" applyBorder="1"/>
    <xf numFmtId="164" fontId="0" fillId="0" borderId="31" xfId="1" applyNumberFormat="1" applyFont="1" applyBorder="1"/>
    <xf numFmtId="165" fontId="0" fillId="0" borderId="28" xfId="0" applyNumberFormat="1" applyBorder="1" applyAlignment="1">
      <alignment horizontal="center"/>
    </xf>
    <xf numFmtId="44" fontId="0" fillId="0" borderId="15" xfId="0" applyNumberFormat="1" applyBorder="1"/>
    <xf numFmtId="44" fontId="0" fillId="0" borderId="57" xfId="0" applyNumberFormat="1" applyBorder="1"/>
    <xf numFmtId="44" fontId="0" fillId="0" borderId="13" xfId="0" applyNumberFormat="1" applyBorder="1"/>
    <xf numFmtId="44" fontId="0" fillId="0" borderId="75" xfId="2" applyFont="1" applyBorder="1"/>
    <xf numFmtId="165" fontId="0" fillId="0" borderId="26" xfId="0" applyNumberFormat="1" applyBorder="1" applyAlignment="1">
      <alignment horizontal="center"/>
    </xf>
    <xf numFmtId="165" fontId="25" fillId="2" borderId="26" xfId="0" applyNumberFormat="1" applyFont="1" applyFill="1" applyBorder="1" applyAlignment="1">
      <alignment horizontal="center"/>
    </xf>
    <xf numFmtId="165" fontId="25" fillId="2" borderId="27" xfId="0" applyNumberFormat="1" applyFont="1" applyFill="1" applyBorder="1" applyAlignment="1">
      <alignment horizontal="center"/>
    </xf>
    <xf numFmtId="165" fontId="25" fillId="2" borderId="28" xfId="0" applyNumberFormat="1" applyFont="1" applyFill="1" applyBorder="1" applyAlignment="1">
      <alignment horizontal="center"/>
    </xf>
    <xf numFmtId="165" fontId="2" fillId="0" borderId="27" xfId="0" applyNumberFormat="1" applyFont="1" applyBorder="1" applyAlignment="1">
      <alignment horizontal="center"/>
    </xf>
    <xf numFmtId="165" fontId="2" fillId="0" borderId="28" xfId="0" applyNumberFormat="1" applyFont="1" applyBorder="1" applyAlignment="1">
      <alignment horizontal="center"/>
    </xf>
    <xf numFmtId="0" fontId="2" fillId="16" borderId="2" xfId="0" applyFont="1" applyFill="1" applyBorder="1"/>
    <xf numFmtId="0" fontId="2" fillId="17" borderId="39" xfId="0" applyFont="1" applyFill="1" applyBorder="1"/>
    <xf numFmtId="0" fontId="2" fillId="18" borderId="39" xfId="0" applyFont="1" applyFill="1" applyBorder="1"/>
    <xf numFmtId="0" fontId="2" fillId="0" borderId="38" xfId="0" applyFont="1" applyFill="1" applyBorder="1"/>
    <xf numFmtId="0" fontId="2" fillId="0" borderId="29" xfId="0" applyFont="1" applyFill="1" applyBorder="1"/>
    <xf numFmtId="0" fontId="2" fillId="0" borderId="30" xfId="0" applyFont="1" applyFill="1" applyBorder="1"/>
    <xf numFmtId="0" fontId="0" fillId="11" borderId="0" xfId="0" applyFill="1" applyProtection="1">
      <protection locked="0"/>
    </xf>
    <xf numFmtId="0" fontId="2" fillId="2" borderId="58" xfId="0" applyFont="1" applyFill="1" applyBorder="1"/>
    <xf numFmtId="164" fontId="0" fillId="19" borderId="63" xfId="1" applyNumberFormat="1" applyFont="1" applyFill="1" applyBorder="1"/>
    <xf numFmtId="164" fontId="0" fillId="19" borderId="1" xfId="1" applyNumberFormat="1" applyFont="1" applyFill="1" applyBorder="1"/>
    <xf numFmtId="164" fontId="0" fillId="19" borderId="57" xfId="1" applyNumberFormat="1" applyFont="1" applyFill="1" applyBorder="1"/>
    <xf numFmtId="164" fontId="7" fillId="0" borderId="31" xfId="1" applyNumberFormat="1" applyFont="1" applyBorder="1"/>
    <xf numFmtId="0" fontId="6" fillId="2" borderId="54" xfId="0" applyFont="1" applyFill="1" applyBorder="1"/>
    <xf numFmtId="0" fontId="0" fillId="2" borderId="3" xfId="0" applyFill="1" applyBorder="1"/>
    <xf numFmtId="0" fontId="2" fillId="0" borderId="43" xfId="0" applyFont="1" applyBorder="1"/>
    <xf numFmtId="0" fontId="6" fillId="2" borderId="54" xfId="0" applyFont="1" applyFill="1" applyBorder="1" applyAlignment="1">
      <alignment horizontal="center"/>
    </xf>
    <xf numFmtId="0" fontId="6" fillId="2" borderId="9" xfId="0" applyFont="1" applyFill="1" applyBorder="1"/>
    <xf numFmtId="44" fontId="29" fillId="0" borderId="0" xfId="2" applyFont="1" applyBorder="1"/>
    <xf numFmtId="9" fontId="0" fillId="15" borderId="16" xfId="3" applyFont="1" applyFill="1" applyBorder="1"/>
    <xf numFmtId="44" fontId="29" fillId="0" borderId="0" xfId="2" applyFont="1" applyFill="1" applyBorder="1"/>
    <xf numFmtId="44" fontId="2" fillId="0" borderId="0" xfId="2" applyFont="1" applyFill="1" applyBorder="1"/>
    <xf numFmtId="164" fontId="0" fillId="15" borderId="1" xfId="1" applyNumberFormat="1" applyFont="1" applyFill="1" applyBorder="1"/>
    <xf numFmtId="164" fontId="30" fillId="0" borderId="62" xfId="1" applyNumberFormat="1" applyFont="1" applyBorder="1"/>
    <xf numFmtId="44" fontId="0" fillId="17" borderId="1" xfId="2" applyFont="1" applyFill="1" applyBorder="1"/>
    <xf numFmtId="171" fontId="5" fillId="17" borderId="16" xfId="4" applyNumberFormat="1" applyFont="1" applyFill="1" applyBorder="1" applyAlignment="1">
      <alignment horizontal="center"/>
    </xf>
    <xf numFmtId="0" fontId="7" fillId="0" borderId="0" xfId="0" applyFont="1"/>
    <xf numFmtId="44" fontId="31" fillId="0" borderId="0" xfId="2" applyFont="1" applyBorder="1"/>
    <xf numFmtId="9" fontId="0" fillId="19" borderId="12" xfId="3" applyFont="1" applyFill="1" applyBorder="1"/>
    <xf numFmtId="9" fontId="0" fillId="19" borderId="1" xfId="3" applyFont="1" applyFill="1" applyBorder="1"/>
    <xf numFmtId="9" fontId="0" fillId="19" borderId="16" xfId="3" applyFont="1" applyFill="1" applyBorder="1"/>
    <xf numFmtId="9" fontId="0" fillId="15" borderId="12" xfId="3" applyFont="1" applyFill="1" applyBorder="1"/>
    <xf numFmtId="9" fontId="0" fillId="15" borderId="1" xfId="3" applyFont="1" applyFill="1" applyBorder="1"/>
    <xf numFmtId="165" fontId="0" fillId="0" borderId="7" xfId="0" applyNumberFormat="1" applyBorder="1"/>
    <xf numFmtId="9" fontId="0" fillId="15" borderId="63" xfId="3" applyFont="1" applyFill="1" applyBorder="1"/>
    <xf numFmtId="41" fontId="0" fillId="0" borderId="0" xfId="0" applyNumberFormat="1"/>
    <xf numFmtId="41" fontId="0" fillId="0" borderId="7" xfId="0" applyNumberFormat="1" applyBorder="1"/>
    <xf numFmtId="41" fontId="0" fillId="8" borderId="0" xfId="0" applyNumberFormat="1" applyFill="1"/>
    <xf numFmtId="41" fontId="0" fillId="8" borderId="7" xfId="0" applyNumberFormat="1" applyFill="1" applyBorder="1"/>
    <xf numFmtId="0" fontId="2" fillId="0" borderId="16" xfId="0" applyFont="1" applyFill="1" applyBorder="1"/>
    <xf numFmtId="9" fontId="0" fillId="19" borderId="63" xfId="3" applyFont="1" applyFill="1" applyBorder="1"/>
    <xf numFmtId="0" fontId="2" fillId="15" borderId="63" xfId="0" applyFont="1" applyFill="1" applyBorder="1"/>
    <xf numFmtId="41" fontId="0" fillId="0" borderId="0" xfId="0" applyNumberFormat="1" applyFill="1"/>
    <xf numFmtId="41" fontId="0" fillId="0" borderId="7" xfId="0" applyNumberFormat="1" applyFill="1" applyBorder="1"/>
    <xf numFmtId="0" fontId="2" fillId="0" borderId="11" xfId="0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4" fillId="0" borderId="14" xfId="0" applyFont="1" applyBorder="1"/>
    <xf numFmtId="0" fontId="2" fillId="0" borderId="18" xfId="0" applyFont="1" applyFill="1" applyBorder="1"/>
    <xf numFmtId="164" fontId="2" fillId="0" borderId="16" xfId="1" applyNumberFormat="1" applyFont="1" applyBorder="1"/>
    <xf numFmtId="164" fontId="2" fillId="0" borderId="16" xfId="1" applyNumberFormat="1" applyFont="1" applyBorder="1" applyProtection="1"/>
    <xf numFmtId="0" fontId="7" fillId="0" borderId="0" xfId="0" applyFont="1" applyAlignment="1">
      <alignment horizontal="center"/>
    </xf>
    <xf numFmtId="0" fontId="30" fillId="0" borderId="0" xfId="0" applyFont="1"/>
    <xf numFmtId="0" fontId="32" fillId="0" borderId="0" xfId="0" applyFont="1" applyAlignment="1">
      <alignment horizontal="center"/>
    </xf>
    <xf numFmtId="0" fontId="32" fillId="0" borderId="0" xfId="0" applyFont="1"/>
    <xf numFmtId="164" fontId="0" fillId="0" borderId="14" xfId="1" applyNumberFormat="1" applyFont="1" applyBorder="1"/>
    <xf numFmtId="164" fontId="2" fillId="0" borderId="18" xfId="1" applyNumberFormat="1" applyFont="1" applyBorder="1"/>
    <xf numFmtId="0" fontId="0" fillId="0" borderId="11" xfId="0" applyBorder="1" applyAlignment="1">
      <alignment horizontal="center"/>
    </xf>
    <xf numFmtId="164" fontId="2" fillId="9" borderId="17" xfId="1" applyNumberFormat="1" applyFont="1" applyFill="1" applyBorder="1"/>
    <xf numFmtId="164" fontId="0" fillId="19" borderId="19" xfId="1" applyNumberFormat="1" applyFont="1" applyFill="1" applyBorder="1"/>
    <xf numFmtId="164" fontId="0" fillId="19" borderId="24" xfId="1" applyNumberFormat="1" applyFont="1" applyFill="1" applyBorder="1"/>
    <xf numFmtId="164" fontId="0" fillId="19" borderId="15" xfId="1" applyNumberFormat="1" applyFont="1" applyFill="1" applyBorder="1"/>
    <xf numFmtId="164" fontId="0" fillId="19" borderId="27" xfId="0" applyNumberFormat="1" applyFill="1" applyBorder="1"/>
    <xf numFmtId="164" fontId="0" fillId="19" borderId="28" xfId="0" applyNumberFormat="1" applyFill="1" applyBorder="1"/>
    <xf numFmtId="0" fontId="5" fillId="17" borderId="5" xfId="0" applyFont="1" applyFill="1" applyBorder="1"/>
    <xf numFmtId="0" fontId="5" fillId="17" borderId="31" xfId="0" applyFont="1" applyFill="1" applyBorder="1"/>
    <xf numFmtId="2" fontId="5" fillId="2" borderId="62" xfId="0" applyNumberFormat="1" applyFont="1" applyFill="1" applyBorder="1"/>
    <xf numFmtId="2" fontId="5" fillId="0" borderId="62" xfId="1" applyNumberFormat="1" applyFont="1" applyBorder="1"/>
    <xf numFmtId="2" fontId="5" fillId="2" borderId="32" xfId="0" applyNumberFormat="1" applyFont="1" applyFill="1" applyBorder="1"/>
    <xf numFmtId="2" fontId="5" fillId="0" borderId="46" xfId="1" applyNumberFormat="1" applyFont="1" applyBorder="1"/>
    <xf numFmtId="2" fontId="25" fillId="2" borderId="32" xfId="0" applyNumberFormat="1" applyFont="1" applyFill="1" applyBorder="1"/>
    <xf numFmtId="2" fontId="25" fillId="0" borderId="46" xfId="1" applyNumberFormat="1" applyFont="1" applyBorder="1"/>
    <xf numFmtId="10" fontId="32" fillId="0" borderId="0" xfId="0" applyNumberFormat="1" applyFont="1"/>
    <xf numFmtId="0" fontId="7" fillId="0" borderId="0" xfId="0" applyFont="1" applyFill="1" applyBorder="1"/>
    <xf numFmtId="174" fontId="5" fillId="0" borderId="0" xfId="4" applyNumberFormat="1" applyFont="1" applyFill="1" applyBorder="1" applyAlignment="1">
      <alignment horizontal="right"/>
    </xf>
    <xf numFmtId="0" fontId="5" fillId="0" borderId="62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169" fontId="0" fillId="0" borderId="0" xfId="0" applyNumberFormat="1"/>
    <xf numFmtId="171" fontId="5" fillId="15" borderId="16" xfId="4" applyNumberFormat="1" applyFont="1" applyFill="1" applyBorder="1" applyAlignment="1">
      <alignment horizontal="center"/>
    </xf>
    <xf numFmtId="171" fontId="5" fillId="15" borderId="17" xfId="4" applyNumberFormat="1" applyFont="1" applyFill="1" applyBorder="1" applyAlignment="1">
      <alignment horizontal="center"/>
    </xf>
    <xf numFmtId="168" fontId="5" fillId="15" borderId="12" xfId="4" applyNumberFormat="1" applyFont="1" applyFill="1" applyBorder="1" applyAlignment="1">
      <alignment horizontal="center"/>
    </xf>
    <xf numFmtId="168" fontId="5" fillId="15" borderId="16" xfId="4" applyNumberFormat="1" applyFont="1" applyFill="1" applyBorder="1" applyAlignment="1">
      <alignment horizontal="center"/>
    </xf>
    <xf numFmtId="168" fontId="5" fillId="15" borderId="17" xfId="4" applyNumberFormat="1" applyFont="1" applyFill="1" applyBorder="1" applyAlignment="1">
      <alignment horizontal="center"/>
    </xf>
    <xf numFmtId="168" fontId="26" fillId="15" borderId="27" xfId="4" applyNumberFormat="1" applyFont="1" applyFill="1" applyBorder="1" applyAlignment="1">
      <alignment horizontal="center"/>
    </xf>
    <xf numFmtId="9" fontId="26" fillId="15" borderId="27" xfId="4" applyNumberFormat="1" applyFont="1" applyFill="1" applyBorder="1" applyAlignment="1">
      <alignment horizontal="center"/>
    </xf>
    <xf numFmtId="9" fontId="25" fillId="15" borderId="27" xfId="4" applyNumberFormat="1" applyFont="1" applyFill="1" applyBorder="1" applyAlignment="1">
      <alignment horizontal="center"/>
    </xf>
    <xf numFmtId="171" fontId="5" fillId="15" borderId="12" xfId="4" applyNumberFormat="1" applyFont="1" applyFill="1" applyBorder="1" applyAlignment="1">
      <alignment horizontal="center"/>
    </xf>
    <xf numFmtId="171" fontId="5" fillId="15" borderId="13" xfId="4" applyNumberFormat="1" applyFont="1" applyFill="1" applyBorder="1" applyAlignment="1">
      <alignment horizontal="center"/>
    </xf>
    <xf numFmtId="168" fontId="5" fillId="15" borderId="13" xfId="4" applyNumberFormat="1" applyFont="1" applyFill="1" applyBorder="1" applyAlignment="1">
      <alignment horizontal="center"/>
    </xf>
    <xf numFmtId="9" fontId="25" fillId="15" borderId="28" xfId="4" applyNumberFormat="1" applyFont="1" applyFill="1" applyBorder="1" applyAlignment="1">
      <alignment horizontal="center"/>
    </xf>
    <xf numFmtId="9" fontId="5" fillId="15" borderId="0" xfId="4" applyNumberFormat="1" applyFont="1" applyFill="1" applyBorder="1" applyAlignment="1">
      <alignment horizontal="center"/>
    </xf>
    <xf numFmtId="44" fontId="5" fillId="19" borderId="0" xfId="4" applyNumberFormat="1" applyFont="1" applyFill="1" applyBorder="1" applyAlignment="1"/>
    <xf numFmtId="44" fontId="5" fillId="19" borderId="0" xfId="4" applyNumberFormat="1" applyFont="1" applyFill="1" applyBorder="1" applyAlignment="1">
      <alignment horizontal="center"/>
    </xf>
    <xf numFmtId="44" fontId="5" fillId="19" borderId="0" xfId="4" applyNumberFormat="1" applyFont="1" applyFill="1" applyBorder="1" applyAlignment="1">
      <alignment horizontal="right"/>
    </xf>
    <xf numFmtId="172" fontId="5" fillId="19" borderId="0" xfId="4" applyNumberFormat="1" applyFont="1" applyFill="1" applyBorder="1" applyAlignment="1">
      <alignment horizontal="center"/>
    </xf>
    <xf numFmtId="172" fontId="5" fillId="19" borderId="0" xfId="4" applyNumberFormat="1" applyFont="1" applyFill="1" applyBorder="1" applyAlignment="1">
      <alignment horizontal="right"/>
    </xf>
    <xf numFmtId="44" fontId="5" fillId="15" borderId="0" xfId="4" applyNumberFormat="1" applyFont="1" applyFill="1" applyBorder="1" applyAlignment="1"/>
    <xf numFmtId="44" fontId="5" fillId="15" borderId="0" xfId="4" applyNumberFormat="1" applyFont="1" applyFill="1" applyBorder="1" applyAlignment="1">
      <alignment horizontal="center"/>
    </xf>
    <xf numFmtId="44" fontId="5" fillId="15" borderId="0" xfId="4" applyNumberFormat="1" applyFont="1" applyFill="1" applyBorder="1" applyAlignment="1">
      <alignment horizontal="right"/>
    </xf>
    <xf numFmtId="172" fontId="5" fillId="15" borderId="0" xfId="4" applyNumberFormat="1" applyFont="1" applyFill="1" applyBorder="1" applyAlignment="1">
      <alignment horizontal="center"/>
    </xf>
    <xf numFmtId="172" fontId="5" fillId="15" borderId="0" xfId="4" applyNumberFormat="1" applyFont="1" applyFill="1" applyBorder="1" applyAlignment="1">
      <alignment horizontal="right"/>
    </xf>
    <xf numFmtId="9" fontId="5" fillId="15" borderId="27" xfId="4" applyNumberFormat="1" applyFont="1" applyFill="1" applyBorder="1" applyAlignment="1">
      <alignment horizontal="center"/>
    </xf>
    <xf numFmtId="164" fontId="0" fillId="15" borderId="15" xfId="1" applyNumberFormat="1" applyFont="1" applyFill="1" applyBorder="1"/>
    <xf numFmtId="165" fontId="25" fillId="2" borderId="12" xfId="0" applyNumberFormat="1" applyFont="1" applyFill="1" applyBorder="1" applyAlignment="1">
      <alignment horizontal="center"/>
    </xf>
    <xf numFmtId="165" fontId="25" fillId="2" borderId="13" xfId="0" applyNumberFormat="1" applyFont="1" applyFill="1" applyBorder="1" applyAlignment="1">
      <alignment horizontal="center"/>
    </xf>
    <xf numFmtId="164" fontId="0" fillId="2" borderId="1" xfId="1" applyNumberFormat="1" applyFont="1" applyFill="1" applyBorder="1"/>
    <xf numFmtId="0" fontId="2" fillId="0" borderId="18" xfId="0" applyFont="1" applyBorder="1"/>
    <xf numFmtId="164" fontId="0" fillId="0" borderId="16" xfId="0" applyNumberFormat="1" applyBorder="1"/>
    <xf numFmtId="164" fontId="0" fillId="19" borderId="16" xfId="0" applyNumberFormat="1" applyFill="1" applyBorder="1"/>
    <xf numFmtId="164" fontId="0" fillId="19" borderId="17" xfId="0" applyNumberFormat="1" applyFill="1" applyBorder="1"/>
    <xf numFmtId="164" fontId="0" fillId="0" borderId="17" xfId="0" applyNumberFormat="1" applyBorder="1"/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/>
    <xf numFmtId="165" fontId="2" fillId="0" borderId="13" xfId="0" applyNumberFormat="1" applyFont="1" applyBorder="1" applyAlignment="1">
      <alignment horizontal="center"/>
    </xf>
    <xf numFmtId="164" fontId="0" fillId="0" borderId="16" xfId="0" applyNumberFormat="1" applyFont="1" applyFill="1" applyBorder="1"/>
    <xf numFmtId="0" fontId="28" fillId="0" borderId="11" xfId="0" applyFont="1" applyBorder="1"/>
    <xf numFmtId="0" fontId="28" fillId="15" borderId="11" xfId="0" applyFont="1" applyFill="1" applyBorder="1" applyAlignment="1">
      <alignment horizontal="center"/>
    </xf>
    <xf numFmtId="165" fontId="25" fillId="15" borderId="12" xfId="0" applyNumberFormat="1" applyFont="1" applyFill="1" applyBorder="1" applyAlignment="1">
      <alignment horizontal="center"/>
    </xf>
    <xf numFmtId="165" fontId="25" fillId="15" borderId="13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left"/>
    </xf>
    <xf numFmtId="0" fontId="5" fillId="0" borderId="14" xfId="0" applyFont="1" applyFill="1" applyBorder="1"/>
    <xf numFmtId="0" fontId="5" fillId="0" borderId="18" xfId="0" applyFont="1" applyFill="1" applyBorder="1"/>
    <xf numFmtId="0" fontId="6" fillId="15" borderId="11" xfId="0" applyFont="1" applyFill="1" applyBorder="1" applyAlignment="1">
      <alignment horizontal="center"/>
    </xf>
    <xf numFmtId="0" fontId="25" fillId="15" borderId="40" xfId="0" applyFont="1" applyFill="1" applyBorder="1"/>
    <xf numFmtId="165" fontId="25" fillId="15" borderId="48" xfId="0" applyNumberFormat="1" applyFont="1" applyFill="1" applyBorder="1" applyAlignment="1">
      <alignment horizontal="center"/>
    </xf>
    <xf numFmtId="165" fontId="25" fillId="15" borderId="49" xfId="0" applyNumberFormat="1" applyFont="1" applyFill="1" applyBorder="1" applyAlignment="1">
      <alignment horizontal="center"/>
    </xf>
    <xf numFmtId="0" fontId="26" fillId="0" borderId="35" xfId="0" applyFont="1" applyFill="1" applyBorder="1"/>
    <xf numFmtId="168" fontId="26" fillId="0" borderId="33" xfId="4" applyNumberFormat="1" applyFont="1" applyFill="1" applyBorder="1" applyAlignment="1">
      <alignment horizontal="center"/>
    </xf>
    <xf numFmtId="9" fontId="26" fillId="0" borderId="33" xfId="4" applyNumberFormat="1" applyFont="1" applyFill="1" applyBorder="1" applyAlignment="1">
      <alignment horizontal="center"/>
    </xf>
    <xf numFmtId="9" fontId="25" fillId="0" borderId="33" xfId="4" applyNumberFormat="1" applyFont="1" applyFill="1" applyBorder="1" applyAlignment="1">
      <alignment horizontal="center"/>
    </xf>
    <xf numFmtId="168" fontId="26" fillId="15" borderId="33" xfId="4" applyNumberFormat="1" applyFont="1" applyFill="1" applyBorder="1" applyAlignment="1">
      <alignment horizontal="center"/>
    </xf>
    <xf numFmtId="9" fontId="26" fillId="15" borderId="33" xfId="4" applyNumberFormat="1" applyFont="1" applyFill="1" applyBorder="1" applyAlignment="1">
      <alignment horizontal="center"/>
    </xf>
    <xf numFmtId="9" fontId="25" fillId="15" borderId="33" xfId="4" applyNumberFormat="1" applyFont="1" applyFill="1" applyBorder="1" applyAlignment="1">
      <alignment horizontal="center"/>
    </xf>
    <xf numFmtId="9" fontId="25" fillId="15" borderId="34" xfId="4" applyNumberFormat="1" applyFont="1" applyFill="1" applyBorder="1" applyAlignment="1">
      <alignment horizontal="center"/>
    </xf>
    <xf numFmtId="0" fontId="5" fillId="0" borderId="11" xfId="0" applyFont="1" applyFill="1" applyBorder="1"/>
    <xf numFmtId="171" fontId="5" fillId="17" borderId="12" xfId="4" applyNumberFormat="1" applyFont="1" applyFill="1" applyBorder="1" applyAlignment="1">
      <alignment horizontal="center"/>
    </xf>
    <xf numFmtId="0" fontId="0" fillId="2" borderId="62" xfId="0" applyFont="1" applyFill="1" applyBorder="1" applyAlignment="1">
      <alignment horizontal="center" vertical="center" textRotation="90" wrapText="1" readingOrder="1"/>
    </xf>
    <xf numFmtId="0" fontId="30" fillId="0" borderId="31" xfId="0" applyFont="1" applyBorder="1"/>
    <xf numFmtId="0" fontId="2" fillId="2" borderId="62" xfId="0" applyFont="1" applyFill="1" applyBorder="1" applyAlignment="1">
      <alignment wrapText="1"/>
    </xf>
    <xf numFmtId="0" fontId="30" fillId="0" borderId="0" xfId="0" applyFont="1" applyBorder="1"/>
    <xf numFmtId="0" fontId="0" fillId="2" borderId="0" xfId="0" applyFont="1" applyFill="1" applyBorder="1" applyAlignment="1">
      <alignment horizontal="center" vertical="center" textRotation="90" wrapText="1" readingOrder="1"/>
    </xf>
    <xf numFmtId="0" fontId="4" fillId="2" borderId="0" xfId="0" applyFont="1" applyFill="1" applyBorder="1"/>
    <xf numFmtId="0" fontId="0" fillId="0" borderId="78" xfId="0" applyBorder="1"/>
    <xf numFmtId="165" fontId="2" fillId="2" borderId="12" xfId="0" applyNumberFormat="1" applyFont="1" applyFill="1" applyBorder="1" applyAlignment="1">
      <alignment horizontal="center" vertical="center"/>
    </xf>
    <xf numFmtId="165" fontId="2" fillId="2" borderId="13" xfId="0" applyNumberFormat="1" applyFont="1" applyFill="1" applyBorder="1" applyAlignment="1">
      <alignment horizontal="center" vertical="center"/>
    </xf>
    <xf numFmtId="165" fontId="2" fillId="15" borderId="12" xfId="0" applyNumberFormat="1" applyFont="1" applyFill="1" applyBorder="1" applyAlignment="1">
      <alignment horizontal="center"/>
    </xf>
    <xf numFmtId="165" fontId="2" fillId="15" borderId="13" xfId="0" applyNumberFormat="1" applyFont="1" applyFill="1" applyBorder="1" applyAlignment="1">
      <alignment horizontal="center"/>
    </xf>
    <xf numFmtId="0" fontId="25" fillId="15" borderId="26" xfId="0" applyFont="1" applyFill="1" applyBorder="1"/>
    <xf numFmtId="165" fontId="25" fillId="15" borderId="27" xfId="4" applyNumberFormat="1" applyFont="1" applyFill="1" applyBorder="1" applyAlignment="1">
      <alignment horizontal="center"/>
    </xf>
    <xf numFmtId="0" fontId="26" fillId="0" borderId="26" xfId="0" applyFont="1" applyFill="1" applyBorder="1"/>
    <xf numFmtId="0" fontId="28" fillId="0" borderId="11" xfId="0" applyFont="1" applyBorder="1" applyAlignment="1">
      <alignment horizontal="left"/>
    </xf>
    <xf numFmtId="165" fontId="25" fillId="15" borderId="43" xfId="4" applyNumberFormat="1" applyFont="1" applyFill="1" applyBorder="1" applyAlignment="1">
      <alignment horizontal="center"/>
    </xf>
    <xf numFmtId="0" fontId="15" fillId="2" borderId="14" xfId="0" applyFont="1" applyFill="1" applyBorder="1"/>
    <xf numFmtId="0" fontId="2" fillId="0" borderId="11" xfId="0" applyFont="1" applyBorder="1"/>
    <xf numFmtId="0" fontId="2" fillId="15" borderId="11" xfId="0" applyFont="1" applyFill="1" applyBorder="1" applyAlignment="1">
      <alignment horizontal="center"/>
    </xf>
    <xf numFmtId="0" fontId="6" fillId="15" borderId="11" xfId="0" applyFont="1" applyFill="1" applyBorder="1"/>
    <xf numFmtId="165" fontId="25" fillId="15" borderId="27" xfId="0" applyNumberFormat="1" applyFont="1" applyFill="1" applyBorder="1" applyAlignment="1">
      <alignment horizontal="center"/>
    </xf>
    <xf numFmtId="165" fontId="25" fillId="15" borderId="28" xfId="0" applyNumberFormat="1" applyFont="1" applyFill="1" applyBorder="1" applyAlignment="1">
      <alignment horizontal="center"/>
    </xf>
    <xf numFmtId="9" fontId="5" fillId="15" borderId="28" xfId="4" applyNumberFormat="1" applyFont="1" applyFill="1" applyBorder="1" applyAlignment="1">
      <alignment horizontal="center"/>
    </xf>
    <xf numFmtId="165" fontId="2" fillId="15" borderId="12" xfId="0" applyNumberFormat="1" applyFont="1" applyFill="1" applyBorder="1" applyAlignment="1">
      <alignment horizontal="center" vertical="center"/>
    </xf>
    <xf numFmtId="165" fontId="2" fillId="15" borderId="13" xfId="0" applyNumberFormat="1" applyFont="1" applyFill="1" applyBorder="1" applyAlignment="1">
      <alignment horizontal="center" vertical="center"/>
    </xf>
    <xf numFmtId="165" fontId="2" fillId="15" borderId="27" xfId="0" applyNumberFormat="1" applyFont="1" applyFill="1" applyBorder="1" applyAlignment="1">
      <alignment horizontal="center" vertical="center"/>
    </xf>
    <xf numFmtId="165" fontId="2" fillId="15" borderId="28" xfId="0" applyNumberFormat="1" applyFont="1" applyFill="1" applyBorder="1" applyAlignment="1">
      <alignment horizontal="center" vertical="center"/>
    </xf>
    <xf numFmtId="164" fontId="0" fillId="15" borderId="16" xfId="0" applyNumberFormat="1" applyFill="1" applyBorder="1"/>
    <xf numFmtId="164" fontId="0" fillId="15" borderId="17" xfId="0" applyNumberFormat="1" applyFill="1" applyBorder="1"/>
    <xf numFmtId="0" fontId="9" fillId="0" borderId="0" xfId="0" applyFont="1"/>
    <xf numFmtId="164" fontId="2" fillId="6" borderId="17" xfId="1" applyNumberFormat="1" applyFont="1" applyFill="1" applyBorder="1"/>
    <xf numFmtId="0" fontId="33" fillId="0" borderId="0" xfId="0" applyFont="1"/>
    <xf numFmtId="41" fontId="33" fillId="0" borderId="0" xfId="0" applyNumberFormat="1" applyFont="1"/>
    <xf numFmtId="0" fontId="34" fillId="0" borderId="0" xfId="0" applyFont="1"/>
    <xf numFmtId="0" fontId="33" fillId="0" borderId="0" xfId="0" applyFont="1" applyAlignment="1">
      <alignment horizontal="center" vertical="center"/>
    </xf>
    <xf numFmtId="0" fontId="0" fillId="0" borderId="0" xfId="0" applyFill="1" applyAlignment="1" applyProtection="1">
      <alignment horizontal="center"/>
      <protection locked="0"/>
    </xf>
    <xf numFmtId="9" fontId="3" fillId="2" borderId="54" xfId="3" applyFont="1" applyFill="1" applyBorder="1" applyAlignment="1">
      <alignment wrapText="1"/>
    </xf>
    <xf numFmtId="164" fontId="5" fillId="0" borderId="19" xfId="1" applyNumberFormat="1" applyFont="1" applyBorder="1"/>
    <xf numFmtId="164" fontId="30" fillId="0" borderId="1" xfId="1" applyNumberFormat="1" applyFont="1" applyBorder="1"/>
    <xf numFmtId="43" fontId="0" fillId="0" borderId="0" xfId="1" applyNumberFormat="1" applyFont="1" applyFill="1" applyBorder="1"/>
    <xf numFmtId="164" fontId="30" fillId="0" borderId="64" xfId="1" applyNumberFormat="1" applyFont="1" applyFill="1" applyBorder="1"/>
    <xf numFmtId="164" fontId="30" fillId="0" borderId="0" xfId="0" applyNumberFormat="1" applyFont="1" applyFill="1"/>
    <xf numFmtId="164" fontId="5" fillId="0" borderId="27" xfId="0" applyNumberFormat="1" applyFont="1" applyFill="1" applyBorder="1"/>
    <xf numFmtId="9" fontId="30" fillId="2" borderId="54" xfId="3" applyFont="1" applyFill="1" applyBorder="1" applyAlignment="1"/>
    <xf numFmtId="41" fontId="35" fillId="0" borderId="0" xfId="0" applyNumberFormat="1" applyFont="1"/>
    <xf numFmtId="164" fontId="36" fillId="0" borderId="0" xfId="0" applyNumberFormat="1" applyFont="1"/>
    <xf numFmtId="0" fontId="37" fillId="0" borderId="0" xfId="0" applyFont="1"/>
    <xf numFmtId="0" fontId="35" fillId="0" borderId="0" xfId="0" applyFont="1"/>
    <xf numFmtId="0" fontId="36" fillId="0" borderId="0" xfId="0" applyFont="1"/>
    <xf numFmtId="3" fontId="35" fillId="0" borderId="0" xfId="0" applyNumberFormat="1" applyFont="1"/>
    <xf numFmtId="0" fontId="0" fillId="20" borderId="0" xfId="0" applyFill="1"/>
    <xf numFmtId="0" fontId="30" fillId="0" borderId="0" xfId="0" applyFont="1" applyFill="1"/>
    <xf numFmtId="166" fontId="0" fillId="6" borderId="33" xfId="2" applyNumberFormat="1" applyFont="1" applyFill="1" applyBorder="1"/>
    <xf numFmtId="166" fontId="0" fillId="20" borderId="33" xfId="2" applyNumberFormat="1" applyFont="1" applyFill="1" applyBorder="1"/>
    <xf numFmtId="166" fontId="0" fillId="6" borderId="16" xfId="2" applyNumberFormat="1" applyFont="1" applyFill="1" applyBorder="1"/>
    <xf numFmtId="166" fontId="0" fillId="20" borderId="16" xfId="2" applyNumberFormat="1" applyFont="1" applyFill="1" applyBorder="1"/>
    <xf numFmtId="166" fontId="0" fillId="6" borderId="1" xfId="2" applyNumberFormat="1" applyFont="1" applyFill="1" applyBorder="1"/>
    <xf numFmtId="166" fontId="0" fillId="20" borderId="1" xfId="2" applyNumberFormat="1" applyFont="1" applyFill="1" applyBorder="1"/>
    <xf numFmtId="166" fontId="0" fillId="20" borderId="15" xfId="2" applyNumberFormat="1" applyFont="1" applyFill="1" applyBorder="1"/>
    <xf numFmtId="166" fontId="0" fillId="20" borderId="17" xfId="2" applyNumberFormat="1" applyFont="1" applyFill="1" applyBorder="1"/>
    <xf numFmtId="0" fontId="0" fillId="0" borderId="0" xfId="0" applyFill="1" applyAlignment="1">
      <alignment horizontal="center" vertical="center"/>
    </xf>
    <xf numFmtId="169" fontId="5" fillId="11" borderId="1" xfId="4" applyNumberFormat="1" applyFont="1" applyFill="1" applyBorder="1" applyAlignment="1">
      <alignment horizontal="center"/>
    </xf>
    <xf numFmtId="170" fontId="5" fillId="11" borderId="1" xfId="4" applyNumberFormat="1" applyFont="1" applyFill="1" applyBorder="1" applyAlignment="1">
      <alignment horizontal="center"/>
    </xf>
    <xf numFmtId="170" fontId="5" fillId="11" borderId="16" xfId="4" applyNumberFormat="1" applyFont="1" applyFill="1" applyBorder="1" applyAlignment="1">
      <alignment horizontal="center"/>
    </xf>
    <xf numFmtId="175" fontId="0" fillId="0" borderId="0" xfId="0" applyNumberFormat="1"/>
    <xf numFmtId="169" fontId="38" fillId="21" borderId="1" xfId="4" applyNumberFormat="1" applyFont="1" applyFill="1" applyBorder="1" applyAlignment="1">
      <alignment horizontal="center"/>
    </xf>
    <xf numFmtId="43" fontId="7" fillId="0" borderId="0" xfId="0" applyNumberFormat="1" applyFont="1" applyBorder="1"/>
    <xf numFmtId="43" fontId="7" fillId="0" borderId="31" xfId="0" applyNumberFormat="1" applyFont="1" applyFill="1" applyBorder="1"/>
    <xf numFmtId="167" fontId="5" fillId="11" borderId="1" xfId="3" applyNumberFormat="1" applyFont="1" applyFill="1" applyBorder="1"/>
    <xf numFmtId="167" fontId="5" fillId="11" borderId="15" xfId="3" applyNumberFormat="1" applyFont="1" applyFill="1" applyBorder="1"/>
    <xf numFmtId="167" fontId="5" fillId="9" borderId="1" xfId="3" applyNumberFormat="1" applyFont="1" applyFill="1" applyBorder="1"/>
    <xf numFmtId="167" fontId="5" fillId="9" borderId="16" xfId="3" applyNumberFormat="1" applyFont="1" applyFill="1" applyBorder="1"/>
    <xf numFmtId="167" fontId="5" fillId="0" borderId="1" xfId="3" applyNumberFormat="1" applyFont="1" applyFill="1" applyBorder="1"/>
    <xf numFmtId="167" fontId="5" fillId="0" borderId="15" xfId="3" applyNumberFormat="1" applyFont="1" applyFill="1" applyBorder="1"/>
    <xf numFmtId="167" fontId="5" fillId="0" borderId="16" xfId="3" applyNumberFormat="1" applyFont="1" applyFill="1" applyBorder="1"/>
    <xf numFmtId="167" fontId="5" fillId="0" borderId="17" xfId="3" applyNumberFormat="1" applyFont="1" applyFill="1" applyBorder="1"/>
    <xf numFmtId="167" fontId="5" fillId="11" borderId="16" xfId="3" applyNumberFormat="1" applyFont="1" applyFill="1" applyBorder="1"/>
    <xf numFmtId="167" fontId="5" fillId="11" borderId="17" xfId="3" applyNumberFormat="1" applyFont="1" applyFill="1" applyBorder="1"/>
    <xf numFmtId="176" fontId="0" fillId="0" borderId="0" xfId="0" applyNumberFormat="1"/>
    <xf numFmtId="164" fontId="31" fillId="2" borderId="62" xfId="0" applyNumberFormat="1" applyFont="1" applyFill="1" applyBorder="1"/>
    <xf numFmtId="164" fontId="31" fillId="0" borderId="62" xfId="1" applyNumberFormat="1" applyFont="1" applyBorder="1" applyAlignment="1">
      <alignment horizontal="right"/>
    </xf>
    <xf numFmtId="164" fontId="31" fillId="2" borderId="0" xfId="0" applyNumberFormat="1" applyFont="1" applyFill="1" applyBorder="1"/>
    <xf numFmtId="164" fontId="31" fillId="0" borderId="0" xfId="1" applyNumberFormat="1" applyFont="1" applyBorder="1" applyAlignment="1">
      <alignment horizontal="right"/>
    </xf>
    <xf numFmtId="0" fontId="31" fillId="0" borderId="0" xfId="0" applyFont="1"/>
    <xf numFmtId="41" fontId="31" fillId="0" borderId="0" xfId="0" applyNumberFormat="1" applyFont="1"/>
    <xf numFmtId="41" fontId="31" fillId="0" borderId="0" xfId="0" applyNumberFormat="1" applyFont="1" applyBorder="1"/>
    <xf numFmtId="44" fontId="31" fillId="0" borderId="0" xfId="0" applyNumberFormat="1" applyFont="1"/>
    <xf numFmtId="44" fontId="7" fillId="0" borderId="31" xfId="2" applyFont="1" applyBorder="1"/>
    <xf numFmtId="0" fontId="5" fillId="0" borderId="0" xfId="0" applyFont="1" applyFill="1" applyAlignment="1" applyProtection="1">
      <alignment horizontal="center"/>
      <protection locked="0"/>
    </xf>
    <xf numFmtId="41" fontId="7" fillId="0" borderId="0" xfId="0" applyNumberFormat="1" applyFont="1"/>
    <xf numFmtId="164" fontId="31" fillId="0" borderId="0" xfId="0" applyNumberFormat="1" applyFont="1"/>
    <xf numFmtId="164" fontId="31" fillId="0" borderId="0" xfId="0" applyNumberFormat="1" applyFont="1" applyFill="1"/>
    <xf numFmtId="0" fontId="31" fillId="0" borderId="0" xfId="0" applyFont="1" applyFill="1" applyAlignment="1">
      <alignment horizontal="center"/>
    </xf>
    <xf numFmtId="0" fontId="31" fillId="2" borderId="0" xfId="0" applyFont="1" applyFill="1" applyBorder="1"/>
    <xf numFmtId="41" fontId="31" fillId="0" borderId="0" xfId="1" applyNumberFormat="1" applyFont="1" applyBorder="1"/>
    <xf numFmtId="41" fontId="31" fillId="2" borderId="0" xfId="0" applyNumberFormat="1" applyFont="1" applyFill="1" applyBorder="1"/>
    <xf numFmtId="165" fontId="0" fillId="0" borderId="0" xfId="0" applyNumberFormat="1" applyAlignment="1">
      <alignment horizontal="center"/>
    </xf>
    <xf numFmtId="0" fontId="30" fillId="20" borderId="31" xfId="0" applyFont="1" applyFill="1" applyBorder="1"/>
    <xf numFmtId="164" fontId="30" fillId="20" borderId="1" xfId="1" applyNumberFormat="1" applyFont="1" applyFill="1" applyBorder="1"/>
    <xf numFmtId="0" fontId="39" fillId="0" borderId="0" xfId="0" applyFont="1"/>
    <xf numFmtId="0" fontId="0" fillId="20" borderId="31" xfId="0" applyFill="1" applyBorder="1"/>
    <xf numFmtId="41" fontId="0" fillId="15" borderId="0" xfId="0" applyNumberFormat="1" applyFill="1"/>
    <xf numFmtId="165" fontId="0" fillId="15" borderId="0" xfId="0" applyNumberFormat="1" applyFill="1"/>
    <xf numFmtId="0" fontId="24" fillId="14" borderId="66" xfId="0" applyFont="1" applyFill="1" applyBorder="1" applyAlignment="1">
      <alignment horizontal="center"/>
    </xf>
    <xf numFmtId="0" fontId="24" fillId="14" borderId="67" xfId="0" applyFont="1" applyFill="1" applyBorder="1" applyAlignment="1">
      <alignment horizontal="center"/>
    </xf>
    <xf numFmtId="0" fontId="24" fillId="14" borderId="62" xfId="0" applyFont="1" applyFill="1" applyBorder="1" applyAlignment="1">
      <alignment horizontal="center"/>
    </xf>
    <xf numFmtId="0" fontId="24" fillId="14" borderId="61" xfId="0" applyFont="1" applyFill="1" applyBorder="1" applyAlignment="1">
      <alignment horizontal="center"/>
    </xf>
    <xf numFmtId="0" fontId="24" fillId="14" borderId="68" xfId="0" applyFont="1" applyFill="1" applyBorder="1" applyAlignment="1">
      <alignment horizontal="center"/>
    </xf>
    <xf numFmtId="0" fontId="24" fillId="14" borderId="69" xfId="0" applyFont="1" applyFill="1" applyBorder="1" applyAlignment="1">
      <alignment horizontal="center"/>
    </xf>
    <xf numFmtId="0" fontId="0" fillId="11" borderId="0" xfId="0" applyFill="1" applyAlignment="1" applyProtection="1">
      <alignment horizontal="center"/>
      <protection locked="0"/>
    </xf>
    <xf numFmtId="9" fontId="0" fillId="3" borderId="12" xfId="3" applyFont="1" applyFill="1" applyBorder="1"/>
    <xf numFmtId="9" fontId="0" fillId="3" borderId="1" xfId="3" applyFont="1" applyFill="1" applyBorder="1"/>
    <xf numFmtId="0" fontId="30" fillId="20" borderId="0" xfId="0" applyFont="1" applyFill="1"/>
    <xf numFmtId="41" fontId="30" fillId="20" borderId="0" xfId="0" applyNumberFormat="1" applyFont="1" applyFill="1"/>
    <xf numFmtId="41" fontId="30" fillId="20" borderId="0" xfId="0" applyNumberFormat="1" applyFont="1" applyFill="1" applyBorder="1" applyProtection="1"/>
    <xf numFmtId="41" fontId="30" fillId="20" borderId="0" xfId="0" applyNumberFormat="1" applyFont="1" applyFill="1" applyProtection="1"/>
    <xf numFmtId="41" fontId="30" fillId="20" borderId="0" xfId="0" applyNumberFormat="1" applyFont="1" applyFill="1" applyAlignment="1">
      <alignment horizontal="right"/>
    </xf>
    <xf numFmtId="41" fontId="29" fillId="20" borderId="0" xfId="0" applyNumberFormat="1" applyFont="1" applyFill="1"/>
    <xf numFmtId="0" fontId="7" fillId="0" borderId="0" xfId="0" applyFont="1" applyFill="1" applyAlignment="1">
      <alignment horizontal="right"/>
    </xf>
    <xf numFmtId="164" fontId="7" fillId="0" borderId="0" xfId="0" applyNumberFormat="1" applyFont="1"/>
    <xf numFmtId="165" fontId="2" fillId="0" borderId="12" xfId="0" applyNumberFormat="1" applyFont="1" applyFill="1" applyBorder="1" applyAlignment="1">
      <alignment horizontal="center"/>
    </xf>
    <xf numFmtId="164" fontId="2" fillId="0" borderId="16" xfId="1" applyNumberFormat="1" applyFont="1" applyFill="1" applyBorder="1" applyProtection="1"/>
    <xf numFmtId="0" fontId="0" fillId="0" borderId="0" xfId="0" applyFill="1" applyProtection="1"/>
    <xf numFmtId="164" fontId="2" fillId="0" borderId="16" xfId="1" applyNumberFormat="1" applyFont="1" applyFill="1" applyBorder="1"/>
    <xf numFmtId="41" fontId="33" fillId="0" borderId="0" xfId="0" applyNumberFormat="1" applyFont="1" applyFill="1"/>
    <xf numFmtId="165" fontId="7" fillId="0" borderId="0" xfId="0" applyNumberFormat="1" applyFont="1"/>
    <xf numFmtId="0" fontId="14" fillId="0" borderId="75" xfId="0" applyFont="1" applyFill="1" applyBorder="1"/>
    <xf numFmtId="164" fontId="0" fillId="0" borderId="63" xfId="1" applyNumberFormat="1" applyFont="1" applyFill="1" applyBorder="1"/>
    <xf numFmtId="164" fontId="0" fillId="0" borderId="57" xfId="1" applyNumberFormat="1" applyFont="1" applyFill="1" applyBorder="1"/>
    <xf numFmtId="164" fontId="30" fillId="0" borderId="1" xfId="1" applyNumberFormat="1" applyFont="1" applyFill="1" applyBorder="1"/>
    <xf numFmtId="164" fontId="0" fillId="0" borderId="74" xfId="1" applyNumberFormat="1" applyFont="1" applyFill="1" applyBorder="1"/>
    <xf numFmtId="164" fontId="0" fillId="0" borderId="75" xfId="1" applyNumberFormat="1" applyFont="1" applyFill="1" applyBorder="1"/>
    <xf numFmtId="0" fontId="15" fillId="0" borderId="75" xfId="0" applyFont="1" applyFill="1" applyBorder="1"/>
    <xf numFmtId="0" fontId="7" fillId="22" borderId="0" xfId="0" applyFont="1" applyFill="1" applyAlignment="1">
      <alignment horizontal="right"/>
    </xf>
    <xf numFmtId="164" fontId="7" fillId="22" borderId="0" xfId="0" applyNumberFormat="1" applyFont="1" applyFill="1"/>
    <xf numFmtId="41" fontId="7" fillId="22" borderId="0" xfId="0" applyNumberFormat="1" applyFont="1" applyFill="1"/>
    <xf numFmtId="0" fontId="31" fillId="0" borderId="0" xfId="0" applyFont="1" applyBorder="1"/>
    <xf numFmtId="44" fontId="0" fillId="0" borderId="15" xfId="2" applyFont="1" applyFill="1" applyBorder="1"/>
    <xf numFmtId="0" fontId="32" fillId="0" borderId="0" xfId="0" applyFont="1" applyFill="1"/>
    <xf numFmtId="41" fontId="0" fillId="0" borderId="0" xfId="0" applyNumberFormat="1" applyBorder="1"/>
    <xf numFmtId="41" fontId="30" fillId="0" borderId="0" xfId="0" applyNumberFormat="1" applyFont="1"/>
    <xf numFmtId="164" fontId="7" fillId="0" borderId="0" xfId="0" applyNumberFormat="1" applyFont="1" applyAlignment="1">
      <alignment horizontal="left"/>
    </xf>
    <xf numFmtId="0" fontId="7" fillId="22" borderId="0" xfId="0" applyFont="1" applyFill="1" applyBorder="1" applyAlignment="1">
      <alignment horizontal="right"/>
    </xf>
    <xf numFmtId="3" fontId="35" fillId="23" borderId="0" xfId="0" applyNumberFormat="1" applyFont="1" applyFill="1"/>
    <xf numFmtId="168" fontId="25" fillId="16" borderId="27" xfId="3" applyNumberFormat="1" applyFont="1" applyFill="1" applyBorder="1" applyAlignment="1">
      <alignment horizontal="center"/>
    </xf>
    <xf numFmtId="168" fontId="1" fillId="0" borderId="27" xfId="3" applyNumberFormat="1" applyFont="1" applyFill="1" applyBorder="1" applyAlignment="1">
      <alignment horizontal="center"/>
    </xf>
    <xf numFmtId="168" fontId="1" fillId="0" borderId="28" xfId="3" applyNumberFormat="1" applyFont="1" applyFill="1" applyBorder="1" applyAlignment="1">
      <alignment horizontal="center"/>
    </xf>
    <xf numFmtId="168" fontId="0" fillId="2" borderId="27" xfId="3" applyNumberFormat="1" applyFont="1" applyFill="1" applyBorder="1" applyAlignment="1">
      <alignment horizontal="center"/>
    </xf>
    <xf numFmtId="168" fontId="27" fillId="0" borderId="27" xfId="3" applyNumberFormat="1" applyFont="1" applyFill="1" applyBorder="1" applyAlignment="1">
      <alignment horizontal="center"/>
    </xf>
    <xf numFmtId="168" fontId="10" fillId="2" borderId="27" xfId="3" applyNumberFormat="1" applyFont="1" applyFill="1" applyBorder="1" applyAlignment="1">
      <alignment horizontal="center"/>
    </xf>
    <xf numFmtId="168" fontId="10" fillId="2" borderId="28" xfId="3" applyNumberFormat="1" applyFont="1" applyFill="1" applyBorder="1" applyAlignment="1">
      <alignment horizontal="center"/>
    </xf>
    <xf numFmtId="164" fontId="2" fillId="0" borderId="28" xfId="0" applyNumberFormat="1" applyFont="1" applyFill="1" applyBorder="1"/>
    <xf numFmtId="0" fontId="7" fillId="0" borderId="0" xfId="0" applyFont="1" applyFill="1"/>
    <xf numFmtId="43" fontId="0" fillId="11" borderId="0" xfId="0" applyNumberFormat="1" applyFill="1"/>
    <xf numFmtId="43" fontId="5" fillId="11" borderId="0" xfId="0" applyNumberFormat="1" applyFont="1" applyFill="1"/>
    <xf numFmtId="164" fontId="0" fillId="15" borderId="0" xfId="0" applyNumberFormat="1" applyFill="1"/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3" fillId="0" borderId="40" xfId="0" applyFont="1" applyFill="1" applyBorder="1" applyAlignment="1">
      <alignment horizontal="center" vertical="center"/>
    </xf>
    <xf numFmtId="0" fontId="13" fillId="0" borderId="41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0" fontId="13" fillId="17" borderId="40" xfId="0" applyFont="1" applyFill="1" applyBorder="1" applyAlignment="1">
      <alignment horizontal="center" vertical="center"/>
    </xf>
    <xf numFmtId="0" fontId="13" fillId="17" borderId="41" xfId="0" applyFont="1" applyFill="1" applyBorder="1" applyAlignment="1">
      <alignment horizontal="center" vertical="center"/>
    </xf>
    <xf numFmtId="0" fontId="13" fillId="17" borderId="3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 textRotation="90" wrapText="1"/>
    </xf>
    <xf numFmtId="0" fontId="13" fillId="3" borderId="7" xfId="0" applyFont="1" applyFill="1" applyBorder="1" applyAlignment="1">
      <alignment horizontal="center" vertical="center" textRotation="90" wrapText="1"/>
    </xf>
    <xf numFmtId="0" fontId="13" fillId="3" borderId="8" xfId="0" applyFont="1" applyFill="1" applyBorder="1" applyAlignment="1">
      <alignment horizontal="center" vertical="center" textRotation="90" wrapText="1"/>
    </xf>
    <xf numFmtId="0" fontId="13" fillId="6" borderId="6" xfId="0" applyFont="1" applyFill="1" applyBorder="1" applyAlignment="1">
      <alignment horizontal="center" vertical="center" textRotation="90" wrapText="1"/>
    </xf>
    <xf numFmtId="0" fontId="13" fillId="6" borderId="7" xfId="0" applyFont="1" applyFill="1" applyBorder="1" applyAlignment="1">
      <alignment horizontal="center" vertical="center" textRotation="90" wrapText="1"/>
    </xf>
    <xf numFmtId="0" fontId="13" fillId="6" borderId="8" xfId="0" applyFont="1" applyFill="1" applyBorder="1" applyAlignment="1">
      <alignment horizontal="center" vertical="center" textRotation="90" wrapText="1"/>
    </xf>
    <xf numFmtId="0" fontId="2" fillId="0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13" fillId="5" borderId="6" xfId="0" applyFont="1" applyFill="1" applyBorder="1" applyAlignment="1">
      <alignment horizontal="center" vertical="center" textRotation="90" wrapText="1"/>
    </xf>
    <xf numFmtId="0" fontId="13" fillId="5" borderId="7" xfId="0" applyFont="1" applyFill="1" applyBorder="1" applyAlignment="1">
      <alignment horizontal="center" vertical="center" textRotation="90" wrapText="1"/>
    </xf>
    <xf numFmtId="0" fontId="13" fillId="5" borderId="8" xfId="0" applyFont="1" applyFill="1" applyBorder="1" applyAlignment="1">
      <alignment horizontal="center" vertical="center" textRotation="90" wrapText="1"/>
    </xf>
    <xf numFmtId="0" fontId="17" fillId="15" borderId="6" xfId="0" applyFont="1" applyFill="1" applyBorder="1" applyAlignment="1">
      <alignment horizontal="center" vertical="center"/>
    </xf>
    <xf numFmtId="0" fontId="17" fillId="15" borderId="62" xfId="0" applyFont="1" applyFill="1" applyBorder="1" applyAlignment="1">
      <alignment horizontal="center" vertical="center"/>
    </xf>
    <xf numFmtId="0" fontId="17" fillId="15" borderId="6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textRotation="90" wrapText="1"/>
    </xf>
    <xf numFmtId="0" fontId="13" fillId="3" borderId="4" xfId="0" applyFont="1" applyFill="1" applyBorder="1" applyAlignment="1">
      <alignment horizontal="center" vertical="center" textRotation="90" wrapText="1"/>
    </xf>
    <xf numFmtId="0" fontId="13" fillId="3" borderId="5" xfId="0" applyFont="1" applyFill="1" applyBorder="1" applyAlignment="1">
      <alignment horizontal="center" vertical="center" textRotation="90" wrapText="1"/>
    </xf>
    <xf numFmtId="0" fontId="13" fillId="6" borderId="2" xfId="0" applyFont="1" applyFill="1" applyBorder="1" applyAlignment="1">
      <alignment horizontal="center" vertical="center" textRotation="90" wrapText="1"/>
    </xf>
    <xf numFmtId="0" fontId="13" fillId="6" borderId="4" xfId="0" applyFont="1" applyFill="1" applyBorder="1" applyAlignment="1">
      <alignment horizontal="center" vertical="center" textRotation="90" wrapText="1"/>
    </xf>
    <xf numFmtId="0" fontId="13" fillId="6" borderId="5" xfId="0" applyFont="1" applyFill="1" applyBorder="1" applyAlignment="1">
      <alignment horizontal="center" vertical="center" textRotation="90" wrapText="1"/>
    </xf>
    <xf numFmtId="0" fontId="22" fillId="3" borderId="2" xfId="0" applyFont="1" applyFill="1" applyBorder="1" applyAlignment="1">
      <alignment horizontal="center" vertical="center" textRotation="90" wrapText="1"/>
    </xf>
    <xf numFmtId="0" fontId="22" fillId="3" borderId="4" xfId="0" applyFont="1" applyFill="1" applyBorder="1" applyAlignment="1">
      <alignment horizontal="center" vertical="center" textRotation="90" wrapText="1"/>
    </xf>
    <xf numFmtId="0" fontId="22" fillId="3" borderId="5" xfId="0" applyFont="1" applyFill="1" applyBorder="1" applyAlignment="1">
      <alignment horizontal="center" vertical="center" textRotation="90" wrapText="1"/>
    </xf>
    <xf numFmtId="0" fontId="13" fillId="5" borderId="2" xfId="0" applyFont="1" applyFill="1" applyBorder="1" applyAlignment="1">
      <alignment horizontal="center" vertical="center" textRotation="90" wrapText="1"/>
    </xf>
    <xf numFmtId="0" fontId="13" fillId="5" borderId="4" xfId="0" applyFont="1" applyFill="1" applyBorder="1" applyAlignment="1">
      <alignment horizontal="center" vertical="center" textRotation="90" wrapText="1"/>
    </xf>
    <xf numFmtId="0" fontId="13" fillId="5" borderId="5" xfId="0" applyFont="1" applyFill="1" applyBorder="1" applyAlignment="1">
      <alignment horizontal="center" vertical="center" textRotation="90" wrapText="1"/>
    </xf>
    <xf numFmtId="0" fontId="16" fillId="15" borderId="6" xfId="0" applyFont="1" applyFill="1" applyBorder="1" applyAlignment="1">
      <alignment horizontal="center" vertical="center"/>
    </xf>
    <xf numFmtId="0" fontId="16" fillId="15" borderId="62" xfId="0" applyFont="1" applyFill="1" applyBorder="1" applyAlignment="1">
      <alignment horizontal="center" vertical="center"/>
    </xf>
    <xf numFmtId="0" fontId="16" fillId="15" borderId="61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textRotation="90" wrapText="1" readingOrder="1"/>
    </xf>
    <xf numFmtId="0" fontId="9" fillId="4" borderId="4" xfId="0" applyFont="1" applyFill="1" applyBorder="1" applyAlignment="1">
      <alignment horizontal="center" vertical="center" textRotation="90" wrapText="1" readingOrder="1"/>
    </xf>
    <xf numFmtId="0" fontId="9" fillId="4" borderId="5" xfId="0" applyFont="1" applyFill="1" applyBorder="1" applyAlignment="1">
      <alignment horizontal="center" vertical="center" textRotation="90" wrapText="1" readingOrder="1"/>
    </xf>
    <xf numFmtId="0" fontId="9" fillId="5" borderId="2" xfId="0" applyFont="1" applyFill="1" applyBorder="1" applyAlignment="1">
      <alignment horizontal="center" vertical="center" textRotation="90" wrapText="1" readingOrder="1"/>
    </xf>
    <xf numFmtId="0" fontId="9" fillId="5" borderId="4" xfId="0" applyFont="1" applyFill="1" applyBorder="1" applyAlignment="1">
      <alignment horizontal="center" vertical="center" textRotation="90" wrapText="1" readingOrder="1"/>
    </xf>
    <xf numFmtId="0" fontId="9" fillId="5" borderId="5" xfId="0" applyFont="1" applyFill="1" applyBorder="1" applyAlignment="1">
      <alignment horizontal="center" vertical="center" textRotation="90" wrapText="1" readingOrder="1"/>
    </xf>
    <xf numFmtId="0" fontId="9" fillId="6" borderId="2" xfId="0" applyFont="1" applyFill="1" applyBorder="1" applyAlignment="1">
      <alignment horizontal="center" vertical="center" textRotation="90" wrapText="1" readingOrder="1"/>
    </xf>
    <xf numFmtId="0" fontId="9" fillId="6" borderId="4" xfId="0" applyFont="1" applyFill="1" applyBorder="1" applyAlignment="1">
      <alignment horizontal="center" vertical="center" textRotation="90" wrapText="1" readingOrder="1"/>
    </xf>
    <xf numFmtId="0" fontId="9" fillId="6" borderId="5" xfId="0" applyFont="1" applyFill="1" applyBorder="1" applyAlignment="1">
      <alignment horizontal="center" vertical="center" textRotation="90" wrapText="1" readingOrder="1"/>
    </xf>
    <xf numFmtId="0" fontId="9" fillId="7" borderId="2" xfId="0" applyFont="1" applyFill="1" applyBorder="1" applyAlignment="1">
      <alignment horizontal="center" vertical="center" textRotation="90" wrapText="1" readingOrder="1"/>
    </xf>
    <xf numFmtId="0" fontId="9" fillId="7" borderId="4" xfId="0" applyFont="1" applyFill="1" applyBorder="1" applyAlignment="1">
      <alignment horizontal="center" vertical="center" textRotation="90" wrapText="1" readingOrder="1"/>
    </xf>
    <xf numFmtId="0" fontId="9" fillId="7" borderId="5" xfId="0" applyFont="1" applyFill="1" applyBorder="1" applyAlignment="1">
      <alignment horizontal="center" vertical="center" textRotation="90" wrapText="1" readingOrder="1"/>
    </xf>
    <xf numFmtId="0" fontId="9" fillId="3" borderId="10" xfId="0" applyFont="1" applyFill="1" applyBorder="1" applyAlignment="1">
      <alignment horizontal="center" vertical="center" textRotation="90" wrapText="1"/>
    </xf>
    <xf numFmtId="0" fontId="9" fillId="3" borderId="29" xfId="0" applyFont="1" applyFill="1" applyBorder="1" applyAlignment="1">
      <alignment horizontal="center" vertical="center" textRotation="90" wrapText="1"/>
    </xf>
    <xf numFmtId="0" fontId="9" fillId="3" borderId="30" xfId="0" applyFont="1" applyFill="1" applyBorder="1" applyAlignment="1">
      <alignment horizontal="center" vertical="center" textRotation="90" wrapText="1"/>
    </xf>
    <xf numFmtId="0" fontId="13" fillId="0" borderId="1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textRotation="90" wrapText="1" readingOrder="1"/>
    </xf>
    <xf numFmtId="0" fontId="9" fillId="4" borderId="7" xfId="0" applyFont="1" applyFill="1" applyBorder="1" applyAlignment="1">
      <alignment horizontal="center" vertical="center" textRotation="90" wrapText="1" readingOrder="1"/>
    </xf>
    <xf numFmtId="0" fontId="9" fillId="4" borderId="8" xfId="0" applyFont="1" applyFill="1" applyBorder="1" applyAlignment="1">
      <alignment horizontal="center" vertical="center" textRotation="90" wrapText="1" readingOrder="1"/>
    </xf>
    <xf numFmtId="0" fontId="9" fillId="5" borderId="6" xfId="0" applyFont="1" applyFill="1" applyBorder="1" applyAlignment="1">
      <alignment horizontal="center" vertical="center" textRotation="90" wrapText="1" readingOrder="1"/>
    </xf>
    <xf numFmtId="0" fontId="9" fillId="5" borderId="7" xfId="0" applyFont="1" applyFill="1" applyBorder="1" applyAlignment="1">
      <alignment horizontal="center" vertical="center" textRotation="90" wrapText="1" readingOrder="1"/>
    </xf>
    <xf numFmtId="0" fontId="9" fillId="5" borderId="8" xfId="0" applyFont="1" applyFill="1" applyBorder="1" applyAlignment="1">
      <alignment horizontal="center" vertical="center" textRotation="90" wrapText="1" readingOrder="1"/>
    </xf>
    <xf numFmtId="0" fontId="9" fillId="6" borderId="6" xfId="0" applyFont="1" applyFill="1" applyBorder="1" applyAlignment="1">
      <alignment horizontal="center" vertical="center" textRotation="90" wrapText="1" readingOrder="1"/>
    </xf>
    <xf numFmtId="0" fontId="9" fillId="6" borderId="7" xfId="0" applyFont="1" applyFill="1" applyBorder="1" applyAlignment="1">
      <alignment horizontal="center" vertical="center" textRotation="90" wrapText="1" readingOrder="1"/>
    </xf>
    <xf numFmtId="0" fontId="9" fillId="6" borderId="8" xfId="0" applyFont="1" applyFill="1" applyBorder="1" applyAlignment="1">
      <alignment horizontal="center" vertical="center" textRotation="90" wrapText="1" readingOrder="1"/>
    </xf>
    <xf numFmtId="0" fontId="9" fillId="7" borderId="6" xfId="0" applyFont="1" applyFill="1" applyBorder="1" applyAlignment="1">
      <alignment horizontal="center" vertical="center" textRotation="90" wrapText="1" readingOrder="1"/>
    </xf>
    <xf numFmtId="0" fontId="9" fillId="7" borderId="7" xfId="0" applyFont="1" applyFill="1" applyBorder="1" applyAlignment="1">
      <alignment horizontal="center" vertical="center" textRotation="90" wrapText="1" readingOrder="1"/>
    </xf>
    <xf numFmtId="0" fontId="9" fillId="7" borderId="8" xfId="0" applyFont="1" applyFill="1" applyBorder="1" applyAlignment="1">
      <alignment horizontal="center" vertical="center" textRotation="90" wrapText="1" readingOrder="1"/>
    </xf>
    <xf numFmtId="0" fontId="9" fillId="3" borderId="2" xfId="0" applyFont="1" applyFill="1" applyBorder="1" applyAlignment="1">
      <alignment horizontal="center" vertical="center" textRotation="90" wrapText="1"/>
    </xf>
    <xf numFmtId="0" fontId="9" fillId="3" borderId="4" xfId="0" applyFont="1" applyFill="1" applyBorder="1" applyAlignment="1">
      <alignment horizontal="center" vertical="center" textRotation="90" wrapText="1"/>
    </xf>
    <xf numFmtId="0" fontId="9" fillId="3" borderId="5" xfId="0" applyFont="1" applyFill="1" applyBorder="1" applyAlignment="1">
      <alignment horizontal="center" vertical="center" textRotation="90" wrapText="1"/>
    </xf>
    <xf numFmtId="0" fontId="2" fillId="11" borderId="71" xfId="0" applyFont="1" applyFill="1" applyBorder="1" applyAlignment="1">
      <alignment horizontal="center"/>
    </xf>
    <xf numFmtId="0" fontId="2" fillId="11" borderId="62" xfId="0" applyFont="1" applyFill="1" applyBorder="1" applyAlignment="1">
      <alignment horizontal="center"/>
    </xf>
    <xf numFmtId="0" fontId="2" fillId="11" borderId="50" xfId="0" applyFont="1" applyFill="1" applyBorder="1" applyAlignment="1">
      <alignment horizontal="center"/>
    </xf>
    <xf numFmtId="0" fontId="2" fillId="11" borderId="61" xfId="0" applyFont="1" applyFill="1" applyBorder="1" applyAlignment="1">
      <alignment horizontal="center"/>
    </xf>
    <xf numFmtId="0" fontId="9" fillId="13" borderId="6" xfId="0" applyFont="1" applyFill="1" applyBorder="1" applyAlignment="1">
      <alignment horizontal="center" vertical="center" textRotation="90" wrapText="1"/>
    </xf>
    <xf numFmtId="0" fontId="9" fillId="13" borderId="7" xfId="0" applyFont="1" applyFill="1" applyBorder="1" applyAlignment="1">
      <alignment horizontal="center" vertical="center" textRotation="90" wrapText="1"/>
    </xf>
    <xf numFmtId="0" fontId="9" fillId="13" borderId="8" xfId="0" applyFont="1" applyFill="1" applyBorder="1" applyAlignment="1">
      <alignment horizontal="center" vertical="center" textRotation="90" wrapText="1"/>
    </xf>
    <xf numFmtId="0" fontId="2" fillId="11" borderId="6" xfId="0" applyFont="1" applyFill="1" applyBorder="1" applyAlignment="1">
      <alignment horizontal="center"/>
    </xf>
    <xf numFmtId="0" fontId="9" fillId="13" borderId="40" xfId="0" applyFont="1" applyFill="1" applyBorder="1" applyAlignment="1">
      <alignment horizontal="center" vertical="center" textRotation="90" wrapText="1"/>
    </xf>
    <xf numFmtId="0" fontId="9" fillId="13" borderId="41" xfId="0" applyFont="1" applyFill="1" applyBorder="1" applyAlignment="1">
      <alignment horizontal="center" vertical="center" textRotation="90" wrapText="1"/>
    </xf>
    <xf numFmtId="0" fontId="24" fillId="14" borderId="66" xfId="0" applyFont="1" applyFill="1" applyBorder="1" applyAlignment="1">
      <alignment horizontal="center"/>
    </xf>
    <xf numFmtId="0" fontId="24" fillId="14" borderId="67" xfId="0" applyFont="1" applyFill="1" applyBorder="1" applyAlignment="1">
      <alignment horizontal="center"/>
    </xf>
    <xf numFmtId="0" fontId="24" fillId="14" borderId="62" xfId="0" applyFont="1" applyFill="1" applyBorder="1" applyAlignment="1">
      <alignment horizontal="center"/>
    </xf>
    <xf numFmtId="0" fontId="24" fillId="14" borderId="61" xfId="0" applyFont="1" applyFill="1" applyBorder="1" applyAlignment="1">
      <alignment horizontal="center"/>
    </xf>
    <xf numFmtId="0" fontId="2" fillId="5" borderId="74" xfId="0" applyFont="1" applyFill="1" applyBorder="1" applyAlignment="1">
      <alignment horizontal="center"/>
    </xf>
    <xf numFmtId="0" fontId="2" fillId="5" borderId="70" xfId="0" applyFont="1" applyFill="1" applyBorder="1" applyAlignment="1">
      <alignment horizontal="center"/>
    </xf>
    <xf numFmtId="0" fontId="2" fillId="5" borderId="65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0" fontId="24" fillId="14" borderId="68" xfId="0" applyFont="1" applyFill="1" applyBorder="1" applyAlignment="1">
      <alignment horizontal="center"/>
    </xf>
    <xf numFmtId="0" fontId="24" fillId="14" borderId="69" xfId="0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 textRotation="90"/>
    </xf>
    <xf numFmtId="0" fontId="9" fillId="0" borderId="7" xfId="0" applyFont="1" applyBorder="1" applyAlignment="1">
      <alignment horizontal="center" vertical="center" textRotation="90"/>
    </xf>
    <xf numFmtId="0" fontId="9" fillId="0" borderId="8" xfId="0" applyFont="1" applyBorder="1" applyAlignment="1">
      <alignment horizontal="center" vertical="center" textRotation="90"/>
    </xf>
    <xf numFmtId="0" fontId="24" fillId="14" borderId="9" xfId="0" applyFont="1" applyFill="1" applyBorder="1" applyAlignment="1">
      <alignment horizontal="center"/>
    </xf>
    <xf numFmtId="0" fontId="24" fillId="14" borderId="47" xfId="0" applyFont="1" applyFill="1" applyBorder="1" applyAlignment="1">
      <alignment horizontal="center"/>
    </xf>
    <xf numFmtId="0" fontId="2" fillId="5" borderId="75" xfId="0" applyFont="1" applyFill="1" applyBorder="1" applyAlignment="1">
      <alignment horizontal="center"/>
    </xf>
    <xf numFmtId="0" fontId="2" fillId="5" borderId="76" xfId="0" applyFont="1" applyFill="1" applyBorder="1" applyAlignment="1">
      <alignment horizontal="center"/>
    </xf>
    <xf numFmtId="0" fontId="2" fillId="11" borderId="39" xfId="0" applyFont="1" applyFill="1" applyBorder="1" applyAlignment="1">
      <alignment horizontal="center"/>
    </xf>
    <xf numFmtId="0" fontId="24" fillId="14" borderId="74" xfId="0" applyFont="1" applyFill="1" applyBorder="1" applyAlignment="1">
      <alignment horizontal="center"/>
    </xf>
    <xf numFmtId="0" fontId="24" fillId="14" borderId="70" xfId="0" applyFont="1" applyFill="1" applyBorder="1" applyAlignment="1">
      <alignment horizontal="center"/>
    </xf>
    <xf numFmtId="0" fontId="2" fillId="5" borderId="71" xfId="0" applyFont="1" applyFill="1" applyBorder="1" applyAlignment="1">
      <alignment horizontal="center"/>
    </xf>
    <xf numFmtId="0" fontId="2" fillId="5" borderId="62" xfId="0" applyFont="1" applyFill="1" applyBorder="1" applyAlignment="1">
      <alignment horizontal="center"/>
    </xf>
    <xf numFmtId="0" fontId="2" fillId="5" borderId="50" xfId="0" applyFont="1" applyFill="1" applyBorder="1" applyAlignment="1">
      <alignment horizontal="center"/>
    </xf>
    <xf numFmtId="0" fontId="2" fillId="5" borderId="61" xfId="0" applyFont="1" applyFill="1" applyBorder="1" applyAlignment="1">
      <alignment horizontal="center"/>
    </xf>
    <xf numFmtId="0" fontId="24" fillId="14" borderId="7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 vertical="center" textRotation="90" wrapText="1"/>
    </xf>
    <xf numFmtId="0" fontId="9" fillId="3" borderId="7" xfId="0" applyFont="1" applyFill="1" applyBorder="1" applyAlignment="1">
      <alignment horizontal="center" vertical="center" textRotation="90" wrapText="1"/>
    </xf>
    <xf numFmtId="0" fontId="9" fillId="3" borderId="8" xfId="0" applyFont="1" applyFill="1" applyBorder="1" applyAlignment="1">
      <alignment horizontal="center" vertical="center" textRotation="90" wrapText="1"/>
    </xf>
    <xf numFmtId="9" fontId="3" fillId="2" borderId="31" xfId="3" applyFont="1" applyFill="1" applyBorder="1" applyAlignment="1">
      <alignment wrapText="1"/>
    </xf>
    <xf numFmtId="0" fontId="2" fillId="5" borderId="72" xfId="0" applyFont="1" applyFill="1" applyBorder="1" applyAlignment="1">
      <alignment horizontal="center"/>
    </xf>
    <xf numFmtId="0" fontId="2" fillId="5" borderId="73" xfId="0" applyFont="1" applyFill="1" applyBorder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2" fillId="5" borderId="77" xfId="0" applyFont="1" applyFill="1" applyBorder="1" applyAlignment="1">
      <alignment horizontal="center"/>
    </xf>
    <xf numFmtId="0" fontId="2" fillId="5" borderId="31" xfId="0" applyFont="1" applyFill="1" applyBorder="1" applyAlignment="1">
      <alignment horizontal="center"/>
    </xf>
    <xf numFmtId="0" fontId="2" fillId="5" borderId="44" xfId="0" applyFont="1" applyFill="1" applyBorder="1" applyAlignment="1">
      <alignment horizontal="center"/>
    </xf>
    <xf numFmtId="0" fontId="2" fillId="5" borderId="52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 textRotation="90"/>
    </xf>
    <xf numFmtId="0" fontId="2" fillId="11" borderId="42" xfId="0" applyFont="1" applyFill="1" applyBorder="1" applyAlignment="1">
      <alignment horizontal="center"/>
    </xf>
    <xf numFmtId="0" fontId="2" fillId="11" borderId="54" xfId="0" applyFont="1" applyFill="1" applyBorder="1" applyAlignment="1">
      <alignment horizontal="center"/>
    </xf>
    <xf numFmtId="0" fontId="2" fillId="11" borderId="43" xfId="0" applyFont="1" applyFill="1" applyBorder="1" applyAlignment="1">
      <alignment horizontal="center"/>
    </xf>
    <xf numFmtId="0" fontId="2" fillId="11" borderId="53" xfId="0" applyFont="1" applyFill="1" applyBorder="1" applyAlignment="1">
      <alignment horizontal="center"/>
    </xf>
    <xf numFmtId="0" fontId="2" fillId="11" borderId="58" xfId="0" applyFont="1" applyFill="1" applyBorder="1" applyAlignment="1">
      <alignment horizontal="center"/>
    </xf>
    <xf numFmtId="0" fontId="2" fillId="5" borderId="59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textRotation="90" wrapText="1"/>
    </xf>
    <xf numFmtId="0" fontId="13" fillId="0" borderId="4" xfId="0" applyFont="1" applyBorder="1" applyAlignment="1">
      <alignment horizontal="center" vertical="center" textRotation="90" wrapText="1"/>
    </xf>
    <xf numFmtId="0" fontId="13" fillId="0" borderId="5" xfId="0" applyFont="1" applyBorder="1" applyAlignment="1">
      <alignment horizontal="center" vertical="center" textRotation="90" wrapText="1"/>
    </xf>
    <xf numFmtId="0" fontId="9" fillId="10" borderId="6" xfId="0" applyFont="1" applyFill="1" applyBorder="1" applyAlignment="1">
      <alignment horizontal="center" vertical="center" textRotation="90" wrapText="1" readingOrder="1"/>
    </xf>
    <xf numFmtId="0" fontId="9" fillId="10" borderId="7" xfId="0" applyFont="1" applyFill="1" applyBorder="1" applyAlignment="1">
      <alignment horizontal="center" vertical="center" textRotation="90" wrapText="1" readingOrder="1"/>
    </xf>
    <xf numFmtId="0" fontId="9" fillId="10" borderId="8" xfId="0" applyFont="1" applyFill="1" applyBorder="1" applyAlignment="1">
      <alignment horizontal="center" vertical="center" textRotation="90" wrapText="1" readingOrder="1"/>
    </xf>
  </cellXfs>
  <cellStyles count="5">
    <cellStyle name="Comma" xfId="1" builtinId="3"/>
    <cellStyle name="Currency" xfId="2" builtinId="4"/>
    <cellStyle name="Good" xfId="4" builtinId="26"/>
    <cellStyle name="Normal" xfId="0" builtinId="0"/>
    <cellStyle name="Percent" xfId="3" builtinId="5"/>
  </cellStyles>
  <dxfs count="4"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FFCCFF"/>
      <color rgb="FFFFFF99"/>
      <color rgb="FFCAF7C5"/>
      <color rgb="FFE4D2F2"/>
      <color rgb="FFFFFF66"/>
      <color rgb="FF0000FF"/>
      <color rgb="FFB0E098"/>
      <color rgb="FF8278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PA5.A%20-%20MEEIA%202019-21%20PY2020_Evaluation%20Net%20to%20Gross_2021-09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stGross kWh_Res"/>
      <sheetName val="ExPostGross kWh_Biz"/>
      <sheetName val="ExPostGross kWh_BizSum"/>
      <sheetName val="Evaluated Net to Gross PY2020"/>
    </sheetNames>
    <sheetDataSet>
      <sheetData sheetId="0"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605.06829765545353</v>
          </cell>
          <cell r="J5">
            <v>605.06829765545353</v>
          </cell>
          <cell r="K5">
            <v>0</v>
          </cell>
          <cell r="L5">
            <v>0</v>
          </cell>
          <cell r="M5">
            <v>1815.2048929663606</v>
          </cell>
          <cell r="N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29707.920000000002</v>
          </cell>
          <cell r="J6">
            <v>20630.5</v>
          </cell>
          <cell r="K6">
            <v>23931.38</v>
          </cell>
          <cell r="L6">
            <v>0</v>
          </cell>
          <cell r="M6">
            <v>29707.920000000002</v>
          </cell>
          <cell r="N6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3689.4290217391645</v>
          </cell>
          <cell r="J8">
            <v>2921.2265217391605</v>
          </cell>
          <cell r="K8">
            <v>2918.0806521739464</v>
          </cell>
          <cell r="L8">
            <v>0</v>
          </cell>
          <cell r="M8">
            <v>4571.9242391304833</v>
          </cell>
          <cell r="N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22049.56032124002</v>
          </cell>
          <cell r="J9">
            <v>19337.582313814779</v>
          </cell>
          <cell r="K9">
            <v>21459.99988484323</v>
          </cell>
          <cell r="L9">
            <v>0</v>
          </cell>
          <cell r="M9">
            <v>31010.87895447126</v>
          </cell>
          <cell r="N9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149450.52990672298</v>
          </cell>
          <cell r="J12">
            <v>132560.27519917756</v>
          </cell>
          <cell r="K12">
            <v>141168.92748164001</v>
          </cell>
          <cell r="L12">
            <v>0</v>
          </cell>
          <cell r="M12">
            <v>210040.99654851528</v>
          </cell>
          <cell r="N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9449.4017966901338</v>
          </cell>
          <cell r="J13">
            <v>8287.1759072576569</v>
          </cell>
          <cell r="K13">
            <v>9196.7439946395971</v>
          </cell>
          <cell r="L13">
            <v>0</v>
          </cell>
          <cell r="M13">
            <v>13289.800387858317</v>
          </cell>
          <cell r="N13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214951.90934404774</v>
          </cell>
          <cell r="J15">
            <v>184341.82823964459</v>
          </cell>
          <cell r="K15">
            <v>198675.1320132968</v>
          </cell>
          <cell r="L15">
            <v>0</v>
          </cell>
          <cell r="M15">
            <v>290436.72502294171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8">
          <cell r="N18">
            <v>0</v>
          </cell>
          <cell r="O18">
            <v>0</v>
          </cell>
        </row>
        <row r="19">
          <cell r="C19">
            <v>12309.593353271484</v>
          </cell>
          <cell r="D19">
            <v>22571.588119506836</v>
          </cell>
          <cell r="E19">
            <v>12448.045227050781</v>
          </cell>
          <cell r="F19">
            <v>7408.8256988525391</v>
          </cell>
          <cell r="G19">
            <v>5377.5116577148438</v>
          </cell>
          <cell r="H19">
            <v>90389.425323486328</v>
          </cell>
          <cell r="I19">
            <v>415053.95523071289</v>
          </cell>
          <cell r="J19">
            <v>413496.41493225098</v>
          </cell>
          <cell r="K19">
            <v>278283.0041809082</v>
          </cell>
          <cell r="L19">
            <v>602172.78050231934</v>
          </cell>
          <cell r="M19">
            <v>122416.86500549316</v>
          </cell>
          <cell r="N19">
            <v>613645.2795715332</v>
          </cell>
          <cell r="O19">
            <v>23307.23356628418</v>
          </cell>
        </row>
        <row r="20">
          <cell r="N20">
            <v>0</v>
          </cell>
          <cell r="O20">
            <v>0</v>
          </cell>
        </row>
        <row r="21">
          <cell r="C21">
            <v>24514.414161682129</v>
          </cell>
          <cell r="D21">
            <v>30700.862384796143</v>
          </cell>
          <cell r="E21">
            <v>18885.96418762207</v>
          </cell>
          <cell r="F21">
            <v>8113.0482292175293</v>
          </cell>
          <cell r="G21">
            <v>8599.8012275695801</v>
          </cell>
          <cell r="H21">
            <v>144303.41743469238</v>
          </cell>
          <cell r="I21">
            <v>686554.01417160034</v>
          </cell>
          <cell r="J21">
            <v>733140.15592575073</v>
          </cell>
          <cell r="K21">
            <v>436396.57758331299</v>
          </cell>
          <cell r="L21">
            <v>1006583.5983734131</v>
          </cell>
          <cell r="M21">
            <v>184777.77310180664</v>
          </cell>
          <cell r="N21">
            <v>1014074.7121009827</v>
          </cell>
          <cell r="O21">
            <v>39512.179874420166</v>
          </cell>
        </row>
        <row r="22">
          <cell r="N22">
            <v>0</v>
          </cell>
          <cell r="O22">
            <v>0</v>
          </cell>
        </row>
        <row r="23">
          <cell r="N23">
            <v>0</v>
          </cell>
          <cell r="O23">
            <v>0</v>
          </cell>
        </row>
        <row r="24">
          <cell r="C24">
            <v>0</v>
          </cell>
          <cell r="D24">
            <v>303.9119873046875</v>
          </cell>
          <cell r="E24">
            <v>0</v>
          </cell>
          <cell r="F24">
            <v>-303.9119873046875</v>
          </cell>
          <cell r="G24">
            <v>0</v>
          </cell>
          <cell r="H24">
            <v>19144.279968261719</v>
          </cell>
          <cell r="I24">
            <v>37519.032176971436</v>
          </cell>
          <cell r="J24">
            <v>29643.629245758057</v>
          </cell>
          <cell r="K24">
            <v>10662.756351470947</v>
          </cell>
          <cell r="L24">
            <v>11440.485927581787</v>
          </cell>
          <cell r="M24">
            <v>5926.1264381408691</v>
          </cell>
          <cell r="N24">
            <v>20140.968730926514</v>
          </cell>
          <cell r="O24">
            <v>722.17746353149414</v>
          </cell>
        </row>
        <row r="25">
          <cell r="C25">
            <v>16422.794921875</v>
          </cell>
          <cell r="D25">
            <v>8211.3974609375</v>
          </cell>
          <cell r="E25">
            <v>31833.12841796875</v>
          </cell>
          <cell r="F25">
            <v>45162.68603515625</v>
          </cell>
          <cell r="G25">
            <v>184503.32751464844</v>
          </cell>
          <cell r="H25">
            <v>344878.693359375</v>
          </cell>
          <cell r="I25">
            <v>225813.43017578125</v>
          </cell>
          <cell r="J25">
            <v>251796.97888183594</v>
          </cell>
          <cell r="K25">
            <v>125674.18896484375</v>
          </cell>
          <cell r="L25">
            <v>78008.27587890625</v>
          </cell>
          <cell r="M25">
            <v>59532.631591796875</v>
          </cell>
          <cell r="N25">
            <v>63638.330322265625</v>
          </cell>
          <cell r="O25">
            <v>0</v>
          </cell>
        </row>
        <row r="26">
          <cell r="N26">
            <v>0</v>
          </cell>
          <cell r="O26">
            <v>0</v>
          </cell>
        </row>
        <row r="27">
          <cell r="C27">
            <v>11380.68115234375</v>
          </cell>
          <cell r="D27">
            <v>20485.22607421875</v>
          </cell>
          <cell r="E27">
            <v>43246.58837890625</v>
          </cell>
          <cell r="F27">
            <v>40970.4521484375</v>
          </cell>
          <cell r="G27">
            <v>22761.3623046875</v>
          </cell>
          <cell r="H27">
            <v>36418.1796875</v>
          </cell>
          <cell r="I27">
            <v>27313.634765625</v>
          </cell>
          <cell r="J27">
            <v>34142.04345703125</v>
          </cell>
          <cell r="K27">
            <v>25037.49853515625</v>
          </cell>
          <cell r="L27">
            <v>22761.3623046875</v>
          </cell>
          <cell r="M27">
            <v>63731.814453125</v>
          </cell>
          <cell r="N27">
            <v>106978.40283203125</v>
          </cell>
          <cell r="O27">
            <v>0</v>
          </cell>
        </row>
        <row r="28">
          <cell r="N28">
            <v>0</v>
          </cell>
        </row>
        <row r="29">
          <cell r="C29">
            <v>64627.483589172363</v>
          </cell>
          <cell r="D29">
            <v>82272.986026763916</v>
          </cell>
          <cell r="E29">
            <v>106413.72621154785</v>
          </cell>
          <cell r="F29">
            <v>101351.10012435913</v>
          </cell>
          <cell r="G29">
            <v>221242.00270462036</v>
          </cell>
          <cell r="H29">
            <v>635133.99577331543</v>
          </cell>
          <cell r="I29">
            <v>1392254.0665206909</v>
          </cell>
          <cell r="J29">
            <v>1462219.222442627</v>
          </cell>
          <cell r="K29">
            <v>876054.02561569214</v>
          </cell>
          <cell r="L29">
            <v>1720966.502986908</v>
          </cell>
          <cell r="M29">
            <v>436385.21059036255</v>
          </cell>
          <cell r="N29">
            <v>1818477.6935577393</v>
          </cell>
          <cell r="O29">
            <v>63541.59090423584</v>
          </cell>
          <cell r="P29">
            <v>0</v>
          </cell>
          <cell r="Q29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C36">
            <v>115159.62085279739</v>
          </cell>
          <cell r="D36">
            <v>0</v>
          </cell>
          <cell r="E36">
            <v>133552.3283163982</v>
          </cell>
          <cell r="F36">
            <v>67.920743646592371</v>
          </cell>
          <cell r="G36">
            <v>0</v>
          </cell>
          <cell r="H36">
            <v>21447.261238693973</v>
          </cell>
          <cell r="I36">
            <v>0</v>
          </cell>
          <cell r="J36">
            <v>0</v>
          </cell>
          <cell r="K36">
            <v>0</v>
          </cell>
          <cell r="L36">
            <v>314042.44646124827</v>
          </cell>
          <cell r="M36">
            <v>135847.8416961327</v>
          </cell>
          <cell r="N36">
            <v>178892.57255195256</v>
          </cell>
        </row>
        <row r="37">
          <cell r="C37">
            <v>190162.01871279656</v>
          </cell>
          <cell r="D37">
            <v>0</v>
          </cell>
          <cell r="E37">
            <v>220533.72673832963</v>
          </cell>
          <cell r="F37">
            <v>112.15689691111562</v>
          </cell>
          <cell r="G37">
            <v>0</v>
          </cell>
          <cell r="H37">
            <v>35415.664473435856</v>
          </cell>
          <cell r="I37">
            <v>0</v>
          </cell>
          <cell r="J37">
            <v>0</v>
          </cell>
          <cell r="K37">
            <v>0</v>
          </cell>
          <cell r="L37">
            <v>518575.39247122011</v>
          </cell>
          <cell r="M37">
            <v>224324.28678915268</v>
          </cell>
          <cell r="N37">
            <v>295403.6534445429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C41">
            <v>251348.08464138236</v>
          </cell>
          <cell r="D41">
            <v>0</v>
          </cell>
          <cell r="E41">
            <v>291492.11913985148</v>
          </cell>
          <cell r="F41">
            <v>148.24422568055579</v>
          </cell>
          <cell r="G41">
            <v>0</v>
          </cell>
          <cell r="H41">
            <v>46810.922033511917</v>
          </cell>
          <cell r="I41">
            <v>0</v>
          </cell>
          <cell r="J41">
            <v>0</v>
          </cell>
          <cell r="K41">
            <v>0</v>
          </cell>
          <cell r="L41">
            <v>685430.94210969878</v>
          </cell>
          <cell r="M41">
            <v>296502.32051939965</v>
          </cell>
          <cell r="N41">
            <v>390452.01030123536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C43">
            <v>556669.72420697636</v>
          </cell>
          <cell r="D43">
            <v>0</v>
          </cell>
          <cell r="E43">
            <v>645578.17419457925</v>
          </cell>
          <cell r="F43">
            <v>328.32186623826374</v>
          </cell>
          <cell r="G43">
            <v>0</v>
          </cell>
          <cell r="H43">
            <v>103673.84774564175</v>
          </cell>
          <cell r="I43">
            <v>0</v>
          </cell>
          <cell r="J43">
            <v>0</v>
          </cell>
          <cell r="K43">
            <v>0</v>
          </cell>
          <cell r="L43">
            <v>1518048.781042167</v>
          </cell>
          <cell r="M43">
            <v>656674.44900468504</v>
          </cell>
          <cell r="N43">
            <v>864748.23629773082</v>
          </cell>
          <cell r="O43">
            <v>0</v>
          </cell>
          <cell r="P43">
            <v>0</v>
          </cell>
          <cell r="Q43">
            <v>0</v>
          </cell>
        </row>
        <row r="57">
          <cell r="R57">
            <v>36001833.619999997</v>
          </cell>
        </row>
        <row r="61">
          <cell r="C61">
            <v>1124384.9320983887</v>
          </cell>
          <cell r="D61">
            <v>878292.19691467285</v>
          </cell>
          <cell r="E61">
            <v>1051714.131072998</v>
          </cell>
          <cell r="F61">
            <v>1182591.8825683594</v>
          </cell>
          <cell r="G61">
            <v>2024871.7287139893</v>
          </cell>
          <cell r="H61">
            <v>2338799.8652801514</v>
          </cell>
          <cell r="I61">
            <v>2905619.3636016846</v>
          </cell>
          <cell r="J61">
            <v>3870447.2909240723</v>
          </cell>
          <cell r="K61">
            <v>3177114.9857940674</v>
          </cell>
          <cell r="L61">
            <v>2199796.9863891602</v>
          </cell>
          <cell r="M61">
            <v>1509029.4464874268</v>
          </cell>
          <cell r="N61">
            <v>1771133.5408096313</v>
          </cell>
        </row>
        <row r="63">
          <cell r="C63">
            <v>1113645.0279541016</v>
          </cell>
          <cell r="D63">
            <v>595759.87080383301</v>
          </cell>
          <cell r="E63">
            <v>529851.22909545898</v>
          </cell>
          <cell r="F63">
            <v>696984.82548522949</v>
          </cell>
          <cell r="G63">
            <v>1178316.9827423096</v>
          </cell>
          <cell r="H63">
            <v>1014344.2306976318</v>
          </cell>
          <cell r="I63">
            <v>1296485.835647583</v>
          </cell>
          <cell r="J63">
            <v>1743970.8955688477</v>
          </cell>
          <cell r="K63">
            <v>1242944.3745880127</v>
          </cell>
          <cell r="L63">
            <v>931542.80358886719</v>
          </cell>
          <cell r="M63">
            <v>697095.17655944824</v>
          </cell>
          <cell r="N63">
            <v>831837.44393920898</v>
          </cell>
        </row>
        <row r="64">
          <cell r="C64">
            <v>397506</v>
          </cell>
          <cell r="D64">
            <v>321264</v>
          </cell>
          <cell r="E64">
            <v>262482</v>
          </cell>
          <cell r="F64">
            <v>16296</v>
          </cell>
          <cell r="G64">
            <v>2910</v>
          </cell>
          <cell r="H64">
            <v>0</v>
          </cell>
          <cell r="I64">
            <v>0</v>
          </cell>
          <cell r="J64">
            <v>582</v>
          </cell>
          <cell r="K64">
            <v>0</v>
          </cell>
          <cell r="L64">
            <v>582</v>
          </cell>
          <cell r="M64">
            <v>0</v>
          </cell>
          <cell r="N64">
            <v>0</v>
          </cell>
        </row>
        <row r="71">
          <cell r="C71">
            <v>2635535.9600524902</v>
          </cell>
          <cell r="D71">
            <v>1795316.0677185059</v>
          </cell>
          <cell r="E71">
            <v>1844047.360168457</v>
          </cell>
          <cell r="F71">
            <v>1895872.7080535889</v>
          </cell>
          <cell r="G71">
            <v>3206098.7114562988</v>
          </cell>
          <cell r="H71">
            <v>3353144.0959777832</v>
          </cell>
          <cell r="I71">
            <v>4202105.1992492676</v>
          </cell>
          <cell r="J71">
            <v>5615000.1864929199</v>
          </cell>
          <cell r="K71">
            <v>4420059.3603820801</v>
          </cell>
          <cell r="L71">
            <v>3131921.7899780273</v>
          </cell>
          <cell r="M71">
            <v>2206124.623046875</v>
          </cell>
          <cell r="N71">
            <v>2602970.9847488403</v>
          </cell>
          <cell r="O71">
            <v>0</v>
          </cell>
          <cell r="P71">
            <v>0</v>
          </cell>
          <cell r="Q71">
            <v>0</v>
          </cell>
        </row>
        <row r="74">
          <cell r="N74">
            <v>0</v>
          </cell>
        </row>
        <row r="79">
          <cell r="C79">
            <v>827409.45209793095</v>
          </cell>
          <cell r="D79">
            <v>2509525.0661819461</v>
          </cell>
          <cell r="E79">
            <v>4076358.4488308709</v>
          </cell>
          <cell r="F79">
            <v>1478419.4829386899</v>
          </cell>
          <cell r="G79">
            <v>2589815.1301300041</v>
          </cell>
          <cell r="H79">
            <v>7790121.5922297658</v>
          </cell>
          <cell r="I79">
            <v>11484489.62485382</v>
          </cell>
          <cell r="J79">
            <v>13090403.157089235</v>
          </cell>
          <cell r="K79">
            <v>12675850.36155792</v>
          </cell>
          <cell r="L79">
            <v>15364703.226090549</v>
          </cell>
          <cell r="M79">
            <v>14775538.418789063</v>
          </cell>
          <cell r="N79">
            <v>28746676.945400845</v>
          </cell>
        </row>
        <row r="85">
          <cell r="C85">
            <v>827409.45209793095</v>
          </cell>
          <cell r="D85">
            <v>2509525.0661819461</v>
          </cell>
          <cell r="E85">
            <v>4076358.4488308709</v>
          </cell>
          <cell r="F85">
            <v>1478419.4829386899</v>
          </cell>
          <cell r="G85">
            <v>2589815.1301300041</v>
          </cell>
          <cell r="H85">
            <v>7790121.5922297658</v>
          </cell>
          <cell r="I85">
            <v>11484489.62485382</v>
          </cell>
          <cell r="J85">
            <v>13090403.157089235</v>
          </cell>
          <cell r="K85">
            <v>12675850.36155792</v>
          </cell>
          <cell r="L85">
            <v>15364703.226090549</v>
          </cell>
          <cell r="M85">
            <v>14775538.418789063</v>
          </cell>
          <cell r="N85">
            <v>28746676.945400845</v>
          </cell>
          <cell r="O85">
            <v>0</v>
          </cell>
          <cell r="P85">
            <v>0</v>
          </cell>
          <cell r="Q85">
            <v>0</v>
          </cell>
        </row>
        <row r="88">
          <cell r="C88">
            <v>0</v>
          </cell>
          <cell r="D88">
            <v>0</v>
          </cell>
          <cell r="E88">
            <v>7450.9506225585938</v>
          </cell>
          <cell r="F88">
            <v>0</v>
          </cell>
          <cell r="G88">
            <v>0</v>
          </cell>
          <cell r="H88">
            <v>0</v>
          </cell>
          <cell r="I88">
            <v>11176.425933837891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206540.35125732422</v>
          </cell>
        </row>
        <row r="89">
          <cell r="C89">
            <v>2966.6582489013672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21274.560325622559</v>
          </cell>
          <cell r="K89">
            <v>22175.9208984375</v>
          </cell>
          <cell r="L89">
            <v>44610.375305175781</v>
          </cell>
          <cell r="M89">
            <v>32627.0849609375</v>
          </cell>
          <cell r="N89">
            <v>221637.880859375</v>
          </cell>
        </row>
        <row r="91">
          <cell r="C91">
            <v>16292.929565429688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99261.353672027588</v>
          </cell>
          <cell r="K91">
            <v>0</v>
          </cell>
          <cell r="L91">
            <v>285728.64721679688</v>
          </cell>
          <cell r="M91">
            <v>198915.85693359375</v>
          </cell>
          <cell r="N91">
            <v>1200822.2275390625</v>
          </cell>
        </row>
        <row r="93">
          <cell r="C93">
            <v>0</v>
          </cell>
          <cell r="D93">
            <v>0</v>
          </cell>
          <cell r="E93">
            <v>9166.5673236846924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2505.6184387207031</v>
          </cell>
          <cell r="K93">
            <v>0</v>
          </cell>
          <cell r="L93">
            <v>9754.7409820556641</v>
          </cell>
          <cell r="M93">
            <v>8465.9054584503174</v>
          </cell>
          <cell r="N93">
            <v>82499.105913162231</v>
          </cell>
        </row>
        <row r="96">
          <cell r="C96">
            <v>0</v>
          </cell>
          <cell r="D96">
            <v>0</v>
          </cell>
          <cell r="E96">
            <v>592.49163818359375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2369.966552734375</v>
          </cell>
          <cell r="M96">
            <v>11900.441345214844</v>
          </cell>
          <cell r="N96">
            <v>45029.364501953125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18515.943115234375</v>
          </cell>
          <cell r="M97">
            <v>18117.777801513672</v>
          </cell>
          <cell r="N97">
            <v>274101.20747375488</v>
          </cell>
        </row>
        <row r="99">
          <cell r="C99">
            <v>19259.587814331055</v>
          </cell>
          <cell r="D99">
            <v>0</v>
          </cell>
          <cell r="E99">
            <v>17210.00958442688</v>
          </cell>
          <cell r="F99">
            <v>0</v>
          </cell>
          <cell r="G99">
            <v>0</v>
          </cell>
          <cell r="H99">
            <v>0</v>
          </cell>
          <cell r="I99">
            <v>11176.425933837891</v>
          </cell>
          <cell r="J99">
            <v>123041.53243637085</v>
          </cell>
          <cell r="K99">
            <v>22175.9208984375</v>
          </cell>
          <cell r="L99">
            <v>360979.67317199707</v>
          </cell>
          <cell r="M99">
            <v>270027.06649971008</v>
          </cell>
          <cell r="N99">
            <v>2030630.137544632</v>
          </cell>
          <cell r="O99">
            <v>0</v>
          </cell>
          <cell r="P99">
            <v>0</v>
          </cell>
          <cell r="Q99">
            <v>0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48885.442632436752</v>
          </cell>
        </row>
        <row r="103">
          <cell r="C103">
            <v>0</v>
          </cell>
          <cell r="D103">
            <v>21433.220703125</v>
          </cell>
          <cell r="E103">
            <v>0</v>
          </cell>
          <cell r="F103">
            <v>0</v>
          </cell>
          <cell r="G103">
            <v>0</v>
          </cell>
          <cell r="H103">
            <v>216346.65625</v>
          </cell>
          <cell r="I103">
            <v>0</v>
          </cell>
          <cell r="J103">
            <v>0</v>
          </cell>
          <cell r="K103">
            <v>30758.0634765625</v>
          </cell>
          <cell r="L103">
            <v>0</v>
          </cell>
          <cell r="M103">
            <v>0</v>
          </cell>
          <cell r="N103">
            <v>75155.44921875</v>
          </cell>
        </row>
        <row r="105">
          <cell r="C105">
            <v>0</v>
          </cell>
          <cell r="D105">
            <v>125102.27221679688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179529.88415527344</v>
          </cell>
          <cell r="L105">
            <v>0</v>
          </cell>
          <cell r="M105">
            <v>0</v>
          </cell>
          <cell r="N105">
            <v>438670.30517578125</v>
          </cell>
        </row>
        <row r="107">
          <cell r="C107">
            <v>0</v>
          </cell>
          <cell r="D107">
            <v>39701.318321228027</v>
          </cell>
          <cell r="E107">
            <v>0</v>
          </cell>
          <cell r="F107">
            <v>0</v>
          </cell>
          <cell r="G107">
            <v>0</v>
          </cell>
          <cell r="H107">
            <v>26983.756542205811</v>
          </cell>
          <cell r="I107">
            <v>0</v>
          </cell>
          <cell r="J107">
            <v>0</v>
          </cell>
          <cell r="K107">
            <v>0</v>
          </cell>
          <cell r="L107">
            <v>3871.5824604034424</v>
          </cell>
          <cell r="M107">
            <v>0</v>
          </cell>
          <cell r="N107">
            <v>238876.65959358215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80195.43701171875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C111">
            <v>0</v>
          </cell>
          <cell r="D111">
            <v>98831.657745361328</v>
          </cell>
          <cell r="E111">
            <v>0</v>
          </cell>
          <cell r="F111">
            <v>0</v>
          </cell>
          <cell r="G111">
            <v>0</v>
          </cell>
          <cell r="H111">
            <v>122066.17951965332</v>
          </cell>
          <cell r="I111">
            <v>0</v>
          </cell>
          <cell r="J111">
            <v>0</v>
          </cell>
          <cell r="K111">
            <v>0</v>
          </cell>
          <cell r="L111">
            <v>1105.4795074462891</v>
          </cell>
          <cell r="M111">
            <v>0</v>
          </cell>
          <cell r="N111">
            <v>543382.88804626465</v>
          </cell>
        </row>
        <row r="113">
          <cell r="C113">
            <v>0</v>
          </cell>
          <cell r="D113">
            <v>285068.46898651123</v>
          </cell>
          <cell r="E113">
            <v>0</v>
          </cell>
          <cell r="F113">
            <v>0</v>
          </cell>
          <cell r="G113">
            <v>0</v>
          </cell>
          <cell r="H113">
            <v>365396.59231185913</v>
          </cell>
          <cell r="I113">
            <v>0</v>
          </cell>
          <cell r="J113">
            <v>0</v>
          </cell>
          <cell r="K113">
            <v>210287.94763183594</v>
          </cell>
          <cell r="L113">
            <v>4977.0619678497314</v>
          </cell>
          <cell r="M113">
            <v>0</v>
          </cell>
          <cell r="N113">
            <v>1425166.1816785336</v>
          </cell>
          <cell r="O113">
            <v>0</v>
          </cell>
          <cell r="P113">
            <v>0</v>
          </cell>
          <cell r="Q113">
            <v>0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</row>
        <row r="130">
          <cell r="C130">
            <v>3989.1730651855469</v>
          </cell>
          <cell r="D130">
            <v>0</v>
          </cell>
          <cell r="E130">
            <v>0</v>
          </cell>
          <cell r="F130">
            <v>1642.7213287353516</v>
          </cell>
          <cell r="G130">
            <v>0</v>
          </cell>
          <cell r="H130">
            <v>1013.7387084960938</v>
          </cell>
          <cell r="I130">
            <v>2027.4774169921875</v>
          </cell>
          <cell r="J130">
            <v>0</v>
          </cell>
          <cell r="K130">
            <v>1219.324951171875</v>
          </cell>
          <cell r="L130">
            <v>0</v>
          </cell>
          <cell r="M130">
            <v>0</v>
          </cell>
          <cell r="N130">
            <v>0</v>
          </cell>
        </row>
        <row r="131">
          <cell r="C131">
            <v>39698.659027099609</v>
          </cell>
          <cell r="D131">
            <v>433.39840698242188</v>
          </cell>
          <cell r="E131">
            <v>216.69920349121094</v>
          </cell>
          <cell r="F131">
            <v>0</v>
          </cell>
          <cell r="G131">
            <v>0</v>
          </cell>
          <cell r="H131">
            <v>45662.76171875</v>
          </cell>
          <cell r="I131">
            <v>357719.28179931641</v>
          </cell>
          <cell r="J131">
            <v>399323.18919372559</v>
          </cell>
          <cell r="K131">
            <v>75541.950103759766</v>
          </cell>
          <cell r="L131">
            <v>87840.074035644531</v>
          </cell>
          <cell r="M131">
            <v>77255.937530517578</v>
          </cell>
          <cell r="N131">
            <v>54268.523208618164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C133">
            <v>14490.177791595459</v>
          </cell>
          <cell r="D133">
            <v>78.901008605957031</v>
          </cell>
          <cell r="E133">
            <v>39.450504302978516</v>
          </cell>
          <cell r="F133">
            <v>0</v>
          </cell>
          <cell r="G133">
            <v>0</v>
          </cell>
          <cell r="H133">
            <v>315.60403442382813</v>
          </cell>
          <cell r="I133">
            <v>315.60403442382813</v>
          </cell>
          <cell r="J133">
            <v>17332.725437164307</v>
          </cell>
          <cell r="K133">
            <v>14494.628513336182</v>
          </cell>
          <cell r="L133">
            <v>65147.538513183594</v>
          </cell>
          <cell r="M133">
            <v>59860.700630187988</v>
          </cell>
          <cell r="N133">
            <v>1538.5696678161621</v>
          </cell>
        </row>
        <row r="134">
          <cell r="C134">
            <v>19102.895401000977</v>
          </cell>
          <cell r="D134">
            <v>881.11581420898438</v>
          </cell>
          <cell r="E134">
            <v>881.11581420898438</v>
          </cell>
          <cell r="F134">
            <v>0</v>
          </cell>
          <cell r="G134">
            <v>0</v>
          </cell>
          <cell r="H134">
            <v>3524.4632568359375</v>
          </cell>
          <cell r="I134">
            <v>53427.192352294922</v>
          </cell>
          <cell r="J134">
            <v>60070.758987426758</v>
          </cell>
          <cell r="K134">
            <v>14029.419860839844</v>
          </cell>
          <cell r="L134">
            <v>16664.912734985352</v>
          </cell>
          <cell r="M134">
            <v>9821.3509979248047</v>
          </cell>
          <cell r="N134">
            <v>4680.3641815185547</v>
          </cell>
        </row>
        <row r="135">
          <cell r="C135">
            <v>9951.258731842041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3462.8043308258057</v>
          </cell>
          <cell r="I135">
            <v>73818.951171875</v>
          </cell>
          <cell r="J135">
            <v>82243.895408630371</v>
          </cell>
          <cell r="K135">
            <v>12399.188089370728</v>
          </cell>
          <cell r="L135">
            <v>0</v>
          </cell>
          <cell r="M135">
            <v>0</v>
          </cell>
          <cell r="N135">
            <v>0</v>
          </cell>
        </row>
        <row r="136">
          <cell r="C136">
            <v>1077.2999572753906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72332.997131347656</v>
          </cell>
          <cell r="J136">
            <v>102035.69595336914</v>
          </cell>
          <cell r="K136">
            <v>15389.999389648438</v>
          </cell>
          <cell r="L136">
            <v>0</v>
          </cell>
          <cell r="M136">
            <v>0</v>
          </cell>
          <cell r="N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C138">
            <v>16375.151611328125</v>
          </cell>
          <cell r="D138">
            <v>1129.32080078125</v>
          </cell>
          <cell r="E138">
            <v>564.660400390625</v>
          </cell>
          <cell r="F138">
            <v>1129.32080078125</v>
          </cell>
          <cell r="G138">
            <v>0</v>
          </cell>
          <cell r="H138">
            <v>0</v>
          </cell>
          <cell r="I138">
            <v>564.660400390625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C139">
            <v>729.41679000854492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18.494821548461914</v>
          </cell>
          <cell r="I139">
            <v>53039.875239610672</v>
          </cell>
          <cell r="J139">
            <v>59608.872312545776</v>
          </cell>
          <cell r="K139">
            <v>8557.5429036617279</v>
          </cell>
          <cell r="L139">
            <v>0</v>
          </cell>
          <cell r="M139">
            <v>196.36420000000001</v>
          </cell>
          <cell r="N139">
            <v>0</v>
          </cell>
        </row>
        <row r="140"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C141">
            <v>105414.03237533569</v>
          </cell>
          <cell r="D141">
            <v>2522.7360305786133</v>
          </cell>
          <cell r="E141">
            <v>1701.9259223937988</v>
          </cell>
          <cell r="F141">
            <v>2772.0421295166016</v>
          </cell>
          <cell r="G141">
            <v>0</v>
          </cell>
          <cell r="H141">
            <v>53997.866870880127</v>
          </cell>
          <cell r="I141">
            <v>613246.0395462513</v>
          </cell>
          <cell r="J141">
            <v>720615.13729286194</v>
          </cell>
          <cell r="K141">
            <v>141632.05381178856</v>
          </cell>
          <cell r="L141">
            <v>169652.52528381348</v>
          </cell>
          <cell r="M141">
            <v>147134.35335863038</v>
          </cell>
          <cell r="N141">
            <v>60487.457057952881</v>
          </cell>
          <cell r="O141">
            <v>0</v>
          </cell>
          <cell r="P141">
            <v>0</v>
          </cell>
          <cell r="Q141">
            <v>0</v>
          </cell>
        </row>
        <row r="145">
          <cell r="E145">
            <v>0</v>
          </cell>
          <cell r="F145">
            <v>0</v>
          </cell>
          <cell r="G145">
            <v>0</v>
          </cell>
          <cell r="H145">
            <v>21011.373291015625</v>
          </cell>
          <cell r="I145">
            <v>0</v>
          </cell>
          <cell r="J145">
            <v>108808.89739990234</v>
          </cell>
          <cell r="K145">
            <v>0</v>
          </cell>
          <cell r="L145">
            <v>18760.154724121094</v>
          </cell>
          <cell r="M145">
            <v>1333.8858337402344</v>
          </cell>
          <cell r="N145">
            <v>49361.462036132813</v>
          </cell>
        </row>
        <row r="147"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78.901008605957031</v>
          </cell>
          <cell r="N147">
            <v>7101.0907745361328</v>
          </cell>
        </row>
        <row r="148">
          <cell r="E148">
            <v>6316.2973022460938</v>
          </cell>
          <cell r="F148">
            <v>0</v>
          </cell>
          <cell r="G148">
            <v>0</v>
          </cell>
          <cell r="H148">
            <v>28333.105041503906</v>
          </cell>
          <cell r="I148">
            <v>0</v>
          </cell>
          <cell r="J148">
            <v>31581.486511230469</v>
          </cell>
          <cell r="K148">
            <v>0</v>
          </cell>
          <cell r="L148">
            <v>9023.2818603515625</v>
          </cell>
          <cell r="M148">
            <v>27069.845581054688</v>
          </cell>
          <cell r="N148">
            <v>46921.065673828125</v>
          </cell>
        </row>
        <row r="149">
          <cell r="E149">
            <v>29742.585678100586</v>
          </cell>
          <cell r="F149">
            <v>0</v>
          </cell>
          <cell r="G149">
            <v>0</v>
          </cell>
          <cell r="H149">
            <v>1746049.400428772</v>
          </cell>
          <cell r="I149">
            <v>234620.75157165527</v>
          </cell>
          <cell r="J149">
            <v>2073842.9595947266</v>
          </cell>
          <cell r="K149">
            <v>0</v>
          </cell>
          <cell r="L149">
            <v>179486.79733276367</v>
          </cell>
          <cell r="M149">
            <v>1422331.6992759705</v>
          </cell>
          <cell r="N149">
            <v>536562.49992370605</v>
          </cell>
        </row>
        <row r="152"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564.660400390625</v>
          </cell>
        </row>
        <row r="153">
          <cell r="E153">
            <v>6355.1002430915833</v>
          </cell>
          <cell r="F153">
            <v>0</v>
          </cell>
          <cell r="G153">
            <v>0</v>
          </cell>
          <cell r="H153">
            <v>28623.434883356094</v>
          </cell>
          <cell r="I153">
            <v>0</v>
          </cell>
          <cell r="J153">
            <v>31775.501215457916</v>
          </cell>
          <cell r="K153">
            <v>0</v>
          </cell>
          <cell r="L153">
            <v>9078.7146329879761</v>
          </cell>
          <cell r="M153">
            <v>27236.143898963928</v>
          </cell>
          <cell r="N153">
            <v>47209.316091537476</v>
          </cell>
        </row>
        <row r="155">
          <cell r="C155">
            <v>0</v>
          </cell>
          <cell r="D155">
            <v>0</v>
          </cell>
          <cell r="E155">
            <v>42413.983223438263</v>
          </cell>
          <cell r="F155">
            <v>0</v>
          </cell>
          <cell r="G155">
            <v>0</v>
          </cell>
          <cell r="H155">
            <v>1824017.3136446476</v>
          </cell>
          <cell r="I155">
            <v>234620.75157165527</v>
          </cell>
          <cell r="J155">
            <v>2246008.8447213173</v>
          </cell>
          <cell r="K155">
            <v>0</v>
          </cell>
          <cell r="L155">
            <v>216348.9485502243</v>
          </cell>
          <cell r="M155">
            <v>1478050.4755983353</v>
          </cell>
          <cell r="N155">
            <v>687720.09490013123</v>
          </cell>
          <cell r="O155">
            <v>0</v>
          </cell>
          <cell r="P155">
            <v>0</v>
          </cell>
          <cell r="Q155">
            <v>0</v>
          </cell>
        </row>
        <row r="162">
          <cell r="H162">
            <v>11359.1653713988</v>
          </cell>
          <cell r="J162">
            <v>59810.149481493303</v>
          </cell>
          <cell r="K162">
            <v>23582.918553195799</v>
          </cell>
        </row>
        <row r="169"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11359.1653713988</v>
          </cell>
          <cell r="I169">
            <v>0</v>
          </cell>
          <cell r="J169">
            <v>59810.149481493303</v>
          </cell>
          <cell r="K169">
            <v>23582.918553195799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</row>
        <row r="211">
          <cell r="R211">
            <v>216522913.73129791</v>
          </cell>
        </row>
      </sheetData>
      <sheetData sheetId="1"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R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K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D4">
            <v>0</v>
          </cell>
          <cell r="BW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R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K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D5">
            <v>0</v>
          </cell>
          <cell r="BW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R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K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D6">
            <v>0</v>
          </cell>
          <cell r="BW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R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K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D7">
            <v>0</v>
          </cell>
          <cell r="BW7">
            <v>0</v>
          </cell>
        </row>
        <row r="8">
          <cell r="R8">
            <v>0</v>
          </cell>
          <cell r="AK8">
            <v>0</v>
          </cell>
          <cell r="BD8">
            <v>0</v>
          </cell>
          <cell r="B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R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K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D9">
            <v>0</v>
          </cell>
          <cell r="B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R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K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D10">
            <v>0</v>
          </cell>
          <cell r="BW10">
            <v>0</v>
          </cell>
        </row>
        <row r="11">
          <cell r="C11">
            <v>0</v>
          </cell>
          <cell r="D11">
            <v>76308.837599999999</v>
          </cell>
          <cell r="E11">
            <v>22785.404399999999</v>
          </cell>
          <cell r="F11">
            <v>48204.76650000002</v>
          </cell>
          <cell r="G11">
            <v>0</v>
          </cell>
          <cell r="H11">
            <v>0</v>
          </cell>
          <cell r="I11">
            <v>6197.1743999999999</v>
          </cell>
          <cell r="J11">
            <v>10136.664000000001</v>
          </cell>
          <cell r="K11">
            <v>0</v>
          </cell>
          <cell r="L11">
            <v>0</v>
          </cell>
          <cell r="M11">
            <v>2287.3500000000004</v>
          </cell>
          <cell r="N11">
            <v>0</v>
          </cell>
          <cell r="R11">
            <v>165920.19690000001</v>
          </cell>
          <cell r="V11">
            <v>0</v>
          </cell>
          <cell r="W11">
            <v>102392.08717000001</v>
          </cell>
          <cell r="X11">
            <v>0</v>
          </cell>
          <cell r="Y11">
            <v>208205.34720000002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K11">
            <v>310597.43437000003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92578.162500000006</v>
          </cell>
          <cell r="AZ11">
            <v>0</v>
          </cell>
          <cell r="BD11">
            <v>92578.162500000006</v>
          </cell>
          <cell r="B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R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K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D12">
            <v>0</v>
          </cell>
          <cell r="B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R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K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D13">
            <v>0</v>
          </cell>
          <cell r="B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R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K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D14">
            <v>0</v>
          </cell>
          <cell r="B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R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K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D15">
            <v>0</v>
          </cell>
          <cell r="B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R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K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D16">
            <v>0</v>
          </cell>
          <cell r="BW16">
            <v>0</v>
          </cell>
        </row>
        <row r="17">
          <cell r="R17">
            <v>165920.19690000001</v>
          </cell>
          <cell r="AK17">
            <v>310597.43437000003</v>
          </cell>
          <cell r="BD17">
            <v>92578.162500000006</v>
          </cell>
          <cell r="BW17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19432.412999999997</v>
          </cell>
          <cell r="N20">
            <v>0</v>
          </cell>
          <cell r="R20">
            <v>19432.412999999997</v>
          </cell>
          <cell r="V20">
            <v>0</v>
          </cell>
          <cell r="W20">
            <v>65583.517999999996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110109.99999999999</v>
          </cell>
          <cell r="AG20">
            <v>134256.12199999997</v>
          </cell>
          <cell r="AK20">
            <v>309949.63999999996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653122.47</v>
          </cell>
          <cell r="AW20">
            <v>0</v>
          </cell>
          <cell r="AX20">
            <v>1745293.5499999998</v>
          </cell>
          <cell r="AY20">
            <v>0</v>
          </cell>
          <cell r="AZ20">
            <v>0</v>
          </cell>
          <cell r="BD20">
            <v>2398416.0199999996</v>
          </cell>
          <cell r="BH20">
            <v>0</v>
          </cell>
          <cell r="BI20">
            <v>0</v>
          </cell>
          <cell r="BJ20">
            <v>0</v>
          </cell>
          <cell r="BK20">
            <v>295665.37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W20">
            <v>295665.37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R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38461.056263358529</v>
          </cell>
          <cell r="AB21">
            <v>0</v>
          </cell>
          <cell r="AC21">
            <v>0</v>
          </cell>
          <cell r="AD21">
            <v>0</v>
          </cell>
          <cell r="AE21">
            <v>13540.25337058285</v>
          </cell>
          <cell r="AF21">
            <v>0</v>
          </cell>
          <cell r="AG21">
            <v>20043.306586855098</v>
          </cell>
          <cell r="AK21">
            <v>72044.616220796481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8969.0453397970905</v>
          </cell>
          <cell r="AX21">
            <v>0</v>
          </cell>
          <cell r="AY21">
            <v>0</v>
          </cell>
          <cell r="AZ21">
            <v>0</v>
          </cell>
          <cell r="BD21">
            <v>8969.0453397970905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W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R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K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D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W22">
            <v>0</v>
          </cell>
        </row>
        <row r="23">
          <cell r="C23">
            <v>0</v>
          </cell>
          <cell r="D23">
            <v>0</v>
          </cell>
          <cell r="E23">
            <v>3426.8545164034581</v>
          </cell>
          <cell r="F23">
            <v>15398.942128184859</v>
          </cell>
          <cell r="G23">
            <v>11982.043609795357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4749.0110526567387</v>
          </cell>
          <cell r="N23">
            <v>21671.220876976779</v>
          </cell>
          <cell r="R23">
            <v>57228.07218401719</v>
          </cell>
          <cell r="V23">
            <v>185334.88542898587</v>
          </cell>
          <cell r="W23">
            <v>0</v>
          </cell>
          <cell r="X23">
            <v>2631.3702750884195</v>
          </cell>
          <cell r="Y23">
            <v>20199.724370514166</v>
          </cell>
          <cell r="Z23">
            <v>43114.449399433972</v>
          </cell>
          <cell r="AA23">
            <v>238565.62441039993</v>
          </cell>
          <cell r="AB23">
            <v>42108.893600024479</v>
          </cell>
          <cell r="AC23">
            <v>655650.25800943188</v>
          </cell>
          <cell r="AD23">
            <v>884842.31028969283</v>
          </cell>
          <cell r="AE23">
            <v>1163548.5274927581</v>
          </cell>
          <cell r="AF23">
            <v>831631.48330430652</v>
          </cell>
          <cell r="AG23">
            <v>531262.0100226755</v>
          </cell>
          <cell r="AK23">
            <v>4598889.5366033111</v>
          </cell>
          <cell r="AO23">
            <v>683656.48042268842</v>
          </cell>
          <cell r="AP23">
            <v>0</v>
          </cell>
          <cell r="AQ23">
            <v>0</v>
          </cell>
          <cell r="AR23">
            <v>0</v>
          </cell>
          <cell r="AS23">
            <v>69258.900184080936</v>
          </cell>
          <cell r="AT23">
            <v>357786.70942791342</v>
          </cell>
          <cell r="AU23">
            <v>332002.66577137163</v>
          </cell>
          <cell r="AV23">
            <v>324408.23048632644</v>
          </cell>
          <cell r="AW23">
            <v>287343.0454801718</v>
          </cell>
          <cell r="AX23">
            <v>197076.98948664492</v>
          </cell>
          <cell r="AY23">
            <v>0</v>
          </cell>
          <cell r="AZ23">
            <v>226012.10651460351</v>
          </cell>
          <cell r="BD23">
            <v>2477545.1277738009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434671.9040906842</v>
          </cell>
          <cell r="BR23">
            <v>0</v>
          </cell>
          <cell r="BS23">
            <v>385679.43346381094</v>
          </cell>
          <cell r="BW23">
            <v>820351.33755449508</v>
          </cell>
        </row>
        <row r="24">
          <cell r="R24">
            <v>0</v>
          </cell>
          <cell r="AK24">
            <v>0</v>
          </cell>
          <cell r="BD24">
            <v>0</v>
          </cell>
          <cell r="B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R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K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44326.094357732356</v>
          </cell>
          <cell r="BD25">
            <v>44326.094357732356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W25">
            <v>0</v>
          </cell>
        </row>
        <row r="26">
          <cell r="C26">
            <v>0</v>
          </cell>
          <cell r="D26">
            <v>0</v>
          </cell>
          <cell r="E26">
            <v>4905.3202214758394</v>
          </cell>
          <cell r="F26">
            <v>190678.26956307574</v>
          </cell>
          <cell r="G26">
            <v>3514.4672989262658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281362.47747318872</v>
          </cell>
          <cell r="M26">
            <v>496123.31063222128</v>
          </cell>
          <cell r="N26">
            <v>0</v>
          </cell>
          <cell r="R26">
            <v>976583.84518888779</v>
          </cell>
          <cell r="V26">
            <v>0</v>
          </cell>
          <cell r="W26">
            <v>22144.130782639662</v>
          </cell>
          <cell r="X26">
            <v>0</v>
          </cell>
          <cell r="Y26">
            <v>0</v>
          </cell>
          <cell r="Z26">
            <v>481931.03546332783</v>
          </cell>
          <cell r="AA26">
            <v>272023.75133609853</v>
          </cell>
          <cell r="AB26">
            <v>93476.865353027504</v>
          </cell>
          <cell r="AC26">
            <v>386740.74285209854</v>
          </cell>
          <cell r="AD26">
            <v>1436036.2283363072</v>
          </cell>
          <cell r="AE26">
            <v>1290807.0897069378</v>
          </cell>
          <cell r="AF26">
            <v>707164.58293323999</v>
          </cell>
          <cell r="AG26">
            <v>3028396.5594887352</v>
          </cell>
          <cell r="AK26">
            <v>7718720.9862524122</v>
          </cell>
          <cell r="AO26">
            <v>805458.16012541926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308272.54450510885</v>
          </cell>
          <cell r="AU26">
            <v>21833.50364460425</v>
          </cell>
          <cell r="AV26">
            <v>0</v>
          </cell>
          <cell r="AW26">
            <v>25953.295622779009</v>
          </cell>
          <cell r="AX26">
            <v>0</v>
          </cell>
          <cell r="AY26">
            <v>0</v>
          </cell>
          <cell r="AZ26">
            <v>2745647.2114922027</v>
          </cell>
          <cell r="BD26">
            <v>3907164.7153901141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64044.944024172473</v>
          </cell>
          <cell r="BW26">
            <v>64044.944024172473</v>
          </cell>
        </row>
        <row r="27">
          <cell r="C27">
            <v>1795.1480000000001</v>
          </cell>
          <cell r="D27">
            <v>4196.4620000000004</v>
          </cell>
          <cell r="E27">
            <v>1886.68</v>
          </cell>
          <cell r="F27">
            <v>8557.3080000000009</v>
          </cell>
          <cell r="G27">
            <v>6616.4560000000001</v>
          </cell>
          <cell r="H27">
            <v>73572.114000000016</v>
          </cell>
          <cell r="I27">
            <v>2301.3760000000002</v>
          </cell>
          <cell r="J27">
            <v>18816.364000000001</v>
          </cell>
          <cell r="K27">
            <v>0</v>
          </cell>
          <cell r="L27">
            <v>10629.853999999999</v>
          </cell>
          <cell r="M27">
            <v>97691.73000000001</v>
          </cell>
          <cell r="N27">
            <v>188950.06799999997</v>
          </cell>
          <cell r="R27">
            <v>415013.56</v>
          </cell>
          <cell r="V27">
            <v>80583.652000000016</v>
          </cell>
          <cell r="W27">
            <v>36963.984000000004</v>
          </cell>
          <cell r="X27">
            <v>50201.565999999999</v>
          </cell>
          <cell r="Y27">
            <v>43829.818000000007</v>
          </cell>
          <cell r="Z27">
            <v>21496.01</v>
          </cell>
          <cell r="AA27">
            <v>72437.304000000004</v>
          </cell>
          <cell r="AB27">
            <v>109048.236</v>
          </cell>
          <cell r="AC27">
            <v>31988.566000000006</v>
          </cell>
          <cell r="AD27">
            <v>33250.400000000001</v>
          </cell>
          <cell r="AE27">
            <v>233067.55800000002</v>
          </cell>
          <cell r="AF27">
            <v>513915.75400000002</v>
          </cell>
          <cell r="AG27">
            <v>1514344.6360000002</v>
          </cell>
          <cell r="AK27">
            <v>2741127.4840000002</v>
          </cell>
          <cell r="AO27">
            <v>39504.464</v>
          </cell>
          <cell r="AP27">
            <v>39532.484000000004</v>
          </cell>
          <cell r="AQ27">
            <v>0</v>
          </cell>
          <cell r="AR27">
            <v>116779.88800000001</v>
          </cell>
          <cell r="AS27">
            <v>5104.3100000000004</v>
          </cell>
          <cell r="AT27">
            <v>14745.057999999999</v>
          </cell>
          <cell r="AU27">
            <v>36562.364000000001</v>
          </cell>
          <cell r="AV27">
            <v>0</v>
          </cell>
          <cell r="AW27">
            <v>8763.7219999999998</v>
          </cell>
          <cell r="AX27">
            <v>72335.498000000007</v>
          </cell>
          <cell r="AY27">
            <v>3589.3620000000001</v>
          </cell>
          <cell r="AZ27">
            <v>22413.198</v>
          </cell>
          <cell r="BD27">
            <v>359330.348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14352.778</v>
          </cell>
          <cell r="BS27">
            <v>0</v>
          </cell>
          <cell r="BW27">
            <v>14352.778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R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K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D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W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R29">
            <v>0</v>
          </cell>
          <cell r="V29">
            <v>0</v>
          </cell>
          <cell r="W29">
            <v>0</v>
          </cell>
          <cell r="X29">
            <v>0</v>
          </cell>
          <cell r="Y29">
            <v>333073.6383145047</v>
          </cell>
          <cell r="Z29">
            <v>37864.853919834197</v>
          </cell>
          <cell r="AA29">
            <v>0</v>
          </cell>
          <cell r="AB29">
            <v>0</v>
          </cell>
          <cell r="AC29">
            <v>226824.9538954047</v>
          </cell>
          <cell r="AD29">
            <v>0</v>
          </cell>
          <cell r="AE29">
            <v>182405.04675076151</v>
          </cell>
          <cell r="AF29">
            <v>360623.6073192202</v>
          </cell>
          <cell r="AG29">
            <v>802504.88067871484</v>
          </cell>
          <cell r="AK29">
            <v>1943296.9808784402</v>
          </cell>
          <cell r="AO29">
            <v>349071.7172751422</v>
          </cell>
          <cell r="AP29">
            <v>0</v>
          </cell>
          <cell r="AQ29">
            <v>0</v>
          </cell>
          <cell r="AR29">
            <v>0</v>
          </cell>
          <cell r="AS29">
            <v>274733.27408327733</v>
          </cell>
          <cell r="AT29">
            <v>0</v>
          </cell>
          <cell r="AU29">
            <v>323609.13340516627</v>
          </cell>
          <cell r="AV29">
            <v>0</v>
          </cell>
          <cell r="AW29">
            <v>340472.23726261349</v>
          </cell>
          <cell r="AX29">
            <v>0</v>
          </cell>
          <cell r="AY29">
            <v>0</v>
          </cell>
          <cell r="AZ29">
            <v>0</v>
          </cell>
          <cell r="BD29">
            <v>1287886.3620261992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607211.3534959153</v>
          </cell>
          <cell r="BP29">
            <v>0</v>
          </cell>
          <cell r="BQ29">
            <v>0</v>
          </cell>
          <cell r="BR29">
            <v>0</v>
          </cell>
          <cell r="BS29">
            <v>82337.482672183614</v>
          </cell>
          <cell r="BW29">
            <v>689548.83616809896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R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K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141994.74900758473</v>
          </cell>
          <cell r="AX30">
            <v>0</v>
          </cell>
          <cell r="AY30">
            <v>0</v>
          </cell>
          <cell r="AZ30">
            <v>1697481.818216949</v>
          </cell>
          <cell r="BD30">
            <v>1839476.5672245338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9540.3431467871105</v>
          </cell>
          <cell r="K31">
            <v>2175.3897708362788</v>
          </cell>
          <cell r="L31">
            <v>0</v>
          </cell>
          <cell r="M31">
            <v>4770.1715733935562</v>
          </cell>
          <cell r="N31">
            <v>0</v>
          </cell>
          <cell r="R31">
            <v>16485.904491016947</v>
          </cell>
          <cell r="V31">
            <v>33135.272805421213</v>
          </cell>
          <cell r="W31">
            <v>0</v>
          </cell>
          <cell r="X31">
            <v>0</v>
          </cell>
          <cell r="Y31">
            <v>28120.731071812268</v>
          </cell>
          <cell r="Z31">
            <v>13481.637555125781</v>
          </cell>
          <cell r="AA31">
            <v>53926.550220503123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117816.96349384231</v>
          </cell>
          <cell r="AG31">
            <v>469610.92522012512</v>
          </cell>
          <cell r="AK31">
            <v>716092.08036682988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D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R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218023.5895297307</v>
          </cell>
          <cell r="AK32">
            <v>218023.5895297307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D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W32">
            <v>0</v>
          </cell>
        </row>
        <row r="33">
          <cell r="R33">
            <v>1484743.7948639221</v>
          </cell>
          <cell r="AK33">
            <v>18318144.913851522</v>
          </cell>
          <cell r="BD33">
            <v>12323114.280112177</v>
          </cell>
          <cell r="BW33">
            <v>1883963.2657467665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R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41780.101461432278</v>
          </cell>
          <cell r="AK36">
            <v>41780.101461432278</v>
          </cell>
          <cell r="BD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W36">
            <v>0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R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K37">
            <v>0</v>
          </cell>
          <cell r="BD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W37">
            <v>0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R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K38">
            <v>0</v>
          </cell>
          <cell r="BD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W38">
            <v>0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180973.37388863615</v>
          </cell>
          <cell r="R39">
            <v>180973.37388863615</v>
          </cell>
          <cell r="V39">
            <v>0</v>
          </cell>
          <cell r="W39">
            <v>0</v>
          </cell>
          <cell r="X39">
            <v>0</v>
          </cell>
          <cell r="Y39">
            <v>46165.241566057237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11852.490411106888</v>
          </cell>
          <cell r="AF39">
            <v>0</v>
          </cell>
          <cell r="AG39">
            <v>527070.55664616113</v>
          </cell>
          <cell r="AK39">
            <v>585088.28862332529</v>
          </cell>
          <cell r="BD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W39">
            <v>0</v>
          </cell>
        </row>
        <row r="40">
          <cell r="R40">
            <v>0</v>
          </cell>
          <cell r="AK40">
            <v>0</v>
          </cell>
          <cell r="BD40">
            <v>0</v>
          </cell>
          <cell r="BW40">
            <v>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R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K41">
            <v>0</v>
          </cell>
          <cell r="BD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W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3541537.135032854</v>
          </cell>
          <cell r="R42">
            <v>3541537.135032854</v>
          </cell>
          <cell r="V42">
            <v>0</v>
          </cell>
          <cell r="W42">
            <v>0</v>
          </cell>
          <cell r="X42">
            <v>0</v>
          </cell>
          <cell r="Y42">
            <v>39175.211819636257</v>
          </cell>
          <cell r="Z42">
            <v>0</v>
          </cell>
          <cell r="AA42">
            <v>0</v>
          </cell>
          <cell r="AB42">
            <v>0</v>
          </cell>
          <cell r="AC42">
            <v>49452.156317046036</v>
          </cell>
          <cell r="AD42">
            <v>0</v>
          </cell>
          <cell r="AE42">
            <v>0</v>
          </cell>
          <cell r="AF42">
            <v>88005.493179367113</v>
          </cell>
          <cell r="AG42">
            <v>85525.754660026098</v>
          </cell>
          <cell r="AK42">
            <v>262158.61597607553</v>
          </cell>
          <cell r="BD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W42">
            <v>0</v>
          </cell>
        </row>
        <row r="43">
          <cell r="C43">
            <v>0</v>
          </cell>
          <cell r="D43">
            <v>11157.853173294616</v>
          </cell>
          <cell r="E43">
            <v>0</v>
          </cell>
          <cell r="F43">
            <v>0</v>
          </cell>
          <cell r="G43">
            <v>117064.80768242717</v>
          </cell>
          <cell r="H43">
            <v>3692.4431942926103</v>
          </cell>
          <cell r="I43">
            <v>0</v>
          </cell>
          <cell r="J43">
            <v>0</v>
          </cell>
          <cell r="K43">
            <v>0</v>
          </cell>
          <cell r="L43">
            <v>42630.935061378317</v>
          </cell>
          <cell r="M43">
            <v>24987.537286442581</v>
          </cell>
          <cell r="N43">
            <v>5582544.3272336246</v>
          </cell>
          <cell r="R43">
            <v>5782077.9036314599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145930.08943749496</v>
          </cell>
          <cell r="AD43">
            <v>177224.6611974258</v>
          </cell>
          <cell r="AE43">
            <v>191597.63700495206</v>
          </cell>
          <cell r="AF43">
            <v>93949.686414109849</v>
          </cell>
          <cell r="AG43">
            <v>2255124.2699377034</v>
          </cell>
          <cell r="AK43">
            <v>2863826.3439916861</v>
          </cell>
          <cell r="BD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71166.361144859286</v>
          </cell>
          <cell r="BL43">
            <v>22508.768930841525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W43">
            <v>93675.130075700814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R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K44">
            <v>0</v>
          </cell>
          <cell r="BD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W44">
            <v>0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R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K45">
            <v>0</v>
          </cell>
          <cell r="BD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W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R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K46">
            <v>0</v>
          </cell>
          <cell r="BD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W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R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1303772.9750580178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K47">
            <v>1303772.9750580178</v>
          </cell>
          <cell r="BD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W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R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K48">
            <v>0</v>
          </cell>
          <cell r="BD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W48">
            <v>0</v>
          </cell>
        </row>
        <row r="49">
          <cell r="R49">
            <v>9504588.4125529509</v>
          </cell>
          <cell r="AK49">
            <v>5056626.3251105361</v>
          </cell>
          <cell r="BD49">
            <v>0</v>
          </cell>
          <cell r="BW49">
            <v>93675.130075700814</v>
          </cell>
        </row>
        <row r="52">
          <cell r="R52">
            <v>0</v>
          </cell>
          <cell r="V52">
            <v>0</v>
          </cell>
          <cell r="W52">
            <v>0</v>
          </cell>
          <cell r="X52">
            <v>0</v>
          </cell>
          <cell r="Y52">
            <v>94538.37098149315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1910234.8358866964</v>
          </cell>
          <cell r="AK52">
            <v>2004773.2068681894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D52">
            <v>0</v>
          </cell>
          <cell r="BW52">
            <v>0</v>
          </cell>
        </row>
        <row r="53">
          <cell r="R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K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D53">
            <v>0</v>
          </cell>
          <cell r="BW53">
            <v>0</v>
          </cell>
        </row>
        <row r="54">
          <cell r="R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K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D54">
            <v>0</v>
          </cell>
          <cell r="BW54">
            <v>0</v>
          </cell>
        </row>
        <row r="55">
          <cell r="R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K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185246.51024458403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73753.781224575854</v>
          </cell>
          <cell r="BD55">
            <v>259000.29146915989</v>
          </cell>
          <cell r="BW55">
            <v>0</v>
          </cell>
        </row>
        <row r="56">
          <cell r="R56">
            <v>0</v>
          </cell>
          <cell r="AK56">
            <v>0</v>
          </cell>
          <cell r="BD56">
            <v>0</v>
          </cell>
          <cell r="BW56">
            <v>0</v>
          </cell>
        </row>
        <row r="57">
          <cell r="R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K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D57">
            <v>0</v>
          </cell>
          <cell r="BW57">
            <v>0</v>
          </cell>
        </row>
        <row r="58">
          <cell r="R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379707.56728966878</v>
          </cell>
          <cell r="AA58">
            <v>0</v>
          </cell>
          <cell r="AB58">
            <v>0</v>
          </cell>
          <cell r="AC58">
            <v>197526.14925182034</v>
          </cell>
          <cell r="AD58">
            <v>0</v>
          </cell>
          <cell r="AE58">
            <v>0</v>
          </cell>
          <cell r="AF58">
            <v>589373.9301265995</v>
          </cell>
          <cell r="AG58">
            <v>2348946.5616960428</v>
          </cell>
          <cell r="AK58">
            <v>3515554.2083641314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350864.64154988038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782981.43153866951</v>
          </cell>
          <cell r="BD58">
            <v>1133846.07308855</v>
          </cell>
          <cell r="BW58">
            <v>0</v>
          </cell>
        </row>
        <row r="59">
          <cell r="R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K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D59">
            <v>0</v>
          </cell>
          <cell r="BW59">
            <v>0</v>
          </cell>
        </row>
        <row r="60">
          <cell r="R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K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D60">
            <v>0</v>
          </cell>
          <cell r="BW60">
            <v>0</v>
          </cell>
        </row>
        <row r="61">
          <cell r="R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K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D61">
            <v>0</v>
          </cell>
          <cell r="BW61">
            <v>0</v>
          </cell>
        </row>
        <row r="62">
          <cell r="R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K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D62">
            <v>0</v>
          </cell>
          <cell r="BW62">
            <v>0</v>
          </cell>
        </row>
        <row r="63">
          <cell r="R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K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D63">
            <v>0</v>
          </cell>
          <cell r="BW63">
            <v>0</v>
          </cell>
        </row>
        <row r="64">
          <cell r="R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K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D64">
            <v>0</v>
          </cell>
          <cell r="BW64">
            <v>0</v>
          </cell>
        </row>
        <row r="65">
          <cell r="R65">
            <v>0</v>
          </cell>
          <cell r="AK65">
            <v>5520327.4152323212</v>
          </cell>
          <cell r="BD65">
            <v>1392846.3645577098</v>
          </cell>
          <cell r="BW65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R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K68">
            <v>0</v>
          </cell>
          <cell r="BD68">
            <v>0</v>
          </cell>
          <cell r="BW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R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K69">
            <v>0</v>
          </cell>
          <cell r="BD69">
            <v>0</v>
          </cell>
          <cell r="BW69">
            <v>0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R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K70">
            <v>0</v>
          </cell>
          <cell r="BD70">
            <v>0</v>
          </cell>
          <cell r="BW70">
            <v>0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R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K71">
            <v>0</v>
          </cell>
          <cell r="BD71">
            <v>0</v>
          </cell>
          <cell r="BW71">
            <v>0</v>
          </cell>
        </row>
        <row r="72">
          <cell r="R72">
            <v>0</v>
          </cell>
          <cell r="AK72">
            <v>0</v>
          </cell>
          <cell r="BD72">
            <v>0</v>
          </cell>
          <cell r="BW72">
            <v>0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R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K73">
            <v>0</v>
          </cell>
          <cell r="BD73">
            <v>0</v>
          </cell>
          <cell r="BW73">
            <v>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1027</v>
          </cell>
          <cell r="J74">
            <v>0</v>
          </cell>
          <cell r="K74">
            <v>9034</v>
          </cell>
          <cell r="L74">
            <v>0</v>
          </cell>
          <cell r="M74">
            <v>0</v>
          </cell>
          <cell r="N74">
            <v>0</v>
          </cell>
          <cell r="R74">
            <v>10061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K74">
            <v>0</v>
          </cell>
          <cell r="BD74">
            <v>0</v>
          </cell>
          <cell r="BW74">
            <v>0</v>
          </cell>
        </row>
        <row r="75">
          <cell r="C75">
            <v>112636.99900000003</v>
          </cell>
          <cell r="D75">
            <v>218561.92079999999</v>
          </cell>
          <cell r="E75">
            <v>374436.430635</v>
          </cell>
          <cell r="F75">
            <v>836368.32034648606</v>
          </cell>
          <cell r="G75">
            <v>460628.02782288095</v>
          </cell>
          <cell r="H75">
            <v>210686.79172000012</v>
          </cell>
          <cell r="I75">
            <v>425720.98494460178</v>
          </cell>
          <cell r="J75">
            <v>361626.66266499972</v>
          </cell>
          <cell r="K75">
            <v>468901.39501611225</v>
          </cell>
          <cell r="L75">
            <v>474368.69563270768</v>
          </cell>
          <cell r="M75">
            <v>294000.11418000003</v>
          </cell>
          <cell r="N75">
            <v>1015751.7607799999</v>
          </cell>
          <cell r="R75">
            <v>5253688.1035427889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178670.70140965196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K75">
            <v>178670.70140965196</v>
          </cell>
          <cell r="BD75">
            <v>0</v>
          </cell>
          <cell r="BW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R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K76">
            <v>0</v>
          </cell>
          <cell r="BD76">
            <v>0</v>
          </cell>
          <cell r="BW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R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K77">
            <v>0</v>
          </cell>
          <cell r="BD77">
            <v>0</v>
          </cell>
          <cell r="BW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R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K78">
            <v>0</v>
          </cell>
          <cell r="BD78">
            <v>0</v>
          </cell>
          <cell r="BW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R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K79">
            <v>0</v>
          </cell>
          <cell r="BD79">
            <v>0</v>
          </cell>
          <cell r="BW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R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K80">
            <v>0</v>
          </cell>
          <cell r="BD80">
            <v>0</v>
          </cell>
          <cell r="BW80">
            <v>0</v>
          </cell>
        </row>
        <row r="81">
          <cell r="R81">
            <v>5263749.1035427889</v>
          </cell>
          <cell r="AK81">
            <v>178670.70140965196</v>
          </cell>
          <cell r="BD81">
            <v>0</v>
          </cell>
          <cell r="BW81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R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K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D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W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R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K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D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W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R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4065.2080000000001</v>
          </cell>
          <cell r="AD86">
            <v>0</v>
          </cell>
          <cell r="AE86">
            <v>0</v>
          </cell>
          <cell r="AF86">
            <v>0</v>
          </cell>
          <cell r="AG86">
            <v>4065.2080000000001</v>
          </cell>
          <cell r="AK86">
            <v>8130.4160000000002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D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W86">
            <v>0</v>
          </cell>
        </row>
        <row r="87">
          <cell r="C87">
            <v>3761.096</v>
          </cell>
          <cell r="D87">
            <v>2257.0239999999999</v>
          </cell>
          <cell r="E87">
            <v>0</v>
          </cell>
          <cell r="F87">
            <v>2289.0839999999998</v>
          </cell>
          <cell r="G87">
            <v>10451.560000000001</v>
          </cell>
          <cell r="H87">
            <v>5245.0159999999996</v>
          </cell>
          <cell r="I87">
            <v>1500.4080000000001</v>
          </cell>
          <cell r="J87">
            <v>4300.62</v>
          </cell>
          <cell r="K87">
            <v>25495.028000000002</v>
          </cell>
          <cell r="L87">
            <v>31876.800000000003</v>
          </cell>
          <cell r="M87">
            <v>50025.508000000002</v>
          </cell>
          <cell r="N87">
            <v>13802.288</v>
          </cell>
          <cell r="R87">
            <v>151004.432</v>
          </cell>
          <cell r="V87">
            <v>12708.584000000001</v>
          </cell>
          <cell r="W87">
            <v>0</v>
          </cell>
          <cell r="X87">
            <v>31739.400000000005</v>
          </cell>
          <cell r="Y87">
            <v>13696.031999999999</v>
          </cell>
          <cell r="Z87">
            <v>37828.967999999993</v>
          </cell>
          <cell r="AA87">
            <v>1096.452</v>
          </cell>
          <cell r="AB87">
            <v>91852.816000000006</v>
          </cell>
          <cell r="AC87">
            <v>66953.188000000009</v>
          </cell>
          <cell r="AD87">
            <v>58208.136000000006</v>
          </cell>
          <cell r="AE87">
            <v>513876.00000000012</v>
          </cell>
          <cell r="AF87">
            <v>355931.03599999996</v>
          </cell>
          <cell r="AG87">
            <v>805083.39200000034</v>
          </cell>
          <cell r="AK87">
            <v>1988974.0040000007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137856.16800000001</v>
          </cell>
          <cell r="AX87">
            <v>62429.064000000006</v>
          </cell>
          <cell r="AY87">
            <v>32272.512000000002</v>
          </cell>
          <cell r="AZ87">
            <v>23001.675999999999</v>
          </cell>
          <cell r="BD87">
            <v>255559.42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9492.5079999999998</v>
          </cell>
          <cell r="BW87">
            <v>9492.5079999999998</v>
          </cell>
        </row>
        <row r="88">
          <cell r="R88">
            <v>0</v>
          </cell>
          <cell r="AK88">
            <v>0</v>
          </cell>
          <cell r="BD88">
            <v>0</v>
          </cell>
          <cell r="BW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R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K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D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W89">
            <v>0</v>
          </cell>
        </row>
        <row r="90">
          <cell r="C90">
            <v>0</v>
          </cell>
          <cell r="D90">
            <v>17215.304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9176.4880000000012</v>
          </cell>
          <cell r="M90">
            <v>830.81200000000001</v>
          </cell>
          <cell r="N90">
            <v>4573.5879999999997</v>
          </cell>
          <cell r="R90">
            <v>31796.192000000003</v>
          </cell>
          <cell r="V90">
            <v>0</v>
          </cell>
          <cell r="W90">
            <v>0</v>
          </cell>
          <cell r="X90">
            <v>13342.456</v>
          </cell>
          <cell r="Y90">
            <v>6886.4880000000012</v>
          </cell>
          <cell r="Z90">
            <v>2582.2040000000002</v>
          </cell>
          <cell r="AA90">
            <v>0</v>
          </cell>
          <cell r="AB90">
            <v>0</v>
          </cell>
          <cell r="AC90">
            <v>0</v>
          </cell>
          <cell r="AD90">
            <v>124897.516</v>
          </cell>
          <cell r="AE90">
            <v>261003.20800000001</v>
          </cell>
          <cell r="AF90">
            <v>318419.00400000007</v>
          </cell>
          <cell r="AG90">
            <v>596430.49999999988</v>
          </cell>
          <cell r="AK90">
            <v>1323561.3760000002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68530.540000000008</v>
          </cell>
          <cell r="AV90">
            <v>0</v>
          </cell>
          <cell r="AW90">
            <v>0</v>
          </cell>
          <cell r="AX90">
            <v>8177.1319999999996</v>
          </cell>
          <cell r="AY90">
            <v>77704.28</v>
          </cell>
          <cell r="AZ90">
            <v>138676.90400000001</v>
          </cell>
          <cell r="BD90">
            <v>293088.85600000003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W90">
            <v>0</v>
          </cell>
        </row>
        <row r="91">
          <cell r="C91">
            <v>705788.83008131979</v>
          </cell>
          <cell r="D91">
            <v>795629.84999269072</v>
          </cell>
          <cell r="E91">
            <v>674218.3763939623</v>
          </cell>
          <cell r="F91">
            <v>1870516.5177116215</v>
          </cell>
          <cell r="G91">
            <v>1346623.9242472011</v>
          </cell>
          <cell r="H91">
            <v>1037456.2011474072</v>
          </cell>
          <cell r="I91">
            <v>1644414.7291561412</v>
          </cell>
          <cell r="J91">
            <v>1179532.4013583479</v>
          </cell>
          <cell r="K91">
            <v>1100896.6325712488</v>
          </cell>
          <cell r="L91">
            <v>1311977.104623779</v>
          </cell>
          <cell r="M91">
            <v>1636024.8831947409</v>
          </cell>
          <cell r="N91">
            <v>2408370.6631708839</v>
          </cell>
          <cell r="R91">
            <v>15711450.113649344</v>
          </cell>
          <cell r="V91">
            <v>1287273.0851391198</v>
          </cell>
          <cell r="W91">
            <v>2230287.3099358645</v>
          </cell>
          <cell r="X91">
            <v>2230702.0176376873</v>
          </cell>
          <cell r="Y91">
            <v>2516638.2092959238</v>
          </cell>
          <cell r="Z91">
            <v>3028853.8834495181</v>
          </cell>
          <cell r="AA91">
            <v>3967440.143272548</v>
          </cell>
          <cell r="AB91">
            <v>3848586.2143583619</v>
          </cell>
          <cell r="AC91">
            <v>4546414.4960288955</v>
          </cell>
          <cell r="AD91">
            <v>3785368.1876020352</v>
          </cell>
          <cell r="AE91">
            <v>3666140.1817160915</v>
          </cell>
          <cell r="AF91">
            <v>6007265.5470874729</v>
          </cell>
          <cell r="AG91">
            <v>14340685.045928814</v>
          </cell>
          <cell r="AK91">
            <v>51455654.321452335</v>
          </cell>
          <cell r="AO91">
            <v>714904.45615125191</v>
          </cell>
          <cell r="AP91">
            <v>63833.016000000003</v>
          </cell>
          <cell r="AQ91">
            <v>114580.8</v>
          </cell>
          <cell r="AR91">
            <v>778283.09146000026</v>
          </cell>
          <cell r="AS91">
            <v>655830.64240000001</v>
          </cell>
          <cell r="AT91">
            <v>1099671.3982360212</v>
          </cell>
          <cell r="AU91">
            <v>505760.61740000005</v>
          </cell>
          <cell r="AV91">
            <v>656965.09944960021</v>
          </cell>
          <cell r="AW91">
            <v>323254.91201999993</v>
          </cell>
          <cell r="AX91">
            <v>1256147.2812665594</v>
          </cell>
          <cell r="AY91">
            <v>1259997.8950200002</v>
          </cell>
          <cell r="AZ91">
            <v>1540643.0736199999</v>
          </cell>
          <cell r="BD91">
            <v>8969872.2830234319</v>
          </cell>
          <cell r="BH91">
            <v>150054.59520000001</v>
          </cell>
          <cell r="BI91">
            <v>0</v>
          </cell>
          <cell r="BJ91">
            <v>0</v>
          </cell>
          <cell r="BK91">
            <v>665453.14572461357</v>
          </cell>
          <cell r="BL91">
            <v>62717.22</v>
          </cell>
          <cell r="BM91">
            <v>0</v>
          </cell>
          <cell r="BN91">
            <v>22356</v>
          </cell>
          <cell r="BO91">
            <v>14828.490000000002</v>
          </cell>
          <cell r="BP91">
            <v>13000.986000000003</v>
          </cell>
          <cell r="BQ91">
            <v>260213.94</v>
          </cell>
          <cell r="BR91">
            <v>1159924.5396000003</v>
          </cell>
          <cell r="BS91">
            <v>0</v>
          </cell>
          <cell r="BW91">
            <v>2348548.9165246137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58078.979999999996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R92">
            <v>58078.979999999996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K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D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W92">
            <v>0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R93">
            <v>0</v>
          </cell>
          <cell r="V93">
            <v>0</v>
          </cell>
          <cell r="W93">
            <v>0</v>
          </cell>
          <cell r="X93">
            <v>0</v>
          </cell>
          <cell r="Y93">
            <v>12911.936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117618.98000000001</v>
          </cell>
          <cell r="AF93">
            <v>0</v>
          </cell>
          <cell r="AG93">
            <v>0</v>
          </cell>
          <cell r="AK93">
            <v>130530.91600000001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D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W93">
            <v>0</v>
          </cell>
        </row>
        <row r="94"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R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K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D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W94">
            <v>0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348.08000000000004</v>
          </cell>
          <cell r="R95">
            <v>348.08000000000004</v>
          </cell>
          <cell r="V95">
            <v>37472.644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K95">
            <v>37472.644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D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W95">
            <v>0</v>
          </cell>
        </row>
        <row r="96">
          <cell r="C96">
            <v>0</v>
          </cell>
          <cell r="D96">
            <v>0</v>
          </cell>
          <cell r="E96">
            <v>19378.896000000001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19378.896000000001</v>
          </cell>
          <cell r="L96">
            <v>0</v>
          </cell>
          <cell r="M96">
            <v>0</v>
          </cell>
          <cell r="N96">
            <v>19378.896000000001</v>
          </cell>
          <cell r="R96">
            <v>58136.688000000002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K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D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W96">
            <v>0</v>
          </cell>
        </row>
        <row r="97">
          <cell r="R97">
            <v>16010814.485649344</v>
          </cell>
          <cell r="AK97">
            <v>54944323.677452333</v>
          </cell>
          <cell r="BD97">
            <v>9518520.5590234324</v>
          </cell>
          <cell r="BW97">
            <v>2358041.4245246137</v>
          </cell>
        </row>
        <row r="100">
          <cell r="R100">
            <v>0</v>
          </cell>
          <cell r="AK100">
            <v>0</v>
          </cell>
          <cell r="BD100">
            <v>0</v>
          </cell>
          <cell r="BW100">
            <v>0</v>
          </cell>
        </row>
        <row r="101">
          <cell r="R101">
            <v>0</v>
          </cell>
          <cell r="AK101">
            <v>0</v>
          </cell>
          <cell r="BD101">
            <v>0</v>
          </cell>
          <cell r="BW101">
            <v>0</v>
          </cell>
        </row>
        <row r="102">
          <cell r="R102">
            <v>0</v>
          </cell>
          <cell r="AK102">
            <v>0</v>
          </cell>
          <cell r="BD102">
            <v>0</v>
          </cell>
          <cell r="BW102">
            <v>0</v>
          </cell>
        </row>
        <row r="103">
          <cell r="R103">
            <v>0</v>
          </cell>
          <cell r="AK103">
            <v>0</v>
          </cell>
          <cell r="BD103">
            <v>0</v>
          </cell>
          <cell r="BW103">
            <v>0</v>
          </cell>
        </row>
        <row r="104">
          <cell r="R104">
            <v>0</v>
          </cell>
          <cell r="AK104">
            <v>0</v>
          </cell>
          <cell r="BD104">
            <v>0</v>
          </cell>
          <cell r="BW104">
            <v>0</v>
          </cell>
        </row>
        <row r="105">
          <cell r="R105">
            <v>0</v>
          </cell>
          <cell r="AK105">
            <v>0</v>
          </cell>
          <cell r="BD105">
            <v>0</v>
          </cell>
          <cell r="BW105">
            <v>0</v>
          </cell>
        </row>
        <row r="106">
          <cell r="R106">
            <v>0</v>
          </cell>
          <cell r="AK106">
            <v>0</v>
          </cell>
          <cell r="BD106">
            <v>0</v>
          </cell>
          <cell r="BW106">
            <v>0</v>
          </cell>
        </row>
        <row r="107">
          <cell r="R107">
            <v>0</v>
          </cell>
          <cell r="AK107">
            <v>0</v>
          </cell>
          <cell r="BD107">
            <v>0</v>
          </cell>
          <cell r="BW107">
            <v>0</v>
          </cell>
        </row>
        <row r="108">
          <cell r="J108">
            <v>837.8</v>
          </cell>
          <cell r="K108">
            <v>555.36450863970663</v>
          </cell>
          <cell r="R108">
            <v>1393.1645086397066</v>
          </cell>
          <cell r="AC108">
            <v>105120.06082500002</v>
          </cell>
          <cell r="AD108">
            <v>88804.278668198545</v>
          </cell>
          <cell r="AG108">
            <v>-1131.4699999999987</v>
          </cell>
          <cell r="AK108">
            <v>192792.86949319855</v>
          </cell>
          <cell r="AV108">
            <v>108535.28150000001</v>
          </cell>
          <cell r="AW108">
            <v>31429.493825000049</v>
          </cell>
          <cell r="AZ108">
            <v>21538.600000000002</v>
          </cell>
          <cell r="BD108">
            <v>161503.37532500006</v>
          </cell>
          <cell r="BO108">
            <v>11145.32000000002</v>
          </cell>
          <cell r="BP108">
            <v>33840.790000000008</v>
          </cell>
          <cell r="BW108">
            <v>44986.11000000003</v>
          </cell>
        </row>
        <row r="109">
          <cell r="R109">
            <v>0</v>
          </cell>
          <cell r="AK109">
            <v>0</v>
          </cell>
          <cell r="BD109">
            <v>0</v>
          </cell>
          <cell r="BW109">
            <v>0</v>
          </cell>
        </row>
        <row r="110">
          <cell r="R110">
            <v>0</v>
          </cell>
          <cell r="AK110">
            <v>0</v>
          </cell>
          <cell r="BD110">
            <v>0</v>
          </cell>
          <cell r="BW110">
            <v>0</v>
          </cell>
        </row>
        <row r="111">
          <cell r="R111">
            <v>0</v>
          </cell>
          <cell r="AK111">
            <v>0</v>
          </cell>
          <cell r="BD111">
            <v>0</v>
          </cell>
          <cell r="BW111">
            <v>0</v>
          </cell>
        </row>
        <row r="112">
          <cell r="R112">
            <v>0</v>
          </cell>
          <cell r="AK112">
            <v>0</v>
          </cell>
          <cell r="BD112">
            <v>0</v>
          </cell>
          <cell r="BW112">
            <v>0</v>
          </cell>
        </row>
        <row r="113">
          <cell r="R113">
            <v>1393.1645086397066</v>
          </cell>
          <cell r="AK113">
            <v>192792.86949319855</v>
          </cell>
          <cell r="BD113">
            <v>161503.37532500006</v>
          </cell>
          <cell r="BW113">
            <v>44986.11000000003</v>
          </cell>
        </row>
        <row r="116">
          <cell r="R116">
            <v>0</v>
          </cell>
          <cell r="AK116">
            <v>0</v>
          </cell>
          <cell r="BD116">
            <v>0</v>
          </cell>
          <cell r="BW116">
            <v>0</v>
          </cell>
        </row>
        <row r="117">
          <cell r="R117">
            <v>0</v>
          </cell>
          <cell r="AK117">
            <v>0</v>
          </cell>
          <cell r="BD117">
            <v>0</v>
          </cell>
          <cell r="BW117">
            <v>0</v>
          </cell>
        </row>
        <row r="118">
          <cell r="R118">
            <v>0</v>
          </cell>
          <cell r="AK118">
            <v>0</v>
          </cell>
          <cell r="BD118">
            <v>0</v>
          </cell>
          <cell r="BW118">
            <v>0</v>
          </cell>
        </row>
        <row r="119">
          <cell r="R119">
            <v>0</v>
          </cell>
          <cell r="AK119">
            <v>0</v>
          </cell>
          <cell r="BD119">
            <v>0</v>
          </cell>
          <cell r="BW119">
            <v>0</v>
          </cell>
        </row>
        <row r="120">
          <cell r="R120">
            <v>0</v>
          </cell>
          <cell r="AK120">
            <v>0</v>
          </cell>
          <cell r="BD120">
            <v>0</v>
          </cell>
          <cell r="BW120">
            <v>0</v>
          </cell>
        </row>
        <row r="121">
          <cell r="R121">
            <v>0</v>
          </cell>
          <cell r="AK121">
            <v>0</v>
          </cell>
          <cell r="BD121">
            <v>0</v>
          </cell>
          <cell r="BW121">
            <v>0</v>
          </cell>
        </row>
        <row r="122">
          <cell r="R122">
            <v>0</v>
          </cell>
          <cell r="AK122">
            <v>0</v>
          </cell>
          <cell r="BD122">
            <v>0</v>
          </cell>
          <cell r="BW122">
            <v>0</v>
          </cell>
        </row>
        <row r="123">
          <cell r="C123">
            <v>0</v>
          </cell>
          <cell r="D123">
            <v>3052.6015014648438</v>
          </cell>
          <cell r="E123">
            <v>182677.19427490234</v>
          </cell>
          <cell r="F123">
            <v>0</v>
          </cell>
          <cell r="G123">
            <v>0</v>
          </cell>
          <cell r="H123">
            <v>0</v>
          </cell>
          <cell r="I123">
            <v>36615.568206787109</v>
          </cell>
          <cell r="J123">
            <v>5666.5016479492188</v>
          </cell>
          <cell r="K123">
            <v>0</v>
          </cell>
          <cell r="L123">
            <v>121434.16351318359</v>
          </cell>
          <cell r="M123">
            <v>5776.3775024414063</v>
          </cell>
          <cell r="N123">
            <v>13385.460090637207</v>
          </cell>
          <cell r="R123">
            <v>368607.86673736572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19662.375640869141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K123">
            <v>19662.375640869141</v>
          </cell>
          <cell r="BD123">
            <v>0</v>
          </cell>
          <cell r="BW123">
            <v>0</v>
          </cell>
        </row>
        <row r="124">
          <cell r="R124">
            <v>0</v>
          </cell>
          <cell r="AK124">
            <v>0</v>
          </cell>
          <cell r="BD124">
            <v>0</v>
          </cell>
          <cell r="BW124">
            <v>0</v>
          </cell>
        </row>
        <row r="125">
          <cell r="R125">
            <v>0</v>
          </cell>
          <cell r="AK125">
            <v>0</v>
          </cell>
          <cell r="BD125">
            <v>0</v>
          </cell>
          <cell r="BW125">
            <v>0</v>
          </cell>
        </row>
        <row r="126">
          <cell r="R126">
            <v>0</v>
          </cell>
          <cell r="AK126">
            <v>0</v>
          </cell>
          <cell r="BD126">
            <v>0</v>
          </cell>
          <cell r="BW126">
            <v>0</v>
          </cell>
        </row>
        <row r="127">
          <cell r="R127">
            <v>0</v>
          </cell>
          <cell r="AK127">
            <v>0</v>
          </cell>
          <cell r="BD127">
            <v>0</v>
          </cell>
          <cell r="BW127">
            <v>0</v>
          </cell>
        </row>
        <row r="128">
          <cell r="R128">
            <v>0</v>
          </cell>
          <cell r="AK128">
            <v>0</v>
          </cell>
          <cell r="BD128">
            <v>0</v>
          </cell>
          <cell r="BW128">
            <v>0</v>
          </cell>
        </row>
        <row r="129">
          <cell r="R129">
            <v>368607.86673736572</v>
          </cell>
          <cell r="AK129">
            <v>19662.375640869141</v>
          </cell>
          <cell r="BD129">
            <v>0</v>
          </cell>
          <cell r="BW129">
            <v>0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R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K132">
            <v>0</v>
          </cell>
          <cell r="BD132">
            <v>0</v>
          </cell>
          <cell r="BW132">
            <v>0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R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K133">
            <v>0</v>
          </cell>
          <cell r="BD133">
            <v>0</v>
          </cell>
          <cell r="BW133">
            <v>0</v>
          </cell>
        </row>
        <row r="134"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R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K134">
            <v>0</v>
          </cell>
          <cell r="BD134">
            <v>0</v>
          </cell>
          <cell r="BW134">
            <v>0</v>
          </cell>
        </row>
        <row r="135"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R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K135">
            <v>0</v>
          </cell>
          <cell r="BD135">
            <v>0</v>
          </cell>
          <cell r="BW135">
            <v>0</v>
          </cell>
        </row>
        <row r="136"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R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K136">
            <v>0</v>
          </cell>
          <cell r="BD136">
            <v>0</v>
          </cell>
          <cell r="BW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R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K137">
            <v>0</v>
          </cell>
          <cell r="BD137">
            <v>0</v>
          </cell>
          <cell r="BW137">
            <v>0</v>
          </cell>
        </row>
        <row r="138"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R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112874.140625</v>
          </cell>
          <cell r="AC138">
            <v>0</v>
          </cell>
          <cell r="AD138">
            <v>0</v>
          </cell>
          <cell r="AE138">
            <v>0</v>
          </cell>
          <cell r="AF138">
            <v>112874.140625</v>
          </cell>
          <cell r="AG138">
            <v>0</v>
          </cell>
          <cell r="AK138">
            <v>225748.28125</v>
          </cell>
          <cell r="BD138">
            <v>0</v>
          </cell>
          <cell r="BW138">
            <v>0</v>
          </cell>
        </row>
        <row r="139">
          <cell r="C139">
            <v>0</v>
          </cell>
          <cell r="D139">
            <v>21264.220775604248</v>
          </cell>
          <cell r="E139">
            <v>45118.02921295166</v>
          </cell>
          <cell r="F139">
            <v>0</v>
          </cell>
          <cell r="G139">
            <v>13293.229316711426</v>
          </cell>
          <cell r="H139">
            <v>82639.398880004883</v>
          </cell>
          <cell r="I139">
            <v>0</v>
          </cell>
          <cell r="J139">
            <v>0</v>
          </cell>
          <cell r="K139">
            <v>11116.16455078125</v>
          </cell>
          <cell r="L139">
            <v>40094.410247802734</v>
          </cell>
          <cell r="M139">
            <v>0</v>
          </cell>
          <cell r="N139">
            <v>25496.135902404785</v>
          </cell>
          <cell r="R139">
            <v>239021.58888626099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208304.2855682373</v>
          </cell>
          <cell r="AF139">
            <v>0</v>
          </cell>
          <cell r="AG139">
            <v>0</v>
          </cell>
          <cell r="AK139">
            <v>208304.2855682373</v>
          </cell>
          <cell r="BD139">
            <v>0</v>
          </cell>
          <cell r="BW139">
            <v>0</v>
          </cell>
        </row>
        <row r="140"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R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K140">
            <v>0</v>
          </cell>
          <cell r="BD140">
            <v>0</v>
          </cell>
          <cell r="BW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R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K141">
            <v>0</v>
          </cell>
          <cell r="BD141">
            <v>0</v>
          </cell>
          <cell r="BW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R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K142">
            <v>0</v>
          </cell>
          <cell r="BD142">
            <v>0</v>
          </cell>
          <cell r="BW142">
            <v>0</v>
          </cell>
        </row>
        <row r="143"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R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K143">
            <v>0</v>
          </cell>
          <cell r="BD143">
            <v>0</v>
          </cell>
          <cell r="BW143">
            <v>0</v>
          </cell>
        </row>
        <row r="144"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R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K144">
            <v>0</v>
          </cell>
          <cell r="BD144">
            <v>0</v>
          </cell>
          <cell r="BW144">
            <v>0</v>
          </cell>
        </row>
        <row r="145">
          <cell r="R145">
            <v>239021.58888626099</v>
          </cell>
          <cell r="AK145">
            <v>434052.5668182373</v>
          </cell>
          <cell r="BD145">
            <v>0</v>
          </cell>
          <cell r="BW145">
            <v>0</v>
          </cell>
        </row>
        <row r="148">
          <cell r="R148">
            <v>0</v>
          </cell>
          <cell r="AK148">
            <v>0</v>
          </cell>
          <cell r="BD148">
            <v>0</v>
          </cell>
          <cell r="BW148">
            <v>0</v>
          </cell>
        </row>
        <row r="149">
          <cell r="R149">
            <v>0</v>
          </cell>
          <cell r="AK149">
            <v>0</v>
          </cell>
          <cell r="BD149">
            <v>0</v>
          </cell>
          <cell r="BW149">
            <v>0</v>
          </cell>
        </row>
        <row r="150">
          <cell r="R150">
            <v>0</v>
          </cell>
          <cell r="AK150">
            <v>0</v>
          </cell>
          <cell r="BD150">
            <v>0</v>
          </cell>
          <cell r="BW150">
            <v>0</v>
          </cell>
        </row>
        <row r="151">
          <cell r="R151">
            <v>0</v>
          </cell>
          <cell r="AK151">
            <v>0</v>
          </cell>
          <cell r="BD151">
            <v>0</v>
          </cell>
          <cell r="BW151">
            <v>0</v>
          </cell>
        </row>
        <row r="152">
          <cell r="R152">
            <v>0</v>
          </cell>
          <cell r="AK152">
            <v>0</v>
          </cell>
          <cell r="BD152">
            <v>0</v>
          </cell>
          <cell r="BW152">
            <v>0</v>
          </cell>
        </row>
        <row r="153">
          <cell r="R153">
            <v>0</v>
          </cell>
          <cell r="AK153">
            <v>0</v>
          </cell>
          <cell r="BD153">
            <v>0</v>
          </cell>
          <cell r="BW153">
            <v>0</v>
          </cell>
        </row>
        <row r="154">
          <cell r="R154">
            <v>0</v>
          </cell>
          <cell r="AK154">
            <v>0</v>
          </cell>
          <cell r="BD154">
            <v>0</v>
          </cell>
          <cell r="BW154">
            <v>0</v>
          </cell>
        </row>
        <row r="155">
          <cell r="R155">
            <v>0</v>
          </cell>
          <cell r="AK155">
            <v>0</v>
          </cell>
          <cell r="BD155">
            <v>0</v>
          </cell>
          <cell r="BW155">
            <v>0</v>
          </cell>
        </row>
        <row r="156">
          <cell r="R156">
            <v>0</v>
          </cell>
          <cell r="AK156">
            <v>0</v>
          </cell>
          <cell r="BD156">
            <v>0</v>
          </cell>
          <cell r="BW156">
            <v>0</v>
          </cell>
        </row>
        <row r="157">
          <cell r="R157">
            <v>0</v>
          </cell>
          <cell r="AK157">
            <v>0</v>
          </cell>
          <cell r="BD157">
            <v>0</v>
          </cell>
          <cell r="BW157">
            <v>0</v>
          </cell>
        </row>
        <row r="158">
          <cell r="R158">
            <v>0</v>
          </cell>
          <cell r="AK158">
            <v>0</v>
          </cell>
          <cell r="BD158">
            <v>0</v>
          </cell>
          <cell r="BW158">
            <v>0</v>
          </cell>
        </row>
        <row r="159">
          <cell r="R159">
            <v>0</v>
          </cell>
          <cell r="AK159">
            <v>0</v>
          </cell>
          <cell r="BD159">
            <v>0</v>
          </cell>
          <cell r="BW159">
            <v>0</v>
          </cell>
        </row>
        <row r="160">
          <cell r="R160">
            <v>0</v>
          </cell>
          <cell r="AK160">
            <v>0</v>
          </cell>
          <cell r="BD160">
            <v>0</v>
          </cell>
          <cell r="BW160">
            <v>0</v>
          </cell>
        </row>
        <row r="161">
          <cell r="R161">
            <v>0</v>
          </cell>
          <cell r="AK161">
            <v>0</v>
          </cell>
          <cell r="BD161">
            <v>0</v>
          </cell>
          <cell r="BW161">
            <v>0</v>
          </cell>
        </row>
        <row r="164">
          <cell r="R164">
            <v>19432.412999999997</v>
          </cell>
          <cell r="AK164">
            <v>2356502.9483296219</v>
          </cell>
          <cell r="BD164">
            <v>2398416.0199999996</v>
          </cell>
          <cell r="BW164">
            <v>295665.37</v>
          </cell>
        </row>
        <row r="165">
          <cell r="R165">
            <v>0</v>
          </cell>
          <cell r="AK165">
            <v>72044.616220796481</v>
          </cell>
          <cell r="BD165">
            <v>8969.0453397970905</v>
          </cell>
          <cell r="BW165">
            <v>0</v>
          </cell>
        </row>
        <row r="166">
          <cell r="R166">
            <v>0</v>
          </cell>
          <cell r="AK166">
            <v>8130.4160000000002</v>
          </cell>
          <cell r="BD166">
            <v>0</v>
          </cell>
          <cell r="BW166">
            <v>0</v>
          </cell>
        </row>
        <row r="167">
          <cell r="R167">
            <v>389205.87807265337</v>
          </cell>
          <cell r="AK167">
            <v>7172951.8292266373</v>
          </cell>
          <cell r="BD167">
            <v>2992104.8392429608</v>
          </cell>
          <cell r="BW167">
            <v>829843.84555449511</v>
          </cell>
        </row>
        <row r="168">
          <cell r="R168">
            <v>0</v>
          </cell>
          <cell r="AK168">
            <v>0</v>
          </cell>
          <cell r="BD168">
            <v>0</v>
          </cell>
          <cell r="BW168">
            <v>0</v>
          </cell>
        </row>
        <row r="169">
          <cell r="R169">
            <v>0</v>
          </cell>
          <cell r="AK169">
            <v>0</v>
          </cell>
          <cell r="BD169">
            <v>44326.094357732356</v>
          </cell>
          <cell r="BW169">
            <v>0</v>
          </cell>
        </row>
        <row r="170">
          <cell r="R170">
            <v>4559978.1722217416</v>
          </cell>
          <cell r="AK170">
            <v>13045743.46784262</v>
          </cell>
          <cell r="BD170">
            <v>5334099.6444786638</v>
          </cell>
          <cell r="BW170">
            <v>64044.944024172473</v>
          </cell>
        </row>
        <row r="171">
          <cell r="R171">
            <v>27401251.269709855</v>
          </cell>
          <cell r="AK171">
            <v>57447583.136421904</v>
          </cell>
          <cell r="BD171">
            <v>9329202.6310234331</v>
          </cell>
          <cell r="BW171">
            <v>2456576.8246003147</v>
          </cell>
        </row>
        <row r="172">
          <cell r="R172">
            <v>58078.979999999996</v>
          </cell>
          <cell r="AK172">
            <v>0</v>
          </cell>
          <cell r="BD172">
            <v>0</v>
          </cell>
          <cell r="BW172">
            <v>0</v>
          </cell>
        </row>
        <row r="173">
          <cell r="R173">
            <v>0</v>
          </cell>
          <cell r="AK173">
            <v>2073827.8968784399</v>
          </cell>
          <cell r="BD173">
            <v>1287886.3620261992</v>
          </cell>
          <cell r="BW173">
            <v>689548.83616809896</v>
          </cell>
        </row>
        <row r="174">
          <cell r="R174">
            <v>0</v>
          </cell>
          <cell r="AK174">
            <v>0</v>
          </cell>
          <cell r="BD174">
            <v>1839476.5672245338</v>
          </cell>
          <cell r="BW174">
            <v>0</v>
          </cell>
        </row>
        <row r="175">
          <cell r="R175">
            <v>16833.984491016949</v>
          </cell>
          <cell r="AK175">
            <v>2057337.699424848</v>
          </cell>
          <cell r="BD175">
            <v>0</v>
          </cell>
          <cell r="BW175">
            <v>0</v>
          </cell>
        </row>
        <row r="176">
          <cell r="R176">
            <v>58136.688000000002</v>
          </cell>
          <cell r="AK176">
            <v>218023.5895297307</v>
          </cell>
          <cell r="BD176">
            <v>0</v>
          </cell>
          <cell r="BW176">
            <v>0</v>
          </cell>
        </row>
        <row r="177">
          <cell r="R177">
            <v>32502917.385495268</v>
          </cell>
          <cell r="AK177">
            <v>84452145.599874601</v>
          </cell>
          <cell r="BD177">
            <v>23234481.203693315</v>
          </cell>
          <cell r="BW177">
            <v>4335679.8203470809</v>
          </cell>
        </row>
        <row r="180">
          <cell r="R180">
            <v>0</v>
          </cell>
          <cell r="AK180">
            <v>0</v>
          </cell>
          <cell r="BD180">
            <v>0</v>
          </cell>
          <cell r="BW180">
            <v>0</v>
          </cell>
        </row>
        <row r="181">
          <cell r="R181">
            <v>0</v>
          </cell>
          <cell r="AK181">
            <v>0</v>
          </cell>
          <cell r="BD181">
            <v>0</v>
          </cell>
          <cell r="BW181">
            <v>0</v>
          </cell>
        </row>
        <row r="182">
          <cell r="R182">
            <v>0</v>
          </cell>
          <cell r="AK182">
            <v>0</v>
          </cell>
          <cell r="BD182">
            <v>0</v>
          </cell>
          <cell r="BW182">
            <v>0</v>
          </cell>
        </row>
        <row r="183">
          <cell r="R183">
            <v>0</v>
          </cell>
          <cell r="AK183">
            <v>0</v>
          </cell>
          <cell r="BD183">
            <v>0</v>
          </cell>
          <cell r="BW183">
            <v>0</v>
          </cell>
        </row>
        <row r="184">
          <cell r="R184">
            <v>0</v>
          </cell>
          <cell r="AK184">
            <v>0</v>
          </cell>
          <cell r="BD184">
            <v>0</v>
          </cell>
          <cell r="BW184">
            <v>0</v>
          </cell>
        </row>
        <row r="185">
          <cell r="R185">
            <v>0</v>
          </cell>
          <cell r="AK185">
            <v>0</v>
          </cell>
          <cell r="BD185">
            <v>0</v>
          </cell>
          <cell r="BW185">
            <v>0</v>
          </cell>
        </row>
        <row r="186">
          <cell r="R186">
            <v>0</v>
          </cell>
          <cell r="AK186">
            <v>0</v>
          </cell>
          <cell r="BD186">
            <v>0</v>
          </cell>
          <cell r="BW186">
            <v>0</v>
          </cell>
        </row>
        <row r="187">
          <cell r="R187">
            <v>534528.0636373657</v>
          </cell>
          <cell r="AK187">
            <v>330259.81001086917</v>
          </cell>
          <cell r="BD187">
            <v>92578.162500000006</v>
          </cell>
          <cell r="BW187">
            <v>0</v>
          </cell>
        </row>
        <row r="188">
          <cell r="R188">
            <v>0</v>
          </cell>
          <cell r="AK188">
            <v>0</v>
          </cell>
          <cell r="BD188">
            <v>0</v>
          </cell>
          <cell r="BW188">
            <v>0</v>
          </cell>
        </row>
        <row r="189">
          <cell r="R189">
            <v>0</v>
          </cell>
          <cell r="AK189">
            <v>0</v>
          </cell>
          <cell r="BD189">
            <v>0</v>
          </cell>
          <cell r="BW189">
            <v>0</v>
          </cell>
        </row>
        <row r="190">
          <cell r="R190">
            <v>0</v>
          </cell>
          <cell r="AK190">
            <v>0</v>
          </cell>
          <cell r="BD190">
            <v>0</v>
          </cell>
          <cell r="BW190">
            <v>0</v>
          </cell>
        </row>
        <row r="191">
          <cell r="R191">
            <v>0</v>
          </cell>
          <cell r="AK191">
            <v>0</v>
          </cell>
          <cell r="BD191">
            <v>0</v>
          </cell>
          <cell r="BW191">
            <v>0</v>
          </cell>
        </row>
        <row r="192">
          <cell r="R192">
            <v>0</v>
          </cell>
          <cell r="AK192">
            <v>0</v>
          </cell>
          <cell r="BD192">
            <v>0</v>
          </cell>
          <cell r="BW192">
            <v>0</v>
          </cell>
        </row>
        <row r="193">
          <cell r="R193">
            <v>534528.0636373657</v>
          </cell>
          <cell r="AK193">
            <v>330259.81001086917</v>
          </cell>
          <cell r="BD193">
            <v>92578.162500000006</v>
          </cell>
          <cell r="BW193">
            <v>0</v>
          </cell>
        </row>
      </sheetData>
      <sheetData sheetId="2"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0</v>
          </cell>
          <cell r="D11">
            <v>178700.92477000001</v>
          </cell>
          <cell r="E11">
            <v>22785.404399999999</v>
          </cell>
          <cell r="F11">
            <v>256410.11370000005</v>
          </cell>
          <cell r="G11">
            <v>0</v>
          </cell>
          <cell r="H11">
            <v>0</v>
          </cell>
          <cell r="I11">
            <v>6197.1743999999999</v>
          </cell>
          <cell r="J11">
            <v>10136.664000000001</v>
          </cell>
          <cell r="K11">
            <v>0</v>
          </cell>
          <cell r="L11">
            <v>0</v>
          </cell>
          <cell r="M11">
            <v>94865.512500000012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0</v>
          </cell>
          <cell r="D17">
            <v>178700.92477000001</v>
          </cell>
          <cell r="E17">
            <v>22785.404399999999</v>
          </cell>
          <cell r="F17">
            <v>256410.11370000005</v>
          </cell>
          <cell r="G17">
            <v>0</v>
          </cell>
          <cell r="H17">
            <v>0</v>
          </cell>
          <cell r="I17">
            <v>6197.1743999999999</v>
          </cell>
          <cell r="J17">
            <v>10136.664000000001</v>
          </cell>
          <cell r="K17">
            <v>0</v>
          </cell>
          <cell r="L17">
            <v>0</v>
          </cell>
          <cell r="M17">
            <v>94865.512500000012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20">
          <cell r="C20">
            <v>0</v>
          </cell>
          <cell r="D20">
            <v>65583.517999999996</v>
          </cell>
          <cell r="E20">
            <v>0</v>
          </cell>
          <cell r="F20">
            <v>295665.37</v>
          </cell>
          <cell r="G20">
            <v>0</v>
          </cell>
          <cell r="H20">
            <v>0</v>
          </cell>
          <cell r="I20">
            <v>0</v>
          </cell>
          <cell r="J20">
            <v>653122.47</v>
          </cell>
          <cell r="K20">
            <v>0</v>
          </cell>
          <cell r="L20">
            <v>1745293.5499999998</v>
          </cell>
          <cell r="M20">
            <v>129542.41299999999</v>
          </cell>
          <cell r="N20">
            <v>134256.12199999997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38461.056263358529</v>
          </cell>
          <cell r="I21">
            <v>0</v>
          </cell>
          <cell r="J21">
            <v>0</v>
          </cell>
          <cell r="K21">
            <v>8969.0453397970905</v>
          </cell>
          <cell r="L21">
            <v>13540.25337058285</v>
          </cell>
          <cell r="M21">
            <v>0</v>
          </cell>
          <cell r="N21">
            <v>20043.306586855098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868991.36585167423</v>
          </cell>
          <cell r="D23">
            <v>0</v>
          </cell>
          <cell r="E23">
            <v>6058.2247914918771</v>
          </cell>
          <cell r="F23">
            <v>35598.666498699022</v>
          </cell>
          <cell r="G23">
            <v>124355.39319331027</v>
          </cell>
          <cell r="H23">
            <v>596352.33383831335</v>
          </cell>
          <cell r="I23">
            <v>374111.55937139608</v>
          </cell>
          <cell r="J23">
            <v>980058.48849575827</v>
          </cell>
          <cell r="K23">
            <v>1172185.3557698647</v>
          </cell>
          <cell r="L23">
            <v>1795297.4210700872</v>
          </cell>
          <cell r="M23">
            <v>836380.4943569632</v>
          </cell>
          <cell r="N23">
            <v>1164624.7708780668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44326.094357732356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805458.16012541926</v>
          </cell>
          <cell r="D26">
            <v>22144.130782639662</v>
          </cell>
          <cell r="E26">
            <v>4905.3202214758394</v>
          </cell>
          <cell r="F26">
            <v>190678.26956307574</v>
          </cell>
          <cell r="G26">
            <v>485445.50276225409</v>
          </cell>
          <cell r="H26">
            <v>580296.29584120738</v>
          </cell>
          <cell r="I26">
            <v>115310.36899763175</v>
          </cell>
          <cell r="J26">
            <v>386740.74285209854</v>
          </cell>
          <cell r="K26">
            <v>1461989.5239590863</v>
          </cell>
          <cell r="L26">
            <v>1572169.5671801264</v>
          </cell>
          <cell r="M26">
            <v>1203287.8935654613</v>
          </cell>
          <cell r="N26">
            <v>5838088.71500511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121883.26400000002</v>
          </cell>
          <cell r="D27">
            <v>80692.930000000008</v>
          </cell>
          <cell r="E27">
            <v>52088.245999999999</v>
          </cell>
          <cell r="F27">
            <v>169167.01400000002</v>
          </cell>
          <cell r="G27">
            <v>33216.775999999998</v>
          </cell>
          <cell r="H27">
            <v>160754.476</v>
          </cell>
          <cell r="I27">
            <v>147911.97600000002</v>
          </cell>
          <cell r="J27">
            <v>50804.930000000008</v>
          </cell>
          <cell r="K27">
            <v>42014.122000000003</v>
          </cell>
          <cell r="L27">
            <v>316032.91000000003</v>
          </cell>
          <cell r="M27">
            <v>629549.62400000007</v>
          </cell>
          <cell r="N27">
            <v>1725707.9020000002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349071.7172751422</v>
          </cell>
          <cell r="D29">
            <v>0</v>
          </cell>
          <cell r="E29">
            <v>0</v>
          </cell>
          <cell r="F29">
            <v>333073.6383145047</v>
          </cell>
          <cell r="G29">
            <v>312598.12800311152</v>
          </cell>
          <cell r="H29">
            <v>0</v>
          </cell>
          <cell r="I29">
            <v>323609.13340516627</v>
          </cell>
          <cell r="J29">
            <v>834036.30739132001</v>
          </cell>
          <cell r="K29">
            <v>340472.23726261349</v>
          </cell>
          <cell r="L29">
            <v>182405.04675076151</v>
          </cell>
          <cell r="M29">
            <v>360623.6073192202</v>
          </cell>
          <cell r="N29">
            <v>884842.36335089849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141994.74900758473</v>
          </cell>
          <cell r="L30">
            <v>0</v>
          </cell>
          <cell r="M30">
            <v>0</v>
          </cell>
          <cell r="N30">
            <v>1697481.818216949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33135.272805421213</v>
          </cell>
          <cell r="D31">
            <v>0</v>
          </cell>
          <cell r="E31">
            <v>0</v>
          </cell>
          <cell r="F31">
            <v>28120.731071812268</v>
          </cell>
          <cell r="G31">
            <v>13481.637555125781</v>
          </cell>
          <cell r="H31">
            <v>53926.550220503123</v>
          </cell>
          <cell r="I31">
            <v>0</v>
          </cell>
          <cell r="J31">
            <v>9540.3431467871105</v>
          </cell>
          <cell r="K31">
            <v>2175.3897708362788</v>
          </cell>
          <cell r="L31">
            <v>0</v>
          </cell>
          <cell r="M31">
            <v>122587.13506723587</v>
          </cell>
          <cell r="N31">
            <v>469610.92522012512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218023.5895297307</v>
          </cell>
          <cell r="O32">
            <v>0</v>
          </cell>
          <cell r="P32">
            <v>0</v>
          </cell>
          <cell r="Q32">
            <v>0</v>
          </cell>
        </row>
        <row r="33">
          <cell r="C33">
            <v>2178539.780057657</v>
          </cell>
          <cell r="D33">
            <v>168420.57878263967</v>
          </cell>
          <cell r="E33">
            <v>63051.791012967718</v>
          </cell>
          <cell r="F33">
            <v>1052303.6894480917</v>
          </cell>
          <cell r="G33">
            <v>969097.43751380162</v>
          </cell>
          <cell r="H33">
            <v>1429790.7121633827</v>
          </cell>
          <cell r="I33">
            <v>960943.03777419403</v>
          </cell>
          <cell r="J33">
            <v>2914303.2818859639</v>
          </cell>
          <cell r="K33">
            <v>3169800.4231097824</v>
          </cell>
          <cell r="L33">
            <v>5624738.7483715583</v>
          </cell>
          <cell r="M33">
            <v>3281971.16730888</v>
          </cell>
          <cell r="N33">
            <v>12197005.607145468</v>
          </cell>
          <cell r="O33">
            <v>0</v>
          </cell>
          <cell r="P33">
            <v>0</v>
          </cell>
          <cell r="Q33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41780.101461432278</v>
          </cell>
          <cell r="O36">
            <v>0</v>
          </cell>
          <cell r="P36">
            <v>0</v>
          </cell>
          <cell r="Q36">
            <v>0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46165.241566057237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11852.490411106888</v>
          </cell>
          <cell r="M39">
            <v>0</v>
          </cell>
          <cell r="N39">
            <v>708043.93053479725</v>
          </cell>
          <cell r="O39">
            <v>0</v>
          </cell>
          <cell r="P39">
            <v>0</v>
          </cell>
          <cell r="Q39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39175.211819636257</v>
          </cell>
          <cell r="G42">
            <v>0</v>
          </cell>
          <cell r="H42">
            <v>0</v>
          </cell>
          <cell r="I42">
            <v>0</v>
          </cell>
          <cell r="J42">
            <v>49452.156317046036</v>
          </cell>
          <cell r="K42">
            <v>0</v>
          </cell>
          <cell r="L42">
            <v>0</v>
          </cell>
          <cell r="M42">
            <v>88005.493179367113</v>
          </cell>
          <cell r="N42">
            <v>3627062.8896928802</v>
          </cell>
          <cell r="O42">
            <v>0</v>
          </cell>
          <cell r="P42">
            <v>0</v>
          </cell>
          <cell r="Q42">
            <v>0</v>
          </cell>
        </row>
        <row r="43">
          <cell r="C43">
            <v>0</v>
          </cell>
          <cell r="D43">
            <v>11157.853173294616</v>
          </cell>
          <cell r="E43">
            <v>0</v>
          </cell>
          <cell r="F43">
            <v>71166.361144859286</v>
          </cell>
          <cell r="G43">
            <v>139573.5766132687</v>
          </cell>
          <cell r="H43">
            <v>3692.4431942926103</v>
          </cell>
          <cell r="I43">
            <v>0</v>
          </cell>
          <cell r="J43">
            <v>145930.08943749496</v>
          </cell>
          <cell r="K43">
            <v>177224.6611974258</v>
          </cell>
          <cell r="L43">
            <v>234228.57206633038</v>
          </cell>
          <cell r="M43">
            <v>118937.22370055242</v>
          </cell>
          <cell r="N43">
            <v>7837668.597171328</v>
          </cell>
          <cell r="O43">
            <v>0</v>
          </cell>
          <cell r="P43">
            <v>0</v>
          </cell>
          <cell r="Q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1303772.9750580178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</row>
        <row r="49">
          <cell r="C49">
            <v>0</v>
          </cell>
          <cell r="D49">
            <v>11157.853173294616</v>
          </cell>
          <cell r="E49">
            <v>0</v>
          </cell>
          <cell r="F49">
            <v>156506.81453055277</v>
          </cell>
          <cell r="G49">
            <v>1443346.5516712866</v>
          </cell>
          <cell r="H49">
            <v>3692.4431942926103</v>
          </cell>
          <cell r="I49">
            <v>0</v>
          </cell>
          <cell r="J49">
            <v>195382.24575454099</v>
          </cell>
          <cell r="K49">
            <v>177224.6611974258</v>
          </cell>
          <cell r="L49">
            <v>246081.06247743726</v>
          </cell>
          <cell r="M49">
            <v>206942.71687991952</v>
          </cell>
          <cell r="N49">
            <v>12214555.518860437</v>
          </cell>
          <cell r="O49">
            <v>0</v>
          </cell>
          <cell r="P49">
            <v>0</v>
          </cell>
          <cell r="Q49">
            <v>0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94538.37098149315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1910234.8358866964</v>
          </cell>
          <cell r="O52">
            <v>0</v>
          </cell>
          <cell r="P52">
            <v>0</v>
          </cell>
          <cell r="Q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185246.51024458403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73753.781224575854</v>
          </cell>
          <cell r="O55">
            <v>0</v>
          </cell>
          <cell r="P55">
            <v>0</v>
          </cell>
          <cell r="Q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379707.56728966878</v>
          </cell>
          <cell r="H58">
            <v>0</v>
          </cell>
          <cell r="I58">
            <v>350864.64154988038</v>
          </cell>
          <cell r="J58">
            <v>197526.14925182034</v>
          </cell>
          <cell r="K58">
            <v>0</v>
          </cell>
          <cell r="L58">
            <v>0</v>
          </cell>
          <cell r="M58">
            <v>589373.9301265995</v>
          </cell>
          <cell r="N58">
            <v>3131927.9932347122</v>
          </cell>
          <cell r="O58">
            <v>0</v>
          </cell>
          <cell r="P58">
            <v>0</v>
          </cell>
          <cell r="Q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94538.37098149315</v>
          </cell>
          <cell r="G65">
            <v>379707.56728966878</v>
          </cell>
          <cell r="H65">
            <v>0</v>
          </cell>
          <cell r="I65">
            <v>536111.15179446444</v>
          </cell>
          <cell r="J65">
            <v>197526.14925182034</v>
          </cell>
          <cell r="K65">
            <v>0</v>
          </cell>
          <cell r="L65">
            <v>0</v>
          </cell>
          <cell r="M65">
            <v>589373.9301265995</v>
          </cell>
          <cell r="N65">
            <v>5115916.6103459839</v>
          </cell>
          <cell r="O65">
            <v>0</v>
          </cell>
          <cell r="P65">
            <v>0</v>
          </cell>
          <cell r="Q65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1027</v>
          </cell>
          <cell r="J74">
            <v>0</v>
          </cell>
          <cell r="K74">
            <v>9034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5">
          <cell r="C75">
            <v>112636.99900000003</v>
          </cell>
          <cell r="D75">
            <v>218561.92079999999</v>
          </cell>
          <cell r="E75">
            <v>374436.430635</v>
          </cell>
          <cell r="F75">
            <v>836368.32034648606</v>
          </cell>
          <cell r="G75">
            <v>639298.7292325329</v>
          </cell>
          <cell r="H75">
            <v>210686.79172000012</v>
          </cell>
          <cell r="I75">
            <v>425720.98494460178</v>
          </cell>
          <cell r="J75">
            <v>361626.66266499972</v>
          </cell>
          <cell r="K75">
            <v>468901.39501611225</v>
          </cell>
          <cell r="L75">
            <v>474368.69563270768</v>
          </cell>
          <cell r="M75">
            <v>294000.11418000003</v>
          </cell>
          <cell r="N75">
            <v>1015751.7607799999</v>
          </cell>
          <cell r="O75">
            <v>0</v>
          </cell>
          <cell r="P75">
            <v>0</v>
          </cell>
          <cell r="Q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</row>
        <row r="81">
          <cell r="C81">
            <v>112636.99900000003</v>
          </cell>
          <cell r="D81">
            <v>218561.92079999999</v>
          </cell>
          <cell r="E81">
            <v>374436.430635</v>
          </cell>
          <cell r="F81">
            <v>836368.32034648606</v>
          </cell>
          <cell r="G81">
            <v>639298.7292325329</v>
          </cell>
          <cell r="H81">
            <v>210686.79172000012</v>
          </cell>
          <cell r="I81">
            <v>426747.98494460178</v>
          </cell>
          <cell r="J81">
            <v>361626.66266499972</v>
          </cell>
          <cell r="K81">
            <v>477935.39501611225</v>
          </cell>
          <cell r="L81">
            <v>474368.69563270768</v>
          </cell>
          <cell r="M81">
            <v>294000.11418000003</v>
          </cell>
          <cell r="N81">
            <v>1015751.7607799999</v>
          </cell>
          <cell r="O81">
            <v>0</v>
          </cell>
          <cell r="P81">
            <v>0</v>
          </cell>
          <cell r="Q81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4065.2080000000001</v>
          </cell>
          <cell r="K86">
            <v>0</v>
          </cell>
          <cell r="L86">
            <v>0</v>
          </cell>
          <cell r="M86">
            <v>0</v>
          </cell>
          <cell r="N86">
            <v>4065.2080000000001</v>
          </cell>
          <cell r="O86">
            <v>0</v>
          </cell>
          <cell r="P86">
            <v>0</v>
          </cell>
          <cell r="Q86">
            <v>0</v>
          </cell>
        </row>
        <row r="87">
          <cell r="C87">
            <v>16469.68</v>
          </cell>
          <cell r="D87">
            <v>2257.0239999999999</v>
          </cell>
          <cell r="E87">
            <v>31739.400000000005</v>
          </cell>
          <cell r="F87">
            <v>15985.115999999998</v>
          </cell>
          <cell r="G87">
            <v>48280.527999999991</v>
          </cell>
          <cell r="H87">
            <v>6341.4679999999998</v>
          </cell>
          <cell r="I87">
            <v>93353.224000000002</v>
          </cell>
          <cell r="J87">
            <v>71253.808000000005</v>
          </cell>
          <cell r="K87">
            <v>221559.33199999999</v>
          </cell>
          <cell r="L87">
            <v>608181.86400000018</v>
          </cell>
          <cell r="M87">
            <v>438229.05599999998</v>
          </cell>
          <cell r="N87">
            <v>851379.86400000041</v>
          </cell>
          <cell r="O87">
            <v>0</v>
          </cell>
          <cell r="P87">
            <v>0</v>
          </cell>
          <cell r="Q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</row>
        <row r="90">
          <cell r="C90">
            <v>0</v>
          </cell>
          <cell r="D90">
            <v>17215.304</v>
          </cell>
          <cell r="E90">
            <v>13342.456</v>
          </cell>
          <cell r="F90">
            <v>6886.4880000000012</v>
          </cell>
          <cell r="G90">
            <v>2582.2040000000002</v>
          </cell>
          <cell r="H90">
            <v>0</v>
          </cell>
          <cell r="I90">
            <v>68530.540000000008</v>
          </cell>
          <cell r="J90">
            <v>0</v>
          </cell>
          <cell r="K90">
            <v>124897.516</v>
          </cell>
          <cell r="L90">
            <v>278356.82799999998</v>
          </cell>
          <cell r="M90">
            <v>396954.09600000002</v>
          </cell>
          <cell r="N90">
            <v>739680.99199999985</v>
          </cell>
          <cell r="O90">
            <v>0</v>
          </cell>
          <cell r="P90">
            <v>0</v>
          </cell>
          <cell r="Q90">
            <v>0</v>
          </cell>
        </row>
        <row r="91">
          <cell r="C91">
            <v>2858020.966571691</v>
          </cell>
          <cell r="D91">
            <v>3089750.175928555</v>
          </cell>
          <cell r="E91">
            <v>3019501.1940316493</v>
          </cell>
          <cell r="F91">
            <v>5830890.9641921595</v>
          </cell>
          <cell r="G91">
            <v>5094025.6700967187</v>
          </cell>
          <cell r="H91">
            <v>6104567.7426559767</v>
          </cell>
          <cell r="I91">
            <v>6021117.5609145034</v>
          </cell>
          <cell r="J91">
            <v>6397740.4868368441</v>
          </cell>
          <cell r="K91">
            <v>5222520.7181932833</v>
          </cell>
          <cell r="L91">
            <v>6494478.5076064309</v>
          </cell>
          <cell r="M91">
            <v>10063212.864902213</v>
          </cell>
          <cell r="N91">
            <v>18289698.782719698</v>
          </cell>
          <cell r="O91">
            <v>0</v>
          </cell>
          <cell r="P91">
            <v>0</v>
          </cell>
          <cell r="Q91">
            <v>0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58078.979999999996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12911.936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117618.98000000001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</row>
        <row r="94"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</row>
        <row r="95">
          <cell r="C95">
            <v>37472.644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348.08000000000004</v>
          </cell>
          <cell r="O95">
            <v>0</v>
          </cell>
          <cell r="P95">
            <v>0</v>
          </cell>
          <cell r="Q95">
            <v>0</v>
          </cell>
        </row>
        <row r="96">
          <cell r="C96">
            <v>0</v>
          </cell>
          <cell r="D96">
            <v>0</v>
          </cell>
          <cell r="E96">
            <v>19378.896000000001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19378.896000000001</v>
          </cell>
          <cell r="L96">
            <v>0</v>
          </cell>
          <cell r="M96">
            <v>0</v>
          </cell>
          <cell r="N96">
            <v>19378.896000000001</v>
          </cell>
          <cell r="O96">
            <v>0</v>
          </cell>
          <cell r="P96">
            <v>0</v>
          </cell>
          <cell r="Q96">
            <v>0</v>
          </cell>
        </row>
        <row r="97">
          <cell r="C97">
            <v>2911963.290571691</v>
          </cell>
          <cell r="D97">
            <v>3109222.5039285552</v>
          </cell>
          <cell r="E97">
            <v>3083961.9460316496</v>
          </cell>
          <cell r="F97">
            <v>5866674.5041921595</v>
          </cell>
          <cell r="G97">
            <v>5144888.4020967185</v>
          </cell>
          <cell r="H97">
            <v>6110909.210655977</v>
          </cell>
          <cell r="I97">
            <v>6241080.3049145043</v>
          </cell>
          <cell r="J97">
            <v>6473059.502836844</v>
          </cell>
          <cell r="K97">
            <v>5588356.4621932833</v>
          </cell>
          <cell r="L97">
            <v>7498636.1796064312</v>
          </cell>
          <cell r="M97">
            <v>10898396.016902214</v>
          </cell>
          <cell r="N97">
            <v>19904551.822719697</v>
          </cell>
          <cell r="O97">
            <v>0</v>
          </cell>
          <cell r="P97">
            <v>0</v>
          </cell>
          <cell r="Q97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</row>
        <row r="107"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225638.46232500003</v>
          </cell>
          <cell r="K108">
            <v>154629.92700183831</v>
          </cell>
          <cell r="L108">
            <v>0</v>
          </cell>
          <cell r="M108">
            <v>0</v>
          </cell>
          <cell r="N108">
            <v>20407.130000000005</v>
          </cell>
          <cell r="O108">
            <v>0</v>
          </cell>
          <cell r="P108">
            <v>0</v>
          </cell>
          <cell r="Q108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225638.46232500003</v>
          </cell>
          <cell r="K113">
            <v>154629.92700183831</v>
          </cell>
          <cell r="L113">
            <v>0</v>
          </cell>
          <cell r="M113">
            <v>0</v>
          </cell>
          <cell r="N113">
            <v>20407.130000000005</v>
          </cell>
          <cell r="O113">
            <v>0</v>
          </cell>
          <cell r="P113">
            <v>0</v>
          </cell>
          <cell r="Q113">
            <v>0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</row>
        <row r="123">
          <cell r="C123">
            <v>0</v>
          </cell>
          <cell r="D123">
            <v>3052.6015014648438</v>
          </cell>
          <cell r="E123">
            <v>182677.19427490234</v>
          </cell>
          <cell r="F123">
            <v>0</v>
          </cell>
          <cell r="G123">
            <v>0</v>
          </cell>
          <cell r="H123">
            <v>0</v>
          </cell>
          <cell r="I123">
            <v>56277.94384765625</v>
          </cell>
          <cell r="J123">
            <v>5666.5016479492188</v>
          </cell>
          <cell r="K123">
            <v>0</v>
          </cell>
          <cell r="L123">
            <v>121434.16351318359</v>
          </cell>
          <cell r="M123">
            <v>5776.3775024414063</v>
          </cell>
          <cell r="N123">
            <v>13385.460090637207</v>
          </cell>
          <cell r="O123">
            <v>0</v>
          </cell>
          <cell r="P123">
            <v>0</v>
          </cell>
          <cell r="Q123">
            <v>0</v>
          </cell>
        </row>
        <row r="124"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</row>
        <row r="129">
          <cell r="C129">
            <v>0</v>
          </cell>
          <cell r="D129">
            <v>3052.6015014648438</v>
          </cell>
          <cell r="E129">
            <v>182677.19427490234</v>
          </cell>
          <cell r="F129">
            <v>0</v>
          </cell>
          <cell r="G129">
            <v>0</v>
          </cell>
          <cell r="H129">
            <v>0</v>
          </cell>
          <cell r="I129">
            <v>56277.94384765625</v>
          </cell>
          <cell r="J129">
            <v>5666.5016479492188</v>
          </cell>
          <cell r="K129">
            <v>0</v>
          </cell>
          <cell r="L129">
            <v>121434.16351318359</v>
          </cell>
          <cell r="M129">
            <v>5776.3775024414063</v>
          </cell>
          <cell r="N129">
            <v>13385.460090637207</v>
          </cell>
          <cell r="O129">
            <v>0</v>
          </cell>
          <cell r="P129">
            <v>0</v>
          </cell>
          <cell r="Q129">
            <v>0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</row>
        <row r="134"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</row>
        <row r="135"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</row>
        <row r="136"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</row>
        <row r="138"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112874.140625</v>
          </cell>
          <cell r="J138">
            <v>0</v>
          </cell>
          <cell r="K138">
            <v>0</v>
          </cell>
          <cell r="L138">
            <v>0</v>
          </cell>
          <cell r="M138">
            <v>112874.140625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</row>
        <row r="139">
          <cell r="C139">
            <v>0</v>
          </cell>
          <cell r="D139">
            <v>21264.220775604248</v>
          </cell>
          <cell r="E139">
            <v>45118.02921295166</v>
          </cell>
          <cell r="F139">
            <v>0</v>
          </cell>
          <cell r="G139">
            <v>13293.229316711426</v>
          </cell>
          <cell r="H139">
            <v>82639.398880004883</v>
          </cell>
          <cell r="I139">
            <v>0</v>
          </cell>
          <cell r="J139">
            <v>0</v>
          </cell>
          <cell r="K139">
            <v>11116.16455078125</v>
          </cell>
          <cell r="L139">
            <v>248398.69581604004</v>
          </cell>
          <cell r="M139">
            <v>0</v>
          </cell>
          <cell r="N139">
            <v>25496.135902404785</v>
          </cell>
          <cell r="O139">
            <v>0</v>
          </cell>
          <cell r="P139">
            <v>0</v>
          </cell>
          <cell r="Q139">
            <v>0</v>
          </cell>
        </row>
        <row r="140"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</row>
        <row r="143"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</row>
        <row r="144"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</row>
        <row r="145">
          <cell r="C145">
            <v>0</v>
          </cell>
          <cell r="D145">
            <v>21264.220775604248</v>
          </cell>
          <cell r="E145">
            <v>45118.02921295166</v>
          </cell>
          <cell r="F145">
            <v>0</v>
          </cell>
          <cell r="G145">
            <v>13293.229316711426</v>
          </cell>
          <cell r="H145">
            <v>82639.398880004883</v>
          </cell>
          <cell r="I145">
            <v>112874.140625</v>
          </cell>
          <cell r="J145">
            <v>0</v>
          </cell>
          <cell r="K145">
            <v>11116.16455078125</v>
          </cell>
          <cell r="L145">
            <v>248398.69581604004</v>
          </cell>
          <cell r="M145">
            <v>112874.140625</v>
          </cell>
          <cell r="N145">
            <v>25496.135902404785</v>
          </cell>
          <cell r="O145">
            <v>0</v>
          </cell>
          <cell r="P145">
            <v>0</v>
          </cell>
          <cell r="Q145">
            <v>0</v>
          </cell>
        </row>
        <row r="148"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</row>
        <row r="149"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</row>
        <row r="150"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</row>
        <row r="151"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</row>
        <row r="152"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</row>
        <row r="153"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</row>
        <row r="154"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</row>
        <row r="155"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</row>
        <row r="156"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</row>
        <row r="157"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</row>
        <row r="158"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</row>
        <row r="159"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</row>
        <row r="160"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</row>
        <row r="161"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</row>
        <row r="164">
          <cell r="C164">
            <v>0</v>
          </cell>
          <cell r="D164">
            <v>65583.517999999996</v>
          </cell>
          <cell r="E164">
            <v>0</v>
          </cell>
          <cell r="F164">
            <v>390203.74098149315</v>
          </cell>
          <cell r="G164">
            <v>0</v>
          </cell>
          <cell r="H164">
            <v>0</v>
          </cell>
          <cell r="I164">
            <v>0</v>
          </cell>
          <cell r="J164">
            <v>653122.47</v>
          </cell>
          <cell r="K164">
            <v>0</v>
          </cell>
          <cell r="L164">
            <v>1745293.5499999998</v>
          </cell>
          <cell r="M164">
            <v>129542.41299999999</v>
          </cell>
          <cell r="N164">
            <v>2086271.0593481287</v>
          </cell>
          <cell r="O164">
            <v>0</v>
          </cell>
          <cell r="P164">
            <v>0</v>
          </cell>
          <cell r="Q164">
            <v>0</v>
          </cell>
        </row>
        <row r="165"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38461.056263358529</v>
          </cell>
          <cell r="I165">
            <v>0</v>
          </cell>
          <cell r="J165">
            <v>0</v>
          </cell>
          <cell r="K165">
            <v>8969.0453397970905</v>
          </cell>
          <cell r="L165">
            <v>13540.25337058285</v>
          </cell>
          <cell r="M165">
            <v>0</v>
          </cell>
          <cell r="N165">
            <v>20043.306586855098</v>
          </cell>
          <cell r="O165">
            <v>0</v>
          </cell>
          <cell r="P165">
            <v>0</v>
          </cell>
          <cell r="Q165">
            <v>0</v>
          </cell>
        </row>
        <row r="166"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4065.2080000000001</v>
          </cell>
          <cell r="K166">
            <v>0</v>
          </cell>
          <cell r="L166">
            <v>0</v>
          </cell>
          <cell r="M166">
            <v>0</v>
          </cell>
          <cell r="N166">
            <v>4065.2080000000001</v>
          </cell>
          <cell r="O166">
            <v>0</v>
          </cell>
          <cell r="P166">
            <v>0</v>
          </cell>
          <cell r="Q166">
            <v>0</v>
          </cell>
        </row>
        <row r="167">
          <cell r="C167">
            <v>885461.04585167428</v>
          </cell>
          <cell r="D167">
            <v>2257.0239999999999</v>
          </cell>
          <cell r="E167">
            <v>37797.624791491879</v>
          </cell>
          <cell r="F167">
            <v>97749.024064756246</v>
          </cell>
          <cell r="G167">
            <v>172635.92119331026</v>
          </cell>
          <cell r="H167">
            <v>602693.80183831335</v>
          </cell>
          <cell r="I167">
            <v>652711.29361598019</v>
          </cell>
          <cell r="J167">
            <v>1051312.2964957582</v>
          </cell>
          <cell r="K167">
            <v>1393744.6877698647</v>
          </cell>
          <cell r="L167">
            <v>2415331.7754811943</v>
          </cell>
          <cell r="M167">
            <v>1274609.5503569632</v>
          </cell>
          <cell r="N167">
            <v>2797802.3466374404</v>
          </cell>
          <cell r="O167">
            <v>0</v>
          </cell>
          <cell r="P167">
            <v>0</v>
          </cell>
          <cell r="Q167">
            <v>0</v>
          </cell>
        </row>
        <row r="168"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</row>
        <row r="169"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44326.094357732356</v>
          </cell>
          <cell r="O169">
            <v>0</v>
          </cell>
          <cell r="P169">
            <v>0</v>
          </cell>
          <cell r="Q169">
            <v>0</v>
          </cell>
        </row>
        <row r="170">
          <cell r="C170">
            <v>805458.16012541926</v>
          </cell>
          <cell r="D170">
            <v>39359.434782639662</v>
          </cell>
          <cell r="E170">
            <v>18247.77622147584</v>
          </cell>
          <cell r="F170">
            <v>236739.96938271201</v>
          </cell>
          <cell r="G170">
            <v>867735.27405192296</v>
          </cell>
          <cell r="H170">
            <v>580296.29584120738</v>
          </cell>
          <cell r="I170">
            <v>648606.69117251213</v>
          </cell>
          <cell r="J170">
            <v>633719.04842096497</v>
          </cell>
          <cell r="K170">
            <v>1595921.0399590863</v>
          </cell>
          <cell r="L170">
            <v>1850526.3951801264</v>
          </cell>
          <cell r="M170">
            <v>2390495.5534964278</v>
          </cell>
          <cell r="N170">
            <v>13336760.589932704</v>
          </cell>
          <cell r="O170">
            <v>0</v>
          </cell>
          <cell r="P170">
            <v>0</v>
          </cell>
          <cell r="Q170">
            <v>0</v>
          </cell>
        </row>
        <row r="171">
          <cell r="C171">
            <v>3092541.2295716908</v>
          </cell>
          <cell r="D171">
            <v>3421427.1006774539</v>
          </cell>
          <cell r="E171">
            <v>3491143.8998796009</v>
          </cell>
          <cell r="F171">
            <v>6907592.6596835051</v>
          </cell>
          <cell r="G171">
            <v>5919407.9812592315</v>
          </cell>
          <cell r="H171">
            <v>6562340.8524502739</v>
          </cell>
          <cell r="I171">
            <v>6594750.5218591057</v>
          </cell>
          <cell r="J171">
            <v>6956102.168939339</v>
          </cell>
          <cell r="K171">
            <v>5921777.0609576022</v>
          </cell>
          <cell r="L171">
            <v>7767507.3811215088</v>
          </cell>
          <cell r="M171">
            <v>11105699.826782767</v>
          </cell>
          <cell r="N171">
            <v>28894323.17857343</v>
          </cell>
          <cell r="O171">
            <v>0</v>
          </cell>
          <cell r="P171">
            <v>0</v>
          </cell>
          <cell r="Q171">
            <v>0</v>
          </cell>
        </row>
        <row r="172"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58078.979999999996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</row>
        <row r="173">
          <cell r="C173">
            <v>349071.7172751422</v>
          </cell>
          <cell r="D173">
            <v>0</v>
          </cell>
          <cell r="E173">
            <v>0</v>
          </cell>
          <cell r="F173">
            <v>345985.57431450469</v>
          </cell>
          <cell r="G173">
            <v>312598.12800311152</v>
          </cell>
          <cell r="H173">
            <v>0</v>
          </cell>
          <cell r="I173">
            <v>323609.13340516627</v>
          </cell>
          <cell r="J173">
            <v>834036.30739132001</v>
          </cell>
          <cell r="K173">
            <v>340472.23726261349</v>
          </cell>
          <cell r="L173">
            <v>300024.02675076155</v>
          </cell>
          <cell r="M173">
            <v>360623.6073192202</v>
          </cell>
          <cell r="N173">
            <v>884842.36335089849</v>
          </cell>
          <cell r="O173">
            <v>0</v>
          </cell>
          <cell r="P173">
            <v>0</v>
          </cell>
          <cell r="Q173">
            <v>0</v>
          </cell>
        </row>
        <row r="174"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141994.74900758473</v>
          </cell>
          <cell r="L174">
            <v>0</v>
          </cell>
          <cell r="M174">
            <v>0</v>
          </cell>
          <cell r="N174">
            <v>1697481.818216949</v>
          </cell>
          <cell r="O174">
            <v>0</v>
          </cell>
          <cell r="P174">
            <v>0</v>
          </cell>
          <cell r="Q174">
            <v>0</v>
          </cell>
        </row>
        <row r="175">
          <cell r="C175">
            <v>70607.916805421206</v>
          </cell>
          <cell r="D175">
            <v>0</v>
          </cell>
          <cell r="E175">
            <v>0</v>
          </cell>
          <cell r="F175">
            <v>28120.731071812268</v>
          </cell>
          <cell r="G175">
            <v>1317254.6126131436</v>
          </cell>
          <cell r="H175">
            <v>53926.550220503123</v>
          </cell>
          <cell r="I175">
            <v>0</v>
          </cell>
          <cell r="J175">
            <v>9540.3431467871105</v>
          </cell>
          <cell r="K175">
            <v>2175.3897708362788</v>
          </cell>
          <cell r="L175">
            <v>0</v>
          </cell>
          <cell r="M175">
            <v>122587.13506723587</v>
          </cell>
          <cell r="N175">
            <v>469959.00522012514</v>
          </cell>
          <cell r="O175">
            <v>0</v>
          </cell>
          <cell r="P175">
            <v>0</v>
          </cell>
          <cell r="Q175">
            <v>0</v>
          </cell>
        </row>
        <row r="176">
          <cell r="C176">
            <v>0</v>
          </cell>
          <cell r="D176">
            <v>0</v>
          </cell>
          <cell r="E176">
            <v>19378.896000000001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19378.896000000001</v>
          </cell>
          <cell r="L176">
            <v>0</v>
          </cell>
          <cell r="M176">
            <v>0</v>
          </cell>
          <cell r="N176">
            <v>237402.48552973071</v>
          </cell>
          <cell r="O176">
            <v>0</v>
          </cell>
          <cell r="P176">
            <v>0</v>
          </cell>
          <cell r="Q176">
            <v>0</v>
          </cell>
        </row>
        <row r="177">
          <cell r="C177">
            <v>5203140.0696293479</v>
          </cell>
          <cell r="D177">
            <v>3528627.0774600934</v>
          </cell>
          <cell r="E177">
            <v>3566568.1968925688</v>
          </cell>
          <cell r="F177">
            <v>8006391.6994987838</v>
          </cell>
          <cell r="G177">
            <v>8589631.9171207193</v>
          </cell>
          <cell r="H177">
            <v>7837718.5566136567</v>
          </cell>
          <cell r="I177">
            <v>8277756.6200527651</v>
          </cell>
          <cell r="J177">
            <v>10141897.842394169</v>
          </cell>
          <cell r="K177">
            <v>9424433.1060673855</v>
          </cell>
          <cell r="L177">
            <v>14092223.381904174</v>
          </cell>
          <cell r="M177">
            <v>15383558.086022615</v>
          </cell>
          <cell r="N177">
            <v>50473277.45575399</v>
          </cell>
          <cell r="O177">
            <v>0</v>
          </cell>
          <cell r="P177">
            <v>0</v>
          </cell>
          <cell r="Q177">
            <v>0</v>
          </cell>
        </row>
        <row r="180"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</row>
        <row r="181"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</row>
        <row r="182"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</row>
        <row r="183"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</row>
        <row r="184"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</row>
        <row r="185"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</row>
        <row r="186"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</row>
        <row r="187">
          <cell r="C187">
            <v>0</v>
          </cell>
          <cell r="D187">
            <v>181753.52627146486</v>
          </cell>
          <cell r="E187">
            <v>205462.59867490234</v>
          </cell>
          <cell r="F187">
            <v>256410.11370000005</v>
          </cell>
          <cell r="G187">
            <v>0</v>
          </cell>
          <cell r="H187">
            <v>0</v>
          </cell>
          <cell r="I187">
            <v>62475.118247656254</v>
          </cell>
          <cell r="J187">
            <v>15803.165647949219</v>
          </cell>
          <cell r="K187">
            <v>0</v>
          </cell>
          <cell r="L187">
            <v>121434.16351318359</v>
          </cell>
          <cell r="M187">
            <v>100641.89000244142</v>
          </cell>
          <cell r="N187">
            <v>13385.460090637207</v>
          </cell>
          <cell r="O187">
            <v>0</v>
          </cell>
          <cell r="P187">
            <v>0</v>
          </cell>
          <cell r="Q187">
            <v>0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</row>
        <row r="189"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</row>
        <row r="190"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</row>
        <row r="191"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</row>
        <row r="192"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</row>
        <row r="193">
          <cell r="C193">
            <v>0</v>
          </cell>
          <cell r="D193">
            <v>181753.52627146486</v>
          </cell>
          <cell r="E193">
            <v>205462.59867490234</v>
          </cell>
          <cell r="F193">
            <v>256410.11370000005</v>
          </cell>
          <cell r="G193">
            <v>0</v>
          </cell>
          <cell r="H193">
            <v>0</v>
          </cell>
          <cell r="I193">
            <v>62475.118247656254</v>
          </cell>
          <cell r="J193">
            <v>15803.165647949219</v>
          </cell>
          <cell r="K193">
            <v>0</v>
          </cell>
          <cell r="L193">
            <v>121434.16351318359</v>
          </cell>
          <cell r="M193">
            <v>100641.89000244142</v>
          </cell>
          <cell r="N193">
            <v>13385.460090637207</v>
          </cell>
          <cell r="O193">
            <v>0</v>
          </cell>
          <cell r="P193">
            <v>0</v>
          </cell>
          <cell r="Q193">
            <v>0</v>
          </cell>
        </row>
      </sheetData>
      <sheetData sheetId="3">
        <row r="23">
          <cell r="F23">
            <v>0.79015470747957905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selection activeCell="J15" sqref="J15"/>
    </sheetView>
  </sheetViews>
  <sheetFormatPr defaultRowHeight="14.4" x14ac:dyDescent="0.3"/>
  <cols>
    <col min="1" max="1" width="22" customWidth="1"/>
    <col min="2" max="2" width="6.44140625" customWidth="1"/>
    <col min="3" max="3" width="15.5546875" customWidth="1"/>
    <col min="5" max="5" width="12" bestFit="1" customWidth="1"/>
  </cols>
  <sheetData>
    <row r="1" spans="1:15" x14ac:dyDescent="0.3">
      <c r="A1" s="1" t="s">
        <v>0</v>
      </c>
    </row>
    <row r="3" spans="1:15" x14ac:dyDescent="0.3">
      <c r="A3" s="424" t="s">
        <v>1</v>
      </c>
    </row>
    <row r="4" spans="1:15" x14ac:dyDescent="0.3">
      <c r="D4" s="421">
        <v>43831</v>
      </c>
      <c r="E4" s="421">
        <v>43862</v>
      </c>
      <c r="F4" s="421">
        <v>43891</v>
      </c>
      <c r="G4" s="421">
        <v>43922</v>
      </c>
      <c r="H4" s="421">
        <v>43952</v>
      </c>
      <c r="I4" s="421">
        <v>43983</v>
      </c>
      <c r="J4" s="421">
        <v>44013</v>
      </c>
      <c r="K4" s="421">
        <v>44044</v>
      </c>
      <c r="L4" s="421">
        <v>44075</v>
      </c>
      <c r="M4" s="421">
        <v>44105</v>
      </c>
      <c r="N4" s="421">
        <v>44136</v>
      </c>
      <c r="O4" s="421">
        <v>44166</v>
      </c>
    </row>
    <row r="5" spans="1:15" x14ac:dyDescent="0.3">
      <c r="A5" t="s">
        <v>2</v>
      </c>
      <c r="B5" t="s">
        <v>3</v>
      </c>
      <c r="C5" t="s">
        <v>4</v>
      </c>
      <c r="D5" t="b">
        <f>'YTD PROGRAM SUMMARY'!C11='YTD PROGRAM SUMMARY'!C12</f>
        <v>1</v>
      </c>
      <c r="E5" t="b">
        <f>'YTD PROGRAM SUMMARY'!D11='YTD PROGRAM SUMMARY'!D12</f>
        <v>1</v>
      </c>
      <c r="F5" t="b">
        <f>'YTD PROGRAM SUMMARY'!E11='YTD PROGRAM SUMMARY'!E12</f>
        <v>1</v>
      </c>
      <c r="G5" t="b">
        <f>'YTD PROGRAM SUMMARY'!F11='YTD PROGRAM SUMMARY'!F12</f>
        <v>1</v>
      </c>
      <c r="H5" t="b">
        <f>'YTD PROGRAM SUMMARY'!G11='YTD PROGRAM SUMMARY'!G12</f>
        <v>1</v>
      </c>
      <c r="I5" t="b">
        <f>'YTD PROGRAM SUMMARY'!H11='YTD PROGRAM SUMMARY'!H12</f>
        <v>1</v>
      </c>
      <c r="J5" s="479">
        <f>'YTD PROGRAM SUMMARY'!I11-'YTD PROGRAM SUMMARY'!I12</f>
        <v>0</v>
      </c>
      <c r="K5" t="b">
        <f>'YTD PROGRAM SUMMARY'!J11='YTD PROGRAM SUMMARY'!J12</f>
        <v>1</v>
      </c>
      <c r="L5" s="478">
        <f>'YTD PROGRAM SUMMARY'!K11-'YTD PROGRAM SUMMARY'!K12</f>
        <v>0</v>
      </c>
      <c r="M5" s="478">
        <f>'YTD PROGRAM SUMMARY'!L11-'YTD PROGRAM SUMMARY'!L12</f>
        <v>0</v>
      </c>
      <c r="N5" t="b">
        <f>'YTD PROGRAM SUMMARY'!M11='YTD PROGRAM SUMMARY'!M12</f>
        <v>1</v>
      </c>
      <c r="O5" t="b">
        <f>'YTD PROGRAM SUMMARY'!N11='YTD PROGRAM SUMMARY'!N12</f>
        <v>1</v>
      </c>
    </row>
    <row r="8" spans="1:15" x14ac:dyDescent="0.3">
      <c r="A8" s="424" t="s">
        <v>5</v>
      </c>
    </row>
    <row r="9" spans="1:15" x14ac:dyDescent="0.3">
      <c r="A9" t="s">
        <v>6</v>
      </c>
      <c r="B9" t="s">
        <v>7</v>
      </c>
      <c r="C9" t="s">
        <v>8</v>
      </c>
      <c r="D9" t="b">
        <f>'RES kWh ENTRY'!O183='RES kWh ENTRY'!P184</f>
        <v>1</v>
      </c>
    </row>
    <row r="10" spans="1:15" x14ac:dyDescent="0.3">
      <c r="B10" t="s">
        <v>7</v>
      </c>
      <c r="C10" t="s">
        <v>9</v>
      </c>
      <c r="D10" t="b">
        <f>'RES kWh ENTRY'!O197='RES kWh ENTRY'!P197</f>
        <v>1</v>
      </c>
    </row>
    <row r="11" spans="1:15" x14ac:dyDescent="0.3">
      <c r="B11" t="s">
        <v>7</v>
      </c>
      <c r="C11" t="s">
        <v>10</v>
      </c>
      <c r="D11" t="b">
        <f>'RES kWh ENTRY'!O198='RES kWh ENTRY'!P198</f>
        <v>1</v>
      </c>
    </row>
    <row r="12" spans="1:15" x14ac:dyDescent="0.3">
      <c r="A12" t="s">
        <v>11</v>
      </c>
      <c r="B12" t="s">
        <v>12</v>
      </c>
      <c r="C12" t="s">
        <v>8</v>
      </c>
      <c r="D12" t="b">
        <f>'BIZ kWh ENTRY'!O177='BIZ kWh ENTRY'!P177</f>
        <v>1</v>
      </c>
    </row>
    <row r="13" spans="1:15" x14ac:dyDescent="0.3">
      <c r="B13" t="s">
        <v>12</v>
      </c>
      <c r="C13" t="s">
        <v>9</v>
      </c>
      <c r="D13" t="b">
        <f>'BIZ kWh ENTRY'!O193='BIZ kWh ENTRY'!P193</f>
        <v>1</v>
      </c>
    </row>
    <row r="14" spans="1:15" x14ac:dyDescent="0.3">
      <c r="B14" t="s">
        <v>12</v>
      </c>
      <c r="C14" t="s">
        <v>13</v>
      </c>
      <c r="D14" t="b">
        <f>'BIZ kWh ENTRY'!O113='BIZ kWh ENTRY'!P113</f>
        <v>1</v>
      </c>
    </row>
    <row r="15" spans="1:15" x14ac:dyDescent="0.3">
      <c r="B15" t="s">
        <v>12</v>
      </c>
      <c r="C15" t="s">
        <v>10</v>
      </c>
      <c r="D15" s="478">
        <f>'BIZ kWh ENTRY'!O194-'BIZ kWh ENTRY'!P194</f>
        <v>0</v>
      </c>
    </row>
    <row r="16" spans="1:15" x14ac:dyDescent="0.3">
      <c r="B16" t="s">
        <v>14</v>
      </c>
      <c r="C16" t="s">
        <v>8</v>
      </c>
      <c r="D16" s="478">
        <f>'BIZ kWh ENTRY'!AE177-'BIZ kWh ENTRY'!AF177</f>
        <v>0</v>
      </c>
    </row>
    <row r="17" spans="1:4" x14ac:dyDescent="0.3">
      <c r="B17" t="s">
        <v>14</v>
      </c>
      <c r="C17" t="s">
        <v>9</v>
      </c>
      <c r="D17" t="b">
        <f>'BIZ kWh ENTRY'!AE193='BIZ kWh ENTRY'!AF193</f>
        <v>1</v>
      </c>
    </row>
    <row r="18" spans="1:4" x14ac:dyDescent="0.3">
      <c r="B18" t="s">
        <v>14</v>
      </c>
      <c r="C18" t="s">
        <v>13</v>
      </c>
      <c r="D18" t="b">
        <f>'BIZ kWh ENTRY'!AE113='BIZ kWh ENTRY'!AF113</f>
        <v>1</v>
      </c>
    </row>
    <row r="19" spans="1:4" x14ac:dyDescent="0.3">
      <c r="B19" t="s">
        <v>14</v>
      </c>
      <c r="C19" t="s">
        <v>10</v>
      </c>
      <c r="D19" s="478">
        <f>'BIZ kWh ENTRY'!AE194-'BIZ kWh ENTRY'!AF194</f>
        <v>0</v>
      </c>
    </row>
    <row r="20" spans="1:4" x14ac:dyDescent="0.3">
      <c r="B20" t="s">
        <v>15</v>
      </c>
      <c r="C20" t="s">
        <v>8</v>
      </c>
      <c r="D20" t="b">
        <f>'BIZ kWh ENTRY'!AU177='BIZ kWh ENTRY'!AV177</f>
        <v>1</v>
      </c>
    </row>
    <row r="21" spans="1:4" x14ac:dyDescent="0.3">
      <c r="B21" t="s">
        <v>15</v>
      </c>
      <c r="C21" t="s">
        <v>9</v>
      </c>
      <c r="D21" t="b">
        <f>'BIZ kWh ENTRY'!AU193='BIZ kWh ENTRY'!AV193</f>
        <v>1</v>
      </c>
    </row>
    <row r="22" spans="1:4" x14ac:dyDescent="0.3">
      <c r="B22" t="s">
        <v>15</v>
      </c>
      <c r="C22" t="s">
        <v>13</v>
      </c>
      <c r="D22" t="b">
        <f>'BIZ kWh ENTRY'!AU113='BIZ kWh ENTRY'!AV113</f>
        <v>1</v>
      </c>
    </row>
    <row r="23" spans="1:4" x14ac:dyDescent="0.3">
      <c r="B23" t="s">
        <v>15</v>
      </c>
      <c r="C23" t="s">
        <v>10</v>
      </c>
      <c r="D23" t="b">
        <f>'BIZ kWh ENTRY'!AU194='BIZ kWh ENTRY'!AV194</f>
        <v>1</v>
      </c>
    </row>
    <row r="24" spans="1:4" x14ac:dyDescent="0.3">
      <c r="B24" t="s">
        <v>16</v>
      </c>
      <c r="C24" t="s">
        <v>8</v>
      </c>
      <c r="D24" t="b">
        <f>'BIZ kWh ENTRY'!BK177='BIZ kWh ENTRY'!BL177</f>
        <v>1</v>
      </c>
    </row>
    <row r="25" spans="1:4" x14ac:dyDescent="0.3">
      <c r="B25" t="s">
        <v>16</v>
      </c>
      <c r="C25" t="s">
        <v>9</v>
      </c>
      <c r="D25" t="b">
        <f>'BIZ kWh ENTRY'!BK193='BIZ kWh ENTRY'!BL193</f>
        <v>1</v>
      </c>
    </row>
    <row r="26" spans="1:4" x14ac:dyDescent="0.3">
      <c r="B26" t="s">
        <v>16</v>
      </c>
      <c r="C26" t="s">
        <v>13</v>
      </c>
      <c r="D26" t="b">
        <f>'BIZ kWh ENTRY'!BK113='BIZ kWh ENTRY'!BL113</f>
        <v>1</v>
      </c>
    </row>
    <row r="27" spans="1:4" x14ac:dyDescent="0.3">
      <c r="B27" t="s">
        <v>16</v>
      </c>
      <c r="C27" t="s">
        <v>10</v>
      </c>
      <c r="D27" t="b">
        <f>'BIZ kWh ENTRY'!BK194='BIZ kWh ENTRY'!BL194</f>
        <v>1</v>
      </c>
    </row>
    <row r="28" spans="1:4" x14ac:dyDescent="0.3">
      <c r="A28" t="s">
        <v>17</v>
      </c>
      <c r="C28" t="s">
        <v>8</v>
      </c>
      <c r="D28" t="b">
        <f>'BIZ SUM'!O177='BIZ SUM'!P177</f>
        <v>1</v>
      </c>
    </row>
    <row r="29" spans="1:4" x14ac:dyDescent="0.3">
      <c r="C29" t="s">
        <v>9</v>
      </c>
      <c r="D29" s="478">
        <f>'BIZ SUM'!O193-'BIZ SUM'!P193</f>
        <v>0</v>
      </c>
    </row>
    <row r="30" spans="1:4" x14ac:dyDescent="0.3">
      <c r="C30" t="s">
        <v>13</v>
      </c>
      <c r="D30" t="b">
        <f>'BIZ SUM'!O113='BIZ SUM'!P113</f>
        <v>1</v>
      </c>
    </row>
    <row r="31" spans="1:4" x14ac:dyDescent="0.3">
      <c r="C31" t="s">
        <v>10</v>
      </c>
      <c r="D31" t="b">
        <f>'BIZ SUM'!O194='BIZ SUM'!P194</f>
        <v>1</v>
      </c>
    </row>
    <row r="32" spans="1:4" x14ac:dyDescent="0.3">
      <c r="A32" t="s">
        <v>18</v>
      </c>
      <c r="C32" t="s">
        <v>19</v>
      </c>
      <c r="D32" t="b">
        <f>' 1M - RES'!O31=' 1M - RES'!O32</f>
        <v>1</v>
      </c>
    </row>
    <row r="33" spans="1:4" x14ac:dyDescent="0.3">
      <c r="A33" t="s">
        <v>20</v>
      </c>
      <c r="C33" t="s">
        <v>19</v>
      </c>
      <c r="D33" t="b">
        <f>'2M - SGS'!O37='2M - SGS'!O38</f>
        <v>1</v>
      </c>
    </row>
    <row r="34" spans="1:4" x14ac:dyDescent="0.3">
      <c r="A34" t="s">
        <v>21</v>
      </c>
      <c r="C34" t="s">
        <v>19</v>
      </c>
      <c r="D34" t="b">
        <f>'3M - LGS'!O37='3M - LGS'!O38</f>
        <v>1</v>
      </c>
    </row>
    <row r="35" spans="1:4" x14ac:dyDescent="0.3">
      <c r="A35" t="s">
        <v>22</v>
      </c>
      <c r="C35" t="s">
        <v>19</v>
      </c>
      <c r="D35" t="b">
        <f>'4M - SPS'!O37='4M - SPS'!O38</f>
        <v>1</v>
      </c>
    </row>
    <row r="36" spans="1:4" x14ac:dyDescent="0.3">
      <c r="A36" t="s">
        <v>23</v>
      </c>
      <c r="C36" t="s">
        <v>19</v>
      </c>
      <c r="D36" t="b">
        <f>'11M - LPS'!O37='11M - LPS'!O38</f>
        <v>1</v>
      </c>
    </row>
    <row r="37" spans="1:4" x14ac:dyDescent="0.3">
      <c r="A37" t="s">
        <v>24</v>
      </c>
      <c r="C37" t="s">
        <v>19</v>
      </c>
      <c r="D37" s="478">
        <f>' LI 1M - RES'!O31-' LI 1M - RES'!O32</f>
        <v>0</v>
      </c>
    </row>
    <row r="38" spans="1:4" x14ac:dyDescent="0.3">
      <c r="A38" t="s">
        <v>25</v>
      </c>
      <c r="C38" t="s">
        <v>19</v>
      </c>
      <c r="D38" t="b">
        <f>'LI 2M - SGS'!O37='LI 2M - SGS'!O38</f>
        <v>1</v>
      </c>
    </row>
    <row r="39" spans="1:4" x14ac:dyDescent="0.3">
      <c r="A39" t="s">
        <v>26</v>
      </c>
      <c r="C39" t="s">
        <v>19</v>
      </c>
      <c r="D39" t="b">
        <f>'LI 3M - LGS'!O37='LI 3M - LGS'!O38</f>
        <v>1</v>
      </c>
    </row>
    <row r="40" spans="1:4" x14ac:dyDescent="0.3">
      <c r="A40" t="s">
        <v>27</v>
      </c>
      <c r="C40" t="s">
        <v>19</v>
      </c>
      <c r="D40" t="b">
        <f>'LI 4M - SPS'!O37='LI 4M - SPS'!O38</f>
        <v>1</v>
      </c>
    </row>
    <row r="41" spans="1:4" x14ac:dyDescent="0.3">
      <c r="A41" t="s">
        <v>28</v>
      </c>
      <c r="C41" t="s">
        <v>19</v>
      </c>
      <c r="D41" t="b">
        <f>'LI 11M - LPS'!O37='LI 11M - LPS'!O38</f>
        <v>1</v>
      </c>
    </row>
    <row r="42" spans="1:4" x14ac:dyDescent="0.3">
      <c r="A42" t="s">
        <v>29</v>
      </c>
      <c r="B42" t="s">
        <v>12</v>
      </c>
      <c r="C42" t="s">
        <v>19</v>
      </c>
      <c r="D42" s="224" t="b">
        <f>'Biz DRENE'!N20='Biz DRENE'!P20</f>
        <v>1</v>
      </c>
    </row>
    <row r="43" spans="1:4" x14ac:dyDescent="0.3">
      <c r="B43" t="s">
        <v>14</v>
      </c>
      <c r="C43" t="s">
        <v>19</v>
      </c>
      <c r="D43" s="224" t="b">
        <f>'Biz DRENE'!N38='Biz DRENE'!P38</f>
        <v>1</v>
      </c>
    </row>
    <row r="44" spans="1:4" x14ac:dyDescent="0.3">
      <c r="B44" t="s">
        <v>15</v>
      </c>
      <c r="C44" t="s">
        <v>19</v>
      </c>
      <c r="D44" s="224" t="b">
        <f>'Biz DRENE'!N56='Biz DRENE'!P56</f>
        <v>1</v>
      </c>
    </row>
    <row r="45" spans="1:4" x14ac:dyDescent="0.3">
      <c r="B45" t="s">
        <v>16</v>
      </c>
      <c r="C45" t="s">
        <v>19</v>
      </c>
      <c r="D45" s="224" t="b">
        <f>'Biz DRENE'!N74='Biz DRENE'!P74</f>
        <v>1</v>
      </c>
    </row>
  </sheetData>
  <conditionalFormatting sqref="D9:D45">
    <cfRule type="cellIs" dxfId="3" priority="2" operator="equal">
      <formula>FALSE</formula>
    </cfRule>
  </conditionalFormatting>
  <conditionalFormatting sqref="D5:O5">
    <cfRule type="cellIs" dxfId="2" priority="1" operator="equal">
      <formula>FALSE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CJ212"/>
  <sheetViews>
    <sheetView zoomScale="80" zoomScaleNormal="80" workbookViewId="0">
      <selection activeCell="A107" sqref="A107:XFD199"/>
    </sheetView>
  </sheetViews>
  <sheetFormatPr defaultRowHeight="14.4" x14ac:dyDescent="0.3"/>
  <cols>
    <col min="1" max="1" width="9.21875" customWidth="1"/>
    <col min="2" max="2" width="24.77734375" customWidth="1"/>
    <col min="3" max="3" width="15.77734375" bestFit="1" customWidth="1"/>
    <col min="4" max="10" width="13.77734375" customWidth="1"/>
    <col min="11" max="11" width="15.21875" customWidth="1"/>
    <col min="12" max="16" width="14.21875" bestFit="1" customWidth="1"/>
    <col min="17" max="26" width="14.21875" customWidth="1"/>
    <col min="27" max="73" width="14.21875" hidden="1" customWidth="1"/>
    <col min="74" max="84" width="14.21875" customWidth="1"/>
    <col min="85" max="86" width="14.21875" bestFit="1" customWidth="1"/>
    <col min="87" max="88" width="10.5546875" bestFit="1" customWidth="1"/>
  </cols>
  <sheetData>
    <row r="1" spans="1:88" s="2" customFormat="1" ht="15" thickBot="1" x14ac:dyDescent="0.3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" thickBot="1" x14ac:dyDescent="0.35">
      <c r="A2" s="19"/>
      <c r="B2" s="36" t="s">
        <v>121</v>
      </c>
      <c r="C2" s="470">
        <f>' 1M - RES'!C2</f>
        <v>0.79015470747957905</v>
      </c>
      <c r="D2" s="474">
        <f>C2</f>
        <v>0.79015470747957905</v>
      </c>
      <c r="E2" s="474">
        <f t="shared" ref="E2:BP2" si="0">D2</f>
        <v>0.79015470747957905</v>
      </c>
      <c r="F2" s="474">
        <f t="shared" si="0"/>
        <v>0.79015470747957905</v>
      </c>
      <c r="G2" s="474">
        <f t="shared" si="0"/>
        <v>0.79015470747957905</v>
      </c>
      <c r="H2" s="474">
        <f t="shared" si="0"/>
        <v>0.79015470747957905</v>
      </c>
      <c r="I2" s="474">
        <f t="shared" si="0"/>
        <v>0.79015470747957905</v>
      </c>
      <c r="J2" s="474">
        <f t="shared" si="0"/>
        <v>0.79015470747957905</v>
      </c>
      <c r="K2" s="474">
        <f t="shared" si="0"/>
        <v>0.79015470747957905</v>
      </c>
      <c r="L2" s="474">
        <f t="shared" si="0"/>
        <v>0.79015470747957905</v>
      </c>
      <c r="M2" s="474">
        <f t="shared" si="0"/>
        <v>0.79015470747957905</v>
      </c>
      <c r="N2" s="474">
        <f t="shared" si="0"/>
        <v>0.79015470747957905</v>
      </c>
      <c r="O2" s="474">
        <f t="shared" si="0"/>
        <v>0.79015470747957905</v>
      </c>
      <c r="P2" s="474">
        <f t="shared" si="0"/>
        <v>0.79015470747957905</v>
      </c>
      <c r="Q2" s="474">
        <f t="shared" si="0"/>
        <v>0.79015470747957905</v>
      </c>
      <c r="R2" s="474">
        <f t="shared" si="0"/>
        <v>0.79015470747957905</v>
      </c>
      <c r="S2" s="474">
        <f t="shared" si="0"/>
        <v>0.79015470747957905</v>
      </c>
      <c r="T2" s="474">
        <f t="shared" si="0"/>
        <v>0.79015470747957905</v>
      </c>
      <c r="U2" s="474">
        <f t="shared" si="0"/>
        <v>0.79015470747957905</v>
      </c>
      <c r="V2" s="474">
        <f t="shared" si="0"/>
        <v>0.79015470747957905</v>
      </c>
      <c r="W2" s="474">
        <f t="shared" si="0"/>
        <v>0.79015470747957905</v>
      </c>
      <c r="X2" s="474">
        <f t="shared" si="0"/>
        <v>0.79015470747957905</v>
      </c>
      <c r="Y2" s="474">
        <f t="shared" si="0"/>
        <v>0.79015470747957905</v>
      </c>
      <c r="Z2" s="474">
        <f t="shared" si="0"/>
        <v>0.79015470747957905</v>
      </c>
      <c r="AA2" s="474">
        <f t="shared" si="0"/>
        <v>0.79015470747957905</v>
      </c>
      <c r="AB2" s="474">
        <f t="shared" si="0"/>
        <v>0.79015470747957905</v>
      </c>
      <c r="AC2" s="474">
        <f t="shared" si="0"/>
        <v>0.79015470747957905</v>
      </c>
      <c r="AD2" s="474">
        <f t="shared" si="0"/>
        <v>0.79015470747957905</v>
      </c>
      <c r="AE2" s="474">
        <f t="shared" si="0"/>
        <v>0.79015470747957905</v>
      </c>
      <c r="AF2" s="474">
        <f t="shared" si="0"/>
        <v>0.79015470747957905</v>
      </c>
      <c r="AG2" s="474">
        <f t="shared" si="0"/>
        <v>0.79015470747957905</v>
      </c>
      <c r="AH2" s="474">
        <f t="shared" si="0"/>
        <v>0.79015470747957905</v>
      </c>
      <c r="AI2" s="474">
        <f t="shared" si="0"/>
        <v>0.79015470747957905</v>
      </c>
      <c r="AJ2" s="474">
        <f t="shared" si="0"/>
        <v>0.79015470747957905</v>
      </c>
      <c r="AK2" s="474">
        <f t="shared" si="0"/>
        <v>0.79015470747957905</v>
      </c>
      <c r="AL2" s="474">
        <f t="shared" si="0"/>
        <v>0.79015470747957905</v>
      </c>
      <c r="AM2" s="474">
        <f t="shared" si="0"/>
        <v>0.79015470747957905</v>
      </c>
      <c r="AN2" s="474">
        <f t="shared" si="0"/>
        <v>0.79015470747957905</v>
      </c>
      <c r="AO2" s="474">
        <f t="shared" si="0"/>
        <v>0.79015470747957905</v>
      </c>
      <c r="AP2" s="474">
        <f t="shared" si="0"/>
        <v>0.79015470747957905</v>
      </c>
      <c r="AQ2" s="474">
        <f t="shared" si="0"/>
        <v>0.79015470747957905</v>
      </c>
      <c r="AR2" s="474">
        <f t="shared" si="0"/>
        <v>0.79015470747957905</v>
      </c>
      <c r="AS2" s="474">
        <f t="shared" si="0"/>
        <v>0.79015470747957905</v>
      </c>
      <c r="AT2" s="474">
        <f t="shared" si="0"/>
        <v>0.79015470747957905</v>
      </c>
      <c r="AU2" s="474">
        <f t="shared" si="0"/>
        <v>0.79015470747957905</v>
      </c>
      <c r="AV2" s="474">
        <f t="shared" si="0"/>
        <v>0.79015470747957905</v>
      </c>
      <c r="AW2" s="474">
        <f t="shared" si="0"/>
        <v>0.79015470747957905</v>
      </c>
      <c r="AX2" s="474">
        <f t="shared" si="0"/>
        <v>0.79015470747957905</v>
      </c>
      <c r="AY2" s="474">
        <f t="shared" si="0"/>
        <v>0.79015470747957905</v>
      </c>
      <c r="AZ2" s="474">
        <f t="shared" si="0"/>
        <v>0.79015470747957905</v>
      </c>
      <c r="BA2" s="474">
        <f t="shared" si="0"/>
        <v>0.79015470747957905</v>
      </c>
      <c r="BB2" s="474">
        <f t="shared" si="0"/>
        <v>0.79015470747957905</v>
      </c>
      <c r="BC2" s="474">
        <f t="shared" si="0"/>
        <v>0.79015470747957905</v>
      </c>
      <c r="BD2" s="474">
        <f t="shared" si="0"/>
        <v>0.79015470747957905</v>
      </c>
      <c r="BE2" s="474">
        <f t="shared" si="0"/>
        <v>0.79015470747957905</v>
      </c>
      <c r="BF2" s="474">
        <f t="shared" si="0"/>
        <v>0.79015470747957905</v>
      </c>
      <c r="BG2" s="474">
        <f t="shared" si="0"/>
        <v>0.79015470747957905</v>
      </c>
      <c r="BH2" s="474">
        <f t="shared" si="0"/>
        <v>0.79015470747957905</v>
      </c>
      <c r="BI2" s="474">
        <f t="shared" si="0"/>
        <v>0.79015470747957905</v>
      </c>
      <c r="BJ2" s="474">
        <f t="shared" si="0"/>
        <v>0.79015470747957905</v>
      </c>
      <c r="BK2" s="474">
        <f t="shared" si="0"/>
        <v>0.79015470747957905</v>
      </c>
      <c r="BL2" s="474">
        <f t="shared" si="0"/>
        <v>0.79015470747957905</v>
      </c>
      <c r="BM2" s="474">
        <f t="shared" si="0"/>
        <v>0.79015470747957905</v>
      </c>
      <c r="BN2" s="474">
        <f t="shared" si="0"/>
        <v>0.79015470747957905</v>
      </c>
      <c r="BO2" s="474">
        <f t="shared" si="0"/>
        <v>0.79015470747957905</v>
      </c>
      <c r="BP2" s="474">
        <f t="shared" si="0"/>
        <v>0.79015470747957905</v>
      </c>
      <c r="BQ2" s="474">
        <f t="shared" ref="BQ2:CH2" si="1">BP2</f>
        <v>0.79015470747957905</v>
      </c>
      <c r="BR2" s="474">
        <f t="shared" si="1"/>
        <v>0.79015470747957905</v>
      </c>
      <c r="BS2" s="474">
        <f t="shared" si="1"/>
        <v>0.79015470747957905</v>
      </c>
      <c r="BT2" s="474">
        <f t="shared" si="1"/>
        <v>0.79015470747957905</v>
      </c>
      <c r="BU2" s="474">
        <f t="shared" si="1"/>
        <v>0.79015470747957905</v>
      </c>
      <c r="BV2" s="474">
        <f t="shared" si="1"/>
        <v>0.79015470747957905</v>
      </c>
      <c r="BW2" s="474">
        <f t="shared" si="1"/>
        <v>0.79015470747957905</v>
      </c>
      <c r="BX2" s="474">
        <f t="shared" si="1"/>
        <v>0.79015470747957905</v>
      </c>
      <c r="BY2" s="474">
        <f t="shared" si="1"/>
        <v>0.79015470747957905</v>
      </c>
      <c r="BZ2" s="474">
        <f t="shared" si="1"/>
        <v>0.79015470747957905</v>
      </c>
      <c r="CA2" s="474">
        <f t="shared" si="1"/>
        <v>0.79015470747957905</v>
      </c>
      <c r="CB2" s="474">
        <f t="shared" si="1"/>
        <v>0.79015470747957905</v>
      </c>
      <c r="CC2" s="474">
        <f t="shared" si="1"/>
        <v>0.79015470747957905</v>
      </c>
      <c r="CD2" s="474">
        <f t="shared" si="1"/>
        <v>0.79015470747957905</v>
      </c>
      <c r="CE2" s="474">
        <f t="shared" si="1"/>
        <v>0.79015470747957905</v>
      </c>
      <c r="CF2" s="474">
        <f t="shared" si="1"/>
        <v>0.79015470747957905</v>
      </c>
      <c r="CG2" s="474">
        <f t="shared" si="1"/>
        <v>0.79015470747957905</v>
      </c>
      <c r="CH2" s="475">
        <f t="shared" si="1"/>
        <v>0.79015470747957905</v>
      </c>
    </row>
    <row r="3" spans="1:88" s="7" customFormat="1" ht="15" thickBot="1" x14ac:dyDescent="0.3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x14ac:dyDescent="0.3">
      <c r="A4" s="541" t="s">
        <v>123</v>
      </c>
      <c r="B4" s="18" t="s">
        <v>124</v>
      </c>
      <c r="C4" s="292">
        <v>43831</v>
      </c>
      <c r="D4" s="292">
        <v>43862</v>
      </c>
      <c r="E4" s="292">
        <v>43891</v>
      </c>
      <c r="F4" s="292">
        <v>43922</v>
      </c>
      <c r="G4" s="292">
        <v>43952</v>
      </c>
      <c r="H4" s="292">
        <v>43983</v>
      </c>
      <c r="I4" s="292">
        <v>44013</v>
      </c>
      <c r="J4" s="292">
        <v>44044</v>
      </c>
      <c r="K4" s="292">
        <v>44075</v>
      </c>
      <c r="L4" s="292">
        <v>44105</v>
      </c>
      <c r="M4" s="292">
        <v>44136</v>
      </c>
      <c r="N4" s="292">
        <v>44166</v>
      </c>
      <c r="O4" s="292">
        <v>44197</v>
      </c>
      <c r="P4" s="292">
        <v>44228</v>
      </c>
      <c r="Q4" s="292">
        <v>44256</v>
      </c>
      <c r="R4" s="292">
        <v>44287</v>
      </c>
      <c r="S4" s="292">
        <v>44317</v>
      </c>
      <c r="T4" s="292">
        <v>44348</v>
      </c>
      <c r="U4" s="292">
        <v>44378</v>
      </c>
      <c r="V4" s="292">
        <v>44409</v>
      </c>
      <c r="W4" s="292">
        <v>44440</v>
      </c>
      <c r="X4" s="292">
        <v>44470</v>
      </c>
      <c r="Y4" s="292">
        <v>44501</v>
      </c>
      <c r="Z4" s="292">
        <v>44531</v>
      </c>
      <c r="AA4" s="292">
        <v>44562</v>
      </c>
      <c r="AB4" s="292">
        <v>44593</v>
      </c>
      <c r="AC4" s="292">
        <v>44621</v>
      </c>
      <c r="AD4" s="292">
        <v>44652</v>
      </c>
      <c r="AE4" s="292">
        <v>44682</v>
      </c>
      <c r="AF4" s="292">
        <v>44713</v>
      </c>
      <c r="AG4" s="292">
        <v>44743</v>
      </c>
      <c r="AH4" s="292">
        <v>44774</v>
      </c>
      <c r="AI4" s="292">
        <v>44805</v>
      </c>
      <c r="AJ4" s="292">
        <v>44835</v>
      </c>
      <c r="AK4" s="292">
        <v>44866</v>
      </c>
      <c r="AL4" s="292">
        <v>44896</v>
      </c>
      <c r="AM4" s="292">
        <v>44927</v>
      </c>
      <c r="AN4" s="292">
        <v>44958</v>
      </c>
      <c r="AO4" s="292">
        <v>44986</v>
      </c>
      <c r="AP4" s="292">
        <v>45017</v>
      </c>
      <c r="AQ4" s="292">
        <v>45047</v>
      </c>
      <c r="AR4" s="292">
        <v>45078</v>
      </c>
      <c r="AS4" s="292">
        <v>45108</v>
      </c>
      <c r="AT4" s="292">
        <v>45139</v>
      </c>
      <c r="AU4" s="292">
        <v>45170</v>
      </c>
      <c r="AV4" s="292">
        <v>45200</v>
      </c>
      <c r="AW4" s="292">
        <v>45231</v>
      </c>
      <c r="AX4" s="292">
        <v>45261</v>
      </c>
      <c r="AY4" s="292">
        <v>45292</v>
      </c>
      <c r="AZ4" s="292">
        <v>45323</v>
      </c>
      <c r="BA4" s="292">
        <v>45352</v>
      </c>
      <c r="BB4" s="292">
        <v>45383</v>
      </c>
      <c r="BC4" s="292">
        <v>45413</v>
      </c>
      <c r="BD4" s="292">
        <v>45444</v>
      </c>
      <c r="BE4" s="292">
        <v>45474</v>
      </c>
      <c r="BF4" s="292">
        <v>45505</v>
      </c>
      <c r="BG4" s="292">
        <v>45536</v>
      </c>
      <c r="BH4" s="292">
        <v>45566</v>
      </c>
      <c r="BI4" s="292">
        <v>45597</v>
      </c>
      <c r="BJ4" s="292">
        <v>45627</v>
      </c>
      <c r="BK4" s="292">
        <v>45658</v>
      </c>
      <c r="BL4" s="292">
        <v>45689</v>
      </c>
      <c r="BM4" s="292">
        <v>45717</v>
      </c>
      <c r="BN4" s="292">
        <v>45748</v>
      </c>
      <c r="BO4" s="292">
        <v>45778</v>
      </c>
      <c r="BP4" s="292">
        <v>45809</v>
      </c>
      <c r="BQ4" s="292">
        <v>45839</v>
      </c>
      <c r="BR4" s="292">
        <v>45870</v>
      </c>
      <c r="BS4" s="292">
        <v>45901</v>
      </c>
      <c r="BT4" s="292">
        <v>45931</v>
      </c>
      <c r="BU4" s="292">
        <v>45962</v>
      </c>
      <c r="BV4" s="292">
        <v>45992</v>
      </c>
      <c r="BW4" s="292">
        <v>46023</v>
      </c>
      <c r="BX4" s="292">
        <v>46054</v>
      </c>
      <c r="BY4" s="292">
        <v>46082</v>
      </c>
      <c r="BZ4" s="292">
        <v>46113</v>
      </c>
      <c r="CA4" s="292">
        <v>46143</v>
      </c>
      <c r="CB4" s="292">
        <v>46174</v>
      </c>
      <c r="CC4" s="292">
        <v>46204</v>
      </c>
      <c r="CD4" s="292">
        <v>46235</v>
      </c>
      <c r="CE4" s="292">
        <v>46266</v>
      </c>
      <c r="CF4" s="292">
        <v>46296</v>
      </c>
      <c r="CG4" s="292">
        <v>46327</v>
      </c>
      <c r="CH4" s="293">
        <v>46357</v>
      </c>
    </row>
    <row r="5" spans="1:88" ht="15" customHeight="1" x14ac:dyDescent="0.3">
      <c r="A5" s="542"/>
      <c r="B5" s="11" t="s">
        <v>141</v>
      </c>
      <c r="C5" s="3">
        <f>'BIZ kWh ENTRY'!AY164</f>
        <v>0</v>
      </c>
      <c r="D5" s="3">
        <f>'BIZ kWh ENTRY'!AZ164</f>
        <v>0</v>
      </c>
      <c r="E5" s="3">
        <f>'BIZ kWh ENTRY'!BA164</f>
        <v>0</v>
      </c>
      <c r="F5" s="3">
        <f>'BIZ kWh ENTRY'!BB164</f>
        <v>295665.37</v>
      </c>
      <c r="G5" s="3">
        <f>'BIZ kWh ENTRY'!BC164</f>
        <v>0</v>
      </c>
      <c r="H5" s="3">
        <f>'BIZ kWh ENTRY'!BD164</f>
        <v>0</v>
      </c>
      <c r="I5" s="3">
        <f>'BIZ kWh ENTRY'!BE164</f>
        <v>0</v>
      </c>
      <c r="J5" s="3">
        <f>'BIZ kWh ENTRY'!BF164</f>
        <v>0</v>
      </c>
      <c r="K5" s="3">
        <f>'BIZ kWh ENTRY'!BG164</f>
        <v>0</v>
      </c>
      <c r="L5" s="3">
        <f>'BIZ kWh ENTRY'!BH164</f>
        <v>0</v>
      </c>
      <c r="M5" s="3">
        <f>'BIZ kWh ENTRY'!BI164</f>
        <v>0</v>
      </c>
      <c r="N5" s="3">
        <f>'BIZ kWh ENTRY'!BJ164</f>
        <v>0</v>
      </c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250"/>
    </row>
    <row r="6" spans="1:88" x14ac:dyDescent="0.3">
      <c r="A6" s="542"/>
      <c r="B6" s="13" t="s">
        <v>59</v>
      </c>
      <c r="C6" s="3">
        <f>'BIZ kWh ENTRY'!AY165</f>
        <v>0</v>
      </c>
      <c r="D6" s="3">
        <f>'BIZ kWh ENTRY'!AZ165</f>
        <v>0</v>
      </c>
      <c r="E6" s="3">
        <f>'BIZ kWh ENTRY'!BA165</f>
        <v>0</v>
      </c>
      <c r="F6" s="3">
        <f>'BIZ kWh ENTRY'!BB165</f>
        <v>0</v>
      </c>
      <c r="G6" s="3">
        <f>'BIZ kWh ENTRY'!BC165</f>
        <v>0</v>
      </c>
      <c r="H6" s="3">
        <f>'BIZ kWh ENTRY'!BD165</f>
        <v>0</v>
      </c>
      <c r="I6" s="3">
        <f>'BIZ kWh ENTRY'!BE165</f>
        <v>0</v>
      </c>
      <c r="J6" s="3">
        <f>'BIZ kWh ENTRY'!BF165</f>
        <v>0</v>
      </c>
      <c r="K6" s="3">
        <f>'BIZ kWh ENTRY'!BG165</f>
        <v>0</v>
      </c>
      <c r="L6" s="3">
        <f>'BIZ kWh ENTRY'!BH165</f>
        <v>0</v>
      </c>
      <c r="M6" s="3">
        <f>'BIZ kWh ENTRY'!BI165</f>
        <v>0</v>
      </c>
      <c r="N6" s="3">
        <f>'BIZ kWh ENTRY'!BJ165</f>
        <v>0</v>
      </c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250"/>
    </row>
    <row r="7" spans="1:88" x14ac:dyDescent="0.3">
      <c r="A7" s="542"/>
      <c r="B7" s="11" t="s">
        <v>142</v>
      </c>
      <c r="C7" s="3">
        <f>'BIZ kWh ENTRY'!AY166</f>
        <v>0</v>
      </c>
      <c r="D7" s="3">
        <f>'BIZ kWh ENTRY'!AZ166</f>
        <v>0</v>
      </c>
      <c r="E7" s="3">
        <f>'BIZ kWh ENTRY'!BA166</f>
        <v>0</v>
      </c>
      <c r="F7" s="3">
        <f>'BIZ kWh ENTRY'!BB166</f>
        <v>0</v>
      </c>
      <c r="G7" s="3">
        <f>'BIZ kWh ENTRY'!BC166</f>
        <v>0</v>
      </c>
      <c r="H7" s="3">
        <f>'BIZ kWh ENTRY'!BD166</f>
        <v>0</v>
      </c>
      <c r="I7" s="3">
        <f>'BIZ kWh ENTRY'!BE166</f>
        <v>0</v>
      </c>
      <c r="J7" s="3">
        <f>'BIZ kWh ENTRY'!BF166</f>
        <v>0</v>
      </c>
      <c r="K7" s="3">
        <f>'BIZ kWh ENTRY'!BG166</f>
        <v>0</v>
      </c>
      <c r="L7" s="3">
        <f>'BIZ kWh ENTRY'!BH166</f>
        <v>0</v>
      </c>
      <c r="M7" s="3">
        <f>'BIZ kWh ENTRY'!BI166</f>
        <v>0</v>
      </c>
      <c r="N7" s="3">
        <f>'BIZ kWh ENTRY'!BJ166</f>
        <v>0</v>
      </c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250"/>
    </row>
    <row r="8" spans="1:88" x14ac:dyDescent="0.3">
      <c r="A8" s="542"/>
      <c r="B8" s="11" t="s">
        <v>60</v>
      </c>
      <c r="C8" s="3">
        <f>'BIZ kWh ENTRY'!AY167</f>
        <v>0</v>
      </c>
      <c r="D8" s="3">
        <f>'BIZ kWh ENTRY'!AZ167</f>
        <v>0</v>
      </c>
      <c r="E8" s="3">
        <f>'BIZ kWh ENTRY'!BA167</f>
        <v>0</v>
      </c>
      <c r="F8" s="3">
        <f>'BIZ kWh ENTRY'!BB167</f>
        <v>0</v>
      </c>
      <c r="G8" s="3">
        <f>'BIZ kWh ENTRY'!BC167</f>
        <v>0</v>
      </c>
      <c r="H8" s="3">
        <f>'BIZ kWh ENTRY'!BD167</f>
        <v>0</v>
      </c>
      <c r="I8" s="3">
        <f>'BIZ kWh ENTRY'!BE167</f>
        <v>0</v>
      </c>
      <c r="J8" s="3">
        <f>'BIZ kWh ENTRY'!BF167</f>
        <v>0</v>
      </c>
      <c r="K8" s="3">
        <f>'BIZ kWh ENTRY'!BG167</f>
        <v>0</v>
      </c>
      <c r="L8" s="3">
        <f>'BIZ kWh ENTRY'!BH167</f>
        <v>434671.9040906842</v>
      </c>
      <c r="M8" s="3">
        <f>'BIZ kWh ENTRY'!BI167</f>
        <v>0</v>
      </c>
      <c r="N8" s="3">
        <f>'BIZ kWh ENTRY'!BJ167</f>
        <v>395171.94146381092</v>
      </c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199"/>
      <c r="BS8" s="199"/>
      <c r="BT8" s="199"/>
      <c r="BU8" s="199"/>
      <c r="BV8" s="199"/>
      <c r="BW8" s="199"/>
      <c r="BX8" s="199"/>
      <c r="BY8" s="199"/>
      <c r="BZ8" s="199"/>
      <c r="CA8" s="199"/>
      <c r="CB8" s="199"/>
      <c r="CC8" s="199"/>
      <c r="CD8" s="199"/>
      <c r="CE8" s="199"/>
      <c r="CF8" s="199"/>
      <c r="CG8" s="199"/>
      <c r="CH8" s="250"/>
    </row>
    <row r="9" spans="1:88" x14ac:dyDescent="0.3">
      <c r="A9" s="542"/>
      <c r="B9" s="13" t="s">
        <v>143</v>
      </c>
      <c r="C9" s="3">
        <f>'BIZ kWh ENTRY'!AY168</f>
        <v>0</v>
      </c>
      <c r="D9" s="3">
        <f>'BIZ kWh ENTRY'!AZ168</f>
        <v>0</v>
      </c>
      <c r="E9" s="3">
        <f>'BIZ kWh ENTRY'!BA168</f>
        <v>0</v>
      </c>
      <c r="F9" s="3">
        <f>'BIZ kWh ENTRY'!BB168</f>
        <v>0</v>
      </c>
      <c r="G9" s="3">
        <f>'BIZ kWh ENTRY'!BC168</f>
        <v>0</v>
      </c>
      <c r="H9" s="3">
        <f>'BIZ kWh ENTRY'!BD168</f>
        <v>0</v>
      </c>
      <c r="I9" s="3">
        <f>'BIZ kWh ENTRY'!BE168</f>
        <v>0</v>
      </c>
      <c r="J9" s="3">
        <f>'BIZ kWh ENTRY'!BF168</f>
        <v>0</v>
      </c>
      <c r="K9" s="3">
        <f>'BIZ kWh ENTRY'!BG168</f>
        <v>0</v>
      </c>
      <c r="L9" s="3">
        <f>'BIZ kWh ENTRY'!BH168</f>
        <v>0</v>
      </c>
      <c r="M9" s="3">
        <f>'BIZ kWh ENTRY'!BI168</f>
        <v>0</v>
      </c>
      <c r="N9" s="3">
        <f>'BIZ kWh ENTRY'!BJ168</f>
        <v>0</v>
      </c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199"/>
      <c r="AT9" s="199"/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199"/>
      <c r="BG9" s="199"/>
      <c r="BH9" s="199"/>
      <c r="BI9" s="199"/>
      <c r="BJ9" s="199"/>
      <c r="BK9" s="199"/>
      <c r="BL9" s="199"/>
      <c r="BM9" s="199"/>
      <c r="BN9" s="199"/>
      <c r="BO9" s="199"/>
      <c r="BP9" s="199"/>
      <c r="BQ9" s="199"/>
      <c r="BR9" s="199"/>
      <c r="BS9" s="199"/>
      <c r="BT9" s="199"/>
      <c r="BU9" s="199"/>
      <c r="BV9" s="199"/>
      <c r="BW9" s="199"/>
      <c r="BX9" s="199"/>
      <c r="BY9" s="199"/>
      <c r="BZ9" s="199"/>
      <c r="CA9" s="199"/>
      <c r="CB9" s="199"/>
      <c r="CC9" s="199"/>
      <c r="CD9" s="199"/>
      <c r="CE9" s="199"/>
      <c r="CF9" s="199"/>
      <c r="CG9" s="199"/>
      <c r="CH9" s="250"/>
    </row>
    <row r="10" spans="1:88" x14ac:dyDescent="0.3">
      <c r="A10" s="542"/>
      <c r="B10" s="11" t="s">
        <v>62</v>
      </c>
      <c r="C10" s="3">
        <f>'BIZ kWh ENTRY'!AY169</f>
        <v>0</v>
      </c>
      <c r="D10" s="3">
        <f>'BIZ kWh ENTRY'!AZ169</f>
        <v>0</v>
      </c>
      <c r="E10" s="3">
        <f>'BIZ kWh ENTRY'!BA169</f>
        <v>0</v>
      </c>
      <c r="F10" s="3">
        <f>'BIZ kWh ENTRY'!BB169</f>
        <v>0</v>
      </c>
      <c r="G10" s="3">
        <f>'BIZ kWh ENTRY'!BC169</f>
        <v>0</v>
      </c>
      <c r="H10" s="3">
        <f>'BIZ kWh ENTRY'!BD169</f>
        <v>0</v>
      </c>
      <c r="I10" s="3">
        <f>'BIZ kWh ENTRY'!BE169</f>
        <v>0</v>
      </c>
      <c r="J10" s="3">
        <f>'BIZ kWh ENTRY'!BF169</f>
        <v>0</v>
      </c>
      <c r="K10" s="3">
        <f>'BIZ kWh ENTRY'!BG169</f>
        <v>0</v>
      </c>
      <c r="L10" s="3">
        <f>'BIZ kWh ENTRY'!BH169</f>
        <v>0</v>
      </c>
      <c r="M10" s="3">
        <f>'BIZ kWh ENTRY'!BI169</f>
        <v>0</v>
      </c>
      <c r="N10" s="3">
        <f>'BIZ kWh ENTRY'!BJ169</f>
        <v>0</v>
      </c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199"/>
      <c r="BE10" s="199"/>
      <c r="BF10" s="199"/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199"/>
      <c r="BS10" s="199"/>
      <c r="BT10" s="199"/>
      <c r="BU10" s="199"/>
      <c r="BV10" s="199"/>
      <c r="BW10" s="199"/>
      <c r="BX10" s="199"/>
      <c r="BY10" s="199"/>
      <c r="BZ10" s="199"/>
      <c r="CA10" s="199"/>
      <c r="CB10" s="199"/>
      <c r="CC10" s="199"/>
      <c r="CD10" s="199"/>
      <c r="CE10" s="199"/>
      <c r="CF10" s="199"/>
      <c r="CG10" s="199"/>
      <c r="CH10" s="250"/>
    </row>
    <row r="11" spans="1:88" x14ac:dyDescent="0.3">
      <c r="A11" s="542"/>
      <c r="B11" s="11" t="s">
        <v>63</v>
      </c>
      <c r="C11" s="3">
        <f>'BIZ kWh ENTRY'!AY170</f>
        <v>0</v>
      </c>
      <c r="D11" s="3">
        <f>'BIZ kWh ENTRY'!AZ170</f>
        <v>0</v>
      </c>
      <c r="E11" s="3">
        <f>'BIZ kWh ENTRY'!BA170</f>
        <v>0</v>
      </c>
      <c r="F11" s="3">
        <f>'BIZ kWh ENTRY'!BB170</f>
        <v>0</v>
      </c>
      <c r="G11" s="3">
        <f>'BIZ kWh ENTRY'!BC170</f>
        <v>0</v>
      </c>
      <c r="H11" s="3">
        <f>'BIZ kWh ENTRY'!BD170</f>
        <v>0</v>
      </c>
      <c r="I11" s="3">
        <f>'BIZ kWh ENTRY'!BE170</f>
        <v>0</v>
      </c>
      <c r="J11" s="3">
        <f>'BIZ kWh ENTRY'!BF170</f>
        <v>0</v>
      </c>
      <c r="K11" s="3">
        <f>'BIZ kWh ENTRY'!BG170</f>
        <v>0</v>
      </c>
      <c r="L11" s="3">
        <f>'BIZ kWh ENTRY'!BH170</f>
        <v>0</v>
      </c>
      <c r="M11" s="3">
        <f>'BIZ kWh ENTRY'!BI170</f>
        <v>0</v>
      </c>
      <c r="N11" s="3">
        <f>'BIZ kWh ENTRY'!BJ170</f>
        <v>64044.944024172473</v>
      </c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199"/>
      <c r="AX11" s="199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199"/>
      <c r="BS11" s="199"/>
      <c r="BT11" s="199"/>
      <c r="BU11" s="199"/>
      <c r="BV11" s="199"/>
      <c r="BW11" s="199"/>
      <c r="BX11" s="199"/>
      <c r="BY11" s="199"/>
      <c r="BZ11" s="199"/>
      <c r="CA11" s="199"/>
      <c r="CB11" s="199"/>
      <c r="CC11" s="199"/>
      <c r="CD11" s="199"/>
      <c r="CE11" s="199"/>
      <c r="CF11" s="199"/>
      <c r="CG11" s="199"/>
      <c r="CH11" s="250"/>
    </row>
    <row r="12" spans="1:88" x14ac:dyDescent="0.3">
      <c r="A12" s="542"/>
      <c r="B12" s="11" t="s">
        <v>64</v>
      </c>
      <c r="C12" s="3">
        <f>'BIZ kWh ENTRY'!AY171</f>
        <v>150054.59520000001</v>
      </c>
      <c r="D12" s="3">
        <f>'BIZ kWh ENTRY'!AZ171</f>
        <v>0</v>
      </c>
      <c r="E12" s="3">
        <f>'BIZ kWh ENTRY'!BA171</f>
        <v>0</v>
      </c>
      <c r="F12" s="3">
        <f>'BIZ kWh ENTRY'!BB171</f>
        <v>736619.5068694728</v>
      </c>
      <c r="G12" s="3">
        <f>'BIZ kWh ENTRY'!BC171</f>
        <v>85225.98893084153</v>
      </c>
      <c r="H12" s="3">
        <f>'BIZ kWh ENTRY'!BD171</f>
        <v>0</v>
      </c>
      <c r="I12" s="3">
        <f>'BIZ kWh ENTRY'!BE171</f>
        <v>22356</v>
      </c>
      <c r="J12" s="3">
        <f>'BIZ kWh ENTRY'!BF171</f>
        <v>14828.490000000002</v>
      </c>
      <c r="K12" s="3">
        <f>'BIZ kWh ENTRY'!BG171</f>
        <v>13000.986000000003</v>
      </c>
      <c r="L12" s="3">
        <f>'BIZ kWh ENTRY'!BH171</f>
        <v>260213.94</v>
      </c>
      <c r="M12" s="3">
        <f>'BIZ kWh ENTRY'!BI171</f>
        <v>1174277.3176000002</v>
      </c>
      <c r="N12" s="3">
        <f>'BIZ kWh ENTRY'!BJ171</f>
        <v>0</v>
      </c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  <c r="AJ12" s="199"/>
      <c r="AK12" s="199"/>
      <c r="AL12" s="199"/>
      <c r="AM12" s="199"/>
      <c r="AN12" s="199"/>
      <c r="AO12" s="199"/>
      <c r="AP12" s="199"/>
      <c r="AQ12" s="199"/>
      <c r="AR12" s="199"/>
      <c r="AS12" s="199"/>
      <c r="AT12" s="199"/>
      <c r="AU12" s="199"/>
      <c r="AV12" s="199"/>
      <c r="AW12" s="199"/>
      <c r="AX12" s="199"/>
      <c r="AY12" s="199"/>
      <c r="AZ12" s="199"/>
      <c r="BA12" s="199"/>
      <c r="BB12" s="199"/>
      <c r="BC12" s="199"/>
      <c r="BD12" s="199"/>
      <c r="BE12" s="199"/>
      <c r="BF12" s="199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199"/>
      <c r="BS12" s="199"/>
      <c r="BT12" s="199"/>
      <c r="BU12" s="199"/>
      <c r="BV12" s="199"/>
      <c r="BW12" s="199"/>
      <c r="BX12" s="199"/>
      <c r="BY12" s="199"/>
      <c r="BZ12" s="199"/>
      <c r="CA12" s="199"/>
      <c r="CB12" s="199"/>
      <c r="CC12" s="199"/>
      <c r="CD12" s="199"/>
      <c r="CE12" s="199"/>
      <c r="CF12" s="199"/>
      <c r="CG12" s="199"/>
      <c r="CH12" s="250"/>
    </row>
    <row r="13" spans="1:88" x14ac:dyDescent="0.3">
      <c r="A13" s="542"/>
      <c r="B13" s="11" t="s">
        <v>65</v>
      </c>
      <c r="C13" s="3">
        <f>'BIZ kWh ENTRY'!AY172</f>
        <v>0</v>
      </c>
      <c r="D13" s="3">
        <f>'BIZ kWh ENTRY'!AZ172</f>
        <v>0</v>
      </c>
      <c r="E13" s="3">
        <f>'BIZ kWh ENTRY'!BA172</f>
        <v>0</v>
      </c>
      <c r="F13" s="3">
        <f>'BIZ kWh ENTRY'!BB172</f>
        <v>0</v>
      </c>
      <c r="G13" s="3">
        <f>'BIZ kWh ENTRY'!BC172</f>
        <v>0</v>
      </c>
      <c r="H13" s="3">
        <f>'BIZ kWh ENTRY'!BD172</f>
        <v>0</v>
      </c>
      <c r="I13" s="3">
        <f>'BIZ kWh ENTRY'!BE172</f>
        <v>0</v>
      </c>
      <c r="J13" s="3">
        <f>'BIZ kWh ENTRY'!BF172</f>
        <v>0</v>
      </c>
      <c r="K13" s="3">
        <f>'BIZ kWh ENTRY'!BG172</f>
        <v>0</v>
      </c>
      <c r="L13" s="3">
        <f>'BIZ kWh ENTRY'!BH172</f>
        <v>0</v>
      </c>
      <c r="M13" s="3">
        <f>'BIZ kWh ENTRY'!BI172</f>
        <v>0</v>
      </c>
      <c r="N13" s="3">
        <f>'BIZ kWh ENTRY'!BJ172</f>
        <v>0</v>
      </c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199"/>
      <c r="CA13" s="199"/>
      <c r="CB13" s="199"/>
      <c r="CC13" s="199"/>
      <c r="CD13" s="199"/>
      <c r="CE13" s="199"/>
      <c r="CF13" s="199"/>
      <c r="CG13" s="199"/>
      <c r="CH13" s="250"/>
    </row>
    <row r="14" spans="1:88" x14ac:dyDescent="0.3">
      <c r="A14" s="542"/>
      <c r="B14" s="11" t="s">
        <v>144</v>
      </c>
      <c r="C14" s="3">
        <f>'BIZ kWh ENTRY'!AY173</f>
        <v>0</v>
      </c>
      <c r="D14" s="3">
        <f>'BIZ kWh ENTRY'!AZ173</f>
        <v>0</v>
      </c>
      <c r="E14" s="3">
        <f>'BIZ kWh ENTRY'!BA173</f>
        <v>0</v>
      </c>
      <c r="F14" s="3">
        <f>'BIZ kWh ENTRY'!BB173</f>
        <v>0</v>
      </c>
      <c r="G14" s="3">
        <f>'BIZ kWh ENTRY'!BC173</f>
        <v>0</v>
      </c>
      <c r="H14" s="3">
        <f>'BIZ kWh ENTRY'!BD173</f>
        <v>0</v>
      </c>
      <c r="I14" s="3">
        <f>'BIZ kWh ENTRY'!BE173</f>
        <v>0</v>
      </c>
      <c r="J14" s="3">
        <f>'BIZ kWh ENTRY'!BF173</f>
        <v>607211.3534959153</v>
      </c>
      <c r="K14" s="3">
        <f>'BIZ kWh ENTRY'!BG173</f>
        <v>0</v>
      </c>
      <c r="L14" s="3">
        <f>'BIZ kWh ENTRY'!BH173</f>
        <v>0</v>
      </c>
      <c r="M14" s="3">
        <f>'BIZ kWh ENTRY'!BI173</f>
        <v>0</v>
      </c>
      <c r="N14" s="3">
        <f>'BIZ kWh ENTRY'!BJ173</f>
        <v>82337.482672183614</v>
      </c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199"/>
      <c r="AU14" s="199"/>
      <c r="AV14" s="199"/>
      <c r="AW14" s="199"/>
      <c r="AX14" s="199"/>
      <c r="AY14" s="199"/>
      <c r="AZ14" s="199"/>
      <c r="BA14" s="199"/>
      <c r="BB14" s="199"/>
      <c r="BC14" s="199"/>
      <c r="BD14" s="199"/>
      <c r="BE14" s="199"/>
      <c r="BF14" s="199"/>
      <c r="BG14" s="199"/>
      <c r="BH14" s="199"/>
      <c r="BI14" s="199"/>
      <c r="BJ14" s="199"/>
      <c r="BK14" s="199"/>
      <c r="BL14" s="199"/>
      <c r="BM14" s="199"/>
      <c r="BN14" s="199"/>
      <c r="BO14" s="199"/>
      <c r="BP14" s="199"/>
      <c r="BQ14" s="199"/>
      <c r="BR14" s="199"/>
      <c r="BS14" s="199"/>
      <c r="BT14" s="199"/>
      <c r="BU14" s="199"/>
      <c r="BV14" s="199"/>
      <c r="BW14" s="199"/>
      <c r="BX14" s="199"/>
      <c r="BY14" s="199"/>
      <c r="BZ14" s="199"/>
      <c r="CA14" s="199"/>
      <c r="CB14" s="199"/>
      <c r="CC14" s="199"/>
      <c r="CD14" s="199"/>
      <c r="CE14" s="199"/>
      <c r="CF14" s="199"/>
      <c r="CG14" s="199"/>
      <c r="CH14" s="250"/>
    </row>
    <row r="15" spans="1:88" x14ac:dyDescent="0.3">
      <c r="A15" s="542"/>
      <c r="B15" s="11" t="s">
        <v>145</v>
      </c>
      <c r="C15" s="3">
        <f>'BIZ kWh ENTRY'!AY174</f>
        <v>0</v>
      </c>
      <c r="D15" s="3">
        <f>'BIZ kWh ENTRY'!AZ174</f>
        <v>0</v>
      </c>
      <c r="E15" s="3">
        <f>'BIZ kWh ENTRY'!BA174</f>
        <v>0</v>
      </c>
      <c r="F15" s="3">
        <f>'BIZ kWh ENTRY'!BB174</f>
        <v>0</v>
      </c>
      <c r="G15" s="3">
        <f>'BIZ kWh ENTRY'!BC174</f>
        <v>0</v>
      </c>
      <c r="H15" s="3">
        <f>'BIZ kWh ENTRY'!BD174</f>
        <v>0</v>
      </c>
      <c r="I15" s="3">
        <f>'BIZ kWh ENTRY'!BE174</f>
        <v>0</v>
      </c>
      <c r="J15" s="3">
        <f>'BIZ kWh ENTRY'!BF174</f>
        <v>0</v>
      </c>
      <c r="K15" s="3">
        <f>'BIZ kWh ENTRY'!BG174</f>
        <v>0</v>
      </c>
      <c r="L15" s="3">
        <f>'BIZ kWh ENTRY'!BH174</f>
        <v>0</v>
      </c>
      <c r="M15" s="3">
        <f>'BIZ kWh ENTRY'!BI174</f>
        <v>0</v>
      </c>
      <c r="N15" s="3">
        <f>'BIZ kWh ENTRY'!BJ174</f>
        <v>0</v>
      </c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199"/>
      <c r="BE15" s="199"/>
      <c r="BF15" s="199"/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199"/>
      <c r="CH15" s="250"/>
    </row>
    <row r="16" spans="1:88" x14ac:dyDescent="0.3">
      <c r="A16" s="542"/>
      <c r="B16" s="11" t="s">
        <v>67</v>
      </c>
      <c r="C16" s="3">
        <f>'BIZ kWh ENTRY'!AY175</f>
        <v>0</v>
      </c>
      <c r="D16" s="3">
        <f>'BIZ kWh ENTRY'!AZ175</f>
        <v>0</v>
      </c>
      <c r="E16" s="3">
        <f>'BIZ kWh ENTRY'!BA175</f>
        <v>0</v>
      </c>
      <c r="F16" s="3">
        <f>'BIZ kWh ENTRY'!BB175</f>
        <v>0</v>
      </c>
      <c r="G16" s="3">
        <f>'BIZ kWh ENTRY'!BC175</f>
        <v>0</v>
      </c>
      <c r="H16" s="3">
        <f>'BIZ kWh ENTRY'!BD175</f>
        <v>0</v>
      </c>
      <c r="I16" s="3">
        <f>'BIZ kWh ENTRY'!BE175</f>
        <v>0</v>
      </c>
      <c r="J16" s="3">
        <f>'BIZ kWh ENTRY'!BF175</f>
        <v>0</v>
      </c>
      <c r="K16" s="3">
        <f>'BIZ kWh ENTRY'!BG175</f>
        <v>0</v>
      </c>
      <c r="L16" s="3">
        <f>'BIZ kWh ENTRY'!BH175</f>
        <v>0</v>
      </c>
      <c r="M16" s="3">
        <f>'BIZ kWh ENTRY'!BI175</f>
        <v>0</v>
      </c>
      <c r="N16" s="3">
        <f>'BIZ kWh ENTRY'!BJ175</f>
        <v>0</v>
      </c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199"/>
      <c r="AL16" s="199"/>
      <c r="AM16" s="199"/>
      <c r="AN16" s="199"/>
      <c r="AO16" s="199"/>
      <c r="AP16" s="199"/>
      <c r="AQ16" s="199"/>
      <c r="AR16" s="199"/>
      <c r="AS16" s="199"/>
      <c r="AT16" s="199"/>
      <c r="AU16" s="199"/>
      <c r="AV16" s="199"/>
      <c r="AW16" s="199"/>
      <c r="AX16" s="199"/>
      <c r="AY16" s="199"/>
      <c r="AZ16" s="199"/>
      <c r="BA16" s="199"/>
      <c r="BB16" s="199"/>
      <c r="BC16" s="199"/>
      <c r="BD16" s="199"/>
      <c r="BE16" s="199"/>
      <c r="BF16" s="199"/>
      <c r="BG16" s="199"/>
      <c r="BH16" s="199"/>
      <c r="BI16" s="199"/>
      <c r="BJ16" s="199"/>
      <c r="BK16" s="199"/>
      <c r="BL16" s="199"/>
      <c r="BM16" s="199"/>
      <c r="BN16" s="199"/>
      <c r="BO16" s="199"/>
      <c r="BP16" s="199"/>
      <c r="BQ16" s="199"/>
      <c r="BR16" s="199"/>
      <c r="BS16" s="199"/>
      <c r="BT16" s="199"/>
      <c r="BU16" s="199"/>
      <c r="BV16" s="199"/>
      <c r="BW16" s="199"/>
      <c r="BX16" s="199"/>
      <c r="BY16" s="199"/>
      <c r="BZ16" s="199"/>
      <c r="CA16" s="199"/>
      <c r="CB16" s="199"/>
      <c r="CC16" s="199"/>
      <c r="CD16" s="199"/>
      <c r="CE16" s="199"/>
      <c r="CF16" s="199"/>
      <c r="CG16" s="199"/>
      <c r="CH16" s="250"/>
    </row>
    <row r="17" spans="1:86" x14ac:dyDescent="0.3">
      <c r="A17" s="542"/>
      <c r="B17" s="11" t="s">
        <v>68</v>
      </c>
      <c r="C17" s="3">
        <f>'BIZ kWh ENTRY'!AY176</f>
        <v>0</v>
      </c>
      <c r="D17" s="3">
        <f>'BIZ kWh ENTRY'!AZ176</f>
        <v>0</v>
      </c>
      <c r="E17" s="3">
        <f>'BIZ kWh ENTRY'!BA176</f>
        <v>0</v>
      </c>
      <c r="F17" s="3">
        <f>'BIZ kWh ENTRY'!BB176</f>
        <v>0</v>
      </c>
      <c r="G17" s="3">
        <f>'BIZ kWh ENTRY'!BC176</f>
        <v>0</v>
      </c>
      <c r="H17" s="3">
        <f>'BIZ kWh ENTRY'!BD176</f>
        <v>0</v>
      </c>
      <c r="I17" s="3">
        <f>'BIZ kWh ENTRY'!BE176</f>
        <v>0</v>
      </c>
      <c r="J17" s="3">
        <f>'BIZ kWh ENTRY'!BF176</f>
        <v>0</v>
      </c>
      <c r="K17" s="3">
        <f>'BIZ kWh ENTRY'!BG176</f>
        <v>0</v>
      </c>
      <c r="L17" s="3">
        <f>'BIZ kWh ENTRY'!BH176</f>
        <v>0</v>
      </c>
      <c r="M17" s="3">
        <f>'BIZ kWh ENTRY'!BI176</f>
        <v>0</v>
      </c>
      <c r="N17" s="3">
        <f>'BIZ kWh ENTRY'!BJ176</f>
        <v>0</v>
      </c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199"/>
      <c r="BV17" s="199"/>
      <c r="BW17" s="199"/>
      <c r="BX17" s="199"/>
      <c r="BY17" s="199"/>
      <c r="BZ17" s="199"/>
      <c r="CA17" s="199"/>
      <c r="CB17" s="199"/>
      <c r="CC17" s="199"/>
      <c r="CD17" s="199"/>
      <c r="CE17" s="199"/>
      <c r="CF17" s="199"/>
      <c r="CG17" s="199"/>
      <c r="CH17" s="250"/>
    </row>
    <row r="18" spans="1:86" x14ac:dyDescent="0.3">
      <c r="A18" s="542"/>
      <c r="B18" s="11" t="s">
        <v>146</v>
      </c>
      <c r="C18" s="3"/>
      <c r="D18" s="3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  <c r="AH18" s="199"/>
      <c r="AI18" s="199"/>
      <c r="AJ18" s="199"/>
      <c r="AK18" s="199"/>
      <c r="AL18" s="199"/>
      <c r="AM18" s="199"/>
      <c r="AN18" s="199"/>
      <c r="AO18" s="199"/>
      <c r="AP18" s="199"/>
      <c r="AQ18" s="199"/>
      <c r="AR18" s="199"/>
      <c r="AS18" s="199"/>
      <c r="AT18" s="199"/>
      <c r="AU18" s="199"/>
      <c r="AV18" s="199"/>
      <c r="AW18" s="199"/>
      <c r="AX18" s="199"/>
      <c r="AY18" s="199"/>
      <c r="AZ18" s="199"/>
      <c r="BA18" s="199"/>
      <c r="BB18" s="199"/>
      <c r="BC18" s="199"/>
      <c r="BD18" s="199"/>
      <c r="BE18" s="199"/>
      <c r="BF18" s="199"/>
      <c r="BG18" s="199"/>
      <c r="BH18" s="199"/>
      <c r="BI18" s="199"/>
      <c r="BJ18" s="199"/>
      <c r="BK18" s="199"/>
      <c r="BL18" s="199"/>
      <c r="BM18" s="199"/>
      <c r="BN18" s="199"/>
      <c r="BO18" s="199"/>
      <c r="BP18" s="199"/>
      <c r="BQ18" s="199"/>
      <c r="BR18" s="199"/>
      <c r="BS18" s="199"/>
      <c r="BT18" s="199"/>
      <c r="BU18" s="199"/>
      <c r="BV18" s="199"/>
      <c r="BW18" s="199"/>
      <c r="BX18" s="199"/>
      <c r="BY18" s="199"/>
      <c r="BZ18" s="199"/>
      <c r="CA18" s="199"/>
      <c r="CB18" s="199"/>
      <c r="CC18" s="199"/>
      <c r="CD18" s="199"/>
      <c r="CE18" s="199"/>
      <c r="CF18" s="199"/>
      <c r="CG18" s="199"/>
      <c r="CH18" s="250"/>
    </row>
    <row r="19" spans="1:86" ht="15" thickBot="1" x14ac:dyDescent="0.35">
      <c r="A19" s="543"/>
      <c r="B19" s="295" t="str">
        <f>' 1M - RES'!B16</f>
        <v>Monthly kWh</v>
      </c>
      <c r="C19" s="296">
        <f>SUM(C5:C18)</f>
        <v>150054.59520000001</v>
      </c>
      <c r="D19" s="296">
        <f t="shared" ref="D19:BO19" si="2">SUM(D5:D18)</f>
        <v>0</v>
      </c>
      <c r="E19" s="296">
        <f t="shared" si="2"/>
        <v>0</v>
      </c>
      <c r="F19" s="296">
        <f t="shared" si="2"/>
        <v>1032284.8768694728</v>
      </c>
      <c r="G19" s="296">
        <f t="shared" si="2"/>
        <v>85225.98893084153</v>
      </c>
      <c r="H19" s="296">
        <f t="shared" si="2"/>
        <v>0</v>
      </c>
      <c r="I19" s="296">
        <f t="shared" si="2"/>
        <v>22356</v>
      </c>
      <c r="J19" s="296">
        <f t="shared" si="2"/>
        <v>622039.84349591529</v>
      </c>
      <c r="K19" s="296">
        <f t="shared" si="2"/>
        <v>13000.986000000003</v>
      </c>
      <c r="L19" s="296">
        <f t="shared" si="2"/>
        <v>694885.8440906842</v>
      </c>
      <c r="M19" s="296">
        <f t="shared" si="2"/>
        <v>1174277.3176000002</v>
      </c>
      <c r="N19" s="296">
        <f t="shared" si="2"/>
        <v>541554.36816016701</v>
      </c>
      <c r="O19" s="297">
        <f t="shared" si="2"/>
        <v>0</v>
      </c>
      <c r="P19" s="297">
        <f t="shared" si="2"/>
        <v>0</v>
      </c>
      <c r="Q19" s="297">
        <f t="shared" si="2"/>
        <v>0</v>
      </c>
      <c r="R19" s="297">
        <f t="shared" si="2"/>
        <v>0</v>
      </c>
      <c r="S19" s="297">
        <f t="shared" si="2"/>
        <v>0</v>
      </c>
      <c r="T19" s="297">
        <f t="shared" si="2"/>
        <v>0</v>
      </c>
      <c r="U19" s="297">
        <f t="shared" si="2"/>
        <v>0</v>
      </c>
      <c r="V19" s="297">
        <f t="shared" si="2"/>
        <v>0</v>
      </c>
      <c r="W19" s="297">
        <f t="shared" si="2"/>
        <v>0</v>
      </c>
      <c r="X19" s="297">
        <f t="shared" si="2"/>
        <v>0</v>
      </c>
      <c r="Y19" s="297">
        <f t="shared" si="2"/>
        <v>0</v>
      </c>
      <c r="Z19" s="297">
        <f t="shared" si="2"/>
        <v>0</v>
      </c>
      <c r="AA19" s="297">
        <f t="shared" si="2"/>
        <v>0</v>
      </c>
      <c r="AB19" s="297">
        <f t="shared" si="2"/>
        <v>0</v>
      </c>
      <c r="AC19" s="297">
        <f t="shared" si="2"/>
        <v>0</v>
      </c>
      <c r="AD19" s="297">
        <f t="shared" si="2"/>
        <v>0</v>
      </c>
      <c r="AE19" s="297">
        <f t="shared" si="2"/>
        <v>0</v>
      </c>
      <c r="AF19" s="297">
        <f t="shared" si="2"/>
        <v>0</v>
      </c>
      <c r="AG19" s="297">
        <f t="shared" si="2"/>
        <v>0</v>
      </c>
      <c r="AH19" s="297">
        <f t="shared" si="2"/>
        <v>0</v>
      </c>
      <c r="AI19" s="297">
        <f t="shared" si="2"/>
        <v>0</v>
      </c>
      <c r="AJ19" s="297">
        <f t="shared" si="2"/>
        <v>0</v>
      </c>
      <c r="AK19" s="297">
        <f t="shared" si="2"/>
        <v>0</v>
      </c>
      <c r="AL19" s="297">
        <f t="shared" si="2"/>
        <v>0</v>
      </c>
      <c r="AM19" s="297">
        <f t="shared" si="2"/>
        <v>0</v>
      </c>
      <c r="AN19" s="297">
        <f t="shared" si="2"/>
        <v>0</v>
      </c>
      <c r="AO19" s="297">
        <f t="shared" si="2"/>
        <v>0</v>
      </c>
      <c r="AP19" s="297">
        <f t="shared" si="2"/>
        <v>0</v>
      </c>
      <c r="AQ19" s="297">
        <f t="shared" si="2"/>
        <v>0</v>
      </c>
      <c r="AR19" s="297">
        <f t="shared" si="2"/>
        <v>0</v>
      </c>
      <c r="AS19" s="297">
        <f t="shared" si="2"/>
        <v>0</v>
      </c>
      <c r="AT19" s="297">
        <f t="shared" si="2"/>
        <v>0</v>
      </c>
      <c r="AU19" s="297">
        <f t="shared" si="2"/>
        <v>0</v>
      </c>
      <c r="AV19" s="297">
        <f t="shared" si="2"/>
        <v>0</v>
      </c>
      <c r="AW19" s="297">
        <f t="shared" si="2"/>
        <v>0</v>
      </c>
      <c r="AX19" s="297">
        <f t="shared" si="2"/>
        <v>0</v>
      </c>
      <c r="AY19" s="297">
        <f t="shared" si="2"/>
        <v>0</v>
      </c>
      <c r="AZ19" s="297">
        <f t="shared" si="2"/>
        <v>0</v>
      </c>
      <c r="BA19" s="297">
        <f t="shared" si="2"/>
        <v>0</v>
      </c>
      <c r="BB19" s="297">
        <f t="shared" si="2"/>
        <v>0</v>
      </c>
      <c r="BC19" s="297">
        <f t="shared" si="2"/>
        <v>0</v>
      </c>
      <c r="BD19" s="297">
        <f t="shared" si="2"/>
        <v>0</v>
      </c>
      <c r="BE19" s="297">
        <f t="shared" si="2"/>
        <v>0</v>
      </c>
      <c r="BF19" s="297">
        <f t="shared" si="2"/>
        <v>0</v>
      </c>
      <c r="BG19" s="297">
        <f t="shared" si="2"/>
        <v>0</v>
      </c>
      <c r="BH19" s="297">
        <f t="shared" si="2"/>
        <v>0</v>
      </c>
      <c r="BI19" s="297">
        <f t="shared" si="2"/>
        <v>0</v>
      </c>
      <c r="BJ19" s="297">
        <f t="shared" si="2"/>
        <v>0</v>
      </c>
      <c r="BK19" s="297">
        <f t="shared" si="2"/>
        <v>0</v>
      </c>
      <c r="BL19" s="297">
        <f t="shared" si="2"/>
        <v>0</v>
      </c>
      <c r="BM19" s="297">
        <f t="shared" si="2"/>
        <v>0</v>
      </c>
      <c r="BN19" s="297">
        <f t="shared" si="2"/>
        <v>0</v>
      </c>
      <c r="BO19" s="297">
        <f t="shared" si="2"/>
        <v>0</v>
      </c>
      <c r="BP19" s="297">
        <f t="shared" ref="BP19:CH19" si="3">SUM(BP5:BP18)</f>
        <v>0</v>
      </c>
      <c r="BQ19" s="297">
        <f t="shared" si="3"/>
        <v>0</v>
      </c>
      <c r="BR19" s="297">
        <f t="shared" si="3"/>
        <v>0</v>
      </c>
      <c r="BS19" s="297">
        <f t="shared" si="3"/>
        <v>0</v>
      </c>
      <c r="BT19" s="297">
        <f t="shared" si="3"/>
        <v>0</v>
      </c>
      <c r="BU19" s="297">
        <f t="shared" si="3"/>
        <v>0</v>
      </c>
      <c r="BV19" s="297">
        <f t="shared" si="3"/>
        <v>0</v>
      </c>
      <c r="BW19" s="297">
        <f t="shared" si="3"/>
        <v>0</v>
      </c>
      <c r="BX19" s="297">
        <f t="shared" si="3"/>
        <v>0</v>
      </c>
      <c r="BY19" s="297">
        <f t="shared" si="3"/>
        <v>0</v>
      </c>
      <c r="BZ19" s="297">
        <f t="shared" si="3"/>
        <v>0</v>
      </c>
      <c r="CA19" s="297">
        <f t="shared" si="3"/>
        <v>0</v>
      </c>
      <c r="CB19" s="297">
        <f t="shared" si="3"/>
        <v>0</v>
      </c>
      <c r="CC19" s="297">
        <f t="shared" si="3"/>
        <v>0</v>
      </c>
      <c r="CD19" s="297">
        <f t="shared" si="3"/>
        <v>0</v>
      </c>
      <c r="CE19" s="297">
        <f t="shared" si="3"/>
        <v>0</v>
      </c>
      <c r="CF19" s="297">
        <f t="shared" si="3"/>
        <v>0</v>
      </c>
      <c r="CG19" s="297">
        <f t="shared" si="3"/>
        <v>0</v>
      </c>
      <c r="CH19" s="298">
        <f t="shared" si="3"/>
        <v>0</v>
      </c>
    </row>
    <row r="20" spans="1:86" s="49" customFormat="1" x14ac:dyDescent="0.3">
      <c r="A20" s="329"/>
      <c r="B20" s="330"/>
      <c r="C20" s="9"/>
      <c r="D20" s="330"/>
      <c r="E20" s="9"/>
      <c r="F20" s="330"/>
      <c r="G20" s="330"/>
      <c r="H20" s="9"/>
      <c r="I20" s="330"/>
      <c r="J20" s="330"/>
      <c r="K20" s="9"/>
      <c r="L20" s="330"/>
      <c r="M20" s="330"/>
      <c r="N20" s="9"/>
      <c r="O20" s="330"/>
      <c r="P20" s="330"/>
      <c r="Q20" s="330"/>
      <c r="R20" s="330"/>
      <c r="S20" s="330"/>
      <c r="T20" s="9"/>
      <c r="U20" s="330"/>
      <c r="V20" s="330"/>
      <c r="W20" s="9"/>
      <c r="X20" s="330"/>
      <c r="Y20" s="330"/>
      <c r="Z20" s="9"/>
      <c r="AA20" s="330"/>
      <c r="AB20" s="330"/>
      <c r="AC20" s="9"/>
      <c r="AD20" s="330"/>
      <c r="AE20" s="330"/>
      <c r="AF20" s="9"/>
      <c r="AG20" s="330"/>
      <c r="AH20" s="330"/>
      <c r="AI20" s="9"/>
      <c r="AJ20" s="330"/>
      <c r="AK20" s="330"/>
      <c r="AL20" s="9"/>
      <c r="AM20" s="330"/>
      <c r="AN20" s="330"/>
      <c r="AO20" s="9"/>
      <c r="AP20" s="330"/>
      <c r="AQ20" s="330"/>
      <c r="AR20" s="9"/>
      <c r="AS20" s="330"/>
      <c r="AT20" s="330"/>
      <c r="AU20" s="9"/>
      <c r="AV20" s="330"/>
      <c r="AW20" s="330"/>
      <c r="AX20" s="9"/>
      <c r="AY20" s="330"/>
      <c r="AZ20" s="330"/>
      <c r="BA20" s="9"/>
      <c r="BB20" s="330"/>
      <c r="BC20" s="330"/>
      <c r="BD20" s="9"/>
      <c r="BE20" s="330"/>
      <c r="BF20" s="330"/>
      <c r="BG20" s="9"/>
      <c r="BH20" s="330"/>
      <c r="BI20" s="330"/>
      <c r="BJ20" s="9"/>
      <c r="BK20" s="330"/>
      <c r="BL20" s="330"/>
      <c r="BM20" s="9"/>
      <c r="BN20" s="330"/>
      <c r="BO20" s="330"/>
      <c r="BP20" s="9"/>
      <c r="BQ20" s="330"/>
      <c r="BR20" s="330"/>
      <c r="BS20" s="9"/>
      <c r="BT20" s="330"/>
      <c r="BU20" s="330"/>
      <c r="BV20" s="9"/>
      <c r="BW20" s="330"/>
      <c r="BX20" s="330"/>
      <c r="BY20" s="9"/>
      <c r="BZ20" s="330"/>
      <c r="CA20" s="330"/>
      <c r="CB20" s="9"/>
      <c r="CC20" s="330"/>
      <c r="CD20" s="330"/>
      <c r="CE20" s="9"/>
      <c r="CF20" s="330"/>
      <c r="CG20" s="330"/>
      <c r="CH20" s="153"/>
    </row>
    <row r="21" spans="1:86" s="49" customFormat="1" ht="15" thickBot="1" x14ac:dyDescent="0.35"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</row>
    <row r="22" spans="1:86" ht="15.6" x14ac:dyDescent="0.3">
      <c r="A22" s="544" t="s">
        <v>126</v>
      </c>
      <c r="B22" s="18" t="s">
        <v>124</v>
      </c>
      <c r="C22" s="292">
        <v>43831</v>
      </c>
      <c r="D22" s="292">
        <v>43862</v>
      </c>
      <c r="E22" s="292">
        <v>43891</v>
      </c>
      <c r="F22" s="292">
        <v>43922</v>
      </c>
      <c r="G22" s="292">
        <v>43952</v>
      </c>
      <c r="H22" s="292">
        <v>43983</v>
      </c>
      <c r="I22" s="292">
        <v>44013</v>
      </c>
      <c r="J22" s="292">
        <v>44044</v>
      </c>
      <c r="K22" s="292">
        <v>44075</v>
      </c>
      <c r="L22" s="292">
        <v>44105</v>
      </c>
      <c r="M22" s="292">
        <v>44136</v>
      </c>
      <c r="N22" s="292">
        <v>44166</v>
      </c>
      <c r="O22" s="292">
        <v>44197</v>
      </c>
      <c r="P22" s="292">
        <v>44228</v>
      </c>
      <c r="Q22" s="292">
        <v>44256</v>
      </c>
      <c r="R22" s="292">
        <v>44287</v>
      </c>
      <c r="S22" s="292">
        <v>44317</v>
      </c>
      <c r="T22" s="292">
        <v>44348</v>
      </c>
      <c r="U22" s="292">
        <v>44378</v>
      </c>
      <c r="V22" s="292">
        <v>44409</v>
      </c>
      <c r="W22" s="292">
        <v>44440</v>
      </c>
      <c r="X22" s="292">
        <v>44470</v>
      </c>
      <c r="Y22" s="292">
        <v>44501</v>
      </c>
      <c r="Z22" s="292">
        <v>44531</v>
      </c>
      <c r="AA22" s="292">
        <v>44562</v>
      </c>
      <c r="AB22" s="292">
        <v>44593</v>
      </c>
      <c r="AC22" s="292">
        <v>44621</v>
      </c>
      <c r="AD22" s="292">
        <v>44652</v>
      </c>
      <c r="AE22" s="292">
        <v>44682</v>
      </c>
      <c r="AF22" s="292">
        <v>44713</v>
      </c>
      <c r="AG22" s="292">
        <v>44743</v>
      </c>
      <c r="AH22" s="292">
        <v>44774</v>
      </c>
      <c r="AI22" s="292">
        <v>44805</v>
      </c>
      <c r="AJ22" s="292">
        <v>44835</v>
      </c>
      <c r="AK22" s="292">
        <v>44866</v>
      </c>
      <c r="AL22" s="292">
        <v>44896</v>
      </c>
      <c r="AM22" s="292">
        <v>44927</v>
      </c>
      <c r="AN22" s="292">
        <v>44958</v>
      </c>
      <c r="AO22" s="292">
        <v>44986</v>
      </c>
      <c r="AP22" s="292">
        <v>45017</v>
      </c>
      <c r="AQ22" s="292">
        <v>45047</v>
      </c>
      <c r="AR22" s="292">
        <v>45078</v>
      </c>
      <c r="AS22" s="292">
        <v>45108</v>
      </c>
      <c r="AT22" s="292">
        <v>45139</v>
      </c>
      <c r="AU22" s="292">
        <v>45170</v>
      </c>
      <c r="AV22" s="292">
        <v>45200</v>
      </c>
      <c r="AW22" s="292">
        <v>45231</v>
      </c>
      <c r="AX22" s="292">
        <v>45261</v>
      </c>
      <c r="AY22" s="292">
        <v>45292</v>
      </c>
      <c r="AZ22" s="292">
        <v>45323</v>
      </c>
      <c r="BA22" s="292">
        <v>45352</v>
      </c>
      <c r="BB22" s="292">
        <v>45383</v>
      </c>
      <c r="BC22" s="292">
        <v>45413</v>
      </c>
      <c r="BD22" s="292">
        <v>45444</v>
      </c>
      <c r="BE22" s="292">
        <v>45474</v>
      </c>
      <c r="BF22" s="292">
        <v>45505</v>
      </c>
      <c r="BG22" s="292">
        <v>45536</v>
      </c>
      <c r="BH22" s="292">
        <v>45566</v>
      </c>
      <c r="BI22" s="292">
        <v>45597</v>
      </c>
      <c r="BJ22" s="292">
        <v>45627</v>
      </c>
      <c r="BK22" s="292">
        <v>45658</v>
      </c>
      <c r="BL22" s="292">
        <v>45689</v>
      </c>
      <c r="BM22" s="292">
        <v>45717</v>
      </c>
      <c r="BN22" s="292">
        <v>45748</v>
      </c>
      <c r="BO22" s="292">
        <v>45778</v>
      </c>
      <c r="BP22" s="292">
        <v>45809</v>
      </c>
      <c r="BQ22" s="292">
        <v>45839</v>
      </c>
      <c r="BR22" s="292">
        <v>45870</v>
      </c>
      <c r="BS22" s="292">
        <v>45901</v>
      </c>
      <c r="BT22" s="292">
        <v>45931</v>
      </c>
      <c r="BU22" s="292">
        <v>45962</v>
      </c>
      <c r="BV22" s="292">
        <v>45992</v>
      </c>
      <c r="BW22" s="292">
        <v>46023</v>
      </c>
      <c r="BX22" s="292">
        <v>46054</v>
      </c>
      <c r="BY22" s="292">
        <v>46082</v>
      </c>
      <c r="BZ22" s="292">
        <v>46113</v>
      </c>
      <c r="CA22" s="292">
        <v>46143</v>
      </c>
      <c r="CB22" s="292">
        <v>46174</v>
      </c>
      <c r="CC22" s="292">
        <v>46204</v>
      </c>
      <c r="CD22" s="292">
        <v>46235</v>
      </c>
      <c r="CE22" s="292">
        <v>46266</v>
      </c>
      <c r="CF22" s="292">
        <v>46296</v>
      </c>
      <c r="CG22" s="292">
        <v>46327</v>
      </c>
      <c r="CH22" s="293">
        <v>46357</v>
      </c>
    </row>
    <row r="23" spans="1:86" ht="15" customHeight="1" x14ac:dyDescent="0.3">
      <c r="A23" s="545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BP23" si="5">IF(SUM($C$19:$N$19)=0,0,D23+E5)</f>
        <v>0</v>
      </c>
      <c r="F23" s="3">
        <f t="shared" si="5"/>
        <v>295665.37</v>
      </c>
      <c r="G23" s="3">
        <f t="shared" si="5"/>
        <v>295665.37</v>
      </c>
      <c r="H23" s="3">
        <f t="shared" si="5"/>
        <v>295665.37</v>
      </c>
      <c r="I23" s="3">
        <f t="shared" si="5"/>
        <v>295665.37</v>
      </c>
      <c r="J23" s="3">
        <f t="shared" si="5"/>
        <v>295665.37</v>
      </c>
      <c r="K23" s="3">
        <f t="shared" si="5"/>
        <v>295665.37</v>
      </c>
      <c r="L23" s="3">
        <f t="shared" si="5"/>
        <v>295665.37</v>
      </c>
      <c r="M23" s="3">
        <f t="shared" si="5"/>
        <v>295665.37</v>
      </c>
      <c r="N23" s="3">
        <f t="shared" si="5"/>
        <v>295665.37</v>
      </c>
      <c r="O23" s="3">
        <f t="shared" si="5"/>
        <v>295665.37</v>
      </c>
      <c r="P23" s="3">
        <f t="shared" si="5"/>
        <v>295665.37</v>
      </c>
      <c r="Q23" s="3">
        <f t="shared" si="5"/>
        <v>295665.37</v>
      </c>
      <c r="R23" s="3">
        <f t="shared" si="5"/>
        <v>295665.37</v>
      </c>
      <c r="S23" s="3">
        <f t="shared" si="5"/>
        <v>295665.37</v>
      </c>
      <c r="T23" s="3">
        <f t="shared" si="5"/>
        <v>295665.37</v>
      </c>
      <c r="U23" s="3">
        <f t="shared" si="5"/>
        <v>295665.37</v>
      </c>
      <c r="V23" s="3">
        <f t="shared" si="5"/>
        <v>295665.37</v>
      </c>
      <c r="W23" s="3">
        <f t="shared" si="5"/>
        <v>295665.37</v>
      </c>
      <c r="X23" s="3">
        <f t="shared" si="5"/>
        <v>295665.37</v>
      </c>
      <c r="Y23" s="3">
        <f t="shared" si="5"/>
        <v>295665.37</v>
      </c>
      <c r="Z23" s="3">
        <f t="shared" si="5"/>
        <v>295665.37</v>
      </c>
      <c r="AA23" s="3">
        <f t="shared" si="5"/>
        <v>295665.37</v>
      </c>
      <c r="AB23" s="3">
        <f t="shared" si="5"/>
        <v>295665.37</v>
      </c>
      <c r="AC23" s="3">
        <f t="shared" si="5"/>
        <v>295665.37</v>
      </c>
      <c r="AD23" s="3">
        <f t="shared" si="5"/>
        <v>295665.37</v>
      </c>
      <c r="AE23" s="3">
        <f t="shared" si="5"/>
        <v>295665.37</v>
      </c>
      <c r="AF23" s="3">
        <f t="shared" si="5"/>
        <v>295665.37</v>
      </c>
      <c r="AG23" s="3">
        <f t="shared" si="5"/>
        <v>295665.37</v>
      </c>
      <c r="AH23" s="3">
        <f t="shared" si="5"/>
        <v>295665.37</v>
      </c>
      <c r="AI23" s="3">
        <f t="shared" si="5"/>
        <v>295665.37</v>
      </c>
      <c r="AJ23" s="3">
        <f t="shared" si="5"/>
        <v>295665.37</v>
      </c>
      <c r="AK23" s="3">
        <f t="shared" si="5"/>
        <v>295665.37</v>
      </c>
      <c r="AL23" s="3">
        <f t="shared" si="5"/>
        <v>295665.37</v>
      </c>
      <c r="AM23" s="3">
        <f t="shared" si="5"/>
        <v>295665.37</v>
      </c>
      <c r="AN23" s="3">
        <f t="shared" si="5"/>
        <v>295665.37</v>
      </c>
      <c r="AO23" s="3">
        <f t="shared" si="5"/>
        <v>295665.37</v>
      </c>
      <c r="AP23" s="3">
        <f t="shared" si="5"/>
        <v>295665.37</v>
      </c>
      <c r="AQ23" s="3">
        <f t="shared" si="5"/>
        <v>295665.37</v>
      </c>
      <c r="AR23" s="3">
        <f t="shared" si="5"/>
        <v>295665.37</v>
      </c>
      <c r="AS23" s="3">
        <f t="shared" si="5"/>
        <v>295665.37</v>
      </c>
      <c r="AT23" s="3">
        <f t="shared" si="5"/>
        <v>295665.37</v>
      </c>
      <c r="AU23" s="3">
        <f t="shared" si="5"/>
        <v>295665.37</v>
      </c>
      <c r="AV23" s="3">
        <f t="shared" si="5"/>
        <v>295665.37</v>
      </c>
      <c r="AW23" s="3">
        <f t="shared" si="5"/>
        <v>295665.37</v>
      </c>
      <c r="AX23" s="3">
        <f t="shared" si="5"/>
        <v>295665.37</v>
      </c>
      <c r="AY23" s="3">
        <f t="shared" si="5"/>
        <v>295665.37</v>
      </c>
      <c r="AZ23" s="3">
        <f t="shared" si="5"/>
        <v>295665.37</v>
      </c>
      <c r="BA23" s="3">
        <f t="shared" si="5"/>
        <v>295665.37</v>
      </c>
      <c r="BB23" s="3">
        <f t="shared" si="5"/>
        <v>295665.37</v>
      </c>
      <c r="BC23" s="3">
        <f t="shared" si="5"/>
        <v>295665.37</v>
      </c>
      <c r="BD23" s="3">
        <f t="shared" si="5"/>
        <v>295665.37</v>
      </c>
      <c r="BE23" s="3">
        <f t="shared" si="5"/>
        <v>295665.37</v>
      </c>
      <c r="BF23" s="3">
        <f t="shared" si="5"/>
        <v>295665.37</v>
      </c>
      <c r="BG23" s="3">
        <f t="shared" si="5"/>
        <v>295665.37</v>
      </c>
      <c r="BH23" s="3">
        <f t="shared" si="5"/>
        <v>295665.37</v>
      </c>
      <c r="BI23" s="3">
        <f t="shared" si="5"/>
        <v>295665.37</v>
      </c>
      <c r="BJ23" s="3">
        <f t="shared" si="5"/>
        <v>295665.37</v>
      </c>
      <c r="BK23" s="3">
        <f t="shared" si="5"/>
        <v>295665.37</v>
      </c>
      <c r="BL23" s="3">
        <f t="shared" si="5"/>
        <v>295665.37</v>
      </c>
      <c r="BM23" s="3">
        <f t="shared" si="5"/>
        <v>295665.37</v>
      </c>
      <c r="BN23" s="3">
        <f t="shared" si="5"/>
        <v>295665.37</v>
      </c>
      <c r="BO23" s="3">
        <f t="shared" si="5"/>
        <v>295665.37</v>
      </c>
      <c r="BP23" s="3">
        <f t="shared" si="5"/>
        <v>295665.37</v>
      </c>
      <c r="BQ23" s="3">
        <f t="shared" ref="BQ23:CH23" si="6">IF(SUM($C$19:$N$19)=0,0,BP23+BQ5)</f>
        <v>295665.37</v>
      </c>
      <c r="BR23" s="3">
        <f t="shared" si="6"/>
        <v>295665.37</v>
      </c>
      <c r="BS23" s="3">
        <f t="shared" si="6"/>
        <v>295665.37</v>
      </c>
      <c r="BT23" s="3">
        <f t="shared" si="6"/>
        <v>295665.37</v>
      </c>
      <c r="BU23" s="3">
        <f t="shared" si="6"/>
        <v>295665.37</v>
      </c>
      <c r="BV23" s="3">
        <f t="shared" si="6"/>
        <v>295665.37</v>
      </c>
      <c r="BW23" s="3">
        <f t="shared" si="6"/>
        <v>295665.37</v>
      </c>
      <c r="BX23" s="3">
        <f t="shared" si="6"/>
        <v>295665.37</v>
      </c>
      <c r="BY23" s="3">
        <f t="shared" si="6"/>
        <v>295665.37</v>
      </c>
      <c r="BZ23" s="3">
        <f t="shared" si="6"/>
        <v>295665.37</v>
      </c>
      <c r="CA23" s="3">
        <f t="shared" si="6"/>
        <v>295665.37</v>
      </c>
      <c r="CB23" s="3">
        <f t="shared" si="6"/>
        <v>295665.37</v>
      </c>
      <c r="CC23" s="3">
        <f t="shared" si="6"/>
        <v>295665.37</v>
      </c>
      <c r="CD23" s="3">
        <f t="shared" si="6"/>
        <v>295665.37</v>
      </c>
      <c r="CE23" s="3">
        <f t="shared" si="6"/>
        <v>295665.37</v>
      </c>
      <c r="CF23" s="3">
        <f t="shared" si="6"/>
        <v>295665.37</v>
      </c>
      <c r="CG23" s="3">
        <f t="shared" si="6"/>
        <v>295665.37</v>
      </c>
      <c r="CH23" s="12">
        <f t="shared" si="6"/>
        <v>295665.37</v>
      </c>
    </row>
    <row r="24" spans="1:86" x14ac:dyDescent="0.3">
      <c r="A24" s="545"/>
      <c r="B24" s="13" t="str">
        <f t="shared" si="4"/>
        <v>Building Shell</v>
      </c>
      <c r="C24" s="3">
        <f t="shared" si="4"/>
        <v>0</v>
      </c>
      <c r="D24" s="3">
        <f t="shared" ref="D24:BO24" si="7">IF(SUM($C$19:$N$19)=0,0,C24+D6)</f>
        <v>0</v>
      </c>
      <c r="E24" s="3">
        <f t="shared" si="7"/>
        <v>0</v>
      </c>
      <c r="F24" s="3">
        <f t="shared" si="7"/>
        <v>0</v>
      </c>
      <c r="G24" s="3">
        <f t="shared" si="7"/>
        <v>0</v>
      </c>
      <c r="H24" s="3">
        <f t="shared" si="7"/>
        <v>0</v>
      </c>
      <c r="I24" s="3">
        <f t="shared" si="7"/>
        <v>0</v>
      </c>
      <c r="J24" s="3">
        <f t="shared" si="7"/>
        <v>0</v>
      </c>
      <c r="K24" s="3">
        <f t="shared" si="7"/>
        <v>0</v>
      </c>
      <c r="L24" s="3">
        <f t="shared" si="7"/>
        <v>0</v>
      </c>
      <c r="M24" s="3">
        <f t="shared" si="7"/>
        <v>0</v>
      </c>
      <c r="N24" s="3">
        <f t="shared" si="7"/>
        <v>0</v>
      </c>
      <c r="O24" s="3">
        <f t="shared" si="7"/>
        <v>0</v>
      </c>
      <c r="P24" s="3">
        <f t="shared" si="7"/>
        <v>0</v>
      </c>
      <c r="Q24" s="3">
        <f t="shared" si="7"/>
        <v>0</v>
      </c>
      <c r="R24" s="3">
        <f t="shared" si="7"/>
        <v>0</v>
      </c>
      <c r="S24" s="3">
        <f t="shared" si="7"/>
        <v>0</v>
      </c>
      <c r="T24" s="3">
        <f t="shared" si="7"/>
        <v>0</v>
      </c>
      <c r="U24" s="3">
        <f t="shared" si="7"/>
        <v>0</v>
      </c>
      <c r="V24" s="3">
        <f t="shared" si="7"/>
        <v>0</v>
      </c>
      <c r="W24" s="3">
        <f t="shared" si="7"/>
        <v>0</v>
      </c>
      <c r="X24" s="3">
        <f t="shared" si="7"/>
        <v>0</v>
      </c>
      <c r="Y24" s="3">
        <f t="shared" si="7"/>
        <v>0</v>
      </c>
      <c r="Z24" s="3">
        <f t="shared" si="7"/>
        <v>0</v>
      </c>
      <c r="AA24" s="3">
        <f t="shared" si="7"/>
        <v>0</v>
      </c>
      <c r="AB24" s="3">
        <f t="shared" si="7"/>
        <v>0</v>
      </c>
      <c r="AC24" s="3">
        <f t="shared" si="7"/>
        <v>0</v>
      </c>
      <c r="AD24" s="3">
        <f t="shared" si="7"/>
        <v>0</v>
      </c>
      <c r="AE24" s="3">
        <f t="shared" si="7"/>
        <v>0</v>
      </c>
      <c r="AF24" s="3">
        <f t="shared" si="7"/>
        <v>0</v>
      </c>
      <c r="AG24" s="3">
        <f t="shared" si="7"/>
        <v>0</v>
      </c>
      <c r="AH24" s="3">
        <f t="shared" si="7"/>
        <v>0</v>
      </c>
      <c r="AI24" s="3">
        <f t="shared" si="7"/>
        <v>0</v>
      </c>
      <c r="AJ24" s="3">
        <f t="shared" si="7"/>
        <v>0</v>
      </c>
      <c r="AK24" s="3">
        <f t="shared" si="7"/>
        <v>0</v>
      </c>
      <c r="AL24" s="3">
        <f t="shared" si="7"/>
        <v>0</v>
      </c>
      <c r="AM24" s="3">
        <f t="shared" si="7"/>
        <v>0</v>
      </c>
      <c r="AN24" s="3">
        <f t="shared" si="7"/>
        <v>0</v>
      </c>
      <c r="AO24" s="3">
        <f t="shared" si="7"/>
        <v>0</v>
      </c>
      <c r="AP24" s="3">
        <f t="shared" si="7"/>
        <v>0</v>
      </c>
      <c r="AQ24" s="3">
        <f t="shared" si="7"/>
        <v>0</v>
      </c>
      <c r="AR24" s="3">
        <f t="shared" si="7"/>
        <v>0</v>
      </c>
      <c r="AS24" s="3">
        <f t="shared" si="7"/>
        <v>0</v>
      </c>
      <c r="AT24" s="3">
        <f t="shared" si="7"/>
        <v>0</v>
      </c>
      <c r="AU24" s="3">
        <f t="shared" si="7"/>
        <v>0</v>
      </c>
      <c r="AV24" s="3">
        <f t="shared" si="7"/>
        <v>0</v>
      </c>
      <c r="AW24" s="3">
        <f t="shared" si="7"/>
        <v>0</v>
      </c>
      <c r="AX24" s="3">
        <f t="shared" si="7"/>
        <v>0</v>
      </c>
      <c r="AY24" s="3">
        <f t="shared" si="7"/>
        <v>0</v>
      </c>
      <c r="AZ24" s="3">
        <f t="shared" si="7"/>
        <v>0</v>
      </c>
      <c r="BA24" s="3">
        <f t="shared" si="7"/>
        <v>0</v>
      </c>
      <c r="BB24" s="3">
        <f t="shared" si="7"/>
        <v>0</v>
      </c>
      <c r="BC24" s="3">
        <f t="shared" si="7"/>
        <v>0</v>
      </c>
      <c r="BD24" s="3">
        <f t="shared" si="7"/>
        <v>0</v>
      </c>
      <c r="BE24" s="3">
        <f t="shared" si="7"/>
        <v>0</v>
      </c>
      <c r="BF24" s="3">
        <f t="shared" si="7"/>
        <v>0</v>
      </c>
      <c r="BG24" s="3">
        <f t="shared" si="7"/>
        <v>0</v>
      </c>
      <c r="BH24" s="3">
        <f t="shared" si="7"/>
        <v>0</v>
      </c>
      <c r="BI24" s="3">
        <f t="shared" si="7"/>
        <v>0</v>
      </c>
      <c r="BJ24" s="3">
        <f t="shared" si="7"/>
        <v>0</v>
      </c>
      <c r="BK24" s="3">
        <f t="shared" si="7"/>
        <v>0</v>
      </c>
      <c r="BL24" s="3">
        <f t="shared" si="7"/>
        <v>0</v>
      </c>
      <c r="BM24" s="3">
        <f t="shared" si="7"/>
        <v>0</v>
      </c>
      <c r="BN24" s="3">
        <f t="shared" si="7"/>
        <v>0</v>
      </c>
      <c r="BO24" s="3">
        <f t="shared" si="7"/>
        <v>0</v>
      </c>
      <c r="BP24" s="3">
        <f t="shared" ref="BP24:CH24" si="8">IF(SUM($C$19:$N$19)=0,0,BO24+BP6)</f>
        <v>0</v>
      </c>
      <c r="BQ24" s="3">
        <f t="shared" si="8"/>
        <v>0</v>
      </c>
      <c r="BR24" s="3">
        <f t="shared" si="8"/>
        <v>0</v>
      </c>
      <c r="BS24" s="3">
        <f t="shared" si="8"/>
        <v>0</v>
      </c>
      <c r="BT24" s="3">
        <f t="shared" si="8"/>
        <v>0</v>
      </c>
      <c r="BU24" s="3">
        <f t="shared" si="8"/>
        <v>0</v>
      </c>
      <c r="BV24" s="3">
        <f t="shared" si="8"/>
        <v>0</v>
      </c>
      <c r="BW24" s="3">
        <f t="shared" si="8"/>
        <v>0</v>
      </c>
      <c r="BX24" s="3">
        <f t="shared" si="8"/>
        <v>0</v>
      </c>
      <c r="BY24" s="3">
        <f t="shared" si="8"/>
        <v>0</v>
      </c>
      <c r="BZ24" s="3">
        <f t="shared" si="8"/>
        <v>0</v>
      </c>
      <c r="CA24" s="3">
        <f t="shared" si="8"/>
        <v>0</v>
      </c>
      <c r="CB24" s="3">
        <f t="shared" si="8"/>
        <v>0</v>
      </c>
      <c r="CC24" s="3">
        <f t="shared" si="8"/>
        <v>0</v>
      </c>
      <c r="CD24" s="3">
        <f t="shared" si="8"/>
        <v>0</v>
      </c>
      <c r="CE24" s="3">
        <f t="shared" si="8"/>
        <v>0</v>
      </c>
      <c r="CF24" s="3">
        <f t="shared" si="8"/>
        <v>0</v>
      </c>
      <c r="CG24" s="3">
        <f t="shared" si="8"/>
        <v>0</v>
      </c>
      <c r="CH24" s="12">
        <f t="shared" si="8"/>
        <v>0</v>
      </c>
    </row>
    <row r="25" spans="1:86" x14ac:dyDescent="0.3">
      <c r="A25" s="545"/>
      <c r="B25" s="11" t="str">
        <f t="shared" si="4"/>
        <v>Cooking</v>
      </c>
      <c r="C25" s="3">
        <f t="shared" si="4"/>
        <v>0</v>
      </c>
      <c r="D25" s="3">
        <f t="shared" ref="D25:BO25" si="9">IF(SUM($C$19:$N$19)=0,0,C25+D7)</f>
        <v>0</v>
      </c>
      <c r="E25" s="3">
        <f t="shared" si="9"/>
        <v>0</v>
      </c>
      <c r="F25" s="3">
        <f t="shared" si="9"/>
        <v>0</v>
      </c>
      <c r="G25" s="3">
        <f t="shared" si="9"/>
        <v>0</v>
      </c>
      <c r="H25" s="3">
        <f t="shared" si="9"/>
        <v>0</v>
      </c>
      <c r="I25" s="3">
        <f t="shared" si="9"/>
        <v>0</v>
      </c>
      <c r="J25" s="3">
        <f t="shared" si="9"/>
        <v>0</v>
      </c>
      <c r="K25" s="3">
        <f t="shared" si="9"/>
        <v>0</v>
      </c>
      <c r="L25" s="3">
        <f t="shared" si="9"/>
        <v>0</v>
      </c>
      <c r="M25" s="3">
        <f t="shared" si="9"/>
        <v>0</v>
      </c>
      <c r="N25" s="3">
        <f t="shared" si="9"/>
        <v>0</v>
      </c>
      <c r="O25" s="3">
        <f t="shared" si="9"/>
        <v>0</v>
      </c>
      <c r="P25" s="3">
        <f t="shared" si="9"/>
        <v>0</v>
      </c>
      <c r="Q25" s="3">
        <f t="shared" si="9"/>
        <v>0</v>
      </c>
      <c r="R25" s="3">
        <f t="shared" si="9"/>
        <v>0</v>
      </c>
      <c r="S25" s="3">
        <f t="shared" si="9"/>
        <v>0</v>
      </c>
      <c r="T25" s="3">
        <f t="shared" si="9"/>
        <v>0</v>
      </c>
      <c r="U25" s="3">
        <f t="shared" si="9"/>
        <v>0</v>
      </c>
      <c r="V25" s="3">
        <f t="shared" si="9"/>
        <v>0</v>
      </c>
      <c r="W25" s="3">
        <f t="shared" si="9"/>
        <v>0</v>
      </c>
      <c r="X25" s="3">
        <f t="shared" si="9"/>
        <v>0</v>
      </c>
      <c r="Y25" s="3">
        <f t="shared" si="9"/>
        <v>0</v>
      </c>
      <c r="Z25" s="3">
        <f t="shared" si="9"/>
        <v>0</v>
      </c>
      <c r="AA25" s="3">
        <f t="shared" si="9"/>
        <v>0</v>
      </c>
      <c r="AB25" s="3">
        <f t="shared" si="9"/>
        <v>0</v>
      </c>
      <c r="AC25" s="3">
        <f t="shared" si="9"/>
        <v>0</v>
      </c>
      <c r="AD25" s="3">
        <f t="shared" si="9"/>
        <v>0</v>
      </c>
      <c r="AE25" s="3">
        <f t="shared" si="9"/>
        <v>0</v>
      </c>
      <c r="AF25" s="3">
        <f t="shared" si="9"/>
        <v>0</v>
      </c>
      <c r="AG25" s="3">
        <f t="shared" si="9"/>
        <v>0</v>
      </c>
      <c r="AH25" s="3">
        <f t="shared" si="9"/>
        <v>0</v>
      </c>
      <c r="AI25" s="3">
        <f t="shared" si="9"/>
        <v>0</v>
      </c>
      <c r="AJ25" s="3">
        <f t="shared" si="9"/>
        <v>0</v>
      </c>
      <c r="AK25" s="3">
        <f t="shared" si="9"/>
        <v>0</v>
      </c>
      <c r="AL25" s="3">
        <f t="shared" si="9"/>
        <v>0</v>
      </c>
      <c r="AM25" s="3">
        <f t="shared" si="9"/>
        <v>0</v>
      </c>
      <c r="AN25" s="3">
        <f t="shared" si="9"/>
        <v>0</v>
      </c>
      <c r="AO25" s="3">
        <f t="shared" si="9"/>
        <v>0</v>
      </c>
      <c r="AP25" s="3">
        <f t="shared" si="9"/>
        <v>0</v>
      </c>
      <c r="AQ25" s="3">
        <f t="shared" si="9"/>
        <v>0</v>
      </c>
      <c r="AR25" s="3">
        <f t="shared" si="9"/>
        <v>0</v>
      </c>
      <c r="AS25" s="3">
        <f t="shared" si="9"/>
        <v>0</v>
      </c>
      <c r="AT25" s="3">
        <f t="shared" si="9"/>
        <v>0</v>
      </c>
      <c r="AU25" s="3">
        <f t="shared" si="9"/>
        <v>0</v>
      </c>
      <c r="AV25" s="3">
        <f t="shared" si="9"/>
        <v>0</v>
      </c>
      <c r="AW25" s="3">
        <f t="shared" si="9"/>
        <v>0</v>
      </c>
      <c r="AX25" s="3">
        <f t="shared" si="9"/>
        <v>0</v>
      </c>
      <c r="AY25" s="3">
        <f t="shared" si="9"/>
        <v>0</v>
      </c>
      <c r="AZ25" s="3">
        <f t="shared" si="9"/>
        <v>0</v>
      </c>
      <c r="BA25" s="3">
        <f t="shared" si="9"/>
        <v>0</v>
      </c>
      <c r="BB25" s="3">
        <f t="shared" si="9"/>
        <v>0</v>
      </c>
      <c r="BC25" s="3">
        <f t="shared" si="9"/>
        <v>0</v>
      </c>
      <c r="BD25" s="3">
        <f t="shared" si="9"/>
        <v>0</v>
      </c>
      <c r="BE25" s="3">
        <f t="shared" si="9"/>
        <v>0</v>
      </c>
      <c r="BF25" s="3">
        <f t="shared" si="9"/>
        <v>0</v>
      </c>
      <c r="BG25" s="3">
        <f t="shared" si="9"/>
        <v>0</v>
      </c>
      <c r="BH25" s="3">
        <f t="shared" si="9"/>
        <v>0</v>
      </c>
      <c r="BI25" s="3">
        <f t="shared" si="9"/>
        <v>0</v>
      </c>
      <c r="BJ25" s="3">
        <f t="shared" si="9"/>
        <v>0</v>
      </c>
      <c r="BK25" s="3">
        <f t="shared" si="9"/>
        <v>0</v>
      </c>
      <c r="BL25" s="3">
        <f t="shared" si="9"/>
        <v>0</v>
      </c>
      <c r="BM25" s="3">
        <f t="shared" si="9"/>
        <v>0</v>
      </c>
      <c r="BN25" s="3">
        <f t="shared" si="9"/>
        <v>0</v>
      </c>
      <c r="BO25" s="3">
        <f t="shared" si="9"/>
        <v>0</v>
      </c>
      <c r="BP25" s="3">
        <f t="shared" ref="BP25:CH25" si="10">IF(SUM($C$19:$N$19)=0,0,BO25+BP7)</f>
        <v>0</v>
      </c>
      <c r="BQ25" s="3">
        <f t="shared" si="10"/>
        <v>0</v>
      </c>
      <c r="BR25" s="3">
        <f t="shared" si="10"/>
        <v>0</v>
      </c>
      <c r="BS25" s="3">
        <f t="shared" si="10"/>
        <v>0</v>
      </c>
      <c r="BT25" s="3">
        <f t="shared" si="10"/>
        <v>0</v>
      </c>
      <c r="BU25" s="3">
        <f t="shared" si="10"/>
        <v>0</v>
      </c>
      <c r="BV25" s="3">
        <f t="shared" si="10"/>
        <v>0</v>
      </c>
      <c r="BW25" s="3">
        <f t="shared" si="10"/>
        <v>0</v>
      </c>
      <c r="BX25" s="3">
        <f t="shared" si="10"/>
        <v>0</v>
      </c>
      <c r="BY25" s="3">
        <f t="shared" si="10"/>
        <v>0</v>
      </c>
      <c r="BZ25" s="3">
        <f t="shared" si="10"/>
        <v>0</v>
      </c>
      <c r="CA25" s="3">
        <f t="shared" si="10"/>
        <v>0</v>
      </c>
      <c r="CB25" s="3">
        <f t="shared" si="10"/>
        <v>0</v>
      </c>
      <c r="CC25" s="3">
        <f t="shared" si="10"/>
        <v>0</v>
      </c>
      <c r="CD25" s="3">
        <f t="shared" si="10"/>
        <v>0</v>
      </c>
      <c r="CE25" s="3">
        <f t="shared" si="10"/>
        <v>0</v>
      </c>
      <c r="CF25" s="3">
        <f t="shared" si="10"/>
        <v>0</v>
      </c>
      <c r="CG25" s="3">
        <f t="shared" si="10"/>
        <v>0</v>
      </c>
      <c r="CH25" s="12">
        <f t="shared" si="10"/>
        <v>0</v>
      </c>
    </row>
    <row r="26" spans="1:86" x14ac:dyDescent="0.3">
      <c r="A26" s="545"/>
      <c r="B26" s="11" t="str">
        <f t="shared" si="4"/>
        <v>Cooling</v>
      </c>
      <c r="C26" s="3">
        <f t="shared" si="4"/>
        <v>0</v>
      </c>
      <c r="D26" s="3">
        <f t="shared" ref="D26:BO26" si="11">IF(SUM($C$19:$N$19)=0,0,C26+D8)</f>
        <v>0</v>
      </c>
      <c r="E26" s="3">
        <f t="shared" si="11"/>
        <v>0</v>
      </c>
      <c r="F26" s="3">
        <f t="shared" si="11"/>
        <v>0</v>
      </c>
      <c r="G26" s="3">
        <f t="shared" si="11"/>
        <v>0</v>
      </c>
      <c r="H26" s="3">
        <f t="shared" si="11"/>
        <v>0</v>
      </c>
      <c r="I26" s="3">
        <f t="shared" si="11"/>
        <v>0</v>
      </c>
      <c r="J26" s="3">
        <f t="shared" si="11"/>
        <v>0</v>
      </c>
      <c r="K26" s="3">
        <f t="shared" si="11"/>
        <v>0</v>
      </c>
      <c r="L26" s="3">
        <f t="shared" si="11"/>
        <v>434671.9040906842</v>
      </c>
      <c r="M26" s="3">
        <f t="shared" si="11"/>
        <v>434671.9040906842</v>
      </c>
      <c r="N26" s="3">
        <f t="shared" si="11"/>
        <v>829843.84555449511</v>
      </c>
      <c r="O26" s="3">
        <f t="shared" si="11"/>
        <v>829843.84555449511</v>
      </c>
      <c r="P26" s="3">
        <f t="shared" si="11"/>
        <v>829843.84555449511</v>
      </c>
      <c r="Q26" s="3">
        <f t="shared" si="11"/>
        <v>829843.84555449511</v>
      </c>
      <c r="R26" s="3">
        <f t="shared" si="11"/>
        <v>829843.84555449511</v>
      </c>
      <c r="S26" s="3">
        <f t="shared" si="11"/>
        <v>829843.84555449511</v>
      </c>
      <c r="T26" s="3">
        <f t="shared" si="11"/>
        <v>829843.84555449511</v>
      </c>
      <c r="U26" s="3">
        <f t="shared" si="11"/>
        <v>829843.84555449511</v>
      </c>
      <c r="V26" s="3">
        <f t="shared" si="11"/>
        <v>829843.84555449511</v>
      </c>
      <c r="W26" s="3">
        <f t="shared" si="11"/>
        <v>829843.84555449511</v>
      </c>
      <c r="X26" s="3">
        <f t="shared" si="11"/>
        <v>829843.84555449511</v>
      </c>
      <c r="Y26" s="3">
        <f t="shared" si="11"/>
        <v>829843.84555449511</v>
      </c>
      <c r="Z26" s="3">
        <f t="shared" si="11"/>
        <v>829843.84555449511</v>
      </c>
      <c r="AA26" s="3">
        <f t="shared" si="11"/>
        <v>829843.84555449511</v>
      </c>
      <c r="AB26" s="3">
        <f t="shared" si="11"/>
        <v>829843.84555449511</v>
      </c>
      <c r="AC26" s="3">
        <f t="shared" si="11"/>
        <v>829843.84555449511</v>
      </c>
      <c r="AD26" s="3">
        <f t="shared" si="11"/>
        <v>829843.84555449511</v>
      </c>
      <c r="AE26" s="3">
        <f t="shared" si="11"/>
        <v>829843.84555449511</v>
      </c>
      <c r="AF26" s="3">
        <f t="shared" si="11"/>
        <v>829843.84555449511</v>
      </c>
      <c r="AG26" s="3">
        <f t="shared" si="11"/>
        <v>829843.84555449511</v>
      </c>
      <c r="AH26" s="3">
        <f t="shared" si="11"/>
        <v>829843.84555449511</v>
      </c>
      <c r="AI26" s="3">
        <f t="shared" si="11"/>
        <v>829843.84555449511</v>
      </c>
      <c r="AJ26" s="3">
        <f t="shared" si="11"/>
        <v>829843.84555449511</v>
      </c>
      <c r="AK26" s="3">
        <f t="shared" si="11"/>
        <v>829843.84555449511</v>
      </c>
      <c r="AL26" s="3">
        <f t="shared" si="11"/>
        <v>829843.84555449511</v>
      </c>
      <c r="AM26" s="3">
        <f t="shared" si="11"/>
        <v>829843.84555449511</v>
      </c>
      <c r="AN26" s="3">
        <f t="shared" si="11"/>
        <v>829843.84555449511</v>
      </c>
      <c r="AO26" s="3">
        <f t="shared" si="11"/>
        <v>829843.84555449511</v>
      </c>
      <c r="AP26" s="3">
        <f t="shared" si="11"/>
        <v>829843.84555449511</v>
      </c>
      <c r="AQ26" s="3">
        <f t="shared" si="11"/>
        <v>829843.84555449511</v>
      </c>
      <c r="AR26" s="3">
        <f t="shared" si="11"/>
        <v>829843.84555449511</v>
      </c>
      <c r="AS26" s="3">
        <f t="shared" si="11"/>
        <v>829843.84555449511</v>
      </c>
      <c r="AT26" s="3">
        <f t="shared" si="11"/>
        <v>829843.84555449511</v>
      </c>
      <c r="AU26" s="3">
        <f t="shared" si="11"/>
        <v>829843.84555449511</v>
      </c>
      <c r="AV26" s="3">
        <f t="shared" si="11"/>
        <v>829843.84555449511</v>
      </c>
      <c r="AW26" s="3">
        <f t="shared" si="11"/>
        <v>829843.84555449511</v>
      </c>
      <c r="AX26" s="3">
        <f t="shared" si="11"/>
        <v>829843.84555449511</v>
      </c>
      <c r="AY26" s="3">
        <f t="shared" si="11"/>
        <v>829843.84555449511</v>
      </c>
      <c r="AZ26" s="3">
        <f t="shared" si="11"/>
        <v>829843.84555449511</v>
      </c>
      <c r="BA26" s="3">
        <f t="shared" si="11"/>
        <v>829843.84555449511</v>
      </c>
      <c r="BB26" s="3">
        <f t="shared" si="11"/>
        <v>829843.84555449511</v>
      </c>
      <c r="BC26" s="3">
        <f t="shared" si="11"/>
        <v>829843.84555449511</v>
      </c>
      <c r="BD26" s="3">
        <f t="shared" si="11"/>
        <v>829843.84555449511</v>
      </c>
      <c r="BE26" s="3">
        <f t="shared" si="11"/>
        <v>829843.84555449511</v>
      </c>
      <c r="BF26" s="3">
        <f t="shared" si="11"/>
        <v>829843.84555449511</v>
      </c>
      <c r="BG26" s="3">
        <f t="shared" si="11"/>
        <v>829843.84555449511</v>
      </c>
      <c r="BH26" s="3">
        <f t="shared" si="11"/>
        <v>829843.84555449511</v>
      </c>
      <c r="BI26" s="3">
        <f t="shared" si="11"/>
        <v>829843.84555449511</v>
      </c>
      <c r="BJ26" s="3">
        <f t="shared" si="11"/>
        <v>829843.84555449511</v>
      </c>
      <c r="BK26" s="3">
        <f t="shared" si="11"/>
        <v>829843.84555449511</v>
      </c>
      <c r="BL26" s="3">
        <f t="shared" si="11"/>
        <v>829843.84555449511</v>
      </c>
      <c r="BM26" s="3">
        <f t="shared" si="11"/>
        <v>829843.84555449511</v>
      </c>
      <c r="BN26" s="3">
        <f t="shared" si="11"/>
        <v>829843.84555449511</v>
      </c>
      <c r="BO26" s="3">
        <f t="shared" si="11"/>
        <v>829843.84555449511</v>
      </c>
      <c r="BP26" s="3">
        <f t="shared" ref="BP26:CH26" si="12">IF(SUM($C$19:$N$19)=0,0,BO26+BP8)</f>
        <v>829843.84555449511</v>
      </c>
      <c r="BQ26" s="3">
        <f t="shared" si="12"/>
        <v>829843.84555449511</v>
      </c>
      <c r="BR26" s="3">
        <f t="shared" si="12"/>
        <v>829843.84555449511</v>
      </c>
      <c r="BS26" s="3">
        <f t="shared" si="12"/>
        <v>829843.84555449511</v>
      </c>
      <c r="BT26" s="3">
        <f t="shared" si="12"/>
        <v>829843.84555449511</v>
      </c>
      <c r="BU26" s="3">
        <f t="shared" si="12"/>
        <v>829843.84555449511</v>
      </c>
      <c r="BV26" s="3">
        <f t="shared" si="12"/>
        <v>829843.84555449511</v>
      </c>
      <c r="BW26" s="3">
        <f t="shared" si="12"/>
        <v>829843.84555449511</v>
      </c>
      <c r="BX26" s="3">
        <f t="shared" si="12"/>
        <v>829843.84555449511</v>
      </c>
      <c r="BY26" s="3">
        <f t="shared" si="12"/>
        <v>829843.84555449511</v>
      </c>
      <c r="BZ26" s="3">
        <f t="shared" si="12"/>
        <v>829843.84555449511</v>
      </c>
      <c r="CA26" s="3">
        <f t="shared" si="12"/>
        <v>829843.84555449511</v>
      </c>
      <c r="CB26" s="3">
        <f t="shared" si="12"/>
        <v>829843.84555449511</v>
      </c>
      <c r="CC26" s="3">
        <f t="shared" si="12"/>
        <v>829843.84555449511</v>
      </c>
      <c r="CD26" s="3">
        <f t="shared" si="12"/>
        <v>829843.84555449511</v>
      </c>
      <c r="CE26" s="3">
        <f t="shared" si="12"/>
        <v>829843.84555449511</v>
      </c>
      <c r="CF26" s="3">
        <f t="shared" si="12"/>
        <v>829843.84555449511</v>
      </c>
      <c r="CG26" s="3">
        <f t="shared" si="12"/>
        <v>829843.84555449511</v>
      </c>
      <c r="CH26" s="12">
        <f t="shared" si="12"/>
        <v>829843.84555449511</v>
      </c>
    </row>
    <row r="27" spans="1:86" x14ac:dyDescent="0.3">
      <c r="A27" s="545"/>
      <c r="B27" s="13" t="str">
        <f t="shared" si="4"/>
        <v>Ext Lighting</v>
      </c>
      <c r="C27" s="3">
        <f t="shared" si="4"/>
        <v>0</v>
      </c>
      <c r="D27" s="3">
        <f t="shared" ref="D27:BO27" si="13">IF(SUM($C$19:$N$19)=0,0,C27+D9)</f>
        <v>0</v>
      </c>
      <c r="E27" s="3">
        <f t="shared" si="13"/>
        <v>0</v>
      </c>
      <c r="F27" s="3">
        <f t="shared" si="13"/>
        <v>0</v>
      </c>
      <c r="G27" s="3">
        <f t="shared" si="13"/>
        <v>0</v>
      </c>
      <c r="H27" s="3">
        <f t="shared" si="13"/>
        <v>0</v>
      </c>
      <c r="I27" s="3">
        <f t="shared" si="13"/>
        <v>0</v>
      </c>
      <c r="J27" s="3">
        <f t="shared" si="13"/>
        <v>0</v>
      </c>
      <c r="K27" s="3">
        <f t="shared" si="13"/>
        <v>0</v>
      </c>
      <c r="L27" s="3">
        <f t="shared" si="13"/>
        <v>0</v>
      </c>
      <c r="M27" s="3">
        <f t="shared" si="13"/>
        <v>0</v>
      </c>
      <c r="N27" s="3">
        <f t="shared" si="13"/>
        <v>0</v>
      </c>
      <c r="O27" s="3">
        <f t="shared" si="13"/>
        <v>0</v>
      </c>
      <c r="P27" s="3">
        <f t="shared" si="13"/>
        <v>0</v>
      </c>
      <c r="Q27" s="3">
        <f t="shared" si="13"/>
        <v>0</v>
      </c>
      <c r="R27" s="3">
        <f t="shared" si="13"/>
        <v>0</v>
      </c>
      <c r="S27" s="3">
        <f t="shared" si="13"/>
        <v>0</v>
      </c>
      <c r="T27" s="3">
        <f t="shared" si="13"/>
        <v>0</v>
      </c>
      <c r="U27" s="3">
        <f t="shared" si="13"/>
        <v>0</v>
      </c>
      <c r="V27" s="3">
        <f t="shared" si="13"/>
        <v>0</v>
      </c>
      <c r="W27" s="3">
        <f t="shared" si="13"/>
        <v>0</v>
      </c>
      <c r="X27" s="3">
        <f t="shared" si="13"/>
        <v>0</v>
      </c>
      <c r="Y27" s="3">
        <f t="shared" si="13"/>
        <v>0</v>
      </c>
      <c r="Z27" s="3">
        <f t="shared" si="13"/>
        <v>0</v>
      </c>
      <c r="AA27" s="3">
        <f t="shared" si="13"/>
        <v>0</v>
      </c>
      <c r="AB27" s="3">
        <f t="shared" si="13"/>
        <v>0</v>
      </c>
      <c r="AC27" s="3">
        <f t="shared" si="13"/>
        <v>0</v>
      </c>
      <c r="AD27" s="3">
        <f t="shared" si="13"/>
        <v>0</v>
      </c>
      <c r="AE27" s="3">
        <f t="shared" si="13"/>
        <v>0</v>
      </c>
      <c r="AF27" s="3">
        <f t="shared" si="13"/>
        <v>0</v>
      </c>
      <c r="AG27" s="3">
        <f t="shared" si="13"/>
        <v>0</v>
      </c>
      <c r="AH27" s="3">
        <f t="shared" si="13"/>
        <v>0</v>
      </c>
      <c r="AI27" s="3">
        <f t="shared" si="13"/>
        <v>0</v>
      </c>
      <c r="AJ27" s="3">
        <f t="shared" si="13"/>
        <v>0</v>
      </c>
      <c r="AK27" s="3">
        <f t="shared" si="13"/>
        <v>0</v>
      </c>
      <c r="AL27" s="3">
        <f t="shared" si="13"/>
        <v>0</v>
      </c>
      <c r="AM27" s="3">
        <f t="shared" si="13"/>
        <v>0</v>
      </c>
      <c r="AN27" s="3">
        <f t="shared" si="13"/>
        <v>0</v>
      </c>
      <c r="AO27" s="3">
        <f t="shared" si="13"/>
        <v>0</v>
      </c>
      <c r="AP27" s="3">
        <f t="shared" si="13"/>
        <v>0</v>
      </c>
      <c r="AQ27" s="3">
        <f t="shared" si="13"/>
        <v>0</v>
      </c>
      <c r="AR27" s="3">
        <f t="shared" si="13"/>
        <v>0</v>
      </c>
      <c r="AS27" s="3">
        <f t="shared" si="13"/>
        <v>0</v>
      </c>
      <c r="AT27" s="3">
        <f t="shared" si="13"/>
        <v>0</v>
      </c>
      <c r="AU27" s="3">
        <f t="shared" si="13"/>
        <v>0</v>
      </c>
      <c r="AV27" s="3">
        <f t="shared" si="13"/>
        <v>0</v>
      </c>
      <c r="AW27" s="3">
        <f t="shared" si="13"/>
        <v>0</v>
      </c>
      <c r="AX27" s="3">
        <f t="shared" si="13"/>
        <v>0</v>
      </c>
      <c r="AY27" s="3">
        <f t="shared" si="13"/>
        <v>0</v>
      </c>
      <c r="AZ27" s="3">
        <f t="shared" si="13"/>
        <v>0</v>
      </c>
      <c r="BA27" s="3">
        <f t="shared" si="13"/>
        <v>0</v>
      </c>
      <c r="BB27" s="3">
        <f t="shared" si="13"/>
        <v>0</v>
      </c>
      <c r="BC27" s="3">
        <f t="shared" si="13"/>
        <v>0</v>
      </c>
      <c r="BD27" s="3">
        <f t="shared" si="13"/>
        <v>0</v>
      </c>
      <c r="BE27" s="3">
        <f t="shared" si="13"/>
        <v>0</v>
      </c>
      <c r="BF27" s="3">
        <f t="shared" si="13"/>
        <v>0</v>
      </c>
      <c r="BG27" s="3">
        <f t="shared" si="13"/>
        <v>0</v>
      </c>
      <c r="BH27" s="3">
        <f t="shared" si="13"/>
        <v>0</v>
      </c>
      <c r="BI27" s="3">
        <f t="shared" si="13"/>
        <v>0</v>
      </c>
      <c r="BJ27" s="3">
        <f t="shared" si="13"/>
        <v>0</v>
      </c>
      <c r="BK27" s="3">
        <f t="shared" si="13"/>
        <v>0</v>
      </c>
      <c r="BL27" s="3">
        <f t="shared" si="13"/>
        <v>0</v>
      </c>
      <c r="BM27" s="3">
        <f t="shared" si="13"/>
        <v>0</v>
      </c>
      <c r="BN27" s="3">
        <f t="shared" si="13"/>
        <v>0</v>
      </c>
      <c r="BO27" s="3">
        <f t="shared" si="13"/>
        <v>0</v>
      </c>
      <c r="BP27" s="3">
        <f t="shared" ref="BP27:CH27" si="14">IF(SUM($C$19:$N$19)=0,0,BO27+BP9)</f>
        <v>0</v>
      </c>
      <c r="BQ27" s="3">
        <f t="shared" si="14"/>
        <v>0</v>
      </c>
      <c r="BR27" s="3">
        <f t="shared" si="14"/>
        <v>0</v>
      </c>
      <c r="BS27" s="3">
        <f t="shared" si="14"/>
        <v>0</v>
      </c>
      <c r="BT27" s="3">
        <f t="shared" si="14"/>
        <v>0</v>
      </c>
      <c r="BU27" s="3">
        <f t="shared" si="14"/>
        <v>0</v>
      </c>
      <c r="BV27" s="3">
        <f t="shared" si="14"/>
        <v>0</v>
      </c>
      <c r="BW27" s="3">
        <f t="shared" si="14"/>
        <v>0</v>
      </c>
      <c r="BX27" s="3">
        <f t="shared" si="14"/>
        <v>0</v>
      </c>
      <c r="BY27" s="3">
        <f t="shared" si="14"/>
        <v>0</v>
      </c>
      <c r="BZ27" s="3">
        <f t="shared" si="14"/>
        <v>0</v>
      </c>
      <c r="CA27" s="3">
        <f t="shared" si="14"/>
        <v>0</v>
      </c>
      <c r="CB27" s="3">
        <f t="shared" si="14"/>
        <v>0</v>
      </c>
      <c r="CC27" s="3">
        <f t="shared" si="14"/>
        <v>0</v>
      </c>
      <c r="CD27" s="3">
        <f t="shared" si="14"/>
        <v>0</v>
      </c>
      <c r="CE27" s="3">
        <f t="shared" si="14"/>
        <v>0</v>
      </c>
      <c r="CF27" s="3">
        <f t="shared" si="14"/>
        <v>0</v>
      </c>
      <c r="CG27" s="3">
        <f t="shared" si="14"/>
        <v>0</v>
      </c>
      <c r="CH27" s="12">
        <f t="shared" si="14"/>
        <v>0</v>
      </c>
    </row>
    <row r="28" spans="1:86" x14ac:dyDescent="0.3">
      <c r="A28" s="545"/>
      <c r="B28" s="11" t="str">
        <f t="shared" si="4"/>
        <v>Heating</v>
      </c>
      <c r="C28" s="3">
        <f t="shared" si="4"/>
        <v>0</v>
      </c>
      <c r="D28" s="3">
        <f t="shared" ref="D28:BO28" si="15">IF(SUM($C$19:$N$19)=0,0,C28+D10)</f>
        <v>0</v>
      </c>
      <c r="E28" s="3">
        <f t="shared" si="15"/>
        <v>0</v>
      </c>
      <c r="F28" s="3">
        <f t="shared" si="15"/>
        <v>0</v>
      </c>
      <c r="G28" s="3">
        <f t="shared" si="15"/>
        <v>0</v>
      </c>
      <c r="H28" s="3">
        <f t="shared" si="15"/>
        <v>0</v>
      </c>
      <c r="I28" s="3">
        <f t="shared" si="15"/>
        <v>0</v>
      </c>
      <c r="J28" s="3">
        <f t="shared" si="15"/>
        <v>0</v>
      </c>
      <c r="K28" s="3">
        <f t="shared" si="15"/>
        <v>0</v>
      </c>
      <c r="L28" s="3">
        <f t="shared" si="15"/>
        <v>0</v>
      </c>
      <c r="M28" s="3">
        <f t="shared" si="15"/>
        <v>0</v>
      </c>
      <c r="N28" s="3">
        <f t="shared" si="15"/>
        <v>0</v>
      </c>
      <c r="O28" s="3">
        <f t="shared" si="15"/>
        <v>0</v>
      </c>
      <c r="P28" s="3">
        <f t="shared" si="15"/>
        <v>0</v>
      </c>
      <c r="Q28" s="3">
        <f t="shared" si="15"/>
        <v>0</v>
      </c>
      <c r="R28" s="3">
        <f t="shared" si="15"/>
        <v>0</v>
      </c>
      <c r="S28" s="3">
        <f t="shared" si="15"/>
        <v>0</v>
      </c>
      <c r="T28" s="3">
        <f t="shared" si="15"/>
        <v>0</v>
      </c>
      <c r="U28" s="3">
        <f t="shared" si="15"/>
        <v>0</v>
      </c>
      <c r="V28" s="3">
        <f t="shared" si="15"/>
        <v>0</v>
      </c>
      <c r="W28" s="3">
        <f t="shared" si="15"/>
        <v>0</v>
      </c>
      <c r="X28" s="3">
        <f t="shared" si="15"/>
        <v>0</v>
      </c>
      <c r="Y28" s="3">
        <f t="shared" si="15"/>
        <v>0</v>
      </c>
      <c r="Z28" s="3">
        <f t="shared" si="15"/>
        <v>0</v>
      </c>
      <c r="AA28" s="3">
        <f t="shared" si="15"/>
        <v>0</v>
      </c>
      <c r="AB28" s="3">
        <f t="shared" si="15"/>
        <v>0</v>
      </c>
      <c r="AC28" s="3">
        <f t="shared" si="15"/>
        <v>0</v>
      </c>
      <c r="AD28" s="3">
        <f t="shared" si="15"/>
        <v>0</v>
      </c>
      <c r="AE28" s="3">
        <f t="shared" si="15"/>
        <v>0</v>
      </c>
      <c r="AF28" s="3">
        <f t="shared" si="15"/>
        <v>0</v>
      </c>
      <c r="AG28" s="3">
        <f t="shared" si="15"/>
        <v>0</v>
      </c>
      <c r="AH28" s="3">
        <f t="shared" si="15"/>
        <v>0</v>
      </c>
      <c r="AI28" s="3">
        <f t="shared" si="15"/>
        <v>0</v>
      </c>
      <c r="AJ28" s="3">
        <f t="shared" si="15"/>
        <v>0</v>
      </c>
      <c r="AK28" s="3">
        <f t="shared" si="15"/>
        <v>0</v>
      </c>
      <c r="AL28" s="3">
        <f t="shared" si="15"/>
        <v>0</v>
      </c>
      <c r="AM28" s="3">
        <f t="shared" si="15"/>
        <v>0</v>
      </c>
      <c r="AN28" s="3">
        <f t="shared" si="15"/>
        <v>0</v>
      </c>
      <c r="AO28" s="3">
        <f t="shared" si="15"/>
        <v>0</v>
      </c>
      <c r="AP28" s="3">
        <f t="shared" si="15"/>
        <v>0</v>
      </c>
      <c r="AQ28" s="3">
        <f t="shared" si="15"/>
        <v>0</v>
      </c>
      <c r="AR28" s="3">
        <f t="shared" si="15"/>
        <v>0</v>
      </c>
      <c r="AS28" s="3">
        <f t="shared" si="15"/>
        <v>0</v>
      </c>
      <c r="AT28" s="3">
        <f t="shared" si="15"/>
        <v>0</v>
      </c>
      <c r="AU28" s="3">
        <f t="shared" si="15"/>
        <v>0</v>
      </c>
      <c r="AV28" s="3">
        <f t="shared" si="15"/>
        <v>0</v>
      </c>
      <c r="AW28" s="3">
        <f t="shared" si="15"/>
        <v>0</v>
      </c>
      <c r="AX28" s="3">
        <f t="shared" si="15"/>
        <v>0</v>
      </c>
      <c r="AY28" s="3">
        <f t="shared" si="15"/>
        <v>0</v>
      </c>
      <c r="AZ28" s="3">
        <f t="shared" si="15"/>
        <v>0</v>
      </c>
      <c r="BA28" s="3">
        <f t="shared" si="15"/>
        <v>0</v>
      </c>
      <c r="BB28" s="3">
        <f t="shared" si="15"/>
        <v>0</v>
      </c>
      <c r="BC28" s="3">
        <f t="shared" si="15"/>
        <v>0</v>
      </c>
      <c r="BD28" s="3">
        <f t="shared" si="15"/>
        <v>0</v>
      </c>
      <c r="BE28" s="3">
        <f t="shared" si="15"/>
        <v>0</v>
      </c>
      <c r="BF28" s="3">
        <f t="shared" si="15"/>
        <v>0</v>
      </c>
      <c r="BG28" s="3">
        <f t="shared" si="15"/>
        <v>0</v>
      </c>
      <c r="BH28" s="3">
        <f t="shared" si="15"/>
        <v>0</v>
      </c>
      <c r="BI28" s="3">
        <f t="shared" si="15"/>
        <v>0</v>
      </c>
      <c r="BJ28" s="3">
        <f t="shared" si="15"/>
        <v>0</v>
      </c>
      <c r="BK28" s="3">
        <f t="shared" si="15"/>
        <v>0</v>
      </c>
      <c r="BL28" s="3">
        <f t="shared" si="15"/>
        <v>0</v>
      </c>
      <c r="BM28" s="3">
        <f t="shared" si="15"/>
        <v>0</v>
      </c>
      <c r="BN28" s="3">
        <f t="shared" si="15"/>
        <v>0</v>
      </c>
      <c r="BO28" s="3">
        <f t="shared" si="15"/>
        <v>0</v>
      </c>
      <c r="BP28" s="3">
        <f t="shared" ref="BP28:CH28" si="16">IF(SUM($C$19:$N$19)=0,0,BO28+BP10)</f>
        <v>0</v>
      </c>
      <c r="BQ28" s="3">
        <f t="shared" si="16"/>
        <v>0</v>
      </c>
      <c r="BR28" s="3">
        <f t="shared" si="16"/>
        <v>0</v>
      </c>
      <c r="BS28" s="3">
        <f t="shared" si="16"/>
        <v>0</v>
      </c>
      <c r="BT28" s="3">
        <f t="shared" si="16"/>
        <v>0</v>
      </c>
      <c r="BU28" s="3">
        <f t="shared" si="16"/>
        <v>0</v>
      </c>
      <c r="BV28" s="3">
        <f t="shared" si="16"/>
        <v>0</v>
      </c>
      <c r="BW28" s="3">
        <f t="shared" si="16"/>
        <v>0</v>
      </c>
      <c r="BX28" s="3">
        <f t="shared" si="16"/>
        <v>0</v>
      </c>
      <c r="BY28" s="3">
        <f t="shared" si="16"/>
        <v>0</v>
      </c>
      <c r="BZ28" s="3">
        <f t="shared" si="16"/>
        <v>0</v>
      </c>
      <c r="CA28" s="3">
        <f t="shared" si="16"/>
        <v>0</v>
      </c>
      <c r="CB28" s="3">
        <f t="shared" si="16"/>
        <v>0</v>
      </c>
      <c r="CC28" s="3">
        <f t="shared" si="16"/>
        <v>0</v>
      </c>
      <c r="CD28" s="3">
        <f t="shared" si="16"/>
        <v>0</v>
      </c>
      <c r="CE28" s="3">
        <f t="shared" si="16"/>
        <v>0</v>
      </c>
      <c r="CF28" s="3">
        <f t="shared" si="16"/>
        <v>0</v>
      </c>
      <c r="CG28" s="3">
        <f t="shared" si="16"/>
        <v>0</v>
      </c>
      <c r="CH28" s="12">
        <f t="shared" si="16"/>
        <v>0</v>
      </c>
    </row>
    <row r="29" spans="1:86" x14ac:dyDescent="0.3">
      <c r="A29" s="545"/>
      <c r="B29" s="11" t="str">
        <f t="shared" si="4"/>
        <v>HVAC</v>
      </c>
      <c r="C29" s="3">
        <f t="shared" si="4"/>
        <v>0</v>
      </c>
      <c r="D29" s="3">
        <f t="shared" ref="D29:BO29" si="17">IF(SUM($C$19:$N$19)=0,0,C29+D11)</f>
        <v>0</v>
      </c>
      <c r="E29" s="3">
        <f t="shared" si="17"/>
        <v>0</v>
      </c>
      <c r="F29" s="3">
        <f t="shared" si="17"/>
        <v>0</v>
      </c>
      <c r="G29" s="3">
        <f t="shared" si="17"/>
        <v>0</v>
      </c>
      <c r="H29" s="3">
        <f t="shared" si="17"/>
        <v>0</v>
      </c>
      <c r="I29" s="3">
        <f t="shared" si="17"/>
        <v>0</v>
      </c>
      <c r="J29" s="3">
        <f t="shared" si="17"/>
        <v>0</v>
      </c>
      <c r="K29" s="3">
        <f t="shared" si="17"/>
        <v>0</v>
      </c>
      <c r="L29" s="3">
        <f t="shared" si="17"/>
        <v>0</v>
      </c>
      <c r="M29" s="3">
        <f t="shared" si="17"/>
        <v>0</v>
      </c>
      <c r="N29" s="3">
        <f t="shared" si="17"/>
        <v>64044.944024172473</v>
      </c>
      <c r="O29" s="3">
        <f t="shared" si="17"/>
        <v>64044.944024172473</v>
      </c>
      <c r="P29" s="3">
        <f t="shared" si="17"/>
        <v>64044.944024172473</v>
      </c>
      <c r="Q29" s="3">
        <f t="shared" si="17"/>
        <v>64044.944024172473</v>
      </c>
      <c r="R29" s="3">
        <f t="shared" si="17"/>
        <v>64044.944024172473</v>
      </c>
      <c r="S29" s="3">
        <f t="shared" si="17"/>
        <v>64044.944024172473</v>
      </c>
      <c r="T29" s="3">
        <f t="shared" si="17"/>
        <v>64044.944024172473</v>
      </c>
      <c r="U29" s="3">
        <f t="shared" si="17"/>
        <v>64044.944024172473</v>
      </c>
      <c r="V29" s="3">
        <f t="shared" si="17"/>
        <v>64044.944024172473</v>
      </c>
      <c r="W29" s="3">
        <f t="shared" si="17"/>
        <v>64044.944024172473</v>
      </c>
      <c r="X29" s="3">
        <f t="shared" si="17"/>
        <v>64044.944024172473</v>
      </c>
      <c r="Y29" s="3">
        <f t="shared" si="17"/>
        <v>64044.944024172473</v>
      </c>
      <c r="Z29" s="3">
        <f t="shared" si="17"/>
        <v>64044.944024172473</v>
      </c>
      <c r="AA29" s="3">
        <f t="shared" si="17"/>
        <v>64044.944024172473</v>
      </c>
      <c r="AB29" s="3">
        <f t="shared" si="17"/>
        <v>64044.944024172473</v>
      </c>
      <c r="AC29" s="3">
        <f t="shared" si="17"/>
        <v>64044.944024172473</v>
      </c>
      <c r="AD29" s="3">
        <f t="shared" si="17"/>
        <v>64044.944024172473</v>
      </c>
      <c r="AE29" s="3">
        <f t="shared" si="17"/>
        <v>64044.944024172473</v>
      </c>
      <c r="AF29" s="3">
        <f t="shared" si="17"/>
        <v>64044.944024172473</v>
      </c>
      <c r="AG29" s="3">
        <f t="shared" si="17"/>
        <v>64044.944024172473</v>
      </c>
      <c r="AH29" s="3">
        <f t="shared" si="17"/>
        <v>64044.944024172473</v>
      </c>
      <c r="AI29" s="3">
        <f t="shared" si="17"/>
        <v>64044.944024172473</v>
      </c>
      <c r="AJ29" s="3">
        <f t="shared" si="17"/>
        <v>64044.944024172473</v>
      </c>
      <c r="AK29" s="3">
        <f t="shared" si="17"/>
        <v>64044.944024172473</v>
      </c>
      <c r="AL29" s="3">
        <f t="shared" si="17"/>
        <v>64044.944024172473</v>
      </c>
      <c r="AM29" s="3">
        <f t="shared" si="17"/>
        <v>64044.944024172473</v>
      </c>
      <c r="AN29" s="3">
        <f t="shared" si="17"/>
        <v>64044.944024172473</v>
      </c>
      <c r="AO29" s="3">
        <f t="shared" si="17"/>
        <v>64044.944024172473</v>
      </c>
      <c r="AP29" s="3">
        <f t="shared" si="17"/>
        <v>64044.944024172473</v>
      </c>
      <c r="AQ29" s="3">
        <f t="shared" si="17"/>
        <v>64044.944024172473</v>
      </c>
      <c r="AR29" s="3">
        <f t="shared" si="17"/>
        <v>64044.944024172473</v>
      </c>
      <c r="AS29" s="3">
        <f t="shared" si="17"/>
        <v>64044.944024172473</v>
      </c>
      <c r="AT29" s="3">
        <f t="shared" si="17"/>
        <v>64044.944024172473</v>
      </c>
      <c r="AU29" s="3">
        <f t="shared" si="17"/>
        <v>64044.944024172473</v>
      </c>
      <c r="AV29" s="3">
        <f t="shared" si="17"/>
        <v>64044.944024172473</v>
      </c>
      <c r="AW29" s="3">
        <f t="shared" si="17"/>
        <v>64044.944024172473</v>
      </c>
      <c r="AX29" s="3">
        <f t="shared" si="17"/>
        <v>64044.944024172473</v>
      </c>
      <c r="AY29" s="3">
        <f t="shared" si="17"/>
        <v>64044.944024172473</v>
      </c>
      <c r="AZ29" s="3">
        <f t="shared" si="17"/>
        <v>64044.944024172473</v>
      </c>
      <c r="BA29" s="3">
        <f t="shared" si="17"/>
        <v>64044.944024172473</v>
      </c>
      <c r="BB29" s="3">
        <f t="shared" si="17"/>
        <v>64044.944024172473</v>
      </c>
      <c r="BC29" s="3">
        <f t="shared" si="17"/>
        <v>64044.944024172473</v>
      </c>
      <c r="BD29" s="3">
        <f t="shared" si="17"/>
        <v>64044.944024172473</v>
      </c>
      <c r="BE29" s="3">
        <f t="shared" si="17"/>
        <v>64044.944024172473</v>
      </c>
      <c r="BF29" s="3">
        <f t="shared" si="17"/>
        <v>64044.944024172473</v>
      </c>
      <c r="BG29" s="3">
        <f t="shared" si="17"/>
        <v>64044.944024172473</v>
      </c>
      <c r="BH29" s="3">
        <f t="shared" si="17"/>
        <v>64044.944024172473</v>
      </c>
      <c r="BI29" s="3">
        <f t="shared" si="17"/>
        <v>64044.944024172473</v>
      </c>
      <c r="BJ29" s="3">
        <f t="shared" si="17"/>
        <v>64044.944024172473</v>
      </c>
      <c r="BK29" s="3">
        <f t="shared" si="17"/>
        <v>64044.944024172473</v>
      </c>
      <c r="BL29" s="3">
        <f t="shared" si="17"/>
        <v>64044.944024172473</v>
      </c>
      <c r="BM29" s="3">
        <f t="shared" si="17"/>
        <v>64044.944024172473</v>
      </c>
      <c r="BN29" s="3">
        <f t="shared" si="17"/>
        <v>64044.944024172473</v>
      </c>
      <c r="BO29" s="3">
        <f t="shared" si="17"/>
        <v>64044.944024172473</v>
      </c>
      <c r="BP29" s="3">
        <f t="shared" ref="BP29:CH29" si="18">IF(SUM($C$19:$N$19)=0,0,BO29+BP11)</f>
        <v>64044.944024172473</v>
      </c>
      <c r="BQ29" s="3">
        <f t="shared" si="18"/>
        <v>64044.944024172473</v>
      </c>
      <c r="BR29" s="3">
        <f t="shared" si="18"/>
        <v>64044.944024172473</v>
      </c>
      <c r="BS29" s="3">
        <f t="shared" si="18"/>
        <v>64044.944024172473</v>
      </c>
      <c r="BT29" s="3">
        <f t="shared" si="18"/>
        <v>64044.944024172473</v>
      </c>
      <c r="BU29" s="3">
        <f t="shared" si="18"/>
        <v>64044.944024172473</v>
      </c>
      <c r="BV29" s="3">
        <f t="shared" si="18"/>
        <v>64044.944024172473</v>
      </c>
      <c r="BW29" s="3">
        <f t="shared" si="18"/>
        <v>64044.944024172473</v>
      </c>
      <c r="BX29" s="3">
        <f t="shared" si="18"/>
        <v>64044.944024172473</v>
      </c>
      <c r="BY29" s="3">
        <f t="shared" si="18"/>
        <v>64044.944024172473</v>
      </c>
      <c r="BZ29" s="3">
        <f t="shared" si="18"/>
        <v>64044.944024172473</v>
      </c>
      <c r="CA29" s="3">
        <f t="shared" si="18"/>
        <v>64044.944024172473</v>
      </c>
      <c r="CB29" s="3">
        <f t="shared" si="18"/>
        <v>64044.944024172473</v>
      </c>
      <c r="CC29" s="3">
        <f t="shared" si="18"/>
        <v>64044.944024172473</v>
      </c>
      <c r="CD29" s="3">
        <f t="shared" si="18"/>
        <v>64044.944024172473</v>
      </c>
      <c r="CE29" s="3">
        <f t="shared" si="18"/>
        <v>64044.944024172473</v>
      </c>
      <c r="CF29" s="3">
        <f t="shared" si="18"/>
        <v>64044.944024172473</v>
      </c>
      <c r="CG29" s="3">
        <f t="shared" si="18"/>
        <v>64044.944024172473</v>
      </c>
      <c r="CH29" s="12">
        <f t="shared" si="18"/>
        <v>64044.944024172473</v>
      </c>
    </row>
    <row r="30" spans="1:86" x14ac:dyDescent="0.3">
      <c r="A30" s="545"/>
      <c r="B30" s="11" t="str">
        <f t="shared" si="4"/>
        <v>Lighting</v>
      </c>
      <c r="C30" s="3">
        <f t="shared" si="4"/>
        <v>150054.59520000001</v>
      </c>
      <c r="D30" s="3">
        <f t="shared" ref="D30:BO30" si="19">IF(SUM($C$19:$N$19)=0,0,C30+D12)</f>
        <v>150054.59520000001</v>
      </c>
      <c r="E30" s="3">
        <f t="shared" si="19"/>
        <v>150054.59520000001</v>
      </c>
      <c r="F30" s="3">
        <f t="shared" si="19"/>
        <v>886674.10206947278</v>
      </c>
      <c r="G30" s="3">
        <f t="shared" si="19"/>
        <v>971900.09100031434</v>
      </c>
      <c r="H30" s="3">
        <f t="shared" si="19"/>
        <v>971900.09100031434</v>
      </c>
      <c r="I30" s="3">
        <f t="shared" si="19"/>
        <v>994256.09100031434</v>
      </c>
      <c r="J30" s="3">
        <f t="shared" si="19"/>
        <v>1009084.5810003143</v>
      </c>
      <c r="K30" s="3">
        <f t="shared" si="19"/>
        <v>1022085.5670003144</v>
      </c>
      <c r="L30" s="3">
        <f t="shared" si="19"/>
        <v>1282299.5070003143</v>
      </c>
      <c r="M30" s="3">
        <f t="shared" si="19"/>
        <v>2456576.8246003147</v>
      </c>
      <c r="N30" s="3">
        <f t="shared" si="19"/>
        <v>2456576.8246003147</v>
      </c>
      <c r="O30" s="3">
        <f t="shared" si="19"/>
        <v>2456576.8246003147</v>
      </c>
      <c r="P30" s="3">
        <f t="shared" si="19"/>
        <v>2456576.8246003147</v>
      </c>
      <c r="Q30" s="3">
        <f t="shared" si="19"/>
        <v>2456576.8246003147</v>
      </c>
      <c r="R30" s="3">
        <f t="shared" si="19"/>
        <v>2456576.8246003147</v>
      </c>
      <c r="S30" s="3">
        <f t="shared" si="19"/>
        <v>2456576.8246003147</v>
      </c>
      <c r="T30" s="3">
        <f t="shared" si="19"/>
        <v>2456576.8246003147</v>
      </c>
      <c r="U30" s="3">
        <f t="shared" si="19"/>
        <v>2456576.8246003147</v>
      </c>
      <c r="V30" s="3">
        <f t="shared" si="19"/>
        <v>2456576.8246003147</v>
      </c>
      <c r="W30" s="3">
        <f t="shared" si="19"/>
        <v>2456576.8246003147</v>
      </c>
      <c r="X30" s="3">
        <f t="shared" si="19"/>
        <v>2456576.8246003147</v>
      </c>
      <c r="Y30" s="3">
        <f t="shared" si="19"/>
        <v>2456576.8246003147</v>
      </c>
      <c r="Z30" s="3">
        <f t="shared" si="19"/>
        <v>2456576.8246003147</v>
      </c>
      <c r="AA30" s="3">
        <f t="shared" si="19"/>
        <v>2456576.8246003147</v>
      </c>
      <c r="AB30" s="3">
        <f t="shared" si="19"/>
        <v>2456576.8246003147</v>
      </c>
      <c r="AC30" s="3">
        <f t="shared" si="19"/>
        <v>2456576.8246003147</v>
      </c>
      <c r="AD30" s="3">
        <f t="shared" si="19"/>
        <v>2456576.8246003147</v>
      </c>
      <c r="AE30" s="3">
        <f t="shared" si="19"/>
        <v>2456576.8246003147</v>
      </c>
      <c r="AF30" s="3">
        <f t="shared" si="19"/>
        <v>2456576.8246003147</v>
      </c>
      <c r="AG30" s="3">
        <f t="shared" si="19"/>
        <v>2456576.8246003147</v>
      </c>
      <c r="AH30" s="3">
        <f t="shared" si="19"/>
        <v>2456576.8246003147</v>
      </c>
      <c r="AI30" s="3">
        <f t="shared" si="19"/>
        <v>2456576.8246003147</v>
      </c>
      <c r="AJ30" s="3">
        <f t="shared" si="19"/>
        <v>2456576.8246003147</v>
      </c>
      <c r="AK30" s="3">
        <f t="shared" si="19"/>
        <v>2456576.8246003147</v>
      </c>
      <c r="AL30" s="3">
        <f t="shared" si="19"/>
        <v>2456576.8246003147</v>
      </c>
      <c r="AM30" s="3">
        <f t="shared" si="19"/>
        <v>2456576.8246003147</v>
      </c>
      <c r="AN30" s="3">
        <f t="shared" si="19"/>
        <v>2456576.8246003147</v>
      </c>
      <c r="AO30" s="3">
        <f t="shared" si="19"/>
        <v>2456576.8246003147</v>
      </c>
      <c r="AP30" s="3">
        <f t="shared" si="19"/>
        <v>2456576.8246003147</v>
      </c>
      <c r="AQ30" s="3">
        <f t="shared" si="19"/>
        <v>2456576.8246003147</v>
      </c>
      <c r="AR30" s="3">
        <f t="shared" si="19"/>
        <v>2456576.8246003147</v>
      </c>
      <c r="AS30" s="3">
        <f t="shared" si="19"/>
        <v>2456576.8246003147</v>
      </c>
      <c r="AT30" s="3">
        <f t="shared" si="19"/>
        <v>2456576.8246003147</v>
      </c>
      <c r="AU30" s="3">
        <f t="shared" si="19"/>
        <v>2456576.8246003147</v>
      </c>
      <c r="AV30" s="3">
        <f t="shared" si="19"/>
        <v>2456576.8246003147</v>
      </c>
      <c r="AW30" s="3">
        <f t="shared" si="19"/>
        <v>2456576.8246003147</v>
      </c>
      <c r="AX30" s="3">
        <f t="shared" si="19"/>
        <v>2456576.8246003147</v>
      </c>
      <c r="AY30" s="3">
        <f t="shared" si="19"/>
        <v>2456576.8246003147</v>
      </c>
      <c r="AZ30" s="3">
        <f t="shared" si="19"/>
        <v>2456576.8246003147</v>
      </c>
      <c r="BA30" s="3">
        <f t="shared" si="19"/>
        <v>2456576.8246003147</v>
      </c>
      <c r="BB30" s="3">
        <f t="shared" si="19"/>
        <v>2456576.8246003147</v>
      </c>
      <c r="BC30" s="3">
        <f t="shared" si="19"/>
        <v>2456576.8246003147</v>
      </c>
      <c r="BD30" s="3">
        <f t="shared" si="19"/>
        <v>2456576.8246003147</v>
      </c>
      <c r="BE30" s="3">
        <f t="shared" si="19"/>
        <v>2456576.8246003147</v>
      </c>
      <c r="BF30" s="3">
        <f t="shared" si="19"/>
        <v>2456576.8246003147</v>
      </c>
      <c r="BG30" s="3">
        <f t="shared" si="19"/>
        <v>2456576.8246003147</v>
      </c>
      <c r="BH30" s="3">
        <f t="shared" si="19"/>
        <v>2456576.8246003147</v>
      </c>
      <c r="BI30" s="3">
        <f t="shared" si="19"/>
        <v>2456576.8246003147</v>
      </c>
      <c r="BJ30" s="3">
        <f t="shared" si="19"/>
        <v>2456576.8246003147</v>
      </c>
      <c r="BK30" s="3">
        <f t="shared" si="19"/>
        <v>2456576.8246003147</v>
      </c>
      <c r="BL30" s="3">
        <f t="shared" si="19"/>
        <v>2456576.8246003147</v>
      </c>
      <c r="BM30" s="3">
        <f t="shared" si="19"/>
        <v>2456576.8246003147</v>
      </c>
      <c r="BN30" s="3">
        <f t="shared" si="19"/>
        <v>2456576.8246003147</v>
      </c>
      <c r="BO30" s="3">
        <f t="shared" si="19"/>
        <v>2456576.8246003147</v>
      </c>
      <c r="BP30" s="3">
        <f t="shared" ref="BP30:CH30" si="20">IF(SUM($C$19:$N$19)=0,0,BO30+BP12)</f>
        <v>2456576.8246003147</v>
      </c>
      <c r="BQ30" s="3">
        <f t="shared" si="20"/>
        <v>2456576.8246003147</v>
      </c>
      <c r="BR30" s="3">
        <f t="shared" si="20"/>
        <v>2456576.8246003147</v>
      </c>
      <c r="BS30" s="3">
        <f t="shared" si="20"/>
        <v>2456576.8246003147</v>
      </c>
      <c r="BT30" s="3">
        <f t="shared" si="20"/>
        <v>2456576.8246003147</v>
      </c>
      <c r="BU30" s="3">
        <f t="shared" si="20"/>
        <v>2456576.8246003147</v>
      </c>
      <c r="BV30" s="3">
        <f t="shared" si="20"/>
        <v>2456576.8246003147</v>
      </c>
      <c r="BW30" s="3">
        <f t="shared" si="20"/>
        <v>2456576.8246003147</v>
      </c>
      <c r="BX30" s="3">
        <f t="shared" si="20"/>
        <v>2456576.8246003147</v>
      </c>
      <c r="BY30" s="3">
        <f t="shared" si="20"/>
        <v>2456576.8246003147</v>
      </c>
      <c r="BZ30" s="3">
        <f t="shared" si="20"/>
        <v>2456576.8246003147</v>
      </c>
      <c r="CA30" s="3">
        <f t="shared" si="20"/>
        <v>2456576.8246003147</v>
      </c>
      <c r="CB30" s="3">
        <f t="shared" si="20"/>
        <v>2456576.8246003147</v>
      </c>
      <c r="CC30" s="3">
        <f t="shared" si="20"/>
        <v>2456576.8246003147</v>
      </c>
      <c r="CD30" s="3">
        <f t="shared" si="20"/>
        <v>2456576.8246003147</v>
      </c>
      <c r="CE30" s="3">
        <f t="shared" si="20"/>
        <v>2456576.8246003147</v>
      </c>
      <c r="CF30" s="3">
        <f t="shared" si="20"/>
        <v>2456576.8246003147</v>
      </c>
      <c r="CG30" s="3">
        <f t="shared" si="20"/>
        <v>2456576.8246003147</v>
      </c>
      <c r="CH30" s="12">
        <f t="shared" si="20"/>
        <v>2456576.8246003147</v>
      </c>
    </row>
    <row r="31" spans="1:86" x14ac:dyDescent="0.3">
      <c r="A31" s="545"/>
      <c r="B31" s="11" t="str">
        <f t="shared" si="4"/>
        <v>Miscellaneous</v>
      </c>
      <c r="C31" s="3">
        <f t="shared" si="4"/>
        <v>0</v>
      </c>
      <c r="D31" s="3">
        <f t="shared" ref="D31:BO31" si="21">IF(SUM($C$19:$N$19)=0,0,C31+D13)</f>
        <v>0</v>
      </c>
      <c r="E31" s="3">
        <f t="shared" si="21"/>
        <v>0</v>
      </c>
      <c r="F31" s="3">
        <f t="shared" si="21"/>
        <v>0</v>
      </c>
      <c r="G31" s="3">
        <f t="shared" si="21"/>
        <v>0</v>
      </c>
      <c r="H31" s="3">
        <f t="shared" si="21"/>
        <v>0</v>
      </c>
      <c r="I31" s="3">
        <f t="shared" si="21"/>
        <v>0</v>
      </c>
      <c r="J31" s="3">
        <f t="shared" si="21"/>
        <v>0</v>
      </c>
      <c r="K31" s="3">
        <f t="shared" si="21"/>
        <v>0</v>
      </c>
      <c r="L31" s="3">
        <f t="shared" si="21"/>
        <v>0</v>
      </c>
      <c r="M31" s="3">
        <f t="shared" si="21"/>
        <v>0</v>
      </c>
      <c r="N31" s="3">
        <f t="shared" si="21"/>
        <v>0</v>
      </c>
      <c r="O31" s="3">
        <f t="shared" si="21"/>
        <v>0</v>
      </c>
      <c r="P31" s="3">
        <f t="shared" si="21"/>
        <v>0</v>
      </c>
      <c r="Q31" s="3">
        <f t="shared" si="21"/>
        <v>0</v>
      </c>
      <c r="R31" s="3">
        <f t="shared" si="21"/>
        <v>0</v>
      </c>
      <c r="S31" s="3">
        <f t="shared" si="21"/>
        <v>0</v>
      </c>
      <c r="T31" s="3">
        <f t="shared" si="21"/>
        <v>0</v>
      </c>
      <c r="U31" s="3">
        <f t="shared" si="21"/>
        <v>0</v>
      </c>
      <c r="V31" s="3">
        <f t="shared" si="21"/>
        <v>0</v>
      </c>
      <c r="W31" s="3">
        <f t="shared" si="21"/>
        <v>0</v>
      </c>
      <c r="X31" s="3">
        <f t="shared" si="21"/>
        <v>0</v>
      </c>
      <c r="Y31" s="3">
        <f t="shared" si="21"/>
        <v>0</v>
      </c>
      <c r="Z31" s="3">
        <f t="shared" si="21"/>
        <v>0</v>
      </c>
      <c r="AA31" s="3">
        <f t="shared" si="21"/>
        <v>0</v>
      </c>
      <c r="AB31" s="3">
        <f t="shared" si="21"/>
        <v>0</v>
      </c>
      <c r="AC31" s="3">
        <f t="shared" si="21"/>
        <v>0</v>
      </c>
      <c r="AD31" s="3">
        <f t="shared" si="21"/>
        <v>0</v>
      </c>
      <c r="AE31" s="3">
        <f t="shared" si="21"/>
        <v>0</v>
      </c>
      <c r="AF31" s="3">
        <f t="shared" si="21"/>
        <v>0</v>
      </c>
      <c r="AG31" s="3">
        <f t="shared" si="21"/>
        <v>0</v>
      </c>
      <c r="AH31" s="3">
        <f t="shared" si="21"/>
        <v>0</v>
      </c>
      <c r="AI31" s="3">
        <f t="shared" si="21"/>
        <v>0</v>
      </c>
      <c r="AJ31" s="3">
        <f t="shared" si="21"/>
        <v>0</v>
      </c>
      <c r="AK31" s="3">
        <f t="shared" si="21"/>
        <v>0</v>
      </c>
      <c r="AL31" s="3">
        <f t="shared" si="21"/>
        <v>0</v>
      </c>
      <c r="AM31" s="3">
        <f t="shared" si="21"/>
        <v>0</v>
      </c>
      <c r="AN31" s="3">
        <f t="shared" si="21"/>
        <v>0</v>
      </c>
      <c r="AO31" s="3">
        <f t="shared" si="21"/>
        <v>0</v>
      </c>
      <c r="AP31" s="3">
        <f t="shared" si="21"/>
        <v>0</v>
      </c>
      <c r="AQ31" s="3">
        <f t="shared" si="21"/>
        <v>0</v>
      </c>
      <c r="AR31" s="3">
        <f t="shared" si="21"/>
        <v>0</v>
      </c>
      <c r="AS31" s="3">
        <f t="shared" si="21"/>
        <v>0</v>
      </c>
      <c r="AT31" s="3">
        <f t="shared" si="21"/>
        <v>0</v>
      </c>
      <c r="AU31" s="3">
        <f t="shared" si="21"/>
        <v>0</v>
      </c>
      <c r="AV31" s="3">
        <f t="shared" si="21"/>
        <v>0</v>
      </c>
      <c r="AW31" s="3">
        <f t="shared" si="21"/>
        <v>0</v>
      </c>
      <c r="AX31" s="3">
        <f t="shared" si="21"/>
        <v>0</v>
      </c>
      <c r="AY31" s="3">
        <f t="shared" si="21"/>
        <v>0</v>
      </c>
      <c r="AZ31" s="3">
        <f t="shared" si="21"/>
        <v>0</v>
      </c>
      <c r="BA31" s="3">
        <f t="shared" si="21"/>
        <v>0</v>
      </c>
      <c r="BB31" s="3">
        <f t="shared" si="21"/>
        <v>0</v>
      </c>
      <c r="BC31" s="3">
        <f t="shared" si="21"/>
        <v>0</v>
      </c>
      <c r="BD31" s="3">
        <f t="shared" si="21"/>
        <v>0</v>
      </c>
      <c r="BE31" s="3">
        <f t="shared" si="21"/>
        <v>0</v>
      </c>
      <c r="BF31" s="3">
        <f t="shared" si="21"/>
        <v>0</v>
      </c>
      <c r="BG31" s="3">
        <f t="shared" si="21"/>
        <v>0</v>
      </c>
      <c r="BH31" s="3">
        <f t="shared" si="21"/>
        <v>0</v>
      </c>
      <c r="BI31" s="3">
        <f t="shared" si="21"/>
        <v>0</v>
      </c>
      <c r="BJ31" s="3">
        <f t="shared" si="21"/>
        <v>0</v>
      </c>
      <c r="BK31" s="3">
        <f t="shared" si="21"/>
        <v>0</v>
      </c>
      <c r="BL31" s="3">
        <f t="shared" si="21"/>
        <v>0</v>
      </c>
      <c r="BM31" s="3">
        <f t="shared" si="21"/>
        <v>0</v>
      </c>
      <c r="BN31" s="3">
        <f t="shared" si="21"/>
        <v>0</v>
      </c>
      <c r="BO31" s="3">
        <f t="shared" si="21"/>
        <v>0</v>
      </c>
      <c r="BP31" s="3">
        <f t="shared" ref="BP31:CH31" si="22">IF(SUM($C$19:$N$19)=0,0,BO31+BP13)</f>
        <v>0</v>
      </c>
      <c r="BQ31" s="3">
        <f t="shared" si="22"/>
        <v>0</v>
      </c>
      <c r="BR31" s="3">
        <f t="shared" si="22"/>
        <v>0</v>
      </c>
      <c r="BS31" s="3">
        <f t="shared" si="22"/>
        <v>0</v>
      </c>
      <c r="BT31" s="3">
        <f t="shared" si="22"/>
        <v>0</v>
      </c>
      <c r="BU31" s="3">
        <f t="shared" si="22"/>
        <v>0</v>
      </c>
      <c r="BV31" s="3">
        <f t="shared" si="22"/>
        <v>0</v>
      </c>
      <c r="BW31" s="3">
        <f t="shared" si="22"/>
        <v>0</v>
      </c>
      <c r="BX31" s="3">
        <f t="shared" si="22"/>
        <v>0</v>
      </c>
      <c r="BY31" s="3">
        <f t="shared" si="22"/>
        <v>0</v>
      </c>
      <c r="BZ31" s="3">
        <f t="shared" si="22"/>
        <v>0</v>
      </c>
      <c r="CA31" s="3">
        <f t="shared" si="22"/>
        <v>0</v>
      </c>
      <c r="CB31" s="3">
        <f t="shared" si="22"/>
        <v>0</v>
      </c>
      <c r="CC31" s="3">
        <f t="shared" si="22"/>
        <v>0</v>
      </c>
      <c r="CD31" s="3">
        <f t="shared" si="22"/>
        <v>0</v>
      </c>
      <c r="CE31" s="3">
        <f t="shared" si="22"/>
        <v>0</v>
      </c>
      <c r="CF31" s="3">
        <f t="shared" si="22"/>
        <v>0</v>
      </c>
      <c r="CG31" s="3">
        <f t="shared" si="22"/>
        <v>0</v>
      </c>
      <c r="CH31" s="12">
        <f t="shared" si="22"/>
        <v>0</v>
      </c>
    </row>
    <row r="32" spans="1:86" ht="15" customHeight="1" x14ac:dyDescent="0.3">
      <c r="A32" s="545"/>
      <c r="B32" s="11" t="str">
        <f t="shared" si="4"/>
        <v>Motors</v>
      </c>
      <c r="C32" s="3">
        <f t="shared" si="4"/>
        <v>0</v>
      </c>
      <c r="D32" s="3">
        <f t="shared" ref="D32:BO32" si="23">IF(SUM($C$19:$N$19)=0,0,C32+D14)</f>
        <v>0</v>
      </c>
      <c r="E32" s="3">
        <f t="shared" si="23"/>
        <v>0</v>
      </c>
      <c r="F32" s="3">
        <f t="shared" si="23"/>
        <v>0</v>
      </c>
      <c r="G32" s="3">
        <f t="shared" si="23"/>
        <v>0</v>
      </c>
      <c r="H32" s="3">
        <f t="shared" si="23"/>
        <v>0</v>
      </c>
      <c r="I32" s="3">
        <f t="shared" si="23"/>
        <v>0</v>
      </c>
      <c r="J32" s="3">
        <f t="shared" si="23"/>
        <v>607211.3534959153</v>
      </c>
      <c r="K32" s="3">
        <f t="shared" si="23"/>
        <v>607211.3534959153</v>
      </c>
      <c r="L32" s="3">
        <f t="shared" si="23"/>
        <v>607211.3534959153</v>
      </c>
      <c r="M32" s="3">
        <f t="shared" si="23"/>
        <v>607211.3534959153</v>
      </c>
      <c r="N32" s="3">
        <f t="shared" si="23"/>
        <v>689548.83616809896</v>
      </c>
      <c r="O32" s="3">
        <f t="shared" si="23"/>
        <v>689548.83616809896</v>
      </c>
      <c r="P32" s="3">
        <f t="shared" si="23"/>
        <v>689548.83616809896</v>
      </c>
      <c r="Q32" s="3">
        <f t="shared" si="23"/>
        <v>689548.83616809896</v>
      </c>
      <c r="R32" s="3">
        <f t="shared" si="23"/>
        <v>689548.83616809896</v>
      </c>
      <c r="S32" s="3">
        <f t="shared" si="23"/>
        <v>689548.83616809896</v>
      </c>
      <c r="T32" s="3">
        <f t="shared" si="23"/>
        <v>689548.83616809896</v>
      </c>
      <c r="U32" s="3">
        <f t="shared" si="23"/>
        <v>689548.83616809896</v>
      </c>
      <c r="V32" s="3">
        <f t="shared" si="23"/>
        <v>689548.83616809896</v>
      </c>
      <c r="W32" s="3">
        <f t="shared" si="23"/>
        <v>689548.83616809896</v>
      </c>
      <c r="X32" s="3">
        <f t="shared" si="23"/>
        <v>689548.83616809896</v>
      </c>
      <c r="Y32" s="3">
        <f t="shared" si="23"/>
        <v>689548.83616809896</v>
      </c>
      <c r="Z32" s="3">
        <f t="shared" si="23"/>
        <v>689548.83616809896</v>
      </c>
      <c r="AA32" s="3">
        <f t="shared" si="23"/>
        <v>689548.83616809896</v>
      </c>
      <c r="AB32" s="3">
        <f t="shared" si="23"/>
        <v>689548.83616809896</v>
      </c>
      <c r="AC32" s="3">
        <f t="shared" si="23"/>
        <v>689548.83616809896</v>
      </c>
      <c r="AD32" s="3">
        <f t="shared" si="23"/>
        <v>689548.83616809896</v>
      </c>
      <c r="AE32" s="3">
        <f t="shared" si="23"/>
        <v>689548.83616809896</v>
      </c>
      <c r="AF32" s="3">
        <f t="shared" si="23"/>
        <v>689548.83616809896</v>
      </c>
      <c r="AG32" s="3">
        <f t="shared" si="23"/>
        <v>689548.83616809896</v>
      </c>
      <c r="AH32" s="3">
        <f t="shared" si="23"/>
        <v>689548.83616809896</v>
      </c>
      <c r="AI32" s="3">
        <f t="shared" si="23"/>
        <v>689548.83616809896</v>
      </c>
      <c r="AJ32" s="3">
        <f t="shared" si="23"/>
        <v>689548.83616809896</v>
      </c>
      <c r="AK32" s="3">
        <f t="shared" si="23"/>
        <v>689548.83616809896</v>
      </c>
      <c r="AL32" s="3">
        <f t="shared" si="23"/>
        <v>689548.83616809896</v>
      </c>
      <c r="AM32" s="3">
        <f t="shared" si="23"/>
        <v>689548.83616809896</v>
      </c>
      <c r="AN32" s="3">
        <f t="shared" si="23"/>
        <v>689548.83616809896</v>
      </c>
      <c r="AO32" s="3">
        <f t="shared" si="23"/>
        <v>689548.83616809896</v>
      </c>
      <c r="AP32" s="3">
        <f t="shared" si="23"/>
        <v>689548.83616809896</v>
      </c>
      <c r="AQ32" s="3">
        <f t="shared" si="23"/>
        <v>689548.83616809896</v>
      </c>
      <c r="AR32" s="3">
        <f t="shared" si="23"/>
        <v>689548.83616809896</v>
      </c>
      <c r="AS32" s="3">
        <f t="shared" si="23"/>
        <v>689548.83616809896</v>
      </c>
      <c r="AT32" s="3">
        <f t="shared" si="23"/>
        <v>689548.83616809896</v>
      </c>
      <c r="AU32" s="3">
        <f t="shared" si="23"/>
        <v>689548.83616809896</v>
      </c>
      <c r="AV32" s="3">
        <f t="shared" si="23"/>
        <v>689548.83616809896</v>
      </c>
      <c r="AW32" s="3">
        <f t="shared" si="23"/>
        <v>689548.83616809896</v>
      </c>
      <c r="AX32" s="3">
        <f t="shared" si="23"/>
        <v>689548.83616809896</v>
      </c>
      <c r="AY32" s="3">
        <f t="shared" si="23"/>
        <v>689548.83616809896</v>
      </c>
      <c r="AZ32" s="3">
        <f t="shared" si="23"/>
        <v>689548.83616809896</v>
      </c>
      <c r="BA32" s="3">
        <f t="shared" si="23"/>
        <v>689548.83616809896</v>
      </c>
      <c r="BB32" s="3">
        <f t="shared" si="23"/>
        <v>689548.83616809896</v>
      </c>
      <c r="BC32" s="3">
        <f t="shared" si="23"/>
        <v>689548.83616809896</v>
      </c>
      <c r="BD32" s="3">
        <f t="shared" si="23"/>
        <v>689548.83616809896</v>
      </c>
      <c r="BE32" s="3">
        <f t="shared" si="23"/>
        <v>689548.83616809896</v>
      </c>
      <c r="BF32" s="3">
        <f t="shared" si="23"/>
        <v>689548.83616809896</v>
      </c>
      <c r="BG32" s="3">
        <f t="shared" si="23"/>
        <v>689548.83616809896</v>
      </c>
      <c r="BH32" s="3">
        <f t="shared" si="23"/>
        <v>689548.83616809896</v>
      </c>
      <c r="BI32" s="3">
        <f t="shared" si="23"/>
        <v>689548.83616809896</v>
      </c>
      <c r="BJ32" s="3">
        <f t="shared" si="23"/>
        <v>689548.83616809896</v>
      </c>
      <c r="BK32" s="3">
        <f t="shared" si="23"/>
        <v>689548.83616809896</v>
      </c>
      <c r="BL32" s="3">
        <f t="shared" si="23"/>
        <v>689548.83616809896</v>
      </c>
      <c r="BM32" s="3">
        <f t="shared" si="23"/>
        <v>689548.83616809896</v>
      </c>
      <c r="BN32" s="3">
        <f t="shared" si="23"/>
        <v>689548.83616809896</v>
      </c>
      <c r="BO32" s="3">
        <f t="shared" si="23"/>
        <v>689548.83616809896</v>
      </c>
      <c r="BP32" s="3">
        <f t="shared" ref="BP32:CH32" si="24">IF(SUM($C$19:$N$19)=0,0,BO32+BP14)</f>
        <v>689548.83616809896</v>
      </c>
      <c r="BQ32" s="3">
        <f t="shared" si="24"/>
        <v>689548.83616809896</v>
      </c>
      <c r="BR32" s="3">
        <f t="shared" si="24"/>
        <v>689548.83616809896</v>
      </c>
      <c r="BS32" s="3">
        <f t="shared" si="24"/>
        <v>689548.83616809896</v>
      </c>
      <c r="BT32" s="3">
        <f t="shared" si="24"/>
        <v>689548.83616809896</v>
      </c>
      <c r="BU32" s="3">
        <f t="shared" si="24"/>
        <v>689548.83616809896</v>
      </c>
      <c r="BV32" s="3">
        <f t="shared" si="24"/>
        <v>689548.83616809896</v>
      </c>
      <c r="BW32" s="3">
        <f t="shared" si="24"/>
        <v>689548.83616809896</v>
      </c>
      <c r="BX32" s="3">
        <f t="shared" si="24"/>
        <v>689548.83616809896</v>
      </c>
      <c r="BY32" s="3">
        <f t="shared" si="24"/>
        <v>689548.83616809896</v>
      </c>
      <c r="BZ32" s="3">
        <f t="shared" si="24"/>
        <v>689548.83616809896</v>
      </c>
      <c r="CA32" s="3">
        <f t="shared" si="24"/>
        <v>689548.83616809896</v>
      </c>
      <c r="CB32" s="3">
        <f t="shared" si="24"/>
        <v>689548.83616809896</v>
      </c>
      <c r="CC32" s="3">
        <f t="shared" si="24"/>
        <v>689548.83616809896</v>
      </c>
      <c r="CD32" s="3">
        <f t="shared" si="24"/>
        <v>689548.83616809896</v>
      </c>
      <c r="CE32" s="3">
        <f t="shared" si="24"/>
        <v>689548.83616809896</v>
      </c>
      <c r="CF32" s="3">
        <f t="shared" si="24"/>
        <v>689548.83616809896</v>
      </c>
      <c r="CG32" s="3">
        <f t="shared" si="24"/>
        <v>689548.83616809896</v>
      </c>
      <c r="CH32" s="12">
        <f t="shared" si="24"/>
        <v>689548.83616809896</v>
      </c>
    </row>
    <row r="33" spans="1:86" x14ac:dyDescent="0.3">
      <c r="A33" s="545"/>
      <c r="B33" s="11" t="str">
        <f t="shared" si="4"/>
        <v>Process</v>
      </c>
      <c r="C33" s="3">
        <f t="shared" si="4"/>
        <v>0</v>
      </c>
      <c r="D33" s="3">
        <f t="shared" ref="D33:BO33" si="25">IF(SUM($C$19:$N$19)=0,0,C33+D15)</f>
        <v>0</v>
      </c>
      <c r="E33" s="3">
        <f t="shared" si="25"/>
        <v>0</v>
      </c>
      <c r="F33" s="3">
        <f t="shared" si="25"/>
        <v>0</v>
      </c>
      <c r="G33" s="3">
        <f t="shared" si="25"/>
        <v>0</v>
      </c>
      <c r="H33" s="3">
        <f t="shared" si="25"/>
        <v>0</v>
      </c>
      <c r="I33" s="3">
        <f t="shared" si="25"/>
        <v>0</v>
      </c>
      <c r="J33" s="3">
        <f t="shared" si="25"/>
        <v>0</v>
      </c>
      <c r="K33" s="3">
        <f t="shared" si="25"/>
        <v>0</v>
      </c>
      <c r="L33" s="3">
        <f t="shared" si="25"/>
        <v>0</v>
      </c>
      <c r="M33" s="3">
        <f t="shared" si="25"/>
        <v>0</v>
      </c>
      <c r="N33" s="3">
        <f t="shared" si="25"/>
        <v>0</v>
      </c>
      <c r="O33" s="3">
        <f t="shared" si="25"/>
        <v>0</v>
      </c>
      <c r="P33" s="3">
        <f t="shared" si="25"/>
        <v>0</v>
      </c>
      <c r="Q33" s="3">
        <f t="shared" si="25"/>
        <v>0</v>
      </c>
      <c r="R33" s="3">
        <f t="shared" si="25"/>
        <v>0</v>
      </c>
      <c r="S33" s="3">
        <f t="shared" si="25"/>
        <v>0</v>
      </c>
      <c r="T33" s="3">
        <f t="shared" si="25"/>
        <v>0</v>
      </c>
      <c r="U33" s="3">
        <f t="shared" si="25"/>
        <v>0</v>
      </c>
      <c r="V33" s="3">
        <f t="shared" si="25"/>
        <v>0</v>
      </c>
      <c r="W33" s="3">
        <f t="shared" si="25"/>
        <v>0</v>
      </c>
      <c r="X33" s="3">
        <f t="shared" si="25"/>
        <v>0</v>
      </c>
      <c r="Y33" s="3">
        <f t="shared" si="25"/>
        <v>0</v>
      </c>
      <c r="Z33" s="3">
        <f t="shared" si="25"/>
        <v>0</v>
      </c>
      <c r="AA33" s="3">
        <f t="shared" si="25"/>
        <v>0</v>
      </c>
      <c r="AB33" s="3">
        <f t="shared" si="25"/>
        <v>0</v>
      </c>
      <c r="AC33" s="3">
        <f t="shared" si="25"/>
        <v>0</v>
      </c>
      <c r="AD33" s="3">
        <f t="shared" si="25"/>
        <v>0</v>
      </c>
      <c r="AE33" s="3">
        <f t="shared" si="25"/>
        <v>0</v>
      </c>
      <c r="AF33" s="3">
        <f t="shared" si="25"/>
        <v>0</v>
      </c>
      <c r="AG33" s="3">
        <f t="shared" si="25"/>
        <v>0</v>
      </c>
      <c r="AH33" s="3">
        <f t="shared" si="25"/>
        <v>0</v>
      </c>
      <c r="AI33" s="3">
        <f t="shared" si="25"/>
        <v>0</v>
      </c>
      <c r="AJ33" s="3">
        <f t="shared" si="25"/>
        <v>0</v>
      </c>
      <c r="AK33" s="3">
        <f t="shared" si="25"/>
        <v>0</v>
      </c>
      <c r="AL33" s="3">
        <f t="shared" si="25"/>
        <v>0</v>
      </c>
      <c r="AM33" s="3">
        <f t="shared" si="25"/>
        <v>0</v>
      </c>
      <c r="AN33" s="3">
        <f t="shared" si="25"/>
        <v>0</v>
      </c>
      <c r="AO33" s="3">
        <f t="shared" si="25"/>
        <v>0</v>
      </c>
      <c r="AP33" s="3">
        <f t="shared" si="25"/>
        <v>0</v>
      </c>
      <c r="AQ33" s="3">
        <f t="shared" si="25"/>
        <v>0</v>
      </c>
      <c r="AR33" s="3">
        <f t="shared" si="25"/>
        <v>0</v>
      </c>
      <c r="AS33" s="3">
        <f t="shared" si="25"/>
        <v>0</v>
      </c>
      <c r="AT33" s="3">
        <f t="shared" si="25"/>
        <v>0</v>
      </c>
      <c r="AU33" s="3">
        <f t="shared" si="25"/>
        <v>0</v>
      </c>
      <c r="AV33" s="3">
        <f t="shared" si="25"/>
        <v>0</v>
      </c>
      <c r="AW33" s="3">
        <f t="shared" si="25"/>
        <v>0</v>
      </c>
      <c r="AX33" s="3">
        <f t="shared" si="25"/>
        <v>0</v>
      </c>
      <c r="AY33" s="3">
        <f t="shared" si="25"/>
        <v>0</v>
      </c>
      <c r="AZ33" s="3">
        <f t="shared" si="25"/>
        <v>0</v>
      </c>
      <c r="BA33" s="3">
        <f t="shared" si="25"/>
        <v>0</v>
      </c>
      <c r="BB33" s="3">
        <f t="shared" si="25"/>
        <v>0</v>
      </c>
      <c r="BC33" s="3">
        <f t="shared" si="25"/>
        <v>0</v>
      </c>
      <c r="BD33" s="3">
        <f t="shared" si="25"/>
        <v>0</v>
      </c>
      <c r="BE33" s="3">
        <f t="shared" si="25"/>
        <v>0</v>
      </c>
      <c r="BF33" s="3">
        <f t="shared" si="25"/>
        <v>0</v>
      </c>
      <c r="BG33" s="3">
        <f t="shared" si="25"/>
        <v>0</v>
      </c>
      <c r="BH33" s="3">
        <f t="shared" si="25"/>
        <v>0</v>
      </c>
      <c r="BI33" s="3">
        <f t="shared" si="25"/>
        <v>0</v>
      </c>
      <c r="BJ33" s="3">
        <f t="shared" si="25"/>
        <v>0</v>
      </c>
      <c r="BK33" s="3">
        <f t="shared" si="25"/>
        <v>0</v>
      </c>
      <c r="BL33" s="3">
        <f t="shared" si="25"/>
        <v>0</v>
      </c>
      <c r="BM33" s="3">
        <f t="shared" si="25"/>
        <v>0</v>
      </c>
      <c r="BN33" s="3">
        <f t="shared" si="25"/>
        <v>0</v>
      </c>
      <c r="BO33" s="3">
        <f t="shared" si="25"/>
        <v>0</v>
      </c>
      <c r="BP33" s="3">
        <f t="shared" ref="BP33:CH33" si="26">IF(SUM($C$19:$N$19)=0,0,BO33+BP15)</f>
        <v>0</v>
      </c>
      <c r="BQ33" s="3">
        <f t="shared" si="26"/>
        <v>0</v>
      </c>
      <c r="BR33" s="3">
        <f t="shared" si="26"/>
        <v>0</v>
      </c>
      <c r="BS33" s="3">
        <f t="shared" si="26"/>
        <v>0</v>
      </c>
      <c r="BT33" s="3">
        <f t="shared" si="26"/>
        <v>0</v>
      </c>
      <c r="BU33" s="3">
        <f t="shared" si="26"/>
        <v>0</v>
      </c>
      <c r="BV33" s="3">
        <f t="shared" si="26"/>
        <v>0</v>
      </c>
      <c r="BW33" s="3">
        <f t="shared" si="26"/>
        <v>0</v>
      </c>
      <c r="BX33" s="3">
        <f t="shared" si="26"/>
        <v>0</v>
      </c>
      <c r="BY33" s="3">
        <f t="shared" si="26"/>
        <v>0</v>
      </c>
      <c r="BZ33" s="3">
        <f t="shared" si="26"/>
        <v>0</v>
      </c>
      <c r="CA33" s="3">
        <f t="shared" si="26"/>
        <v>0</v>
      </c>
      <c r="CB33" s="3">
        <f t="shared" si="26"/>
        <v>0</v>
      </c>
      <c r="CC33" s="3">
        <f t="shared" si="26"/>
        <v>0</v>
      </c>
      <c r="CD33" s="3">
        <f t="shared" si="26"/>
        <v>0</v>
      </c>
      <c r="CE33" s="3">
        <f t="shared" si="26"/>
        <v>0</v>
      </c>
      <c r="CF33" s="3">
        <f t="shared" si="26"/>
        <v>0</v>
      </c>
      <c r="CG33" s="3">
        <f t="shared" si="26"/>
        <v>0</v>
      </c>
      <c r="CH33" s="12">
        <f t="shared" si="26"/>
        <v>0</v>
      </c>
    </row>
    <row r="34" spans="1:86" x14ac:dyDescent="0.3">
      <c r="A34" s="545"/>
      <c r="B34" s="11" t="str">
        <f t="shared" si="4"/>
        <v>Refrigeration</v>
      </c>
      <c r="C34" s="3">
        <f t="shared" si="4"/>
        <v>0</v>
      </c>
      <c r="D34" s="3">
        <f t="shared" ref="D34:BO34" si="27">IF(SUM($C$19:$N$19)=0,0,C34+D16)</f>
        <v>0</v>
      </c>
      <c r="E34" s="3">
        <f t="shared" si="27"/>
        <v>0</v>
      </c>
      <c r="F34" s="3">
        <f t="shared" si="27"/>
        <v>0</v>
      </c>
      <c r="G34" s="3">
        <f t="shared" si="27"/>
        <v>0</v>
      </c>
      <c r="H34" s="3">
        <f t="shared" si="27"/>
        <v>0</v>
      </c>
      <c r="I34" s="3">
        <f t="shared" si="27"/>
        <v>0</v>
      </c>
      <c r="J34" s="3">
        <f t="shared" si="27"/>
        <v>0</v>
      </c>
      <c r="K34" s="3">
        <f t="shared" si="27"/>
        <v>0</v>
      </c>
      <c r="L34" s="3">
        <f t="shared" si="27"/>
        <v>0</v>
      </c>
      <c r="M34" s="3">
        <f t="shared" si="27"/>
        <v>0</v>
      </c>
      <c r="N34" s="3">
        <f t="shared" si="27"/>
        <v>0</v>
      </c>
      <c r="O34" s="3">
        <f t="shared" si="27"/>
        <v>0</v>
      </c>
      <c r="P34" s="3">
        <f t="shared" si="27"/>
        <v>0</v>
      </c>
      <c r="Q34" s="3">
        <f t="shared" si="27"/>
        <v>0</v>
      </c>
      <c r="R34" s="3">
        <f t="shared" si="27"/>
        <v>0</v>
      </c>
      <c r="S34" s="3">
        <f t="shared" si="27"/>
        <v>0</v>
      </c>
      <c r="T34" s="3">
        <f t="shared" si="27"/>
        <v>0</v>
      </c>
      <c r="U34" s="3">
        <f t="shared" si="27"/>
        <v>0</v>
      </c>
      <c r="V34" s="3">
        <f t="shared" si="27"/>
        <v>0</v>
      </c>
      <c r="W34" s="3">
        <f t="shared" si="27"/>
        <v>0</v>
      </c>
      <c r="X34" s="3">
        <f t="shared" si="27"/>
        <v>0</v>
      </c>
      <c r="Y34" s="3">
        <f t="shared" si="27"/>
        <v>0</v>
      </c>
      <c r="Z34" s="3">
        <f t="shared" si="27"/>
        <v>0</v>
      </c>
      <c r="AA34" s="3">
        <f t="shared" si="27"/>
        <v>0</v>
      </c>
      <c r="AB34" s="3">
        <f t="shared" si="27"/>
        <v>0</v>
      </c>
      <c r="AC34" s="3">
        <f t="shared" si="27"/>
        <v>0</v>
      </c>
      <c r="AD34" s="3">
        <f t="shared" si="27"/>
        <v>0</v>
      </c>
      <c r="AE34" s="3">
        <f t="shared" si="27"/>
        <v>0</v>
      </c>
      <c r="AF34" s="3">
        <f t="shared" si="27"/>
        <v>0</v>
      </c>
      <c r="AG34" s="3">
        <f t="shared" si="27"/>
        <v>0</v>
      </c>
      <c r="AH34" s="3">
        <f t="shared" si="27"/>
        <v>0</v>
      </c>
      <c r="AI34" s="3">
        <f t="shared" si="27"/>
        <v>0</v>
      </c>
      <c r="AJ34" s="3">
        <f t="shared" si="27"/>
        <v>0</v>
      </c>
      <c r="AK34" s="3">
        <f t="shared" si="27"/>
        <v>0</v>
      </c>
      <c r="AL34" s="3">
        <f t="shared" si="27"/>
        <v>0</v>
      </c>
      <c r="AM34" s="3">
        <f t="shared" si="27"/>
        <v>0</v>
      </c>
      <c r="AN34" s="3">
        <f t="shared" si="27"/>
        <v>0</v>
      </c>
      <c r="AO34" s="3">
        <f t="shared" si="27"/>
        <v>0</v>
      </c>
      <c r="AP34" s="3">
        <f t="shared" si="27"/>
        <v>0</v>
      </c>
      <c r="AQ34" s="3">
        <f t="shared" si="27"/>
        <v>0</v>
      </c>
      <c r="AR34" s="3">
        <f t="shared" si="27"/>
        <v>0</v>
      </c>
      <c r="AS34" s="3">
        <f t="shared" si="27"/>
        <v>0</v>
      </c>
      <c r="AT34" s="3">
        <f t="shared" si="27"/>
        <v>0</v>
      </c>
      <c r="AU34" s="3">
        <f t="shared" si="27"/>
        <v>0</v>
      </c>
      <c r="AV34" s="3">
        <f t="shared" si="27"/>
        <v>0</v>
      </c>
      <c r="AW34" s="3">
        <f t="shared" si="27"/>
        <v>0</v>
      </c>
      <c r="AX34" s="3">
        <f t="shared" si="27"/>
        <v>0</v>
      </c>
      <c r="AY34" s="3">
        <f t="shared" si="27"/>
        <v>0</v>
      </c>
      <c r="AZ34" s="3">
        <f t="shared" si="27"/>
        <v>0</v>
      </c>
      <c r="BA34" s="3">
        <f t="shared" si="27"/>
        <v>0</v>
      </c>
      <c r="BB34" s="3">
        <f t="shared" si="27"/>
        <v>0</v>
      </c>
      <c r="BC34" s="3">
        <f t="shared" si="27"/>
        <v>0</v>
      </c>
      <c r="BD34" s="3">
        <f t="shared" si="27"/>
        <v>0</v>
      </c>
      <c r="BE34" s="3">
        <f t="shared" si="27"/>
        <v>0</v>
      </c>
      <c r="BF34" s="3">
        <f t="shared" si="27"/>
        <v>0</v>
      </c>
      <c r="BG34" s="3">
        <f t="shared" si="27"/>
        <v>0</v>
      </c>
      <c r="BH34" s="3">
        <f t="shared" si="27"/>
        <v>0</v>
      </c>
      <c r="BI34" s="3">
        <f t="shared" si="27"/>
        <v>0</v>
      </c>
      <c r="BJ34" s="3">
        <f t="shared" si="27"/>
        <v>0</v>
      </c>
      <c r="BK34" s="3">
        <f t="shared" si="27"/>
        <v>0</v>
      </c>
      <c r="BL34" s="3">
        <f t="shared" si="27"/>
        <v>0</v>
      </c>
      <c r="BM34" s="3">
        <f t="shared" si="27"/>
        <v>0</v>
      </c>
      <c r="BN34" s="3">
        <f t="shared" si="27"/>
        <v>0</v>
      </c>
      <c r="BO34" s="3">
        <f t="shared" si="27"/>
        <v>0</v>
      </c>
      <c r="BP34" s="3">
        <f t="shared" ref="BP34:CH34" si="28">IF(SUM($C$19:$N$19)=0,0,BO34+BP16)</f>
        <v>0</v>
      </c>
      <c r="BQ34" s="3">
        <f t="shared" si="28"/>
        <v>0</v>
      </c>
      <c r="BR34" s="3">
        <f t="shared" si="28"/>
        <v>0</v>
      </c>
      <c r="BS34" s="3">
        <f t="shared" si="28"/>
        <v>0</v>
      </c>
      <c r="BT34" s="3">
        <f t="shared" si="28"/>
        <v>0</v>
      </c>
      <c r="BU34" s="3">
        <f t="shared" si="28"/>
        <v>0</v>
      </c>
      <c r="BV34" s="3">
        <f t="shared" si="28"/>
        <v>0</v>
      </c>
      <c r="BW34" s="3">
        <f t="shared" si="28"/>
        <v>0</v>
      </c>
      <c r="BX34" s="3">
        <f t="shared" si="28"/>
        <v>0</v>
      </c>
      <c r="BY34" s="3">
        <f t="shared" si="28"/>
        <v>0</v>
      </c>
      <c r="BZ34" s="3">
        <f t="shared" si="28"/>
        <v>0</v>
      </c>
      <c r="CA34" s="3">
        <f t="shared" si="28"/>
        <v>0</v>
      </c>
      <c r="CB34" s="3">
        <f t="shared" si="28"/>
        <v>0</v>
      </c>
      <c r="CC34" s="3">
        <f t="shared" si="28"/>
        <v>0</v>
      </c>
      <c r="CD34" s="3">
        <f t="shared" si="28"/>
        <v>0</v>
      </c>
      <c r="CE34" s="3">
        <f t="shared" si="28"/>
        <v>0</v>
      </c>
      <c r="CF34" s="3">
        <f t="shared" si="28"/>
        <v>0</v>
      </c>
      <c r="CG34" s="3">
        <f t="shared" si="28"/>
        <v>0</v>
      </c>
      <c r="CH34" s="12">
        <f t="shared" si="28"/>
        <v>0</v>
      </c>
    </row>
    <row r="35" spans="1:86" x14ac:dyDescent="0.3">
      <c r="A35" s="545"/>
      <c r="B35" s="11" t="str">
        <f t="shared" si="4"/>
        <v>Water Heating</v>
      </c>
      <c r="C35" s="3">
        <f t="shared" si="4"/>
        <v>0</v>
      </c>
      <c r="D35" s="3">
        <f t="shared" ref="D35:BO35" si="29">IF(SUM($C$19:$N$19)=0,0,C35+D17)</f>
        <v>0</v>
      </c>
      <c r="E35" s="3">
        <f t="shared" si="29"/>
        <v>0</v>
      </c>
      <c r="F35" s="3">
        <f t="shared" si="29"/>
        <v>0</v>
      </c>
      <c r="G35" s="3">
        <f t="shared" si="29"/>
        <v>0</v>
      </c>
      <c r="H35" s="3">
        <f t="shared" si="29"/>
        <v>0</v>
      </c>
      <c r="I35" s="3">
        <f t="shared" si="29"/>
        <v>0</v>
      </c>
      <c r="J35" s="3">
        <f t="shared" si="29"/>
        <v>0</v>
      </c>
      <c r="K35" s="3">
        <f t="shared" si="29"/>
        <v>0</v>
      </c>
      <c r="L35" s="3">
        <f t="shared" si="29"/>
        <v>0</v>
      </c>
      <c r="M35" s="3">
        <f t="shared" si="29"/>
        <v>0</v>
      </c>
      <c r="N35" s="3">
        <f t="shared" si="29"/>
        <v>0</v>
      </c>
      <c r="O35" s="3">
        <f t="shared" si="29"/>
        <v>0</v>
      </c>
      <c r="P35" s="3">
        <f t="shared" si="29"/>
        <v>0</v>
      </c>
      <c r="Q35" s="3">
        <f t="shared" si="29"/>
        <v>0</v>
      </c>
      <c r="R35" s="3">
        <f t="shared" si="29"/>
        <v>0</v>
      </c>
      <c r="S35" s="3">
        <f t="shared" si="29"/>
        <v>0</v>
      </c>
      <c r="T35" s="3">
        <f t="shared" si="29"/>
        <v>0</v>
      </c>
      <c r="U35" s="3">
        <f t="shared" si="29"/>
        <v>0</v>
      </c>
      <c r="V35" s="3">
        <f t="shared" si="29"/>
        <v>0</v>
      </c>
      <c r="W35" s="3">
        <f t="shared" si="29"/>
        <v>0</v>
      </c>
      <c r="X35" s="3">
        <f t="shared" si="29"/>
        <v>0</v>
      </c>
      <c r="Y35" s="3">
        <f t="shared" si="29"/>
        <v>0</v>
      </c>
      <c r="Z35" s="3">
        <f t="shared" si="29"/>
        <v>0</v>
      </c>
      <c r="AA35" s="3">
        <f t="shared" si="29"/>
        <v>0</v>
      </c>
      <c r="AB35" s="3">
        <f t="shared" si="29"/>
        <v>0</v>
      </c>
      <c r="AC35" s="3">
        <f t="shared" si="29"/>
        <v>0</v>
      </c>
      <c r="AD35" s="3">
        <f t="shared" si="29"/>
        <v>0</v>
      </c>
      <c r="AE35" s="3">
        <f t="shared" si="29"/>
        <v>0</v>
      </c>
      <c r="AF35" s="3">
        <f t="shared" si="29"/>
        <v>0</v>
      </c>
      <c r="AG35" s="3">
        <f t="shared" si="29"/>
        <v>0</v>
      </c>
      <c r="AH35" s="3">
        <f t="shared" si="29"/>
        <v>0</v>
      </c>
      <c r="AI35" s="3">
        <f t="shared" si="29"/>
        <v>0</v>
      </c>
      <c r="AJ35" s="3">
        <f t="shared" si="29"/>
        <v>0</v>
      </c>
      <c r="AK35" s="3">
        <f t="shared" si="29"/>
        <v>0</v>
      </c>
      <c r="AL35" s="3">
        <f t="shared" si="29"/>
        <v>0</v>
      </c>
      <c r="AM35" s="3">
        <f t="shared" si="29"/>
        <v>0</v>
      </c>
      <c r="AN35" s="3">
        <f t="shared" si="29"/>
        <v>0</v>
      </c>
      <c r="AO35" s="3">
        <f t="shared" si="29"/>
        <v>0</v>
      </c>
      <c r="AP35" s="3">
        <f t="shared" si="29"/>
        <v>0</v>
      </c>
      <c r="AQ35" s="3">
        <f t="shared" si="29"/>
        <v>0</v>
      </c>
      <c r="AR35" s="3">
        <f t="shared" si="29"/>
        <v>0</v>
      </c>
      <c r="AS35" s="3">
        <f t="shared" si="29"/>
        <v>0</v>
      </c>
      <c r="AT35" s="3">
        <f t="shared" si="29"/>
        <v>0</v>
      </c>
      <c r="AU35" s="3">
        <f t="shared" si="29"/>
        <v>0</v>
      </c>
      <c r="AV35" s="3">
        <f t="shared" si="29"/>
        <v>0</v>
      </c>
      <c r="AW35" s="3">
        <f t="shared" si="29"/>
        <v>0</v>
      </c>
      <c r="AX35" s="3">
        <f t="shared" si="29"/>
        <v>0</v>
      </c>
      <c r="AY35" s="3">
        <f t="shared" si="29"/>
        <v>0</v>
      </c>
      <c r="AZ35" s="3">
        <f t="shared" si="29"/>
        <v>0</v>
      </c>
      <c r="BA35" s="3">
        <f t="shared" si="29"/>
        <v>0</v>
      </c>
      <c r="BB35" s="3">
        <f t="shared" si="29"/>
        <v>0</v>
      </c>
      <c r="BC35" s="3">
        <f t="shared" si="29"/>
        <v>0</v>
      </c>
      <c r="BD35" s="3">
        <f t="shared" si="29"/>
        <v>0</v>
      </c>
      <c r="BE35" s="3">
        <f t="shared" si="29"/>
        <v>0</v>
      </c>
      <c r="BF35" s="3">
        <f t="shared" si="29"/>
        <v>0</v>
      </c>
      <c r="BG35" s="3">
        <f t="shared" si="29"/>
        <v>0</v>
      </c>
      <c r="BH35" s="3">
        <f t="shared" si="29"/>
        <v>0</v>
      </c>
      <c r="BI35" s="3">
        <f t="shared" si="29"/>
        <v>0</v>
      </c>
      <c r="BJ35" s="3">
        <f t="shared" si="29"/>
        <v>0</v>
      </c>
      <c r="BK35" s="3">
        <f t="shared" si="29"/>
        <v>0</v>
      </c>
      <c r="BL35" s="3">
        <f t="shared" si="29"/>
        <v>0</v>
      </c>
      <c r="BM35" s="3">
        <f t="shared" si="29"/>
        <v>0</v>
      </c>
      <c r="BN35" s="3">
        <f t="shared" si="29"/>
        <v>0</v>
      </c>
      <c r="BO35" s="3">
        <f t="shared" si="29"/>
        <v>0</v>
      </c>
      <c r="BP35" s="3">
        <f t="shared" ref="BP35:CH35" si="30">IF(SUM($C$19:$N$19)=0,0,BO35+BP17)</f>
        <v>0</v>
      </c>
      <c r="BQ35" s="3">
        <f t="shared" si="30"/>
        <v>0</v>
      </c>
      <c r="BR35" s="3">
        <f t="shared" si="30"/>
        <v>0</v>
      </c>
      <c r="BS35" s="3">
        <f t="shared" si="30"/>
        <v>0</v>
      </c>
      <c r="BT35" s="3">
        <f t="shared" si="30"/>
        <v>0</v>
      </c>
      <c r="BU35" s="3">
        <f t="shared" si="30"/>
        <v>0</v>
      </c>
      <c r="BV35" s="3">
        <f t="shared" si="30"/>
        <v>0</v>
      </c>
      <c r="BW35" s="3">
        <f t="shared" si="30"/>
        <v>0</v>
      </c>
      <c r="BX35" s="3">
        <f t="shared" si="30"/>
        <v>0</v>
      </c>
      <c r="BY35" s="3">
        <f t="shared" si="30"/>
        <v>0</v>
      </c>
      <c r="BZ35" s="3">
        <f t="shared" si="30"/>
        <v>0</v>
      </c>
      <c r="CA35" s="3">
        <f t="shared" si="30"/>
        <v>0</v>
      </c>
      <c r="CB35" s="3">
        <f t="shared" si="30"/>
        <v>0</v>
      </c>
      <c r="CC35" s="3">
        <f t="shared" si="30"/>
        <v>0</v>
      </c>
      <c r="CD35" s="3">
        <f t="shared" si="30"/>
        <v>0</v>
      </c>
      <c r="CE35" s="3">
        <f t="shared" si="30"/>
        <v>0</v>
      </c>
      <c r="CF35" s="3">
        <f t="shared" si="30"/>
        <v>0</v>
      </c>
      <c r="CG35" s="3">
        <f t="shared" si="30"/>
        <v>0</v>
      </c>
      <c r="CH35" s="12">
        <f t="shared" si="30"/>
        <v>0</v>
      </c>
    </row>
    <row r="36" spans="1:86" ht="15" customHeight="1" x14ac:dyDescent="0.3">
      <c r="A36" s="545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12"/>
    </row>
    <row r="37" spans="1:86" ht="15" customHeight="1" thickBot="1" x14ac:dyDescent="0.35">
      <c r="A37" s="546"/>
      <c r="B37" s="295" t="str">
        <f t="shared" si="4"/>
        <v>Monthly kWh</v>
      </c>
      <c r="C37" s="296">
        <f>SUM(C23:C36)</f>
        <v>150054.59520000001</v>
      </c>
      <c r="D37" s="296">
        <f t="shared" ref="D37:BO37" si="31">SUM(D23:D36)</f>
        <v>150054.59520000001</v>
      </c>
      <c r="E37" s="296">
        <f t="shared" si="31"/>
        <v>150054.59520000001</v>
      </c>
      <c r="F37" s="296">
        <f t="shared" si="31"/>
        <v>1182339.4720694728</v>
      </c>
      <c r="G37" s="296">
        <f t="shared" si="31"/>
        <v>1267565.4610003144</v>
      </c>
      <c r="H37" s="296">
        <f t="shared" si="31"/>
        <v>1267565.4610003144</v>
      </c>
      <c r="I37" s="296">
        <f t="shared" si="31"/>
        <v>1289921.4610003144</v>
      </c>
      <c r="J37" s="296">
        <f t="shared" si="31"/>
        <v>1911961.3044962296</v>
      </c>
      <c r="K37" s="296">
        <f t="shared" si="31"/>
        <v>1924962.2904962297</v>
      </c>
      <c r="L37" s="296">
        <f t="shared" si="31"/>
        <v>2619848.134586914</v>
      </c>
      <c r="M37" s="296">
        <f t="shared" si="31"/>
        <v>3794125.4521869142</v>
      </c>
      <c r="N37" s="296">
        <f t="shared" si="31"/>
        <v>4335679.8203470809</v>
      </c>
      <c r="O37" s="296">
        <f t="shared" si="31"/>
        <v>4335679.8203470809</v>
      </c>
      <c r="P37" s="296">
        <f t="shared" si="31"/>
        <v>4335679.8203470809</v>
      </c>
      <c r="Q37" s="296">
        <f t="shared" si="31"/>
        <v>4335679.8203470809</v>
      </c>
      <c r="R37" s="296">
        <f t="shared" si="31"/>
        <v>4335679.8203470809</v>
      </c>
      <c r="S37" s="296">
        <f t="shared" si="31"/>
        <v>4335679.8203470809</v>
      </c>
      <c r="T37" s="296">
        <f t="shared" si="31"/>
        <v>4335679.8203470809</v>
      </c>
      <c r="U37" s="296">
        <f t="shared" si="31"/>
        <v>4335679.8203470809</v>
      </c>
      <c r="V37" s="296">
        <f t="shared" si="31"/>
        <v>4335679.8203470809</v>
      </c>
      <c r="W37" s="296">
        <f t="shared" si="31"/>
        <v>4335679.8203470809</v>
      </c>
      <c r="X37" s="296">
        <f t="shared" si="31"/>
        <v>4335679.8203470809</v>
      </c>
      <c r="Y37" s="296">
        <f t="shared" si="31"/>
        <v>4335679.8203470809</v>
      </c>
      <c r="Z37" s="296">
        <f t="shared" si="31"/>
        <v>4335679.8203470809</v>
      </c>
      <c r="AA37" s="296">
        <f t="shared" si="31"/>
        <v>4335679.8203470809</v>
      </c>
      <c r="AB37" s="296">
        <f t="shared" si="31"/>
        <v>4335679.8203470809</v>
      </c>
      <c r="AC37" s="296">
        <f t="shared" si="31"/>
        <v>4335679.8203470809</v>
      </c>
      <c r="AD37" s="296">
        <f t="shared" si="31"/>
        <v>4335679.8203470809</v>
      </c>
      <c r="AE37" s="296">
        <f t="shared" si="31"/>
        <v>4335679.8203470809</v>
      </c>
      <c r="AF37" s="296">
        <f t="shared" si="31"/>
        <v>4335679.8203470809</v>
      </c>
      <c r="AG37" s="296">
        <f t="shared" si="31"/>
        <v>4335679.8203470809</v>
      </c>
      <c r="AH37" s="296">
        <f t="shared" si="31"/>
        <v>4335679.8203470809</v>
      </c>
      <c r="AI37" s="296">
        <f t="shared" si="31"/>
        <v>4335679.8203470809</v>
      </c>
      <c r="AJ37" s="296">
        <f t="shared" si="31"/>
        <v>4335679.8203470809</v>
      </c>
      <c r="AK37" s="296">
        <f t="shared" si="31"/>
        <v>4335679.8203470809</v>
      </c>
      <c r="AL37" s="296">
        <f t="shared" si="31"/>
        <v>4335679.8203470809</v>
      </c>
      <c r="AM37" s="296">
        <f t="shared" si="31"/>
        <v>4335679.8203470809</v>
      </c>
      <c r="AN37" s="296">
        <f t="shared" si="31"/>
        <v>4335679.8203470809</v>
      </c>
      <c r="AO37" s="296">
        <f t="shared" si="31"/>
        <v>4335679.8203470809</v>
      </c>
      <c r="AP37" s="296">
        <f t="shared" si="31"/>
        <v>4335679.8203470809</v>
      </c>
      <c r="AQ37" s="296">
        <f t="shared" si="31"/>
        <v>4335679.8203470809</v>
      </c>
      <c r="AR37" s="296">
        <f t="shared" si="31"/>
        <v>4335679.8203470809</v>
      </c>
      <c r="AS37" s="296">
        <f t="shared" si="31"/>
        <v>4335679.8203470809</v>
      </c>
      <c r="AT37" s="296">
        <f t="shared" si="31"/>
        <v>4335679.8203470809</v>
      </c>
      <c r="AU37" s="296">
        <f t="shared" si="31"/>
        <v>4335679.8203470809</v>
      </c>
      <c r="AV37" s="296">
        <f t="shared" si="31"/>
        <v>4335679.8203470809</v>
      </c>
      <c r="AW37" s="296">
        <f t="shared" si="31"/>
        <v>4335679.8203470809</v>
      </c>
      <c r="AX37" s="296">
        <f t="shared" si="31"/>
        <v>4335679.8203470809</v>
      </c>
      <c r="AY37" s="296">
        <f t="shared" si="31"/>
        <v>4335679.8203470809</v>
      </c>
      <c r="AZ37" s="296">
        <f t="shared" si="31"/>
        <v>4335679.8203470809</v>
      </c>
      <c r="BA37" s="296">
        <f t="shared" si="31"/>
        <v>4335679.8203470809</v>
      </c>
      <c r="BB37" s="296">
        <f t="shared" si="31"/>
        <v>4335679.8203470809</v>
      </c>
      <c r="BC37" s="296">
        <f t="shared" si="31"/>
        <v>4335679.8203470809</v>
      </c>
      <c r="BD37" s="296">
        <f t="shared" si="31"/>
        <v>4335679.8203470809</v>
      </c>
      <c r="BE37" s="296">
        <f t="shared" si="31"/>
        <v>4335679.8203470809</v>
      </c>
      <c r="BF37" s="296">
        <f t="shared" si="31"/>
        <v>4335679.8203470809</v>
      </c>
      <c r="BG37" s="296">
        <f t="shared" si="31"/>
        <v>4335679.8203470809</v>
      </c>
      <c r="BH37" s="296">
        <f t="shared" si="31"/>
        <v>4335679.8203470809</v>
      </c>
      <c r="BI37" s="296">
        <f t="shared" si="31"/>
        <v>4335679.8203470809</v>
      </c>
      <c r="BJ37" s="296">
        <f t="shared" si="31"/>
        <v>4335679.8203470809</v>
      </c>
      <c r="BK37" s="296">
        <f t="shared" si="31"/>
        <v>4335679.8203470809</v>
      </c>
      <c r="BL37" s="296">
        <f t="shared" si="31"/>
        <v>4335679.8203470809</v>
      </c>
      <c r="BM37" s="296">
        <f t="shared" si="31"/>
        <v>4335679.8203470809</v>
      </c>
      <c r="BN37" s="296">
        <f t="shared" si="31"/>
        <v>4335679.8203470809</v>
      </c>
      <c r="BO37" s="296">
        <f t="shared" si="31"/>
        <v>4335679.8203470809</v>
      </c>
      <c r="BP37" s="296">
        <f t="shared" ref="BP37:CH37" si="32">SUM(BP23:BP36)</f>
        <v>4335679.8203470809</v>
      </c>
      <c r="BQ37" s="296">
        <f t="shared" si="32"/>
        <v>4335679.8203470809</v>
      </c>
      <c r="BR37" s="296">
        <f t="shared" si="32"/>
        <v>4335679.8203470809</v>
      </c>
      <c r="BS37" s="296">
        <f t="shared" si="32"/>
        <v>4335679.8203470809</v>
      </c>
      <c r="BT37" s="296">
        <f t="shared" si="32"/>
        <v>4335679.8203470809</v>
      </c>
      <c r="BU37" s="296">
        <f t="shared" si="32"/>
        <v>4335679.8203470809</v>
      </c>
      <c r="BV37" s="296">
        <f t="shared" si="32"/>
        <v>4335679.8203470809</v>
      </c>
      <c r="BW37" s="296">
        <f t="shared" si="32"/>
        <v>4335679.8203470809</v>
      </c>
      <c r="BX37" s="296">
        <f t="shared" si="32"/>
        <v>4335679.8203470809</v>
      </c>
      <c r="BY37" s="296">
        <f t="shared" si="32"/>
        <v>4335679.8203470809</v>
      </c>
      <c r="BZ37" s="296">
        <f t="shared" si="32"/>
        <v>4335679.8203470809</v>
      </c>
      <c r="CA37" s="296">
        <f t="shared" si="32"/>
        <v>4335679.8203470809</v>
      </c>
      <c r="CB37" s="296">
        <f t="shared" si="32"/>
        <v>4335679.8203470809</v>
      </c>
      <c r="CC37" s="296">
        <f t="shared" si="32"/>
        <v>4335679.8203470809</v>
      </c>
      <c r="CD37" s="296">
        <f t="shared" si="32"/>
        <v>4335679.8203470809</v>
      </c>
      <c r="CE37" s="296">
        <f t="shared" si="32"/>
        <v>4335679.8203470809</v>
      </c>
      <c r="CF37" s="296">
        <f t="shared" si="32"/>
        <v>4335679.8203470809</v>
      </c>
      <c r="CG37" s="296">
        <f t="shared" si="32"/>
        <v>4335679.8203470809</v>
      </c>
      <c r="CH37" s="299">
        <f t="shared" si="32"/>
        <v>4335679.8203470809</v>
      </c>
    </row>
    <row r="38" spans="1:86" s="49" customFormat="1" x14ac:dyDescent="0.3">
      <c r="A38" s="8"/>
      <c r="B38" s="330"/>
      <c r="C38" s="9"/>
      <c r="D38" s="330"/>
      <c r="E38" s="9"/>
      <c r="F38" s="330"/>
      <c r="G38" s="330"/>
      <c r="H38" s="9"/>
      <c r="I38" s="330"/>
      <c r="J38" s="330"/>
      <c r="K38" s="9"/>
      <c r="L38" s="330"/>
      <c r="M38" s="330"/>
      <c r="N38" s="407" t="s">
        <v>147</v>
      </c>
      <c r="O38" s="406">
        <f>SUM(C5:N18)</f>
        <v>4335679.8203470809</v>
      </c>
      <c r="P38" s="330"/>
      <c r="Q38" s="9"/>
      <c r="R38" s="330"/>
      <c r="S38" s="330"/>
      <c r="T38" s="9"/>
      <c r="U38" s="330"/>
      <c r="V38" s="330"/>
      <c r="W38" s="9"/>
      <c r="X38" s="330"/>
      <c r="Y38" s="330"/>
      <c r="Z38" s="9"/>
      <c r="AA38" s="330"/>
      <c r="AB38" s="330"/>
      <c r="AC38" s="9"/>
      <c r="AD38" s="330"/>
      <c r="AE38" s="330"/>
      <c r="AF38" s="9"/>
      <c r="AG38" s="330"/>
      <c r="AH38" s="330"/>
      <c r="AI38" s="9"/>
      <c r="AJ38" s="330"/>
      <c r="AK38" s="330"/>
      <c r="AL38" s="9"/>
      <c r="AM38" s="330"/>
      <c r="AN38" s="330"/>
      <c r="AO38" s="9"/>
      <c r="AP38" s="330"/>
      <c r="AQ38" s="330"/>
      <c r="AR38" s="9"/>
      <c r="AS38" s="330"/>
      <c r="AT38" s="330"/>
      <c r="AU38" s="9"/>
      <c r="AV38" s="330"/>
      <c r="AW38" s="330"/>
      <c r="AX38" s="9"/>
      <c r="AY38" s="330"/>
      <c r="AZ38" s="330"/>
      <c r="BA38" s="9"/>
      <c r="BB38" s="330"/>
      <c r="BC38" s="330"/>
      <c r="BD38" s="9"/>
      <c r="BE38" s="330"/>
      <c r="BF38" s="330"/>
      <c r="BG38" s="9"/>
      <c r="BH38" s="330"/>
      <c r="BI38" s="330"/>
      <c r="BJ38" s="9"/>
      <c r="BK38" s="330"/>
      <c r="BL38" s="330"/>
      <c r="BM38" s="9"/>
      <c r="BN38" s="330"/>
      <c r="BO38" s="330"/>
      <c r="BP38" s="9"/>
      <c r="BQ38" s="330"/>
      <c r="BR38" s="330"/>
      <c r="BS38" s="9"/>
      <c r="BT38" s="330"/>
      <c r="BU38" s="330"/>
      <c r="BV38" s="9"/>
      <c r="BW38" s="330"/>
      <c r="BX38" s="330"/>
      <c r="BY38" s="9"/>
      <c r="BZ38" s="330"/>
      <c r="CA38" s="330"/>
      <c r="CB38" s="9"/>
      <c r="CC38" s="330"/>
      <c r="CD38" s="330"/>
      <c r="CE38" s="9"/>
      <c r="CF38" s="330"/>
      <c r="CG38" s="330"/>
      <c r="CH38" s="153"/>
    </row>
    <row r="39" spans="1:86" s="49" customFormat="1" ht="15" thickBot="1" x14ac:dyDescent="0.35"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  <c r="BI39" s="152"/>
      <c r="BJ39" s="152"/>
      <c r="BK39" s="152"/>
      <c r="BL39" s="152"/>
      <c r="BM39" s="152"/>
      <c r="BN39" s="152"/>
      <c r="BO39" s="152"/>
      <c r="BP39" s="152"/>
      <c r="BQ39" s="152"/>
      <c r="BR39" s="152"/>
      <c r="BS39" s="152"/>
      <c r="BT39" s="152"/>
      <c r="BU39" s="152"/>
      <c r="BV39" s="152"/>
      <c r="BW39" s="152"/>
      <c r="BX39" s="152"/>
      <c r="BY39" s="152"/>
      <c r="BZ39" s="152"/>
      <c r="CA39" s="152"/>
      <c r="CB39" s="152"/>
      <c r="CC39" s="152"/>
      <c r="CD39" s="152"/>
      <c r="CE39" s="152"/>
      <c r="CF39" s="152"/>
      <c r="CG39" s="152"/>
      <c r="CH39" s="152"/>
    </row>
    <row r="40" spans="1:86" ht="15.6" x14ac:dyDescent="0.3">
      <c r="A40" s="547" t="s">
        <v>129</v>
      </c>
      <c r="B40" s="18" t="s">
        <v>124</v>
      </c>
      <c r="C40" s="292">
        <v>43831</v>
      </c>
      <c r="D40" s="292">
        <v>43862</v>
      </c>
      <c r="E40" s="292">
        <v>43891</v>
      </c>
      <c r="F40" s="292">
        <v>43922</v>
      </c>
      <c r="G40" s="292">
        <v>43952</v>
      </c>
      <c r="H40" s="292">
        <v>43983</v>
      </c>
      <c r="I40" s="292">
        <v>44013</v>
      </c>
      <c r="J40" s="292">
        <v>44044</v>
      </c>
      <c r="K40" s="292">
        <v>44075</v>
      </c>
      <c r="L40" s="292">
        <v>44105</v>
      </c>
      <c r="M40" s="292">
        <v>44136</v>
      </c>
      <c r="N40" s="292">
        <v>44166</v>
      </c>
      <c r="O40" s="292">
        <v>44197</v>
      </c>
      <c r="P40" s="292">
        <v>44228</v>
      </c>
      <c r="Q40" s="292">
        <v>44256</v>
      </c>
      <c r="R40" s="292">
        <v>44287</v>
      </c>
      <c r="S40" s="292">
        <v>44317</v>
      </c>
      <c r="T40" s="292">
        <v>44348</v>
      </c>
      <c r="U40" s="292">
        <v>44378</v>
      </c>
      <c r="V40" s="292">
        <v>44409</v>
      </c>
      <c r="W40" s="292">
        <v>44440</v>
      </c>
      <c r="X40" s="292">
        <v>44470</v>
      </c>
      <c r="Y40" s="292">
        <v>44501</v>
      </c>
      <c r="Z40" s="292">
        <v>44531</v>
      </c>
      <c r="AA40" s="292">
        <v>44562</v>
      </c>
      <c r="AB40" s="292">
        <v>44593</v>
      </c>
      <c r="AC40" s="292">
        <v>44621</v>
      </c>
      <c r="AD40" s="292">
        <v>44652</v>
      </c>
      <c r="AE40" s="292">
        <v>44682</v>
      </c>
      <c r="AF40" s="292">
        <v>44713</v>
      </c>
      <c r="AG40" s="292">
        <v>44743</v>
      </c>
      <c r="AH40" s="292">
        <v>44774</v>
      </c>
      <c r="AI40" s="292">
        <v>44805</v>
      </c>
      <c r="AJ40" s="292">
        <v>44835</v>
      </c>
      <c r="AK40" s="292">
        <v>44866</v>
      </c>
      <c r="AL40" s="292">
        <v>44896</v>
      </c>
      <c r="AM40" s="292">
        <v>44927</v>
      </c>
      <c r="AN40" s="292">
        <v>44958</v>
      </c>
      <c r="AO40" s="292">
        <v>44986</v>
      </c>
      <c r="AP40" s="292">
        <v>45017</v>
      </c>
      <c r="AQ40" s="292">
        <v>45047</v>
      </c>
      <c r="AR40" s="292">
        <v>45078</v>
      </c>
      <c r="AS40" s="292">
        <v>45108</v>
      </c>
      <c r="AT40" s="292">
        <v>45139</v>
      </c>
      <c r="AU40" s="292">
        <v>45170</v>
      </c>
      <c r="AV40" s="292">
        <v>45200</v>
      </c>
      <c r="AW40" s="292">
        <v>45231</v>
      </c>
      <c r="AX40" s="292">
        <v>45261</v>
      </c>
      <c r="AY40" s="292">
        <v>45292</v>
      </c>
      <c r="AZ40" s="292">
        <v>45323</v>
      </c>
      <c r="BA40" s="292">
        <v>45352</v>
      </c>
      <c r="BB40" s="292">
        <v>45383</v>
      </c>
      <c r="BC40" s="292">
        <v>45413</v>
      </c>
      <c r="BD40" s="292">
        <v>45444</v>
      </c>
      <c r="BE40" s="292">
        <v>45474</v>
      </c>
      <c r="BF40" s="292">
        <v>45505</v>
      </c>
      <c r="BG40" s="292">
        <v>45536</v>
      </c>
      <c r="BH40" s="292">
        <v>45566</v>
      </c>
      <c r="BI40" s="292">
        <v>45597</v>
      </c>
      <c r="BJ40" s="292">
        <v>45627</v>
      </c>
      <c r="BK40" s="292">
        <v>45658</v>
      </c>
      <c r="BL40" s="292">
        <v>45689</v>
      </c>
      <c r="BM40" s="292">
        <v>45717</v>
      </c>
      <c r="BN40" s="292">
        <v>45748</v>
      </c>
      <c r="BO40" s="292">
        <v>45778</v>
      </c>
      <c r="BP40" s="292">
        <v>45809</v>
      </c>
      <c r="BQ40" s="292">
        <v>45839</v>
      </c>
      <c r="BR40" s="292">
        <v>45870</v>
      </c>
      <c r="BS40" s="292">
        <v>45901</v>
      </c>
      <c r="BT40" s="292">
        <v>45931</v>
      </c>
      <c r="BU40" s="292">
        <v>45962</v>
      </c>
      <c r="BV40" s="292">
        <v>45992</v>
      </c>
      <c r="BW40" s="292">
        <v>46023</v>
      </c>
      <c r="BX40" s="292">
        <v>46054</v>
      </c>
      <c r="BY40" s="292">
        <v>46082</v>
      </c>
      <c r="BZ40" s="292">
        <v>46113</v>
      </c>
      <c r="CA40" s="292">
        <v>46143</v>
      </c>
      <c r="CB40" s="292">
        <v>46174</v>
      </c>
      <c r="CC40" s="292">
        <v>46204</v>
      </c>
      <c r="CD40" s="292">
        <v>46235</v>
      </c>
      <c r="CE40" s="292">
        <v>46266</v>
      </c>
      <c r="CF40" s="292">
        <v>46296</v>
      </c>
      <c r="CG40" s="292">
        <v>46327</v>
      </c>
      <c r="CH40" s="293">
        <v>46357</v>
      </c>
    </row>
    <row r="41" spans="1:86" ht="15" customHeight="1" x14ac:dyDescent="0.3">
      <c r="A41" s="548"/>
      <c r="B41" s="11" t="str">
        <f t="shared" ref="B41:B55" si="33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BS41" si="34">G41</f>
        <v>0</v>
      </c>
      <c r="I41" s="3">
        <f t="shared" si="34"/>
        <v>0</v>
      </c>
      <c r="J41" s="3">
        <f t="shared" si="34"/>
        <v>0</v>
      </c>
      <c r="K41" s="3">
        <f t="shared" si="34"/>
        <v>0</v>
      </c>
      <c r="L41" s="3">
        <f t="shared" si="34"/>
        <v>0</v>
      </c>
      <c r="M41" s="3">
        <f t="shared" si="34"/>
        <v>0</v>
      </c>
      <c r="N41" s="3">
        <f t="shared" si="34"/>
        <v>0</v>
      </c>
      <c r="O41" s="3">
        <f t="shared" si="34"/>
        <v>0</v>
      </c>
      <c r="P41" s="3">
        <f t="shared" si="34"/>
        <v>0</v>
      </c>
      <c r="Q41" s="3">
        <f t="shared" si="34"/>
        <v>0</v>
      </c>
      <c r="R41" s="3">
        <f t="shared" si="34"/>
        <v>0</v>
      </c>
      <c r="S41" s="3">
        <f t="shared" si="34"/>
        <v>0</v>
      </c>
      <c r="T41" s="3">
        <f t="shared" si="34"/>
        <v>0</v>
      </c>
      <c r="U41" s="3">
        <f t="shared" si="34"/>
        <v>0</v>
      </c>
      <c r="V41" s="3">
        <f t="shared" si="34"/>
        <v>0</v>
      </c>
      <c r="W41" s="3">
        <f t="shared" si="34"/>
        <v>0</v>
      </c>
      <c r="X41" s="3">
        <f t="shared" si="34"/>
        <v>0</v>
      </c>
      <c r="Y41" s="3">
        <f t="shared" si="34"/>
        <v>0</v>
      </c>
      <c r="Z41" s="3">
        <f t="shared" si="34"/>
        <v>0</v>
      </c>
      <c r="AA41" s="3">
        <f t="shared" si="34"/>
        <v>0</v>
      </c>
      <c r="AB41" s="3">
        <f t="shared" si="34"/>
        <v>0</v>
      </c>
      <c r="AC41" s="3">
        <f t="shared" si="34"/>
        <v>0</v>
      </c>
      <c r="AD41" s="3">
        <f t="shared" si="34"/>
        <v>0</v>
      </c>
      <c r="AE41" s="3">
        <f t="shared" si="34"/>
        <v>0</v>
      </c>
      <c r="AF41" s="3">
        <f t="shared" si="34"/>
        <v>0</v>
      </c>
      <c r="AG41" s="3">
        <f t="shared" si="34"/>
        <v>0</v>
      </c>
      <c r="AH41" s="3">
        <f t="shared" si="34"/>
        <v>0</v>
      </c>
      <c r="AI41" s="3">
        <f t="shared" si="34"/>
        <v>0</v>
      </c>
      <c r="AJ41" s="3">
        <f t="shared" si="34"/>
        <v>0</v>
      </c>
      <c r="AK41" s="3">
        <f t="shared" si="34"/>
        <v>0</v>
      </c>
      <c r="AL41" s="3">
        <f t="shared" si="34"/>
        <v>0</v>
      </c>
      <c r="AM41" s="3">
        <f t="shared" si="34"/>
        <v>0</v>
      </c>
      <c r="AN41" s="3">
        <f t="shared" si="34"/>
        <v>0</v>
      </c>
      <c r="AO41" s="3">
        <f t="shared" si="34"/>
        <v>0</v>
      </c>
      <c r="AP41" s="3">
        <f t="shared" si="34"/>
        <v>0</v>
      </c>
      <c r="AQ41" s="3">
        <f t="shared" si="34"/>
        <v>0</v>
      </c>
      <c r="AR41" s="3">
        <f t="shared" si="34"/>
        <v>0</v>
      </c>
      <c r="AS41" s="3">
        <f t="shared" si="34"/>
        <v>0</v>
      </c>
      <c r="AT41" s="3">
        <f t="shared" si="34"/>
        <v>0</v>
      </c>
      <c r="AU41" s="3">
        <f t="shared" si="34"/>
        <v>0</v>
      </c>
      <c r="AV41" s="3">
        <f t="shared" si="34"/>
        <v>0</v>
      </c>
      <c r="AW41" s="3">
        <f t="shared" si="34"/>
        <v>0</v>
      </c>
      <c r="AX41" s="3">
        <f t="shared" si="34"/>
        <v>0</v>
      </c>
      <c r="AY41" s="3">
        <f t="shared" si="34"/>
        <v>0</v>
      </c>
      <c r="AZ41" s="3">
        <f t="shared" si="34"/>
        <v>0</v>
      </c>
      <c r="BA41" s="3">
        <f t="shared" si="34"/>
        <v>0</v>
      </c>
      <c r="BB41" s="3">
        <f t="shared" si="34"/>
        <v>0</v>
      </c>
      <c r="BC41" s="3">
        <f t="shared" si="34"/>
        <v>0</v>
      </c>
      <c r="BD41" s="3">
        <f t="shared" si="34"/>
        <v>0</v>
      </c>
      <c r="BE41" s="3">
        <f t="shared" si="34"/>
        <v>0</v>
      </c>
      <c r="BF41" s="3">
        <f t="shared" si="34"/>
        <v>0</v>
      </c>
      <c r="BG41" s="3">
        <f t="shared" si="34"/>
        <v>0</v>
      </c>
      <c r="BH41" s="3">
        <f t="shared" si="34"/>
        <v>0</v>
      </c>
      <c r="BI41" s="3">
        <f t="shared" si="34"/>
        <v>0</v>
      </c>
      <c r="BJ41" s="3">
        <f t="shared" si="34"/>
        <v>0</v>
      </c>
      <c r="BK41" s="3">
        <f t="shared" si="34"/>
        <v>0</v>
      </c>
      <c r="BL41" s="3">
        <f t="shared" si="34"/>
        <v>0</v>
      </c>
      <c r="BM41" s="3">
        <f t="shared" si="34"/>
        <v>0</v>
      </c>
      <c r="BN41" s="3">
        <f t="shared" si="34"/>
        <v>0</v>
      </c>
      <c r="BO41" s="3">
        <f t="shared" si="34"/>
        <v>0</v>
      </c>
      <c r="BP41" s="3">
        <f t="shared" si="34"/>
        <v>0</v>
      </c>
      <c r="BQ41" s="3">
        <f t="shared" si="34"/>
        <v>0</v>
      </c>
      <c r="BR41" s="3">
        <f t="shared" si="34"/>
        <v>0</v>
      </c>
      <c r="BS41" s="3">
        <f t="shared" si="34"/>
        <v>0</v>
      </c>
      <c r="BT41" s="3">
        <f t="shared" ref="BT41:CH41" si="35">BS41</f>
        <v>0</v>
      </c>
      <c r="BU41" s="3">
        <f t="shared" si="35"/>
        <v>0</v>
      </c>
      <c r="BV41" s="3">
        <f t="shared" si="35"/>
        <v>0</v>
      </c>
      <c r="BW41" s="3">
        <f t="shared" si="35"/>
        <v>0</v>
      </c>
      <c r="BX41" s="3">
        <f t="shared" si="35"/>
        <v>0</v>
      </c>
      <c r="BY41" s="3">
        <f t="shared" si="35"/>
        <v>0</v>
      </c>
      <c r="BZ41" s="3">
        <f t="shared" si="35"/>
        <v>0</v>
      </c>
      <c r="CA41" s="3">
        <f t="shared" si="35"/>
        <v>0</v>
      </c>
      <c r="CB41" s="3">
        <f t="shared" si="35"/>
        <v>0</v>
      </c>
      <c r="CC41" s="3">
        <f t="shared" si="35"/>
        <v>0</v>
      </c>
      <c r="CD41" s="3">
        <f t="shared" si="35"/>
        <v>0</v>
      </c>
      <c r="CE41" s="3">
        <f t="shared" si="35"/>
        <v>0</v>
      </c>
      <c r="CF41" s="3">
        <f t="shared" si="35"/>
        <v>0</v>
      </c>
      <c r="CG41" s="3">
        <f t="shared" si="35"/>
        <v>0</v>
      </c>
      <c r="CH41" s="12">
        <f t="shared" si="35"/>
        <v>0</v>
      </c>
    </row>
    <row r="42" spans="1:86" x14ac:dyDescent="0.3">
      <c r="A42" s="548"/>
      <c r="B42" s="13" t="str">
        <f t="shared" si="33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BR42" si="36">F42</f>
        <v>0</v>
      </c>
      <c r="H42" s="3">
        <f t="shared" si="36"/>
        <v>0</v>
      </c>
      <c r="I42" s="3">
        <f t="shared" si="36"/>
        <v>0</v>
      </c>
      <c r="J42" s="3">
        <f t="shared" si="36"/>
        <v>0</v>
      </c>
      <c r="K42" s="3">
        <f t="shared" si="36"/>
        <v>0</v>
      </c>
      <c r="L42" s="3">
        <f t="shared" si="36"/>
        <v>0</v>
      </c>
      <c r="M42" s="3">
        <f t="shared" si="36"/>
        <v>0</v>
      </c>
      <c r="N42" s="3">
        <f t="shared" si="36"/>
        <v>0</v>
      </c>
      <c r="O42" s="3">
        <f t="shared" si="36"/>
        <v>0</v>
      </c>
      <c r="P42" s="3">
        <f t="shared" si="36"/>
        <v>0</v>
      </c>
      <c r="Q42" s="3">
        <f t="shared" si="36"/>
        <v>0</v>
      </c>
      <c r="R42" s="3">
        <f t="shared" si="36"/>
        <v>0</v>
      </c>
      <c r="S42" s="3">
        <f t="shared" si="36"/>
        <v>0</v>
      </c>
      <c r="T42" s="3">
        <f t="shared" si="36"/>
        <v>0</v>
      </c>
      <c r="U42" s="3">
        <f t="shared" si="36"/>
        <v>0</v>
      </c>
      <c r="V42" s="3">
        <f t="shared" si="36"/>
        <v>0</v>
      </c>
      <c r="W42" s="3">
        <f t="shared" si="36"/>
        <v>0</v>
      </c>
      <c r="X42" s="3">
        <f t="shared" si="36"/>
        <v>0</v>
      </c>
      <c r="Y42" s="3">
        <f t="shared" si="36"/>
        <v>0</v>
      </c>
      <c r="Z42" s="3">
        <f t="shared" si="36"/>
        <v>0</v>
      </c>
      <c r="AA42" s="3">
        <f t="shared" si="36"/>
        <v>0</v>
      </c>
      <c r="AB42" s="3">
        <f t="shared" si="36"/>
        <v>0</v>
      </c>
      <c r="AC42" s="3">
        <f t="shared" si="36"/>
        <v>0</v>
      </c>
      <c r="AD42" s="3">
        <f t="shared" si="36"/>
        <v>0</v>
      </c>
      <c r="AE42" s="3">
        <f t="shared" si="36"/>
        <v>0</v>
      </c>
      <c r="AF42" s="3">
        <f t="shared" si="36"/>
        <v>0</v>
      </c>
      <c r="AG42" s="3">
        <f t="shared" si="36"/>
        <v>0</v>
      </c>
      <c r="AH42" s="3">
        <f t="shared" si="36"/>
        <v>0</v>
      </c>
      <c r="AI42" s="3">
        <f t="shared" si="36"/>
        <v>0</v>
      </c>
      <c r="AJ42" s="3">
        <f t="shared" si="36"/>
        <v>0</v>
      </c>
      <c r="AK42" s="3">
        <f t="shared" si="36"/>
        <v>0</v>
      </c>
      <c r="AL42" s="3">
        <f t="shared" si="36"/>
        <v>0</v>
      </c>
      <c r="AM42" s="3">
        <f t="shared" si="36"/>
        <v>0</v>
      </c>
      <c r="AN42" s="3">
        <f t="shared" si="36"/>
        <v>0</v>
      </c>
      <c r="AO42" s="3">
        <f t="shared" si="36"/>
        <v>0</v>
      </c>
      <c r="AP42" s="3">
        <f t="shared" si="36"/>
        <v>0</v>
      </c>
      <c r="AQ42" s="3">
        <f t="shared" si="36"/>
        <v>0</v>
      </c>
      <c r="AR42" s="3">
        <f t="shared" si="36"/>
        <v>0</v>
      </c>
      <c r="AS42" s="3">
        <f t="shared" si="36"/>
        <v>0</v>
      </c>
      <c r="AT42" s="3">
        <f t="shared" si="36"/>
        <v>0</v>
      </c>
      <c r="AU42" s="3">
        <f t="shared" si="36"/>
        <v>0</v>
      </c>
      <c r="AV42" s="3">
        <f t="shared" si="36"/>
        <v>0</v>
      </c>
      <c r="AW42" s="3">
        <f t="shared" si="36"/>
        <v>0</v>
      </c>
      <c r="AX42" s="3">
        <f t="shared" si="36"/>
        <v>0</v>
      </c>
      <c r="AY42" s="3">
        <f t="shared" si="36"/>
        <v>0</v>
      </c>
      <c r="AZ42" s="3">
        <f t="shared" si="36"/>
        <v>0</v>
      </c>
      <c r="BA42" s="3">
        <f t="shared" si="36"/>
        <v>0</v>
      </c>
      <c r="BB42" s="3">
        <f t="shared" si="36"/>
        <v>0</v>
      </c>
      <c r="BC42" s="3">
        <f t="shared" si="36"/>
        <v>0</v>
      </c>
      <c r="BD42" s="3">
        <f t="shared" si="36"/>
        <v>0</v>
      </c>
      <c r="BE42" s="3">
        <f t="shared" si="36"/>
        <v>0</v>
      </c>
      <c r="BF42" s="3">
        <f t="shared" si="36"/>
        <v>0</v>
      </c>
      <c r="BG42" s="3">
        <f t="shared" si="36"/>
        <v>0</v>
      </c>
      <c r="BH42" s="3">
        <f t="shared" si="36"/>
        <v>0</v>
      </c>
      <c r="BI42" s="3">
        <f t="shared" si="36"/>
        <v>0</v>
      </c>
      <c r="BJ42" s="3">
        <f t="shared" si="36"/>
        <v>0</v>
      </c>
      <c r="BK42" s="3">
        <f t="shared" si="36"/>
        <v>0</v>
      </c>
      <c r="BL42" s="3">
        <f t="shared" si="36"/>
        <v>0</v>
      </c>
      <c r="BM42" s="3">
        <f t="shared" si="36"/>
        <v>0</v>
      </c>
      <c r="BN42" s="3">
        <f t="shared" si="36"/>
        <v>0</v>
      </c>
      <c r="BO42" s="3">
        <f t="shared" si="36"/>
        <v>0</v>
      </c>
      <c r="BP42" s="3">
        <f t="shared" si="36"/>
        <v>0</v>
      </c>
      <c r="BQ42" s="3">
        <f t="shared" si="36"/>
        <v>0</v>
      </c>
      <c r="BR42" s="3">
        <f t="shared" si="36"/>
        <v>0</v>
      </c>
      <c r="BS42" s="3">
        <f t="shared" ref="BS42:CH42" si="37">BR42</f>
        <v>0</v>
      </c>
      <c r="BT42" s="3">
        <f t="shared" si="37"/>
        <v>0</v>
      </c>
      <c r="BU42" s="3">
        <f t="shared" si="37"/>
        <v>0</v>
      </c>
      <c r="BV42" s="3">
        <f t="shared" si="37"/>
        <v>0</v>
      </c>
      <c r="BW42" s="3">
        <f t="shared" si="37"/>
        <v>0</v>
      </c>
      <c r="BX42" s="3">
        <f t="shared" si="37"/>
        <v>0</v>
      </c>
      <c r="BY42" s="3">
        <f t="shared" si="37"/>
        <v>0</v>
      </c>
      <c r="BZ42" s="3">
        <f t="shared" si="37"/>
        <v>0</v>
      </c>
      <c r="CA42" s="3">
        <f t="shared" si="37"/>
        <v>0</v>
      </c>
      <c r="CB42" s="3">
        <f t="shared" si="37"/>
        <v>0</v>
      </c>
      <c r="CC42" s="3">
        <f t="shared" si="37"/>
        <v>0</v>
      </c>
      <c r="CD42" s="3">
        <f t="shared" si="37"/>
        <v>0</v>
      </c>
      <c r="CE42" s="3">
        <f t="shared" si="37"/>
        <v>0</v>
      </c>
      <c r="CF42" s="3">
        <f t="shared" si="37"/>
        <v>0</v>
      </c>
      <c r="CG42" s="3">
        <f t="shared" si="37"/>
        <v>0</v>
      </c>
      <c r="CH42" s="12">
        <f t="shared" si="37"/>
        <v>0</v>
      </c>
    </row>
    <row r="43" spans="1:86" x14ac:dyDescent="0.3">
      <c r="A43" s="548"/>
      <c r="B43" s="11" t="str">
        <f t="shared" si="33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BR43" si="38">F43</f>
        <v>0</v>
      </c>
      <c r="H43" s="3">
        <f t="shared" si="38"/>
        <v>0</v>
      </c>
      <c r="I43" s="3">
        <f t="shared" si="38"/>
        <v>0</v>
      </c>
      <c r="J43" s="3">
        <f t="shared" si="38"/>
        <v>0</v>
      </c>
      <c r="K43" s="3">
        <f t="shared" si="38"/>
        <v>0</v>
      </c>
      <c r="L43" s="3">
        <f t="shared" si="38"/>
        <v>0</v>
      </c>
      <c r="M43" s="3">
        <f t="shared" si="38"/>
        <v>0</v>
      </c>
      <c r="N43" s="3">
        <f t="shared" si="38"/>
        <v>0</v>
      </c>
      <c r="O43" s="3">
        <f t="shared" si="38"/>
        <v>0</v>
      </c>
      <c r="P43" s="3">
        <f t="shared" si="38"/>
        <v>0</v>
      </c>
      <c r="Q43" s="3">
        <f t="shared" si="38"/>
        <v>0</v>
      </c>
      <c r="R43" s="3">
        <f t="shared" si="38"/>
        <v>0</v>
      </c>
      <c r="S43" s="3">
        <f t="shared" si="38"/>
        <v>0</v>
      </c>
      <c r="T43" s="3">
        <f t="shared" si="38"/>
        <v>0</v>
      </c>
      <c r="U43" s="3">
        <f t="shared" si="38"/>
        <v>0</v>
      </c>
      <c r="V43" s="3">
        <f t="shared" si="38"/>
        <v>0</v>
      </c>
      <c r="W43" s="3">
        <f t="shared" si="38"/>
        <v>0</v>
      </c>
      <c r="X43" s="3">
        <f t="shared" si="38"/>
        <v>0</v>
      </c>
      <c r="Y43" s="3">
        <f t="shared" si="38"/>
        <v>0</v>
      </c>
      <c r="Z43" s="3">
        <f t="shared" si="38"/>
        <v>0</v>
      </c>
      <c r="AA43" s="3">
        <f t="shared" si="38"/>
        <v>0</v>
      </c>
      <c r="AB43" s="3">
        <f t="shared" si="38"/>
        <v>0</v>
      </c>
      <c r="AC43" s="3">
        <f t="shared" si="38"/>
        <v>0</v>
      </c>
      <c r="AD43" s="3">
        <f t="shared" si="38"/>
        <v>0</v>
      </c>
      <c r="AE43" s="3">
        <f t="shared" si="38"/>
        <v>0</v>
      </c>
      <c r="AF43" s="3">
        <f t="shared" si="38"/>
        <v>0</v>
      </c>
      <c r="AG43" s="3">
        <f t="shared" si="38"/>
        <v>0</v>
      </c>
      <c r="AH43" s="3">
        <f t="shared" si="38"/>
        <v>0</v>
      </c>
      <c r="AI43" s="3">
        <f t="shared" si="38"/>
        <v>0</v>
      </c>
      <c r="AJ43" s="3">
        <f t="shared" si="38"/>
        <v>0</v>
      </c>
      <c r="AK43" s="3">
        <f t="shared" si="38"/>
        <v>0</v>
      </c>
      <c r="AL43" s="3">
        <f t="shared" si="38"/>
        <v>0</v>
      </c>
      <c r="AM43" s="3">
        <f t="shared" si="38"/>
        <v>0</v>
      </c>
      <c r="AN43" s="3">
        <f t="shared" si="38"/>
        <v>0</v>
      </c>
      <c r="AO43" s="3">
        <f t="shared" si="38"/>
        <v>0</v>
      </c>
      <c r="AP43" s="3">
        <f t="shared" si="38"/>
        <v>0</v>
      </c>
      <c r="AQ43" s="3">
        <f t="shared" si="38"/>
        <v>0</v>
      </c>
      <c r="AR43" s="3">
        <f t="shared" si="38"/>
        <v>0</v>
      </c>
      <c r="AS43" s="3">
        <f t="shared" si="38"/>
        <v>0</v>
      </c>
      <c r="AT43" s="3">
        <f t="shared" si="38"/>
        <v>0</v>
      </c>
      <c r="AU43" s="3">
        <f t="shared" si="38"/>
        <v>0</v>
      </c>
      <c r="AV43" s="3">
        <f t="shared" si="38"/>
        <v>0</v>
      </c>
      <c r="AW43" s="3">
        <f t="shared" si="38"/>
        <v>0</v>
      </c>
      <c r="AX43" s="3">
        <f t="shared" si="38"/>
        <v>0</v>
      </c>
      <c r="AY43" s="3">
        <f t="shared" si="38"/>
        <v>0</v>
      </c>
      <c r="AZ43" s="3">
        <f t="shared" si="38"/>
        <v>0</v>
      </c>
      <c r="BA43" s="3">
        <f t="shared" si="38"/>
        <v>0</v>
      </c>
      <c r="BB43" s="3">
        <f t="shared" si="38"/>
        <v>0</v>
      </c>
      <c r="BC43" s="3">
        <f t="shared" si="38"/>
        <v>0</v>
      </c>
      <c r="BD43" s="3">
        <f t="shared" si="38"/>
        <v>0</v>
      </c>
      <c r="BE43" s="3">
        <f t="shared" si="38"/>
        <v>0</v>
      </c>
      <c r="BF43" s="3">
        <f t="shared" si="38"/>
        <v>0</v>
      </c>
      <c r="BG43" s="3">
        <f t="shared" si="38"/>
        <v>0</v>
      </c>
      <c r="BH43" s="3">
        <f t="shared" si="38"/>
        <v>0</v>
      </c>
      <c r="BI43" s="3">
        <f t="shared" si="38"/>
        <v>0</v>
      </c>
      <c r="BJ43" s="3">
        <f t="shared" si="38"/>
        <v>0</v>
      </c>
      <c r="BK43" s="3">
        <f t="shared" si="38"/>
        <v>0</v>
      </c>
      <c r="BL43" s="3">
        <f t="shared" si="38"/>
        <v>0</v>
      </c>
      <c r="BM43" s="3">
        <f t="shared" si="38"/>
        <v>0</v>
      </c>
      <c r="BN43" s="3">
        <f t="shared" si="38"/>
        <v>0</v>
      </c>
      <c r="BO43" s="3">
        <f t="shared" si="38"/>
        <v>0</v>
      </c>
      <c r="BP43" s="3">
        <f t="shared" si="38"/>
        <v>0</v>
      </c>
      <c r="BQ43" s="3">
        <f t="shared" si="38"/>
        <v>0</v>
      </c>
      <c r="BR43" s="3">
        <f t="shared" si="38"/>
        <v>0</v>
      </c>
      <c r="BS43" s="3">
        <f t="shared" ref="BS43:CH43" si="39">BR43</f>
        <v>0</v>
      </c>
      <c r="BT43" s="3">
        <f t="shared" si="39"/>
        <v>0</v>
      </c>
      <c r="BU43" s="3">
        <f t="shared" si="39"/>
        <v>0</v>
      </c>
      <c r="BV43" s="3">
        <f t="shared" si="39"/>
        <v>0</v>
      </c>
      <c r="BW43" s="3">
        <f t="shared" si="39"/>
        <v>0</v>
      </c>
      <c r="BX43" s="3">
        <f t="shared" si="39"/>
        <v>0</v>
      </c>
      <c r="BY43" s="3">
        <f t="shared" si="39"/>
        <v>0</v>
      </c>
      <c r="BZ43" s="3">
        <f t="shared" si="39"/>
        <v>0</v>
      </c>
      <c r="CA43" s="3">
        <f t="shared" si="39"/>
        <v>0</v>
      </c>
      <c r="CB43" s="3">
        <f t="shared" si="39"/>
        <v>0</v>
      </c>
      <c r="CC43" s="3">
        <f t="shared" si="39"/>
        <v>0</v>
      </c>
      <c r="CD43" s="3">
        <f t="shared" si="39"/>
        <v>0</v>
      </c>
      <c r="CE43" s="3">
        <f t="shared" si="39"/>
        <v>0</v>
      </c>
      <c r="CF43" s="3">
        <f t="shared" si="39"/>
        <v>0</v>
      </c>
      <c r="CG43" s="3">
        <f t="shared" si="39"/>
        <v>0</v>
      </c>
      <c r="CH43" s="12">
        <f t="shared" si="39"/>
        <v>0</v>
      </c>
    </row>
    <row r="44" spans="1:86" x14ac:dyDescent="0.3">
      <c r="A44" s="548"/>
      <c r="B44" s="11" t="str">
        <f t="shared" si="33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BR44" si="40">F44</f>
        <v>0</v>
      </c>
      <c r="H44" s="3">
        <f t="shared" si="40"/>
        <v>0</v>
      </c>
      <c r="I44" s="3">
        <f t="shared" si="40"/>
        <v>0</v>
      </c>
      <c r="J44" s="3">
        <f t="shared" si="40"/>
        <v>0</v>
      </c>
      <c r="K44" s="3">
        <f t="shared" si="40"/>
        <v>0</v>
      </c>
      <c r="L44" s="3">
        <f t="shared" si="40"/>
        <v>0</v>
      </c>
      <c r="M44" s="3">
        <f t="shared" si="40"/>
        <v>0</v>
      </c>
      <c r="N44" s="3">
        <f t="shared" si="40"/>
        <v>0</v>
      </c>
      <c r="O44" s="3">
        <f t="shared" si="40"/>
        <v>0</v>
      </c>
      <c r="P44" s="3">
        <f t="shared" si="40"/>
        <v>0</v>
      </c>
      <c r="Q44" s="3">
        <f t="shared" si="40"/>
        <v>0</v>
      </c>
      <c r="R44" s="3">
        <f t="shared" si="40"/>
        <v>0</v>
      </c>
      <c r="S44" s="3">
        <f t="shared" si="40"/>
        <v>0</v>
      </c>
      <c r="T44" s="3">
        <f t="shared" si="40"/>
        <v>0</v>
      </c>
      <c r="U44" s="3">
        <f t="shared" si="40"/>
        <v>0</v>
      </c>
      <c r="V44" s="3">
        <f t="shared" si="40"/>
        <v>0</v>
      </c>
      <c r="W44" s="3">
        <f t="shared" si="40"/>
        <v>0</v>
      </c>
      <c r="X44" s="3">
        <f t="shared" si="40"/>
        <v>0</v>
      </c>
      <c r="Y44" s="3">
        <f t="shared" si="40"/>
        <v>0</v>
      </c>
      <c r="Z44" s="3">
        <f t="shared" si="40"/>
        <v>0</v>
      </c>
      <c r="AA44" s="3">
        <f t="shared" si="40"/>
        <v>0</v>
      </c>
      <c r="AB44" s="3">
        <f t="shared" si="40"/>
        <v>0</v>
      </c>
      <c r="AC44" s="3">
        <f t="shared" si="40"/>
        <v>0</v>
      </c>
      <c r="AD44" s="3">
        <f t="shared" si="40"/>
        <v>0</v>
      </c>
      <c r="AE44" s="3">
        <f t="shared" si="40"/>
        <v>0</v>
      </c>
      <c r="AF44" s="3">
        <f t="shared" si="40"/>
        <v>0</v>
      </c>
      <c r="AG44" s="3">
        <f t="shared" si="40"/>
        <v>0</v>
      </c>
      <c r="AH44" s="3">
        <f t="shared" si="40"/>
        <v>0</v>
      </c>
      <c r="AI44" s="3">
        <f t="shared" si="40"/>
        <v>0</v>
      </c>
      <c r="AJ44" s="3">
        <f t="shared" si="40"/>
        <v>0</v>
      </c>
      <c r="AK44" s="3">
        <f t="shared" si="40"/>
        <v>0</v>
      </c>
      <c r="AL44" s="3">
        <f t="shared" si="40"/>
        <v>0</v>
      </c>
      <c r="AM44" s="3">
        <f t="shared" si="40"/>
        <v>0</v>
      </c>
      <c r="AN44" s="3">
        <f t="shared" si="40"/>
        <v>0</v>
      </c>
      <c r="AO44" s="3">
        <f t="shared" si="40"/>
        <v>0</v>
      </c>
      <c r="AP44" s="3">
        <f t="shared" si="40"/>
        <v>0</v>
      </c>
      <c r="AQ44" s="3">
        <f t="shared" si="40"/>
        <v>0</v>
      </c>
      <c r="AR44" s="3">
        <f t="shared" si="40"/>
        <v>0</v>
      </c>
      <c r="AS44" s="3">
        <f t="shared" si="40"/>
        <v>0</v>
      </c>
      <c r="AT44" s="3">
        <f t="shared" si="40"/>
        <v>0</v>
      </c>
      <c r="AU44" s="3">
        <f t="shared" si="40"/>
        <v>0</v>
      </c>
      <c r="AV44" s="3">
        <f t="shared" si="40"/>
        <v>0</v>
      </c>
      <c r="AW44" s="3">
        <f t="shared" si="40"/>
        <v>0</v>
      </c>
      <c r="AX44" s="3">
        <f t="shared" si="40"/>
        <v>0</v>
      </c>
      <c r="AY44" s="3">
        <f t="shared" si="40"/>
        <v>0</v>
      </c>
      <c r="AZ44" s="3">
        <f t="shared" si="40"/>
        <v>0</v>
      </c>
      <c r="BA44" s="3">
        <f t="shared" si="40"/>
        <v>0</v>
      </c>
      <c r="BB44" s="3">
        <f t="shared" si="40"/>
        <v>0</v>
      </c>
      <c r="BC44" s="3">
        <f t="shared" si="40"/>
        <v>0</v>
      </c>
      <c r="BD44" s="3">
        <f t="shared" si="40"/>
        <v>0</v>
      </c>
      <c r="BE44" s="3">
        <f t="shared" si="40"/>
        <v>0</v>
      </c>
      <c r="BF44" s="3">
        <f t="shared" si="40"/>
        <v>0</v>
      </c>
      <c r="BG44" s="3">
        <f t="shared" si="40"/>
        <v>0</v>
      </c>
      <c r="BH44" s="3">
        <f t="shared" si="40"/>
        <v>0</v>
      </c>
      <c r="BI44" s="3">
        <f t="shared" si="40"/>
        <v>0</v>
      </c>
      <c r="BJ44" s="3">
        <f t="shared" si="40"/>
        <v>0</v>
      </c>
      <c r="BK44" s="3">
        <f t="shared" si="40"/>
        <v>0</v>
      </c>
      <c r="BL44" s="3">
        <f t="shared" si="40"/>
        <v>0</v>
      </c>
      <c r="BM44" s="3">
        <f t="shared" si="40"/>
        <v>0</v>
      </c>
      <c r="BN44" s="3">
        <f t="shared" si="40"/>
        <v>0</v>
      </c>
      <c r="BO44" s="3">
        <f t="shared" si="40"/>
        <v>0</v>
      </c>
      <c r="BP44" s="3">
        <f t="shared" si="40"/>
        <v>0</v>
      </c>
      <c r="BQ44" s="3">
        <f t="shared" si="40"/>
        <v>0</v>
      </c>
      <c r="BR44" s="3">
        <f t="shared" si="40"/>
        <v>0</v>
      </c>
      <c r="BS44" s="3">
        <f t="shared" ref="BS44:CH44" si="41">BR44</f>
        <v>0</v>
      </c>
      <c r="BT44" s="3">
        <f t="shared" si="41"/>
        <v>0</v>
      </c>
      <c r="BU44" s="3">
        <f t="shared" si="41"/>
        <v>0</v>
      </c>
      <c r="BV44" s="3">
        <f t="shared" si="41"/>
        <v>0</v>
      </c>
      <c r="BW44" s="3">
        <f t="shared" si="41"/>
        <v>0</v>
      </c>
      <c r="BX44" s="3">
        <f t="shared" si="41"/>
        <v>0</v>
      </c>
      <c r="BY44" s="3">
        <f t="shared" si="41"/>
        <v>0</v>
      </c>
      <c r="BZ44" s="3">
        <f t="shared" si="41"/>
        <v>0</v>
      </c>
      <c r="CA44" s="3">
        <f t="shared" si="41"/>
        <v>0</v>
      </c>
      <c r="CB44" s="3">
        <f t="shared" si="41"/>
        <v>0</v>
      </c>
      <c r="CC44" s="3">
        <f t="shared" si="41"/>
        <v>0</v>
      </c>
      <c r="CD44" s="3">
        <f t="shared" si="41"/>
        <v>0</v>
      </c>
      <c r="CE44" s="3">
        <f t="shared" si="41"/>
        <v>0</v>
      </c>
      <c r="CF44" s="3">
        <f t="shared" si="41"/>
        <v>0</v>
      </c>
      <c r="CG44" s="3">
        <f t="shared" si="41"/>
        <v>0</v>
      </c>
      <c r="CH44" s="12">
        <f t="shared" si="41"/>
        <v>0</v>
      </c>
    </row>
    <row r="45" spans="1:86" x14ac:dyDescent="0.3">
      <c r="A45" s="548"/>
      <c r="B45" s="13" t="str">
        <f t="shared" si="33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BR45" si="42">F45</f>
        <v>0</v>
      </c>
      <c r="H45" s="3">
        <f t="shared" si="42"/>
        <v>0</v>
      </c>
      <c r="I45" s="3">
        <f t="shared" si="42"/>
        <v>0</v>
      </c>
      <c r="J45" s="3">
        <f t="shared" si="42"/>
        <v>0</v>
      </c>
      <c r="K45" s="3">
        <f t="shared" si="42"/>
        <v>0</v>
      </c>
      <c r="L45" s="3">
        <f t="shared" si="42"/>
        <v>0</v>
      </c>
      <c r="M45" s="3">
        <f t="shared" si="42"/>
        <v>0</v>
      </c>
      <c r="N45" s="3">
        <f t="shared" si="42"/>
        <v>0</v>
      </c>
      <c r="O45" s="3">
        <f t="shared" si="42"/>
        <v>0</v>
      </c>
      <c r="P45" s="3">
        <f t="shared" si="42"/>
        <v>0</v>
      </c>
      <c r="Q45" s="3">
        <f t="shared" si="42"/>
        <v>0</v>
      </c>
      <c r="R45" s="3">
        <f t="shared" si="42"/>
        <v>0</v>
      </c>
      <c r="S45" s="3">
        <f t="shared" si="42"/>
        <v>0</v>
      </c>
      <c r="T45" s="3">
        <f t="shared" si="42"/>
        <v>0</v>
      </c>
      <c r="U45" s="3">
        <f t="shared" si="42"/>
        <v>0</v>
      </c>
      <c r="V45" s="3">
        <f t="shared" si="42"/>
        <v>0</v>
      </c>
      <c r="W45" s="3">
        <f t="shared" si="42"/>
        <v>0</v>
      </c>
      <c r="X45" s="3">
        <f t="shared" si="42"/>
        <v>0</v>
      </c>
      <c r="Y45" s="3">
        <f t="shared" si="42"/>
        <v>0</v>
      </c>
      <c r="Z45" s="3">
        <f t="shared" si="42"/>
        <v>0</v>
      </c>
      <c r="AA45" s="3">
        <f t="shared" si="42"/>
        <v>0</v>
      </c>
      <c r="AB45" s="3">
        <f t="shared" si="42"/>
        <v>0</v>
      </c>
      <c r="AC45" s="3">
        <f t="shared" si="42"/>
        <v>0</v>
      </c>
      <c r="AD45" s="3">
        <f t="shared" si="42"/>
        <v>0</v>
      </c>
      <c r="AE45" s="3">
        <f t="shared" si="42"/>
        <v>0</v>
      </c>
      <c r="AF45" s="3">
        <f t="shared" si="42"/>
        <v>0</v>
      </c>
      <c r="AG45" s="3">
        <f t="shared" si="42"/>
        <v>0</v>
      </c>
      <c r="AH45" s="3">
        <f t="shared" si="42"/>
        <v>0</v>
      </c>
      <c r="AI45" s="3">
        <f t="shared" si="42"/>
        <v>0</v>
      </c>
      <c r="AJ45" s="3">
        <f t="shared" si="42"/>
        <v>0</v>
      </c>
      <c r="AK45" s="3">
        <f t="shared" si="42"/>
        <v>0</v>
      </c>
      <c r="AL45" s="3">
        <f t="shared" si="42"/>
        <v>0</v>
      </c>
      <c r="AM45" s="3">
        <f t="shared" si="42"/>
        <v>0</v>
      </c>
      <c r="AN45" s="3">
        <f t="shared" si="42"/>
        <v>0</v>
      </c>
      <c r="AO45" s="3">
        <f t="shared" si="42"/>
        <v>0</v>
      </c>
      <c r="AP45" s="3">
        <f t="shared" si="42"/>
        <v>0</v>
      </c>
      <c r="AQ45" s="3">
        <f t="shared" si="42"/>
        <v>0</v>
      </c>
      <c r="AR45" s="3">
        <f t="shared" si="42"/>
        <v>0</v>
      </c>
      <c r="AS45" s="3">
        <f t="shared" si="42"/>
        <v>0</v>
      </c>
      <c r="AT45" s="3">
        <f t="shared" si="42"/>
        <v>0</v>
      </c>
      <c r="AU45" s="3">
        <f t="shared" si="42"/>
        <v>0</v>
      </c>
      <c r="AV45" s="3">
        <f t="shared" si="42"/>
        <v>0</v>
      </c>
      <c r="AW45" s="3">
        <f t="shared" si="42"/>
        <v>0</v>
      </c>
      <c r="AX45" s="3">
        <f t="shared" si="42"/>
        <v>0</v>
      </c>
      <c r="AY45" s="3">
        <f t="shared" si="42"/>
        <v>0</v>
      </c>
      <c r="AZ45" s="3">
        <f t="shared" si="42"/>
        <v>0</v>
      </c>
      <c r="BA45" s="3">
        <f t="shared" si="42"/>
        <v>0</v>
      </c>
      <c r="BB45" s="3">
        <f t="shared" si="42"/>
        <v>0</v>
      </c>
      <c r="BC45" s="3">
        <f t="shared" si="42"/>
        <v>0</v>
      </c>
      <c r="BD45" s="3">
        <f t="shared" si="42"/>
        <v>0</v>
      </c>
      <c r="BE45" s="3">
        <f t="shared" si="42"/>
        <v>0</v>
      </c>
      <c r="BF45" s="3">
        <f t="shared" si="42"/>
        <v>0</v>
      </c>
      <c r="BG45" s="3">
        <f t="shared" si="42"/>
        <v>0</v>
      </c>
      <c r="BH45" s="3">
        <f t="shared" si="42"/>
        <v>0</v>
      </c>
      <c r="BI45" s="3">
        <f t="shared" si="42"/>
        <v>0</v>
      </c>
      <c r="BJ45" s="3">
        <f t="shared" si="42"/>
        <v>0</v>
      </c>
      <c r="BK45" s="3">
        <f t="shared" si="42"/>
        <v>0</v>
      </c>
      <c r="BL45" s="3">
        <f t="shared" si="42"/>
        <v>0</v>
      </c>
      <c r="BM45" s="3">
        <f t="shared" si="42"/>
        <v>0</v>
      </c>
      <c r="BN45" s="3">
        <f t="shared" si="42"/>
        <v>0</v>
      </c>
      <c r="BO45" s="3">
        <f t="shared" si="42"/>
        <v>0</v>
      </c>
      <c r="BP45" s="3">
        <f t="shared" si="42"/>
        <v>0</v>
      </c>
      <c r="BQ45" s="3">
        <f t="shared" si="42"/>
        <v>0</v>
      </c>
      <c r="BR45" s="3">
        <f t="shared" si="42"/>
        <v>0</v>
      </c>
      <c r="BS45" s="3">
        <f t="shared" ref="BS45:CH45" si="43">BR45</f>
        <v>0</v>
      </c>
      <c r="BT45" s="3">
        <f t="shared" si="43"/>
        <v>0</v>
      </c>
      <c r="BU45" s="3">
        <f t="shared" si="43"/>
        <v>0</v>
      </c>
      <c r="BV45" s="3">
        <f t="shared" si="43"/>
        <v>0</v>
      </c>
      <c r="BW45" s="3">
        <f t="shared" si="43"/>
        <v>0</v>
      </c>
      <c r="BX45" s="3">
        <f t="shared" si="43"/>
        <v>0</v>
      </c>
      <c r="BY45" s="3">
        <f t="shared" si="43"/>
        <v>0</v>
      </c>
      <c r="BZ45" s="3">
        <f t="shared" si="43"/>
        <v>0</v>
      </c>
      <c r="CA45" s="3">
        <f t="shared" si="43"/>
        <v>0</v>
      </c>
      <c r="CB45" s="3">
        <f t="shared" si="43"/>
        <v>0</v>
      </c>
      <c r="CC45" s="3">
        <f t="shared" si="43"/>
        <v>0</v>
      </c>
      <c r="CD45" s="3">
        <f t="shared" si="43"/>
        <v>0</v>
      </c>
      <c r="CE45" s="3">
        <f t="shared" si="43"/>
        <v>0</v>
      </c>
      <c r="CF45" s="3">
        <f t="shared" si="43"/>
        <v>0</v>
      </c>
      <c r="CG45" s="3">
        <f t="shared" si="43"/>
        <v>0</v>
      </c>
      <c r="CH45" s="12">
        <f t="shared" si="43"/>
        <v>0</v>
      </c>
    </row>
    <row r="46" spans="1:86" x14ac:dyDescent="0.3">
      <c r="A46" s="548"/>
      <c r="B46" s="11" t="str">
        <f t="shared" si="33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BR46" si="44">F46</f>
        <v>0</v>
      </c>
      <c r="H46" s="3">
        <f t="shared" si="44"/>
        <v>0</v>
      </c>
      <c r="I46" s="3">
        <f t="shared" si="44"/>
        <v>0</v>
      </c>
      <c r="J46" s="3">
        <f t="shared" si="44"/>
        <v>0</v>
      </c>
      <c r="K46" s="3">
        <f t="shared" si="44"/>
        <v>0</v>
      </c>
      <c r="L46" s="3">
        <f t="shared" si="44"/>
        <v>0</v>
      </c>
      <c r="M46" s="3">
        <f t="shared" si="44"/>
        <v>0</v>
      </c>
      <c r="N46" s="3">
        <f t="shared" si="44"/>
        <v>0</v>
      </c>
      <c r="O46" s="3">
        <f t="shared" si="44"/>
        <v>0</v>
      </c>
      <c r="P46" s="3">
        <f t="shared" si="44"/>
        <v>0</v>
      </c>
      <c r="Q46" s="3">
        <f t="shared" si="44"/>
        <v>0</v>
      </c>
      <c r="R46" s="3">
        <f t="shared" si="44"/>
        <v>0</v>
      </c>
      <c r="S46" s="3">
        <f t="shared" si="44"/>
        <v>0</v>
      </c>
      <c r="T46" s="3">
        <f t="shared" si="44"/>
        <v>0</v>
      </c>
      <c r="U46" s="3">
        <f t="shared" si="44"/>
        <v>0</v>
      </c>
      <c r="V46" s="3">
        <f t="shared" si="44"/>
        <v>0</v>
      </c>
      <c r="W46" s="3">
        <f t="shared" si="44"/>
        <v>0</v>
      </c>
      <c r="X46" s="3">
        <f t="shared" si="44"/>
        <v>0</v>
      </c>
      <c r="Y46" s="3">
        <f t="shared" si="44"/>
        <v>0</v>
      </c>
      <c r="Z46" s="3">
        <f t="shared" si="44"/>
        <v>0</v>
      </c>
      <c r="AA46" s="3">
        <f t="shared" si="44"/>
        <v>0</v>
      </c>
      <c r="AB46" s="3">
        <f t="shared" si="44"/>
        <v>0</v>
      </c>
      <c r="AC46" s="3">
        <f t="shared" si="44"/>
        <v>0</v>
      </c>
      <c r="AD46" s="3">
        <f t="shared" si="44"/>
        <v>0</v>
      </c>
      <c r="AE46" s="3">
        <f t="shared" si="44"/>
        <v>0</v>
      </c>
      <c r="AF46" s="3">
        <f t="shared" si="44"/>
        <v>0</v>
      </c>
      <c r="AG46" s="3">
        <f t="shared" si="44"/>
        <v>0</v>
      </c>
      <c r="AH46" s="3">
        <f t="shared" si="44"/>
        <v>0</v>
      </c>
      <c r="AI46" s="3">
        <f t="shared" si="44"/>
        <v>0</v>
      </c>
      <c r="AJ46" s="3">
        <f t="shared" si="44"/>
        <v>0</v>
      </c>
      <c r="AK46" s="3">
        <f t="shared" si="44"/>
        <v>0</v>
      </c>
      <c r="AL46" s="3">
        <f t="shared" si="44"/>
        <v>0</v>
      </c>
      <c r="AM46" s="3">
        <f t="shared" si="44"/>
        <v>0</v>
      </c>
      <c r="AN46" s="3">
        <f t="shared" si="44"/>
        <v>0</v>
      </c>
      <c r="AO46" s="3">
        <f t="shared" si="44"/>
        <v>0</v>
      </c>
      <c r="AP46" s="3">
        <f t="shared" si="44"/>
        <v>0</v>
      </c>
      <c r="AQ46" s="3">
        <f t="shared" si="44"/>
        <v>0</v>
      </c>
      <c r="AR46" s="3">
        <f t="shared" si="44"/>
        <v>0</v>
      </c>
      <c r="AS46" s="3">
        <f t="shared" si="44"/>
        <v>0</v>
      </c>
      <c r="AT46" s="3">
        <f t="shared" si="44"/>
        <v>0</v>
      </c>
      <c r="AU46" s="3">
        <f t="shared" si="44"/>
        <v>0</v>
      </c>
      <c r="AV46" s="3">
        <f t="shared" si="44"/>
        <v>0</v>
      </c>
      <c r="AW46" s="3">
        <f t="shared" si="44"/>
        <v>0</v>
      </c>
      <c r="AX46" s="3">
        <f t="shared" si="44"/>
        <v>0</v>
      </c>
      <c r="AY46" s="3">
        <f t="shared" si="44"/>
        <v>0</v>
      </c>
      <c r="AZ46" s="3">
        <f t="shared" si="44"/>
        <v>0</v>
      </c>
      <c r="BA46" s="3">
        <f t="shared" si="44"/>
        <v>0</v>
      </c>
      <c r="BB46" s="3">
        <f t="shared" si="44"/>
        <v>0</v>
      </c>
      <c r="BC46" s="3">
        <f t="shared" si="44"/>
        <v>0</v>
      </c>
      <c r="BD46" s="3">
        <f t="shared" si="44"/>
        <v>0</v>
      </c>
      <c r="BE46" s="3">
        <f t="shared" si="44"/>
        <v>0</v>
      </c>
      <c r="BF46" s="3">
        <f t="shared" si="44"/>
        <v>0</v>
      </c>
      <c r="BG46" s="3">
        <f t="shared" si="44"/>
        <v>0</v>
      </c>
      <c r="BH46" s="3">
        <f t="shared" si="44"/>
        <v>0</v>
      </c>
      <c r="BI46" s="3">
        <f t="shared" si="44"/>
        <v>0</v>
      </c>
      <c r="BJ46" s="3">
        <f t="shared" si="44"/>
        <v>0</v>
      </c>
      <c r="BK46" s="3">
        <f t="shared" si="44"/>
        <v>0</v>
      </c>
      <c r="BL46" s="3">
        <f t="shared" si="44"/>
        <v>0</v>
      </c>
      <c r="BM46" s="3">
        <f t="shared" si="44"/>
        <v>0</v>
      </c>
      <c r="BN46" s="3">
        <f t="shared" si="44"/>
        <v>0</v>
      </c>
      <c r="BO46" s="3">
        <f t="shared" si="44"/>
        <v>0</v>
      </c>
      <c r="BP46" s="3">
        <f t="shared" si="44"/>
        <v>0</v>
      </c>
      <c r="BQ46" s="3">
        <f t="shared" si="44"/>
        <v>0</v>
      </c>
      <c r="BR46" s="3">
        <f t="shared" si="44"/>
        <v>0</v>
      </c>
      <c r="BS46" s="3">
        <f t="shared" ref="BS46:CH46" si="45">BR46</f>
        <v>0</v>
      </c>
      <c r="BT46" s="3">
        <f t="shared" si="45"/>
        <v>0</v>
      </c>
      <c r="BU46" s="3">
        <f t="shared" si="45"/>
        <v>0</v>
      </c>
      <c r="BV46" s="3">
        <f t="shared" si="45"/>
        <v>0</v>
      </c>
      <c r="BW46" s="3">
        <f t="shared" si="45"/>
        <v>0</v>
      </c>
      <c r="BX46" s="3">
        <f t="shared" si="45"/>
        <v>0</v>
      </c>
      <c r="BY46" s="3">
        <f t="shared" si="45"/>
        <v>0</v>
      </c>
      <c r="BZ46" s="3">
        <f t="shared" si="45"/>
        <v>0</v>
      </c>
      <c r="CA46" s="3">
        <f t="shared" si="45"/>
        <v>0</v>
      </c>
      <c r="CB46" s="3">
        <f t="shared" si="45"/>
        <v>0</v>
      </c>
      <c r="CC46" s="3">
        <f t="shared" si="45"/>
        <v>0</v>
      </c>
      <c r="CD46" s="3">
        <f t="shared" si="45"/>
        <v>0</v>
      </c>
      <c r="CE46" s="3">
        <f t="shared" si="45"/>
        <v>0</v>
      </c>
      <c r="CF46" s="3">
        <f t="shared" si="45"/>
        <v>0</v>
      </c>
      <c r="CG46" s="3">
        <f t="shared" si="45"/>
        <v>0</v>
      </c>
      <c r="CH46" s="12">
        <f t="shared" si="45"/>
        <v>0</v>
      </c>
    </row>
    <row r="47" spans="1:86" x14ac:dyDescent="0.3">
      <c r="A47" s="548"/>
      <c r="B47" s="11" t="str">
        <f t="shared" si="33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BR47" si="46">F47</f>
        <v>0</v>
      </c>
      <c r="H47" s="3">
        <f t="shared" si="46"/>
        <v>0</v>
      </c>
      <c r="I47" s="3">
        <f t="shared" si="46"/>
        <v>0</v>
      </c>
      <c r="J47" s="3">
        <f t="shared" si="46"/>
        <v>0</v>
      </c>
      <c r="K47" s="3">
        <f t="shared" si="46"/>
        <v>0</v>
      </c>
      <c r="L47" s="3">
        <f t="shared" si="46"/>
        <v>0</v>
      </c>
      <c r="M47" s="3">
        <f t="shared" si="46"/>
        <v>0</v>
      </c>
      <c r="N47" s="3">
        <f t="shared" si="46"/>
        <v>0</v>
      </c>
      <c r="O47" s="3">
        <f t="shared" si="46"/>
        <v>0</v>
      </c>
      <c r="P47" s="3">
        <f t="shared" si="46"/>
        <v>0</v>
      </c>
      <c r="Q47" s="3">
        <f t="shared" si="46"/>
        <v>0</v>
      </c>
      <c r="R47" s="3">
        <f t="shared" si="46"/>
        <v>0</v>
      </c>
      <c r="S47" s="3">
        <f t="shared" si="46"/>
        <v>0</v>
      </c>
      <c r="T47" s="3">
        <f t="shared" si="46"/>
        <v>0</v>
      </c>
      <c r="U47" s="3">
        <f t="shared" si="46"/>
        <v>0</v>
      </c>
      <c r="V47" s="3">
        <f t="shared" si="46"/>
        <v>0</v>
      </c>
      <c r="W47" s="3">
        <f t="shared" si="46"/>
        <v>0</v>
      </c>
      <c r="X47" s="3">
        <f t="shared" si="46"/>
        <v>0</v>
      </c>
      <c r="Y47" s="3">
        <f t="shared" si="46"/>
        <v>0</v>
      </c>
      <c r="Z47" s="3">
        <f t="shared" si="46"/>
        <v>0</v>
      </c>
      <c r="AA47" s="3">
        <f t="shared" si="46"/>
        <v>0</v>
      </c>
      <c r="AB47" s="3">
        <f t="shared" si="46"/>
        <v>0</v>
      </c>
      <c r="AC47" s="3">
        <f t="shared" si="46"/>
        <v>0</v>
      </c>
      <c r="AD47" s="3">
        <f t="shared" si="46"/>
        <v>0</v>
      </c>
      <c r="AE47" s="3">
        <f t="shared" si="46"/>
        <v>0</v>
      </c>
      <c r="AF47" s="3">
        <f t="shared" si="46"/>
        <v>0</v>
      </c>
      <c r="AG47" s="3">
        <f t="shared" si="46"/>
        <v>0</v>
      </c>
      <c r="AH47" s="3">
        <f t="shared" si="46"/>
        <v>0</v>
      </c>
      <c r="AI47" s="3">
        <f t="shared" si="46"/>
        <v>0</v>
      </c>
      <c r="AJ47" s="3">
        <f t="shared" si="46"/>
        <v>0</v>
      </c>
      <c r="AK47" s="3">
        <f t="shared" si="46"/>
        <v>0</v>
      </c>
      <c r="AL47" s="3">
        <f t="shared" si="46"/>
        <v>0</v>
      </c>
      <c r="AM47" s="3">
        <f t="shared" si="46"/>
        <v>0</v>
      </c>
      <c r="AN47" s="3">
        <f t="shared" si="46"/>
        <v>0</v>
      </c>
      <c r="AO47" s="3">
        <f t="shared" si="46"/>
        <v>0</v>
      </c>
      <c r="AP47" s="3">
        <f t="shared" si="46"/>
        <v>0</v>
      </c>
      <c r="AQ47" s="3">
        <f t="shared" si="46"/>
        <v>0</v>
      </c>
      <c r="AR47" s="3">
        <f t="shared" si="46"/>
        <v>0</v>
      </c>
      <c r="AS47" s="3">
        <f t="shared" si="46"/>
        <v>0</v>
      </c>
      <c r="AT47" s="3">
        <f t="shared" si="46"/>
        <v>0</v>
      </c>
      <c r="AU47" s="3">
        <f t="shared" si="46"/>
        <v>0</v>
      </c>
      <c r="AV47" s="3">
        <f t="shared" si="46"/>
        <v>0</v>
      </c>
      <c r="AW47" s="3">
        <f t="shared" si="46"/>
        <v>0</v>
      </c>
      <c r="AX47" s="3">
        <f t="shared" si="46"/>
        <v>0</v>
      </c>
      <c r="AY47" s="3">
        <f t="shared" si="46"/>
        <v>0</v>
      </c>
      <c r="AZ47" s="3">
        <f t="shared" si="46"/>
        <v>0</v>
      </c>
      <c r="BA47" s="3">
        <f t="shared" si="46"/>
        <v>0</v>
      </c>
      <c r="BB47" s="3">
        <f t="shared" si="46"/>
        <v>0</v>
      </c>
      <c r="BC47" s="3">
        <f t="shared" si="46"/>
        <v>0</v>
      </c>
      <c r="BD47" s="3">
        <f t="shared" si="46"/>
        <v>0</v>
      </c>
      <c r="BE47" s="3">
        <f t="shared" si="46"/>
        <v>0</v>
      </c>
      <c r="BF47" s="3">
        <f t="shared" si="46"/>
        <v>0</v>
      </c>
      <c r="BG47" s="3">
        <f t="shared" si="46"/>
        <v>0</v>
      </c>
      <c r="BH47" s="3">
        <f t="shared" si="46"/>
        <v>0</v>
      </c>
      <c r="BI47" s="3">
        <f t="shared" si="46"/>
        <v>0</v>
      </c>
      <c r="BJ47" s="3">
        <f t="shared" si="46"/>
        <v>0</v>
      </c>
      <c r="BK47" s="3">
        <f t="shared" si="46"/>
        <v>0</v>
      </c>
      <c r="BL47" s="3">
        <f t="shared" si="46"/>
        <v>0</v>
      </c>
      <c r="BM47" s="3">
        <f t="shared" si="46"/>
        <v>0</v>
      </c>
      <c r="BN47" s="3">
        <f t="shared" si="46"/>
        <v>0</v>
      </c>
      <c r="BO47" s="3">
        <f t="shared" si="46"/>
        <v>0</v>
      </c>
      <c r="BP47" s="3">
        <f t="shared" si="46"/>
        <v>0</v>
      </c>
      <c r="BQ47" s="3">
        <f t="shared" si="46"/>
        <v>0</v>
      </c>
      <c r="BR47" s="3">
        <f t="shared" si="46"/>
        <v>0</v>
      </c>
      <c r="BS47" s="3">
        <f t="shared" ref="BS47:CH47" si="47">BR47</f>
        <v>0</v>
      </c>
      <c r="BT47" s="3">
        <f t="shared" si="47"/>
        <v>0</v>
      </c>
      <c r="BU47" s="3">
        <f t="shared" si="47"/>
        <v>0</v>
      </c>
      <c r="BV47" s="3">
        <f t="shared" si="47"/>
        <v>0</v>
      </c>
      <c r="BW47" s="3">
        <f t="shared" si="47"/>
        <v>0</v>
      </c>
      <c r="BX47" s="3">
        <f t="shared" si="47"/>
        <v>0</v>
      </c>
      <c r="BY47" s="3">
        <f t="shared" si="47"/>
        <v>0</v>
      </c>
      <c r="BZ47" s="3">
        <f t="shared" si="47"/>
        <v>0</v>
      </c>
      <c r="CA47" s="3">
        <f t="shared" si="47"/>
        <v>0</v>
      </c>
      <c r="CB47" s="3">
        <f t="shared" si="47"/>
        <v>0</v>
      </c>
      <c r="CC47" s="3">
        <f t="shared" si="47"/>
        <v>0</v>
      </c>
      <c r="CD47" s="3">
        <f t="shared" si="47"/>
        <v>0</v>
      </c>
      <c r="CE47" s="3">
        <f t="shared" si="47"/>
        <v>0</v>
      </c>
      <c r="CF47" s="3">
        <f t="shared" si="47"/>
        <v>0</v>
      </c>
      <c r="CG47" s="3">
        <f t="shared" si="47"/>
        <v>0</v>
      </c>
      <c r="CH47" s="12">
        <f t="shared" si="47"/>
        <v>0</v>
      </c>
    </row>
    <row r="48" spans="1:86" x14ac:dyDescent="0.3">
      <c r="A48" s="548"/>
      <c r="B48" s="11" t="str">
        <f t="shared" si="33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BR48" si="48">F48</f>
        <v>0</v>
      </c>
      <c r="H48" s="3">
        <f t="shared" si="48"/>
        <v>0</v>
      </c>
      <c r="I48" s="3">
        <f t="shared" si="48"/>
        <v>0</v>
      </c>
      <c r="J48" s="3">
        <f t="shared" si="48"/>
        <v>0</v>
      </c>
      <c r="K48" s="3">
        <f t="shared" si="48"/>
        <v>0</v>
      </c>
      <c r="L48" s="3">
        <f t="shared" si="48"/>
        <v>0</v>
      </c>
      <c r="M48" s="3">
        <f t="shared" si="48"/>
        <v>0</v>
      </c>
      <c r="N48" s="3">
        <f t="shared" si="48"/>
        <v>0</v>
      </c>
      <c r="O48" s="3">
        <f t="shared" si="48"/>
        <v>0</v>
      </c>
      <c r="P48" s="3">
        <f t="shared" si="48"/>
        <v>0</v>
      </c>
      <c r="Q48" s="3">
        <f t="shared" si="48"/>
        <v>0</v>
      </c>
      <c r="R48" s="3">
        <f t="shared" si="48"/>
        <v>0</v>
      </c>
      <c r="S48" s="3">
        <f t="shared" si="48"/>
        <v>0</v>
      </c>
      <c r="T48" s="3">
        <f t="shared" si="48"/>
        <v>0</v>
      </c>
      <c r="U48" s="3">
        <f t="shared" si="48"/>
        <v>0</v>
      </c>
      <c r="V48" s="3">
        <f t="shared" si="48"/>
        <v>0</v>
      </c>
      <c r="W48" s="3">
        <f t="shared" si="48"/>
        <v>0</v>
      </c>
      <c r="X48" s="3">
        <f t="shared" si="48"/>
        <v>0</v>
      </c>
      <c r="Y48" s="3">
        <f t="shared" si="48"/>
        <v>0</v>
      </c>
      <c r="Z48" s="3">
        <f t="shared" si="48"/>
        <v>0</v>
      </c>
      <c r="AA48" s="3">
        <f t="shared" si="48"/>
        <v>0</v>
      </c>
      <c r="AB48" s="3">
        <f t="shared" si="48"/>
        <v>0</v>
      </c>
      <c r="AC48" s="3">
        <f t="shared" si="48"/>
        <v>0</v>
      </c>
      <c r="AD48" s="3">
        <f t="shared" si="48"/>
        <v>0</v>
      </c>
      <c r="AE48" s="3">
        <f t="shared" si="48"/>
        <v>0</v>
      </c>
      <c r="AF48" s="3">
        <f t="shared" si="48"/>
        <v>0</v>
      </c>
      <c r="AG48" s="3">
        <f t="shared" si="48"/>
        <v>0</v>
      </c>
      <c r="AH48" s="3">
        <f t="shared" si="48"/>
        <v>0</v>
      </c>
      <c r="AI48" s="3">
        <f t="shared" si="48"/>
        <v>0</v>
      </c>
      <c r="AJ48" s="3">
        <f t="shared" si="48"/>
        <v>0</v>
      </c>
      <c r="AK48" s="3">
        <f t="shared" si="48"/>
        <v>0</v>
      </c>
      <c r="AL48" s="3">
        <f t="shared" si="48"/>
        <v>0</v>
      </c>
      <c r="AM48" s="3">
        <f t="shared" si="48"/>
        <v>0</v>
      </c>
      <c r="AN48" s="3">
        <f t="shared" si="48"/>
        <v>0</v>
      </c>
      <c r="AO48" s="3">
        <f t="shared" si="48"/>
        <v>0</v>
      </c>
      <c r="AP48" s="3">
        <f t="shared" si="48"/>
        <v>0</v>
      </c>
      <c r="AQ48" s="3">
        <f t="shared" si="48"/>
        <v>0</v>
      </c>
      <c r="AR48" s="3">
        <f t="shared" si="48"/>
        <v>0</v>
      </c>
      <c r="AS48" s="3">
        <f t="shared" si="48"/>
        <v>0</v>
      </c>
      <c r="AT48" s="3">
        <f t="shared" si="48"/>
        <v>0</v>
      </c>
      <c r="AU48" s="3">
        <f t="shared" si="48"/>
        <v>0</v>
      </c>
      <c r="AV48" s="3">
        <f t="shared" si="48"/>
        <v>0</v>
      </c>
      <c r="AW48" s="3">
        <f t="shared" si="48"/>
        <v>0</v>
      </c>
      <c r="AX48" s="3">
        <f t="shared" si="48"/>
        <v>0</v>
      </c>
      <c r="AY48" s="3">
        <f t="shared" si="48"/>
        <v>0</v>
      </c>
      <c r="AZ48" s="3">
        <f t="shared" si="48"/>
        <v>0</v>
      </c>
      <c r="BA48" s="3">
        <f t="shared" si="48"/>
        <v>0</v>
      </c>
      <c r="BB48" s="3">
        <f t="shared" si="48"/>
        <v>0</v>
      </c>
      <c r="BC48" s="3">
        <f t="shared" si="48"/>
        <v>0</v>
      </c>
      <c r="BD48" s="3">
        <f t="shared" si="48"/>
        <v>0</v>
      </c>
      <c r="BE48" s="3">
        <f t="shared" si="48"/>
        <v>0</v>
      </c>
      <c r="BF48" s="3">
        <f t="shared" si="48"/>
        <v>0</v>
      </c>
      <c r="BG48" s="3">
        <f t="shared" si="48"/>
        <v>0</v>
      </c>
      <c r="BH48" s="3">
        <f t="shared" si="48"/>
        <v>0</v>
      </c>
      <c r="BI48" s="3">
        <f t="shared" si="48"/>
        <v>0</v>
      </c>
      <c r="BJ48" s="3">
        <f t="shared" si="48"/>
        <v>0</v>
      </c>
      <c r="BK48" s="3">
        <f t="shared" si="48"/>
        <v>0</v>
      </c>
      <c r="BL48" s="3">
        <f t="shared" si="48"/>
        <v>0</v>
      </c>
      <c r="BM48" s="3">
        <f t="shared" si="48"/>
        <v>0</v>
      </c>
      <c r="BN48" s="3">
        <f t="shared" si="48"/>
        <v>0</v>
      </c>
      <c r="BO48" s="3">
        <f t="shared" si="48"/>
        <v>0</v>
      </c>
      <c r="BP48" s="3">
        <f t="shared" si="48"/>
        <v>0</v>
      </c>
      <c r="BQ48" s="3">
        <f t="shared" si="48"/>
        <v>0</v>
      </c>
      <c r="BR48" s="3">
        <f t="shared" si="48"/>
        <v>0</v>
      </c>
      <c r="BS48" s="3">
        <f t="shared" ref="BS48:CH48" si="49">BR48</f>
        <v>0</v>
      </c>
      <c r="BT48" s="3">
        <f t="shared" si="49"/>
        <v>0</v>
      </c>
      <c r="BU48" s="3">
        <f t="shared" si="49"/>
        <v>0</v>
      </c>
      <c r="BV48" s="3">
        <f t="shared" si="49"/>
        <v>0</v>
      </c>
      <c r="BW48" s="3">
        <f t="shared" si="49"/>
        <v>0</v>
      </c>
      <c r="BX48" s="3">
        <f t="shared" si="49"/>
        <v>0</v>
      </c>
      <c r="BY48" s="3">
        <f t="shared" si="49"/>
        <v>0</v>
      </c>
      <c r="BZ48" s="3">
        <f t="shared" si="49"/>
        <v>0</v>
      </c>
      <c r="CA48" s="3">
        <f t="shared" si="49"/>
        <v>0</v>
      </c>
      <c r="CB48" s="3">
        <f t="shared" si="49"/>
        <v>0</v>
      </c>
      <c r="CC48" s="3">
        <f t="shared" si="49"/>
        <v>0</v>
      </c>
      <c r="CD48" s="3">
        <f t="shared" si="49"/>
        <v>0</v>
      </c>
      <c r="CE48" s="3">
        <f t="shared" si="49"/>
        <v>0</v>
      </c>
      <c r="CF48" s="3">
        <f t="shared" si="49"/>
        <v>0</v>
      </c>
      <c r="CG48" s="3">
        <f t="shared" si="49"/>
        <v>0</v>
      </c>
      <c r="CH48" s="12">
        <f t="shared" si="49"/>
        <v>0</v>
      </c>
    </row>
    <row r="49" spans="1:86" x14ac:dyDescent="0.3">
      <c r="A49" s="548"/>
      <c r="B49" s="11" t="str">
        <f t="shared" si="33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BR49" si="50">F49</f>
        <v>0</v>
      </c>
      <c r="H49" s="3">
        <f t="shared" si="50"/>
        <v>0</v>
      </c>
      <c r="I49" s="3">
        <f t="shared" si="50"/>
        <v>0</v>
      </c>
      <c r="J49" s="3">
        <f t="shared" si="50"/>
        <v>0</v>
      </c>
      <c r="K49" s="3">
        <f t="shared" si="50"/>
        <v>0</v>
      </c>
      <c r="L49" s="3">
        <f t="shared" si="50"/>
        <v>0</v>
      </c>
      <c r="M49" s="3">
        <f t="shared" si="50"/>
        <v>0</v>
      </c>
      <c r="N49" s="3">
        <f t="shared" si="50"/>
        <v>0</v>
      </c>
      <c r="O49" s="3">
        <f t="shared" si="50"/>
        <v>0</v>
      </c>
      <c r="P49" s="3">
        <f t="shared" si="50"/>
        <v>0</v>
      </c>
      <c r="Q49" s="3">
        <f t="shared" si="50"/>
        <v>0</v>
      </c>
      <c r="R49" s="3">
        <f t="shared" si="50"/>
        <v>0</v>
      </c>
      <c r="S49" s="3">
        <f t="shared" si="50"/>
        <v>0</v>
      </c>
      <c r="T49" s="3">
        <f t="shared" si="50"/>
        <v>0</v>
      </c>
      <c r="U49" s="3">
        <f t="shared" si="50"/>
        <v>0</v>
      </c>
      <c r="V49" s="3">
        <f t="shared" si="50"/>
        <v>0</v>
      </c>
      <c r="W49" s="3">
        <f t="shared" si="50"/>
        <v>0</v>
      </c>
      <c r="X49" s="3">
        <f t="shared" si="50"/>
        <v>0</v>
      </c>
      <c r="Y49" s="3">
        <f t="shared" si="50"/>
        <v>0</v>
      </c>
      <c r="Z49" s="3">
        <f t="shared" si="50"/>
        <v>0</v>
      </c>
      <c r="AA49" s="3">
        <f t="shared" si="50"/>
        <v>0</v>
      </c>
      <c r="AB49" s="3">
        <f t="shared" si="50"/>
        <v>0</v>
      </c>
      <c r="AC49" s="3">
        <f t="shared" si="50"/>
        <v>0</v>
      </c>
      <c r="AD49" s="3">
        <f t="shared" si="50"/>
        <v>0</v>
      </c>
      <c r="AE49" s="3">
        <f t="shared" si="50"/>
        <v>0</v>
      </c>
      <c r="AF49" s="3">
        <f t="shared" si="50"/>
        <v>0</v>
      </c>
      <c r="AG49" s="3">
        <f t="shared" si="50"/>
        <v>0</v>
      </c>
      <c r="AH49" s="3">
        <f t="shared" si="50"/>
        <v>0</v>
      </c>
      <c r="AI49" s="3">
        <f t="shared" si="50"/>
        <v>0</v>
      </c>
      <c r="AJ49" s="3">
        <f t="shared" si="50"/>
        <v>0</v>
      </c>
      <c r="AK49" s="3">
        <f t="shared" si="50"/>
        <v>0</v>
      </c>
      <c r="AL49" s="3">
        <f t="shared" si="50"/>
        <v>0</v>
      </c>
      <c r="AM49" s="3">
        <f t="shared" si="50"/>
        <v>0</v>
      </c>
      <c r="AN49" s="3">
        <f t="shared" si="50"/>
        <v>0</v>
      </c>
      <c r="AO49" s="3">
        <f t="shared" si="50"/>
        <v>0</v>
      </c>
      <c r="AP49" s="3">
        <f t="shared" si="50"/>
        <v>0</v>
      </c>
      <c r="AQ49" s="3">
        <f t="shared" si="50"/>
        <v>0</v>
      </c>
      <c r="AR49" s="3">
        <f t="shared" si="50"/>
        <v>0</v>
      </c>
      <c r="AS49" s="3">
        <f t="shared" si="50"/>
        <v>0</v>
      </c>
      <c r="AT49" s="3">
        <f t="shared" si="50"/>
        <v>0</v>
      </c>
      <c r="AU49" s="3">
        <f t="shared" si="50"/>
        <v>0</v>
      </c>
      <c r="AV49" s="3">
        <f t="shared" si="50"/>
        <v>0</v>
      </c>
      <c r="AW49" s="3">
        <f t="shared" si="50"/>
        <v>0</v>
      </c>
      <c r="AX49" s="3">
        <f t="shared" si="50"/>
        <v>0</v>
      </c>
      <c r="AY49" s="3">
        <f t="shared" si="50"/>
        <v>0</v>
      </c>
      <c r="AZ49" s="3">
        <f t="shared" si="50"/>
        <v>0</v>
      </c>
      <c r="BA49" s="3">
        <f t="shared" si="50"/>
        <v>0</v>
      </c>
      <c r="BB49" s="3">
        <f t="shared" si="50"/>
        <v>0</v>
      </c>
      <c r="BC49" s="3">
        <f t="shared" si="50"/>
        <v>0</v>
      </c>
      <c r="BD49" s="3">
        <f t="shared" si="50"/>
        <v>0</v>
      </c>
      <c r="BE49" s="3">
        <f t="shared" si="50"/>
        <v>0</v>
      </c>
      <c r="BF49" s="3">
        <f t="shared" si="50"/>
        <v>0</v>
      </c>
      <c r="BG49" s="3">
        <f t="shared" si="50"/>
        <v>0</v>
      </c>
      <c r="BH49" s="3">
        <f t="shared" si="50"/>
        <v>0</v>
      </c>
      <c r="BI49" s="3">
        <f t="shared" si="50"/>
        <v>0</v>
      </c>
      <c r="BJ49" s="3">
        <f t="shared" si="50"/>
        <v>0</v>
      </c>
      <c r="BK49" s="3">
        <f t="shared" si="50"/>
        <v>0</v>
      </c>
      <c r="BL49" s="3">
        <f t="shared" si="50"/>
        <v>0</v>
      </c>
      <c r="BM49" s="3">
        <f t="shared" si="50"/>
        <v>0</v>
      </c>
      <c r="BN49" s="3">
        <f t="shared" si="50"/>
        <v>0</v>
      </c>
      <c r="BO49" s="3">
        <f t="shared" si="50"/>
        <v>0</v>
      </c>
      <c r="BP49" s="3">
        <f t="shared" si="50"/>
        <v>0</v>
      </c>
      <c r="BQ49" s="3">
        <f t="shared" si="50"/>
        <v>0</v>
      </c>
      <c r="BR49" s="3">
        <f t="shared" si="50"/>
        <v>0</v>
      </c>
      <c r="BS49" s="3">
        <f t="shared" ref="BS49:CH49" si="51">BR49</f>
        <v>0</v>
      </c>
      <c r="BT49" s="3">
        <f t="shared" si="51"/>
        <v>0</v>
      </c>
      <c r="BU49" s="3">
        <f t="shared" si="51"/>
        <v>0</v>
      </c>
      <c r="BV49" s="3">
        <f t="shared" si="51"/>
        <v>0</v>
      </c>
      <c r="BW49" s="3">
        <f t="shared" si="51"/>
        <v>0</v>
      </c>
      <c r="BX49" s="3">
        <f t="shared" si="51"/>
        <v>0</v>
      </c>
      <c r="BY49" s="3">
        <f t="shared" si="51"/>
        <v>0</v>
      </c>
      <c r="BZ49" s="3">
        <f t="shared" si="51"/>
        <v>0</v>
      </c>
      <c r="CA49" s="3">
        <f t="shared" si="51"/>
        <v>0</v>
      </c>
      <c r="CB49" s="3">
        <f t="shared" si="51"/>
        <v>0</v>
      </c>
      <c r="CC49" s="3">
        <f t="shared" si="51"/>
        <v>0</v>
      </c>
      <c r="CD49" s="3">
        <f t="shared" si="51"/>
        <v>0</v>
      </c>
      <c r="CE49" s="3">
        <f t="shared" si="51"/>
        <v>0</v>
      </c>
      <c r="CF49" s="3">
        <f t="shared" si="51"/>
        <v>0</v>
      </c>
      <c r="CG49" s="3">
        <f t="shared" si="51"/>
        <v>0</v>
      </c>
      <c r="CH49" s="12">
        <f t="shared" si="51"/>
        <v>0</v>
      </c>
    </row>
    <row r="50" spans="1:86" ht="15" customHeight="1" x14ac:dyDescent="0.3">
      <c r="A50" s="548"/>
      <c r="B50" s="11" t="str">
        <f t="shared" si="33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BR50" si="52">F50</f>
        <v>0</v>
      </c>
      <c r="H50" s="3">
        <f t="shared" si="52"/>
        <v>0</v>
      </c>
      <c r="I50" s="3">
        <f t="shared" si="52"/>
        <v>0</v>
      </c>
      <c r="J50" s="3">
        <f t="shared" si="52"/>
        <v>0</v>
      </c>
      <c r="K50" s="3">
        <f t="shared" si="52"/>
        <v>0</v>
      </c>
      <c r="L50" s="3">
        <f t="shared" si="52"/>
        <v>0</v>
      </c>
      <c r="M50" s="3">
        <f t="shared" si="52"/>
        <v>0</v>
      </c>
      <c r="N50" s="3">
        <f t="shared" si="52"/>
        <v>0</v>
      </c>
      <c r="O50" s="3">
        <f t="shared" si="52"/>
        <v>0</v>
      </c>
      <c r="P50" s="3">
        <f t="shared" si="52"/>
        <v>0</v>
      </c>
      <c r="Q50" s="3">
        <f t="shared" si="52"/>
        <v>0</v>
      </c>
      <c r="R50" s="3">
        <f t="shared" si="52"/>
        <v>0</v>
      </c>
      <c r="S50" s="3">
        <f t="shared" si="52"/>
        <v>0</v>
      </c>
      <c r="T50" s="3">
        <f t="shared" si="52"/>
        <v>0</v>
      </c>
      <c r="U50" s="3">
        <f t="shared" si="52"/>
        <v>0</v>
      </c>
      <c r="V50" s="3">
        <f t="shared" si="52"/>
        <v>0</v>
      </c>
      <c r="W50" s="3">
        <f t="shared" si="52"/>
        <v>0</v>
      </c>
      <c r="X50" s="3">
        <f t="shared" si="52"/>
        <v>0</v>
      </c>
      <c r="Y50" s="3">
        <f t="shared" si="52"/>
        <v>0</v>
      </c>
      <c r="Z50" s="3">
        <f t="shared" si="52"/>
        <v>0</v>
      </c>
      <c r="AA50" s="3">
        <f t="shared" si="52"/>
        <v>0</v>
      </c>
      <c r="AB50" s="3">
        <f t="shared" si="52"/>
        <v>0</v>
      </c>
      <c r="AC50" s="3">
        <f t="shared" si="52"/>
        <v>0</v>
      </c>
      <c r="AD50" s="3">
        <f t="shared" si="52"/>
        <v>0</v>
      </c>
      <c r="AE50" s="3">
        <f t="shared" si="52"/>
        <v>0</v>
      </c>
      <c r="AF50" s="3">
        <f t="shared" si="52"/>
        <v>0</v>
      </c>
      <c r="AG50" s="3">
        <f t="shared" si="52"/>
        <v>0</v>
      </c>
      <c r="AH50" s="3">
        <f t="shared" si="52"/>
        <v>0</v>
      </c>
      <c r="AI50" s="3">
        <f t="shared" si="52"/>
        <v>0</v>
      </c>
      <c r="AJ50" s="3">
        <f t="shared" si="52"/>
        <v>0</v>
      </c>
      <c r="AK50" s="3">
        <f t="shared" si="52"/>
        <v>0</v>
      </c>
      <c r="AL50" s="3">
        <f t="shared" si="52"/>
        <v>0</v>
      </c>
      <c r="AM50" s="3">
        <f t="shared" si="52"/>
        <v>0</v>
      </c>
      <c r="AN50" s="3">
        <f t="shared" si="52"/>
        <v>0</v>
      </c>
      <c r="AO50" s="3">
        <f t="shared" si="52"/>
        <v>0</v>
      </c>
      <c r="AP50" s="3">
        <f t="shared" si="52"/>
        <v>0</v>
      </c>
      <c r="AQ50" s="3">
        <f t="shared" si="52"/>
        <v>0</v>
      </c>
      <c r="AR50" s="3">
        <f t="shared" si="52"/>
        <v>0</v>
      </c>
      <c r="AS50" s="3">
        <f t="shared" si="52"/>
        <v>0</v>
      </c>
      <c r="AT50" s="3">
        <f t="shared" si="52"/>
        <v>0</v>
      </c>
      <c r="AU50" s="3">
        <f t="shared" si="52"/>
        <v>0</v>
      </c>
      <c r="AV50" s="3">
        <f t="shared" si="52"/>
        <v>0</v>
      </c>
      <c r="AW50" s="3">
        <f t="shared" si="52"/>
        <v>0</v>
      </c>
      <c r="AX50" s="3">
        <f t="shared" si="52"/>
        <v>0</v>
      </c>
      <c r="AY50" s="3">
        <f t="shared" si="52"/>
        <v>0</v>
      </c>
      <c r="AZ50" s="3">
        <f t="shared" si="52"/>
        <v>0</v>
      </c>
      <c r="BA50" s="3">
        <f t="shared" si="52"/>
        <v>0</v>
      </c>
      <c r="BB50" s="3">
        <f t="shared" si="52"/>
        <v>0</v>
      </c>
      <c r="BC50" s="3">
        <f t="shared" si="52"/>
        <v>0</v>
      </c>
      <c r="BD50" s="3">
        <f t="shared" si="52"/>
        <v>0</v>
      </c>
      <c r="BE50" s="3">
        <f t="shared" si="52"/>
        <v>0</v>
      </c>
      <c r="BF50" s="3">
        <f t="shared" si="52"/>
        <v>0</v>
      </c>
      <c r="BG50" s="3">
        <f t="shared" si="52"/>
        <v>0</v>
      </c>
      <c r="BH50" s="3">
        <f t="shared" si="52"/>
        <v>0</v>
      </c>
      <c r="BI50" s="3">
        <f t="shared" si="52"/>
        <v>0</v>
      </c>
      <c r="BJ50" s="3">
        <f t="shared" si="52"/>
        <v>0</v>
      </c>
      <c r="BK50" s="3">
        <f t="shared" si="52"/>
        <v>0</v>
      </c>
      <c r="BL50" s="3">
        <f t="shared" si="52"/>
        <v>0</v>
      </c>
      <c r="BM50" s="3">
        <f t="shared" si="52"/>
        <v>0</v>
      </c>
      <c r="BN50" s="3">
        <f t="shared" si="52"/>
        <v>0</v>
      </c>
      <c r="BO50" s="3">
        <f t="shared" si="52"/>
        <v>0</v>
      </c>
      <c r="BP50" s="3">
        <f t="shared" si="52"/>
        <v>0</v>
      </c>
      <c r="BQ50" s="3">
        <f t="shared" si="52"/>
        <v>0</v>
      </c>
      <c r="BR50" s="3">
        <f t="shared" si="52"/>
        <v>0</v>
      </c>
      <c r="BS50" s="3">
        <f t="shared" ref="BS50:CH50" si="53">BR50</f>
        <v>0</v>
      </c>
      <c r="BT50" s="3">
        <f t="shared" si="53"/>
        <v>0</v>
      </c>
      <c r="BU50" s="3">
        <f t="shared" si="53"/>
        <v>0</v>
      </c>
      <c r="BV50" s="3">
        <f t="shared" si="53"/>
        <v>0</v>
      </c>
      <c r="BW50" s="3">
        <f t="shared" si="53"/>
        <v>0</v>
      </c>
      <c r="BX50" s="3">
        <f t="shared" si="53"/>
        <v>0</v>
      </c>
      <c r="BY50" s="3">
        <f t="shared" si="53"/>
        <v>0</v>
      </c>
      <c r="BZ50" s="3">
        <f t="shared" si="53"/>
        <v>0</v>
      </c>
      <c r="CA50" s="3">
        <f t="shared" si="53"/>
        <v>0</v>
      </c>
      <c r="CB50" s="3">
        <f t="shared" si="53"/>
        <v>0</v>
      </c>
      <c r="CC50" s="3">
        <f t="shared" si="53"/>
        <v>0</v>
      </c>
      <c r="CD50" s="3">
        <f t="shared" si="53"/>
        <v>0</v>
      </c>
      <c r="CE50" s="3">
        <f t="shared" si="53"/>
        <v>0</v>
      </c>
      <c r="CF50" s="3">
        <f t="shared" si="53"/>
        <v>0</v>
      </c>
      <c r="CG50" s="3">
        <f t="shared" si="53"/>
        <v>0</v>
      </c>
      <c r="CH50" s="12">
        <f t="shared" si="53"/>
        <v>0</v>
      </c>
    </row>
    <row r="51" spans="1:86" x14ac:dyDescent="0.3">
      <c r="A51" s="548"/>
      <c r="B51" s="11" t="str">
        <f t="shared" si="33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BR51" si="54">F51</f>
        <v>0</v>
      </c>
      <c r="H51" s="3">
        <f t="shared" si="54"/>
        <v>0</v>
      </c>
      <c r="I51" s="3">
        <f t="shared" si="54"/>
        <v>0</v>
      </c>
      <c r="J51" s="3">
        <f t="shared" si="54"/>
        <v>0</v>
      </c>
      <c r="K51" s="3">
        <f t="shared" si="54"/>
        <v>0</v>
      </c>
      <c r="L51" s="3">
        <f t="shared" si="54"/>
        <v>0</v>
      </c>
      <c r="M51" s="3">
        <f t="shared" si="54"/>
        <v>0</v>
      </c>
      <c r="N51" s="3">
        <f t="shared" si="54"/>
        <v>0</v>
      </c>
      <c r="O51" s="3">
        <f t="shared" si="54"/>
        <v>0</v>
      </c>
      <c r="P51" s="3">
        <f t="shared" si="54"/>
        <v>0</v>
      </c>
      <c r="Q51" s="3">
        <f t="shared" si="54"/>
        <v>0</v>
      </c>
      <c r="R51" s="3">
        <f t="shared" si="54"/>
        <v>0</v>
      </c>
      <c r="S51" s="3">
        <f t="shared" si="54"/>
        <v>0</v>
      </c>
      <c r="T51" s="3">
        <f t="shared" si="54"/>
        <v>0</v>
      </c>
      <c r="U51" s="3">
        <f t="shared" si="54"/>
        <v>0</v>
      </c>
      <c r="V51" s="3">
        <f t="shared" si="54"/>
        <v>0</v>
      </c>
      <c r="W51" s="3">
        <f t="shared" si="54"/>
        <v>0</v>
      </c>
      <c r="X51" s="3">
        <f t="shared" si="54"/>
        <v>0</v>
      </c>
      <c r="Y51" s="3">
        <f t="shared" si="54"/>
        <v>0</v>
      </c>
      <c r="Z51" s="3">
        <f t="shared" si="54"/>
        <v>0</v>
      </c>
      <c r="AA51" s="3">
        <f t="shared" si="54"/>
        <v>0</v>
      </c>
      <c r="AB51" s="3">
        <f t="shared" si="54"/>
        <v>0</v>
      </c>
      <c r="AC51" s="3">
        <f t="shared" si="54"/>
        <v>0</v>
      </c>
      <c r="AD51" s="3">
        <f t="shared" si="54"/>
        <v>0</v>
      </c>
      <c r="AE51" s="3">
        <f t="shared" si="54"/>
        <v>0</v>
      </c>
      <c r="AF51" s="3">
        <f t="shared" si="54"/>
        <v>0</v>
      </c>
      <c r="AG51" s="3">
        <f t="shared" si="54"/>
        <v>0</v>
      </c>
      <c r="AH51" s="3">
        <f t="shared" si="54"/>
        <v>0</v>
      </c>
      <c r="AI51" s="3">
        <f t="shared" si="54"/>
        <v>0</v>
      </c>
      <c r="AJ51" s="3">
        <f t="shared" si="54"/>
        <v>0</v>
      </c>
      <c r="AK51" s="3">
        <f t="shared" si="54"/>
        <v>0</v>
      </c>
      <c r="AL51" s="3">
        <f t="shared" si="54"/>
        <v>0</v>
      </c>
      <c r="AM51" s="3">
        <f t="shared" si="54"/>
        <v>0</v>
      </c>
      <c r="AN51" s="3">
        <f t="shared" si="54"/>
        <v>0</v>
      </c>
      <c r="AO51" s="3">
        <f t="shared" si="54"/>
        <v>0</v>
      </c>
      <c r="AP51" s="3">
        <f t="shared" si="54"/>
        <v>0</v>
      </c>
      <c r="AQ51" s="3">
        <f t="shared" si="54"/>
        <v>0</v>
      </c>
      <c r="AR51" s="3">
        <f t="shared" si="54"/>
        <v>0</v>
      </c>
      <c r="AS51" s="3">
        <f t="shared" si="54"/>
        <v>0</v>
      </c>
      <c r="AT51" s="3">
        <f t="shared" si="54"/>
        <v>0</v>
      </c>
      <c r="AU51" s="3">
        <f t="shared" si="54"/>
        <v>0</v>
      </c>
      <c r="AV51" s="3">
        <f t="shared" si="54"/>
        <v>0</v>
      </c>
      <c r="AW51" s="3">
        <f t="shared" si="54"/>
        <v>0</v>
      </c>
      <c r="AX51" s="3">
        <f t="shared" si="54"/>
        <v>0</v>
      </c>
      <c r="AY51" s="3">
        <f t="shared" si="54"/>
        <v>0</v>
      </c>
      <c r="AZ51" s="3">
        <f t="shared" si="54"/>
        <v>0</v>
      </c>
      <c r="BA51" s="3">
        <f t="shared" si="54"/>
        <v>0</v>
      </c>
      <c r="BB51" s="3">
        <f t="shared" si="54"/>
        <v>0</v>
      </c>
      <c r="BC51" s="3">
        <f t="shared" si="54"/>
        <v>0</v>
      </c>
      <c r="BD51" s="3">
        <f t="shared" si="54"/>
        <v>0</v>
      </c>
      <c r="BE51" s="3">
        <f t="shared" si="54"/>
        <v>0</v>
      </c>
      <c r="BF51" s="3">
        <f t="shared" si="54"/>
        <v>0</v>
      </c>
      <c r="BG51" s="3">
        <f t="shared" si="54"/>
        <v>0</v>
      </c>
      <c r="BH51" s="3">
        <f t="shared" si="54"/>
        <v>0</v>
      </c>
      <c r="BI51" s="3">
        <f t="shared" si="54"/>
        <v>0</v>
      </c>
      <c r="BJ51" s="3">
        <f t="shared" si="54"/>
        <v>0</v>
      </c>
      <c r="BK51" s="3">
        <f t="shared" si="54"/>
        <v>0</v>
      </c>
      <c r="BL51" s="3">
        <f t="shared" si="54"/>
        <v>0</v>
      </c>
      <c r="BM51" s="3">
        <f t="shared" si="54"/>
        <v>0</v>
      </c>
      <c r="BN51" s="3">
        <f t="shared" si="54"/>
        <v>0</v>
      </c>
      <c r="BO51" s="3">
        <f t="shared" si="54"/>
        <v>0</v>
      </c>
      <c r="BP51" s="3">
        <f t="shared" si="54"/>
        <v>0</v>
      </c>
      <c r="BQ51" s="3">
        <f t="shared" si="54"/>
        <v>0</v>
      </c>
      <c r="BR51" s="3">
        <f t="shared" si="54"/>
        <v>0</v>
      </c>
      <c r="BS51" s="3">
        <f t="shared" ref="BS51:CH51" si="55">BR51</f>
        <v>0</v>
      </c>
      <c r="BT51" s="3">
        <f t="shared" si="55"/>
        <v>0</v>
      </c>
      <c r="BU51" s="3">
        <f t="shared" si="55"/>
        <v>0</v>
      </c>
      <c r="BV51" s="3">
        <f t="shared" si="55"/>
        <v>0</v>
      </c>
      <c r="BW51" s="3">
        <f t="shared" si="55"/>
        <v>0</v>
      </c>
      <c r="BX51" s="3">
        <f t="shared" si="55"/>
        <v>0</v>
      </c>
      <c r="BY51" s="3">
        <f t="shared" si="55"/>
        <v>0</v>
      </c>
      <c r="BZ51" s="3">
        <f t="shared" si="55"/>
        <v>0</v>
      </c>
      <c r="CA51" s="3">
        <f t="shared" si="55"/>
        <v>0</v>
      </c>
      <c r="CB51" s="3">
        <f t="shared" si="55"/>
        <v>0</v>
      </c>
      <c r="CC51" s="3">
        <f t="shared" si="55"/>
        <v>0</v>
      </c>
      <c r="CD51" s="3">
        <f t="shared" si="55"/>
        <v>0</v>
      </c>
      <c r="CE51" s="3">
        <f t="shared" si="55"/>
        <v>0</v>
      </c>
      <c r="CF51" s="3">
        <f t="shared" si="55"/>
        <v>0</v>
      </c>
      <c r="CG51" s="3">
        <f t="shared" si="55"/>
        <v>0</v>
      </c>
      <c r="CH51" s="12">
        <f t="shared" si="55"/>
        <v>0</v>
      </c>
    </row>
    <row r="52" spans="1:86" x14ac:dyDescent="0.3">
      <c r="A52" s="548"/>
      <c r="B52" s="11" t="str">
        <f t="shared" si="33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BR52" si="56">F52</f>
        <v>0</v>
      </c>
      <c r="H52" s="3">
        <f t="shared" si="56"/>
        <v>0</v>
      </c>
      <c r="I52" s="3">
        <f t="shared" si="56"/>
        <v>0</v>
      </c>
      <c r="J52" s="3">
        <f t="shared" si="56"/>
        <v>0</v>
      </c>
      <c r="K52" s="3">
        <f t="shared" si="56"/>
        <v>0</v>
      </c>
      <c r="L52" s="3">
        <f t="shared" si="56"/>
        <v>0</v>
      </c>
      <c r="M52" s="3">
        <f t="shared" si="56"/>
        <v>0</v>
      </c>
      <c r="N52" s="3">
        <f t="shared" si="56"/>
        <v>0</v>
      </c>
      <c r="O52" s="3">
        <f t="shared" si="56"/>
        <v>0</v>
      </c>
      <c r="P52" s="3">
        <f t="shared" si="56"/>
        <v>0</v>
      </c>
      <c r="Q52" s="3">
        <f t="shared" si="56"/>
        <v>0</v>
      </c>
      <c r="R52" s="3">
        <f t="shared" si="56"/>
        <v>0</v>
      </c>
      <c r="S52" s="3">
        <f t="shared" si="56"/>
        <v>0</v>
      </c>
      <c r="T52" s="3">
        <f t="shared" si="56"/>
        <v>0</v>
      </c>
      <c r="U52" s="3">
        <f t="shared" si="56"/>
        <v>0</v>
      </c>
      <c r="V52" s="3">
        <f t="shared" si="56"/>
        <v>0</v>
      </c>
      <c r="W52" s="3">
        <f t="shared" si="56"/>
        <v>0</v>
      </c>
      <c r="X52" s="3">
        <f t="shared" si="56"/>
        <v>0</v>
      </c>
      <c r="Y52" s="3">
        <f t="shared" si="56"/>
        <v>0</v>
      </c>
      <c r="Z52" s="3">
        <f t="shared" si="56"/>
        <v>0</v>
      </c>
      <c r="AA52" s="3">
        <f t="shared" si="56"/>
        <v>0</v>
      </c>
      <c r="AB52" s="3">
        <f t="shared" si="56"/>
        <v>0</v>
      </c>
      <c r="AC52" s="3">
        <f t="shared" si="56"/>
        <v>0</v>
      </c>
      <c r="AD52" s="3">
        <f t="shared" si="56"/>
        <v>0</v>
      </c>
      <c r="AE52" s="3">
        <f t="shared" si="56"/>
        <v>0</v>
      </c>
      <c r="AF52" s="3">
        <f t="shared" si="56"/>
        <v>0</v>
      </c>
      <c r="AG52" s="3">
        <f t="shared" si="56"/>
        <v>0</v>
      </c>
      <c r="AH52" s="3">
        <f t="shared" si="56"/>
        <v>0</v>
      </c>
      <c r="AI52" s="3">
        <f t="shared" si="56"/>
        <v>0</v>
      </c>
      <c r="AJ52" s="3">
        <f t="shared" si="56"/>
        <v>0</v>
      </c>
      <c r="AK52" s="3">
        <f t="shared" si="56"/>
        <v>0</v>
      </c>
      <c r="AL52" s="3">
        <f t="shared" si="56"/>
        <v>0</v>
      </c>
      <c r="AM52" s="3">
        <f t="shared" si="56"/>
        <v>0</v>
      </c>
      <c r="AN52" s="3">
        <f t="shared" si="56"/>
        <v>0</v>
      </c>
      <c r="AO52" s="3">
        <f t="shared" si="56"/>
        <v>0</v>
      </c>
      <c r="AP52" s="3">
        <f t="shared" si="56"/>
        <v>0</v>
      </c>
      <c r="AQ52" s="3">
        <f t="shared" si="56"/>
        <v>0</v>
      </c>
      <c r="AR52" s="3">
        <f t="shared" si="56"/>
        <v>0</v>
      </c>
      <c r="AS52" s="3">
        <f t="shared" si="56"/>
        <v>0</v>
      </c>
      <c r="AT52" s="3">
        <f t="shared" si="56"/>
        <v>0</v>
      </c>
      <c r="AU52" s="3">
        <f t="shared" si="56"/>
        <v>0</v>
      </c>
      <c r="AV52" s="3">
        <f t="shared" si="56"/>
        <v>0</v>
      </c>
      <c r="AW52" s="3">
        <f t="shared" si="56"/>
        <v>0</v>
      </c>
      <c r="AX52" s="3">
        <f t="shared" si="56"/>
        <v>0</v>
      </c>
      <c r="AY52" s="3">
        <f t="shared" si="56"/>
        <v>0</v>
      </c>
      <c r="AZ52" s="3">
        <f t="shared" si="56"/>
        <v>0</v>
      </c>
      <c r="BA52" s="3">
        <f t="shared" si="56"/>
        <v>0</v>
      </c>
      <c r="BB52" s="3">
        <f t="shared" si="56"/>
        <v>0</v>
      </c>
      <c r="BC52" s="3">
        <f t="shared" si="56"/>
        <v>0</v>
      </c>
      <c r="BD52" s="3">
        <f t="shared" si="56"/>
        <v>0</v>
      </c>
      <c r="BE52" s="3">
        <f t="shared" si="56"/>
        <v>0</v>
      </c>
      <c r="BF52" s="3">
        <f t="shared" si="56"/>
        <v>0</v>
      </c>
      <c r="BG52" s="3">
        <f t="shared" si="56"/>
        <v>0</v>
      </c>
      <c r="BH52" s="3">
        <f t="shared" si="56"/>
        <v>0</v>
      </c>
      <c r="BI52" s="3">
        <f t="shared" si="56"/>
        <v>0</v>
      </c>
      <c r="BJ52" s="3">
        <f t="shared" si="56"/>
        <v>0</v>
      </c>
      <c r="BK52" s="3">
        <f t="shared" si="56"/>
        <v>0</v>
      </c>
      <c r="BL52" s="3">
        <f t="shared" si="56"/>
        <v>0</v>
      </c>
      <c r="BM52" s="3">
        <f t="shared" si="56"/>
        <v>0</v>
      </c>
      <c r="BN52" s="3">
        <f t="shared" si="56"/>
        <v>0</v>
      </c>
      <c r="BO52" s="3">
        <f t="shared" si="56"/>
        <v>0</v>
      </c>
      <c r="BP52" s="3">
        <f t="shared" si="56"/>
        <v>0</v>
      </c>
      <c r="BQ52" s="3">
        <f t="shared" si="56"/>
        <v>0</v>
      </c>
      <c r="BR52" s="3">
        <f t="shared" si="56"/>
        <v>0</v>
      </c>
      <c r="BS52" s="3">
        <f t="shared" ref="BS52:CH52" si="57">BR52</f>
        <v>0</v>
      </c>
      <c r="BT52" s="3">
        <f t="shared" si="57"/>
        <v>0</v>
      </c>
      <c r="BU52" s="3">
        <f t="shared" si="57"/>
        <v>0</v>
      </c>
      <c r="BV52" s="3">
        <f t="shared" si="57"/>
        <v>0</v>
      </c>
      <c r="BW52" s="3">
        <f t="shared" si="57"/>
        <v>0</v>
      </c>
      <c r="BX52" s="3">
        <f t="shared" si="57"/>
        <v>0</v>
      </c>
      <c r="BY52" s="3">
        <f t="shared" si="57"/>
        <v>0</v>
      </c>
      <c r="BZ52" s="3">
        <f t="shared" si="57"/>
        <v>0</v>
      </c>
      <c r="CA52" s="3">
        <f t="shared" si="57"/>
        <v>0</v>
      </c>
      <c r="CB52" s="3">
        <f t="shared" si="57"/>
        <v>0</v>
      </c>
      <c r="CC52" s="3">
        <f t="shared" si="57"/>
        <v>0</v>
      </c>
      <c r="CD52" s="3">
        <f t="shared" si="57"/>
        <v>0</v>
      </c>
      <c r="CE52" s="3">
        <f t="shared" si="57"/>
        <v>0</v>
      </c>
      <c r="CF52" s="3">
        <f t="shared" si="57"/>
        <v>0</v>
      </c>
      <c r="CG52" s="3">
        <f t="shared" si="57"/>
        <v>0</v>
      </c>
      <c r="CH52" s="12">
        <f t="shared" si="57"/>
        <v>0</v>
      </c>
    </row>
    <row r="53" spans="1:86" x14ac:dyDescent="0.3">
      <c r="A53" s="548"/>
      <c r="B53" s="11" t="str">
        <f t="shared" si="33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BR53" si="58">F53</f>
        <v>0</v>
      </c>
      <c r="H53" s="3">
        <f t="shared" si="58"/>
        <v>0</v>
      </c>
      <c r="I53" s="3">
        <f t="shared" si="58"/>
        <v>0</v>
      </c>
      <c r="J53" s="3">
        <f t="shared" si="58"/>
        <v>0</v>
      </c>
      <c r="K53" s="3">
        <f t="shared" si="58"/>
        <v>0</v>
      </c>
      <c r="L53" s="3">
        <f t="shared" si="58"/>
        <v>0</v>
      </c>
      <c r="M53" s="3">
        <f t="shared" si="58"/>
        <v>0</v>
      </c>
      <c r="N53" s="3">
        <f t="shared" si="58"/>
        <v>0</v>
      </c>
      <c r="O53" s="3">
        <f t="shared" si="58"/>
        <v>0</v>
      </c>
      <c r="P53" s="3">
        <f t="shared" si="58"/>
        <v>0</v>
      </c>
      <c r="Q53" s="3">
        <f t="shared" si="58"/>
        <v>0</v>
      </c>
      <c r="R53" s="3">
        <f t="shared" si="58"/>
        <v>0</v>
      </c>
      <c r="S53" s="3">
        <f t="shared" si="58"/>
        <v>0</v>
      </c>
      <c r="T53" s="3">
        <f t="shared" si="58"/>
        <v>0</v>
      </c>
      <c r="U53" s="3">
        <f t="shared" si="58"/>
        <v>0</v>
      </c>
      <c r="V53" s="3">
        <f t="shared" si="58"/>
        <v>0</v>
      </c>
      <c r="W53" s="3">
        <f t="shared" si="58"/>
        <v>0</v>
      </c>
      <c r="X53" s="3">
        <f t="shared" si="58"/>
        <v>0</v>
      </c>
      <c r="Y53" s="3">
        <f t="shared" si="58"/>
        <v>0</v>
      </c>
      <c r="Z53" s="3">
        <f t="shared" si="58"/>
        <v>0</v>
      </c>
      <c r="AA53" s="3">
        <f t="shared" si="58"/>
        <v>0</v>
      </c>
      <c r="AB53" s="3">
        <f t="shared" si="58"/>
        <v>0</v>
      </c>
      <c r="AC53" s="3">
        <f t="shared" si="58"/>
        <v>0</v>
      </c>
      <c r="AD53" s="3">
        <f t="shared" si="58"/>
        <v>0</v>
      </c>
      <c r="AE53" s="3">
        <f t="shared" si="58"/>
        <v>0</v>
      </c>
      <c r="AF53" s="3">
        <f t="shared" si="58"/>
        <v>0</v>
      </c>
      <c r="AG53" s="3">
        <f t="shared" si="58"/>
        <v>0</v>
      </c>
      <c r="AH53" s="3">
        <f t="shared" si="58"/>
        <v>0</v>
      </c>
      <c r="AI53" s="3">
        <f t="shared" si="58"/>
        <v>0</v>
      </c>
      <c r="AJ53" s="3">
        <f t="shared" si="58"/>
        <v>0</v>
      </c>
      <c r="AK53" s="3">
        <f t="shared" si="58"/>
        <v>0</v>
      </c>
      <c r="AL53" s="3">
        <f t="shared" si="58"/>
        <v>0</v>
      </c>
      <c r="AM53" s="3">
        <f t="shared" si="58"/>
        <v>0</v>
      </c>
      <c r="AN53" s="3">
        <f t="shared" si="58"/>
        <v>0</v>
      </c>
      <c r="AO53" s="3">
        <f t="shared" si="58"/>
        <v>0</v>
      </c>
      <c r="AP53" s="3">
        <f t="shared" si="58"/>
        <v>0</v>
      </c>
      <c r="AQ53" s="3">
        <f t="shared" si="58"/>
        <v>0</v>
      </c>
      <c r="AR53" s="3">
        <f t="shared" si="58"/>
        <v>0</v>
      </c>
      <c r="AS53" s="3">
        <f t="shared" si="58"/>
        <v>0</v>
      </c>
      <c r="AT53" s="3">
        <f t="shared" si="58"/>
        <v>0</v>
      </c>
      <c r="AU53" s="3">
        <f t="shared" si="58"/>
        <v>0</v>
      </c>
      <c r="AV53" s="3">
        <f t="shared" si="58"/>
        <v>0</v>
      </c>
      <c r="AW53" s="3">
        <f t="shared" si="58"/>
        <v>0</v>
      </c>
      <c r="AX53" s="3">
        <f t="shared" si="58"/>
        <v>0</v>
      </c>
      <c r="AY53" s="3">
        <f t="shared" si="58"/>
        <v>0</v>
      </c>
      <c r="AZ53" s="3">
        <f t="shared" si="58"/>
        <v>0</v>
      </c>
      <c r="BA53" s="3">
        <f t="shared" si="58"/>
        <v>0</v>
      </c>
      <c r="BB53" s="3">
        <f t="shared" si="58"/>
        <v>0</v>
      </c>
      <c r="BC53" s="3">
        <f t="shared" si="58"/>
        <v>0</v>
      </c>
      <c r="BD53" s="3">
        <f t="shared" si="58"/>
        <v>0</v>
      </c>
      <c r="BE53" s="3">
        <f t="shared" si="58"/>
        <v>0</v>
      </c>
      <c r="BF53" s="3">
        <f t="shared" si="58"/>
        <v>0</v>
      </c>
      <c r="BG53" s="3">
        <f t="shared" si="58"/>
        <v>0</v>
      </c>
      <c r="BH53" s="3">
        <f t="shared" si="58"/>
        <v>0</v>
      </c>
      <c r="BI53" s="3">
        <f t="shared" si="58"/>
        <v>0</v>
      </c>
      <c r="BJ53" s="3">
        <f t="shared" si="58"/>
        <v>0</v>
      </c>
      <c r="BK53" s="3">
        <f t="shared" si="58"/>
        <v>0</v>
      </c>
      <c r="BL53" s="3">
        <f t="shared" si="58"/>
        <v>0</v>
      </c>
      <c r="BM53" s="3">
        <f t="shared" si="58"/>
        <v>0</v>
      </c>
      <c r="BN53" s="3">
        <f t="shared" si="58"/>
        <v>0</v>
      </c>
      <c r="BO53" s="3">
        <f t="shared" si="58"/>
        <v>0</v>
      </c>
      <c r="BP53" s="3">
        <f t="shared" si="58"/>
        <v>0</v>
      </c>
      <c r="BQ53" s="3">
        <f t="shared" si="58"/>
        <v>0</v>
      </c>
      <c r="BR53" s="3">
        <f t="shared" si="58"/>
        <v>0</v>
      </c>
      <c r="BS53" s="3">
        <f t="shared" ref="BS53:CH53" si="59">BR53</f>
        <v>0</v>
      </c>
      <c r="BT53" s="3">
        <f t="shared" si="59"/>
        <v>0</v>
      </c>
      <c r="BU53" s="3">
        <f t="shared" si="59"/>
        <v>0</v>
      </c>
      <c r="BV53" s="3">
        <f t="shared" si="59"/>
        <v>0</v>
      </c>
      <c r="BW53" s="3">
        <f t="shared" si="59"/>
        <v>0</v>
      </c>
      <c r="BX53" s="3">
        <f t="shared" si="59"/>
        <v>0</v>
      </c>
      <c r="BY53" s="3">
        <f t="shared" si="59"/>
        <v>0</v>
      </c>
      <c r="BZ53" s="3">
        <f t="shared" si="59"/>
        <v>0</v>
      </c>
      <c r="CA53" s="3">
        <f t="shared" si="59"/>
        <v>0</v>
      </c>
      <c r="CB53" s="3">
        <f t="shared" si="59"/>
        <v>0</v>
      </c>
      <c r="CC53" s="3">
        <f t="shared" si="59"/>
        <v>0</v>
      </c>
      <c r="CD53" s="3">
        <f t="shared" si="59"/>
        <v>0</v>
      </c>
      <c r="CE53" s="3">
        <f t="shared" si="59"/>
        <v>0</v>
      </c>
      <c r="CF53" s="3">
        <f t="shared" si="59"/>
        <v>0</v>
      </c>
      <c r="CG53" s="3">
        <f t="shared" si="59"/>
        <v>0</v>
      </c>
      <c r="CH53" s="12">
        <f t="shared" si="59"/>
        <v>0</v>
      </c>
    </row>
    <row r="54" spans="1:86" ht="15" customHeight="1" x14ac:dyDescent="0.3">
      <c r="A54" s="548"/>
      <c r="B54" s="11" t="str">
        <f t="shared" si="33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12"/>
    </row>
    <row r="55" spans="1:86" ht="15" customHeight="1" thickBot="1" x14ac:dyDescent="0.35">
      <c r="A55" s="549"/>
      <c r="B55" s="295" t="str">
        <f t="shared" si="33"/>
        <v>Monthly kWh</v>
      </c>
      <c r="C55" s="296">
        <f>SUM(C41:C54)</f>
        <v>0</v>
      </c>
      <c r="D55" s="296">
        <f t="shared" ref="D55:BO55" si="60">SUM(D41:D54)</f>
        <v>0</v>
      </c>
      <c r="E55" s="296">
        <f t="shared" si="60"/>
        <v>0</v>
      </c>
      <c r="F55" s="296">
        <f t="shared" si="60"/>
        <v>0</v>
      </c>
      <c r="G55" s="296">
        <f t="shared" si="60"/>
        <v>0</v>
      </c>
      <c r="H55" s="296">
        <f t="shared" si="60"/>
        <v>0</v>
      </c>
      <c r="I55" s="296">
        <f t="shared" si="60"/>
        <v>0</v>
      </c>
      <c r="J55" s="296">
        <f t="shared" si="60"/>
        <v>0</v>
      </c>
      <c r="K55" s="296">
        <f t="shared" si="60"/>
        <v>0</v>
      </c>
      <c r="L55" s="296">
        <f t="shared" si="60"/>
        <v>0</v>
      </c>
      <c r="M55" s="296">
        <f t="shared" si="60"/>
        <v>0</v>
      </c>
      <c r="N55" s="296">
        <f t="shared" si="60"/>
        <v>0</v>
      </c>
      <c r="O55" s="296">
        <f t="shared" si="60"/>
        <v>0</v>
      </c>
      <c r="P55" s="296">
        <f t="shared" si="60"/>
        <v>0</v>
      </c>
      <c r="Q55" s="296">
        <f t="shared" si="60"/>
        <v>0</v>
      </c>
      <c r="R55" s="296">
        <f t="shared" si="60"/>
        <v>0</v>
      </c>
      <c r="S55" s="296">
        <f t="shared" si="60"/>
        <v>0</v>
      </c>
      <c r="T55" s="296">
        <f t="shared" si="60"/>
        <v>0</v>
      </c>
      <c r="U55" s="296">
        <f t="shared" si="60"/>
        <v>0</v>
      </c>
      <c r="V55" s="296">
        <f t="shared" si="60"/>
        <v>0</v>
      </c>
      <c r="W55" s="296">
        <f t="shared" si="60"/>
        <v>0</v>
      </c>
      <c r="X55" s="296">
        <f t="shared" si="60"/>
        <v>0</v>
      </c>
      <c r="Y55" s="296">
        <f t="shared" si="60"/>
        <v>0</v>
      </c>
      <c r="Z55" s="296">
        <f t="shared" si="60"/>
        <v>0</v>
      </c>
      <c r="AA55" s="296">
        <f t="shared" si="60"/>
        <v>0</v>
      </c>
      <c r="AB55" s="296">
        <f t="shared" si="60"/>
        <v>0</v>
      </c>
      <c r="AC55" s="296">
        <f t="shared" si="60"/>
        <v>0</v>
      </c>
      <c r="AD55" s="296">
        <f t="shared" si="60"/>
        <v>0</v>
      </c>
      <c r="AE55" s="296">
        <f t="shared" si="60"/>
        <v>0</v>
      </c>
      <c r="AF55" s="296">
        <f t="shared" si="60"/>
        <v>0</v>
      </c>
      <c r="AG55" s="296">
        <f t="shared" si="60"/>
        <v>0</v>
      </c>
      <c r="AH55" s="296">
        <f t="shared" si="60"/>
        <v>0</v>
      </c>
      <c r="AI55" s="296">
        <f t="shared" si="60"/>
        <v>0</v>
      </c>
      <c r="AJ55" s="296">
        <f t="shared" si="60"/>
        <v>0</v>
      </c>
      <c r="AK55" s="296">
        <f t="shared" si="60"/>
        <v>0</v>
      </c>
      <c r="AL55" s="296">
        <f t="shared" si="60"/>
        <v>0</v>
      </c>
      <c r="AM55" s="296">
        <f t="shared" si="60"/>
        <v>0</v>
      </c>
      <c r="AN55" s="296">
        <f t="shared" si="60"/>
        <v>0</v>
      </c>
      <c r="AO55" s="296">
        <f t="shared" si="60"/>
        <v>0</v>
      </c>
      <c r="AP55" s="296">
        <f t="shared" si="60"/>
        <v>0</v>
      </c>
      <c r="AQ55" s="296">
        <f t="shared" si="60"/>
        <v>0</v>
      </c>
      <c r="AR55" s="296">
        <f t="shared" si="60"/>
        <v>0</v>
      </c>
      <c r="AS55" s="296">
        <f t="shared" si="60"/>
        <v>0</v>
      </c>
      <c r="AT55" s="296">
        <f t="shared" si="60"/>
        <v>0</v>
      </c>
      <c r="AU55" s="296">
        <f t="shared" si="60"/>
        <v>0</v>
      </c>
      <c r="AV55" s="296">
        <f t="shared" si="60"/>
        <v>0</v>
      </c>
      <c r="AW55" s="296">
        <f t="shared" si="60"/>
        <v>0</v>
      </c>
      <c r="AX55" s="296">
        <f t="shared" si="60"/>
        <v>0</v>
      </c>
      <c r="AY55" s="296">
        <f t="shared" si="60"/>
        <v>0</v>
      </c>
      <c r="AZ55" s="296">
        <f t="shared" si="60"/>
        <v>0</v>
      </c>
      <c r="BA55" s="296">
        <f t="shared" si="60"/>
        <v>0</v>
      </c>
      <c r="BB55" s="296">
        <f t="shared" si="60"/>
        <v>0</v>
      </c>
      <c r="BC55" s="296">
        <f t="shared" si="60"/>
        <v>0</v>
      </c>
      <c r="BD55" s="296">
        <f t="shared" si="60"/>
        <v>0</v>
      </c>
      <c r="BE55" s="296">
        <f t="shared" si="60"/>
        <v>0</v>
      </c>
      <c r="BF55" s="296">
        <f t="shared" si="60"/>
        <v>0</v>
      </c>
      <c r="BG55" s="296">
        <f t="shared" si="60"/>
        <v>0</v>
      </c>
      <c r="BH55" s="296">
        <f t="shared" si="60"/>
        <v>0</v>
      </c>
      <c r="BI55" s="296">
        <f t="shared" si="60"/>
        <v>0</v>
      </c>
      <c r="BJ55" s="296">
        <f t="shared" si="60"/>
        <v>0</v>
      </c>
      <c r="BK55" s="296">
        <f t="shared" si="60"/>
        <v>0</v>
      </c>
      <c r="BL55" s="296">
        <f t="shared" si="60"/>
        <v>0</v>
      </c>
      <c r="BM55" s="296">
        <f t="shared" si="60"/>
        <v>0</v>
      </c>
      <c r="BN55" s="296">
        <f t="shared" si="60"/>
        <v>0</v>
      </c>
      <c r="BO55" s="296">
        <f t="shared" si="60"/>
        <v>0</v>
      </c>
      <c r="BP55" s="296">
        <f t="shared" ref="BP55:CH55" si="61">SUM(BP41:BP54)</f>
        <v>0</v>
      </c>
      <c r="BQ55" s="296">
        <f t="shared" si="61"/>
        <v>0</v>
      </c>
      <c r="BR55" s="296">
        <f t="shared" si="61"/>
        <v>0</v>
      </c>
      <c r="BS55" s="296">
        <f t="shared" si="61"/>
        <v>0</v>
      </c>
      <c r="BT55" s="296">
        <f t="shared" si="61"/>
        <v>0</v>
      </c>
      <c r="BU55" s="296">
        <f t="shared" si="61"/>
        <v>0</v>
      </c>
      <c r="BV55" s="296">
        <f t="shared" si="61"/>
        <v>0</v>
      </c>
      <c r="BW55" s="296">
        <f t="shared" si="61"/>
        <v>0</v>
      </c>
      <c r="BX55" s="296">
        <f t="shared" si="61"/>
        <v>0</v>
      </c>
      <c r="BY55" s="296">
        <f t="shared" si="61"/>
        <v>0</v>
      </c>
      <c r="BZ55" s="296">
        <f t="shared" si="61"/>
        <v>0</v>
      </c>
      <c r="CA55" s="296">
        <f t="shared" si="61"/>
        <v>0</v>
      </c>
      <c r="CB55" s="296">
        <f t="shared" si="61"/>
        <v>0</v>
      </c>
      <c r="CC55" s="296">
        <f t="shared" si="61"/>
        <v>0</v>
      </c>
      <c r="CD55" s="296">
        <f t="shared" si="61"/>
        <v>0</v>
      </c>
      <c r="CE55" s="296">
        <f t="shared" si="61"/>
        <v>0</v>
      </c>
      <c r="CF55" s="296">
        <f t="shared" si="61"/>
        <v>0</v>
      </c>
      <c r="CG55" s="296">
        <f t="shared" si="61"/>
        <v>0</v>
      </c>
      <c r="CH55" s="299">
        <f t="shared" si="61"/>
        <v>0</v>
      </c>
    </row>
    <row r="56" spans="1:86" s="49" customFormat="1" x14ac:dyDescent="0.3">
      <c r="A56" s="8"/>
      <c r="B56" s="330"/>
      <c r="C56" s="9"/>
      <c r="D56" s="330"/>
      <c r="E56" s="9"/>
      <c r="F56" s="330"/>
      <c r="G56" s="330"/>
      <c r="H56" s="9"/>
      <c r="I56" s="330"/>
      <c r="J56" s="330"/>
      <c r="K56" s="9"/>
      <c r="L56" s="330"/>
      <c r="M56" s="330"/>
      <c r="N56" s="9"/>
      <c r="O56" s="330"/>
      <c r="P56" s="330"/>
      <c r="Q56" s="9"/>
      <c r="R56" s="330"/>
      <c r="S56" s="330"/>
      <c r="T56" s="9"/>
      <c r="U56" s="330"/>
      <c r="V56" s="330"/>
      <c r="W56" s="9"/>
      <c r="X56" s="330"/>
      <c r="Y56" s="330"/>
      <c r="Z56" s="9"/>
      <c r="AA56" s="330"/>
      <c r="AB56" s="330"/>
      <c r="AC56" s="9"/>
      <c r="AD56" s="330"/>
      <c r="AE56" s="330"/>
      <c r="AF56" s="9"/>
      <c r="AG56" s="330"/>
      <c r="AH56" s="330"/>
      <c r="AI56" s="9"/>
      <c r="AJ56" s="330"/>
      <c r="AK56" s="330"/>
      <c r="AL56" s="9"/>
      <c r="AM56" s="330"/>
      <c r="AN56" s="330"/>
      <c r="AO56" s="9"/>
      <c r="AP56" s="330"/>
      <c r="AQ56" s="330"/>
      <c r="AR56" s="9"/>
      <c r="AS56" s="330"/>
      <c r="AT56" s="330"/>
      <c r="AU56" s="9"/>
      <c r="AV56" s="330"/>
      <c r="AW56" s="330"/>
      <c r="AX56" s="9"/>
      <c r="AY56" s="330"/>
      <c r="AZ56" s="330"/>
      <c r="BA56" s="9"/>
      <c r="BB56" s="330"/>
      <c r="BC56" s="330"/>
      <c r="BD56" s="9"/>
      <c r="BE56" s="330"/>
      <c r="BF56" s="330"/>
      <c r="BG56" s="9"/>
      <c r="BH56" s="330"/>
      <c r="BI56" s="330"/>
      <c r="BJ56" s="9"/>
      <c r="BK56" s="330"/>
      <c r="BL56" s="330"/>
      <c r="BM56" s="9"/>
      <c r="BN56" s="330"/>
      <c r="BO56" s="330"/>
      <c r="BP56" s="9"/>
      <c r="BQ56" s="330"/>
      <c r="BR56" s="330"/>
      <c r="BS56" s="9"/>
      <c r="BT56" s="330"/>
      <c r="BU56" s="330"/>
      <c r="BV56" s="9"/>
      <c r="BW56" s="330"/>
      <c r="BX56" s="330"/>
      <c r="BY56" s="9"/>
      <c r="BZ56" s="330"/>
      <c r="CA56" s="330"/>
      <c r="CB56" s="9"/>
      <c r="CC56" s="330"/>
      <c r="CD56" s="330"/>
      <c r="CE56" s="9"/>
      <c r="CF56" s="330"/>
      <c r="CG56" s="330"/>
      <c r="CH56" s="153"/>
    </row>
    <row r="57" spans="1:86" s="49" customFormat="1" ht="15" thickBot="1" x14ac:dyDescent="0.35">
      <c r="A57" s="254" t="s">
        <v>130</v>
      </c>
      <c r="B57" s="254"/>
      <c r="C57" s="254"/>
      <c r="D57" s="254"/>
      <c r="E57" s="254"/>
      <c r="F57" s="254"/>
      <c r="G57" s="254"/>
      <c r="H57" s="254"/>
      <c r="I57" s="254"/>
      <c r="J57" s="254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  <c r="AX57" s="152"/>
      <c r="AY57" s="152"/>
      <c r="AZ57" s="152"/>
      <c r="BA57" s="152"/>
      <c r="BB57" s="152"/>
      <c r="BC57" s="152"/>
      <c r="BD57" s="152"/>
      <c r="BE57" s="152"/>
      <c r="BF57" s="152"/>
      <c r="BG57" s="152"/>
      <c r="BH57" s="152"/>
      <c r="BI57" s="152"/>
      <c r="BJ57" s="152"/>
      <c r="BK57" s="152"/>
      <c r="BL57" s="152"/>
      <c r="BM57" s="152"/>
      <c r="BN57" s="152"/>
      <c r="BO57" s="152"/>
      <c r="BP57" s="152"/>
      <c r="BQ57" s="152"/>
      <c r="BR57" s="152"/>
      <c r="BS57" s="152"/>
      <c r="BT57" s="152"/>
      <c r="BU57" s="152"/>
      <c r="BV57" s="152"/>
      <c r="BW57" s="152"/>
      <c r="BX57" s="152"/>
      <c r="BY57" s="152"/>
      <c r="BZ57" s="152"/>
      <c r="CA57" s="152"/>
      <c r="CB57" s="152"/>
      <c r="CC57" s="152"/>
      <c r="CD57" s="152"/>
      <c r="CE57" s="152"/>
      <c r="CF57" s="152"/>
      <c r="CG57" s="152"/>
      <c r="CH57" s="152"/>
    </row>
    <row r="58" spans="1:86" ht="15.6" x14ac:dyDescent="0.3">
      <c r="A58" s="550" t="s">
        <v>30</v>
      </c>
      <c r="B58" s="18" t="s">
        <v>124</v>
      </c>
      <c r="C58" s="292">
        <v>43831</v>
      </c>
      <c r="D58" s="292">
        <v>43862</v>
      </c>
      <c r="E58" s="292">
        <v>43891</v>
      </c>
      <c r="F58" s="292">
        <v>43922</v>
      </c>
      <c r="G58" s="292">
        <v>43952</v>
      </c>
      <c r="H58" s="292">
        <v>43983</v>
      </c>
      <c r="I58" s="292">
        <v>44013</v>
      </c>
      <c r="J58" s="292">
        <v>44044</v>
      </c>
      <c r="K58" s="292">
        <v>44075</v>
      </c>
      <c r="L58" s="292">
        <v>44105</v>
      </c>
      <c r="M58" s="292">
        <v>44136</v>
      </c>
      <c r="N58" s="292">
        <v>44166</v>
      </c>
      <c r="O58" s="292">
        <v>44197</v>
      </c>
      <c r="P58" s="292">
        <v>44228</v>
      </c>
      <c r="Q58" s="292">
        <v>44256</v>
      </c>
      <c r="R58" s="292">
        <v>44287</v>
      </c>
      <c r="S58" s="292">
        <v>44317</v>
      </c>
      <c r="T58" s="292">
        <v>44348</v>
      </c>
      <c r="U58" s="292">
        <v>44378</v>
      </c>
      <c r="V58" s="292">
        <v>44409</v>
      </c>
      <c r="W58" s="292">
        <v>44440</v>
      </c>
      <c r="X58" s="292">
        <v>44470</v>
      </c>
      <c r="Y58" s="292">
        <v>44501</v>
      </c>
      <c r="Z58" s="292">
        <v>44531</v>
      </c>
      <c r="AA58" s="292">
        <v>44562</v>
      </c>
      <c r="AB58" s="292">
        <v>44593</v>
      </c>
      <c r="AC58" s="292">
        <v>44621</v>
      </c>
      <c r="AD58" s="292">
        <v>44652</v>
      </c>
      <c r="AE58" s="292">
        <v>44682</v>
      </c>
      <c r="AF58" s="292">
        <v>44713</v>
      </c>
      <c r="AG58" s="292">
        <v>44743</v>
      </c>
      <c r="AH58" s="292">
        <v>44774</v>
      </c>
      <c r="AI58" s="292">
        <v>44805</v>
      </c>
      <c r="AJ58" s="292">
        <v>44835</v>
      </c>
      <c r="AK58" s="292">
        <v>44866</v>
      </c>
      <c r="AL58" s="292">
        <v>44896</v>
      </c>
      <c r="AM58" s="292">
        <v>44927</v>
      </c>
      <c r="AN58" s="292">
        <v>44958</v>
      </c>
      <c r="AO58" s="292">
        <v>44986</v>
      </c>
      <c r="AP58" s="292">
        <v>45017</v>
      </c>
      <c r="AQ58" s="292">
        <v>45047</v>
      </c>
      <c r="AR58" s="292">
        <v>45078</v>
      </c>
      <c r="AS58" s="292">
        <v>45108</v>
      </c>
      <c r="AT58" s="292">
        <v>45139</v>
      </c>
      <c r="AU58" s="292">
        <v>45170</v>
      </c>
      <c r="AV58" s="292">
        <v>45200</v>
      </c>
      <c r="AW58" s="292">
        <v>45231</v>
      </c>
      <c r="AX58" s="292">
        <v>45261</v>
      </c>
      <c r="AY58" s="292">
        <v>45292</v>
      </c>
      <c r="AZ58" s="292">
        <v>45323</v>
      </c>
      <c r="BA58" s="292">
        <v>45352</v>
      </c>
      <c r="BB58" s="292">
        <v>45383</v>
      </c>
      <c r="BC58" s="292">
        <v>45413</v>
      </c>
      <c r="BD58" s="292">
        <v>45444</v>
      </c>
      <c r="BE58" s="292">
        <v>45474</v>
      </c>
      <c r="BF58" s="292">
        <v>45505</v>
      </c>
      <c r="BG58" s="292">
        <v>45536</v>
      </c>
      <c r="BH58" s="292">
        <v>45566</v>
      </c>
      <c r="BI58" s="292">
        <v>45597</v>
      </c>
      <c r="BJ58" s="292">
        <v>45627</v>
      </c>
      <c r="BK58" s="292">
        <v>45658</v>
      </c>
      <c r="BL58" s="292">
        <v>45689</v>
      </c>
      <c r="BM58" s="292">
        <v>45717</v>
      </c>
      <c r="BN58" s="292">
        <v>45748</v>
      </c>
      <c r="BO58" s="292">
        <v>45778</v>
      </c>
      <c r="BP58" s="292">
        <v>45809</v>
      </c>
      <c r="BQ58" s="292">
        <v>45839</v>
      </c>
      <c r="BR58" s="292">
        <v>45870</v>
      </c>
      <c r="BS58" s="292">
        <v>45901</v>
      </c>
      <c r="BT58" s="292">
        <v>45931</v>
      </c>
      <c r="BU58" s="292">
        <v>45962</v>
      </c>
      <c r="BV58" s="292">
        <v>45992</v>
      </c>
      <c r="BW58" s="292">
        <v>46023</v>
      </c>
      <c r="BX58" s="292">
        <v>46054</v>
      </c>
      <c r="BY58" s="292">
        <v>46082</v>
      </c>
      <c r="BZ58" s="292">
        <v>46113</v>
      </c>
      <c r="CA58" s="292">
        <v>46143</v>
      </c>
      <c r="CB58" s="292">
        <v>46174</v>
      </c>
      <c r="CC58" s="292">
        <v>46204</v>
      </c>
      <c r="CD58" s="292">
        <v>46235</v>
      </c>
      <c r="CE58" s="292">
        <v>46266</v>
      </c>
      <c r="CF58" s="292">
        <v>46296</v>
      </c>
      <c r="CG58" s="292">
        <v>46327</v>
      </c>
      <c r="CH58" s="293">
        <v>46357</v>
      </c>
    </row>
    <row r="59" spans="1:86" ht="15" customHeight="1" x14ac:dyDescent="0.3">
      <c r="A59" s="551"/>
      <c r="B59" s="14" t="str">
        <f t="shared" ref="B59:B72" si="62">B41</f>
        <v>Air Comp</v>
      </c>
      <c r="C59" s="30">
        <f>IF(C23=0,0,(C5*0.5)-C41)*C78*C93*C$2</f>
        <v>0</v>
      </c>
      <c r="D59" s="30">
        <f>IF(D23=0,0,((D5*0.5)+C23-D41)*D78*D93*D$2)</f>
        <v>0</v>
      </c>
      <c r="E59" s="30">
        <f t="shared" ref="E59:BP60" si="63">IF(E23=0,0,((E5*0.5)+D23-E41)*E78*E93*E$2)</f>
        <v>0</v>
      </c>
      <c r="F59" s="30">
        <f t="shared" si="63"/>
        <v>255.38679073301003</v>
      </c>
      <c r="G59" s="30">
        <f t="shared" si="63"/>
        <v>623.20188577291322</v>
      </c>
      <c r="H59" s="30">
        <f t="shared" si="63"/>
        <v>1021.4630994166986</v>
      </c>
      <c r="I59" s="30">
        <f t="shared" si="63"/>
        <v>987.08159636052551</v>
      </c>
      <c r="J59" s="30">
        <f t="shared" si="63"/>
        <v>982.62949373814001</v>
      </c>
      <c r="K59" s="30">
        <f t="shared" si="63"/>
        <v>981.69775979502356</v>
      </c>
      <c r="L59" s="30">
        <f t="shared" si="63"/>
        <v>645.52984164044312</v>
      </c>
      <c r="M59" s="30">
        <f t="shared" si="63"/>
        <v>591.24309417272343</v>
      </c>
      <c r="N59" s="30">
        <f t="shared" si="63"/>
        <v>574.54198012476877</v>
      </c>
      <c r="O59" s="30">
        <f t="shared" si="63"/>
        <v>532.05675283463563</v>
      </c>
      <c r="P59" s="30">
        <f t="shared" si="63"/>
        <v>494.80235715788211</v>
      </c>
      <c r="Q59" s="30">
        <f t="shared" si="63"/>
        <v>551.09427088983875</v>
      </c>
      <c r="R59" s="30">
        <f t="shared" si="63"/>
        <v>510.77358146602006</v>
      </c>
      <c r="S59" s="30">
        <f t="shared" si="63"/>
        <v>623.20188577291322</v>
      </c>
      <c r="T59" s="30">
        <f t="shared" si="63"/>
        <v>1021.4630994166986</v>
      </c>
      <c r="U59" s="30">
        <f t="shared" si="63"/>
        <v>987.08159636052551</v>
      </c>
      <c r="V59" s="30">
        <f t="shared" si="63"/>
        <v>982.62949373814001</v>
      </c>
      <c r="W59" s="30">
        <f t="shared" si="63"/>
        <v>981.69775979502356</v>
      </c>
      <c r="X59" s="30">
        <f t="shared" si="63"/>
        <v>645.52984164044312</v>
      </c>
      <c r="Y59" s="30">
        <f t="shared" si="63"/>
        <v>591.24309417272343</v>
      </c>
      <c r="Z59" s="30">
        <f t="shared" si="63"/>
        <v>574.54198012476877</v>
      </c>
      <c r="AA59" s="30">
        <f t="shared" si="63"/>
        <v>532.05675283463563</v>
      </c>
      <c r="AB59" s="30">
        <f t="shared" si="63"/>
        <v>494.80235715788211</v>
      </c>
      <c r="AC59" s="30">
        <f t="shared" si="63"/>
        <v>551.09427088983875</v>
      </c>
      <c r="AD59" s="30">
        <f t="shared" si="63"/>
        <v>510.77358146602006</v>
      </c>
      <c r="AE59" s="30">
        <f t="shared" si="63"/>
        <v>623.20188577291322</v>
      </c>
      <c r="AF59" s="30">
        <f t="shared" si="63"/>
        <v>1021.4630994166986</v>
      </c>
      <c r="AG59" s="30">
        <f t="shared" si="63"/>
        <v>987.08159636052551</v>
      </c>
      <c r="AH59" s="30">
        <f t="shared" si="63"/>
        <v>982.62949373814001</v>
      </c>
      <c r="AI59" s="30">
        <f t="shared" si="63"/>
        <v>981.69775979502356</v>
      </c>
      <c r="AJ59" s="30">
        <f t="shared" si="63"/>
        <v>645.52984164044312</v>
      </c>
      <c r="AK59" s="30">
        <f t="shared" si="63"/>
        <v>591.24309417272343</v>
      </c>
      <c r="AL59" s="30">
        <f t="shared" si="63"/>
        <v>574.54198012476877</v>
      </c>
      <c r="AM59" s="30">
        <f t="shared" si="63"/>
        <v>532.05675283463563</v>
      </c>
      <c r="AN59" s="30">
        <f t="shared" si="63"/>
        <v>494.80235715788211</v>
      </c>
      <c r="AO59" s="30">
        <f t="shared" si="63"/>
        <v>551.09427088983875</v>
      </c>
      <c r="AP59" s="30">
        <f t="shared" si="63"/>
        <v>510.77358146602006</v>
      </c>
      <c r="AQ59" s="30">
        <f t="shared" si="63"/>
        <v>623.20188577291322</v>
      </c>
      <c r="AR59" s="30">
        <f t="shared" si="63"/>
        <v>1021.4630994166986</v>
      </c>
      <c r="AS59" s="30">
        <f t="shared" si="63"/>
        <v>987.08159636052551</v>
      </c>
      <c r="AT59" s="30">
        <f t="shared" si="63"/>
        <v>982.62949373814001</v>
      </c>
      <c r="AU59" s="30">
        <f t="shared" si="63"/>
        <v>981.69775979502356</v>
      </c>
      <c r="AV59" s="30">
        <f t="shared" si="63"/>
        <v>645.52984164044312</v>
      </c>
      <c r="AW59" s="30">
        <f t="shared" si="63"/>
        <v>591.24309417272343</v>
      </c>
      <c r="AX59" s="30">
        <f t="shared" si="63"/>
        <v>574.54198012476877</v>
      </c>
      <c r="AY59" s="30">
        <f t="shared" si="63"/>
        <v>532.05675283463563</v>
      </c>
      <c r="AZ59" s="30">
        <f t="shared" si="63"/>
        <v>494.80235715788211</v>
      </c>
      <c r="BA59" s="30">
        <f t="shared" si="63"/>
        <v>551.09427088983875</v>
      </c>
      <c r="BB59" s="30">
        <f t="shared" si="63"/>
        <v>510.77358146602006</v>
      </c>
      <c r="BC59" s="30">
        <f t="shared" si="63"/>
        <v>623.20188577291322</v>
      </c>
      <c r="BD59" s="30">
        <f t="shared" si="63"/>
        <v>1021.4630994166986</v>
      </c>
      <c r="BE59" s="30">
        <f t="shared" si="63"/>
        <v>987.08159636052551</v>
      </c>
      <c r="BF59" s="30">
        <f t="shared" si="63"/>
        <v>982.62949373814001</v>
      </c>
      <c r="BG59" s="30">
        <f t="shared" si="63"/>
        <v>981.69775979502356</v>
      </c>
      <c r="BH59" s="30">
        <f t="shared" si="63"/>
        <v>645.52984164044312</v>
      </c>
      <c r="BI59" s="30">
        <f t="shared" si="63"/>
        <v>591.24309417272343</v>
      </c>
      <c r="BJ59" s="30">
        <f t="shared" si="63"/>
        <v>574.54198012476877</v>
      </c>
      <c r="BK59" s="30">
        <f t="shared" si="63"/>
        <v>532.05675283463563</v>
      </c>
      <c r="BL59" s="30">
        <f t="shared" si="63"/>
        <v>494.80235715788211</v>
      </c>
      <c r="BM59" s="30">
        <f t="shared" si="63"/>
        <v>551.09427088983875</v>
      </c>
      <c r="BN59" s="30">
        <f t="shared" si="63"/>
        <v>510.77358146602006</v>
      </c>
      <c r="BO59" s="30">
        <f t="shared" si="63"/>
        <v>623.20188577291322</v>
      </c>
      <c r="BP59" s="30">
        <f t="shared" si="63"/>
        <v>1021.4630994166986</v>
      </c>
      <c r="BQ59" s="30">
        <f t="shared" ref="BQ59:CH63" si="64">IF(BQ23=0,0,((BQ5*0.5)+BP23-BQ41)*BQ78*BQ93*BQ$2)</f>
        <v>987.08159636052551</v>
      </c>
      <c r="BR59" s="30">
        <f t="shared" si="64"/>
        <v>982.62949373814001</v>
      </c>
      <c r="BS59" s="30">
        <f t="shared" si="64"/>
        <v>981.69775979502356</v>
      </c>
      <c r="BT59" s="30">
        <f t="shared" si="64"/>
        <v>645.52984164044312</v>
      </c>
      <c r="BU59" s="30">
        <f t="shared" si="64"/>
        <v>591.24309417272343</v>
      </c>
      <c r="BV59" s="30">
        <f t="shared" si="64"/>
        <v>574.54198012476877</v>
      </c>
      <c r="BW59" s="30">
        <f t="shared" si="64"/>
        <v>532.05675283463563</v>
      </c>
      <c r="BX59" s="30">
        <f t="shared" si="64"/>
        <v>494.80235715788211</v>
      </c>
      <c r="BY59" s="30">
        <f t="shared" si="64"/>
        <v>551.09427088983875</v>
      </c>
      <c r="BZ59" s="30">
        <f t="shared" si="64"/>
        <v>510.77358146602006</v>
      </c>
      <c r="CA59" s="30">
        <f t="shared" si="64"/>
        <v>623.20188577291322</v>
      </c>
      <c r="CB59" s="30">
        <f t="shared" si="64"/>
        <v>1021.4630994166986</v>
      </c>
      <c r="CC59" s="30">
        <f t="shared" si="64"/>
        <v>987.08159636052551</v>
      </c>
      <c r="CD59" s="30">
        <f t="shared" si="64"/>
        <v>982.62949373814001</v>
      </c>
      <c r="CE59" s="30">
        <f t="shared" si="64"/>
        <v>981.69775979502356</v>
      </c>
      <c r="CF59" s="30">
        <f t="shared" si="64"/>
        <v>645.52984164044312</v>
      </c>
      <c r="CG59" s="30">
        <f t="shared" si="64"/>
        <v>591.24309417272343</v>
      </c>
      <c r="CH59" s="34">
        <f t="shared" si="64"/>
        <v>574.54198012476877</v>
      </c>
    </row>
    <row r="60" spans="1:86" ht="15.6" x14ac:dyDescent="0.3">
      <c r="A60" s="551"/>
      <c r="B60" s="14" t="str">
        <f t="shared" si="62"/>
        <v>Building Shell</v>
      </c>
      <c r="C60" s="30">
        <f t="shared" ref="C60:C71" si="65">IF(C24=0,0,(C6*0.5)-C42)*C79*C94*C$2</f>
        <v>0</v>
      </c>
      <c r="D60" s="30">
        <f t="shared" ref="D60:S71" si="66">IF(D24=0,0,((D6*0.5)+C24-D42)*D79*D94*D$2)</f>
        <v>0</v>
      </c>
      <c r="E60" s="30">
        <f t="shared" si="66"/>
        <v>0</v>
      </c>
      <c r="F60" s="30">
        <f t="shared" si="66"/>
        <v>0</v>
      </c>
      <c r="G60" s="30">
        <f t="shared" si="66"/>
        <v>0</v>
      </c>
      <c r="H60" s="30">
        <f t="shared" si="66"/>
        <v>0</v>
      </c>
      <c r="I60" s="30">
        <f t="shared" si="66"/>
        <v>0</v>
      </c>
      <c r="J60" s="30">
        <f t="shared" si="66"/>
        <v>0</v>
      </c>
      <c r="K60" s="30">
        <f t="shared" si="66"/>
        <v>0</v>
      </c>
      <c r="L60" s="30">
        <f t="shared" si="66"/>
        <v>0</v>
      </c>
      <c r="M60" s="30">
        <f t="shared" si="66"/>
        <v>0</v>
      </c>
      <c r="N60" s="30">
        <f t="shared" si="66"/>
        <v>0</v>
      </c>
      <c r="O60" s="30">
        <f t="shared" si="66"/>
        <v>0</v>
      </c>
      <c r="P60" s="30">
        <f t="shared" si="66"/>
        <v>0</v>
      </c>
      <c r="Q60" s="30">
        <f t="shared" si="66"/>
        <v>0</v>
      </c>
      <c r="R60" s="30">
        <f t="shared" si="66"/>
        <v>0</v>
      </c>
      <c r="S60" s="30">
        <f t="shared" si="66"/>
        <v>0</v>
      </c>
      <c r="T60" s="30">
        <f t="shared" si="63"/>
        <v>0</v>
      </c>
      <c r="U60" s="30">
        <f t="shared" si="63"/>
        <v>0</v>
      </c>
      <c r="V60" s="30">
        <f t="shared" si="63"/>
        <v>0</v>
      </c>
      <c r="W60" s="30">
        <f t="shared" si="63"/>
        <v>0</v>
      </c>
      <c r="X60" s="30">
        <f t="shared" si="63"/>
        <v>0</v>
      </c>
      <c r="Y60" s="30">
        <f t="shared" si="63"/>
        <v>0</v>
      </c>
      <c r="Z60" s="30">
        <f t="shared" si="63"/>
        <v>0</v>
      </c>
      <c r="AA60" s="30">
        <f t="shared" si="63"/>
        <v>0</v>
      </c>
      <c r="AB60" s="30">
        <f t="shared" si="63"/>
        <v>0</v>
      </c>
      <c r="AC60" s="30">
        <f t="shared" si="63"/>
        <v>0</v>
      </c>
      <c r="AD60" s="30">
        <f t="shared" si="63"/>
        <v>0</v>
      </c>
      <c r="AE60" s="30">
        <f t="shared" si="63"/>
        <v>0</v>
      </c>
      <c r="AF60" s="30">
        <f t="shared" si="63"/>
        <v>0</v>
      </c>
      <c r="AG60" s="30">
        <f t="shared" si="63"/>
        <v>0</v>
      </c>
      <c r="AH60" s="30">
        <f t="shared" si="63"/>
        <v>0</v>
      </c>
      <c r="AI60" s="30">
        <f t="shared" si="63"/>
        <v>0</v>
      </c>
      <c r="AJ60" s="30">
        <f t="shared" si="63"/>
        <v>0</v>
      </c>
      <c r="AK60" s="30">
        <f t="shared" si="63"/>
        <v>0</v>
      </c>
      <c r="AL60" s="30">
        <f t="shared" si="63"/>
        <v>0</v>
      </c>
      <c r="AM60" s="30">
        <f t="shared" si="63"/>
        <v>0</v>
      </c>
      <c r="AN60" s="30">
        <f t="shared" si="63"/>
        <v>0</v>
      </c>
      <c r="AO60" s="30">
        <f t="shared" si="63"/>
        <v>0</v>
      </c>
      <c r="AP60" s="30">
        <f t="shared" si="63"/>
        <v>0</v>
      </c>
      <c r="AQ60" s="30">
        <f t="shared" si="63"/>
        <v>0</v>
      </c>
      <c r="AR60" s="30">
        <f t="shared" si="63"/>
        <v>0</v>
      </c>
      <c r="AS60" s="30">
        <f t="shared" si="63"/>
        <v>0</v>
      </c>
      <c r="AT60" s="30">
        <f t="shared" si="63"/>
        <v>0</v>
      </c>
      <c r="AU60" s="30">
        <f t="shared" si="63"/>
        <v>0</v>
      </c>
      <c r="AV60" s="30">
        <f t="shared" si="63"/>
        <v>0</v>
      </c>
      <c r="AW60" s="30">
        <f t="shared" si="63"/>
        <v>0</v>
      </c>
      <c r="AX60" s="30">
        <f t="shared" si="63"/>
        <v>0</v>
      </c>
      <c r="AY60" s="30">
        <f t="shared" si="63"/>
        <v>0</v>
      </c>
      <c r="AZ60" s="30">
        <f t="shared" si="63"/>
        <v>0</v>
      </c>
      <c r="BA60" s="30">
        <f t="shared" si="63"/>
        <v>0</v>
      </c>
      <c r="BB60" s="30">
        <f t="shared" si="63"/>
        <v>0</v>
      </c>
      <c r="BC60" s="30">
        <f t="shared" si="63"/>
        <v>0</v>
      </c>
      <c r="BD60" s="30">
        <f t="shared" si="63"/>
        <v>0</v>
      </c>
      <c r="BE60" s="30">
        <f t="shared" si="63"/>
        <v>0</v>
      </c>
      <c r="BF60" s="30">
        <f t="shared" si="63"/>
        <v>0</v>
      </c>
      <c r="BG60" s="30">
        <f t="shared" si="63"/>
        <v>0</v>
      </c>
      <c r="BH60" s="30">
        <f t="shared" si="63"/>
        <v>0</v>
      </c>
      <c r="BI60" s="30">
        <f t="shared" si="63"/>
        <v>0</v>
      </c>
      <c r="BJ60" s="30">
        <f t="shared" si="63"/>
        <v>0</v>
      </c>
      <c r="BK60" s="30">
        <f t="shared" si="63"/>
        <v>0</v>
      </c>
      <c r="BL60" s="30">
        <f t="shared" si="63"/>
        <v>0</v>
      </c>
      <c r="BM60" s="30">
        <f t="shared" si="63"/>
        <v>0</v>
      </c>
      <c r="BN60" s="30">
        <f t="shared" si="63"/>
        <v>0</v>
      </c>
      <c r="BO60" s="30">
        <f t="shared" si="63"/>
        <v>0</v>
      </c>
      <c r="BP60" s="30">
        <f t="shared" si="63"/>
        <v>0</v>
      </c>
      <c r="BQ60" s="30">
        <f t="shared" si="64"/>
        <v>0</v>
      </c>
      <c r="BR60" s="30">
        <f t="shared" si="64"/>
        <v>0</v>
      </c>
      <c r="BS60" s="30">
        <f t="shared" si="64"/>
        <v>0</v>
      </c>
      <c r="BT60" s="30">
        <f t="shared" si="64"/>
        <v>0</v>
      </c>
      <c r="BU60" s="30">
        <f t="shared" si="64"/>
        <v>0</v>
      </c>
      <c r="BV60" s="30">
        <f t="shared" si="64"/>
        <v>0</v>
      </c>
      <c r="BW60" s="30">
        <f t="shared" si="64"/>
        <v>0</v>
      </c>
      <c r="BX60" s="30">
        <f t="shared" si="64"/>
        <v>0</v>
      </c>
      <c r="BY60" s="30">
        <f t="shared" si="64"/>
        <v>0</v>
      </c>
      <c r="BZ60" s="30">
        <f t="shared" si="64"/>
        <v>0</v>
      </c>
      <c r="CA60" s="30">
        <f t="shared" si="64"/>
        <v>0</v>
      </c>
      <c r="CB60" s="30">
        <f t="shared" si="64"/>
        <v>0</v>
      </c>
      <c r="CC60" s="30">
        <f t="shared" si="64"/>
        <v>0</v>
      </c>
      <c r="CD60" s="30">
        <f t="shared" si="64"/>
        <v>0</v>
      </c>
      <c r="CE60" s="30">
        <f t="shared" si="64"/>
        <v>0</v>
      </c>
      <c r="CF60" s="30">
        <f t="shared" si="64"/>
        <v>0</v>
      </c>
      <c r="CG60" s="30">
        <f t="shared" si="64"/>
        <v>0</v>
      </c>
      <c r="CH60" s="34">
        <f t="shared" si="64"/>
        <v>0</v>
      </c>
    </row>
    <row r="61" spans="1:86" ht="15.6" x14ac:dyDescent="0.3">
      <c r="A61" s="551"/>
      <c r="B61" s="14" t="str">
        <f t="shared" si="62"/>
        <v>Cooking</v>
      </c>
      <c r="C61" s="30">
        <f t="shared" si="65"/>
        <v>0</v>
      </c>
      <c r="D61" s="30">
        <f t="shared" si="66"/>
        <v>0</v>
      </c>
      <c r="E61" s="30">
        <f t="shared" ref="E61:BP64" si="67">IF(E25=0,0,((E7*0.5)+D25-E43)*E80*E95*E$2)</f>
        <v>0</v>
      </c>
      <c r="F61" s="30">
        <f t="shared" si="67"/>
        <v>0</v>
      </c>
      <c r="G61" s="30">
        <f t="shared" si="67"/>
        <v>0</v>
      </c>
      <c r="H61" s="30">
        <f t="shared" si="67"/>
        <v>0</v>
      </c>
      <c r="I61" s="30">
        <f t="shared" si="67"/>
        <v>0</v>
      </c>
      <c r="J61" s="30">
        <f t="shared" si="67"/>
        <v>0</v>
      </c>
      <c r="K61" s="30">
        <f t="shared" si="67"/>
        <v>0</v>
      </c>
      <c r="L61" s="30">
        <f t="shared" si="67"/>
        <v>0</v>
      </c>
      <c r="M61" s="30">
        <f t="shared" si="67"/>
        <v>0</v>
      </c>
      <c r="N61" s="30">
        <f t="shared" si="67"/>
        <v>0</v>
      </c>
      <c r="O61" s="30">
        <f t="shared" si="67"/>
        <v>0</v>
      </c>
      <c r="P61" s="30">
        <f t="shared" si="67"/>
        <v>0</v>
      </c>
      <c r="Q61" s="30">
        <f t="shared" si="67"/>
        <v>0</v>
      </c>
      <c r="R61" s="30">
        <f t="shared" si="67"/>
        <v>0</v>
      </c>
      <c r="S61" s="30">
        <f t="shared" si="67"/>
        <v>0</v>
      </c>
      <c r="T61" s="30">
        <f t="shared" si="67"/>
        <v>0</v>
      </c>
      <c r="U61" s="30">
        <f t="shared" si="67"/>
        <v>0</v>
      </c>
      <c r="V61" s="30">
        <f t="shared" si="67"/>
        <v>0</v>
      </c>
      <c r="W61" s="30">
        <f t="shared" si="67"/>
        <v>0</v>
      </c>
      <c r="X61" s="30">
        <f t="shared" si="67"/>
        <v>0</v>
      </c>
      <c r="Y61" s="30">
        <f t="shared" si="67"/>
        <v>0</v>
      </c>
      <c r="Z61" s="30">
        <f t="shared" si="67"/>
        <v>0</v>
      </c>
      <c r="AA61" s="30">
        <f t="shared" si="67"/>
        <v>0</v>
      </c>
      <c r="AB61" s="30">
        <f t="shared" si="67"/>
        <v>0</v>
      </c>
      <c r="AC61" s="30">
        <f t="shared" si="67"/>
        <v>0</v>
      </c>
      <c r="AD61" s="30">
        <f t="shared" si="67"/>
        <v>0</v>
      </c>
      <c r="AE61" s="30">
        <f t="shared" si="67"/>
        <v>0</v>
      </c>
      <c r="AF61" s="30">
        <f t="shared" si="67"/>
        <v>0</v>
      </c>
      <c r="AG61" s="30">
        <f t="shared" si="67"/>
        <v>0</v>
      </c>
      <c r="AH61" s="30">
        <f t="shared" si="67"/>
        <v>0</v>
      </c>
      <c r="AI61" s="30">
        <f t="shared" si="67"/>
        <v>0</v>
      </c>
      <c r="AJ61" s="30">
        <f t="shared" si="67"/>
        <v>0</v>
      </c>
      <c r="AK61" s="30">
        <f t="shared" si="67"/>
        <v>0</v>
      </c>
      <c r="AL61" s="30">
        <f t="shared" si="67"/>
        <v>0</v>
      </c>
      <c r="AM61" s="30">
        <f t="shared" si="67"/>
        <v>0</v>
      </c>
      <c r="AN61" s="30">
        <f t="shared" si="67"/>
        <v>0</v>
      </c>
      <c r="AO61" s="30">
        <f t="shared" si="67"/>
        <v>0</v>
      </c>
      <c r="AP61" s="30">
        <f t="shared" si="67"/>
        <v>0</v>
      </c>
      <c r="AQ61" s="30">
        <f t="shared" si="67"/>
        <v>0</v>
      </c>
      <c r="AR61" s="30">
        <f t="shared" si="67"/>
        <v>0</v>
      </c>
      <c r="AS61" s="30">
        <f t="shared" si="67"/>
        <v>0</v>
      </c>
      <c r="AT61" s="30">
        <f t="shared" si="67"/>
        <v>0</v>
      </c>
      <c r="AU61" s="30">
        <f t="shared" si="67"/>
        <v>0</v>
      </c>
      <c r="AV61" s="30">
        <f t="shared" si="67"/>
        <v>0</v>
      </c>
      <c r="AW61" s="30">
        <f t="shared" si="67"/>
        <v>0</v>
      </c>
      <c r="AX61" s="30">
        <f t="shared" si="67"/>
        <v>0</v>
      </c>
      <c r="AY61" s="30">
        <f t="shared" si="67"/>
        <v>0</v>
      </c>
      <c r="AZ61" s="30">
        <f t="shared" si="67"/>
        <v>0</v>
      </c>
      <c r="BA61" s="30">
        <f t="shared" si="67"/>
        <v>0</v>
      </c>
      <c r="BB61" s="30">
        <f t="shared" si="67"/>
        <v>0</v>
      </c>
      <c r="BC61" s="30">
        <f t="shared" si="67"/>
        <v>0</v>
      </c>
      <c r="BD61" s="30">
        <f t="shared" si="67"/>
        <v>0</v>
      </c>
      <c r="BE61" s="30">
        <f t="shared" si="67"/>
        <v>0</v>
      </c>
      <c r="BF61" s="30">
        <f t="shared" si="67"/>
        <v>0</v>
      </c>
      <c r="BG61" s="30">
        <f t="shared" si="67"/>
        <v>0</v>
      </c>
      <c r="BH61" s="30">
        <f t="shared" si="67"/>
        <v>0</v>
      </c>
      <c r="BI61" s="30">
        <f t="shared" si="67"/>
        <v>0</v>
      </c>
      <c r="BJ61" s="30">
        <f t="shared" si="67"/>
        <v>0</v>
      </c>
      <c r="BK61" s="30">
        <f t="shared" si="67"/>
        <v>0</v>
      </c>
      <c r="BL61" s="30">
        <f t="shared" si="67"/>
        <v>0</v>
      </c>
      <c r="BM61" s="30">
        <f t="shared" si="67"/>
        <v>0</v>
      </c>
      <c r="BN61" s="30">
        <f t="shared" si="67"/>
        <v>0</v>
      </c>
      <c r="BO61" s="30">
        <f t="shared" si="67"/>
        <v>0</v>
      </c>
      <c r="BP61" s="30">
        <f t="shared" si="67"/>
        <v>0</v>
      </c>
      <c r="BQ61" s="30">
        <f t="shared" si="64"/>
        <v>0</v>
      </c>
      <c r="BR61" s="30">
        <f t="shared" si="64"/>
        <v>0</v>
      </c>
      <c r="BS61" s="30">
        <f t="shared" si="64"/>
        <v>0</v>
      </c>
      <c r="BT61" s="30">
        <f t="shared" si="64"/>
        <v>0</v>
      </c>
      <c r="BU61" s="30">
        <f t="shared" si="64"/>
        <v>0</v>
      </c>
      <c r="BV61" s="30">
        <f t="shared" si="64"/>
        <v>0</v>
      </c>
      <c r="BW61" s="30">
        <f t="shared" si="64"/>
        <v>0</v>
      </c>
      <c r="BX61" s="30">
        <f t="shared" si="64"/>
        <v>0</v>
      </c>
      <c r="BY61" s="30">
        <f t="shared" si="64"/>
        <v>0</v>
      </c>
      <c r="BZ61" s="30">
        <f t="shared" si="64"/>
        <v>0</v>
      </c>
      <c r="CA61" s="30">
        <f t="shared" si="64"/>
        <v>0</v>
      </c>
      <c r="CB61" s="30">
        <f t="shared" si="64"/>
        <v>0</v>
      </c>
      <c r="CC61" s="30">
        <f t="shared" si="64"/>
        <v>0</v>
      </c>
      <c r="CD61" s="30">
        <f t="shared" si="64"/>
        <v>0</v>
      </c>
      <c r="CE61" s="30">
        <f t="shared" si="64"/>
        <v>0</v>
      </c>
      <c r="CF61" s="30">
        <f t="shared" si="64"/>
        <v>0</v>
      </c>
      <c r="CG61" s="30">
        <f t="shared" si="64"/>
        <v>0</v>
      </c>
      <c r="CH61" s="34">
        <f t="shared" si="64"/>
        <v>0</v>
      </c>
    </row>
    <row r="62" spans="1:86" ht="15.6" x14ac:dyDescent="0.3">
      <c r="A62" s="551"/>
      <c r="B62" s="14" t="str">
        <f t="shared" si="62"/>
        <v>Cooling</v>
      </c>
      <c r="C62" s="30">
        <f t="shared" si="65"/>
        <v>0</v>
      </c>
      <c r="D62" s="30">
        <f t="shared" si="66"/>
        <v>0</v>
      </c>
      <c r="E62" s="30">
        <f t="shared" si="67"/>
        <v>0</v>
      </c>
      <c r="F62" s="30">
        <f t="shared" si="67"/>
        <v>0</v>
      </c>
      <c r="G62" s="30">
        <f t="shared" si="67"/>
        <v>0</v>
      </c>
      <c r="H62" s="30">
        <f t="shared" si="67"/>
        <v>0</v>
      </c>
      <c r="I62" s="30">
        <f t="shared" si="67"/>
        <v>0</v>
      </c>
      <c r="J62" s="30">
        <f t="shared" si="67"/>
        <v>0</v>
      </c>
      <c r="K62" s="30">
        <f t="shared" si="67"/>
        <v>0</v>
      </c>
      <c r="L62" s="30">
        <f t="shared" si="67"/>
        <v>105.54297344974692</v>
      </c>
      <c r="M62" s="30">
        <f t="shared" si="67"/>
        <v>37.421839471483544</v>
      </c>
      <c r="N62" s="30">
        <f t="shared" si="67"/>
        <v>0.57772408168774281</v>
      </c>
      <c r="O62" s="30">
        <f t="shared" si="67"/>
        <v>7.1087604150796527E-2</v>
      </c>
      <c r="P62" s="30">
        <f t="shared" si="67"/>
        <v>2.9264397042077896</v>
      </c>
      <c r="Q62" s="30">
        <f t="shared" si="67"/>
        <v>85.731650605860594</v>
      </c>
      <c r="R62" s="30">
        <f t="shared" si="67"/>
        <v>403.78806318571003</v>
      </c>
      <c r="S62" s="30">
        <f t="shared" si="67"/>
        <v>1931.6758328748797</v>
      </c>
      <c r="T62" s="30">
        <f t="shared" si="67"/>
        <v>10788.380353765255</v>
      </c>
      <c r="U62" s="30">
        <f t="shared" si="67"/>
        <v>11255.226740013026</v>
      </c>
      <c r="V62" s="30">
        <f t="shared" si="67"/>
        <v>11666.293423999517</v>
      </c>
      <c r="W62" s="30">
        <f t="shared" si="67"/>
        <v>5546.0908446770809</v>
      </c>
      <c r="X62" s="30">
        <f t="shared" si="67"/>
        <v>402.98986952937065</v>
      </c>
      <c r="Y62" s="30">
        <f t="shared" si="67"/>
        <v>71.443042171550488</v>
      </c>
      <c r="Z62" s="30">
        <f t="shared" si="67"/>
        <v>0.75826777760849606</v>
      </c>
      <c r="AA62" s="30">
        <f t="shared" si="67"/>
        <v>7.1087604150796527E-2</v>
      </c>
      <c r="AB62" s="30">
        <f t="shared" si="67"/>
        <v>2.9264397042077896</v>
      </c>
      <c r="AC62" s="30">
        <f t="shared" si="67"/>
        <v>85.731650605860594</v>
      </c>
      <c r="AD62" s="30">
        <f t="shared" si="67"/>
        <v>403.78806318571003</v>
      </c>
      <c r="AE62" s="30">
        <f t="shared" si="67"/>
        <v>1931.6758328748797</v>
      </c>
      <c r="AF62" s="30">
        <f t="shared" si="67"/>
        <v>10788.380353765255</v>
      </c>
      <c r="AG62" s="30">
        <f t="shared" si="67"/>
        <v>11255.226740013026</v>
      </c>
      <c r="AH62" s="30">
        <f t="shared" si="67"/>
        <v>11666.293423999517</v>
      </c>
      <c r="AI62" s="30">
        <f t="shared" si="67"/>
        <v>5546.0908446770809</v>
      </c>
      <c r="AJ62" s="30">
        <f t="shared" si="67"/>
        <v>402.98986952937065</v>
      </c>
      <c r="AK62" s="30">
        <f t="shared" si="67"/>
        <v>71.443042171550488</v>
      </c>
      <c r="AL62" s="30">
        <f t="shared" si="67"/>
        <v>0.75826777760849606</v>
      </c>
      <c r="AM62" s="30">
        <f t="shared" si="67"/>
        <v>7.1087604150796527E-2</v>
      </c>
      <c r="AN62" s="30">
        <f t="shared" si="67"/>
        <v>2.9264397042077896</v>
      </c>
      <c r="AO62" s="30">
        <f t="shared" si="67"/>
        <v>85.731650605860594</v>
      </c>
      <c r="AP62" s="30">
        <f t="shared" si="67"/>
        <v>403.78806318571003</v>
      </c>
      <c r="AQ62" s="30">
        <f t="shared" si="67"/>
        <v>1931.6758328748797</v>
      </c>
      <c r="AR62" s="30">
        <f t="shared" si="67"/>
        <v>10788.380353765255</v>
      </c>
      <c r="AS62" s="30">
        <f t="shared" si="67"/>
        <v>11255.226740013026</v>
      </c>
      <c r="AT62" s="30">
        <f t="shared" si="67"/>
        <v>11666.293423999517</v>
      </c>
      <c r="AU62" s="30">
        <f t="shared" si="67"/>
        <v>5546.0908446770809</v>
      </c>
      <c r="AV62" s="30">
        <f t="shared" si="67"/>
        <v>402.98986952937065</v>
      </c>
      <c r="AW62" s="30">
        <f t="shared" si="67"/>
        <v>71.443042171550488</v>
      </c>
      <c r="AX62" s="30">
        <f t="shared" si="67"/>
        <v>0.75826777760849606</v>
      </c>
      <c r="AY62" s="30">
        <f t="shared" si="67"/>
        <v>7.1087604150796527E-2</v>
      </c>
      <c r="AZ62" s="30">
        <f t="shared" si="67"/>
        <v>2.9264397042077896</v>
      </c>
      <c r="BA62" s="30">
        <f t="shared" si="67"/>
        <v>85.731650605860594</v>
      </c>
      <c r="BB62" s="30">
        <f t="shared" si="67"/>
        <v>403.78806318571003</v>
      </c>
      <c r="BC62" s="30">
        <f t="shared" si="67"/>
        <v>1931.6758328748797</v>
      </c>
      <c r="BD62" s="30">
        <f t="shared" si="67"/>
        <v>10788.380353765255</v>
      </c>
      <c r="BE62" s="30">
        <f t="shared" si="67"/>
        <v>11255.226740013026</v>
      </c>
      <c r="BF62" s="30">
        <f t="shared" si="67"/>
        <v>11666.293423999517</v>
      </c>
      <c r="BG62" s="30">
        <f t="shared" si="67"/>
        <v>5546.0908446770809</v>
      </c>
      <c r="BH62" s="30">
        <f t="shared" si="67"/>
        <v>402.98986952937065</v>
      </c>
      <c r="BI62" s="30">
        <f t="shared" si="67"/>
        <v>71.443042171550488</v>
      </c>
      <c r="BJ62" s="30">
        <f t="shared" si="67"/>
        <v>0.75826777760849606</v>
      </c>
      <c r="BK62" s="30">
        <f t="shared" si="67"/>
        <v>7.1087604150796527E-2</v>
      </c>
      <c r="BL62" s="30">
        <f t="shared" si="67"/>
        <v>2.9264397042077896</v>
      </c>
      <c r="BM62" s="30">
        <f t="shared" si="67"/>
        <v>85.731650605860594</v>
      </c>
      <c r="BN62" s="30">
        <f t="shared" si="67"/>
        <v>403.78806318571003</v>
      </c>
      <c r="BO62" s="30">
        <f t="shared" si="67"/>
        <v>1931.6758328748797</v>
      </c>
      <c r="BP62" s="30">
        <f t="shared" si="67"/>
        <v>10788.380353765255</v>
      </c>
      <c r="BQ62" s="30">
        <f t="shared" si="64"/>
        <v>11255.226740013026</v>
      </c>
      <c r="BR62" s="30">
        <f t="shared" si="64"/>
        <v>11666.293423999517</v>
      </c>
      <c r="BS62" s="30">
        <f t="shared" si="64"/>
        <v>5546.0908446770809</v>
      </c>
      <c r="BT62" s="30">
        <f t="shared" si="64"/>
        <v>402.98986952937065</v>
      </c>
      <c r="BU62" s="30">
        <f t="shared" si="64"/>
        <v>71.443042171550488</v>
      </c>
      <c r="BV62" s="30">
        <f t="shared" si="64"/>
        <v>0.75826777760849606</v>
      </c>
      <c r="BW62" s="30">
        <f t="shared" si="64"/>
        <v>7.1087604150796527E-2</v>
      </c>
      <c r="BX62" s="30">
        <f t="shared" si="64"/>
        <v>2.9264397042077896</v>
      </c>
      <c r="BY62" s="30">
        <f t="shared" si="64"/>
        <v>85.731650605860594</v>
      </c>
      <c r="BZ62" s="30">
        <f t="shared" si="64"/>
        <v>403.78806318571003</v>
      </c>
      <c r="CA62" s="30">
        <f t="shared" si="64"/>
        <v>1931.6758328748797</v>
      </c>
      <c r="CB62" s="30">
        <f t="shared" si="64"/>
        <v>10788.380353765255</v>
      </c>
      <c r="CC62" s="30">
        <f t="shared" si="64"/>
        <v>11255.226740013026</v>
      </c>
      <c r="CD62" s="30">
        <f t="shared" si="64"/>
        <v>11666.293423999517</v>
      </c>
      <c r="CE62" s="30">
        <f t="shared" si="64"/>
        <v>5546.0908446770809</v>
      </c>
      <c r="CF62" s="30">
        <f t="shared" si="64"/>
        <v>402.98986952937065</v>
      </c>
      <c r="CG62" s="30">
        <f t="shared" si="64"/>
        <v>71.443042171550488</v>
      </c>
      <c r="CH62" s="34">
        <f t="shared" si="64"/>
        <v>0.75826777760849606</v>
      </c>
    </row>
    <row r="63" spans="1:86" ht="15.6" x14ac:dyDescent="0.3">
      <c r="A63" s="551"/>
      <c r="B63" s="14" t="str">
        <f t="shared" si="62"/>
        <v>Ext Lighting</v>
      </c>
      <c r="C63" s="30">
        <f t="shared" si="65"/>
        <v>0</v>
      </c>
      <c r="D63" s="30">
        <f t="shared" si="66"/>
        <v>0</v>
      </c>
      <c r="E63" s="30">
        <f t="shared" si="67"/>
        <v>0</v>
      </c>
      <c r="F63" s="30">
        <f t="shared" si="67"/>
        <v>0</v>
      </c>
      <c r="G63" s="30">
        <f t="shared" si="67"/>
        <v>0</v>
      </c>
      <c r="H63" s="30">
        <f t="shared" si="67"/>
        <v>0</v>
      </c>
      <c r="I63" s="30">
        <f t="shared" si="67"/>
        <v>0</v>
      </c>
      <c r="J63" s="30">
        <f t="shared" si="67"/>
        <v>0</v>
      </c>
      <c r="K63" s="30">
        <f t="shared" si="67"/>
        <v>0</v>
      </c>
      <c r="L63" s="30">
        <f t="shared" si="67"/>
        <v>0</v>
      </c>
      <c r="M63" s="30">
        <f t="shared" si="67"/>
        <v>0</v>
      </c>
      <c r="N63" s="30">
        <f t="shared" si="67"/>
        <v>0</v>
      </c>
      <c r="O63" s="30">
        <f t="shared" si="67"/>
        <v>0</v>
      </c>
      <c r="P63" s="30">
        <f t="shared" si="67"/>
        <v>0</v>
      </c>
      <c r="Q63" s="30">
        <f t="shared" si="67"/>
        <v>0</v>
      </c>
      <c r="R63" s="30">
        <f t="shared" si="67"/>
        <v>0</v>
      </c>
      <c r="S63" s="30">
        <f t="shared" si="67"/>
        <v>0</v>
      </c>
      <c r="T63" s="30">
        <f t="shared" si="67"/>
        <v>0</v>
      </c>
      <c r="U63" s="30">
        <f t="shared" si="67"/>
        <v>0</v>
      </c>
      <c r="V63" s="30">
        <f t="shared" si="67"/>
        <v>0</v>
      </c>
      <c r="W63" s="30">
        <f t="shared" si="67"/>
        <v>0</v>
      </c>
      <c r="X63" s="30">
        <f t="shared" si="67"/>
        <v>0</v>
      </c>
      <c r="Y63" s="30">
        <f t="shared" si="67"/>
        <v>0</v>
      </c>
      <c r="Z63" s="30">
        <f t="shared" si="67"/>
        <v>0</v>
      </c>
      <c r="AA63" s="30">
        <f t="shared" si="67"/>
        <v>0</v>
      </c>
      <c r="AB63" s="30">
        <f t="shared" si="67"/>
        <v>0</v>
      </c>
      <c r="AC63" s="30">
        <f t="shared" si="67"/>
        <v>0</v>
      </c>
      <c r="AD63" s="30">
        <f t="shared" si="67"/>
        <v>0</v>
      </c>
      <c r="AE63" s="30">
        <f t="shared" si="67"/>
        <v>0</v>
      </c>
      <c r="AF63" s="30">
        <f t="shared" si="67"/>
        <v>0</v>
      </c>
      <c r="AG63" s="30">
        <f t="shared" si="67"/>
        <v>0</v>
      </c>
      <c r="AH63" s="30">
        <f t="shared" si="67"/>
        <v>0</v>
      </c>
      <c r="AI63" s="30">
        <f t="shared" si="67"/>
        <v>0</v>
      </c>
      <c r="AJ63" s="30">
        <f t="shared" si="67"/>
        <v>0</v>
      </c>
      <c r="AK63" s="30">
        <f t="shared" si="67"/>
        <v>0</v>
      </c>
      <c r="AL63" s="30">
        <f t="shared" si="67"/>
        <v>0</v>
      </c>
      <c r="AM63" s="30">
        <f t="shared" si="67"/>
        <v>0</v>
      </c>
      <c r="AN63" s="30">
        <f t="shared" si="67"/>
        <v>0</v>
      </c>
      <c r="AO63" s="30">
        <f t="shared" si="67"/>
        <v>0</v>
      </c>
      <c r="AP63" s="30">
        <f t="shared" si="67"/>
        <v>0</v>
      </c>
      <c r="AQ63" s="30">
        <f t="shared" si="67"/>
        <v>0</v>
      </c>
      <c r="AR63" s="30">
        <f t="shared" si="67"/>
        <v>0</v>
      </c>
      <c r="AS63" s="30">
        <f t="shared" si="67"/>
        <v>0</v>
      </c>
      <c r="AT63" s="30">
        <f t="shared" si="67"/>
        <v>0</v>
      </c>
      <c r="AU63" s="30">
        <f t="shared" si="67"/>
        <v>0</v>
      </c>
      <c r="AV63" s="30">
        <f t="shared" si="67"/>
        <v>0</v>
      </c>
      <c r="AW63" s="30">
        <f t="shared" si="67"/>
        <v>0</v>
      </c>
      <c r="AX63" s="30">
        <f t="shared" si="67"/>
        <v>0</v>
      </c>
      <c r="AY63" s="30">
        <f t="shared" si="67"/>
        <v>0</v>
      </c>
      <c r="AZ63" s="30">
        <f t="shared" si="67"/>
        <v>0</v>
      </c>
      <c r="BA63" s="30">
        <f t="shared" si="67"/>
        <v>0</v>
      </c>
      <c r="BB63" s="30">
        <f t="shared" si="67"/>
        <v>0</v>
      </c>
      <c r="BC63" s="30">
        <f t="shared" si="67"/>
        <v>0</v>
      </c>
      <c r="BD63" s="30">
        <f t="shared" si="67"/>
        <v>0</v>
      </c>
      <c r="BE63" s="30">
        <f t="shared" si="67"/>
        <v>0</v>
      </c>
      <c r="BF63" s="30">
        <f t="shared" si="67"/>
        <v>0</v>
      </c>
      <c r="BG63" s="30">
        <f t="shared" si="67"/>
        <v>0</v>
      </c>
      <c r="BH63" s="30">
        <f t="shared" si="67"/>
        <v>0</v>
      </c>
      <c r="BI63" s="30">
        <f t="shared" si="67"/>
        <v>0</v>
      </c>
      <c r="BJ63" s="30">
        <f t="shared" si="67"/>
        <v>0</v>
      </c>
      <c r="BK63" s="30">
        <f t="shared" si="67"/>
        <v>0</v>
      </c>
      <c r="BL63" s="30">
        <f t="shared" si="67"/>
        <v>0</v>
      </c>
      <c r="BM63" s="30">
        <f t="shared" si="67"/>
        <v>0</v>
      </c>
      <c r="BN63" s="30">
        <f t="shared" si="67"/>
        <v>0</v>
      </c>
      <c r="BO63" s="30">
        <f t="shared" si="67"/>
        <v>0</v>
      </c>
      <c r="BP63" s="30">
        <f t="shared" si="67"/>
        <v>0</v>
      </c>
      <c r="BQ63" s="30">
        <f t="shared" si="64"/>
        <v>0</v>
      </c>
      <c r="BR63" s="30">
        <f t="shared" si="64"/>
        <v>0</v>
      </c>
      <c r="BS63" s="30">
        <f t="shared" si="64"/>
        <v>0</v>
      </c>
      <c r="BT63" s="30">
        <f t="shared" si="64"/>
        <v>0</v>
      </c>
      <c r="BU63" s="30">
        <f t="shared" si="64"/>
        <v>0</v>
      </c>
      <c r="BV63" s="30">
        <f t="shared" si="64"/>
        <v>0</v>
      </c>
      <c r="BW63" s="30">
        <f t="shared" si="64"/>
        <v>0</v>
      </c>
      <c r="BX63" s="30">
        <f t="shared" si="64"/>
        <v>0</v>
      </c>
      <c r="BY63" s="30">
        <f t="shared" si="64"/>
        <v>0</v>
      </c>
      <c r="BZ63" s="30">
        <f t="shared" si="64"/>
        <v>0</v>
      </c>
      <c r="CA63" s="30">
        <f t="shared" si="64"/>
        <v>0</v>
      </c>
      <c r="CB63" s="30">
        <f t="shared" si="64"/>
        <v>0</v>
      </c>
      <c r="CC63" s="30">
        <f t="shared" si="64"/>
        <v>0</v>
      </c>
      <c r="CD63" s="30">
        <f t="shared" si="64"/>
        <v>0</v>
      </c>
      <c r="CE63" s="30">
        <f t="shared" si="64"/>
        <v>0</v>
      </c>
      <c r="CF63" s="30">
        <f t="shared" si="64"/>
        <v>0</v>
      </c>
      <c r="CG63" s="30">
        <f t="shared" si="64"/>
        <v>0</v>
      </c>
      <c r="CH63" s="34">
        <f t="shared" si="64"/>
        <v>0</v>
      </c>
    </row>
    <row r="64" spans="1:86" ht="15.6" x14ac:dyDescent="0.3">
      <c r="A64" s="551"/>
      <c r="B64" s="14" t="str">
        <f t="shared" si="62"/>
        <v>Heating</v>
      </c>
      <c r="C64" s="30">
        <f t="shared" si="65"/>
        <v>0</v>
      </c>
      <c r="D64" s="30">
        <f t="shared" si="66"/>
        <v>0</v>
      </c>
      <c r="E64" s="30">
        <f t="shared" si="67"/>
        <v>0</v>
      </c>
      <c r="F64" s="30">
        <f t="shared" si="67"/>
        <v>0</v>
      </c>
      <c r="G64" s="30">
        <f t="shared" si="67"/>
        <v>0</v>
      </c>
      <c r="H64" s="30">
        <f t="shared" si="67"/>
        <v>0</v>
      </c>
      <c r="I64" s="30">
        <f t="shared" si="67"/>
        <v>0</v>
      </c>
      <c r="J64" s="30">
        <f t="shared" si="67"/>
        <v>0</v>
      </c>
      <c r="K64" s="30">
        <f t="shared" si="67"/>
        <v>0</v>
      </c>
      <c r="L64" s="30">
        <f t="shared" si="67"/>
        <v>0</v>
      </c>
      <c r="M64" s="30">
        <f t="shared" si="67"/>
        <v>0</v>
      </c>
      <c r="N64" s="30">
        <f t="shared" si="67"/>
        <v>0</v>
      </c>
      <c r="O64" s="30">
        <f t="shared" si="67"/>
        <v>0</v>
      </c>
      <c r="P64" s="30">
        <f t="shared" si="67"/>
        <v>0</v>
      </c>
      <c r="Q64" s="30">
        <f t="shared" si="67"/>
        <v>0</v>
      </c>
      <c r="R64" s="30">
        <f t="shared" si="67"/>
        <v>0</v>
      </c>
      <c r="S64" s="30">
        <f t="shared" si="67"/>
        <v>0</v>
      </c>
      <c r="T64" s="30">
        <f t="shared" si="67"/>
        <v>0</v>
      </c>
      <c r="U64" s="30">
        <f t="shared" si="67"/>
        <v>0</v>
      </c>
      <c r="V64" s="30">
        <f t="shared" si="67"/>
        <v>0</v>
      </c>
      <c r="W64" s="30">
        <f t="shared" si="67"/>
        <v>0</v>
      </c>
      <c r="X64" s="30">
        <f t="shared" si="67"/>
        <v>0</v>
      </c>
      <c r="Y64" s="30">
        <f t="shared" si="67"/>
        <v>0</v>
      </c>
      <c r="Z64" s="30">
        <f t="shared" si="67"/>
        <v>0</v>
      </c>
      <c r="AA64" s="30">
        <f t="shared" si="67"/>
        <v>0</v>
      </c>
      <c r="AB64" s="30">
        <f t="shared" si="67"/>
        <v>0</v>
      </c>
      <c r="AC64" s="30">
        <f t="shared" si="67"/>
        <v>0</v>
      </c>
      <c r="AD64" s="30">
        <f t="shared" si="67"/>
        <v>0</v>
      </c>
      <c r="AE64" s="30">
        <f t="shared" si="67"/>
        <v>0</v>
      </c>
      <c r="AF64" s="30">
        <f t="shared" si="67"/>
        <v>0</v>
      </c>
      <c r="AG64" s="30">
        <f t="shared" si="67"/>
        <v>0</v>
      </c>
      <c r="AH64" s="30">
        <f t="shared" si="67"/>
        <v>0</v>
      </c>
      <c r="AI64" s="30">
        <f t="shared" si="67"/>
        <v>0</v>
      </c>
      <c r="AJ64" s="30">
        <f t="shared" si="67"/>
        <v>0</v>
      </c>
      <c r="AK64" s="30">
        <f t="shared" si="67"/>
        <v>0</v>
      </c>
      <c r="AL64" s="30">
        <f t="shared" si="67"/>
        <v>0</v>
      </c>
      <c r="AM64" s="30">
        <f t="shared" si="67"/>
        <v>0</v>
      </c>
      <c r="AN64" s="30">
        <f t="shared" si="67"/>
        <v>0</v>
      </c>
      <c r="AO64" s="30">
        <f t="shared" si="67"/>
        <v>0</v>
      </c>
      <c r="AP64" s="30">
        <f t="shared" si="67"/>
        <v>0</v>
      </c>
      <c r="AQ64" s="30">
        <f t="shared" si="67"/>
        <v>0</v>
      </c>
      <c r="AR64" s="30">
        <f t="shared" si="67"/>
        <v>0</v>
      </c>
      <c r="AS64" s="30">
        <f t="shared" si="67"/>
        <v>0</v>
      </c>
      <c r="AT64" s="30">
        <f t="shared" si="67"/>
        <v>0</v>
      </c>
      <c r="AU64" s="30">
        <f t="shared" si="67"/>
        <v>0</v>
      </c>
      <c r="AV64" s="30">
        <f t="shared" si="67"/>
        <v>0</v>
      </c>
      <c r="AW64" s="30">
        <f t="shared" si="67"/>
        <v>0</v>
      </c>
      <c r="AX64" s="30">
        <f t="shared" si="67"/>
        <v>0</v>
      </c>
      <c r="AY64" s="30">
        <f t="shared" si="67"/>
        <v>0</v>
      </c>
      <c r="AZ64" s="30">
        <f t="shared" si="67"/>
        <v>0</v>
      </c>
      <c r="BA64" s="30">
        <f t="shared" si="67"/>
        <v>0</v>
      </c>
      <c r="BB64" s="30">
        <f t="shared" si="67"/>
        <v>0</v>
      </c>
      <c r="BC64" s="30">
        <f t="shared" si="67"/>
        <v>0</v>
      </c>
      <c r="BD64" s="30">
        <f t="shared" si="67"/>
        <v>0</v>
      </c>
      <c r="BE64" s="30">
        <f t="shared" si="67"/>
        <v>0</v>
      </c>
      <c r="BF64" s="30">
        <f t="shared" si="67"/>
        <v>0</v>
      </c>
      <c r="BG64" s="30">
        <f t="shared" si="67"/>
        <v>0</v>
      </c>
      <c r="BH64" s="30">
        <f t="shared" si="67"/>
        <v>0</v>
      </c>
      <c r="BI64" s="30">
        <f t="shared" si="67"/>
        <v>0</v>
      </c>
      <c r="BJ64" s="30">
        <f t="shared" si="67"/>
        <v>0</v>
      </c>
      <c r="BK64" s="30">
        <f t="shared" si="67"/>
        <v>0</v>
      </c>
      <c r="BL64" s="30">
        <f t="shared" si="67"/>
        <v>0</v>
      </c>
      <c r="BM64" s="30">
        <f t="shared" si="67"/>
        <v>0</v>
      </c>
      <c r="BN64" s="30">
        <f t="shared" si="67"/>
        <v>0</v>
      </c>
      <c r="BO64" s="30">
        <f t="shared" si="67"/>
        <v>0</v>
      </c>
      <c r="BP64" s="30">
        <f t="shared" ref="BP64:CH67" si="68">IF(BP28=0,0,((BP10*0.5)+BO28-BP46)*BP83*BP98*BP$2)</f>
        <v>0</v>
      </c>
      <c r="BQ64" s="30">
        <f t="shared" si="68"/>
        <v>0</v>
      </c>
      <c r="BR64" s="30">
        <f t="shared" si="68"/>
        <v>0</v>
      </c>
      <c r="BS64" s="30">
        <f t="shared" si="68"/>
        <v>0</v>
      </c>
      <c r="BT64" s="30">
        <f t="shared" si="68"/>
        <v>0</v>
      </c>
      <c r="BU64" s="30">
        <f t="shared" si="68"/>
        <v>0</v>
      </c>
      <c r="BV64" s="30">
        <f t="shared" si="68"/>
        <v>0</v>
      </c>
      <c r="BW64" s="30">
        <f t="shared" si="68"/>
        <v>0</v>
      </c>
      <c r="BX64" s="30">
        <f t="shared" si="68"/>
        <v>0</v>
      </c>
      <c r="BY64" s="30">
        <f t="shared" si="68"/>
        <v>0</v>
      </c>
      <c r="BZ64" s="30">
        <f t="shared" si="68"/>
        <v>0</v>
      </c>
      <c r="CA64" s="30">
        <f t="shared" si="68"/>
        <v>0</v>
      </c>
      <c r="CB64" s="30">
        <f t="shared" si="68"/>
        <v>0</v>
      </c>
      <c r="CC64" s="30">
        <f t="shared" si="68"/>
        <v>0</v>
      </c>
      <c r="CD64" s="30">
        <f t="shared" si="68"/>
        <v>0</v>
      </c>
      <c r="CE64" s="30">
        <f t="shared" si="68"/>
        <v>0</v>
      </c>
      <c r="CF64" s="30">
        <f t="shared" si="68"/>
        <v>0</v>
      </c>
      <c r="CG64" s="30">
        <f t="shared" si="68"/>
        <v>0</v>
      </c>
      <c r="CH64" s="34">
        <f t="shared" si="68"/>
        <v>0</v>
      </c>
    </row>
    <row r="65" spans="1:88" ht="15.6" x14ac:dyDescent="0.3">
      <c r="A65" s="551"/>
      <c r="B65" s="14" t="str">
        <f t="shared" si="62"/>
        <v>HVAC</v>
      </c>
      <c r="C65" s="30">
        <f t="shared" si="65"/>
        <v>0</v>
      </c>
      <c r="D65" s="30">
        <f t="shared" si="66"/>
        <v>0</v>
      </c>
      <c r="E65" s="30">
        <f t="shared" ref="E65:BP68" si="69">IF(E29=0,0,((E11*0.5)+D29-E47)*E84*E99*E$2)</f>
        <v>0</v>
      </c>
      <c r="F65" s="30">
        <f t="shared" si="69"/>
        <v>0</v>
      </c>
      <c r="G65" s="30">
        <f t="shared" si="69"/>
        <v>0</v>
      </c>
      <c r="H65" s="30">
        <f t="shared" si="69"/>
        <v>0</v>
      </c>
      <c r="I65" s="30">
        <f t="shared" si="69"/>
        <v>0</v>
      </c>
      <c r="J65" s="30">
        <f t="shared" si="69"/>
        <v>0</v>
      </c>
      <c r="K65" s="30">
        <f t="shared" si="69"/>
        <v>0</v>
      </c>
      <c r="L65" s="30">
        <f t="shared" si="69"/>
        <v>0</v>
      </c>
      <c r="M65" s="30">
        <f t="shared" si="69"/>
        <v>0</v>
      </c>
      <c r="N65" s="30">
        <f t="shared" si="69"/>
        <v>73.191031574131799</v>
      </c>
      <c r="O65" s="30">
        <f t="shared" si="69"/>
        <v>173.13405202690285</v>
      </c>
      <c r="P65" s="30">
        <f t="shared" si="69"/>
        <v>147.74206735486496</v>
      </c>
      <c r="Q65" s="30">
        <f t="shared" si="69"/>
        <v>108.01608266685606</v>
      </c>
      <c r="R65" s="30">
        <f t="shared" si="69"/>
        <v>58.004809362924945</v>
      </c>
      <c r="S65" s="30">
        <f t="shared" si="69"/>
        <v>87.945472958345789</v>
      </c>
      <c r="T65" s="30">
        <f t="shared" si="69"/>
        <v>408.88917202451381</v>
      </c>
      <c r="U65" s="30">
        <f t="shared" si="69"/>
        <v>425.15646696688913</v>
      </c>
      <c r="V65" s="30">
        <f t="shared" si="69"/>
        <v>441.03406692301752</v>
      </c>
      <c r="W65" s="30">
        <f t="shared" si="69"/>
        <v>215.01247332614906</v>
      </c>
      <c r="X65" s="30">
        <f t="shared" si="69"/>
        <v>60.539884592084874</v>
      </c>
      <c r="Y65" s="30">
        <f t="shared" si="69"/>
        <v>119.1497817264144</v>
      </c>
      <c r="Z65" s="30">
        <f t="shared" si="69"/>
        <v>146.3820631482636</v>
      </c>
      <c r="AA65" s="30">
        <f t="shared" si="69"/>
        <v>173.13405202690285</v>
      </c>
      <c r="AB65" s="30">
        <f t="shared" si="69"/>
        <v>147.74206735486496</v>
      </c>
      <c r="AC65" s="30">
        <f t="shared" si="69"/>
        <v>108.01608266685606</v>
      </c>
      <c r="AD65" s="30">
        <f t="shared" si="69"/>
        <v>58.004809362924945</v>
      </c>
      <c r="AE65" s="30">
        <f t="shared" si="69"/>
        <v>87.945472958345789</v>
      </c>
      <c r="AF65" s="30">
        <f t="shared" si="69"/>
        <v>408.88917202451381</v>
      </c>
      <c r="AG65" s="30">
        <f t="shared" si="69"/>
        <v>425.15646696688913</v>
      </c>
      <c r="AH65" s="30">
        <f t="shared" si="69"/>
        <v>441.03406692301752</v>
      </c>
      <c r="AI65" s="30">
        <f t="shared" si="69"/>
        <v>215.01247332614906</v>
      </c>
      <c r="AJ65" s="30">
        <f t="shared" si="69"/>
        <v>60.539884592084874</v>
      </c>
      <c r="AK65" s="30">
        <f t="shared" si="69"/>
        <v>119.1497817264144</v>
      </c>
      <c r="AL65" s="30">
        <f t="shared" si="69"/>
        <v>146.3820631482636</v>
      </c>
      <c r="AM65" s="30">
        <f t="shared" si="69"/>
        <v>173.13405202690285</v>
      </c>
      <c r="AN65" s="30">
        <f t="shared" si="69"/>
        <v>147.74206735486496</v>
      </c>
      <c r="AO65" s="30">
        <f t="shared" si="69"/>
        <v>108.01608266685606</v>
      </c>
      <c r="AP65" s="30">
        <f t="shared" si="69"/>
        <v>58.004809362924945</v>
      </c>
      <c r="AQ65" s="30">
        <f t="shared" si="69"/>
        <v>87.945472958345789</v>
      </c>
      <c r="AR65" s="30">
        <f t="shared" si="69"/>
        <v>408.88917202451381</v>
      </c>
      <c r="AS65" s="30">
        <f t="shared" si="69"/>
        <v>425.15646696688913</v>
      </c>
      <c r="AT65" s="30">
        <f t="shared" si="69"/>
        <v>441.03406692301752</v>
      </c>
      <c r="AU65" s="30">
        <f t="shared" si="69"/>
        <v>215.01247332614906</v>
      </c>
      <c r="AV65" s="30">
        <f t="shared" si="69"/>
        <v>60.539884592084874</v>
      </c>
      <c r="AW65" s="30">
        <f t="shared" si="69"/>
        <v>119.1497817264144</v>
      </c>
      <c r="AX65" s="30">
        <f t="shared" si="69"/>
        <v>146.3820631482636</v>
      </c>
      <c r="AY65" s="30">
        <f t="shared" si="69"/>
        <v>173.13405202690285</v>
      </c>
      <c r="AZ65" s="30">
        <f t="shared" si="69"/>
        <v>147.74206735486496</v>
      </c>
      <c r="BA65" s="30">
        <f t="shared" si="69"/>
        <v>108.01608266685606</v>
      </c>
      <c r="BB65" s="30">
        <f t="shared" si="69"/>
        <v>58.004809362924945</v>
      </c>
      <c r="BC65" s="30">
        <f t="shared" si="69"/>
        <v>87.945472958345789</v>
      </c>
      <c r="BD65" s="30">
        <f t="shared" si="69"/>
        <v>408.88917202451381</v>
      </c>
      <c r="BE65" s="30">
        <f t="shared" si="69"/>
        <v>425.15646696688913</v>
      </c>
      <c r="BF65" s="30">
        <f t="shared" si="69"/>
        <v>441.03406692301752</v>
      </c>
      <c r="BG65" s="30">
        <f t="shared" si="69"/>
        <v>215.01247332614906</v>
      </c>
      <c r="BH65" s="30">
        <f t="shared" si="69"/>
        <v>60.539884592084874</v>
      </c>
      <c r="BI65" s="30">
        <f t="shared" si="69"/>
        <v>119.1497817264144</v>
      </c>
      <c r="BJ65" s="30">
        <f t="shared" si="69"/>
        <v>146.3820631482636</v>
      </c>
      <c r="BK65" s="30">
        <f t="shared" si="69"/>
        <v>173.13405202690285</v>
      </c>
      <c r="BL65" s="30">
        <f t="shared" si="69"/>
        <v>147.74206735486496</v>
      </c>
      <c r="BM65" s="30">
        <f t="shared" si="69"/>
        <v>108.01608266685606</v>
      </c>
      <c r="BN65" s="30">
        <f t="shared" si="69"/>
        <v>58.004809362924945</v>
      </c>
      <c r="BO65" s="30">
        <f t="shared" si="69"/>
        <v>87.945472958345789</v>
      </c>
      <c r="BP65" s="30">
        <f t="shared" si="69"/>
        <v>408.88917202451381</v>
      </c>
      <c r="BQ65" s="30">
        <f t="shared" si="68"/>
        <v>425.15646696688913</v>
      </c>
      <c r="BR65" s="30">
        <f t="shared" si="68"/>
        <v>441.03406692301752</v>
      </c>
      <c r="BS65" s="30">
        <f t="shared" si="68"/>
        <v>215.01247332614906</v>
      </c>
      <c r="BT65" s="30">
        <f t="shared" si="68"/>
        <v>60.539884592084874</v>
      </c>
      <c r="BU65" s="30">
        <f t="shared" si="68"/>
        <v>119.1497817264144</v>
      </c>
      <c r="BV65" s="30">
        <f t="shared" si="68"/>
        <v>146.3820631482636</v>
      </c>
      <c r="BW65" s="30">
        <f t="shared" si="68"/>
        <v>173.13405202690285</v>
      </c>
      <c r="BX65" s="30">
        <f t="shared" si="68"/>
        <v>147.74206735486496</v>
      </c>
      <c r="BY65" s="30">
        <f t="shared" si="68"/>
        <v>108.01608266685606</v>
      </c>
      <c r="BZ65" s="30">
        <f t="shared" si="68"/>
        <v>58.004809362924945</v>
      </c>
      <c r="CA65" s="30">
        <f t="shared" si="68"/>
        <v>87.945472958345789</v>
      </c>
      <c r="CB65" s="30">
        <f t="shared" si="68"/>
        <v>408.88917202451381</v>
      </c>
      <c r="CC65" s="30">
        <f t="shared" si="68"/>
        <v>425.15646696688913</v>
      </c>
      <c r="CD65" s="30">
        <f t="shared" si="68"/>
        <v>441.03406692301752</v>
      </c>
      <c r="CE65" s="30">
        <f t="shared" si="68"/>
        <v>215.01247332614906</v>
      </c>
      <c r="CF65" s="30">
        <f t="shared" si="68"/>
        <v>60.539884592084874</v>
      </c>
      <c r="CG65" s="30">
        <f t="shared" si="68"/>
        <v>119.1497817264144</v>
      </c>
      <c r="CH65" s="34">
        <f t="shared" si="68"/>
        <v>146.3820631482636</v>
      </c>
    </row>
    <row r="66" spans="1:88" ht="15.6" x14ac:dyDescent="0.3">
      <c r="A66" s="551"/>
      <c r="B66" s="14" t="str">
        <f t="shared" si="62"/>
        <v>Lighting</v>
      </c>
      <c r="C66" s="30">
        <f t="shared" si="65"/>
        <v>133.68272163658341</v>
      </c>
      <c r="D66" s="30">
        <f t="shared" si="66"/>
        <v>207.26017026587286</v>
      </c>
      <c r="E66" s="30">
        <f t="shared" si="69"/>
        <v>225.05263896999872</v>
      </c>
      <c r="F66" s="30">
        <f t="shared" si="69"/>
        <v>936.06501921235815</v>
      </c>
      <c r="G66" s="30">
        <f t="shared" si="69"/>
        <v>2343.1002712731465</v>
      </c>
      <c r="H66" s="30">
        <f t="shared" si="69"/>
        <v>3397.8065438313824</v>
      </c>
      <c r="I66" s="30">
        <f t="shared" si="69"/>
        <v>4016.9283707966833</v>
      </c>
      <c r="J66" s="30">
        <f>IF(J30=0,0,((J12*0.5)+I30-J48)*J85*J100*J$2)</f>
        <v>3259.3287700501778</v>
      </c>
      <c r="K66" s="30">
        <f t="shared" si="69"/>
        <v>3492.9697363604428</v>
      </c>
      <c r="L66" s="30">
        <f t="shared" si="69"/>
        <v>3051.2431739283984</v>
      </c>
      <c r="M66" s="30">
        <f t="shared" si="69"/>
        <v>3640.4531227150105</v>
      </c>
      <c r="N66" s="30">
        <f t="shared" si="69"/>
        <v>4850.3958581539318</v>
      </c>
      <c r="O66" s="30">
        <f t="shared" si="69"/>
        <v>5137.3381516071895</v>
      </c>
      <c r="P66" s="30">
        <f t="shared" si="69"/>
        <v>3959.6927591035169</v>
      </c>
      <c r="Q66" s="30">
        <f t="shared" si="69"/>
        <v>4324.2363859984816</v>
      </c>
      <c r="R66" s="30">
        <f t="shared" si="69"/>
        <v>4436.0991232760734</v>
      </c>
      <c r="S66" s="30">
        <f t="shared" si="69"/>
        <v>6194.0016659944995</v>
      </c>
      <c r="T66" s="30">
        <f t="shared" si="69"/>
        <v>8588.303352724728</v>
      </c>
      <c r="U66" s="30">
        <f t="shared" si="69"/>
        <v>10037.751051635914</v>
      </c>
      <c r="V66" s="30">
        <f t="shared" si="69"/>
        <v>7993.4397900107133</v>
      </c>
      <c r="W66" s="30">
        <f t="shared" si="69"/>
        <v>8449.0691356602983</v>
      </c>
      <c r="X66" s="30">
        <f t="shared" si="69"/>
        <v>6505.5214528701335</v>
      </c>
      <c r="Y66" s="30">
        <f t="shared" si="69"/>
        <v>4783.8184412357823</v>
      </c>
      <c r="Z66" s="30">
        <f t="shared" si="69"/>
        <v>4850.3958581539318</v>
      </c>
      <c r="AA66" s="30">
        <f t="shared" si="69"/>
        <v>5137.3381516071895</v>
      </c>
      <c r="AB66" s="30">
        <f t="shared" si="69"/>
        <v>3959.6927591035169</v>
      </c>
      <c r="AC66" s="30">
        <f t="shared" si="69"/>
        <v>4324.2363859984816</v>
      </c>
      <c r="AD66" s="30">
        <f t="shared" si="69"/>
        <v>4436.0991232760734</v>
      </c>
      <c r="AE66" s="30">
        <f t="shared" si="69"/>
        <v>6194.0016659944995</v>
      </c>
      <c r="AF66" s="30">
        <f t="shared" si="69"/>
        <v>8588.303352724728</v>
      </c>
      <c r="AG66" s="30">
        <f t="shared" si="69"/>
        <v>10037.751051635914</v>
      </c>
      <c r="AH66" s="30">
        <f t="shared" si="69"/>
        <v>7993.4397900107133</v>
      </c>
      <c r="AI66" s="30">
        <f t="shared" si="69"/>
        <v>8449.0691356602983</v>
      </c>
      <c r="AJ66" s="30">
        <f t="shared" si="69"/>
        <v>6505.5214528701335</v>
      </c>
      <c r="AK66" s="30">
        <f t="shared" si="69"/>
        <v>4783.8184412357823</v>
      </c>
      <c r="AL66" s="30">
        <f t="shared" si="69"/>
        <v>4850.3958581539318</v>
      </c>
      <c r="AM66" s="30">
        <f t="shared" si="69"/>
        <v>5137.3381516071895</v>
      </c>
      <c r="AN66" s="30">
        <f t="shared" si="69"/>
        <v>3959.6927591035169</v>
      </c>
      <c r="AO66" s="30">
        <f t="shared" si="69"/>
        <v>4324.2363859984816</v>
      </c>
      <c r="AP66" s="30">
        <f t="shared" si="69"/>
        <v>4436.0991232760734</v>
      </c>
      <c r="AQ66" s="30">
        <f t="shared" si="69"/>
        <v>6194.0016659944995</v>
      </c>
      <c r="AR66" s="30">
        <f t="shared" si="69"/>
        <v>8588.303352724728</v>
      </c>
      <c r="AS66" s="30">
        <f t="shared" si="69"/>
        <v>10037.751051635914</v>
      </c>
      <c r="AT66" s="30">
        <f t="shared" si="69"/>
        <v>7993.4397900107133</v>
      </c>
      <c r="AU66" s="30">
        <f t="shared" si="69"/>
        <v>8449.0691356602983</v>
      </c>
      <c r="AV66" s="30">
        <f t="shared" si="69"/>
        <v>6505.5214528701335</v>
      </c>
      <c r="AW66" s="30">
        <f t="shared" si="69"/>
        <v>4783.8184412357823</v>
      </c>
      <c r="AX66" s="30">
        <f t="shared" si="69"/>
        <v>4850.3958581539318</v>
      </c>
      <c r="AY66" s="30">
        <f t="shared" si="69"/>
        <v>5137.3381516071895</v>
      </c>
      <c r="AZ66" s="30">
        <f t="shared" si="69"/>
        <v>3959.6927591035169</v>
      </c>
      <c r="BA66" s="30">
        <f t="shared" si="69"/>
        <v>4324.2363859984816</v>
      </c>
      <c r="BB66" s="30">
        <f t="shared" si="69"/>
        <v>4436.0991232760734</v>
      </c>
      <c r="BC66" s="30">
        <f t="shared" si="69"/>
        <v>6194.0016659944995</v>
      </c>
      <c r="BD66" s="30">
        <f t="shared" si="69"/>
        <v>8588.303352724728</v>
      </c>
      <c r="BE66" s="30">
        <f t="shared" si="69"/>
        <v>10037.751051635914</v>
      </c>
      <c r="BF66" s="30">
        <f t="shared" si="69"/>
        <v>7993.4397900107133</v>
      </c>
      <c r="BG66" s="30">
        <f t="shared" si="69"/>
        <v>8449.0691356602983</v>
      </c>
      <c r="BH66" s="30">
        <f t="shared" si="69"/>
        <v>6505.5214528701335</v>
      </c>
      <c r="BI66" s="30">
        <f t="shared" si="69"/>
        <v>4783.8184412357823</v>
      </c>
      <c r="BJ66" s="30">
        <f t="shared" si="69"/>
        <v>4850.3958581539318</v>
      </c>
      <c r="BK66" s="30">
        <f t="shared" si="69"/>
        <v>5137.3381516071895</v>
      </c>
      <c r="BL66" s="30">
        <f t="shared" si="69"/>
        <v>3959.6927591035169</v>
      </c>
      <c r="BM66" s="30">
        <f t="shared" si="69"/>
        <v>4324.2363859984816</v>
      </c>
      <c r="BN66" s="30">
        <f t="shared" si="69"/>
        <v>4436.0991232760734</v>
      </c>
      <c r="BO66" s="30">
        <f t="shared" si="69"/>
        <v>6194.0016659944995</v>
      </c>
      <c r="BP66" s="30">
        <f t="shared" si="69"/>
        <v>8588.303352724728</v>
      </c>
      <c r="BQ66" s="30">
        <f t="shared" si="68"/>
        <v>10037.751051635914</v>
      </c>
      <c r="BR66" s="30">
        <f t="shared" si="68"/>
        <v>7993.4397900107133</v>
      </c>
      <c r="BS66" s="30">
        <f t="shared" si="68"/>
        <v>8449.0691356602983</v>
      </c>
      <c r="BT66" s="30">
        <f t="shared" si="68"/>
        <v>6505.5214528701335</v>
      </c>
      <c r="BU66" s="30">
        <f t="shared" si="68"/>
        <v>4783.8184412357823</v>
      </c>
      <c r="BV66" s="30">
        <f t="shared" si="68"/>
        <v>4850.3958581539318</v>
      </c>
      <c r="BW66" s="30">
        <f t="shared" si="68"/>
        <v>5137.3381516071895</v>
      </c>
      <c r="BX66" s="30">
        <f t="shared" si="68"/>
        <v>3959.6927591035169</v>
      </c>
      <c r="BY66" s="30">
        <f t="shared" si="68"/>
        <v>4324.2363859984816</v>
      </c>
      <c r="BZ66" s="30">
        <f t="shared" si="68"/>
        <v>4436.0991232760734</v>
      </c>
      <c r="CA66" s="30">
        <f t="shared" si="68"/>
        <v>6194.0016659944995</v>
      </c>
      <c r="CB66" s="30">
        <f t="shared" si="68"/>
        <v>8588.303352724728</v>
      </c>
      <c r="CC66" s="30">
        <f t="shared" si="68"/>
        <v>10037.751051635914</v>
      </c>
      <c r="CD66" s="30">
        <f t="shared" si="68"/>
        <v>7993.4397900107133</v>
      </c>
      <c r="CE66" s="30">
        <f t="shared" si="68"/>
        <v>8449.0691356602983</v>
      </c>
      <c r="CF66" s="30">
        <f t="shared" si="68"/>
        <v>6505.5214528701335</v>
      </c>
      <c r="CG66" s="30">
        <f t="shared" si="68"/>
        <v>4783.8184412357823</v>
      </c>
      <c r="CH66" s="34">
        <f t="shared" si="68"/>
        <v>4850.3958581539318</v>
      </c>
    </row>
    <row r="67" spans="1:88" ht="15.6" x14ac:dyDescent="0.3">
      <c r="A67" s="551"/>
      <c r="B67" s="14" t="str">
        <f t="shared" si="62"/>
        <v>Miscellaneous</v>
      </c>
      <c r="C67" s="30">
        <f t="shared" si="65"/>
        <v>0</v>
      </c>
      <c r="D67" s="30">
        <f t="shared" si="66"/>
        <v>0</v>
      </c>
      <c r="E67" s="30">
        <f t="shared" si="69"/>
        <v>0</v>
      </c>
      <c r="F67" s="30">
        <f t="shared" si="69"/>
        <v>0</v>
      </c>
      <c r="G67" s="30">
        <f t="shared" si="69"/>
        <v>0</v>
      </c>
      <c r="H67" s="30">
        <f t="shared" si="69"/>
        <v>0</v>
      </c>
      <c r="I67" s="30">
        <f t="shared" si="69"/>
        <v>0</v>
      </c>
      <c r="J67" s="30">
        <f t="shared" si="69"/>
        <v>0</v>
      </c>
      <c r="K67" s="30">
        <f t="shared" si="69"/>
        <v>0</v>
      </c>
      <c r="L67" s="30">
        <f t="shared" si="69"/>
        <v>0</v>
      </c>
      <c r="M67" s="30">
        <f t="shared" si="69"/>
        <v>0</v>
      </c>
      <c r="N67" s="30">
        <f t="shared" si="69"/>
        <v>0</v>
      </c>
      <c r="O67" s="30">
        <f t="shared" si="69"/>
        <v>0</v>
      </c>
      <c r="P67" s="30">
        <f t="shared" si="69"/>
        <v>0</v>
      </c>
      <c r="Q67" s="30">
        <f t="shared" si="69"/>
        <v>0</v>
      </c>
      <c r="R67" s="30">
        <f t="shared" si="69"/>
        <v>0</v>
      </c>
      <c r="S67" s="30">
        <f t="shared" si="69"/>
        <v>0</v>
      </c>
      <c r="T67" s="30">
        <f t="shared" si="69"/>
        <v>0</v>
      </c>
      <c r="U67" s="30">
        <f t="shared" si="69"/>
        <v>0</v>
      </c>
      <c r="V67" s="30">
        <f t="shared" si="69"/>
        <v>0</v>
      </c>
      <c r="W67" s="30">
        <f t="shared" si="69"/>
        <v>0</v>
      </c>
      <c r="X67" s="30">
        <f t="shared" si="69"/>
        <v>0</v>
      </c>
      <c r="Y67" s="30">
        <f t="shared" si="69"/>
        <v>0</v>
      </c>
      <c r="Z67" s="30">
        <f t="shared" si="69"/>
        <v>0</v>
      </c>
      <c r="AA67" s="30">
        <f t="shared" si="69"/>
        <v>0</v>
      </c>
      <c r="AB67" s="30">
        <f t="shared" si="69"/>
        <v>0</v>
      </c>
      <c r="AC67" s="30">
        <f t="shared" si="69"/>
        <v>0</v>
      </c>
      <c r="AD67" s="30">
        <f t="shared" si="69"/>
        <v>0</v>
      </c>
      <c r="AE67" s="30">
        <f t="shared" si="69"/>
        <v>0</v>
      </c>
      <c r="AF67" s="30">
        <f t="shared" si="69"/>
        <v>0</v>
      </c>
      <c r="AG67" s="30">
        <f t="shared" si="69"/>
        <v>0</v>
      </c>
      <c r="AH67" s="30">
        <f t="shared" si="69"/>
        <v>0</v>
      </c>
      <c r="AI67" s="30">
        <f t="shared" si="69"/>
        <v>0</v>
      </c>
      <c r="AJ67" s="30">
        <f t="shared" si="69"/>
        <v>0</v>
      </c>
      <c r="AK67" s="30">
        <f t="shared" si="69"/>
        <v>0</v>
      </c>
      <c r="AL67" s="30">
        <f t="shared" si="69"/>
        <v>0</v>
      </c>
      <c r="AM67" s="30">
        <f t="shared" si="69"/>
        <v>0</v>
      </c>
      <c r="AN67" s="30">
        <f t="shared" si="69"/>
        <v>0</v>
      </c>
      <c r="AO67" s="30">
        <f t="shared" si="69"/>
        <v>0</v>
      </c>
      <c r="AP67" s="30">
        <f t="shared" si="69"/>
        <v>0</v>
      </c>
      <c r="AQ67" s="30">
        <f t="shared" si="69"/>
        <v>0</v>
      </c>
      <c r="AR67" s="30">
        <f t="shared" si="69"/>
        <v>0</v>
      </c>
      <c r="AS67" s="30">
        <f t="shared" si="69"/>
        <v>0</v>
      </c>
      <c r="AT67" s="30">
        <f t="shared" si="69"/>
        <v>0</v>
      </c>
      <c r="AU67" s="30">
        <f t="shared" si="69"/>
        <v>0</v>
      </c>
      <c r="AV67" s="30">
        <f t="shared" si="69"/>
        <v>0</v>
      </c>
      <c r="AW67" s="30">
        <f t="shared" si="69"/>
        <v>0</v>
      </c>
      <c r="AX67" s="30">
        <f t="shared" si="69"/>
        <v>0</v>
      </c>
      <c r="AY67" s="30">
        <f t="shared" si="69"/>
        <v>0</v>
      </c>
      <c r="AZ67" s="30">
        <f t="shared" si="69"/>
        <v>0</v>
      </c>
      <c r="BA67" s="30">
        <f t="shared" si="69"/>
        <v>0</v>
      </c>
      <c r="BB67" s="30">
        <f t="shared" si="69"/>
        <v>0</v>
      </c>
      <c r="BC67" s="30">
        <f t="shared" si="69"/>
        <v>0</v>
      </c>
      <c r="BD67" s="30">
        <f t="shared" si="69"/>
        <v>0</v>
      </c>
      <c r="BE67" s="30">
        <f t="shared" si="69"/>
        <v>0</v>
      </c>
      <c r="BF67" s="30">
        <f t="shared" si="69"/>
        <v>0</v>
      </c>
      <c r="BG67" s="30">
        <f t="shared" si="69"/>
        <v>0</v>
      </c>
      <c r="BH67" s="30">
        <f t="shared" si="69"/>
        <v>0</v>
      </c>
      <c r="BI67" s="30">
        <f t="shared" si="69"/>
        <v>0</v>
      </c>
      <c r="BJ67" s="30">
        <f t="shared" si="69"/>
        <v>0</v>
      </c>
      <c r="BK67" s="30">
        <f t="shared" si="69"/>
        <v>0</v>
      </c>
      <c r="BL67" s="30">
        <f t="shared" si="69"/>
        <v>0</v>
      </c>
      <c r="BM67" s="30">
        <f t="shared" si="69"/>
        <v>0</v>
      </c>
      <c r="BN67" s="30">
        <f t="shared" si="69"/>
        <v>0</v>
      </c>
      <c r="BO67" s="30">
        <f t="shared" si="69"/>
        <v>0</v>
      </c>
      <c r="BP67" s="30">
        <f t="shared" si="69"/>
        <v>0</v>
      </c>
      <c r="BQ67" s="30">
        <f t="shared" si="68"/>
        <v>0</v>
      </c>
      <c r="BR67" s="30">
        <f t="shared" si="68"/>
        <v>0</v>
      </c>
      <c r="BS67" s="30">
        <f t="shared" si="68"/>
        <v>0</v>
      </c>
      <c r="BT67" s="30">
        <f t="shared" si="68"/>
        <v>0</v>
      </c>
      <c r="BU67" s="30">
        <f t="shared" si="68"/>
        <v>0</v>
      </c>
      <c r="BV67" s="30">
        <f t="shared" si="68"/>
        <v>0</v>
      </c>
      <c r="BW67" s="30">
        <f t="shared" si="68"/>
        <v>0</v>
      </c>
      <c r="BX67" s="30">
        <f t="shared" si="68"/>
        <v>0</v>
      </c>
      <c r="BY67" s="30">
        <f t="shared" si="68"/>
        <v>0</v>
      </c>
      <c r="BZ67" s="30">
        <f t="shared" si="68"/>
        <v>0</v>
      </c>
      <c r="CA67" s="30">
        <f t="shared" si="68"/>
        <v>0</v>
      </c>
      <c r="CB67" s="30">
        <f t="shared" si="68"/>
        <v>0</v>
      </c>
      <c r="CC67" s="30">
        <f t="shared" si="68"/>
        <v>0</v>
      </c>
      <c r="CD67" s="30">
        <f t="shared" si="68"/>
        <v>0</v>
      </c>
      <c r="CE67" s="30">
        <f t="shared" si="68"/>
        <v>0</v>
      </c>
      <c r="CF67" s="30">
        <f t="shared" si="68"/>
        <v>0</v>
      </c>
      <c r="CG67" s="30">
        <f t="shared" si="68"/>
        <v>0</v>
      </c>
      <c r="CH67" s="34">
        <f t="shared" si="68"/>
        <v>0</v>
      </c>
    </row>
    <row r="68" spans="1:88" ht="15.75" customHeight="1" x14ac:dyDescent="0.3">
      <c r="A68" s="551"/>
      <c r="B68" s="14" t="str">
        <f t="shared" si="62"/>
        <v>Motors</v>
      </c>
      <c r="C68" s="30">
        <f t="shared" si="65"/>
        <v>0</v>
      </c>
      <c r="D68" s="30">
        <f t="shared" si="66"/>
        <v>0</v>
      </c>
      <c r="E68" s="30">
        <f t="shared" si="69"/>
        <v>0</v>
      </c>
      <c r="F68" s="30">
        <f t="shared" si="69"/>
        <v>0</v>
      </c>
      <c r="G68" s="30">
        <f t="shared" si="69"/>
        <v>0</v>
      </c>
      <c r="H68" s="30">
        <f t="shared" si="69"/>
        <v>0</v>
      </c>
      <c r="I68" s="30">
        <f t="shared" si="69"/>
        <v>0</v>
      </c>
      <c r="J68" s="30">
        <f t="shared" si="69"/>
        <v>1009.0187174739842</v>
      </c>
      <c r="K68" s="30">
        <f t="shared" si="69"/>
        <v>2016.1239222877002</v>
      </c>
      <c r="L68" s="30">
        <f t="shared" si="69"/>
        <v>1325.7320221996147</v>
      </c>
      <c r="M68" s="30">
        <f t="shared" si="69"/>
        <v>1214.2427077534724</v>
      </c>
      <c r="N68" s="30">
        <f t="shared" si="69"/>
        <v>1259.9432377158905</v>
      </c>
      <c r="O68" s="30">
        <f t="shared" si="69"/>
        <v>1240.8592683427921</v>
      </c>
      <c r="P68" s="30">
        <f t="shared" si="69"/>
        <v>1153.9748111571189</v>
      </c>
      <c r="Q68" s="30">
        <f t="shared" si="69"/>
        <v>1285.2584430533591</v>
      </c>
      <c r="R68" s="30">
        <f t="shared" si="69"/>
        <v>1191.2227957075456</v>
      </c>
      <c r="S68" s="30">
        <f t="shared" si="69"/>
        <v>1453.4273494135512</v>
      </c>
      <c r="T68" s="30">
        <f t="shared" si="69"/>
        <v>2382.2495390361187</v>
      </c>
      <c r="U68" s="30">
        <f t="shared" si="69"/>
        <v>2302.0652231722283</v>
      </c>
      <c r="V68" s="30">
        <f t="shared" si="69"/>
        <v>2291.6820586448207</v>
      </c>
      <c r="W68" s="30">
        <f t="shared" si="69"/>
        <v>2289.5090748554298</v>
      </c>
      <c r="X68" s="30">
        <f t="shared" si="69"/>
        <v>1505.5004616027393</v>
      </c>
      <c r="Y68" s="30">
        <f t="shared" si="69"/>
        <v>1378.8932653128338</v>
      </c>
      <c r="Z68" s="30">
        <f t="shared" si="69"/>
        <v>1339.9430366997306</v>
      </c>
      <c r="AA68" s="30">
        <f t="shared" si="69"/>
        <v>1240.8592683427921</v>
      </c>
      <c r="AB68" s="30">
        <f t="shared" si="69"/>
        <v>1153.9748111571189</v>
      </c>
      <c r="AC68" s="30">
        <f t="shared" si="69"/>
        <v>1285.2584430533591</v>
      </c>
      <c r="AD68" s="30">
        <f t="shared" si="69"/>
        <v>1191.2227957075456</v>
      </c>
      <c r="AE68" s="30">
        <f t="shared" si="69"/>
        <v>1453.4273494135512</v>
      </c>
      <c r="AF68" s="30">
        <f t="shared" si="69"/>
        <v>2382.2495390361187</v>
      </c>
      <c r="AG68" s="30">
        <f t="shared" si="69"/>
        <v>2302.0652231722283</v>
      </c>
      <c r="AH68" s="30">
        <f t="shared" si="69"/>
        <v>2291.6820586448207</v>
      </c>
      <c r="AI68" s="30">
        <f t="shared" si="69"/>
        <v>2289.5090748554298</v>
      </c>
      <c r="AJ68" s="30">
        <f t="shared" si="69"/>
        <v>1505.5004616027393</v>
      </c>
      <c r="AK68" s="30">
        <f t="shared" si="69"/>
        <v>1378.8932653128338</v>
      </c>
      <c r="AL68" s="30">
        <f t="shared" si="69"/>
        <v>1339.9430366997306</v>
      </c>
      <c r="AM68" s="30">
        <f t="shared" si="69"/>
        <v>1240.8592683427921</v>
      </c>
      <c r="AN68" s="30">
        <f t="shared" si="69"/>
        <v>1153.9748111571189</v>
      </c>
      <c r="AO68" s="30">
        <f t="shared" si="69"/>
        <v>1285.2584430533591</v>
      </c>
      <c r="AP68" s="30">
        <f t="shared" si="69"/>
        <v>1191.2227957075456</v>
      </c>
      <c r="AQ68" s="30">
        <f t="shared" si="69"/>
        <v>1453.4273494135512</v>
      </c>
      <c r="AR68" s="30">
        <f t="shared" si="69"/>
        <v>2382.2495390361187</v>
      </c>
      <c r="AS68" s="30">
        <f t="shared" si="69"/>
        <v>2302.0652231722283</v>
      </c>
      <c r="AT68" s="30">
        <f t="shared" si="69"/>
        <v>2291.6820586448207</v>
      </c>
      <c r="AU68" s="30">
        <f t="shared" si="69"/>
        <v>2289.5090748554298</v>
      </c>
      <c r="AV68" s="30">
        <f t="shared" si="69"/>
        <v>1505.5004616027393</v>
      </c>
      <c r="AW68" s="30">
        <f t="shared" si="69"/>
        <v>1378.8932653128338</v>
      </c>
      <c r="AX68" s="30">
        <f t="shared" si="69"/>
        <v>1339.9430366997306</v>
      </c>
      <c r="AY68" s="30">
        <f t="shared" si="69"/>
        <v>1240.8592683427921</v>
      </c>
      <c r="AZ68" s="30">
        <f t="shared" si="69"/>
        <v>1153.9748111571189</v>
      </c>
      <c r="BA68" s="30">
        <f t="shared" si="69"/>
        <v>1285.2584430533591</v>
      </c>
      <c r="BB68" s="30">
        <f t="shared" si="69"/>
        <v>1191.2227957075456</v>
      </c>
      <c r="BC68" s="30">
        <f t="shared" si="69"/>
        <v>1453.4273494135512</v>
      </c>
      <c r="BD68" s="30">
        <f t="shared" si="69"/>
        <v>2382.2495390361187</v>
      </c>
      <c r="BE68" s="30">
        <f t="shared" si="69"/>
        <v>2302.0652231722283</v>
      </c>
      <c r="BF68" s="30">
        <f t="shared" si="69"/>
        <v>2291.6820586448207</v>
      </c>
      <c r="BG68" s="30">
        <f t="shared" si="69"/>
        <v>2289.5090748554298</v>
      </c>
      <c r="BH68" s="30">
        <f t="shared" si="69"/>
        <v>1505.5004616027393</v>
      </c>
      <c r="BI68" s="30">
        <f t="shared" si="69"/>
        <v>1378.8932653128338</v>
      </c>
      <c r="BJ68" s="30">
        <f t="shared" si="69"/>
        <v>1339.9430366997306</v>
      </c>
      <c r="BK68" s="30">
        <f t="shared" si="69"/>
        <v>1240.8592683427921</v>
      </c>
      <c r="BL68" s="30">
        <f t="shared" si="69"/>
        <v>1153.9748111571189</v>
      </c>
      <c r="BM68" s="30">
        <f t="shared" si="69"/>
        <v>1285.2584430533591</v>
      </c>
      <c r="BN68" s="30">
        <f t="shared" si="69"/>
        <v>1191.2227957075456</v>
      </c>
      <c r="BO68" s="30">
        <f t="shared" si="69"/>
        <v>1453.4273494135512</v>
      </c>
      <c r="BP68" s="30">
        <f t="shared" ref="BP68:CH71" si="70">IF(BP32=0,0,((BP14*0.5)+BO32-BP50)*BP87*BP102*BP$2)</f>
        <v>2382.2495390361187</v>
      </c>
      <c r="BQ68" s="30">
        <f t="shared" si="70"/>
        <v>2302.0652231722283</v>
      </c>
      <c r="BR68" s="30">
        <f t="shared" si="70"/>
        <v>2291.6820586448207</v>
      </c>
      <c r="BS68" s="30">
        <f t="shared" si="70"/>
        <v>2289.5090748554298</v>
      </c>
      <c r="BT68" s="30">
        <f t="shared" si="70"/>
        <v>1505.5004616027393</v>
      </c>
      <c r="BU68" s="30">
        <f t="shared" si="70"/>
        <v>1378.8932653128338</v>
      </c>
      <c r="BV68" s="30">
        <f t="shared" si="70"/>
        <v>1339.9430366997306</v>
      </c>
      <c r="BW68" s="30">
        <f t="shared" si="70"/>
        <v>1240.8592683427921</v>
      </c>
      <c r="BX68" s="30">
        <f t="shared" si="70"/>
        <v>1153.9748111571189</v>
      </c>
      <c r="BY68" s="30">
        <f t="shared" si="70"/>
        <v>1285.2584430533591</v>
      </c>
      <c r="BZ68" s="30">
        <f t="shared" si="70"/>
        <v>1191.2227957075456</v>
      </c>
      <c r="CA68" s="30">
        <f t="shared" si="70"/>
        <v>1453.4273494135512</v>
      </c>
      <c r="CB68" s="30">
        <f t="shared" si="70"/>
        <v>2382.2495390361187</v>
      </c>
      <c r="CC68" s="30">
        <f t="shared" si="70"/>
        <v>2302.0652231722283</v>
      </c>
      <c r="CD68" s="30">
        <f t="shared" si="70"/>
        <v>2291.6820586448207</v>
      </c>
      <c r="CE68" s="30">
        <f t="shared" si="70"/>
        <v>2289.5090748554298</v>
      </c>
      <c r="CF68" s="30">
        <f t="shared" si="70"/>
        <v>1505.5004616027393</v>
      </c>
      <c r="CG68" s="30">
        <f t="shared" si="70"/>
        <v>1378.8932653128338</v>
      </c>
      <c r="CH68" s="34">
        <f t="shared" si="70"/>
        <v>1339.9430366997306</v>
      </c>
    </row>
    <row r="69" spans="1:88" ht="15.6" x14ac:dyDescent="0.3">
      <c r="A69" s="551"/>
      <c r="B69" s="14" t="str">
        <f t="shared" si="62"/>
        <v>Process</v>
      </c>
      <c r="C69" s="30">
        <f t="shared" si="65"/>
        <v>0</v>
      </c>
      <c r="D69" s="30">
        <f t="shared" si="66"/>
        <v>0</v>
      </c>
      <c r="E69" s="30">
        <f t="shared" ref="E69:BP71" si="71">IF(E33=0,0,((E15*0.5)+D33-E51)*E88*E103*E$2)</f>
        <v>0</v>
      </c>
      <c r="F69" s="30">
        <f t="shared" si="71"/>
        <v>0</v>
      </c>
      <c r="G69" s="30">
        <f t="shared" si="71"/>
        <v>0</v>
      </c>
      <c r="H69" s="30">
        <f t="shared" si="71"/>
        <v>0</v>
      </c>
      <c r="I69" s="30">
        <f t="shared" si="71"/>
        <v>0</v>
      </c>
      <c r="J69" s="30">
        <f t="shared" si="71"/>
        <v>0</v>
      </c>
      <c r="K69" s="30">
        <f t="shared" si="71"/>
        <v>0</v>
      </c>
      <c r="L69" s="30">
        <f t="shared" si="71"/>
        <v>0</v>
      </c>
      <c r="M69" s="30">
        <f t="shared" si="71"/>
        <v>0</v>
      </c>
      <c r="N69" s="30">
        <f t="shared" si="71"/>
        <v>0</v>
      </c>
      <c r="O69" s="30">
        <f t="shared" si="71"/>
        <v>0</v>
      </c>
      <c r="P69" s="30">
        <f t="shared" si="71"/>
        <v>0</v>
      </c>
      <c r="Q69" s="30">
        <f t="shared" si="71"/>
        <v>0</v>
      </c>
      <c r="R69" s="30">
        <f t="shared" si="71"/>
        <v>0</v>
      </c>
      <c r="S69" s="30">
        <f t="shared" si="71"/>
        <v>0</v>
      </c>
      <c r="T69" s="30">
        <f t="shared" si="71"/>
        <v>0</v>
      </c>
      <c r="U69" s="30">
        <f t="shared" si="71"/>
        <v>0</v>
      </c>
      <c r="V69" s="30">
        <f t="shared" si="71"/>
        <v>0</v>
      </c>
      <c r="W69" s="30">
        <f t="shared" si="71"/>
        <v>0</v>
      </c>
      <c r="X69" s="30">
        <f t="shared" si="71"/>
        <v>0</v>
      </c>
      <c r="Y69" s="30">
        <f t="shared" si="71"/>
        <v>0</v>
      </c>
      <c r="Z69" s="30">
        <f t="shared" si="71"/>
        <v>0</v>
      </c>
      <c r="AA69" s="30">
        <f t="shared" si="71"/>
        <v>0</v>
      </c>
      <c r="AB69" s="30">
        <f t="shared" si="71"/>
        <v>0</v>
      </c>
      <c r="AC69" s="30">
        <f t="shared" si="71"/>
        <v>0</v>
      </c>
      <c r="AD69" s="30">
        <f t="shared" si="71"/>
        <v>0</v>
      </c>
      <c r="AE69" s="30">
        <f t="shared" si="71"/>
        <v>0</v>
      </c>
      <c r="AF69" s="30">
        <f t="shared" si="71"/>
        <v>0</v>
      </c>
      <c r="AG69" s="30">
        <f t="shared" si="71"/>
        <v>0</v>
      </c>
      <c r="AH69" s="30">
        <f t="shared" si="71"/>
        <v>0</v>
      </c>
      <c r="AI69" s="30">
        <f t="shared" si="71"/>
        <v>0</v>
      </c>
      <c r="AJ69" s="30">
        <f t="shared" si="71"/>
        <v>0</v>
      </c>
      <c r="AK69" s="30">
        <f t="shared" si="71"/>
        <v>0</v>
      </c>
      <c r="AL69" s="30">
        <f t="shared" si="71"/>
        <v>0</v>
      </c>
      <c r="AM69" s="30">
        <f t="shared" si="71"/>
        <v>0</v>
      </c>
      <c r="AN69" s="30">
        <f t="shared" si="71"/>
        <v>0</v>
      </c>
      <c r="AO69" s="30">
        <f t="shared" si="71"/>
        <v>0</v>
      </c>
      <c r="AP69" s="30">
        <f t="shared" si="71"/>
        <v>0</v>
      </c>
      <c r="AQ69" s="30">
        <f t="shared" si="71"/>
        <v>0</v>
      </c>
      <c r="AR69" s="30">
        <f t="shared" si="71"/>
        <v>0</v>
      </c>
      <c r="AS69" s="30">
        <f t="shared" si="71"/>
        <v>0</v>
      </c>
      <c r="AT69" s="30">
        <f t="shared" si="71"/>
        <v>0</v>
      </c>
      <c r="AU69" s="30">
        <f t="shared" si="71"/>
        <v>0</v>
      </c>
      <c r="AV69" s="30">
        <f t="shared" si="71"/>
        <v>0</v>
      </c>
      <c r="AW69" s="30">
        <f t="shared" si="71"/>
        <v>0</v>
      </c>
      <c r="AX69" s="30">
        <f t="shared" si="71"/>
        <v>0</v>
      </c>
      <c r="AY69" s="30">
        <f t="shared" si="71"/>
        <v>0</v>
      </c>
      <c r="AZ69" s="30">
        <f t="shared" si="71"/>
        <v>0</v>
      </c>
      <c r="BA69" s="30">
        <f t="shared" si="71"/>
        <v>0</v>
      </c>
      <c r="BB69" s="30">
        <f t="shared" si="71"/>
        <v>0</v>
      </c>
      <c r="BC69" s="30">
        <f t="shared" si="71"/>
        <v>0</v>
      </c>
      <c r="BD69" s="30">
        <f t="shared" si="71"/>
        <v>0</v>
      </c>
      <c r="BE69" s="30">
        <f t="shared" si="71"/>
        <v>0</v>
      </c>
      <c r="BF69" s="30">
        <f t="shared" si="71"/>
        <v>0</v>
      </c>
      <c r="BG69" s="30">
        <f t="shared" si="71"/>
        <v>0</v>
      </c>
      <c r="BH69" s="30">
        <f t="shared" si="71"/>
        <v>0</v>
      </c>
      <c r="BI69" s="30">
        <f t="shared" si="71"/>
        <v>0</v>
      </c>
      <c r="BJ69" s="30">
        <f t="shared" si="71"/>
        <v>0</v>
      </c>
      <c r="BK69" s="30">
        <f t="shared" si="71"/>
        <v>0</v>
      </c>
      <c r="BL69" s="30">
        <f t="shared" si="71"/>
        <v>0</v>
      </c>
      <c r="BM69" s="30">
        <f t="shared" si="71"/>
        <v>0</v>
      </c>
      <c r="BN69" s="30">
        <f t="shared" si="71"/>
        <v>0</v>
      </c>
      <c r="BO69" s="30">
        <f t="shared" si="71"/>
        <v>0</v>
      </c>
      <c r="BP69" s="30">
        <f t="shared" si="71"/>
        <v>0</v>
      </c>
      <c r="BQ69" s="30">
        <f t="shared" si="70"/>
        <v>0</v>
      </c>
      <c r="BR69" s="30">
        <f t="shared" si="70"/>
        <v>0</v>
      </c>
      <c r="BS69" s="30">
        <f t="shared" si="70"/>
        <v>0</v>
      </c>
      <c r="BT69" s="30">
        <f t="shared" si="70"/>
        <v>0</v>
      </c>
      <c r="BU69" s="30">
        <f t="shared" si="70"/>
        <v>0</v>
      </c>
      <c r="BV69" s="30">
        <f t="shared" si="70"/>
        <v>0</v>
      </c>
      <c r="BW69" s="30">
        <f t="shared" si="70"/>
        <v>0</v>
      </c>
      <c r="BX69" s="30">
        <f t="shared" si="70"/>
        <v>0</v>
      </c>
      <c r="BY69" s="30">
        <f t="shared" si="70"/>
        <v>0</v>
      </c>
      <c r="BZ69" s="30">
        <f t="shared" si="70"/>
        <v>0</v>
      </c>
      <c r="CA69" s="30">
        <f t="shared" si="70"/>
        <v>0</v>
      </c>
      <c r="CB69" s="30">
        <f t="shared" si="70"/>
        <v>0</v>
      </c>
      <c r="CC69" s="30">
        <f t="shared" si="70"/>
        <v>0</v>
      </c>
      <c r="CD69" s="30">
        <f t="shared" si="70"/>
        <v>0</v>
      </c>
      <c r="CE69" s="30">
        <f t="shared" si="70"/>
        <v>0</v>
      </c>
      <c r="CF69" s="30">
        <f t="shared" si="70"/>
        <v>0</v>
      </c>
      <c r="CG69" s="30">
        <f t="shared" si="70"/>
        <v>0</v>
      </c>
      <c r="CH69" s="34">
        <f t="shared" si="70"/>
        <v>0</v>
      </c>
    </row>
    <row r="70" spans="1:88" ht="15.6" x14ac:dyDescent="0.3">
      <c r="A70" s="551"/>
      <c r="B70" s="14" t="str">
        <f t="shared" si="62"/>
        <v>Refrigeration</v>
      </c>
      <c r="C70" s="30">
        <f t="shared" si="65"/>
        <v>0</v>
      </c>
      <c r="D70" s="30">
        <f t="shared" si="66"/>
        <v>0</v>
      </c>
      <c r="E70" s="30">
        <f t="shared" si="71"/>
        <v>0</v>
      </c>
      <c r="F70" s="30">
        <f t="shared" si="71"/>
        <v>0</v>
      </c>
      <c r="G70" s="30">
        <f t="shared" si="71"/>
        <v>0</v>
      </c>
      <c r="H70" s="30">
        <f t="shared" si="71"/>
        <v>0</v>
      </c>
      <c r="I70" s="30">
        <f t="shared" si="71"/>
        <v>0</v>
      </c>
      <c r="J70" s="30">
        <f t="shared" si="71"/>
        <v>0</v>
      </c>
      <c r="K70" s="30">
        <f t="shared" si="71"/>
        <v>0</v>
      </c>
      <c r="L70" s="30">
        <f t="shared" si="71"/>
        <v>0</v>
      </c>
      <c r="M70" s="30">
        <f t="shared" si="71"/>
        <v>0</v>
      </c>
      <c r="N70" s="30">
        <f t="shared" si="71"/>
        <v>0</v>
      </c>
      <c r="O70" s="30">
        <f t="shared" si="71"/>
        <v>0</v>
      </c>
      <c r="P70" s="30">
        <f t="shared" si="71"/>
        <v>0</v>
      </c>
      <c r="Q70" s="30">
        <f t="shared" si="71"/>
        <v>0</v>
      </c>
      <c r="R70" s="30">
        <f t="shared" si="71"/>
        <v>0</v>
      </c>
      <c r="S70" s="30">
        <f t="shared" si="71"/>
        <v>0</v>
      </c>
      <c r="T70" s="30">
        <f t="shared" si="71"/>
        <v>0</v>
      </c>
      <c r="U70" s="30">
        <f t="shared" si="71"/>
        <v>0</v>
      </c>
      <c r="V70" s="30">
        <f t="shared" si="71"/>
        <v>0</v>
      </c>
      <c r="W70" s="30">
        <f t="shared" si="71"/>
        <v>0</v>
      </c>
      <c r="X70" s="30">
        <f t="shared" si="71"/>
        <v>0</v>
      </c>
      <c r="Y70" s="30">
        <f t="shared" si="71"/>
        <v>0</v>
      </c>
      <c r="Z70" s="30">
        <f t="shared" si="71"/>
        <v>0</v>
      </c>
      <c r="AA70" s="30">
        <f t="shared" si="71"/>
        <v>0</v>
      </c>
      <c r="AB70" s="30">
        <f t="shared" si="71"/>
        <v>0</v>
      </c>
      <c r="AC70" s="30">
        <f t="shared" si="71"/>
        <v>0</v>
      </c>
      <c r="AD70" s="30">
        <f t="shared" si="71"/>
        <v>0</v>
      </c>
      <c r="AE70" s="30">
        <f t="shared" si="71"/>
        <v>0</v>
      </c>
      <c r="AF70" s="30">
        <f t="shared" si="71"/>
        <v>0</v>
      </c>
      <c r="AG70" s="30">
        <f t="shared" si="71"/>
        <v>0</v>
      </c>
      <c r="AH70" s="30">
        <f t="shared" si="71"/>
        <v>0</v>
      </c>
      <c r="AI70" s="30">
        <f t="shared" si="71"/>
        <v>0</v>
      </c>
      <c r="AJ70" s="30">
        <f t="shared" si="71"/>
        <v>0</v>
      </c>
      <c r="AK70" s="30">
        <f t="shared" si="71"/>
        <v>0</v>
      </c>
      <c r="AL70" s="30">
        <f t="shared" si="71"/>
        <v>0</v>
      </c>
      <c r="AM70" s="30">
        <f t="shared" si="71"/>
        <v>0</v>
      </c>
      <c r="AN70" s="30">
        <f t="shared" si="71"/>
        <v>0</v>
      </c>
      <c r="AO70" s="30">
        <f t="shared" si="71"/>
        <v>0</v>
      </c>
      <c r="AP70" s="30">
        <f t="shared" si="71"/>
        <v>0</v>
      </c>
      <c r="AQ70" s="30">
        <f t="shared" si="71"/>
        <v>0</v>
      </c>
      <c r="AR70" s="30">
        <f t="shared" si="71"/>
        <v>0</v>
      </c>
      <c r="AS70" s="30">
        <f t="shared" si="71"/>
        <v>0</v>
      </c>
      <c r="AT70" s="30">
        <f t="shared" si="71"/>
        <v>0</v>
      </c>
      <c r="AU70" s="30">
        <f t="shared" si="71"/>
        <v>0</v>
      </c>
      <c r="AV70" s="30">
        <f t="shared" si="71"/>
        <v>0</v>
      </c>
      <c r="AW70" s="30">
        <f t="shared" si="71"/>
        <v>0</v>
      </c>
      <c r="AX70" s="30">
        <f t="shared" si="71"/>
        <v>0</v>
      </c>
      <c r="AY70" s="30">
        <f t="shared" si="71"/>
        <v>0</v>
      </c>
      <c r="AZ70" s="30">
        <f t="shared" si="71"/>
        <v>0</v>
      </c>
      <c r="BA70" s="30">
        <f t="shared" si="71"/>
        <v>0</v>
      </c>
      <c r="BB70" s="30">
        <f t="shared" si="71"/>
        <v>0</v>
      </c>
      <c r="BC70" s="30">
        <f t="shared" si="71"/>
        <v>0</v>
      </c>
      <c r="BD70" s="30">
        <f t="shared" si="71"/>
        <v>0</v>
      </c>
      <c r="BE70" s="30">
        <f t="shared" si="71"/>
        <v>0</v>
      </c>
      <c r="BF70" s="30">
        <f t="shared" si="71"/>
        <v>0</v>
      </c>
      <c r="BG70" s="30">
        <f t="shared" si="71"/>
        <v>0</v>
      </c>
      <c r="BH70" s="30">
        <f t="shared" si="71"/>
        <v>0</v>
      </c>
      <c r="BI70" s="30">
        <f t="shared" si="71"/>
        <v>0</v>
      </c>
      <c r="BJ70" s="30">
        <f t="shared" si="71"/>
        <v>0</v>
      </c>
      <c r="BK70" s="30">
        <f t="shared" si="71"/>
        <v>0</v>
      </c>
      <c r="BL70" s="30">
        <f t="shared" si="71"/>
        <v>0</v>
      </c>
      <c r="BM70" s="30">
        <f t="shared" si="71"/>
        <v>0</v>
      </c>
      <c r="BN70" s="30">
        <f t="shared" si="71"/>
        <v>0</v>
      </c>
      <c r="BO70" s="30">
        <f t="shared" si="71"/>
        <v>0</v>
      </c>
      <c r="BP70" s="30">
        <f t="shared" si="71"/>
        <v>0</v>
      </c>
      <c r="BQ70" s="30">
        <f t="shared" si="70"/>
        <v>0</v>
      </c>
      <c r="BR70" s="30">
        <f t="shared" si="70"/>
        <v>0</v>
      </c>
      <c r="BS70" s="30">
        <f t="shared" si="70"/>
        <v>0</v>
      </c>
      <c r="BT70" s="30">
        <f t="shared" si="70"/>
        <v>0</v>
      </c>
      <c r="BU70" s="30">
        <f t="shared" si="70"/>
        <v>0</v>
      </c>
      <c r="BV70" s="30">
        <f t="shared" si="70"/>
        <v>0</v>
      </c>
      <c r="BW70" s="30">
        <f t="shared" si="70"/>
        <v>0</v>
      </c>
      <c r="BX70" s="30">
        <f t="shared" si="70"/>
        <v>0</v>
      </c>
      <c r="BY70" s="30">
        <f t="shared" si="70"/>
        <v>0</v>
      </c>
      <c r="BZ70" s="30">
        <f t="shared" si="70"/>
        <v>0</v>
      </c>
      <c r="CA70" s="30">
        <f t="shared" si="70"/>
        <v>0</v>
      </c>
      <c r="CB70" s="30">
        <f t="shared" si="70"/>
        <v>0</v>
      </c>
      <c r="CC70" s="30">
        <f t="shared" si="70"/>
        <v>0</v>
      </c>
      <c r="CD70" s="30">
        <f t="shared" si="70"/>
        <v>0</v>
      </c>
      <c r="CE70" s="30">
        <f t="shared" si="70"/>
        <v>0</v>
      </c>
      <c r="CF70" s="30">
        <f t="shared" si="70"/>
        <v>0</v>
      </c>
      <c r="CG70" s="30">
        <f t="shared" si="70"/>
        <v>0</v>
      </c>
      <c r="CH70" s="34">
        <f t="shared" si="70"/>
        <v>0</v>
      </c>
    </row>
    <row r="71" spans="1:88" ht="15.6" x14ac:dyDescent="0.3">
      <c r="A71" s="551"/>
      <c r="B71" s="14" t="str">
        <f t="shared" si="62"/>
        <v>Water Heating</v>
      </c>
      <c r="C71" s="30">
        <f t="shared" si="65"/>
        <v>0</v>
      </c>
      <c r="D71" s="30">
        <f t="shared" si="66"/>
        <v>0</v>
      </c>
      <c r="E71" s="30">
        <f t="shared" si="71"/>
        <v>0</v>
      </c>
      <c r="F71" s="30">
        <f t="shared" si="71"/>
        <v>0</v>
      </c>
      <c r="G71" s="30">
        <f t="shared" si="71"/>
        <v>0</v>
      </c>
      <c r="H71" s="30">
        <f t="shared" si="71"/>
        <v>0</v>
      </c>
      <c r="I71" s="30">
        <f t="shared" si="71"/>
        <v>0</v>
      </c>
      <c r="J71" s="30">
        <f t="shared" si="71"/>
        <v>0</v>
      </c>
      <c r="K71" s="30">
        <f t="shared" si="71"/>
        <v>0</v>
      </c>
      <c r="L71" s="30">
        <f t="shared" si="71"/>
        <v>0</v>
      </c>
      <c r="M71" s="30">
        <f t="shared" si="71"/>
        <v>0</v>
      </c>
      <c r="N71" s="30">
        <f t="shared" si="71"/>
        <v>0</v>
      </c>
      <c r="O71" s="30">
        <f t="shared" si="71"/>
        <v>0</v>
      </c>
      <c r="P71" s="30">
        <f t="shared" si="71"/>
        <v>0</v>
      </c>
      <c r="Q71" s="30">
        <f t="shared" si="71"/>
        <v>0</v>
      </c>
      <c r="R71" s="30">
        <f t="shared" si="71"/>
        <v>0</v>
      </c>
      <c r="S71" s="30">
        <f t="shared" si="71"/>
        <v>0</v>
      </c>
      <c r="T71" s="30">
        <f t="shared" si="71"/>
        <v>0</v>
      </c>
      <c r="U71" s="30">
        <f t="shared" si="71"/>
        <v>0</v>
      </c>
      <c r="V71" s="30">
        <f t="shared" si="71"/>
        <v>0</v>
      </c>
      <c r="W71" s="30">
        <f t="shared" si="71"/>
        <v>0</v>
      </c>
      <c r="X71" s="30">
        <f t="shared" si="71"/>
        <v>0</v>
      </c>
      <c r="Y71" s="30">
        <f t="shared" si="71"/>
        <v>0</v>
      </c>
      <c r="Z71" s="30">
        <f t="shared" si="71"/>
        <v>0</v>
      </c>
      <c r="AA71" s="30">
        <f t="shared" si="71"/>
        <v>0</v>
      </c>
      <c r="AB71" s="30">
        <f t="shared" si="71"/>
        <v>0</v>
      </c>
      <c r="AC71" s="30">
        <f t="shared" si="71"/>
        <v>0</v>
      </c>
      <c r="AD71" s="30">
        <f t="shared" si="71"/>
        <v>0</v>
      </c>
      <c r="AE71" s="30">
        <f t="shared" si="71"/>
        <v>0</v>
      </c>
      <c r="AF71" s="30">
        <f t="shared" si="71"/>
        <v>0</v>
      </c>
      <c r="AG71" s="30">
        <f t="shared" si="71"/>
        <v>0</v>
      </c>
      <c r="AH71" s="30">
        <f t="shared" si="71"/>
        <v>0</v>
      </c>
      <c r="AI71" s="30">
        <f t="shared" si="71"/>
        <v>0</v>
      </c>
      <c r="AJ71" s="30">
        <f t="shared" si="71"/>
        <v>0</v>
      </c>
      <c r="AK71" s="30">
        <f t="shared" si="71"/>
        <v>0</v>
      </c>
      <c r="AL71" s="30">
        <f t="shared" si="71"/>
        <v>0</v>
      </c>
      <c r="AM71" s="30">
        <f t="shared" si="71"/>
        <v>0</v>
      </c>
      <c r="AN71" s="30">
        <f t="shared" si="71"/>
        <v>0</v>
      </c>
      <c r="AO71" s="30">
        <f t="shared" si="71"/>
        <v>0</v>
      </c>
      <c r="AP71" s="30">
        <f t="shared" si="71"/>
        <v>0</v>
      </c>
      <c r="AQ71" s="30">
        <f t="shared" si="71"/>
        <v>0</v>
      </c>
      <c r="AR71" s="30">
        <f t="shared" si="71"/>
        <v>0</v>
      </c>
      <c r="AS71" s="30">
        <f t="shared" si="71"/>
        <v>0</v>
      </c>
      <c r="AT71" s="30">
        <f t="shared" si="71"/>
        <v>0</v>
      </c>
      <c r="AU71" s="30">
        <f t="shared" si="71"/>
        <v>0</v>
      </c>
      <c r="AV71" s="30">
        <f t="shared" si="71"/>
        <v>0</v>
      </c>
      <c r="AW71" s="30">
        <f t="shared" si="71"/>
        <v>0</v>
      </c>
      <c r="AX71" s="30">
        <f t="shared" si="71"/>
        <v>0</v>
      </c>
      <c r="AY71" s="30">
        <f t="shared" si="71"/>
        <v>0</v>
      </c>
      <c r="AZ71" s="30">
        <f t="shared" si="71"/>
        <v>0</v>
      </c>
      <c r="BA71" s="30">
        <f t="shared" si="71"/>
        <v>0</v>
      </c>
      <c r="BB71" s="30">
        <f t="shared" si="71"/>
        <v>0</v>
      </c>
      <c r="BC71" s="30">
        <f t="shared" si="71"/>
        <v>0</v>
      </c>
      <c r="BD71" s="30">
        <f t="shared" si="71"/>
        <v>0</v>
      </c>
      <c r="BE71" s="30">
        <f t="shared" si="71"/>
        <v>0</v>
      </c>
      <c r="BF71" s="30">
        <f t="shared" si="71"/>
        <v>0</v>
      </c>
      <c r="BG71" s="30">
        <f t="shared" si="71"/>
        <v>0</v>
      </c>
      <c r="BH71" s="30">
        <f t="shared" si="71"/>
        <v>0</v>
      </c>
      <c r="BI71" s="30">
        <f t="shared" si="71"/>
        <v>0</v>
      </c>
      <c r="BJ71" s="30">
        <f t="shared" si="71"/>
        <v>0</v>
      </c>
      <c r="BK71" s="30">
        <f t="shared" si="71"/>
        <v>0</v>
      </c>
      <c r="BL71" s="30">
        <f t="shared" si="71"/>
        <v>0</v>
      </c>
      <c r="BM71" s="30">
        <f t="shared" si="71"/>
        <v>0</v>
      </c>
      <c r="BN71" s="30">
        <f t="shared" si="71"/>
        <v>0</v>
      </c>
      <c r="BO71" s="30">
        <f t="shared" si="71"/>
        <v>0</v>
      </c>
      <c r="BP71" s="30">
        <f t="shared" si="71"/>
        <v>0</v>
      </c>
      <c r="BQ71" s="30">
        <f t="shared" si="70"/>
        <v>0</v>
      </c>
      <c r="BR71" s="30">
        <f t="shared" si="70"/>
        <v>0</v>
      </c>
      <c r="BS71" s="30">
        <f t="shared" si="70"/>
        <v>0</v>
      </c>
      <c r="BT71" s="30">
        <f t="shared" si="70"/>
        <v>0</v>
      </c>
      <c r="BU71" s="30">
        <f t="shared" si="70"/>
        <v>0</v>
      </c>
      <c r="BV71" s="30">
        <f t="shared" si="70"/>
        <v>0</v>
      </c>
      <c r="BW71" s="30">
        <f t="shared" si="70"/>
        <v>0</v>
      </c>
      <c r="BX71" s="30">
        <f t="shared" si="70"/>
        <v>0</v>
      </c>
      <c r="BY71" s="30">
        <f t="shared" si="70"/>
        <v>0</v>
      </c>
      <c r="BZ71" s="30">
        <f t="shared" si="70"/>
        <v>0</v>
      </c>
      <c r="CA71" s="30">
        <f t="shared" si="70"/>
        <v>0</v>
      </c>
      <c r="CB71" s="30">
        <f t="shared" si="70"/>
        <v>0</v>
      </c>
      <c r="CC71" s="30">
        <f t="shared" si="70"/>
        <v>0</v>
      </c>
      <c r="CD71" s="30">
        <f t="shared" si="70"/>
        <v>0</v>
      </c>
      <c r="CE71" s="30">
        <f t="shared" si="70"/>
        <v>0</v>
      </c>
      <c r="CF71" s="30">
        <f t="shared" si="70"/>
        <v>0</v>
      </c>
      <c r="CG71" s="30">
        <f t="shared" si="70"/>
        <v>0</v>
      </c>
      <c r="CH71" s="34">
        <f t="shared" si="70"/>
        <v>0</v>
      </c>
    </row>
    <row r="72" spans="1:88" ht="15.75" customHeight="1" x14ac:dyDescent="0.3">
      <c r="A72" s="551"/>
      <c r="B72" s="14" t="str">
        <f t="shared" si="62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12"/>
    </row>
    <row r="73" spans="1:88" ht="15.75" customHeight="1" x14ac:dyDescent="0.3">
      <c r="A73" s="551"/>
      <c r="B73" s="301" t="s">
        <v>149</v>
      </c>
      <c r="C73" s="30">
        <f>SUM(C59:C72)</f>
        <v>133.68272163658341</v>
      </c>
      <c r="D73" s="30">
        <f>SUM(D59:D72)</f>
        <v>207.26017026587286</v>
      </c>
      <c r="E73" s="30">
        <f t="shared" ref="E73:BP73" si="72">SUM(E59:E72)</f>
        <v>225.05263896999872</v>
      </c>
      <c r="F73" s="30">
        <f t="shared" si="72"/>
        <v>1191.4518099453683</v>
      </c>
      <c r="G73" s="30">
        <f t="shared" si="72"/>
        <v>2966.3021570460596</v>
      </c>
      <c r="H73" s="30">
        <f t="shared" si="72"/>
        <v>4419.2696432480807</v>
      </c>
      <c r="I73" s="30">
        <f t="shared" si="72"/>
        <v>5004.0099671572088</v>
      </c>
      <c r="J73" s="30">
        <f t="shared" si="72"/>
        <v>5250.9769812623017</v>
      </c>
      <c r="K73" s="30">
        <f t="shared" si="72"/>
        <v>6490.7914184431665</v>
      </c>
      <c r="L73" s="30">
        <f t="shared" si="72"/>
        <v>5128.0480112182031</v>
      </c>
      <c r="M73" s="30">
        <f t="shared" si="72"/>
        <v>5483.3607641126891</v>
      </c>
      <c r="N73" s="30">
        <f t="shared" si="72"/>
        <v>6758.6498316504112</v>
      </c>
      <c r="O73" s="30">
        <f t="shared" si="72"/>
        <v>7083.4593124156709</v>
      </c>
      <c r="P73" s="30">
        <f t="shared" si="72"/>
        <v>5759.1384344775906</v>
      </c>
      <c r="Q73" s="30">
        <f t="shared" si="72"/>
        <v>6354.3368332143964</v>
      </c>
      <c r="R73" s="30">
        <f t="shared" si="72"/>
        <v>6599.8883729982745</v>
      </c>
      <c r="S73" s="30">
        <f t="shared" si="72"/>
        <v>10290.252207014188</v>
      </c>
      <c r="T73" s="30">
        <f t="shared" si="72"/>
        <v>23189.285516967313</v>
      </c>
      <c r="U73" s="30">
        <f t="shared" si="72"/>
        <v>25007.281078148582</v>
      </c>
      <c r="V73" s="30">
        <f t="shared" si="72"/>
        <v>23375.078833316209</v>
      </c>
      <c r="W73" s="30">
        <f t="shared" si="72"/>
        <v>17481.379288313979</v>
      </c>
      <c r="X73" s="30">
        <f t="shared" si="72"/>
        <v>9120.0815102347715</v>
      </c>
      <c r="Y73" s="30">
        <f t="shared" si="72"/>
        <v>6944.5476246193048</v>
      </c>
      <c r="Z73" s="30">
        <f t="shared" si="72"/>
        <v>6912.0212059043033</v>
      </c>
      <c r="AA73" s="30">
        <f t="shared" si="72"/>
        <v>7083.4593124156709</v>
      </c>
      <c r="AB73" s="30">
        <f t="shared" si="72"/>
        <v>5759.1384344775906</v>
      </c>
      <c r="AC73" s="30">
        <f t="shared" si="72"/>
        <v>6354.3368332143964</v>
      </c>
      <c r="AD73" s="30">
        <f t="shared" si="72"/>
        <v>6599.8883729982745</v>
      </c>
      <c r="AE73" s="30">
        <f t="shared" si="72"/>
        <v>10290.252207014188</v>
      </c>
      <c r="AF73" s="30">
        <f t="shared" si="72"/>
        <v>23189.285516967313</v>
      </c>
      <c r="AG73" s="30">
        <f t="shared" si="72"/>
        <v>25007.281078148582</v>
      </c>
      <c r="AH73" s="30">
        <f t="shared" si="72"/>
        <v>23375.078833316209</v>
      </c>
      <c r="AI73" s="30">
        <f t="shared" si="72"/>
        <v>17481.379288313979</v>
      </c>
      <c r="AJ73" s="30">
        <f t="shared" si="72"/>
        <v>9120.0815102347715</v>
      </c>
      <c r="AK73" s="30">
        <f t="shared" si="72"/>
        <v>6944.5476246193048</v>
      </c>
      <c r="AL73" s="30">
        <f t="shared" si="72"/>
        <v>6912.0212059043033</v>
      </c>
      <c r="AM73" s="30">
        <f t="shared" si="72"/>
        <v>7083.4593124156709</v>
      </c>
      <c r="AN73" s="30">
        <f t="shared" si="72"/>
        <v>5759.1384344775906</v>
      </c>
      <c r="AO73" s="30">
        <f t="shared" si="72"/>
        <v>6354.3368332143964</v>
      </c>
      <c r="AP73" s="30">
        <f t="shared" si="72"/>
        <v>6599.8883729982745</v>
      </c>
      <c r="AQ73" s="30">
        <f t="shared" si="72"/>
        <v>10290.252207014188</v>
      </c>
      <c r="AR73" s="30">
        <f t="shared" si="72"/>
        <v>23189.285516967313</v>
      </c>
      <c r="AS73" s="30">
        <f t="shared" si="72"/>
        <v>25007.281078148582</v>
      </c>
      <c r="AT73" s="30">
        <f t="shared" si="72"/>
        <v>23375.078833316209</v>
      </c>
      <c r="AU73" s="30">
        <f t="shared" si="72"/>
        <v>17481.379288313979</v>
      </c>
      <c r="AV73" s="30">
        <f t="shared" si="72"/>
        <v>9120.0815102347715</v>
      </c>
      <c r="AW73" s="30">
        <f t="shared" si="72"/>
        <v>6944.5476246193048</v>
      </c>
      <c r="AX73" s="30">
        <f t="shared" si="72"/>
        <v>6912.0212059043033</v>
      </c>
      <c r="AY73" s="30">
        <f t="shared" si="72"/>
        <v>7083.4593124156709</v>
      </c>
      <c r="AZ73" s="30">
        <f t="shared" si="72"/>
        <v>5759.1384344775906</v>
      </c>
      <c r="BA73" s="30">
        <f t="shared" si="72"/>
        <v>6354.3368332143964</v>
      </c>
      <c r="BB73" s="30">
        <f t="shared" si="72"/>
        <v>6599.8883729982745</v>
      </c>
      <c r="BC73" s="30">
        <f t="shared" si="72"/>
        <v>10290.252207014188</v>
      </c>
      <c r="BD73" s="30">
        <f t="shared" si="72"/>
        <v>23189.285516967313</v>
      </c>
      <c r="BE73" s="30">
        <f t="shared" si="72"/>
        <v>25007.281078148582</v>
      </c>
      <c r="BF73" s="30">
        <f t="shared" si="72"/>
        <v>23375.078833316209</v>
      </c>
      <c r="BG73" s="30">
        <f t="shared" si="72"/>
        <v>17481.379288313979</v>
      </c>
      <c r="BH73" s="30">
        <f t="shared" si="72"/>
        <v>9120.0815102347715</v>
      </c>
      <c r="BI73" s="30">
        <f t="shared" si="72"/>
        <v>6944.5476246193048</v>
      </c>
      <c r="BJ73" s="30">
        <f t="shared" si="72"/>
        <v>6912.0212059043033</v>
      </c>
      <c r="BK73" s="30">
        <f t="shared" si="72"/>
        <v>7083.4593124156709</v>
      </c>
      <c r="BL73" s="30">
        <f t="shared" si="72"/>
        <v>5759.1384344775906</v>
      </c>
      <c r="BM73" s="30">
        <f t="shared" si="72"/>
        <v>6354.3368332143964</v>
      </c>
      <c r="BN73" s="30">
        <f t="shared" si="72"/>
        <v>6599.8883729982745</v>
      </c>
      <c r="BO73" s="30">
        <f t="shared" si="72"/>
        <v>10290.252207014188</v>
      </c>
      <c r="BP73" s="30">
        <f t="shared" si="72"/>
        <v>23189.285516967313</v>
      </c>
      <c r="BQ73" s="30">
        <f t="shared" ref="BQ73:CH73" si="73">SUM(BQ59:BQ72)</f>
        <v>25007.281078148582</v>
      </c>
      <c r="BR73" s="30">
        <f t="shared" si="73"/>
        <v>23375.078833316209</v>
      </c>
      <c r="BS73" s="30">
        <f t="shared" si="73"/>
        <v>17481.379288313979</v>
      </c>
      <c r="BT73" s="30">
        <f t="shared" si="73"/>
        <v>9120.0815102347715</v>
      </c>
      <c r="BU73" s="30">
        <f t="shared" si="73"/>
        <v>6944.5476246193048</v>
      </c>
      <c r="BV73" s="30">
        <f t="shared" si="73"/>
        <v>6912.0212059043033</v>
      </c>
      <c r="BW73" s="30">
        <f t="shared" si="73"/>
        <v>7083.4593124156709</v>
      </c>
      <c r="BX73" s="30">
        <f t="shared" si="73"/>
        <v>5759.1384344775906</v>
      </c>
      <c r="BY73" s="30">
        <f t="shared" si="73"/>
        <v>6354.3368332143964</v>
      </c>
      <c r="BZ73" s="30">
        <f t="shared" si="73"/>
        <v>6599.8883729982745</v>
      </c>
      <c r="CA73" s="30">
        <f t="shared" si="73"/>
        <v>10290.252207014188</v>
      </c>
      <c r="CB73" s="30">
        <f t="shared" si="73"/>
        <v>23189.285516967313</v>
      </c>
      <c r="CC73" s="30">
        <f t="shared" si="73"/>
        <v>25007.281078148582</v>
      </c>
      <c r="CD73" s="30">
        <f t="shared" si="73"/>
        <v>23375.078833316209</v>
      </c>
      <c r="CE73" s="30">
        <f t="shared" si="73"/>
        <v>17481.379288313979</v>
      </c>
      <c r="CF73" s="30">
        <f t="shared" si="73"/>
        <v>9120.0815102347715</v>
      </c>
      <c r="CG73" s="30">
        <f t="shared" si="73"/>
        <v>6944.5476246193048</v>
      </c>
      <c r="CH73" s="34">
        <f t="shared" si="73"/>
        <v>6912.0212059043033</v>
      </c>
    </row>
    <row r="74" spans="1:88" ht="16.5" customHeight="1" thickBot="1" x14ac:dyDescent="0.35">
      <c r="A74" s="552"/>
      <c r="B74" s="162" t="s">
        <v>150</v>
      </c>
      <c r="C74" s="31">
        <f>C73</f>
        <v>133.68272163658341</v>
      </c>
      <c r="D74" s="31">
        <f>C74+D73</f>
        <v>340.94289190245627</v>
      </c>
      <c r="E74" s="31">
        <f t="shared" ref="E74:BP74" si="74">D74+E73</f>
        <v>565.99553087245499</v>
      </c>
      <c r="F74" s="31">
        <f t="shared" si="74"/>
        <v>1757.4473408178233</v>
      </c>
      <c r="G74" s="31">
        <f t="shared" si="74"/>
        <v>4723.7494978638824</v>
      </c>
      <c r="H74" s="31">
        <f t="shared" si="74"/>
        <v>9143.0191411119631</v>
      </c>
      <c r="I74" s="31">
        <f t="shared" si="74"/>
        <v>14147.029108269173</v>
      </c>
      <c r="J74" s="31">
        <f t="shared" si="74"/>
        <v>19398.006089531475</v>
      </c>
      <c r="K74" s="31">
        <f t="shared" si="74"/>
        <v>25888.797507974639</v>
      </c>
      <c r="L74" s="31">
        <f t="shared" si="74"/>
        <v>31016.845519192844</v>
      </c>
      <c r="M74" s="31">
        <f t="shared" si="74"/>
        <v>36500.206283305532</v>
      </c>
      <c r="N74" s="31">
        <f t="shared" si="74"/>
        <v>43258.856114955939</v>
      </c>
      <c r="O74" s="31">
        <f t="shared" si="74"/>
        <v>50342.315427371606</v>
      </c>
      <c r="P74" s="31">
        <f t="shared" si="74"/>
        <v>56101.453861849193</v>
      </c>
      <c r="Q74" s="31">
        <f t="shared" si="74"/>
        <v>62455.790695063588</v>
      </c>
      <c r="R74" s="31">
        <f t="shared" si="74"/>
        <v>69055.679068061858</v>
      </c>
      <c r="S74" s="31">
        <f t="shared" si="74"/>
        <v>79345.931275076044</v>
      </c>
      <c r="T74" s="31">
        <f t="shared" si="74"/>
        <v>102535.21679204336</v>
      </c>
      <c r="U74" s="31">
        <f t="shared" si="74"/>
        <v>127542.49787019193</v>
      </c>
      <c r="V74" s="31">
        <f t="shared" si="74"/>
        <v>150917.57670350815</v>
      </c>
      <c r="W74" s="31">
        <f t="shared" si="74"/>
        <v>168398.95599182212</v>
      </c>
      <c r="X74" s="31">
        <f t="shared" si="74"/>
        <v>177519.03750205689</v>
      </c>
      <c r="Y74" s="31">
        <f t="shared" si="74"/>
        <v>184463.58512667619</v>
      </c>
      <c r="Z74" s="31">
        <f t="shared" si="74"/>
        <v>191375.6063325805</v>
      </c>
      <c r="AA74" s="31">
        <f t="shared" si="74"/>
        <v>198459.06564499618</v>
      </c>
      <c r="AB74" s="31">
        <f t="shared" si="74"/>
        <v>204218.20407947377</v>
      </c>
      <c r="AC74" s="31">
        <f t="shared" si="74"/>
        <v>210572.54091268816</v>
      </c>
      <c r="AD74" s="31">
        <f t="shared" si="74"/>
        <v>217172.42928568643</v>
      </c>
      <c r="AE74" s="31">
        <f t="shared" si="74"/>
        <v>227462.68149270062</v>
      </c>
      <c r="AF74" s="31">
        <f t="shared" si="74"/>
        <v>250651.96700966795</v>
      </c>
      <c r="AG74" s="31">
        <f t="shared" si="74"/>
        <v>275659.24808781652</v>
      </c>
      <c r="AH74" s="31">
        <f t="shared" si="74"/>
        <v>299034.32692113274</v>
      </c>
      <c r="AI74" s="31">
        <f t="shared" si="74"/>
        <v>316515.70620944671</v>
      </c>
      <c r="AJ74" s="31">
        <f t="shared" si="74"/>
        <v>325635.78771968151</v>
      </c>
      <c r="AK74" s="31">
        <f t="shared" si="74"/>
        <v>332580.33534430084</v>
      </c>
      <c r="AL74" s="31">
        <f t="shared" si="74"/>
        <v>339492.35655020515</v>
      </c>
      <c r="AM74" s="31">
        <f t="shared" si="74"/>
        <v>346575.81586262083</v>
      </c>
      <c r="AN74" s="31">
        <f t="shared" si="74"/>
        <v>352334.95429709845</v>
      </c>
      <c r="AO74" s="31">
        <f t="shared" si="74"/>
        <v>358689.29113031283</v>
      </c>
      <c r="AP74" s="31">
        <f t="shared" si="74"/>
        <v>365289.17950331111</v>
      </c>
      <c r="AQ74" s="31">
        <f t="shared" si="74"/>
        <v>375579.4317103253</v>
      </c>
      <c r="AR74" s="31">
        <f t="shared" si="74"/>
        <v>398768.7172272926</v>
      </c>
      <c r="AS74" s="31">
        <f t="shared" si="74"/>
        <v>423775.99830544117</v>
      </c>
      <c r="AT74" s="31">
        <f t="shared" si="74"/>
        <v>447151.07713875739</v>
      </c>
      <c r="AU74" s="31">
        <f t="shared" si="74"/>
        <v>464632.45642707136</v>
      </c>
      <c r="AV74" s="31">
        <f t="shared" si="74"/>
        <v>473752.53793730616</v>
      </c>
      <c r="AW74" s="31">
        <f t="shared" si="74"/>
        <v>480697.08556192549</v>
      </c>
      <c r="AX74" s="31">
        <f t="shared" si="74"/>
        <v>487609.1067678298</v>
      </c>
      <c r="AY74" s="31">
        <f t="shared" si="74"/>
        <v>494692.56608024548</v>
      </c>
      <c r="AZ74" s="31">
        <f t="shared" si="74"/>
        <v>500451.7045147231</v>
      </c>
      <c r="BA74" s="31">
        <f t="shared" si="74"/>
        <v>506806.04134793748</v>
      </c>
      <c r="BB74" s="31">
        <f t="shared" si="74"/>
        <v>513405.92972093576</v>
      </c>
      <c r="BC74" s="31">
        <f t="shared" si="74"/>
        <v>523696.18192794995</v>
      </c>
      <c r="BD74" s="31">
        <f t="shared" si="74"/>
        <v>546885.4674449173</v>
      </c>
      <c r="BE74" s="31">
        <f t="shared" si="74"/>
        <v>571892.74852306594</v>
      </c>
      <c r="BF74" s="31">
        <f t="shared" si="74"/>
        <v>595267.82735638216</v>
      </c>
      <c r="BG74" s="31">
        <f t="shared" si="74"/>
        <v>612749.20664469618</v>
      </c>
      <c r="BH74" s="31">
        <f t="shared" si="74"/>
        <v>621869.28815493092</v>
      </c>
      <c r="BI74" s="31">
        <f t="shared" si="74"/>
        <v>628813.83577955025</v>
      </c>
      <c r="BJ74" s="31">
        <f t="shared" si="74"/>
        <v>635725.85698545456</v>
      </c>
      <c r="BK74" s="31">
        <f t="shared" si="74"/>
        <v>642809.31629787025</v>
      </c>
      <c r="BL74" s="31">
        <f t="shared" si="74"/>
        <v>648568.45473234786</v>
      </c>
      <c r="BM74" s="31">
        <f t="shared" si="74"/>
        <v>654922.79156556225</v>
      </c>
      <c r="BN74" s="31">
        <f t="shared" si="74"/>
        <v>661522.67993856047</v>
      </c>
      <c r="BO74" s="31">
        <f t="shared" si="74"/>
        <v>671812.93214557471</v>
      </c>
      <c r="BP74" s="31">
        <f t="shared" si="74"/>
        <v>695002.21766254201</v>
      </c>
      <c r="BQ74" s="31">
        <f t="shared" ref="BQ74:CH74" si="75">BP74+BQ73</f>
        <v>720009.49874069064</v>
      </c>
      <c r="BR74" s="31">
        <f t="shared" si="75"/>
        <v>743384.57757400686</v>
      </c>
      <c r="BS74" s="31">
        <f t="shared" si="75"/>
        <v>760865.95686232089</v>
      </c>
      <c r="BT74" s="31">
        <f t="shared" si="75"/>
        <v>769986.03837255563</v>
      </c>
      <c r="BU74" s="31">
        <f t="shared" si="75"/>
        <v>776930.58599717496</v>
      </c>
      <c r="BV74" s="31">
        <f t="shared" si="75"/>
        <v>783842.60720307927</v>
      </c>
      <c r="BW74" s="31">
        <f t="shared" si="75"/>
        <v>790926.06651549495</v>
      </c>
      <c r="BX74" s="31">
        <f t="shared" si="75"/>
        <v>796685.20494997257</v>
      </c>
      <c r="BY74" s="31">
        <f t="shared" si="75"/>
        <v>803039.54178318696</v>
      </c>
      <c r="BZ74" s="31">
        <f t="shared" si="75"/>
        <v>809639.43015618518</v>
      </c>
      <c r="CA74" s="31">
        <f t="shared" si="75"/>
        <v>819929.68236319942</v>
      </c>
      <c r="CB74" s="31">
        <f t="shared" si="75"/>
        <v>843118.96788016672</v>
      </c>
      <c r="CC74" s="31">
        <f t="shared" si="75"/>
        <v>868126.24895831535</v>
      </c>
      <c r="CD74" s="31">
        <f t="shared" si="75"/>
        <v>891501.32779163157</v>
      </c>
      <c r="CE74" s="31">
        <f t="shared" si="75"/>
        <v>908982.7070799456</v>
      </c>
      <c r="CF74" s="31">
        <f t="shared" si="75"/>
        <v>918102.78859018034</v>
      </c>
      <c r="CG74" s="31">
        <f t="shared" si="75"/>
        <v>925047.33621479967</v>
      </c>
      <c r="CH74" s="35">
        <f t="shared" si="75"/>
        <v>931959.35742070398</v>
      </c>
    </row>
    <row r="75" spans="1:88" x14ac:dyDescent="0.3">
      <c r="A75" s="8"/>
      <c r="B75" s="41"/>
      <c r="C75" s="259"/>
      <c r="D75" s="260"/>
      <c r="E75" s="259"/>
      <c r="F75" s="260"/>
      <c r="G75" s="259"/>
      <c r="H75" s="260"/>
      <c r="I75" s="259"/>
      <c r="J75" s="260"/>
      <c r="K75" s="259"/>
      <c r="L75" s="260"/>
      <c r="M75" s="259"/>
      <c r="N75" s="260"/>
      <c r="O75" s="259"/>
      <c r="P75" s="260"/>
      <c r="Q75" s="259"/>
      <c r="R75" s="260"/>
      <c r="S75" s="259"/>
      <c r="T75" s="260"/>
      <c r="U75" s="259"/>
      <c r="V75" s="260"/>
      <c r="W75" s="259"/>
      <c r="X75" s="260"/>
      <c r="Y75" s="259"/>
      <c r="Z75" s="260"/>
      <c r="AA75" s="259"/>
      <c r="AB75" s="260"/>
      <c r="AC75" s="259"/>
      <c r="AD75" s="260"/>
      <c r="AE75" s="259"/>
      <c r="AF75" s="260"/>
      <c r="AG75" s="259"/>
      <c r="AH75" s="260"/>
      <c r="AI75" s="259"/>
      <c r="AJ75" s="260"/>
      <c r="AK75" s="259"/>
      <c r="AL75" s="260"/>
      <c r="AM75" s="259"/>
      <c r="AN75" s="260"/>
      <c r="AO75" s="259"/>
      <c r="AP75" s="260"/>
      <c r="AQ75" s="259"/>
      <c r="AR75" s="260"/>
      <c r="AS75" s="259"/>
      <c r="AT75" s="260"/>
      <c r="AU75" s="259"/>
      <c r="AV75" s="260"/>
      <c r="AW75" s="259"/>
      <c r="AX75" s="260"/>
      <c r="AY75" s="259"/>
      <c r="AZ75" s="260"/>
      <c r="BA75" s="259"/>
      <c r="BB75" s="260"/>
      <c r="BC75" s="259"/>
      <c r="BD75" s="260"/>
      <c r="BE75" s="259"/>
      <c r="BF75" s="260"/>
      <c r="BG75" s="259"/>
      <c r="BH75" s="260"/>
      <c r="BI75" s="259"/>
      <c r="BJ75" s="260"/>
      <c r="BK75" s="259"/>
      <c r="BL75" s="260"/>
      <c r="BM75" s="259"/>
      <c r="BN75" s="260"/>
      <c r="BO75" s="259"/>
      <c r="BP75" s="260"/>
      <c r="BQ75" s="259"/>
      <c r="BR75" s="260"/>
      <c r="BS75" s="259"/>
      <c r="BT75" s="260"/>
      <c r="BU75" s="259"/>
      <c r="BV75" s="260"/>
      <c r="BW75" s="259"/>
      <c r="BX75" s="260"/>
      <c r="BY75" s="259"/>
      <c r="BZ75" s="260"/>
      <c r="CA75" s="259"/>
      <c r="CB75" s="260"/>
      <c r="CC75" s="259"/>
      <c r="CD75" s="260"/>
      <c r="CE75" s="259"/>
      <c r="CF75" s="260"/>
      <c r="CG75" s="259"/>
      <c r="CH75" s="260"/>
    </row>
    <row r="76" spans="1:88" ht="15" thickBot="1" x14ac:dyDescent="0.35">
      <c r="B76" s="1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241"/>
    </row>
    <row r="77" spans="1:88" ht="15.6" x14ac:dyDescent="0.3">
      <c r="A77" s="593" t="s">
        <v>134</v>
      </c>
      <c r="B77" s="18" t="s">
        <v>134</v>
      </c>
      <c r="C77" s="292">
        <f t="shared" ref="C77:AH77" si="76">C58</f>
        <v>43831</v>
      </c>
      <c r="D77" s="292">
        <f t="shared" si="76"/>
        <v>43862</v>
      </c>
      <c r="E77" s="292">
        <f t="shared" si="76"/>
        <v>43891</v>
      </c>
      <c r="F77" s="292">
        <f t="shared" si="76"/>
        <v>43922</v>
      </c>
      <c r="G77" s="292">
        <f t="shared" si="76"/>
        <v>43952</v>
      </c>
      <c r="H77" s="292">
        <f t="shared" si="76"/>
        <v>43983</v>
      </c>
      <c r="I77" s="292">
        <f t="shared" si="76"/>
        <v>44013</v>
      </c>
      <c r="J77" s="292">
        <f t="shared" si="76"/>
        <v>44044</v>
      </c>
      <c r="K77" s="292">
        <f t="shared" si="76"/>
        <v>44075</v>
      </c>
      <c r="L77" s="292">
        <f t="shared" si="76"/>
        <v>44105</v>
      </c>
      <c r="M77" s="292">
        <f t="shared" si="76"/>
        <v>44136</v>
      </c>
      <c r="N77" s="292">
        <f t="shared" si="76"/>
        <v>44166</v>
      </c>
      <c r="O77" s="292">
        <f t="shared" si="76"/>
        <v>44197</v>
      </c>
      <c r="P77" s="292">
        <f t="shared" si="76"/>
        <v>44228</v>
      </c>
      <c r="Q77" s="292">
        <f t="shared" si="76"/>
        <v>44256</v>
      </c>
      <c r="R77" s="292">
        <f t="shared" si="76"/>
        <v>44287</v>
      </c>
      <c r="S77" s="292">
        <f t="shared" si="76"/>
        <v>44317</v>
      </c>
      <c r="T77" s="292">
        <f t="shared" si="76"/>
        <v>44348</v>
      </c>
      <c r="U77" s="292">
        <f t="shared" si="76"/>
        <v>44378</v>
      </c>
      <c r="V77" s="292">
        <f t="shared" si="76"/>
        <v>44409</v>
      </c>
      <c r="W77" s="292">
        <f t="shared" si="76"/>
        <v>44440</v>
      </c>
      <c r="X77" s="292">
        <f t="shared" si="76"/>
        <v>44470</v>
      </c>
      <c r="Y77" s="292">
        <f t="shared" si="76"/>
        <v>44501</v>
      </c>
      <c r="Z77" s="292">
        <f t="shared" si="76"/>
        <v>44531</v>
      </c>
      <c r="AA77" s="292">
        <f t="shared" si="76"/>
        <v>44562</v>
      </c>
      <c r="AB77" s="292">
        <f t="shared" si="76"/>
        <v>44593</v>
      </c>
      <c r="AC77" s="292">
        <f t="shared" si="76"/>
        <v>44621</v>
      </c>
      <c r="AD77" s="292">
        <f t="shared" si="76"/>
        <v>44652</v>
      </c>
      <c r="AE77" s="292">
        <f t="shared" si="76"/>
        <v>44682</v>
      </c>
      <c r="AF77" s="292">
        <f t="shared" si="76"/>
        <v>44713</v>
      </c>
      <c r="AG77" s="292">
        <f t="shared" si="76"/>
        <v>44743</v>
      </c>
      <c r="AH77" s="292">
        <f t="shared" si="76"/>
        <v>44774</v>
      </c>
      <c r="AI77" s="292">
        <f t="shared" ref="AI77:BN77" si="77">AI58</f>
        <v>44805</v>
      </c>
      <c r="AJ77" s="292">
        <f t="shared" si="77"/>
        <v>44835</v>
      </c>
      <c r="AK77" s="292">
        <f t="shared" si="77"/>
        <v>44866</v>
      </c>
      <c r="AL77" s="292">
        <f t="shared" si="77"/>
        <v>44896</v>
      </c>
      <c r="AM77" s="292">
        <f t="shared" si="77"/>
        <v>44927</v>
      </c>
      <c r="AN77" s="292">
        <f t="shared" si="77"/>
        <v>44958</v>
      </c>
      <c r="AO77" s="292">
        <f t="shared" si="77"/>
        <v>44986</v>
      </c>
      <c r="AP77" s="292">
        <f t="shared" si="77"/>
        <v>45017</v>
      </c>
      <c r="AQ77" s="292">
        <f t="shared" si="77"/>
        <v>45047</v>
      </c>
      <c r="AR77" s="292">
        <f t="shared" si="77"/>
        <v>45078</v>
      </c>
      <c r="AS77" s="292">
        <f t="shared" si="77"/>
        <v>45108</v>
      </c>
      <c r="AT77" s="292">
        <f t="shared" si="77"/>
        <v>45139</v>
      </c>
      <c r="AU77" s="292">
        <f t="shared" si="77"/>
        <v>45170</v>
      </c>
      <c r="AV77" s="292">
        <f t="shared" si="77"/>
        <v>45200</v>
      </c>
      <c r="AW77" s="292">
        <f t="shared" si="77"/>
        <v>45231</v>
      </c>
      <c r="AX77" s="292">
        <f t="shared" si="77"/>
        <v>45261</v>
      </c>
      <c r="AY77" s="292">
        <f t="shared" si="77"/>
        <v>45292</v>
      </c>
      <c r="AZ77" s="292">
        <f t="shared" si="77"/>
        <v>45323</v>
      </c>
      <c r="BA77" s="292">
        <f t="shared" si="77"/>
        <v>45352</v>
      </c>
      <c r="BB77" s="292">
        <f t="shared" si="77"/>
        <v>45383</v>
      </c>
      <c r="BC77" s="292">
        <f t="shared" si="77"/>
        <v>45413</v>
      </c>
      <c r="BD77" s="292">
        <f t="shared" si="77"/>
        <v>45444</v>
      </c>
      <c r="BE77" s="292">
        <f t="shared" si="77"/>
        <v>45474</v>
      </c>
      <c r="BF77" s="292">
        <f t="shared" si="77"/>
        <v>45505</v>
      </c>
      <c r="BG77" s="292">
        <f t="shared" si="77"/>
        <v>45536</v>
      </c>
      <c r="BH77" s="292">
        <f t="shared" si="77"/>
        <v>45566</v>
      </c>
      <c r="BI77" s="292">
        <f t="shared" si="77"/>
        <v>45597</v>
      </c>
      <c r="BJ77" s="292">
        <f t="shared" si="77"/>
        <v>45627</v>
      </c>
      <c r="BK77" s="292">
        <f t="shared" si="77"/>
        <v>45658</v>
      </c>
      <c r="BL77" s="292">
        <f t="shared" si="77"/>
        <v>45689</v>
      </c>
      <c r="BM77" s="292">
        <f t="shared" si="77"/>
        <v>45717</v>
      </c>
      <c r="BN77" s="292">
        <f t="shared" si="77"/>
        <v>45748</v>
      </c>
      <c r="BO77" s="292">
        <f t="shared" ref="BO77:CH77" si="78">BO58</f>
        <v>45778</v>
      </c>
      <c r="BP77" s="292">
        <f t="shared" si="78"/>
        <v>45809</v>
      </c>
      <c r="BQ77" s="292">
        <f t="shared" si="78"/>
        <v>45839</v>
      </c>
      <c r="BR77" s="292">
        <f t="shared" si="78"/>
        <v>45870</v>
      </c>
      <c r="BS77" s="292">
        <f t="shared" si="78"/>
        <v>45901</v>
      </c>
      <c r="BT77" s="292">
        <f t="shared" si="78"/>
        <v>45931</v>
      </c>
      <c r="BU77" s="292">
        <f t="shared" si="78"/>
        <v>45962</v>
      </c>
      <c r="BV77" s="292">
        <f t="shared" si="78"/>
        <v>45992</v>
      </c>
      <c r="BW77" s="292">
        <f t="shared" si="78"/>
        <v>46023</v>
      </c>
      <c r="BX77" s="292">
        <f t="shared" si="78"/>
        <v>46054</v>
      </c>
      <c r="BY77" s="292">
        <f t="shared" si="78"/>
        <v>46082</v>
      </c>
      <c r="BZ77" s="292">
        <f t="shared" si="78"/>
        <v>46113</v>
      </c>
      <c r="CA77" s="292">
        <f t="shared" si="78"/>
        <v>46143</v>
      </c>
      <c r="CB77" s="292">
        <f t="shared" si="78"/>
        <v>46174</v>
      </c>
      <c r="CC77" s="292">
        <f t="shared" si="78"/>
        <v>46204</v>
      </c>
      <c r="CD77" s="292">
        <f t="shared" si="78"/>
        <v>46235</v>
      </c>
      <c r="CE77" s="292">
        <f t="shared" si="78"/>
        <v>46266</v>
      </c>
      <c r="CF77" s="292">
        <f t="shared" si="78"/>
        <v>46296</v>
      </c>
      <c r="CG77" s="292">
        <f t="shared" si="78"/>
        <v>46327</v>
      </c>
      <c r="CH77" s="293">
        <f t="shared" si="78"/>
        <v>46357</v>
      </c>
      <c r="CJ77" s="243" t="s">
        <v>36</v>
      </c>
    </row>
    <row r="78" spans="1:88" ht="15.75" customHeight="1" x14ac:dyDescent="0.3">
      <c r="A78" s="594"/>
      <c r="B78" s="14" t="str">
        <f>B59</f>
        <v>Air Comp</v>
      </c>
      <c r="C78" s="397">
        <f>'2M - SGS'!C78</f>
        <v>8.5109000000000004E-2</v>
      </c>
      <c r="D78" s="397">
        <f>'2M - SGS'!D78</f>
        <v>7.7715000000000006E-2</v>
      </c>
      <c r="E78" s="397">
        <f>'2M - SGS'!E78</f>
        <v>8.6136000000000004E-2</v>
      </c>
      <c r="F78" s="397">
        <f>'2M - SGS'!F78</f>
        <v>7.9796000000000006E-2</v>
      </c>
      <c r="G78" s="397">
        <f>'2M - SGS'!G78</f>
        <v>8.5334999999999994E-2</v>
      </c>
      <c r="H78" s="397">
        <f>'2M - SGS'!H78</f>
        <v>8.1994999999999998E-2</v>
      </c>
      <c r="I78" s="397">
        <f>'2M - SGS'!I78</f>
        <v>8.4098999999999993E-2</v>
      </c>
      <c r="J78" s="397">
        <f>'2M - SGS'!J78</f>
        <v>8.4198999999999996E-2</v>
      </c>
      <c r="K78" s="397">
        <f>'2M - SGS'!K78</f>
        <v>8.2512000000000002E-2</v>
      </c>
      <c r="L78" s="397">
        <f>'2M - SGS'!L78</f>
        <v>8.5277000000000006E-2</v>
      </c>
      <c r="M78" s="397">
        <f>'2M - SGS'!M78</f>
        <v>8.2588999999999996E-2</v>
      </c>
      <c r="N78" s="397">
        <f>'2M - SGS'!N78</f>
        <v>8.5237999999999994E-2</v>
      </c>
      <c r="O78" s="397">
        <f>'2M - SGS'!O78</f>
        <v>8.5109000000000004E-2</v>
      </c>
      <c r="P78" s="397">
        <f>'2M - SGS'!P78</f>
        <v>7.7715000000000006E-2</v>
      </c>
      <c r="Q78" s="397">
        <f>'2M - SGS'!Q78</f>
        <v>8.6136000000000004E-2</v>
      </c>
      <c r="R78" s="397">
        <f>'2M - SGS'!R78</f>
        <v>7.9796000000000006E-2</v>
      </c>
      <c r="S78" s="397">
        <f>'2M - SGS'!S78</f>
        <v>8.5334999999999994E-2</v>
      </c>
      <c r="T78" s="397">
        <f>'2M - SGS'!T78</f>
        <v>8.1994999999999998E-2</v>
      </c>
      <c r="U78" s="397">
        <f>'2M - SGS'!U78</f>
        <v>8.4098999999999993E-2</v>
      </c>
      <c r="V78" s="397">
        <f>'2M - SGS'!V78</f>
        <v>8.4198999999999996E-2</v>
      </c>
      <c r="W78" s="397">
        <f>'2M - SGS'!W78</f>
        <v>8.2512000000000002E-2</v>
      </c>
      <c r="X78" s="397">
        <f>'2M - SGS'!X78</f>
        <v>8.5277000000000006E-2</v>
      </c>
      <c r="Y78" s="397">
        <f>'2M - SGS'!Y78</f>
        <v>8.2588999999999996E-2</v>
      </c>
      <c r="Z78" s="397">
        <f>'2M - SGS'!Z78</f>
        <v>8.5237999999999994E-2</v>
      </c>
      <c r="AA78" s="397">
        <f>'2M - SGS'!AA78</f>
        <v>8.5109000000000004E-2</v>
      </c>
      <c r="AB78" s="397">
        <f>'2M - SGS'!AB78</f>
        <v>7.7715000000000006E-2</v>
      </c>
      <c r="AC78" s="397">
        <f>'2M - SGS'!AC78</f>
        <v>8.6136000000000004E-2</v>
      </c>
      <c r="AD78" s="397">
        <f>'2M - SGS'!AD78</f>
        <v>7.9796000000000006E-2</v>
      </c>
      <c r="AE78" s="397">
        <f>'2M - SGS'!AE78</f>
        <v>8.5334999999999994E-2</v>
      </c>
      <c r="AF78" s="397">
        <f>'2M - SGS'!AF78</f>
        <v>8.1994999999999998E-2</v>
      </c>
      <c r="AG78" s="397">
        <f>'2M - SGS'!AG78</f>
        <v>8.4098999999999993E-2</v>
      </c>
      <c r="AH78" s="397">
        <f>'2M - SGS'!AH78</f>
        <v>8.4198999999999996E-2</v>
      </c>
      <c r="AI78" s="397">
        <f>'2M - SGS'!AI78</f>
        <v>8.2512000000000002E-2</v>
      </c>
      <c r="AJ78" s="397">
        <f>'2M - SGS'!AJ78</f>
        <v>8.5277000000000006E-2</v>
      </c>
      <c r="AK78" s="397">
        <f>'2M - SGS'!AK78</f>
        <v>8.2588999999999996E-2</v>
      </c>
      <c r="AL78" s="397">
        <f>'2M - SGS'!AL78</f>
        <v>8.5237999999999994E-2</v>
      </c>
      <c r="AM78" s="397">
        <f>'2M - SGS'!AM78</f>
        <v>8.5109000000000004E-2</v>
      </c>
      <c r="AN78" s="397">
        <f>'2M - SGS'!AN78</f>
        <v>7.7715000000000006E-2</v>
      </c>
      <c r="AO78" s="397">
        <f>'2M - SGS'!AO78</f>
        <v>8.6136000000000004E-2</v>
      </c>
      <c r="AP78" s="397">
        <f>'2M - SGS'!AP78</f>
        <v>7.9796000000000006E-2</v>
      </c>
      <c r="AQ78" s="397">
        <f>'2M - SGS'!AQ78</f>
        <v>8.5334999999999994E-2</v>
      </c>
      <c r="AR78" s="397">
        <f>'2M - SGS'!AR78</f>
        <v>8.1994999999999998E-2</v>
      </c>
      <c r="AS78" s="397">
        <f>'2M - SGS'!AS78</f>
        <v>8.4098999999999993E-2</v>
      </c>
      <c r="AT78" s="397">
        <f>'2M - SGS'!AT78</f>
        <v>8.4198999999999996E-2</v>
      </c>
      <c r="AU78" s="397">
        <f>'2M - SGS'!AU78</f>
        <v>8.2512000000000002E-2</v>
      </c>
      <c r="AV78" s="397">
        <f>'2M - SGS'!AV78</f>
        <v>8.5277000000000006E-2</v>
      </c>
      <c r="AW78" s="397">
        <f>'2M - SGS'!AW78</f>
        <v>8.2588999999999996E-2</v>
      </c>
      <c r="AX78" s="397">
        <f>'2M - SGS'!AX78</f>
        <v>8.5237999999999994E-2</v>
      </c>
      <c r="AY78" s="397">
        <f>'2M - SGS'!AY78</f>
        <v>8.5109000000000004E-2</v>
      </c>
      <c r="AZ78" s="397">
        <f>'2M - SGS'!AZ78</f>
        <v>7.7715000000000006E-2</v>
      </c>
      <c r="BA78" s="397">
        <f>'2M - SGS'!BA78</f>
        <v>8.6136000000000004E-2</v>
      </c>
      <c r="BB78" s="397">
        <f>'2M - SGS'!BB78</f>
        <v>7.9796000000000006E-2</v>
      </c>
      <c r="BC78" s="397">
        <f>'2M - SGS'!BC78</f>
        <v>8.5334999999999994E-2</v>
      </c>
      <c r="BD78" s="397">
        <f>'2M - SGS'!BD78</f>
        <v>8.1994999999999998E-2</v>
      </c>
      <c r="BE78" s="397">
        <f>'2M - SGS'!BE78</f>
        <v>8.4098999999999993E-2</v>
      </c>
      <c r="BF78" s="397">
        <f>'2M - SGS'!BF78</f>
        <v>8.4198999999999996E-2</v>
      </c>
      <c r="BG78" s="397">
        <f>'2M - SGS'!BG78</f>
        <v>8.2512000000000002E-2</v>
      </c>
      <c r="BH78" s="397">
        <f>'2M - SGS'!BH78</f>
        <v>8.5277000000000006E-2</v>
      </c>
      <c r="BI78" s="397">
        <f>'2M - SGS'!BI78</f>
        <v>8.2588999999999996E-2</v>
      </c>
      <c r="BJ78" s="397">
        <f>'2M - SGS'!BJ78</f>
        <v>8.5237999999999994E-2</v>
      </c>
      <c r="BK78" s="397">
        <f>'2M - SGS'!BK78</f>
        <v>8.5109000000000004E-2</v>
      </c>
      <c r="BL78" s="397">
        <f>'2M - SGS'!BL78</f>
        <v>7.7715000000000006E-2</v>
      </c>
      <c r="BM78" s="397">
        <f>'2M - SGS'!BM78</f>
        <v>8.6136000000000004E-2</v>
      </c>
      <c r="BN78" s="397">
        <f>'2M - SGS'!BN78</f>
        <v>7.9796000000000006E-2</v>
      </c>
      <c r="BO78" s="397">
        <f>'2M - SGS'!BO78</f>
        <v>8.5334999999999994E-2</v>
      </c>
      <c r="BP78" s="397">
        <f>'2M - SGS'!BP78</f>
        <v>8.1994999999999998E-2</v>
      </c>
      <c r="BQ78" s="397">
        <f>'2M - SGS'!BQ78</f>
        <v>8.4098999999999993E-2</v>
      </c>
      <c r="BR78" s="397">
        <f>'2M - SGS'!BR78</f>
        <v>8.4198999999999996E-2</v>
      </c>
      <c r="BS78" s="397">
        <f>'2M - SGS'!BS78</f>
        <v>8.2512000000000002E-2</v>
      </c>
      <c r="BT78" s="397">
        <f>'2M - SGS'!BT78</f>
        <v>8.5277000000000006E-2</v>
      </c>
      <c r="BU78" s="397">
        <f>'2M - SGS'!BU78</f>
        <v>8.2588999999999996E-2</v>
      </c>
      <c r="BV78" s="397">
        <f>'2M - SGS'!BV78</f>
        <v>8.5237999999999994E-2</v>
      </c>
      <c r="BW78" s="397">
        <f>'2M - SGS'!BW78</f>
        <v>8.5109000000000004E-2</v>
      </c>
      <c r="BX78" s="397">
        <f>'2M - SGS'!BX78</f>
        <v>7.7715000000000006E-2</v>
      </c>
      <c r="BY78" s="397">
        <f>'2M - SGS'!BY78</f>
        <v>8.6136000000000004E-2</v>
      </c>
      <c r="BZ78" s="397">
        <f>'2M - SGS'!BZ78</f>
        <v>7.9796000000000006E-2</v>
      </c>
      <c r="CA78" s="397">
        <f>'2M - SGS'!CA78</f>
        <v>8.5334999999999994E-2</v>
      </c>
      <c r="CB78" s="397">
        <f>'2M - SGS'!CB78</f>
        <v>8.1994999999999998E-2</v>
      </c>
      <c r="CC78" s="397">
        <f>'2M - SGS'!CC78</f>
        <v>8.4098999999999993E-2</v>
      </c>
      <c r="CD78" s="397">
        <f>'2M - SGS'!CD78</f>
        <v>8.4198999999999996E-2</v>
      </c>
      <c r="CE78" s="397">
        <f>'2M - SGS'!CE78</f>
        <v>8.2512000000000002E-2</v>
      </c>
      <c r="CF78" s="397">
        <f>'2M - SGS'!CF78</f>
        <v>8.5277000000000006E-2</v>
      </c>
      <c r="CG78" s="397">
        <f>'2M - SGS'!CG78</f>
        <v>8.2588999999999996E-2</v>
      </c>
      <c r="CH78" s="398">
        <f>'2M - SGS'!CH78</f>
        <v>8.5237999999999994E-2</v>
      </c>
      <c r="CJ78" s="261">
        <f>SUM(C78:N78)</f>
        <v>1.0000000000000002</v>
      </c>
    </row>
    <row r="79" spans="1:88" ht="15.6" x14ac:dyDescent="0.3">
      <c r="A79" s="594"/>
      <c r="B79" s="14" t="str">
        <f t="shared" ref="B79:B90" si="79">B60</f>
        <v>Building Shell</v>
      </c>
      <c r="C79" s="397">
        <f>'2M - SGS'!C79</f>
        <v>0.107824</v>
      </c>
      <c r="D79" s="397">
        <f>'2M - SGS'!D79</f>
        <v>9.1051999999999994E-2</v>
      </c>
      <c r="E79" s="397">
        <f>'2M - SGS'!E79</f>
        <v>7.1135000000000004E-2</v>
      </c>
      <c r="F79" s="397">
        <f>'2M - SGS'!F79</f>
        <v>4.1179E-2</v>
      </c>
      <c r="G79" s="397">
        <f>'2M - SGS'!G79</f>
        <v>4.4423999999999998E-2</v>
      </c>
      <c r="H79" s="397">
        <f>'2M - SGS'!H79</f>
        <v>0.106128</v>
      </c>
      <c r="I79" s="397">
        <f>'2M - SGS'!I79</f>
        <v>0.14288100000000001</v>
      </c>
      <c r="J79" s="397">
        <f>'2M - SGS'!J79</f>
        <v>0.133494</v>
      </c>
      <c r="K79" s="397">
        <f>'2M - SGS'!K79</f>
        <v>5.781E-2</v>
      </c>
      <c r="L79" s="397">
        <f>'2M - SGS'!L79</f>
        <v>3.8018000000000003E-2</v>
      </c>
      <c r="M79" s="397">
        <f>'2M - SGS'!M79</f>
        <v>6.2103999999999999E-2</v>
      </c>
      <c r="N79" s="397">
        <f>'2M - SGS'!N79</f>
        <v>0.10395</v>
      </c>
      <c r="O79" s="397">
        <f>'2M - SGS'!O79</f>
        <v>0.107824</v>
      </c>
      <c r="P79" s="397">
        <f>'2M - SGS'!P79</f>
        <v>9.1051999999999994E-2</v>
      </c>
      <c r="Q79" s="397">
        <f>'2M - SGS'!Q79</f>
        <v>7.1135000000000004E-2</v>
      </c>
      <c r="R79" s="397">
        <f>'2M - SGS'!R79</f>
        <v>4.1179E-2</v>
      </c>
      <c r="S79" s="397">
        <f>'2M - SGS'!S79</f>
        <v>4.4423999999999998E-2</v>
      </c>
      <c r="T79" s="397">
        <f>'2M - SGS'!T79</f>
        <v>0.106128</v>
      </c>
      <c r="U79" s="397">
        <f>'2M - SGS'!U79</f>
        <v>0.14288100000000001</v>
      </c>
      <c r="V79" s="397">
        <f>'2M - SGS'!V79</f>
        <v>0.133494</v>
      </c>
      <c r="W79" s="397">
        <f>'2M - SGS'!W79</f>
        <v>5.781E-2</v>
      </c>
      <c r="X79" s="397">
        <f>'2M - SGS'!X79</f>
        <v>3.8018000000000003E-2</v>
      </c>
      <c r="Y79" s="397">
        <f>'2M - SGS'!Y79</f>
        <v>6.2103999999999999E-2</v>
      </c>
      <c r="Z79" s="397">
        <f>'2M - SGS'!Z79</f>
        <v>0.10395</v>
      </c>
      <c r="AA79" s="397">
        <f>'2M - SGS'!AA79</f>
        <v>0.107824</v>
      </c>
      <c r="AB79" s="397">
        <f>'2M - SGS'!AB79</f>
        <v>9.1051999999999994E-2</v>
      </c>
      <c r="AC79" s="397">
        <f>'2M - SGS'!AC79</f>
        <v>7.1135000000000004E-2</v>
      </c>
      <c r="AD79" s="397">
        <f>'2M - SGS'!AD79</f>
        <v>4.1179E-2</v>
      </c>
      <c r="AE79" s="397">
        <f>'2M - SGS'!AE79</f>
        <v>4.4423999999999998E-2</v>
      </c>
      <c r="AF79" s="397">
        <f>'2M - SGS'!AF79</f>
        <v>0.106128</v>
      </c>
      <c r="AG79" s="397">
        <f>'2M - SGS'!AG79</f>
        <v>0.14288100000000001</v>
      </c>
      <c r="AH79" s="397">
        <f>'2M - SGS'!AH79</f>
        <v>0.133494</v>
      </c>
      <c r="AI79" s="397">
        <f>'2M - SGS'!AI79</f>
        <v>5.781E-2</v>
      </c>
      <c r="AJ79" s="397">
        <f>'2M - SGS'!AJ79</f>
        <v>3.8018000000000003E-2</v>
      </c>
      <c r="AK79" s="397">
        <f>'2M - SGS'!AK79</f>
        <v>6.2103999999999999E-2</v>
      </c>
      <c r="AL79" s="397">
        <f>'2M - SGS'!AL79</f>
        <v>0.10395</v>
      </c>
      <c r="AM79" s="397">
        <f>'2M - SGS'!AM79</f>
        <v>0.107824</v>
      </c>
      <c r="AN79" s="397">
        <f>'2M - SGS'!AN79</f>
        <v>9.1051999999999994E-2</v>
      </c>
      <c r="AO79" s="397">
        <f>'2M - SGS'!AO79</f>
        <v>7.1135000000000004E-2</v>
      </c>
      <c r="AP79" s="397">
        <f>'2M - SGS'!AP79</f>
        <v>4.1179E-2</v>
      </c>
      <c r="AQ79" s="397">
        <f>'2M - SGS'!AQ79</f>
        <v>4.4423999999999998E-2</v>
      </c>
      <c r="AR79" s="397">
        <f>'2M - SGS'!AR79</f>
        <v>0.106128</v>
      </c>
      <c r="AS79" s="397">
        <f>'2M - SGS'!AS79</f>
        <v>0.14288100000000001</v>
      </c>
      <c r="AT79" s="397">
        <f>'2M - SGS'!AT79</f>
        <v>0.133494</v>
      </c>
      <c r="AU79" s="397">
        <f>'2M - SGS'!AU79</f>
        <v>5.781E-2</v>
      </c>
      <c r="AV79" s="397">
        <f>'2M - SGS'!AV79</f>
        <v>3.8018000000000003E-2</v>
      </c>
      <c r="AW79" s="397">
        <f>'2M - SGS'!AW79</f>
        <v>6.2103999999999999E-2</v>
      </c>
      <c r="AX79" s="397">
        <f>'2M - SGS'!AX79</f>
        <v>0.10395</v>
      </c>
      <c r="AY79" s="397">
        <f>'2M - SGS'!AY79</f>
        <v>0.107824</v>
      </c>
      <c r="AZ79" s="397">
        <f>'2M - SGS'!AZ79</f>
        <v>9.1051999999999994E-2</v>
      </c>
      <c r="BA79" s="397">
        <f>'2M - SGS'!BA79</f>
        <v>7.1135000000000004E-2</v>
      </c>
      <c r="BB79" s="397">
        <f>'2M - SGS'!BB79</f>
        <v>4.1179E-2</v>
      </c>
      <c r="BC79" s="397">
        <f>'2M - SGS'!BC79</f>
        <v>4.4423999999999998E-2</v>
      </c>
      <c r="BD79" s="397">
        <f>'2M - SGS'!BD79</f>
        <v>0.106128</v>
      </c>
      <c r="BE79" s="397">
        <f>'2M - SGS'!BE79</f>
        <v>0.14288100000000001</v>
      </c>
      <c r="BF79" s="397">
        <f>'2M - SGS'!BF79</f>
        <v>0.133494</v>
      </c>
      <c r="BG79" s="397">
        <f>'2M - SGS'!BG79</f>
        <v>5.781E-2</v>
      </c>
      <c r="BH79" s="397">
        <f>'2M - SGS'!BH79</f>
        <v>3.8018000000000003E-2</v>
      </c>
      <c r="BI79" s="397">
        <f>'2M - SGS'!BI79</f>
        <v>6.2103999999999999E-2</v>
      </c>
      <c r="BJ79" s="397">
        <f>'2M - SGS'!BJ79</f>
        <v>0.10395</v>
      </c>
      <c r="BK79" s="397">
        <f>'2M - SGS'!BK79</f>
        <v>0.107824</v>
      </c>
      <c r="BL79" s="397">
        <f>'2M - SGS'!BL79</f>
        <v>9.1051999999999994E-2</v>
      </c>
      <c r="BM79" s="397">
        <f>'2M - SGS'!BM79</f>
        <v>7.1135000000000004E-2</v>
      </c>
      <c r="BN79" s="397">
        <f>'2M - SGS'!BN79</f>
        <v>4.1179E-2</v>
      </c>
      <c r="BO79" s="397">
        <f>'2M - SGS'!BO79</f>
        <v>4.4423999999999998E-2</v>
      </c>
      <c r="BP79" s="397">
        <f>'2M - SGS'!BP79</f>
        <v>0.106128</v>
      </c>
      <c r="BQ79" s="397">
        <f>'2M - SGS'!BQ79</f>
        <v>0.14288100000000001</v>
      </c>
      <c r="BR79" s="397">
        <f>'2M - SGS'!BR79</f>
        <v>0.133494</v>
      </c>
      <c r="BS79" s="397">
        <f>'2M - SGS'!BS79</f>
        <v>5.781E-2</v>
      </c>
      <c r="BT79" s="397">
        <f>'2M - SGS'!BT79</f>
        <v>3.8018000000000003E-2</v>
      </c>
      <c r="BU79" s="397">
        <f>'2M - SGS'!BU79</f>
        <v>6.2103999999999999E-2</v>
      </c>
      <c r="BV79" s="397">
        <f>'2M - SGS'!BV79</f>
        <v>0.10395</v>
      </c>
      <c r="BW79" s="397">
        <f>'2M - SGS'!BW79</f>
        <v>0.107824</v>
      </c>
      <c r="BX79" s="397">
        <f>'2M - SGS'!BX79</f>
        <v>9.1051999999999994E-2</v>
      </c>
      <c r="BY79" s="397">
        <f>'2M - SGS'!BY79</f>
        <v>7.1135000000000004E-2</v>
      </c>
      <c r="BZ79" s="397">
        <f>'2M - SGS'!BZ79</f>
        <v>4.1179E-2</v>
      </c>
      <c r="CA79" s="397">
        <f>'2M - SGS'!CA79</f>
        <v>4.4423999999999998E-2</v>
      </c>
      <c r="CB79" s="397">
        <f>'2M - SGS'!CB79</f>
        <v>0.106128</v>
      </c>
      <c r="CC79" s="397">
        <f>'2M - SGS'!CC79</f>
        <v>0.14288100000000001</v>
      </c>
      <c r="CD79" s="397">
        <f>'2M - SGS'!CD79</f>
        <v>0.133494</v>
      </c>
      <c r="CE79" s="397">
        <f>'2M - SGS'!CE79</f>
        <v>5.781E-2</v>
      </c>
      <c r="CF79" s="397">
        <f>'2M - SGS'!CF79</f>
        <v>3.8018000000000003E-2</v>
      </c>
      <c r="CG79" s="397">
        <f>'2M - SGS'!CG79</f>
        <v>6.2103999999999999E-2</v>
      </c>
      <c r="CH79" s="398">
        <f>'2M - SGS'!CH79</f>
        <v>0.10395</v>
      </c>
      <c r="CJ79" s="261">
        <f t="shared" ref="CJ79:CJ90" si="80">SUM(C79:N79)</f>
        <v>0.99999900000000008</v>
      </c>
    </row>
    <row r="80" spans="1:88" ht="15.6" x14ac:dyDescent="0.3">
      <c r="A80" s="594"/>
      <c r="B80" s="14" t="str">
        <f t="shared" si="79"/>
        <v>Cooking</v>
      </c>
      <c r="C80" s="397">
        <f>'2M - SGS'!C80</f>
        <v>8.6096000000000006E-2</v>
      </c>
      <c r="D80" s="397">
        <f>'2M - SGS'!D80</f>
        <v>7.8608999999999998E-2</v>
      </c>
      <c r="E80" s="397">
        <f>'2M - SGS'!E80</f>
        <v>8.1547999999999995E-2</v>
      </c>
      <c r="F80" s="397">
        <f>'2M - SGS'!F80</f>
        <v>7.2947999999999999E-2</v>
      </c>
      <c r="G80" s="397">
        <f>'2M - SGS'!G80</f>
        <v>8.6277000000000006E-2</v>
      </c>
      <c r="H80" s="397">
        <f>'2M - SGS'!H80</f>
        <v>8.3294000000000007E-2</v>
      </c>
      <c r="I80" s="397">
        <f>'2M - SGS'!I80</f>
        <v>8.5859000000000005E-2</v>
      </c>
      <c r="J80" s="397">
        <f>'2M - SGS'!J80</f>
        <v>8.5885000000000003E-2</v>
      </c>
      <c r="K80" s="397">
        <f>'2M - SGS'!K80</f>
        <v>8.3474999999999994E-2</v>
      </c>
      <c r="L80" s="397">
        <f>'2M - SGS'!L80</f>
        <v>8.6262000000000005E-2</v>
      </c>
      <c r="M80" s="397">
        <f>'2M - SGS'!M80</f>
        <v>8.3496000000000001E-2</v>
      </c>
      <c r="N80" s="397">
        <f>'2M - SGS'!N80</f>
        <v>8.6250999999999994E-2</v>
      </c>
      <c r="O80" s="397">
        <f>'2M - SGS'!O80</f>
        <v>8.6096000000000006E-2</v>
      </c>
      <c r="P80" s="397">
        <f>'2M - SGS'!P80</f>
        <v>7.8608999999999998E-2</v>
      </c>
      <c r="Q80" s="397">
        <f>'2M - SGS'!Q80</f>
        <v>8.1547999999999995E-2</v>
      </c>
      <c r="R80" s="397">
        <f>'2M - SGS'!R80</f>
        <v>7.2947999999999999E-2</v>
      </c>
      <c r="S80" s="397">
        <f>'2M - SGS'!S80</f>
        <v>8.6277000000000006E-2</v>
      </c>
      <c r="T80" s="397">
        <f>'2M - SGS'!T80</f>
        <v>8.3294000000000007E-2</v>
      </c>
      <c r="U80" s="397">
        <f>'2M - SGS'!U80</f>
        <v>8.5859000000000005E-2</v>
      </c>
      <c r="V80" s="397">
        <f>'2M - SGS'!V80</f>
        <v>8.5885000000000003E-2</v>
      </c>
      <c r="W80" s="397">
        <f>'2M - SGS'!W80</f>
        <v>8.3474999999999994E-2</v>
      </c>
      <c r="X80" s="397">
        <f>'2M - SGS'!X80</f>
        <v>8.6262000000000005E-2</v>
      </c>
      <c r="Y80" s="397">
        <f>'2M - SGS'!Y80</f>
        <v>8.3496000000000001E-2</v>
      </c>
      <c r="Z80" s="397">
        <f>'2M - SGS'!Z80</f>
        <v>8.6250999999999994E-2</v>
      </c>
      <c r="AA80" s="397">
        <f>'2M - SGS'!AA80</f>
        <v>8.6096000000000006E-2</v>
      </c>
      <c r="AB80" s="397">
        <f>'2M - SGS'!AB80</f>
        <v>7.8608999999999998E-2</v>
      </c>
      <c r="AC80" s="397">
        <f>'2M - SGS'!AC80</f>
        <v>8.1547999999999995E-2</v>
      </c>
      <c r="AD80" s="397">
        <f>'2M - SGS'!AD80</f>
        <v>7.2947999999999999E-2</v>
      </c>
      <c r="AE80" s="397">
        <f>'2M - SGS'!AE80</f>
        <v>8.6277000000000006E-2</v>
      </c>
      <c r="AF80" s="397">
        <f>'2M - SGS'!AF80</f>
        <v>8.3294000000000007E-2</v>
      </c>
      <c r="AG80" s="397">
        <f>'2M - SGS'!AG80</f>
        <v>8.5859000000000005E-2</v>
      </c>
      <c r="AH80" s="397">
        <f>'2M - SGS'!AH80</f>
        <v>8.5885000000000003E-2</v>
      </c>
      <c r="AI80" s="397">
        <f>'2M - SGS'!AI80</f>
        <v>8.3474999999999994E-2</v>
      </c>
      <c r="AJ80" s="397">
        <f>'2M - SGS'!AJ80</f>
        <v>8.6262000000000005E-2</v>
      </c>
      <c r="AK80" s="397">
        <f>'2M - SGS'!AK80</f>
        <v>8.3496000000000001E-2</v>
      </c>
      <c r="AL80" s="397">
        <f>'2M - SGS'!AL80</f>
        <v>8.6250999999999994E-2</v>
      </c>
      <c r="AM80" s="397">
        <f>'2M - SGS'!AM80</f>
        <v>8.6096000000000006E-2</v>
      </c>
      <c r="AN80" s="397">
        <f>'2M - SGS'!AN80</f>
        <v>7.8608999999999998E-2</v>
      </c>
      <c r="AO80" s="397">
        <f>'2M - SGS'!AO80</f>
        <v>8.1547999999999995E-2</v>
      </c>
      <c r="AP80" s="397">
        <f>'2M - SGS'!AP80</f>
        <v>7.2947999999999999E-2</v>
      </c>
      <c r="AQ80" s="397">
        <f>'2M - SGS'!AQ80</f>
        <v>8.6277000000000006E-2</v>
      </c>
      <c r="AR80" s="397">
        <f>'2M - SGS'!AR80</f>
        <v>8.3294000000000007E-2</v>
      </c>
      <c r="AS80" s="397">
        <f>'2M - SGS'!AS80</f>
        <v>8.5859000000000005E-2</v>
      </c>
      <c r="AT80" s="397">
        <f>'2M - SGS'!AT80</f>
        <v>8.5885000000000003E-2</v>
      </c>
      <c r="AU80" s="397">
        <f>'2M - SGS'!AU80</f>
        <v>8.3474999999999994E-2</v>
      </c>
      <c r="AV80" s="397">
        <f>'2M - SGS'!AV80</f>
        <v>8.6262000000000005E-2</v>
      </c>
      <c r="AW80" s="397">
        <f>'2M - SGS'!AW80</f>
        <v>8.3496000000000001E-2</v>
      </c>
      <c r="AX80" s="397">
        <f>'2M - SGS'!AX80</f>
        <v>8.6250999999999994E-2</v>
      </c>
      <c r="AY80" s="397">
        <f>'2M - SGS'!AY80</f>
        <v>8.6096000000000006E-2</v>
      </c>
      <c r="AZ80" s="397">
        <f>'2M - SGS'!AZ80</f>
        <v>7.8608999999999998E-2</v>
      </c>
      <c r="BA80" s="397">
        <f>'2M - SGS'!BA80</f>
        <v>8.1547999999999995E-2</v>
      </c>
      <c r="BB80" s="397">
        <f>'2M - SGS'!BB80</f>
        <v>7.2947999999999999E-2</v>
      </c>
      <c r="BC80" s="397">
        <f>'2M - SGS'!BC80</f>
        <v>8.6277000000000006E-2</v>
      </c>
      <c r="BD80" s="397">
        <f>'2M - SGS'!BD80</f>
        <v>8.3294000000000007E-2</v>
      </c>
      <c r="BE80" s="397">
        <f>'2M - SGS'!BE80</f>
        <v>8.5859000000000005E-2</v>
      </c>
      <c r="BF80" s="397">
        <f>'2M - SGS'!BF80</f>
        <v>8.5885000000000003E-2</v>
      </c>
      <c r="BG80" s="397">
        <f>'2M - SGS'!BG80</f>
        <v>8.3474999999999994E-2</v>
      </c>
      <c r="BH80" s="397">
        <f>'2M - SGS'!BH80</f>
        <v>8.6262000000000005E-2</v>
      </c>
      <c r="BI80" s="397">
        <f>'2M - SGS'!BI80</f>
        <v>8.3496000000000001E-2</v>
      </c>
      <c r="BJ80" s="397">
        <f>'2M - SGS'!BJ80</f>
        <v>8.6250999999999994E-2</v>
      </c>
      <c r="BK80" s="397">
        <f>'2M - SGS'!BK80</f>
        <v>8.6096000000000006E-2</v>
      </c>
      <c r="BL80" s="397">
        <f>'2M - SGS'!BL80</f>
        <v>7.8608999999999998E-2</v>
      </c>
      <c r="BM80" s="397">
        <f>'2M - SGS'!BM80</f>
        <v>8.1547999999999995E-2</v>
      </c>
      <c r="BN80" s="397">
        <f>'2M - SGS'!BN80</f>
        <v>7.2947999999999999E-2</v>
      </c>
      <c r="BO80" s="397">
        <f>'2M - SGS'!BO80</f>
        <v>8.6277000000000006E-2</v>
      </c>
      <c r="BP80" s="397">
        <f>'2M - SGS'!BP80</f>
        <v>8.3294000000000007E-2</v>
      </c>
      <c r="BQ80" s="397">
        <f>'2M - SGS'!BQ80</f>
        <v>8.5859000000000005E-2</v>
      </c>
      <c r="BR80" s="397">
        <f>'2M - SGS'!BR80</f>
        <v>8.5885000000000003E-2</v>
      </c>
      <c r="BS80" s="397">
        <f>'2M - SGS'!BS80</f>
        <v>8.3474999999999994E-2</v>
      </c>
      <c r="BT80" s="397">
        <f>'2M - SGS'!BT80</f>
        <v>8.6262000000000005E-2</v>
      </c>
      <c r="BU80" s="397">
        <f>'2M - SGS'!BU80</f>
        <v>8.3496000000000001E-2</v>
      </c>
      <c r="BV80" s="397">
        <f>'2M - SGS'!BV80</f>
        <v>8.6250999999999994E-2</v>
      </c>
      <c r="BW80" s="397">
        <f>'2M - SGS'!BW80</f>
        <v>8.6096000000000006E-2</v>
      </c>
      <c r="BX80" s="397">
        <f>'2M - SGS'!BX80</f>
        <v>7.8608999999999998E-2</v>
      </c>
      <c r="BY80" s="397">
        <f>'2M - SGS'!BY80</f>
        <v>8.1547999999999995E-2</v>
      </c>
      <c r="BZ80" s="397">
        <f>'2M - SGS'!BZ80</f>
        <v>7.2947999999999999E-2</v>
      </c>
      <c r="CA80" s="397">
        <f>'2M - SGS'!CA80</f>
        <v>8.6277000000000006E-2</v>
      </c>
      <c r="CB80" s="397">
        <f>'2M - SGS'!CB80</f>
        <v>8.3294000000000007E-2</v>
      </c>
      <c r="CC80" s="397">
        <f>'2M - SGS'!CC80</f>
        <v>8.5859000000000005E-2</v>
      </c>
      <c r="CD80" s="397">
        <f>'2M - SGS'!CD80</f>
        <v>8.5885000000000003E-2</v>
      </c>
      <c r="CE80" s="397">
        <f>'2M - SGS'!CE80</f>
        <v>8.3474999999999994E-2</v>
      </c>
      <c r="CF80" s="397">
        <f>'2M - SGS'!CF80</f>
        <v>8.6262000000000005E-2</v>
      </c>
      <c r="CG80" s="397">
        <f>'2M - SGS'!CG80</f>
        <v>8.3496000000000001E-2</v>
      </c>
      <c r="CH80" s="398">
        <f>'2M - SGS'!CH80</f>
        <v>8.6250999999999994E-2</v>
      </c>
      <c r="CJ80" s="261">
        <f t="shared" si="80"/>
        <v>0.99999999999999989</v>
      </c>
    </row>
    <row r="81" spans="1:88" ht="15.6" x14ac:dyDescent="0.3">
      <c r="A81" s="594"/>
      <c r="B81" s="14" t="str">
        <f t="shared" si="79"/>
        <v>Cooling</v>
      </c>
      <c r="C81" s="397">
        <f>'2M - SGS'!C81</f>
        <v>6.0000000000000002E-6</v>
      </c>
      <c r="D81" s="397">
        <f>'2M - SGS'!D81</f>
        <v>2.4699999999999999E-4</v>
      </c>
      <c r="E81" s="397">
        <f>'2M - SGS'!E81</f>
        <v>7.2360000000000002E-3</v>
      </c>
      <c r="F81" s="397">
        <f>'2M - SGS'!F81</f>
        <v>2.1690999999999998E-2</v>
      </c>
      <c r="G81" s="397">
        <f>'2M - SGS'!G81</f>
        <v>6.2979999999999994E-2</v>
      </c>
      <c r="H81" s="397">
        <f>'2M - SGS'!H81</f>
        <v>0.21317</v>
      </c>
      <c r="I81" s="397">
        <f>'2M - SGS'!I81</f>
        <v>0.29002899999999998</v>
      </c>
      <c r="J81" s="397">
        <f>'2M - SGS'!J81</f>
        <v>0.270206</v>
      </c>
      <c r="K81" s="397">
        <f>'2M - SGS'!K81</f>
        <v>0.108695</v>
      </c>
      <c r="L81" s="397">
        <f>'2M - SGS'!L81</f>
        <v>1.9643000000000001E-2</v>
      </c>
      <c r="M81" s="397">
        <f>'2M - SGS'!M81</f>
        <v>6.0299999999999998E-3</v>
      </c>
      <c r="N81" s="397">
        <f>'2M - SGS'!N81</f>
        <v>6.3999999999999997E-5</v>
      </c>
      <c r="O81" s="397">
        <f>'2M - SGS'!O81</f>
        <v>6.0000000000000002E-6</v>
      </c>
      <c r="P81" s="397">
        <f>'2M - SGS'!P81</f>
        <v>2.4699999999999999E-4</v>
      </c>
      <c r="Q81" s="397">
        <f>'2M - SGS'!Q81</f>
        <v>7.2360000000000002E-3</v>
      </c>
      <c r="R81" s="397">
        <f>'2M - SGS'!R81</f>
        <v>2.1690999999999998E-2</v>
      </c>
      <c r="S81" s="397">
        <f>'2M - SGS'!S81</f>
        <v>6.2979999999999994E-2</v>
      </c>
      <c r="T81" s="397">
        <f>'2M - SGS'!T81</f>
        <v>0.21317</v>
      </c>
      <c r="U81" s="397">
        <f>'2M - SGS'!U81</f>
        <v>0.29002899999999998</v>
      </c>
      <c r="V81" s="397">
        <f>'2M - SGS'!V81</f>
        <v>0.270206</v>
      </c>
      <c r="W81" s="397">
        <f>'2M - SGS'!W81</f>
        <v>0.108695</v>
      </c>
      <c r="X81" s="397">
        <f>'2M - SGS'!X81</f>
        <v>1.9643000000000001E-2</v>
      </c>
      <c r="Y81" s="397">
        <f>'2M - SGS'!Y81</f>
        <v>6.0299999999999998E-3</v>
      </c>
      <c r="Z81" s="397">
        <f>'2M - SGS'!Z81</f>
        <v>6.3999999999999997E-5</v>
      </c>
      <c r="AA81" s="397">
        <f>'2M - SGS'!AA81</f>
        <v>6.0000000000000002E-6</v>
      </c>
      <c r="AB81" s="397">
        <f>'2M - SGS'!AB81</f>
        <v>2.4699999999999999E-4</v>
      </c>
      <c r="AC81" s="397">
        <f>'2M - SGS'!AC81</f>
        <v>7.2360000000000002E-3</v>
      </c>
      <c r="AD81" s="397">
        <f>'2M - SGS'!AD81</f>
        <v>2.1690999999999998E-2</v>
      </c>
      <c r="AE81" s="397">
        <f>'2M - SGS'!AE81</f>
        <v>6.2979999999999994E-2</v>
      </c>
      <c r="AF81" s="397">
        <f>'2M - SGS'!AF81</f>
        <v>0.21317</v>
      </c>
      <c r="AG81" s="397">
        <f>'2M - SGS'!AG81</f>
        <v>0.29002899999999998</v>
      </c>
      <c r="AH81" s="397">
        <f>'2M - SGS'!AH81</f>
        <v>0.270206</v>
      </c>
      <c r="AI81" s="397">
        <f>'2M - SGS'!AI81</f>
        <v>0.108695</v>
      </c>
      <c r="AJ81" s="397">
        <f>'2M - SGS'!AJ81</f>
        <v>1.9643000000000001E-2</v>
      </c>
      <c r="AK81" s="397">
        <f>'2M - SGS'!AK81</f>
        <v>6.0299999999999998E-3</v>
      </c>
      <c r="AL81" s="397">
        <f>'2M - SGS'!AL81</f>
        <v>6.3999999999999997E-5</v>
      </c>
      <c r="AM81" s="397">
        <f>'2M - SGS'!AM81</f>
        <v>6.0000000000000002E-6</v>
      </c>
      <c r="AN81" s="397">
        <f>'2M - SGS'!AN81</f>
        <v>2.4699999999999999E-4</v>
      </c>
      <c r="AO81" s="397">
        <f>'2M - SGS'!AO81</f>
        <v>7.2360000000000002E-3</v>
      </c>
      <c r="AP81" s="397">
        <f>'2M - SGS'!AP81</f>
        <v>2.1690999999999998E-2</v>
      </c>
      <c r="AQ81" s="397">
        <f>'2M - SGS'!AQ81</f>
        <v>6.2979999999999994E-2</v>
      </c>
      <c r="AR81" s="397">
        <f>'2M - SGS'!AR81</f>
        <v>0.21317</v>
      </c>
      <c r="AS81" s="397">
        <f>'2M - SGS'!AS81</f>
        <v>0.29002899999999998</v>
      </c>
      <c r="AT81" s="397">
        <f>'2M - SGS'!AT81</f>
        <v>0.270206</v>
      </c>
      <c r="AU81" s="397">
        <f>'2M - SGS'!AU81</f>
        <v>0.108695</v>
      </c>
      <c r="AV81" s="397">
        <f>'2M - SGS'!AV81</f>
        <v>1.9643000000000001E-2</v>
      </c>
      <c r="AW81" s="397">
        <f>'2M - SGS'!AW81</f>
        <v>6.0299999999999998E-3</v>
      </c>
      <c r="AX81" s="397">
        <f>'2M - SGS'!AX81</f>
        <v>6.3999999999999997E-5</v>
      </c>
      <c r="AY81" s="397">
        <f>'2M - SGS'!AY81</f>
        <v>6.0000000000000002E-6</v>
      </c>
      <c r="AZ81" s="397">
        <f>'2M - SGS'!AZ81</f>
        <v>2.4699999999999999E-4</v>
      </c>
      <c r="BA81" s="397">
        <f>'2M - SGS'!BA81</f>
        <v>7.2360000000000002E-3</v>
      </c>
      <c r="BB81" s="397">
        <f>'2M - SGS'!BB81</f>
        <v>2.1690999999999998E-2</v>
      </c>
      <c r="BC81" s="397">
        <f>'2M - SGS'!BC81</f>
        <v>6.2979999999999994E-2</v>
      </c>
      <c r="BD81" s="397">
        <f>'2M - SGS'!BD81</f>
        <v>0.21317</v>
      </c>
      <c r="BE81" s="397">
        <f>'2M - SGS'!BE81</f>
        <v>0.29002899999999998</v>
      </c>
      <c r="BF81" s="397">
        <f>'2M - SGS'!BF81</f>
        <v>0.270206</v>
      </c>
      <c r="BG81" s="397">
        <f>'2M - SGS'!BG81</f>
        <v>0.108695</v>
      </c>
      <c r="BH81" s="397">
        <f>'2M - SGS'!BH81</f>
        <v>1.9643000000000001E-2</v>
      </c>
      <c r="BI81" s="397">
        <f>'2M - SGS'!BI81</f>
        <v>6.0299999999999998E-3</v>
      </c>
      <c r="BJ81" s="397">
        <f>'2M - SGS'!BJ81</f>
        <v>6.3999999999999997E-5</v>
      </c>
      <c r="BK81" s="397">
        <f>'2M - SGS'!BK81</f>
        <v>6.0000000000000002E-6</v>
      </c>
      <c r="BL81" s="397">
        <f>'2M - SGS'!BL81</f>
        <v>2.4699999999999999E-4</v>
      </c>
      <c r="BM81" s="397">
        <f>'2M - SGS'!BM81</f>
        <v>7.2360000000000002E-3</v>
      </c>
      <c r="BN81" s="397">
        <f>'2M - SGS'!BN81</f>
        <v>2.1690999999999998E-2</v>
      </c>
      <c r="BO81" s="397">
        <f>'2M - SGS'!BO81</f>
        <v>6.2979999999999994E-2</v>
      </c>
      <c r="BP81" s="397">
        <f>'2M - SGS'!BP81</f>
        <v>0.21317</v>
      </c>
      <c r="BQ81" s="397">
        <f>'2M - SGS'!BQ81</f>
        <v>0.29002899999999998</v>
      </c>
      <c r="BR81" s="397">
        <f>'2M - SGS'!BR81</f>
        <v>0.270206</v>
      </c>
      <c r="BS81" s="397">
        <f>'2M - SGS'!BS81</f>
        <v>0.108695</v>
      </c>
      <c r="BT81" s="397">
        <f>'2M - SGS'!BT81</f>
        <v>1.9643000000000001E-2</v>
      </c>
      <c r="BU81" s="397">
        <f>'2M - SGS'!BU81</f>
        <v>6.0299999999999998E-3</v>
      </c>
      <c r="BV81" s="397">
        <f>'2M - SGS'!BV81</f>
        <v>6.3999999999999997E-5</v>
      </c>
      <c r="BW81" s="397">
        <f>'2M - SGS'!BW81</f>
        <v>6.0000000000000002E-6</v>
      </c>
      <c r="BX81" s="397">
        <f>'2M - SGS'!BX81</f>
        <v>2.4699999999999999E-4</v>
      </c>
      <c r="BY81" s="397">
        <f>'2M - SGS'!BY81</f>
        <v>7.2360000000000002E-3</v>
      </c>
      <c r="BZ81" s="397">
        <f>'2M - SGS'!BZ81</f>
        <v>2.1690999999999998E-2</v>
      </c>
      <c r="CA81" s="397">
        <f>'2M - SGS'!CA81</f>
        <v>6.2979999999999994E-2</v>
      </c>
      <c r="CB81" s="397">
        <f>'2M - SGS'!CB81</f>
        <v>0.21317</v>
      </c>
      <c r="CC81" s="397">
        <f>'2M - SGS'!CC81</f>
        <v>0.29002899999999998</v>
      </c>
      <c r="CD81" s="397">
        <f>'2M - SGS'!CD81</f>
        <v>0.270206</v>
      </c>
      <c r="CE81" s="397">
        <f>'2M - SGS'!CE81</f>
        <v>0.108695</v>
      </c>
      <c r="CF81" s="397">
        <f>'2M - SGS'!CF81</f>
        <v>1.9643000000000001E-2</v>
      </c>
      <c r="CG81" s="397">
        <f>'2M - SGS'!CG81</f>
        <v>6.0299999999999998E-3</v>
      </c>
      <c r="CH81" s="398">
        <f>'2M - SGS'!CH81</f>
        <v>6.3999999999999997E-5</v>
      </c>
      <c r="CJ81" s="261">
        <f t="shared" si="80"/>
        <v>0.9999969999999998</v>
      </c>
    </row>
    <row r="82" spans="1:88" ht="15.6" x14ac:dyDescent="0.3">
      <c r="A82" s="594"/>
      <c r="B82" s="14" t="str">
        <f t="shared" si="79"/>
        <v>Ext Lighting</v>
      </c>
      <c r="C82" s="397">
        <f>'2M - SGS'!C82</f>
        <v>0.106265</v>
      </c>
      <c r="D82" s="397">
        <f>'2M - SGS'!D82</f>
        <v>8.2161999999999999E-2</v>
      </c>
      <c r="E82" s="397">
        <f>'2M - SGS'!E82</f>
        <v>7.0887000000000006E-2</v>
      </c>
      <c r="F82" s="397">
        <f>'2M - SGS'!F82</f>
        <v>6.8145999999999998E-2</v>
      </c>
      <c r="G82" s="397">
        <f>'2M - SGS'!G82</f>
        <v>8.1852999999999995E-2</v>
      </c>
      <c r="H82" s="397">
        <f>'2M - SGS'!H82</f>
        <v>6.7163E-2</v>
      </c>
      <c r="I82" s="397">
        <f>'2M - SGS'!I82</f>
        <v>8.6751999999999996E-2</v>
      </c>
      <c r="J82" s="397">
        <f>'2M - SGS'!J82</f>
        <v>6.9401000000000004E-2</v>
      </c>
      <c r="K82" s="397">
        <f>'2M - SGS'!K82</f>
        <v>8.2907999999999996E-2</v>
      </c>
      <c r="L82" s="397">
        <f>'2M - SGS'!L82</f>
        <v>0.100507</v>
      </c>
      <c r="M82" s="397">
        <f>'2M - SGS'!M82</f>
        <v>8.7251999999999996E-2</v>
      </c>
      <c r="N82" s="397">
        <f>'2M - SGS'!N82</f>
        <v>9.6703999999999998E-2</v>
      </c>
      <c r="O82" s="397">
        <f>'2M - SGS'!O82</f>
        <v>0.106265</v>
      </c>
      <c r="P82" s="397">
        <f>'2M - SGS'!P82</f>
        <v>8.2161999999999999E-2</v>
      </c>
      <c r="Q82" s="397">
        <f>'2M - SGS'!Q82</f>
        <v>7.0887000000000006E-2</v>
      </c>
      <c r="R82" s="397">
        <f>'2M - SGS'!R82</f>
        <v>6.8145999999999998E-2</v>
      </c>
      <c r="S82" s="397">
        <f>'2M - SGS'!S82</f>
        <v>8.1852999999999995E-2</v>
      </c>
      <c r="T82" s="397">
        <f>'2M - SGS'!T82</f>
        <v>6.7163E-2</v>
      </c>
      <c r="U82" s="397">
        <f>'2M - SGS'!U82</f>
        <v>8.6751999999999996E-2</v>
      </c>
      <c r="V82" s="397">
        <f>'2M - SGS'!V82</f>
        <v>6.9401000000000004E-2</v>
      </c>
      <c r="W82" s="397">
        <f>'2M - SGS'!W82</f>
        <v>8.2907999999999996E-2</v>
      </c>
      <c r="X82" s="397">
        <f>'2M - SGS'!X82</f>
        <v>0.100507</v>
      </c>
      <c r="Y82" s="397">
        <f>'2M - SGS'!Y82</f>
        <v>8.7251999999999996E-2</v>
      </c>
      <c r="Z82" s="397">
        <f>'2M - SGS'!Z82</f>
        <v>9.6703999999999998E-2</v>
      </c>
      <c r="AA82" s="397">
        <f>'2M - SGS'!AA82</f>
        <v>0.106265</v>
      </c>
      <c r="AB82" s="397">
        <f>'2M - SGS'!AB82</f>
        <v>8.2161999999999999E-2</v>
      </c>
      <c r="AC82" s="397">
        <f>'2M - SGS'!AC82</f>
        <v>7.0887000000000006E-2</v>
      </c>
      <c r="AD82" s="397">
        <f>'2M - SGS'!AD82</f>
        <v>6.8145999999999998E-2</v>
      </c>
      <c r="AE82" s="397">
        <f>'2M - SGS'!AE82</f>
        <v>8.1852999999999995E-2</v>
      </c>
      <c r="AF82" s="397">
        <f>'2M - SGS'!AF82</f>
        <v>6.7163E-2</v>
      </c>
      <c r="AG82" s="397">
        <f>'2M - SGS'!AG82</f>
        <v>8.6751999999999996E-2</v>
      </c>
      <c r="AH82" s="397">
        <f>'2M - SGS'!AH82</f>
        <v>6.9401000000000004E-2</v>
      </c>
      <c r="AI82" s="397">
        <f>'2M - SGS'!AI82</f>
        <v>8.2907999999999996E-2</v>
      </c>
      <c r="AJ82" s="397">
        <f>'2M - SGS'!AJ82</f>
        <v>0.100507</v>
      </c>
      <c r="AK82" s="397">
        <f>'2M - SGS'!AK82</f>
        <v>8.7251999999999996E-2</v>
      </c>
      <c r="AL82" s="397">
        <f>'2M - SGS'!AL82</f>
        <v>9.6703999999999998E-2</v>
      </c>
      <c r="AM82" s="397">
        <f>'2M - SGS'!AM82</f>
        <v>0.106265</v>
      </c>
      <c r="AN82" s="397">
        <f>'2M - SGS'!AN82</f>
        <v>8.2161999999999999E-2</v>
      </c>
      <c r="AO82" s="397">
        <f>'2M - SGS'!AO82</f>
        <v>7.0887000000000006E-2</v>
      </c>
      <c r="AP82" s="397">
        <f>'2M - SGS'!AP82</f>
        <v>6.8145999999999998E-2</v>
      </c>
      <c r="AQ82" s="397">
        <f>'2M - SGS'!AQ82</f>
        <v>8.1852999999999995E-2</v>
      </c>
      <c r="AR82" s="397">
        <f>'2M - SGS'!AR82</f>
        <v>6.7163E-2</v>
      </c>
      <c r="AS82" s="397">
        <f>'2M - SGS'!AS82</f>
        <v>8.6751999999999996E-2</v>
      </c>
      <c r="AT82" s="397">
        <f>'2M - SGS'!AT82</f>
        <v>6.9401000000000004E-2</v>
      </c>
      <c r="AU82" s="397">
        <f>'2M - SGS'!AU82</f>
        <v>8.2907999999999996E-2</v>
      </c>
      <c r="AV82" s="397">
        <f>'2M - SGS'!AV82</f>
        <v>0.100507</v>
      </c>
      <c r="AW82" s="397">
        <f>'2M - SGS'!AW82</f>
        <v>8.7251999999999996E-2</v>
      </c>
      <c r="AX82" s="397">
        <f>'2M - SGS'!AX82</f>
        <v>9.6703999999999998E-2</v>
      </c>
      <c r="AY82" s="397">
        <f>'2M - SGS'!AY82</f>
        <v>0.106265</v>
      </c>
      <c r="AZ82" s="397">
        <f>'2M - SGS'!AZ82</f>
        <v>8.2161999999999999E-2</v>
      </c>
      <c r="BA82" s="397">
        <f>'2M - SGS'!BA82</f>
        <v>7.0887000000000006E-2</v>
      </c>
      <c r="BB82" s="397">
        <f>'2M - SGS'!BB82</f>
        <v>6.8145999999999998E-2</v>
      </c>
      <c r="BC82" s="397">
        <f>'2M - SGS'!BC82</f>
        <v>8.1852999999999995E-2</v>
      </c>
      <c r="BD82" s="397">
        <f>'2M - SGS'!BD82</f>
        <v>6.7163E-2</v>
      </c>
      <c r="BE82" s="397">
        <f>'2M - SGS'!BE82</f>
        <v>8.6751999999999996E-2</v>
      </c>
      <c r="BF82" s="397">
        <f>'2M - SGS'!BF82</f>
        <v>6.9401000000000004E-2</v>
      </c>
      <c r="BG82" s="397">
        <f>'2M - SGS'!BG82</f>
        <v>8.2907999999999996E-2</v>
      </c>
      <c r="BH82" s="397">
        <f>'2M - SGS'!BH82</f>
        <v>0.100507</v>
      </c>
      <c r="BI82" s="397">
        <f>'2M - SGS'!BI82</f>
        <v>8.7251999999999996E-2</v>
      </c>
      <c r="BJ82" s="397">
        <f>'2M - SGS'!BJ82</f>
        <v>9.6703999999999998E-2</v>
      </c>
      <c r="BK82" s="397">
        <f>'2M - SGS'!BK82</f>
        <v>0.106265</v>
      </c>
      <c r="BL82" s="397">
        <f>'2M - SGS'!BL82</f>
        <v>8.2161999999999999E-2</v>
      </c>
      <c r="BM82" s="397">
        <f>'2M - SGS'!BM82</f>
        <v>7.0887000000000006E-2</v>
      </c>
      <c r="BN82" s="397">
        <f>'2M - SGS'!BN82</f>
        <v>6.8145999999999998E-2</v>
      </c>
      <c r="BO82" s="397">
        <f>'2M - SGS'!BO82</f>
        <v>8.1852999999999995E-2</v>
      </c>
      <c r="BP82" s="397">
        <f>'2M - SGS'!BP82</f>
        <v>6.7163E-2</v>
      </c>
      <c r="BQ82" s="397">
        <f>'2M - SGS'!BQ82</f>
        <v>8.6751999999999996E-2</v>
      </c>
      <c r="BR82" s="397">
        <f>'2M - SGS'!BR82</f>
        <v>6.9401000000000004E-2</v>
      </c>
      <c r="BS82" s="397">
        <f>'2M - SGS'!BS82</f>
        <v>8.2907999999999996E-2</v>
      </c>
      <c r="BT82" s="397">
        <f>'2M - SGS'!BT82</f>
        <v>0.100507</v>
      </c>
      <c r="BU82" s="397">
        <f>'2M - SGS'!BU82</f>
        <v>8.7251999999999996E-2</v>
      </c>
      <c r="BV82" s="397">
        <f>'2M - SGS'!BV82</f>
        <v>9.6703999999999998E-2</v>
      </c>
      <c r="BW82" s="397">
        <f>'2M - SGS'!BW82</f>
        <v>0.106265</v>
      </c>
      <c r="BX82" s="397">
        <f>'2M - SGS'!BX82</f>
        <v>8.2161999999999999E-2</v>
      </c>
      <c r="BY82" s="397">
        <f>'2M - SGS'!BY82</f>
        <v>7.0887000000000006E-2</v>
      </c>
      <c r="BZ82" s="397">
        <f>'2M - SGS'!BZ82</f>
        <v>6.8145999999999998E-2</v>
      </c>
      <c r="CA82" s="397">
        <f>'2M - SGS'!CA82</f>
        <v>8.1852999999999995E-2</v>
      </c>
      <c r="CB82" s="397">
        <f>'2M - SGS'!CB82</f>
        <v>6.7163E-2</v>
      </c>
      <c r="CC82" s="397">
        <f>'2M - SGS'!CC82</f>
        <v>8.6751999999999996E-2</v>
      </c>
      <c r="CD82" s="397">
        <f>'2M - SGS'!CD82</f>
        <v>6.9401000000000004E-2</v>
      </c>
      <c r="CE82" s="397">
        <f>'2M - SGS'!CE82</f>
        <v>8.2907999999999996E-2</v>
      </c>
      <c r="CF82" s="397">
        <f>'2M - SGS'!CF82</f>
        <v>0.100507</v>
      </c>
      <c r="CG82" s="397">
        <f>'2M - SGS'!CG82</f>
        <v>8.7251999999999996E-2</v>
      </c>
      <c r="CH82" s="398">
        <f>'2M - SGS'!CH82</f>
        <v>9.6703999999999998E-2</v>
      </c>
      <c r="CJ82" s="261">
        <f t="shared" si="80"/>
        <v>1</v>
      </c>
    </row>
    <row r="83" spans="1:88" ht="15.6" x14ac:dyDescent="0.3">
      <c r="A83" s="594"/>
      <c r="B83" s="14" t="str">
        <f t="shared" si="79"/>
        <v>Heating</v>
      </c>
      <c r="C83" s="397">
        <f>'2M - SGS'!C83</f>
        <v>0.210397</v>
      </c>
      <c r="D83" s="397">
        <f>'2M - SGS'!D83</f>
        <v>0.17743600000000001</v>
      </c>
      <c r="E83" s="397">
        <f>'2M - SGS'!E83</f>
        <v>0.13192400000000001</v>
      </c>
      <c r="F83" s="397">
        <f>'2M - SGS'!F83</f>
        <v>5.9718E-2</v>
      </c>
      <c r="G83" s="397">
        <f>'2M - SGS'!G83</f>
        <v>2.6769000000000001E-2</v>
      </c>
      <c r="H83" s="397">
        <f>'2M - SGS'!H83</f>
        <v>4.2950000000000002E-3</v>
      </c>
      <c r="I83" s="397">
        <f>'2M - SGS'!I83</f>
        <v>2.895E-3</v>
      </c>
      <c r="J83" s="397">
        <f>'2M - SGS'!J83</f>
        <v>3.4320000000000002E-3</v>
      </c>
      <c r="K83" s="397">
        <f>'2M - SGS'!K83</f>
        <v>9.4020000000000006E-3</v>
      </c>
      <c r="L83" s="397">
        <f>'2M - SGS'!L83</f>
        <v>5.5496999999999998E-2</v>
      </c>
      <c r="M83" s="397">
        <f>'2M - SGS'!M83</f>
        <v>0.115452</v>
      </c>
      <c r="N83" s="397">
        <f>'2M - SGS'!N83</f>
        <v>0.20278099999999999</v>
      </c>
      <c r="O83" s="397">
        <f>'2M - SGS'!O83</f>
        <v>0.210397</v>
      </c>
      <c r="P83" s="397">
        <f>'2M - SGS'!P83</f>
        <v>0.17743600000000001</v>
      </c>
      <c r="Q83" s="397">
        <f>'2M - SGS'!Q83</f>
        <v>0.13192400000000001</v>
      </c>
      <c r="R83" s="397">
        <f>'2M - SGS'!R83</f>
        <v>5.9718E-2</v>
      </c>
      <c r="S83" s="397">
        <f>'2M - SGS'!S83</f>
        <v>2.6769000000000001E-2</v>
      </c>
      <c r="T83" s="397">
        <f>'2M - SGS'!T83</f>
        <v>4.2950000000000002E-3</v>
      </c>
      <c r="U83" s="397">
        <f>'2M - SGS'!U83</f>
        <v>2.895E-3</v>
      </c>
      <c r="V83" s="397">
        <f>'2M - SGS'!V83</f>
        <v>3.4320000000000002E-3</v>
      </c>
      <c r="W83" s="397">
        <f>'2M - SGS'!W83</f>
        <v>9.4020000000000006E-3</v>
      </c>
      <c r="X83" s="397">
        <f>'2M - SGS'!X83</f>
        <v>5.5496999999999998E-2</v>
      </c>
      <c r="Y83" s="397">
        <f>'2M - SGS'!Y83</f>
        <v>0.115452</v>
      </c>
      <c r="Z83" s="397">
        <f>'2M - SGS'!Z83</f>
        <v>0.20278099999999999</v>
      </c>
      <c r="AA83" s="397">
        <f>'2M - SGS'!AA83</f>
        <v>0.210397</v>
      </c>
      <c r="AB83" s="397">
        <f>'2M - SGS'!AB83</f>
        <v>0.17743600000000001</v>
      </c>
      <c r="AC83" s="397">
        <f>'2M - SGS'!AC83</f>
        <v>0.13192400000000001</v>
      </c>
      <c r="AD83" s="397">
        <f>'2M - SGS'!AD83</f>
        <v>5.9718E-2</v>
      </c>
      <c r="AE83" s="397">
        <f>'2M - SGS'!AE83</f>
        <v>2.6769000000000001E-2</v>
      </c>
      <c r="AF83" s="397">
        <f>'2M - SGS'!AF83</f>
        <v>4.2950000000000002E-3</v>
      </c>
      <c r="AG83" s="397">
        <f>'2M - SGS'!AG83</f>
        <v>2.895E-3</v>
      </c>
      <c r="AH83" s="397">
        <f>'2M - SGS'!AH83</f>
        <v>3.4320000000000002E-3</v>
      </c>
      <c r="AI83" s="397">
        <f>'2M - SGS'!AI83</f>
        <v>9.4020000000000006E-3</v>
      </c>
      <c r="AJ83" s="397">
        <f>'2M - SGS'!AJ83</f>
        <v>5.5496999999999998E-2</v>
      </c>
      <c r="AK83" s="397">
        <f>'2M - SGS'!AK83</f>
        <v>0.115452</v>
      </c>
      <c r="AL83" s="397">
        <f>'2M - SGS'!AL83</f>
        <v>0.20278099999999999</v>
      </c>
      <c r="AM83" s="397">
        <f>'2M - SGS'!AM83</f>
        <v>0.210397</v>
      </c>
      <c r="AN83" s="397">
        <f>'2M - SGS'!AN83</f>
        <v>0.17743600000000001</v>
      </c>
      <c r="AO83" s="397">
        <f>'2M - SGS'!AO83</f>
        <v>0.13192400000000001</v>
      </c>
      <c r="AP83" s="397">
        <f>'2M - SGS'!AP83</f>
        <v>5.9718E-2</v>
      </c>
      <c r="AQ83" s="397">
        <f>'2M - SGS'!AQ83</f>
        <v>2.6769000000000001E-2</v>
      </c>
      <c r="AR83" s="397">
        <f>'2M - SGS'!AR83</f>
        <v>4.2950000000000002E-3</v>
      </c>
      <c r="AS83" s="397">
        <f>'2M - SGS'!AS83</f>
        <v>2.895E-3</v>
      </c>
      <c r="AT83" s="397">
        <f>'2M - SGS'!AT83</f>
        <v>3.4320000000000002E-3</v>
      </c>
      <c r="AU83" s="397">
        <f>'2M - SGS'!AU83</f>
        <v>9.4020000000000006E-3</v>
      </c>
      <c r="AV83" s="397">
        <f>'2M - SGS'!AV83</f>
        <v>5.5496999999999998E-2</v>
      </c>
      <c r="AW83" s="397">
        <f>'2M - SGS'!AW83</f>
        <v>0.115452</v>
      </c>
      <c r="AX83" s="397">
        <f>'2M - SGS'!AX83</f>
        <v>0.20278099999999999</v>
      </c>
      <c r="AY83" s="397">
        <f>'2M - SGS'!AY83</f>
        <v>0.210397</v>
      </c>
      <c r="AZ83" s="397">
        <f>'2M - SGS'!AZ83</f>
        <v>0.17743600000000001</v>
      </c>
      <c r="BA83" s="397">
        <f>'2M - SGS'!BA83</f>
        <v>0.13192400000000001</v>
      </c>
      <c r="BB83" s="397">
        <f>'2M - SGS'!BB83</f>
        <v>5.9718E-2</v>
      </c>
      <c r="BC83" s="397">
        <f>'2M - SGS'!BC83</f>
        <v>2.6769000000000001E-2</v>
      </c>
      <c r="BD83" s="397">
        <f>'2M - SGS'!BD83</f>
        <v>4.2950000000000002E-3</v>
      </c>
      <c r="BE83" s="397">
        <f>'2M - SGS'!BE83</f>
        <v>2.895E-3</v>
      </c>
      <c r="BF83" s="397">
        <f>'2M - SGS'!BF83</f>
        <v>3.4320000000000002E-3</v>
      </c>
      <c r="BG83" s="397">
        <f>'2M - SGS'!BG83</f>
        <v>9.4020000000000006E-3</v>
      </c>
      <c r="BH83" s="397">
        <f>'2M - SGS'!BH83</f>
        <v>5.5496999999999998E-2</v>
      </c>
      <c r="BI83" s="397">
        <f>'2M - SGS'!BI83</f>
        <v>0.115452</v>
      </c>
      <c r="BJ83" s="397">
        <f>'2M - SGS'!BJ83</f>
        <v>0.20278099999999999</v>
      </c>
      <c r="BK83" s="397">
        <f>'2M - SGS'!BK83</f>
        <v>0.210397</v>
      </c>
      <c r="BL83" s="397">
        <f>'2M - SGS'!BL83</f>
        <v>0.17743600000000001</v>
      </c>
      <c r="BM83" s="397">
        <f>'2M - SGS'!BM83</f>
        <v>0.13192400000000001</v>
      </c>
      <c r="BN83" s="397">
        <f>'2M - SGS'!BN83</f>
        <v>5.9718E-2</v>
      </c>
      <c r="BO83" s="397">
        <f>'2M - SGS'!BO83</f>
        <v>2.6769000000000001E-2</v>
      </c>
      <c r="BP83" s="397">
        <f>'2M - SGS'!BP83</f>
        <v>4.2950000000000002E-3</v>
      </c>
      <c r="BQ83" s="397">
        <f>'2M - SGS'!BQ83</f>
        <v>2.895E-3</v>
      </c>
      <c r="BR83" s="397">
        <f>'2M - SGS'!BR83</f>
        <v>3.4320000000000002E-3</v>
      </c>
      <c r="BS83" s="397">
        <f>'2M - SGS'!BS83</f>
        <v>9.4020000000000006E-3</v>
      </c>
      <c r="BT83" s="397">
        <f>'2M - SGS'!BT83</f>
        <v>5.5496999999999998E-2</v>
      </c>
      <c r="BU83" s="397">
        <f>'2M - SGS'!BU83</f>
        <v>0.115452</v>
      </c>
      <c r="BV83" s="397">
        <f>'2M - SGS'!BV83</f>
        <v>0.20278099999999999</v>
      </c>
      <c r="BW83" s="397">
        <f>'2M - SGS'!BW83</f>
        <v>0.210397</v>
      </c>
      <c r="BX83" s="397">
        <f>'2M - SGS'!BX83</f>
        <v>0.17743600000000001</v>
      </c>
      <c r="BY83" s="397">
        <f>'2M - SGS'!BY83</f>
        <v>0.13192400000000001</v>
      </c>
      <c r="BZ83" s="397">
        <f>'2M - SGS'!BZ83</f>
        <v>5.9718E-2</v>
      </c>
      <c r="CA83" s="397">
        <f>'2M - SGS'!CA83</f>
        <v>2.6769000000000001E-2</v>
      </c>
      <c r="CB83" s="397">
        <f>'2M - SGS'!CB83</f>
        <v>4.2950000000000002E-3</v>
      </c>
      <c r="CC83" s="397">
        <f>'2M - SGS'!CC83</f>
        <v>2.895E-3</v>
      </c>
      <c r="CD83" s="397">
        <f>'2M - SGS'!CD83</f>
        <v>3.4320000000000002E-3</v>
      </c>
      <c r="CE83" s="397">
        <f>'2M - SGS'!CE83</f>
        <v>9.4020000000000006E-3</v>
      </c>
      <c r="CF83" s="397">
        <f>'2M - SGS'!CF83</f>
        <v>5.5496999999999998E-2</v>
      </c>
      <c r="CG83" s="397">
        <f>'2M - SGS'!CG83</f>
        <v>0.115452</v>
      </c>
      <c r="CH83" s="398">
        <f>'2M - SGS'!CH83</f>
        <v>0.20278099999999999</v>
      </c>
      <c r="CJ83" s="261">
        <f t="shared" si="80"/>
        <v>0.99999800000000016</v>
      </c>
    </row>
    <row r="84" spans="1:88" ht="15.6" x14ac:dyDescent="0.3">
      <c r="A84" s="594"/>
      <c r="B84" s="14" t="str">
        <f t="shared" si="79"/>
        <v>HVAC</v>
      </c>
      <c r="C84" s="397">
        <f>'2M - SGS'!C84</f>
        <v>0.107824</v>
      </c>
      <c r="D84" s="397">
        <f>'2M - SGS'!D84</f>
        <v>9.1051999999999994E-2</v>
      </c>
      <c r="E84" s="397">
        <f>'2M - SGS'!E84</f>
        <v>7.1135000000000004E-2</v>
      </c>
      <c r="F84" s="397">
        <f>'2M - SGS'!F84</f>
        <v>4.1179E-2</v>
      </c>
      <c r="G84" s="397">
        <f>'2M - SGS'!G84</f>
        <v>4.4423999999999998E-2</v>
      </c>
      <c r="H84" s="397">
        <f>'2M - SGS'!H84</f>
        <v>0.106128</v>
      </c>
      <c r="I84" s="397">
        <f>'2M - SGS'!I84</f>
        <v>0.14288100000000001</v>
      </c>
      <c r="J84" s="397">
        <f>'2M - SGS'!J84</f>
        <v>0.133494</v>
      </c>
      <c r="K84" s="397">
        <f>'2M - SGS'!K84</f>
        <v>5.781E-2</v>
      </c>
      <c r="L84" s="397">
        <f>'2M - SGS'!L84</f>
        <v>3.8018000000000003E-2</v>
      </c>
      <c r="M84" s="397">
        <f>'2M - SGS'!M84</f>
        <v>6.2103999999999999E-2</v>
      </c>
      <c r="N84" s="397">
        <f>'2M - SGS'!N84</f>
        <v>0.10395</v>
      </c>
      <c r="O84" s="397">
        <f>'2M - SGS'!O84</f>
        <v>0.107824</v>
      </c>
      <c r="P84" s="397">
        <f>'2M - SGS'!P84</f>
        <v>9.1051999999999994E-2</v>
      </c>
      <c r="Q84" s="397">
        <f>'2M - SGS'!Q84</f>
        <v>7.1135000000000004E-2</v>
      </c>
      <c r="R84" s="397">
        <f>'2M - SGS'!R84</f>
        <v>4.1179E-2</v>
      </c>
      <c r="S84" s="397">
        <f>'2M - SGS'!S84</f>
        <v>4.4423999999999998E-2</v>
      </c>
      <c r="T84" s="397">
        <f>'2M - SGS'!T84</f>
        <v>0.106128</v>
      </c>
      <c r="U84" s="397">
        <f>'2M - SGS'!U84</f>
        <v>0.14288100000000001</v>
      </c>
      <c r="V84" s="397">
        <f>'2M - SGS'!V84</f>
        <v>0.133494</v>
      </c>
      <c r="W84" s="397">
        <f>'2M - SGS'!W84</f>
        <v>5.781E-2</v>
      </c>
      <c r="X84" s="397">
        <f>'2M - SGS'!X84</f>
        <v>3.8018000000000003E-2</v>
      </c>
      <c r="Y84" s="397">
        <f>'2M - SGS'!Y84</f>
        <v>6.2103999999999999E-2</v>
      </c>
      <c r="Z84" s="397">
        <f>'2M - SGS'!Z84</f>
        <v>0.10395</v>
      </c>
      <c r="AA84" s="397">
        <f>'2M - SGS'!AA84</f>
        <v>0.107824</v>
      </c>
      <c r="AB84" s="397">
        <f>'2M - SGS'!AB84</f>
        <v>9.1051999999999994E-2</v>
      </c>
      <c r="AC84" s="397">
        <f>'2M - SGS'!AC84</f>
        <v>7.1135000000000004E-2</v>
      </c>
      <c r="AD84" s="397">
        <f>'2M - SGS'!AD84</f>
        <v>4.1179E-2</v>
      </c>
      <c r="AE84" s="397">
        <f>'2M - SGS'!AE84</f>
        <v>4.4423999999999998E-2</v>
      </c>
      <c r="AF84" s="397">
        <f>'2M - SGS'!AF84</f>
        <v>0.106128</v>
      </c>
      <c r="AG84" s="397">
        <f>'2M - SGS'!AG84</f>
        <v>0.14288100000000001</v>
      </c>
      <c r="AH84" s="397">
        <f>'2M - SGS'!AH84</f>
        <v>0.133494</v>
      </c>
      <c r="AI84" s="397">
        <f>'2M - SGS'!AI84</f>
        <v>5.781E-2</v>
      </c>
      <c r="AJ84" s="397">
        <f>'2M - SGS'!AJ84</f>
        <v>3.8018000000000003E-2</v>
      </c>
      <c r="AK84" s="397">
        <f>'2M - SGS'!AK84</f>
        <v>6.2103999999999999E-2</v>
      </c>
      <c r="AL84" s="397">
        <f>'2M - SGS'!AL84</f>
        <v>0.10395</v>
      </c>
      <c r="AM84" s="397">
        <f>'2M - SGS'!AM84</f>
        <v>0.107824</v>
      </c>
      <c r="AN84" s="397">
        <f>'2M - SGS'!AN84</f>
        <v>9.1051999999999994E-2</v>
      </c>
      <c r="AO84" s="397">
        <f>'2M - SGS'!AO84</f>
        <v>7.1135000000000004E-2</v>
      </c>
      <c r="AP84" s="397">
        <f>'2M - SGS'!AP84</f>
        <v>4.1179E-2</v>
      </c>
      <c r="AQ84" s="397">
        <f>'2M - SGS'!AQ84</f>
        <v>4.4423999999999998E-2</v>
      </c>
      <c r="AR84" s="397">
        <f>'2M - SGS'!AR84</f>
        <v>0.106128</v>
      </c>
      <c r="AS84" s="397">
        <f>'2M - SGS'!AS84</f>
        <v>0.14288100000000001</v>
      </c>
      <c r="AT84" s="397">
        <f>'2M - SGS'!AT84</f>
        <v>0.133494</v>
      </c>
      <c r="AU84" s="397">
        <f>'2M - SGS'!AU84</f>
        <v>5.781E-2</v>
      </c>
      <c r="AV84" s="397">
        <f>'2M - SGS'!AV84</f>
        <v>3.8018000000000003E-2</v>
      </c>
      <c r="AW84" s="397">
        <f>'2M - SGS'!AW84</f>
        <v>6.2103999999999999E-2</v>
      </c>
      <c r="AX84" s="397">
        <f>'2M - SGS'!AX84</f>
        <v>0.10395</v>
      </c>
      <c r="AY84" s="397">
        <f>'2M - SGS'!AY84</f>
        <v>0.107824</v>
      </c>
      <c r="AZ84" s="397">
        <f>'2M - SGS'!AZ84</f>
        <v>9.1051999999999994E-2</v>
      </c>
      <c r="BA84" s="397">
        <f>'2M - SGS'!BA84</f>
        <v>7.1135000000000004E-2</v>
      </c>
      <c r="BB84" s="397">
        <f>'2M - SGS'!BB84</f>
        <v>4.1179E-2</v>
      </c>
      <c r="BC84" s="397">
        <f>'2M - SGS'!BC84</f>
        <v>4.4423999999999998E-2</v>
      </c>
      <c r="BD84" s="397">
        <f>'2M - SGS'!BD84</f>
        <v>0.106128</v>
      </c>
      <c r="BE84" s="397">
        <f>'2M - SGS'!BE84</f>
        <v>0.14288100000000001</v>
      </c>
      <c r="BF84" s="397">
        <f>'2M - SGS'!BF84</f>
        <v>0.133494</v>
      </c>
      <c r="BG84" s="397">
        <f>'2M - SGS'!BG84</f>
        <v>5.781E-2</v>
      </c>
      <c r="BH84" s="397">
        <f>'2M - SGS'!BH84</f>
        <v>3.8018000000000003E-2</v>
      </c>
      <c r="BI84" s="397">
        <f>'2M - SGS'!BI84</f>
        <v>6.2103999999999999E-2</v>
      </c>
      <c r="BJ84" s="397">
        <f>'2M - SGS'!BJ84</f>
        <v>0.10395</v>
      </c>
      <c r="BK84" s="397">
        <f>'2M - SGS'!BK84</f>
        <v>0.107824</v>
      </c>
      <c r="BL84" s="397">
        <f>'2M - SGS'!BL84</f>
        <v>9.1051999999999994E-2</v>
      </c>
      <c r="BM84" s="397">
        <f>'2M - SGS'!BM84</f>
        <v>7.1135000000000004E-2</v>
      </c>
      <c r="BN84" s="397">
        <f>'2M - SGS'!BN84</f>
        <v>4.1179E-2</v>
      </c>
      <c r="BO84" s="397">
        <f>'2M - SGS'!BO84</f>
        <v>4.4423999999999998E-2</v>
      </c>
      <c r="BP84" s="397">
        <f>'2M - SGS'!BP84</f>
        <v>0.106128</v>
      </c>
      <c r="BQ84" s="397">
        <f>'2M - SGS'!BQ84</f>
        <v>0.14288100000000001</v>
      </c>
      <c r="BR84" s="397">
        <f>'2M - SGS'!BR84</f>
        <v>0.133494</v>
      </c>
      <c r="BS84" s="397">
        <f>'2M - SGS'!BS84</f>
        <v>5.781E-2</v>
      </c>
      <c r="BT84" s="397">
        <f>'2M - SGS'!BT84</f>
        <v>3.8018000000000003E-2</v>
      </c>
      <c r="BU84" s="397">
        <f>'2M - SGS'!BU84</f>
        <v>6.2103999999999999E-2</v>
      </c>
      <c r="BV84" s="397">
        <f>'2M - SGS'!BV84</f>
        <v>0.10395</v>
      </c>
      <c r="BW84" s="397">
        <f>'2M - SGS'!BW84</f>
        <v>0.107824</v>
      </c>
      <c r="BX84" s="397">
        <f>'2M - SGS'!BX84</f>
        <v>9.1051999999999994E-2</v>
      </c>
      <c r="BY84" s="397">
        <f>'2M - SGS'!BY84</f>
        <v>7.1135000000000004E-2</v>
      </c>
      <c r="BZ84" s="397">
        <f>'2M - SGS'!BZ84</f>
        <v>4.1179E-2</v>
      </c>
      <c r="CA84" s="397">
        <f>'2M - SGS'!CA84</f>
        <v>4.4423999999999998E-2</v>
      </c>
      <c r="CB84" s="397">
        <f>'2M - SGS'!CB84</f>
        <v>0.106128</v>
      </c>
      <c r="CC84" s="397">
        <f>'2M - SGS'!CC84</f>
        <v>0.14288100000000001</v>
      </c>
      <c r="CD84" s="397">
        <f>'2M - SGS'!CD84</f>
        <v>0.133494</v>
      </c>
      <c r="CE84" s="397">
        <f>'2M - SGS'!CE84</f>
        <v>5.781E-2</v>
      </c>
      <c r="CF84" s="397">
        <f>'2M - SGS'!CF84</f>
        <v>3.8018000000000003E-2</v>
      </c>
      <c r="CG84" s="397">
        <f>'2M - SGS'!CG84</f>
        <v>6.2103999999999999E-2</v>
      </c>
      <c r="CH84" s="398">
        <f>'2M - SGS'!CH84</f>
        <v>0.10395</v>
      </c>
      <c r="CJ84" s="261">
        <f t="shared" si="80"/>
        <v>0.99999900000000008</v>
      </c>
    </row>
    <row r="85" spans="1:88" ht="15.6" x14ac:dyDescent="0.3">
      <c r="A85" s="594"/>
      <c r="B85" s="14" t="str">
        <f t="shared" si="79"/>
        <v>Lighting</v>
      </c>
      <c r="C85" s="397">
        <f>'2M - SGS'!C85</f>
        <v>9.3563999999999994E-2</v>
      </c>
      <c r="D85" s="397">
        <f>'2M - SGS'!D85</f>
        <v>7.2162000000000004E-2</v>
      </c>
      <c r="E85" s="397">
        <f>'2M - SGS'!E85</f>
        <v>7.8372999999999998E-2</v>
      </c>
      <c r="F85" s="397">
        <f>'2M - SGS'!F85</f>
        <v>7.6534000000000005E-2</v>
      </c>
      <c r="G85" s="397">
        <f>'2M - SGS'!G85</f>
        <v>9.4246999999999997E-2</v>
      </c>
      <c r="H85" s="397">
        <f>'2M - SGS'!H85</f>
        <v>7.5599E-2</v>
      </c>
      <c r="I85" s="397">
        <f>'2M - SGS'!I85</f>
        <v>9.6199999999999994E-2</v>
      </c>
      <c r="J85" s="397">
        <f>'2M - SGS'!J85</f>
        <v>7.7077999999999994E-2</v>
      </c>
      <c r="K85" s="397">
        <f>'2M - SGS'!K85</f>
        <v>8.1374000000000002E-2</v>
      </c>
      <c r="L85" s="397">
        <f>'2M - SGS'!L85</f>
        <v>9.4072000000000003E-2</v>
      </c>
      <c r="M85" s="397">
        <f>'2M - SGS'!M85</f>
        <v>7.6706999999999997E-2</v>
      </c>
      <c r="N85" s="397">
        <f>'2M - SGS'!N85</f>
        <v>8.4089999999999998E-2</v>
      </c>
      <c r="O85" s="397">
        <f>'2M - SGS'!O85</f>
        <v>9.3563999999999994E-2</v>
      </c>
      <c r="P85" s="397">
        <f>'2M - SGS'!P85</f>
        <v>7.2162000000000004E-2</v>
      </c>
      <c r="Q85" s="397">
        <f>'2M - SGS'!Q85</f>
        <v>7.8372999999999998E-2</v>
      </c>
      <c r="R85" s="397">
        <f>'2M - SGS'!R85</f>
        <v>7.6534000000000005E-2</v>
      </c>
      <c r="S85" s="397">
        <f>'2M - SGS'!S85</f>
        <v>9.4246999999999997E-2</v>
      </c>
      <c r="T85" s="397">
        <f>'2M - SGS'!T85</f>
        <v>7.5599E-2</v>
      </c>
      <c r="U85" s="397">
        <f>'2M - SGS'!U85</f>
        <v>9.6199999999999994E-2</v>
      </c>
      <c r="V85" s="397">
        <f>'2M - SGS'!V85</f>
        <v>7.7077999999999994E-2</v>
      </c>
      <c r="W85" s="397">
        <f>'2M - SGS'!W85</f>
        <v>8.1374000000000002E-2</v>
      </c>
      <c r="X85" s="397">
        <f>'2M - SGS'!X85</f>
        <v>9.4072000000000003E-2</v>
      </c>
      <c r="Y85" s="397">
        <f>'2M - SGS'!Y85</f>
        <v>7.6706999999999997E-2</v>
      </c>
      <c r="Z85" s="397">
        <f>'2M - SGS'!Z85</f>
        <v>8.4089999999999998E-2</v>
      </c>
      <c r="AA85" s="397">
        <f>'2M - SGS'!AA85</f>
        <v>9.3563999999999994E-2</v>
      </c>
      <c r="AB85" s="397">
        <f>'2M - SGS'!AB85</f>
        <v>7.2162000000000004E-2</v>
      </c>
      <c r="AC85" s="397">
        <f>'2M - SGS'!AC85</f>
        <v>7.8372999999999998E-2</v>
      </c>
      <c r="AD85" s="397">
        <f>'2M - SGS'!AD85</f>
        <v>7.6534000000000005E-2</v>
      </c>
      <c r="AE85" s="397">
        <f>'2M - SGS'!AE85</f>
        <v>9.4246999999999997E-2</v>
      </c>
      <c r="AF85" s="397">
        <f>'2M - SGS'!AF85</f>
        <v>7.5599E-2</v>
      </c>
      <c r="AG85" s="397">
        <f>'2M - SGS'!AG85</f>
        <v>9.6199999999999994E-2</v>
      </c>
      <c r="AH85" s="397">
        <f>'2M - SGS'!AH85</f>
        <v>7.7077999999999994E-2</v>
      </c>
      <c r="AI85" s="397">
        <f>'2M - SGS'!AI85</f>
        <v>8.1374000000000002E-2</v>
      </c>
      <c r="AJ85" s="397">
        <f>'2M - SGS'!AJ85</f>
        <v>9.4072000000000003E-2</v>
      </c>
      <c r="AK85" s="397">
        <f>'2M - SGS'!AK85</f>
        <v>7.6706999999999997E-2</v>
      </c>
      <c r="AL85" s="397">
        <f>'2M - SGS'!AL85</f>
        <v>8.4089999999999998E-2</v>
      </c>
      <c r="AM85" s="397">
        <f>'2M - SGS'!AM85</f>
        <v>9.3563999999999994E-2</v>
      </c>
      <c r="AN85" s="397">
        <f>'2M - SGS'!AN85</f>
        <v>7.2162000000000004E-2</v>
      </c>
      <c r="AO85" s="397">
        <f>'2M - SGS'!AO85</f>
        <v>7.8372999999999998E-2</v>
      </c>
      <c r="AP85" s="397">
        <f>'2M - SGS'!AP85</f>
        <v>7.6534000000000005E-2</v>
      </c>
      <c r="AQ85" s="397">
        <f>'2M - SGS'!AQ85</f>
        <v>9.4246999999999997E-2</v>
      </c>
      <c r="AR85" s="397">
        <f>'2M - SGS'!AR85</f>
        <v>7.5599E-2</v>
      </c>
      <c r="AS85" s="397">
        <f>'2M - SGS'!AS85</f>
        <v>9.6199999999999994E-2</v>
      </c>
      <c r="AT85" s="397">
        <f>'2M - SGS'!AT85</f>
        <v>7.7077999999999994E-2</v>
      </c>
      <c r="AU85" s="397">
        <f>'2M - SGS'!AU85</f>
        <v>8.1374000000000002E-2</v>
      </c>
      <c r="AV85" s="397">
        <f>'2M - SGS'!AV85</f>
        <v>9.4072000000000003E-2</v>
      </c>
      <c r="AW85" s="397">
        <f>'2M - SGS'!AW85</f>
        <v>7.6706999999999997E-2</v>
      </c>
      <c r="AX85" s="397">
        <f>'2M - SGS'!AX85</f>
        <v>8.4089999999999998E-2</v>
      </c>
      <c r="AY85" s="397">
        <f>'2M - SGS'!AY85</f>
        <v>9.3563999999999994E-2</v>
      </c>
      <c r="AZ85" s="397">
        <f>'2M - SGS'!AZ85</f>
        <v>7.2162000000000004E-2</v>
      </c>
      <c r="BA85" s="397">
        <f>'2M - SGS'!BA85</f>
        <v>7.8372999999999998E-2</v>
      </c>
      <c r="BB85" s="397">
        <f>'2M - SGS'!BB85</f>
        <v>7.6534000000000005E-2</v>
      </c>
      <c r="BC85" s="397">
        <f>'2M - SGS'!BC85</f>
        <v>9.4246999999999997E-2</v>
      </c>
      <c r="BD85" s="397">
        <f>'2M - SGS'!BD85</f>
        <v>7.5599E-2</v>
      </c>
      <c r="BE85" s="397">
        <f>'2M - SGS'!BE85</f>
        <v>9.6199999999999994E-2</v>
      </c>
      <c r="BF85" s="397">
        <f>'2M - SGS'!BF85</f>
        <v>7.7077999999999994E-2</v>
      </c>
      <c r="BG85" s="397">
        <f>'2M - SGS'!BG85</f>
        <v>8.1374000000000002E-2</v>
      </c>
      <c r="BH85" s="397">
        <f>'2M - SGS'!BH85</f>
        <v>9.4072000000000003E-2</v>
      </c>
      <c r="BI85" s="397">
        <f>'2M - SGS'!BI85</f>
        <v>7.6706999999999997E-2</v>
      </c>
      <c r="BJ85" s="397">
        <f>'2M - SGS'!BJ85</f>
        <v>8.4089999999999998E-2</v>
      </c>
      <c r="BK85" s="397">
        <f>'2M - SGS'!BK85</f>
        <v>9.3563999999999994E-2</v>
      </c>
      <c r="BL85" s="397">
        <f>'2M - SGS'!BL85</f>
        <v>7.2162000000000004E-2</v>
      </c>
      <c r="BM85" s="397">
        <f>'2M - SGS'!BM85</f>
        <v>7.8372999999999998E-2</v>
      </c>
      <c r="BN85" s="397">
        <f>'2M - SGS'!BN85</f>
        <v>7.6534000000000005E-2</v>
      </c>
      <c r="BO85" s="397">
        <f>'2M - SGS'!BO85</f>
        <v>9.4246999999999997E-2</v>
      </c>
      <c r="BP85" s="397">
        <f>'2M - SGS'!BP85</f>
        <v>7.5599E-2</v>
      </c>
      <c r="BQ85" s="397">
        <f>'2M - SGS'!BQ85</f>
        <v>9.6199999999999994E-2</v>
      </c>
      <c r="BR85" s="397">
        <f>'2M - SGS'!BR85</f>
        <v>7.7077999999999994E-2</v>
      </c>
      <c r="BS85" s="397">
        <f>'2M - SGS'!BS85</f>
        <v>8.1374000000000002E-2</v>
      </c>
      <c r="BT85" s="397">
        <f>'2M - SGS'!BT85</f>
        <v>9.4072000000000003E-2</v>
      </c>
      <c r="BU85" s="397">
        <f>'2M - SGS'!BU85</f>
        <v>7.6706999999999997E-2</v>
      </c>
      <c r="BV85" s="397">
        <f>'2M - SGS'!BV85</f>
        <v>8.4089999999999998E-2</v>
      </c>
      <c r="BW85" s="397">
        <f>'2M - SGS'!BW85</f>
        <v>9.3563999999999994E-2</v>
      </c>
      <c r="BX85" s="397">
        <f>'2M - SGS'!BX85</f>
        <v>7.2162000000000004E-2</v>
      </c>
      <c r="BY85" s="397">
        <f>'2M - SGS'!BY85</f>
        <v>7.8372999999999998E-2</v>
      </c>
      <c r="BZ85" s="397">
        <f>'2M - SGS'!BZ85</f>
        <v>7.6534000000000005E-2</v>
      </c>
      <c r="CA85" s="397">
        <f>'2M - SGS'!CA85</f>
        <v>9.4246999999999997E-2</v>
      </c>
      <c r="CB85" s="397">
        <f>'2M - SGS'!CB85</f>
        <v>7.5599E-2</v>
      </c>
      <c r="CC85" s="397">
        <f>'2M - SGS'!CC85</f>
        <v>9.6199999999999994E-2</v>
      </c>
      <c r="CD85" s="397">
        <f>'2M - SGS'!CD85</f>
        <v>7.7077999999999994E-2</v>
      </c>
      <c r="CE85" s="397">
        <f>'2M - SGS'!CE85</f>
        <v>8.1374000000000002E-2</v>
      </c>
      <c r="CF85" s="397">
        <f>'2M - SGS'!CF85</f>
        <v>9.4072000000000003E-2</v>
      </c>
      <c r="CG85" s="397">
        <f>'2M - SGS'!CG85</f>
        <v>7.6706999999999997E-2</v>
      </c>
      <c r="CH85" s="398">
        <f>'2M - SGS'!CH85</f>
        <v>8.4089999999999998E-2</v>
      </c>
      <c r="CJ85" s="261">
        <f t="shared" si="80"/>
        <v>1</v>
      </c>
    </row>
    <row r="86" spans="1:88" ht="15.6" x14ac:dyDescent="0.3">
      <c r="A86" s="594"/>
      <c r="B86" s="14" t="str">
        <f t="shared" si="79"/>
        <v>Miscellaneous</v>
      </c>
      <c r="C86" s="397">
        <f>'2M - SGS'!C86</f>
        <v>8.5109000000000004E-2</v>
      </c>
      <c r="D86" s="397">
        <f>'2M - SGS'!D86</f>
        <v>7.7715000000000006E-2</v>
      </c>
      <c r="E86" s="397">
        <f>'2M - SGS'!E86</f>
        <v>8.6136000000000004E-2</v>
      </c>
      <c r="F86" s="397">
        <f>'2M - SGS'!F86</f>
        <v>7.9796000000000006E-2</v>
      </c>
      <c r="G86" s="397">
        <f>'2M - SGS'!G86</f>
        <v>8.5334999999999994E-2</v>
      </c>
      <c r="H86" s="397">
        <f>'2M - SGS'!H86</f>
        <v>8.1994999999999998E-2</v>
      </c>
      <c r="I86" s="397">
        <f>'2M - SGS'!I86</f>
        <v>8.4098999999999993E-2</v>
      </c>
      <c r="J86" s="397">
        <f>'2M - SGS'!J86</f>
        <v>8.4198999999999996E-2</v>
      </c>
      <c r="K86" s="397">
        <f>'2M - SGS'!K86</f>
        <v>8.2512000000000002E-2</v>
      </c>
      <c r="L86" s="397">
        <f>'2M - SGS'!L86</f>
        <v>8.5277000000000006E-2</v>
      </c>
      <c r="M86" s="397">
        <f>'2M - SGS'!M86</f>
        <v>8.2588999999999996E-2</v>
      </c>
      <c r="N86" s="397">
        <f>'2M - SGS'!N86</f>
        <v>8.5237999999999994E-2</v>
      </c>
      <c r="O86" s="397">
        <f>'2M - SGS'!O86</f>
        <v>8.5109000000000004E-2</v>
      </c>
      <c r="P86" s="397">
        <f>'2M - SGS'!P86</f>
        <v>7.7715000000000006E-2</v>
      </c>
      <c r="Q86" s="397">
        <f>'2M - SGS'!Q86</f>
        <v>8.6136000000000004E-2</v>
      </c>
      <c r="R86" s="397">
        <f>'2M - SGS'!R86</f>
        <v>7.9796000000000006E-2</v>
      </c>
      <c r="S86" s="397">
        <f>'2M - SGS'!S86</f>
        <v>8.5334999999999994E-2</v>
      </c>
      <c r="T86" s="397">
        <f>'2M - SGS'!T86</f>
        <v>8.1994999999999998E-2</v>
      </c>
      <c r="U86" s="397">
        <f>'2M - SGS'!U86</f>
        <v>8.4098999999999993E-2</v>
      </c>
      <c r="V86" s="397">
        <f>'2M - SGS'!V86</f>
        <v>8.4198999999999996E-2</v>
      </c>
      <c r="W86" s="397">
        <f>'2M - SGS'!W86</f>
        <v>8.2512000000000002E-2</v>
      </c>
      <c r="X86" s="397">
        <f>'2M - SGS'!X86</f>
        <v>8.5277000000000006E-2</v>
      </c>
      <c r="Y86" s="397">
        <f>'2M - SGS'!Y86</f>
        <v>8.2588999999999996E-2</v>
      </c>
      <c r="Z86" s="397">
        <f>'2M - SGS'!Z86</f>
        <v>8.5237999999999994E-2</v>
      </c>
      <c r="AA86" s="397">
        <f>'2M - SGS'!AA86</f>
        <v>8.5109000000000004E-2</v>
      </c>
      <c r="AB86" s="397">
        <f>'2M - SGS'!AB86</f>
        <v>7.7715000000000006E-2</v>
      </c>
      <c r="AC86" s="397">
        <f>'2M - SGS'!AC86</f>
        <v>8.6136000000000004E-2</v>
      </c>
      <c r="AD86" s="397">
        <f>'2M - SGS'!AD86</f>
        <v>7.9796000000000006E-2</v>
      </c>
      <c r="AE86" s="397">
        <f>'2M - SGS'!AE86</f>
        <v>8.5334999999999994E-2</v>
      </c>
      <c r="AF86" s="397">
        <f>'2M - SGS'!AF86</f>
        <v>8.1994999999999998E-2</v>
      </c>
      <c r="AG86" s="397">
        <f>'2M - SGS'!AG86</f>
        <v>8.4098999999999993E-2</v>
      </c>
      <c r="AH86" s="397">
        <f>'2M - SGS'!AH86</f>
        <v>8.4198999999999996E-2</v>
      </c>
      <c r="AI86" s="397">
        <f>'2M - SGS'!AI86</f>
        <v>8.2512000000000002E-2</v>
      </c>
      <c r="AJ86" s="397">
        <f>'2M - SGS'!AJ86</f>
        <v>8.5277000000000006E-2</v>
      </c>
      <c r="AK86" s="397">
        <f>'2M - SGS'!AK86</f>
        <v>8.2588999999999996E-2</v>
      </c>
      <c r="AL86" s="397">
        <f>'2M - SGS'!AL86</f>
        <v>8.5237999999999994E-2</v>
      </c>
      <c r="AM86" s="397">
        <f>'2M - SGS'!AM86</f>
        <v>8.5109000000000004E-2</v>
      </c>
      <c r="AN86" s="397">
        <f>'2M - SGS'!AN86</f>
        <v>7.7715000000000006E-2</v>
      </c>
      <c r="AO86" s="397">
        <f>'2M - SGS'!AO86</f>
        <v>8.6136000000000004E-2</v>
      </c>
      <c r="AP86" s="397">
        <f>'2M - SGS'!AP86</f>
        <v>7.9796000000000006E-2</v>
      </c>
      <c r="AQ86" s="397">
        <f>'2M - SGS'!AQ86</f>
        <v>8.5334999999999994E-2</v>
      </c>
      <c r="AR86" s="397">
        <f>'2M - SGS'!AR86</f>
        <v>8.1994999999999998E-2</v>
      </c>
      <c r="AS86" s="397">
        <f>'2M - SGS'!AS86</f>
        <v>8.4098999999999993E-2</v>
      </c>
      <c r="AT86" s="397">
        <f>'2M - SGS'!AT86</f>
        <v>8.4198999999999996E-2</v>
      </c>
      <c r="AU86" s="397">
        <f>'2M - SGS'!AU86</f>
        <v>8.2512000000000002E-2</v>
      </c>
      <c r="AV86" s="397">
        <f>'2M - SGS'!AV86</f>
        <v>8.5277000000000006E-2</v>
      </c>
      <c r="AW86" s="397">
        <f>'2M - SGS'!AW86</f>
        <v>8.2588999999999996E-2</v>
      </c>
      <c r="AX86" s="397">
        <f>'2M - SGS'!AX86</f>
        <v>8.5237999999999994E-2</v>
      </c>
      <c r="AY86" s="397">
        <f>'2M - SGS'!AY86</f>
        <v>8.5109000000000004E-2</v>
      </c>
      <c r="AZ86" s="397">
        <f>'2M - SGS'!AZ86</f>
        <v>7.7715000000000006E-2</v>
      </c>
      <c r="BA86" s="397">
        <f>'2M - SGS'!BA86</f>
        <v>8.6136000000000004E-2</v>
      </c>
      <c r="BB86" s="397">
        <f>'2M - SGS'!BB86</f>
        <v>7.9796000000000006E-2</v>
      </c>
      <c r="BC86" s="397">
        <f>'2M - SGS'!BC86</f>
        <v>8.5334999999999994E-2</v>
      </c>
      <c r="BD86" s="397">
        <f>'2M - SGS'!BD86</f>
        <v>8.1994999999999998E-2</v>
      </c>
      <c r="BE86" s="397">
        <f>'2M - SGS'!BE86</f>
        <v>8.4098999999999993E-2</v>
      </c>
      <c r="BF86" s="397">
        <f>'2M - SGS'!BF86</f>
        <v>8.4198999999999996E-2</v>
      </c>
      <c r="BG86" s="397">
        <f>'2M - SGS'!BG86</f>
        <v>8.2512000000000002E-2</v>
      </c>
      <c r="BH86" s="397">
        <f>'2M - SGS'!BH86</f>
        <v>8.5277000000000006E-2</v>
      </c>
      <c r="BI86" s="397">
        <f>'2M - SGS'!BI86</f>
        <v>8.2588999999999996E-2</v>
      </c>
      <c r="BJ86" s="397">
        <f>'2M - SGS'!BJ86</f>
        <v>8.5237999999999994E-2</v>
      </c>
      <c r="BK86" s="397">
        <f>'2M - SGS'!BK86</f>
        <v>8.5109000000000004E-2</v>
      </c>
      <c r="BL86" s="397">
        <f>'2M - SGS'!BL86</f>
        <v>7.7715000000000006E-2</v>
      </c>
      <c r="BM86" s="397">
        <f>'2M - SGS'!BM86</f>
        <v>8.6136000000000004E-2</v>
      </c>
      <c r="BN86" s="397">
        <f>'2M - SGS'!BN86</f>
        <v>7.9796000000000006E-2</v>
      </c>
      <c r="BO86" s="397">
        <f>'2M - SGS'!BO86</f>
        <v>8.5334999999999994E-2</v>
      </c>
      <c r="BP86" s="397">
        <f>'2M - SGS'!BP86</f>
        <v>8.1994999999999998E-2</v>
      </c>
      <c r="BQ86" s="397">
        <f>'2M - SGS'!BQ86</f>
        <v>8.4098999999999993E-2</v>
      </c>
      <c r="BR86" s="397">
        <f>'2M - SGS'!BR86</f>
        <v>8.4198999999999996E-2</v>
      </c>
      <c r="BS86" s="397">
        <f>'2M - SGS'!BS86</f>
        <v>8.2512000000000002E-2</v>
      </c>
      <c r="BT86" s="397">
        <f>'2M - SGS'!BT86</f>
        <v>8.5277000000000006E-2</v>
      </c>
      <c r="BU86" s="397">
        <f>'2M - SGS'!BU86</f>
        <v>8.2588999999999996E-2</v>
      </c>
      <c r="BV86" s="397">
        <f>'2M - SGS'!BV86</f>
        <v>8.5237999999999994E-2</v>
      </c>
      <c r="BW86" s="397">
        <f>'2M - SGS'!BW86</f>
        <v>8.5109000000000004E-2</v>
      </c>
      <c r="BX86" s="397">
        <f>'2M - SGS'!BX86</f>
        <v>7.7715000000000006E-2</v>
      </c>
      <c r="BY86" s="397">
        <f>'2M - SGS'!BY86</f>
        <v>8.6136000000000004E-2</v>
      </c>
      <c r="BZ86" s="397">
        <f>'2M - SGS'!BZ86</f>
        <v>7.9796000000000006E-2</v>
      </c>
      <c r="CA86" s="397">
        <f>'2M - SGS'!CA86</f>
        <v>8.5334999999999994E-2</v>
      </c>
      <c r="CB86" s="397">
        <f>'2M - SGS'!CB86</f>
        <v>8.1994999999999998E-2</v>
      </c>
      <c r="CC86" s="397">
        <f>'2M - SGS'!CC86</f>
        <v>8.4098999999999993E-2</v>
      </c>
      <c r="CD86" s="397">
        <f>'2M - SGS'!CD86</f>
        <v>8.4198999999999996E-2</v>
      </c>
      <c r="CE86" s="397">
        <f>'2M - SGS'!CE86</f>
        <v>8.2512000000000002E-2</v>
      </c>
      <c r="CF86" s="397">
        <f>'2M - SGS'!CF86</f>
        <v>8.5277000000000006E-2</v>
      </c>
      <c r="CG86" s="397">
        <f>'2M - SGS'!CG86</f>
        <v>8.2588999999999996E-2</v>
      </c>
      <c r="CH86" s="398">
        <f>'2M - SGS'!CH86</f>
        <v>8.5237999999999994E-2</v>
      </c>
      <c r="CJ86" s="261">
        <f t="shared" si="80"/>
        <v>1.0000000000000002</v>
      </c>
    </row>
    <row r="87" spans="1:88" ht="15.6" x14ac:dyDescent="0.3">
      <c r="A87" s="594"/>
      <c r="B87" s="14" t="str">
        <f t="shared" si="79"/>
        <v>Motors</v>
      </c>
      <c r="C87" s="397">
        <f>'2M - SGS'!C87</f>
        <v>8.5109000000000004E-2</v>
      </c>
      <c r="D87" s="397">
        <f>'2M - SGS'!D87</f>
        <v>7.7715000000000006E-2</v>
      </c>
      <c r="E87" s="397">
        <f>'2M - SGS'!E87</f>
        <v>8.6136000000000004E-2</v>
      </c>
      <c r="F87" s="397">
        <f>'2M - SGS'!F87</f>
        <v>7.9796000000000006E-2</v>
      </c>
      <c r="G87" s="397">
        <f>'2M - SGS'!G87</f>
        <v>8.5334999999999994E-2</v>
      </c>
      <c r="H87" s="397">
        <f>'2M - SGS'!H87</f>
        <v>8.1994999999999998E-2</v>
      </c>
      <c r="I87" s="397">
        <f>'2M - SGS'!I87</f>
        <v>8.4098999999999993E-2</v>
      </c>
      <c r="J87" s="397">
        <f>'2M - SGS'!J87</f>
        <v>8.4198999999999996E-2</v>
      </c>
      <c r="K87" s="397">
        <f>'2M - SGS'!K87</f>
        <v>8.2512000000000002E-2</v>
      </c>
      <c r="L87" s="397">
        <f>'2M - SGS'!L87</f>
        <v>8.5277000000000006E-2</v>
      </c>
      <c r="M87" s="397">
        <f>'2M - SGS'!M87</f>
        <v>8.2588999999999996E-2</v>
      </c>
      <c r="N87" s="397">
        <f>'2M - SGS'!N87</f>
        <v>8.5237999999999994E-2</v>
      </c>
      <c r="O87" s="397">
        <f>'2M - SGS'!O87</f>
        <v>8.5109000000000004E-2</v>
      </c>
      <c r="P87" s="397">
        <f>'2M - SGS'!P87</f>
        <v>7.7715000000000006E-2</v>
      </c>
      <c r="Q87" s="397">
        <f>'2M - SGS'!Q87</f>
        <v>8.6136000000000004E-2</v>
      </c>
      <c r="R87" s="397">
        <f>'2M - SGS'!R87</f>
        <v>7.9796000000000006E-2</v>
      </c>
      <c r="S87" s="397">
        <f>'2M - SGS'!S87</f>
        <v>8.5334999999999994E-2</v>
      </c>
      <c r="T87" s="397">
        <f>'2M - SGS'!T87</f>
        <v>8.1994999999999998E-2</v>
      </c>
      <c r="U87" s="397">
        <f>'2M - SGS'!U87</f>
        <v>8.4098999999999993E-2</v>
      </c>
      <c r="V87" s="397">
        <f>'2M - SGS'!V87</f>
        <v>8.4198999999999996E-2</v>
      </c>
      <c r="W87" s="397">
        <f>'2M - SGS'!W87</f>
        <v>8.2512000000000002E-2</v>
      </c>
      <c r="X87" s="397">
        <f>'2M - SGS'!X87</f>
        <v>8.5277000000000006E-2</v>
      </c>
      <c r="Y87" s="397">
        <f>'2M - SGS'!Y87</f>
        <v>8.2588999999999996E-2</v>
      </c>
      <c r="Z87" s="397">
        <f>'2M - SGS'!Z87</f>
        <v>8.5237999999999994E-2</v>
      </c>
      <c r="AA87" s="397">
        <f>'2M - SGS'!AA87</f>
        <v>8.5109000000000004E-2</v>
      </c>
      <c r="AB87" s="397">
        <f>'2M - SGS'!AB87</f>
        <v>7.7715000000000006E-2</v>
      </c>
      <c r="AC87" s="397">
        <f>'2M - SGS'!AC87</f>
        <v>8.6136000000000004E-2</v>
      </c>
      <c r="AD87" s="397">
        <f>'2M - SGS'!AD87</f>
        <v>7.9796000000000006E-2</v>
      </c>
      <c r="AE87" s="397">
        <f>'2M - SGS'!AE87</f>
        <v>8.5334999999999994E-2</v>
      </c>
      <c r="AF87" s="397">
        <f>'2M - SGS'!AF87</f>
        <v>8.1994999999999998E-2</v>
      </c>
      <c r="AG87" s="397">
        <f>'2M - SGS'!AG87</f>
        <v>8.4098999999999993E-2</v>
      </c>
      <c r="AH87" s="397">
        <f>'2M - SGS'!AH87</f>
        <v>8.4198999999999996E-2</v>
      </c>
      <c r="AI87" s="397">
        <f>'2M - SGS'!AI87</f>
        <v>8.2512000000000002E-2</v>
      </c>
      <c r="AJ87" s="397">
        <f>'2M - SGS'!AJ87</f>
        <v>8.5277000000000006E-2</v>
      </c>
      <c r="AK87" s="397">
        <f>'2M - SGS'!AK87</f>
        <v>8.2588999999999996E-2</v>
      </c>
      <c r="AL87" s="397">
        <f>'2M - SGS'!AL87</f>
        <v>8.5237999999999994E-2</v>
      </c>
      <c r="AM87" s="397">
        <f>'2M - SGS'!AM87</f>
        <v>8.5109000000000004E-2</v>
      </c>
      <c r="AN87" s="397">
        <f>'2M - SGS'!AN87</f>
        <v>7.7715000000000006E-2</v>
      </c>
      <c r="AO87" s="397">
        <f>'2M - SGS'!AO87</f>
        <v>8.6136000000000004E-2</v>
      </c>
      <c r="AP87" s="397">
        <f>'2M - SGS'!AP87</f>
        <v>7.9796000000000006E-2</v>
      </c>
      <c r="AQ87" s="397">
        <f>'2M - SGS'!AQ87</f>
        <v>8.5334999999999994E-2</v>
      </c>
      <c r="AR87" s="397">
        <f>'2M - SGS'!AR87</f>
        <v>8.1994999999999998E-2</v>
      </c>
      <c r="AS87" s="397">
        <f>'2M - SGS'!AS87</f>
        <v>8.4098999999999993E-2</v>
      </c>
      <c r="AT87" s="397">
        <f>'2M - SGS'!AT87</f>
        <v>8.4198999999999996E-2</v>
      </c>
      <c r="AU87" s="397">
        <f>'2M - SGS'!AU87</f>
        <v>8.2512000000000002E-2</v>
      </c>
      <c r="AV87" s="397">
        <f>'2M - SGS'!AV87</f>
        <v>8.5277000000000006E-2</v>
      </c>
      <c r="AW87" s="397">
        <f>'2M - SGS'!AW87</f>
        <v>8.2588999999999996E-2</v>
      </c>
      <c r="AX87" s="397">
        <f>'2M - SGS'!AX87</f>
        <v>8.5237999999999994E-2</v>
      </c>
      <c r="AY87" s="397">
        <f>'2M - SGS'!AY87</f>
        <v>8.5109000000000004E-2</v>
      </c>
      <c r="AZ87" s="397">
        <f>'2M - SGS'!AZ87</f>
        <v>7.7715000000000006E-2</v>
      </c>
      <c r="BA87" s="397">
        <f>'2M - SGS'!BA87</f>
        <v>8.6136000000000004E-2</v>
      </c>
      <c r="BB87" s="397">
        <f>'2M - SGS'!BB87</f>
        <v>7.9796000000000006E-2</v>
      </c>
      <c r="BC87" s="397">
        <f>'2M - SGS'!BC87</f>
        <v>8.5334999999999994E-2</v>
      </c>
      <c r="BD87" s="397">
        <f>'2M - SGS'!BD87</f>
        <v>8.1994999999999998E-2</v>
      </c>
      <c r="BE87" s="397">
        <f>'2M - SGS'!BE87</f>
        <v>8.4098999999999993E-2</v>
      </c>
      <c r="BF87" s="397">
        <f>'2M - SGS'!BF87</f>
        <v>8.4198999999999996E-2</v>
      </c>
      <c r="BG87" s="397">
        <f>'2M - SGS'!BG87</f>
        <v>8.2512000000000002E-2</v>
      </c>
      <c r="BH87" s="397">
        <f>'2M - SGS'!BH87</f>
        <v>8.5277000000000006E-2</v>
      </c>
      <c r="BI87" s="397">
        <f>'2M - SGS'!BI87</f>
        <v>8.2588999999999996E-2</v>
      </c>
      <c r="BJ87" s="397">
        <f>'2M - SGS'!BJ87</f>
        <v>8.5237999999999994E-2</v>
      </c>
      <c r="BK87" s="397">
        <f>'2M - SGS'!BK87</f>
        <v>8.5109000000000004E-2</v>
      </c>
      <c r="BL87" s="397">
        <f>'2M - SGS'!BL87</f>
        <v>7.7715000000000006E-2</v>
      </c>
      <c r="BM87" s="397">
        <f>'2M - SGS'!BM87</f>
        <v>8.6136000000000004E-2</v>
      </c>
      <c r="BN87" s="397">
        <f>'2M - SGS'!BN87</f>
        <v>7.9796000000000006E-2</v>
      </c>
      <c r="BO87" s="397">
        <f>'2M - SGS'!BO87</f>
        <v>8.5334999999999994E-2</v>
      </c>
      <c r="BP87" s="397">
        <f>'2M - SGS'!BP87</f>
        <v>8.1994999999999998E-2</v>
      </c>
      <c r="BQ87" s="397">
        <f>'2M - SGS'!BQ87</f>
        <v>8.4098999999999993E-2</v>
      </c>
      <c r="BR87" s="397">
        <f>'2M - SGS'!BR87</f>
        <v>8.4198999999999996E-2</v>
      </c>
      <c r="BS87" s="397">
        <f>'2M - SGS'!BS87</f>
        <v>8.2512000000000002E-2</v>
      </c>
      <c r="BT87" s="397">
        <f>'2M - SGS'!BT87</f>
        <v>8.5277000000000006E-2</v>
      </c>
      <c r="BU87" s="397">
        <f>'2M - SGS'!BU87</f>
        <v>8.2588999999999996E-2</v>
      </c>
      <c r="BV87" s="397">
        <f>'2M - SGS'!BV87</f>
        <v>8.5237999999999994E-2</v>
      </c>
      <c r="BW87" s="397">
        <f>'2M - SGS'!BW87</f>
        <v>8.5109000000000004E-2</v>
      </c>
      <c r="BX87" s="397">
        <f>'2M - SGS'!BX87</f>
        <v>7.7715000000000006E-2</v>
      </c>
      <c r="BY87" s="397">
        <f>'2M - SGS'!BY87</f>
        <v>8.6136000000000004E-2</v>
      </c>
      <c r="BZ87" s="397">
        <f>'2M - SGS'!BZ87</f>
        <v>7.9796000000000006E-2</v>
      </c>
      <c r="CA87" s="397">
        <f>'2M - SGS'!CA87</f>
        <v>8.5334999999999994E-2</v>
      </c>
      <c r="CB87" s="397">
        <f>'2M - SGS'!CB87</f>
        <v>8.1994999999999998E-2</v>
      </c>
      <c r="CC87" s="397">
        <f>'2M - SGS'!CC87</f>
        <v>8.4098999999999993E-2</v>
      </c>
      <c r="CD87" s="397">
        <f>'2M - SGS'!CD87</f>
        <v>8.4198999999999996E-2</v>
      </c>
      <c r="CE87" s="397">
        <f>'2M - SGS'!CE87</f>
        <v>8.2512000000000002E-2</v>
      </c>
      <c r="CF87" s="397">
        <f>'2M - SGS'!CF87</f>
        <v>8.5277000000000006E-2</v>
      </c>
      <c r="CG87" s="397">
        <f>'2M - SGS'!CG87</f>
        <v>8.2588999999999996E-2</v>
      </c>
      <c r="CH87" s="398">
        <f>'2M - SGS'!CH87</f>
        <v>8.5237999999999994E-2</v>
      </c>
      <c r="CJ87" s="261">
        <f t="shared" si="80"/>
        <v>1.0000000000000002</v>
      </c>
    </row>
    <row r="88" spans="1:88" ht="15.6" x14ac:dyDescent="0.3">
      <c r="A88" s="594"/>
      <c r="B88" s="14" t="str">
        <f t="shared" si="79"/>
        <v>Process</v>
      </c>
      <c r="C88" s="397">
        <f>'2M - SGS'!C88</f>
        <v>8.5109000000000004E-2</v>
      </c>
      <c r="D88" s="397">
        <f>'2M - SGS'!D88</f>
        <v>7.7715000000000006E-2</v>
      </c>
      <c r="E88" s="397">
        <f>'2M - SGS'!E88</f>
        <v>8.6136000000000004E-2</v>
      </c>
      <c r="F88" s="397">
        <f>'2M - SGS'!F88</f>
        <v>7.9796000000000006E-2</v>
      </c>
      <c r="G88" s="397">
        <f>'2M - SGS'!G88</f>
        <v>8.5334999999999994E-2</v>
      </c>
      <c r="H88" s="397">
        <f>'2M - SGS'!H88</f>
        <v>8.1994999999999998E-2</v>
      </c>
      <c r="I88" s="397">
        <f>'2M - SGS'!I88</f>
        <v>8.4098999999999993E-2</v>
      </c>
      <c r="J88" s="397">
        <f>'2M - SGS'!J88</f>
        <v>8.4198999999999996E-2</v>
      </c>
      <c r="K88" s="397">
        <f>'2M - SGS'!K88</f>
        <v>8.2512000000000002E-2</v>
      </c>
      <c r="L88" s="397">
        <f>'2M - SGS'!L88</f>
        <v>8.5277000000000006E-2</v>
      </c>
      <c r="M88" s="397">
        <f>'2M - SGS'!M88</f>
        <v>8.2588999999999996E-2</v>
      </c>
      <c r="N88" s="397">
        <f>'2M - SGS'!N88</f>
        <v>8.5237999999999994E-2</v>
      </c>
      <c r="O88" s="397">
        <f>'2M - SGS'!O88</f>
        <v>8.5109000000000004E-2</v>
      </c>
      <c r="P88" s="397">
        <f>'2M - SGS'!P88</f>
        <v>7.7715000000000006E-2</v>
      </c>
      <c r="Q88" s="397">
        <f>'2M - SGS'!Q88</f>
        <v>8.6136000000000004E-2</v>
      </c>
      <c r="R88" s="397">
        <f>'2M - SGS'!R88</f>
        <v>7.9796000000000006E-2</v>
      </c>
      <c r="S88" s="397">
        <f>'2M - SGS'!S88</f>
        <v>8.5334999999999994E-2</v>
      </c>
      <c r="T88" s="397">
        <f>'2M - SGS'!T88</f>
        <v>8.1994999999999998E-2</v>
      </c>
      <c r="U88" s="397">
        <f>'2M - SGS'!U88</f>
        <v>8.4098999999999993E-2</v>
      </c>
      <c r="V88" s="397">
        <f>'2M - SGS'!V88</f>
        <v>8.4198999999999996E-2</v>
      </c>
      <c r="W88" s="397">
        <f>'2M - SGS'!W88</f>
        <v>8.2512000000000002E-2</v>
      </c>
      <c r="X88" s="397">
        <f>'2M - SGS'!X88</f>
        <v>8.5277000000000006E-2</v>
      </c>
      <c r="Y88" s="397">
        <f>'2M - SGS'!Y88</f>
        <v>8.2588999999999996E-2</v>
      </c>
      <c r="Z88" s="397">
        <f>'2M - SGS'!Z88</f>
        <v>8.5237999999999994E-2</v>
      </c>
      <c r="AA88" s="397">
        <f>'2M - SGS'!AA88</f>
        <v>8.5109000000000004E-2</v>
      </c>
      <c r="AB88" s="397">
        <f>'2M - SGS'!AB88</f>
        <v>7.7715000000000006E-2</v>
      </c>
      <c r="AC88" s="397">
        <f>'2M - SGS'!AC88</f>
        <v>8.6136000000000004E-2</v>
      </c>
      <c r="AD88" s="397">
        <f>'2M - SGS'!AD88</f>
        <v>7.9796000000000006E-2</v>
      </c>
      <c r="AE88" s="397">
        <f>'2M - SGS'!AE88</f>
        <v>8.5334999999999994E-2</v>
      </c>
      <c r="AF88" s="397">
        <f>'2M - SGS'!AF88</f>
        <v>8.1994999999999998E-2</v>
      </c>
      <c r="AG88" s="397">
        <f>'2M - SGS'!AG88</f>
        <v>8.4098999999999993E-2</v>
      </c>
      <c r="AH88" s="397">
        <f>'2M - SGS'!AH88</f>
        <v>8.4198999999999996E-2</v>
      </c>
      <c r="AI88" s="397">
        <f>'2M - SGS'!AI88</f>
        <v>8.2512000000000002E-2</v>
      </c>
      <c r="AJ88" s="397">
        <f>'2M - SGS'!AJ88</f>
        <v>8.5277000000000006E-2</v>
      </c>
      <c r="AK88" s="397">
        <f>'2M - SGS'!AK88</f>
        <v>8.2588999999999996E-2</v>
      </c>
      <c r="AL88" s="397">
        <f>'2M - SGS'!AL88</f>
        <v>8.5237999999999994E-2</v>
      </c>
      <c r="AM88" s="397">
        <f>'2M - SGS'!AM88</f>
        <v>8.5109000000000004E-2</v>
      </c>
      <c r="AN88" s="397">
        <f>'2M - SGS'!AN88</f>
        <v>7.7715000000000006E-2</v>
      </c>
      <c r="AO88" s="397">
        <f>'2M - SGS'!AO88</f>
        <v>8.6136000000000004E-2</v>
      </c>
      <c r="AP88" s="397">
        <f>'2M - SGS'!AP88</f>
        <v>7.9796000000000006E-2</v>
      </c>
      <c r="AQ88" s="397">
        <f>'2M - SGS'!AQ88</f>
        <v>8.5334999999999994E-2</v>
      </c>
      <c r="AR88" s="397">
        <f>'2M - SGS'!AR88</f>
        <v>8.1994999999999998E-2</v>
      </c>
      <c r="AS88" s="397">
        <f>'2M - SGS'!AS88</f>
        <v>8.4098999999999993E-2</v>
      </c>
      <c r="AT88" s="397">
        <f>'2M - SGS'!AT88</f>
        <v>8.4198999999999996E-2</v>
      </c>
      <c r="AU88" s="397">
        <f>'2M - SGS'!AU88</f>
        <v>8.2512000000000002E-2</v>
      </c>
      <c r="AV88" s="397">
        <f>'2M - SGS'!AV88</f>
        <v>8.5277000000000006E-2</v>
      </c>
      <c r="AW88" s="397">
        <f>'2M - SGS'!AW88</f>
        <v>8.2588999999999996E-2</v>
      </c>
      <c r="AX88" s="397">
        <f>'2M - SGS'!AX88</f>
        <v>8.5237999999999994E-2</v>
      </c>
      <c r="AY88" s="397">
        <f>'2M - SGS'!AY88</f>
        <v>8.5109000000000004E-2</v>
      </c>
      <c r="AZ88" s="397">
        <f>'2M - SGS'!AZ88</f>
        <v>7.7715000000000006E-2</v>
      </c>
      <c r="BA88" s="397">
        <f>'2M - SGS'!BA88</f>
        <v>8.6136000000000004E-2</v>
      </c>
      <c r="BB88" s="397">
        <f>'2M - SGS'!BB88</f>
        <v>7.9796000000000006E-2</v>
      </c>
      <c r="BC88" s="397">
        <f>'2M - SGS'!BC88</f>
        <v>8.5334999999999994E-2</v>
      </c>
      <c r="BD88" s="397">
        <f>'2M - SGS'!BD88</f>
        <v>8.1994999999999998E-2</v>
      </c>
      <c r="BE88" s="397">
        <f>'2M - SGS'!BE88</f>
        <v>8.4098999999999993E-2</v>
      </c>
      <c r="BF88" s="397">
        <f>'2M - SGS'!BF88</f>
        <v>8.4198999999999996E-2</v>
      </c>
      <c r="BG88" s="397">
        <f>'2M - SGS'!BG88</f>
        <v>8.2512000000000002E-2</v>
      </c>
      <c r="BH88" s="397">
        <f>'2M - SGS'!BH88</f>
        <v>8.5277000000000006E-2</v>
      </c>
      <c r="BI88" s="397">
        <f>'2M - SGS'!BI88</f>
        <v>8.2588999999999996E-2</v>
      </c>
      <c r="BJ88" s="397">
        <f>'2M - SGS'!BJ88</f>
        <v>8.5237999999999994E-2</v>
      </c>
      <c r="BK88" s="397">
        <f>'2M - SGS'!BK88</f>
        <v>8.5109000000000004E-2</v>
      </c>
      <c r="BL88" s="397">
        <f>'2M - SGS'!BL88</f>
        <v>7.7715000000000006E-2</v>
      </c>
      <c r="BM88" s="397">
        <f>'2M - SGS'!BM88</f>
        <v>8.6136000000000004E-2</v>
      </c>
      <c r="BN88" s="397">
        <f>'2M - SGS'!BN88</f>
        <v>7.9796000000000006E-2</v>
      </c>
      <c r="BO88" s="397">
        <f>'2M - SGS'!BO88</f>
        <v>8.5334999999999994E-2</v>
      </c>
      <c r="BP88" s="397">
        <f>'2M - SGS'!BP88</f>
        <v>8.1994999999999998E-2</v>
      </c>
      <c r="BQ88" s="397">
        <f>'2M - SGS'!BQ88</f>
        <v>8.4098999999999993E-2</v>
      </c>
      <c r="BR88" s="397">
        <f>'2M - SGS'!BR88</f>
        <v>8.4198999999999996E-2</v>
      </c>
      <c r="BS88" s="397">
        <f>'2M - SGS'!BS88</f>
        <v>8.2512000000000002E-2</v>
      </c>
      <c r="BT88" s="397">
        <f>'2M - SGS'!BT88</f>
        <v>8.5277000000000006E-2</v>
      </c>
      <c r="BU88" s="397">
        <f>'2M - SGS'!BU88</f>
        <v>8.2588999999999996E-2</v>
      </c>
      <c r="BV88" s="397">
        <f>'2M - SGS'!BV88</f>
        <v>8.5237999999999994E-2</v>
      </c>
      <c r="BW88" s="397">
        <f>'2M - SGS'!BW88</f>
        <v>8.5109000000000004E-2</v>
      </c>
      <c r="BX88" s="397">
        <f>'2M - SGS'!BX88</f>
        <v>7.7715000000000006E-2</v>
      </c>
      <c r="BY88" s="397">
        <f>'2M - SGS'!BY88</f>
        <v>8.6136000000000004E-2</v>
      </c>
      <c r="BZ88" s="397">
        <f>'2M - SGS'!BZ88</f>
        <v>7.9796000000000006E-2</v>
      </c>
      <c r="CA88" s="397">
        <f>'2M - SGS'!CA88</f>
        <v>8.5334999999999994E-2</v>
      </c>
      <c r="CB88" s="397">
        <f>'2M - SGS'!CB88</f>
        <v>8.1994999999999998E-2</v>
      </c>
      <c r="CC88" s="397">
        <f>'2M - SGS'!CC88</f>
        <v>8.4098999999999993E-2</v>
      </c>
      <c r="CD88" s="397">
        <f>'2M - SGS'!CD88</f>
        <v>8.4198999999999996E-2</v>
      </c>
      <c r="CE88" s="397">
        <f>'2M - SGS'!CE88</f>
        <v>8.2512000000000002E-2</v>
      </c>
      <c r="CF88" s="397">
        <f>'2M - SGS'!CF88</f>
        <v>8.5277000000000006E-2</v>
      </c>
      <c r="CG88" s="397">
        <f>'2M - SGS'!CG88</f>
        <v>8.2588999999999996E-2</v>
      </c>
      <c r="CH88" s="398">
        <f>'2M - SGS'!CH88</f>
        <v>8.5237999999999994E-2</v>
      </c>
      <c r="CJ88" s="261">
        <f t="shared" si="80"/>
        <v>1.0000000000000002</v>
      </c>
    </row>
    <row r="89" spans="1:88" ht="15.6" x14ac:dyDescent="0.3">
      <c r="A89" s="594"/>
      <c r="B89" s="14" t="str">
        <f t="shared" si="79"/>
        <v>Refrigeration</v>
      </c>
      <c r="C89" s="397">
        <f>'2M - SGS'!C89</f>
        <v>8.3486000000000005E-2</v>
      </c>
      <c r="D89" s="397">
        <f>'2M - SGS'!D89</f>
        <v>7.6158000000000003E-2</v>
      </c>
      <c r="E89" s="397">
        <f>'2M - SGS'!E89</f>
        <v>8.3346000000000003E-2</v>
      </c>
      <c r="F89" s="397">
        <f>'2M - SGS'!F89</f>
        <v>8.0782999999999994E-2</v>
      </c>
      <c r="G89" s="397">
        <f>'2M - SGS'!G89</f>
        <v>8.5133E-2</v>
      </c>
      <c r="H89" s="397">
        <f>'2M - SGS'!H89</f>
        <v>8.4294999999999995E-2</v>
      </c>
      <c r="I89" s="397">
        <f>'2M - SGS'!I89</f>
        <v>8.7456999999999993E-2</v>
      </c>
      <c r="J89" s="397">
        <f>'2M - SGS'!J89</f>
        <v>8.7230000000000002E-2</v>
      </c>
      <c r="K89" s="397">
        <f>'2M - SGS'!K89</f>
        <v>8.3319000000000004E-2</v>
      </c>
      <c r="L89" s="397">
        <f>'2M - SGS'!L89</f>
        <v>8.4562999999999999E-2</v>
      </c>
      <c r="M89" s="397">
        <f>'2M - SGS'!M89</f>
        <v>8.1112000000000004E-2</v>
      </c>
      <c r="N89" s="397">
        <f>'2M - SGS'!N89</f>
        <v>8.3118999999999998E-2</v>
      </c>
      <c r="O89" s="397">
        <f>'2M - SGS'!O89</f>
        <v>8.3486000000000005E-2</v>
      </c>
      <c r="P89" s="397">
        <f>'2M - SGS'!P89</f>
        <v>7.6158000000000003E-2</v>
      </c>
      <c r="Q89" s="397">
        <f>'2M - SGS'!Q89</f>
        <v>8.3346000000000003E-2</v>
      </c>
      <c r="R89" s="397">
        <f>'2M - SGS'!R89</f>
        <v>8.0782999999999994E-2</v>
      </c>
      <c r="S89" s="397">
        <f>'2M - SGS'!S89</f>
        <v>8.5133E-2</v>
      </c>
      <c r="T89" s="397">
        <f>'2M - SGS'!T89</f>
        <v>8.4294999999999995E-2</v>
      </c>
      <c r="U89" s="397">
        <f>'2M - SGS'!U89</f>
        <v>8.7456999999999993E-2</v>
      </c>
      <c r="V89" s="397">
        <f>'2M - SGS'!V89</f>
        <v>8.7230000000000002E-2</v>
      </c>
      <c r="W89" s="397">
        <f>'2M - SGS'!W89</f>
        <v>8.3319000000000004E-2</v>
      </c>
      <c r="X89" s="397">
        <f>'2M - SGS'!X89</f>
        <v>8.4562999999999999E-2</v>
      </c>
      <c r="Y89" s="397">
        <f>'2M - SGS'!Y89</f>
        <v>8.1112000000000004E-2</v>
      </c>
      <c r="Z89" s="397">
        <f>'2M - SGS'!Z89</f>
        <v>8.3118999999999998E-2</v>
      </c>
      <c r="AA89" s="397">
        <f>'2M - SGS'!AA89</f>
        <v>8.3486000000000005E-2</v>
      </c>
      <c r="AB89" s="397">
        <f>'2M - SGS'!AB89</f>
        <v>7.6158000000000003E-2</v>
      </c>
      <c r="AC89" s="397">
        <f>'2M - SGS'!AC89</f>
        <v>8.3346000000000003E-2</v>
      </c>
      <c r="AD89" s="397">
        <f>'2M - SGS'!AD89</f>
        <v>8.0782999999999994E-2</v>
      </c>
      <c r="AE89" s="397">
        <f>'2M - SGS'!AE89</f>
        <v>8.5133E-2</v>
      </c>
      <c r="AF89" s="397">
        <f>'2M - SGS'!AF89</f>
        <v>8.4294999999999995E-2</v>
      </c>
      <c r="AG89" s="397">
        <f>'2M - SGS'!AG89</f>
        <v>8.7456999999999993E-2</v>
      </c>
      <c r="AH89" s="397">
        <f>'2M - SGS'!AH89</f>
        <v>8.7230000000000002E-2</v>
      </c>
      <c r="AI89" s="397">
        <f>'2M - SGS'!AI89</f>
        <v>8.3319000000000004E-2</v>
      </c>
      <c r="AJ89" s="397">
        <f>'2M - SGS'!AJ89</f>
        <v>8.4562999999999999E-2</v>
      </c>
      <c r="AK89" s="397">
        <f>'2M - SGS'!AK89</f>
        <v>8.1112000000000004E-2</v>
      </c>
      <c r="AL89" s="397">
        <f>'2M - SGS'!AL89</f>
        <v>8.3118999999999998E-2</v>
      </c>
      <c r="AM89" s="397">
        <f>'2M - SGS'!AM89</f>
        <v>8.3486000000000005E-2</v>
      </c>
      <c r="AN89" s="397">
        <f>'2M - SGS'!AN89</f>
        <v>7.6158000000000003E-2</v>
      </c>
      <c r="AO89" s="397">
        <f>'2M - SGS'!AO89</f>
        <v>8.3346000000000003E-2</v>
      </c>
      <c r="AP89" s="397">
        <f>'2M - SGS'!AP89</f>
        <v>8.0782999999999994E-2</v>
      </c>
      <c r="AQ89" s="397">
        <f>'2M - SGS'!AQ89</f>
        <v>8.5133E-2</v>
      </c>
      <c r="AR89" s="397">
        <f>'2M - SGS'!AR89</f>
        <v>8.4294999999999995E-2</v>
      </c>
      <c r="AS89" s="397">
        <f>'2M - SGS'!AS89</f>
        <v>8.7456999999999993E-2</v>
      </c>
      <c r="AT89" s="397">
        <f>'2M - SGS'!AT89</f>
        <v>8.7230000000000002E-2</v>
      </c>
      <c r="AU89" s="397">
        <f>'2M - SGS'!AU89</f>
        <v>8.3319000000000004E-2</v>
      </c>
      <c r="AV89" s="397">
        <f>'2M - SGS'!AV89</f>
        <v>8.4562999999999999E-2</v>
      </c>
      <c r="AW89" s="397">
        <f>'2M - SGS'!AW89</f>
        <v>8.1112000000000004E-2</v>
      </c>
      <c r="AX89" s="397">
        <f>'2M - SGS'!AX89</f>
        <v>8.3118999999999998E-2</v>
      </c>
      <c r="AY89" s="397">
        <f>'2M - SGS'!AY89</f>
        <v>8.3486000000000005E-2</v>
      </c>
      <c r="AZ89" s="397">
        <f>'2M - SGS'!AZ89</f>
        <v>7.6158000000000003E-2</v>
      </c>
      <c r="BA89" s="397">
        <f>'2M - SGS'!BA89</f>
        <v>8.3346000000000003E-2</v>
      </c>
      <c r="BB89" s="397">
        <f>'2M - SGS'!BB89</f>
        <v>8.0782999999999994E-2</v>
      </c>
      <c r="BC89" s="397">
        <f>'2M - SGS'!BC89</f>
        <v>8.5133E-2</v>
      </c>
      <c r="BD89" s="397">
        <f>'2M - SGS'!BD89</f>
        <v>8.4294999999999995E-2</v>
      </c>
      <c r="BE89" s="397">
        <f>'2M - SGS'!BE89</f>
        <v>8.7456999999999993E-2</v>
      </c>
      <c r="BF89" s="397">
        <f>'2M - SGS'!BF89</f>
        <v>8.7230000000000002E-2</v>
      </c>
      <c r="BG89" s="397">
        <f>'2M - SGS'!BG89</f>
        <v>8.3319000000000004E-2</v>
      </c>
      <c r="BH89" s="397">
        <f>'2M - SGS'!BH89</f>
        <v>8.4562999999999999E-2</v>
      </c>
      <c r="BI89" s="397">
        <f>'2M - SGS'!BI89</f>
        <v>8.1112000000000004E-2</v>
      </c>
      <c r="BJ89" s="397">
        <f>'2M - SGS'!BJ89</f>
        <v>8.3118999999999998E-2</v>
      </c>
      <c r="BK89" s="397">
        <f>'2M - SGS'!BK89</f>
        <v>8.3486000000000005E-2</v>
      </c>
      <c r="BL89" s="397">
        <f>'2M - SGS'!BL89</f>
        <v>7.6158000000000003E-2</v>
      </c>
      <c r="BM89" s="397">
        <f>'2M - SGS'!BM89</f>
        <v>8.3346000000000003E-2</v>
      </c>
      <c r="BN89" s="397">
        <f>'2M - SGS'!BN89</f>
        <v>8.0782999999999994E-2</v>
      </c>
      <c r="BO89" s="397">
        <f>'2M - SGS'!BO89</f>
        <v>8.5133E-2</v>
      </c>
      <c r="BP89" s="397">
        <f>'2M - SGS'!BP89</f>
        <v>8.4294999999999995E-2</v>
      </c>
      <c r="BQ89" s="397">
        <f>'2M - SGS'!BQ89</f>
        <v>8.7456999999999993E-2</v>
      </c>
      <c r="BR89" s="397">
        <f>'2M - SGS'!BR89</f>
        <v>8.7230000000000002E-2</v>
      </c>
      <c r="BS89" s="397">
        <f>'2M - SGS'!BS89</f>
        <v>8.3319000000000004E-2</v>
      </c>
      <c r="BT89" s="397">
        <f>'2M - SGS'!BT89</f>
        <v>8.4562999999999999E-2</v>
      </c>
      <c r="BU89" s="397">
        <f>'2M - SGS'!BU89</f>
        <v>8.1112000000000004E-2</v>
      </c>
      <c r="BV89" s="397">
        <f>'2M - SGS'!BV89</f>
        <v>8.3118999999999998E-2</v>
      </c>
      <c r="BW89" s="397">
        <f>'2M - SGS'!BW89</f>
        <v>8.3486000000000005E-2</v>
      </c>
      <c r="BX89" s="397">
        <f>'2M - SGS'!BX89</f>
        <v>7.6158000000000003E-2</v>
      </c>
      <c r="BY89" s="397">
        <f>'2M - SGS'!BY89</f>
        <v>8.3346000000000003E-2</v>
      </c>
      <c r="BZ89" s="397">
        <f>'2M - SGS'!BZ89</f>
        <v>8.0782999999999994E-2</v>
      </c>
      <c r="CA89" s="397">
        <f>'2M - SGS'!CA89</f>
        <v>8.5133E-2</v>
      </c>
      <c r="CB89" s="397">
        <f>'2M - SGS'!CB89</f>
        <v>8.4294999999999995E-2</v>
      </c>
      <c r="CC89" s="397">
        <f>'2M - SGS'!CC89</f>
        <v>8.7456999999999993E-2</v>
      </c>
      <c r="CD89" s="397">
        <f>'2M - SGS'!CD89</f>
        <v>8.7230000000000002E-2</v>
      </c>
      <c r="CE89" s="397">
        <f>'2M - SGS'!CE89</f>
        <v>8.3319000000000004E-2</v>
      </c>
      <c r="CF89" s="397">
        <f>'2M - SGS'!CF89</f>
        <v>8.4562999999999999E-2</v>
      </c>
      <c r="CG89" s="397">
        <f>'2M - SGS'!CG89</f>
        <v>8.1112000000000004E-2</v>
      </c>
      <c r="CH89" s="398">
        <f>'2M - SGS'!CH89</f>
        <v>8.3118999999999998E-2</v>
      </c>
      <c r="CJ89" s="261">
        <f t="shared" si="80"/>
        <v>1.0000010000000001</v>
      </c>
    </row>
    <row r="90" spans="1:88" ht="16.2" thickBot="1" x14ac:dyDescent="0.35">
      <c r="A90" s="595"/>
      <c r="B90" s="15" t="str">
        <f t="shared" si="79"/>
        <v>Water Heating</v>
      </c>
      <c r="C90" s="399">
        <f>'2M - SGS'!C90</f>
        <v>0.108255</v>
      </c>
      <c r="D90" s="399">
        <f>'2M - SGS'!D90</f>
        <v>9.1078000000000006E-2</v>
      </c>
      <c r="E90" s="399">
        <f>'2M - SGS'!E90</f>
        <v>8.5239999999999996E-2</v>
      </c>
      <c r="F90" s="399">
        <f>'2M - SGS'!F90</f>
        <v>7.2980000000000003E-2</v>
      </c>
      <c r="G90" s="399">
        <f>'2M - SGS'!G90</f>
        <v>7.9849000000000003E-2</v>
      </c>
      <c r="H90" s="399">
        <f>'2M - SGS'!H90</f>
        <v>7.2720999999999994E-2</v>
      </c>
      <c r="I90" s="399">
        <f>'2M - SGS'!I90</f>
        <v>7.4929999999999997E-2</v>
      </c>
      <c r="J90" s="399">
        <f>'2M - SGS'!J90</f>
        <v>7.5861999999999999E-2</v>
      </c>
      <c r="K90" s="399">
        <f>'2M - SGS'!K90</f>
        <v>7.5733999999999996E-2</v>
      </c>
      <c r="L90" s="399">
        <f>'2M - SGS'!L90</f>
        <v>8.2808000000000007E-2</v>
      </c>
      <c r="M90" s="399">
        <f>'2M - SGS'!M90</f>
        <v>8.6345000000000005E-2</v>
      </c>
      <c r="N90" s="399">
        <f>'2M - SGS'!N90</f>
        <v>9.4200000000000006E-2</v>
      </c>
      <c r="O90" s="399">
        <f>'2M - SGS'!O90</f>
        <v>0.108255</v>
      </c>
      <c r="P90" s="399">
        <f>'2M - SGS'!P90</f>
        <v>9.1078000000000006E-2</v>
      </c>
      <c r="Q90" s="399">
        <f>'2M - SGS'!Q90</f>
        <v>8.5239999999999996E-2</v>
      </c>
      <c r="R90" s="399">
        <f>'2M - SGS'!R90</f>
        <v>7.2980000000000003E-2</v>
      </c>
      <c r="S90" s="399">
        <f>'2M - SGS'!S90</f>
        <v>7.9849000000000003E-2</v>
      </c>
      <c r="T90" s="399">
        <f>'2M - SGS'!T90</f>
        <v>7.2720999999999994E-2</v>
      </c>
      <c r="U90" s="399">
        <f>'2M - SGS'!U90</f>
        <v>7.4929999999999997E-2</v>
      </c>
      <c r="V90" s="399">
        <f>'2M - SGS'!V90</f>
        <v>7.5861999999999999E-2</v>
      </c>
      <c r="W90" s="399">
        <f>'2M - SGS'!W90</f>
        <v>7.5733999999999996E-2</v>
      </c>
      <c r="X90" s="399">
        <f>'2M - SGS'!X90</f>
        <v>8.2808000000000007E-2</v>
      </c>
      <c r="Y90" s="399">
        <f>'2M - SGS'!Y90</f>
        <v>8.6345000000000005E-2</v>
      </c>
      <c r="Z90" s="399">
        <f>'2M - SGS'!Z90</f>
        <v>9.4200000000000006E-2</v>
      </c>
      <c r="AA90" s="399">
        <f>'2M - SGS'!AA90</f>
        <v>0.108255</v>
      </c>
      <c r="AB90" s="399">
        <f>'2M - SGS'!AB90</f>
        <v>9.1078000000000006E-2</v>
      </c>
      <c r="AC90" s="399">
        <f>'2M - SGS'!AC90</f>
        <v>8.5239999999999996E-2</v>
      </c>
      <c r="AD90" s="399">
        <f>'2M - SGS'!AD90</f>
        <v>7.2980000000000003E-2</v>
      </c>
      <c r="AE90" s="399">
        <f>'2M - SGS'!AE90</f>
        <v>7.9849000000000003E-2</v>
      </c>
      <c r="AF90" s="399">
        <f>'2M - SGS'!AF90</f>
        <v>7.2720999999999994E-2</v>
      </c>
      <c r="AG90" s="399">
        <f>'2M - SGS'!AG90</f>
        <v>7.4929999999999997E-2</v>
      </c>
      <c r="AH90" s="399">
        <f>'2M - SGS'!AH90</f>
        <v>7.5861999999999999E-2</v>
      </c>
      <c r="AI90" s="399">
        <f>'2M - SGS'!AI90</f>
        <v>7.5733999999999996E-2</v>
      </c>
      <c r="AJ90" s="399">
        <f>'2M - SGS'!AJ90</f>
        <v>8.2808000000000007E-2</v>
      </c>
      <c r="AK90" s="399">
        <f>'2M - SGS'!AK90</f>
        <v>8.6345000000000005E-2</v>
      </c>
      <c r="AL90" s="399">
        <f>'2M - SGS'!AL90</f>
        <v>9.4200000000000006E-2</v>
      </c>
      <c r="AM90" s="399">
        <f>'2M - SGS'!AM90</f>
        <v>0.108255</v>
      </c>
      <c r="AN90" s="399">
        <f>'2M - SGS'!AN90</f>
        <v>9.1078000000000006E-2</v>
      </c>
      <c r="AO90" s="399">
        <f>'2M - SGS'!AO90</f>
        <v>8.5239999999999996E-2</v>
      </c>
      <c r="AP90" s="399">
        <f>'2M - SGS'!AP90</f>
        <v>7.2980000000000003E-2</v>
      </c>
      <c r="AQ90" s="399">
        <f>'2M - SGS'!AQ90</f>
        <v>7.9849000000000003E-2</v>
      </c>
      <c r="AR90" s="399">
        <f>'2M - SGS'!AR90</f>
        <v>7.2720999999999994E-2</v>
      </c>
      <c r="AS90" s="399">
        <f>'2M - SGS'!AS90</f>
        <v>7.4929999999999997E-2</v>
      </c>
      <c r="AT90" s="399">
        <f>'2M - SGS'!AT90</f>
        <v>7.5861999999999999E-2</v>
      </c>
      <c r="AU90" s="399">
        <f>'2M - SGS'!AU90</f>
        <v>7.5733999999999996E-2</v>
      </c>
      <c r="AV90" s="399">
        <f>'2M - SGS'!AV90</f>
        <v>8.2808000000000007E-2</v>
      </c>
      <c r="AW90" s="399">
        <f>'2M - SGS'!AW90</f>
        <v>8.6345000000000005E-2</v>
      </c>
      <c r="AX90" s="399">
        <f>'2M - SGS'!AX90</f>
        <v>9.4200000000000006E-2</v>
      </c>
      <c r="AY90" s="399">
        <f>'2M - SGS'!AY90</f>
        <v>0.108255</v>
      </c>
      <c r="AZ90" s="399">
        <f>'2M - SGS'!AZ90</f>
        <v>9.1078000000000006E-2</v>
      </c>
      <c r="BA90" s="399">
        <f>'2M - SGS'!BA90</f>
        <v>8.5239999999999996E-2</v>
      </c>
      <c r="BB90" s="399">
        <f>'2M - SGS'!BB90</f>
        <v>7.2980000000000003E-2</v>
      </c>
      <c r="BC90" s="399">
        <f>'2M - SGS'!BC90</f>
        <v>7.9849000000000003E-2</v>
      </c>
      <c r="BD90" s="399">
        <f>'2M - SGS'!BD90</f>
        <v>7.2720999999999994E-2</v>
      </c>
      <c r="BE90" s="399">
        <f>'2M - SGS'!BE90</f>
        <v>7.4929999999999997E-2</v>
      </c>
      <c r="BF90" s="399">
        <f>'2M - SGS'!BF90</f>
        <v>7.5861999999999999E-2</v>
      </c>
      <c r="BG90" s="399">
        <f>'2M - SGS'!BG90</f>
        <v>7.5733999999999996E-2</v>
      </c>
      <c r="BH90" s="399">
        <f>'2M - SGS'!BH90</f>
        <v>8.2808000000000007E-2</v>
      </c>
      <c r="BI90" s="399">
        <f>'2M - SGS'!BI90</f>
        <v>8.6345000000000005E-2</v>
      </c>
      <c r="BJ90" s="399">
        <f>'2M - SGS'!BJ90</f>
        <v>9.4200000000000006E-2</v>
      </c>
      <c r="BK90" s="399">
        <f>'2M - SGS'!BK90</f>
        <v>0.108255</v>
      </c>
      <c r="BL90" s="399">
        <f>'2M - SGS'!BL90</f>
        <v>9.1078000000000006E-2</v>
      </c>
      <c r="BM90" s="399">
        <f>'2M - SGS'!BM90</f>
        <v>8.5239999999999996E-2</v>
      </c>
      <c r="BN90" s="399">
        <f>'2M - SGS'!BN90</f>
        <v>7.2980000000000003E-2</v>
      </c>
      <c r="BO90" s="399">
        <f>'2M - SGS'!BO90</f>
        <v>7.9849000000000003E-2</v>
      </c>
      <c r="BP90" s="399">
        <f>'2M - SGS'!BP90</f>
        <v>7.2720999999999994E-2</v>
      </c>
      <c r="BQ90" s="399">
        <f>'2M - SGS'!BQ90</f>
        <v>7.4929999999999997E-2</v>
      </c>
      <c r="BR90" s="399">
        <f>'2M - SGS'!BR90</f>
        <v>7.5861999999999999E-2</v>
      </c>
      <c r="BS90" s="399">
        <f>'2M - SGS'!BS90</f>
        <v>7.5733999999999996E-2</v>
      </c>
      <c r="BT90" s="399">
        <f>'2M - SGS'!BT90</f>
        <v>8.2808000000000007E-2</v>
      </c>
      <c r="BU90" s="399">
        <f>'2M - SGS'!BU90</f>
        <v>8.6345000000000005E-2</v>
      </c>
      <c r="BV90" s="399">
        <f>'2M - SGS'!BV90</f>
        <v>9.4200000000000006E-2</v>
      </c>
      <c r="BW90" s="399">
        <f>'2M - SGS'!BW90</f>
        <v>0.108255</v>
      </c>
      <c r="BX90" s="399">
        <f>'2M - SGS'!BX90</f>
        <v>9.1078000000000006E-2</v>
      </c>
      <c r="BY90" s="399">
        <f>'2M - SGS'!BY90</f>
        <v>8.5239999999999996E-2</v>
      </c>
      <c r="BZ90" s="399">
        <f>'2M - SGS'!BZ90</f>
        <v>7.2980000000000003E-2</v>
      </c>
      <c r="CA90" s="399">
        <f>'2M - SGS'!CA90</f>
        <v>7.9849000000000003E-2</v>
      </c>
      <c r="CB90" s="399">
        <f>'2M - SGS'!CB90</f>
        <v>7.2720999999999994E-2</v>
      </c>
      <c r="CC90" s="399">
        <f>'2M - SGS'!CC90</f>
        <v>7.4929999999999997E-2</v>
      </c>
      <c r="CD90" s="399">
        <f>'2M - SGS'!CD90</f>
        <v>7.5861999999999999E-2</v>
      </c>
      <c r="CE90" s="399">
        <f>'2M - SGS'!CE90</f>
        <v>7.5733999999999996E-2</v>
      </c>
      <c r="CF90" s="399">
        <f>'2M - SGS'!CF90</f>
        <v>8.2808000000000007E-2</v>
      </c>
      <c r="CG90" s="399">
        <f>'2M - SGS'!CG90</f>
        <v>8.6345000000000005E-2</v>
      </c>
      <c r="CH90" s="400">
        <f>'2M - SGS'!CH90</f>
        <v>9.4200000000000006E-2</v>
      </c>
      <c r="CJ90" s="261">
        <f t="shared" si="80"/>
        <v>1.0000020000000001</v>
      </c>
    </row>
    <row r="91" spans="1:88" ht="15" thickBot="1" x14ac:dyDescent="0.35">
      <c r="CJ91" s="243" t="s">
        <v>137</v>
      </c>
    </row>
    <row r="92" spans="1:88" ht="15" customHeight="1" x14ac:dyDescent="0.3">
      <c r="A92" s="578" t="s">
        <v>153</v>
      </c>
      <c r="B92" s="339" t="s">
        <v>16</v>
      </c>
      <c r="C92" s="332">
        <f>C77</f>
        <v>43831</v>
      </c>
      <c r="D92" s="332">
        <f t="shared" ref="D92:BO92" si="81">D77</f>
        <v>43862</v>
      </c>
      <c r="E92" s="332">
        <f t="shared" si="81"/>
        <v>43891</v>
      </c>
      <c r="F92" s="332">
        <f t="shared" si="81"/>
        <v>43922</v>
      </c>
      <c r="G92" s="332">
        <f t="shared" si="81"/>
        <v>43952</v>
      </c>
      <c r="H92" s="332">
        <f t="shared" si="81"/>
        <v>43983</v>
      </c>
      <c r="I92" s="332">
        <f t="shared" si="81"/>
        <v>44013</v>
      </c>
      <c r="J92" s="332">
        <f t="shared" si="81"/>
        <v>44044</v>
      </c>
      <c r="K92" s="332">
        <f t="shared" si="81"/>
        <v>44075</v>
      </c>
      <c r="L92" s="332">
        <f t="shared" si="81"/>
        <v>44105</v>
      </c>
      <c r="M92" s="332">
        <f t="shared" si="81"/>
        <v>44136</v>
      </c>
      <c r="N92" s="332">
        <f t="shared" si="81"/>
        <v>44166</v>
      </c>
      <c r="O92" s="332">
        <f t="shared" si="81"/>
        <v>44197</v>
      </c>
      <c r="P92" s="332">
        <f t="shared" si="81"/>
        <v>44228</v>
      </c>
      <c r="Q92" s="332">
        <f t="shared" si="81"/>
        <v>44256</v>
      </c>
      <c r="R92" s="332">
        <f t="shared" si="81"/>
        <v>44287</v>
      </c>
      <c r="S92" s="332">
        <f t="shared" si="81"/>
        <v>44317</v>
      </c>
      <c r="T92" s="332">
        <f t="shared" si="81"/>
        <v>44348</v>
      </c>
      <c r="U92" s="332">
        <f t="shared" si="81"/>
        <v>44378</v>
      </c>
      <c r="V92" s="332">
        <f t="shared" si="81"/>
        <v>44409</v>
      </c>
      <c r="W92" s="332">
        <f t="shared" si="81"/>
        <v>44440</v>
      </c>
      <c r="X92" s="332">
        <f t="shared" si="81"/>
        <v>44470</v>
      </c>
      <c r="Y92" s="332">
        <f t="shared" si="81"/>
        <v>44501</v>
      </c>
      <c r="Z92" s="332">
        <f t="shared" si="81"/>
        <v>44531</v>
      </c>
      <c r="AA92" s="332">
        <f t="shared" si="81"/>
        <v>44562</v>
      </c>
      <c r="AB92" s="332">
        <f t="shared" si="81"/>
        <v>44593</v>
      </c>
      <c r="AC92" s="332">
        <f t="shared" si="81"/>
        <v>44621</v>
      </c>
      <c r="AD92" s="332">
        <f t="shared" si="81"/>
        <v>44652</v>
      </c>
      <c r="AE92" s="332">
        <f t="shared" si="81"/>
        <v>44682</v>
      </c>
      <c r="AF92" s="332">
        <f t="shared" si="81"/>
        <v>44713</v>
      </c>
      <c r="AG92" s="332">
        <f t="shared" si="81"/>
        <v>44743</v>
      </c>
      <c r="AH92" s="332">
        <f t="shared" si="81"/>
        <v>44774</v>
      </c>
      <c r="AI92" s="332">
        <f t="shared" si="81"/>
        <v>44805</v>
      </c>
      <c r="AJ92" s="332">
        <f t="shared" si="81"/>
        <v>44835</v>
      </c>
      <c r="AK92" s="332">
        <f t="shared" si="81"/>
        <v>44866</v>
      </c>
      <c r="AL92" s="332">
        <f t="shared" si="81"/>
        <v>44896</v>
      </c>
      <c r="AM92" s="332">
        <f t="shared" si="81"/>
        <v>44927</v>
      </c>
      <c r="AN92" s="332">
        <f t="shared" si="81"/>
        <v>44958</v>
      </c>
      <c r="AO92" s="332">
        <f t="shared" si="81"/>
        <v>44986</v>
      </c>
      <c r="AP92" s="332">
        <f t="shared" si="81"/>
        <v>45017</v>
      </c>
      <c r="AQ92" s="332">
        <f t="shared" si="81"/>
        <v>45047</v>
      </c>
      <c r="AR92" s="332">
        <f t="shared" si="81"/>
        <v>45078</v>
      </c>
      <c r="AS92" s="332">
        <f t="shared" si="81"/>
        <v>45108</v>
      </c>
      <c r="AT92" s="332">
        <f t="shared" si="81"/>
        <v>45139</v>
      </c>
      <c r="AU92" s="332">
        <f t="shared" si="81"/>
        <v>45170</v>
      </c>
      <c r="AV92" s="332">
        <f t="shared" si="81"/>
        <v>45200</v>
      </c>
      <c r="AW92" s="332">
        <f t="shared" si="81"/>
        <v>45231</v>
      </c>
      <c r="AX92" s="332">
        <f t="shared" si="81"/>
        <v>45261</v>
      </c>
      <c r="AY92" s="332">
        <f t="shared" si="81"/>
        <v>45292</v>
      </c>
      <c r="AZ92" s="332">
        <f t="shared" si="81"/>
        <v>45323</v>
      </c>
      <c r="BA92" s="332">
        <f t="shared" si="81"/>
        <v>45352</v>
      </c>
      <c r="BB92" s="332">
        <f t="shared" si="81"/>
        <v>45383</v>
      </c>
      <c r="BC92" s="332">
        <f t="shared" si="81"/>
        <v>45413</v>
      </c>
      <c r="BD92" s="332">
        <f t="shared" si="81"/>
        <v>45444</v>
      </c>
      <c r="BE92" s="332">
        <f t="shared" si="81"/>
        <v>45474</v>
      </c>
      <c r="BF92" s="332">
        <f t="shared" si="81"/>
        <v>45505</v>
      </c>
      <c r="BG92" s="332">
        <f t="shared" si="81"/>
        <v>45536</v>
      </c>
      <c r="BH92" s="332">
        <f t="shared" si="81"/>
        <v>45566</v>
      </c>
      <c r="BI92" s="332">
        <f t="shared" si="81"/>
        <v>45597</v>
      </c>
      <c r="BJ92" s="332">
        <f t="shared" si="81"/>
        <v>45627</v>
      </c>
      <c r="BK92" s="332">
        <f t="shared" si="81"/>
        <v>45658</v>
      </c>
      <c r="BL92" s="332">
        <f t="shared" si="81"/>
        <v>45689</v>
      </c>
      <c r="BM92" s="332">
        <f t="shared" si="81"/>
        <v>45717</v>
      </c>
      <c r="BN92" s="332">
        <f t="shared" si="81"/>
        <v>45748</v>
      </c>
      <c r="BO92" s="332">
        <f t="shared" si="81"/>
        <v>45778</v>
      </c>
      <c r="BP92" s="332">
        <f t="shared" ref="BP92:CH92" si="82">BP77</f>
        <v>45809</v>
      </c>
      <c r="BQ92" s="332">
        <f t="shared" si="82"/>
        <v>45839</v>
      </c>
      <c r="BR92" s="332">
        <f t="shared" si="82"/>
        <v>45870</v>
      </c>
      <c r="BS92" s="332">
        <f t="shared" si="82"/>
        <v>45901</v>
      </c>
      <c r="BT92" s="332">
        <f t="shared" si="82"/>
        <v>45931</v>
      </c>
      <c r="BU92" s="332">
        <f t="shared" si="82"/>
        <v>45962</v>
      </c>
      <c r="BV92" s="332">
        <f t="shared" si="82"/>
        <v>45992</v>
      </c>
      <c r="BW92" s="332">
        <f t="shared" si="82"/>
        <v>46023</v>
      </c>
      <c r="BX92" s="332">
        <f t="shared" si="82"/>
        <v>46054</v>
      </c>
      <c r="BY92" s="332">
        <f t="shared" si="82"/>
        <v>46082</v>
      </c>
      <c r="BZ92" s="332">
        <f t="shared" si="82"/>
        <v>46113</v>
      </c>
      <c r="CA92" s="332">
        <f t="shared" si="82"/>
        <v>46143</v>
      </c>
      <c r="CB92" s="332">
        <f t="shared" si="82"/>
        <v>46174</v>
      </c>
      <c r="CC92" s="332">
        <f t="shared" si="82"/>
        <v>46204</v>
      </c>
      <c r="CD92" s="332">
        <f t="shared" si="82"/>
        <v>46235</v>
      </c>
      <c r="CE92" s="332">
        <f t="shared" si="82"/>
        <v>46266</v>
      </c>
      <c r="CF92" s="332">
        <f t="shared" si="82"/>
        <v>46296</v>
      </c>
      <c r="CG92" s="332">
        <f t="shared" si="82"/>
        <v>46327</v>
      </c>
      <c r="CH92" s="333">
        <f t="shared" si="82"/>
        <v>46357</v>
      </c>
    </row>
    <row r="93" spans="1:88" ht="15.75" customHeight="1" x14ac:dyDescent="0.3">
      <c r="A93" s="579"/>
      <c r="B93" s="11" t="s">
        <v>141</v>
      </c>
      <c r="C93" s="381">
        <v>2.2321000000000001E-2</v>
      </c>
      <c r="D93" s="381">
        <v>2.3022000000000001E-2</v>
      </c>
      <c r="E93" s="381">
        <v>2.3028E-2</v>
      </c>
      <c r="F93" s="382">
        <v>2.7399E-2</v>
      </c>
      <c r="G93" s="382">
        <v>3.1260000000000003E-2</v>
      </c>
      <c r="H93" s="382">
        <v>5.3324000000000003E-2</v>
      </c>
      <c r="I93" s="382">
        <v>5.024E-2</v>
      </c>
      <c r="J93" s="382">
        <v>4.9953999999999998E-2</v>
      </c>
      <c r="K93" s="382">
        <v>5.0927E-2</v>
      </c>
      <c r="L93" s="382">
        <v>3.2402E-2</v>
      </c>
      <c r="M93" s="382">
        <v>3.0643E-2</v>
      </c>
      <c r="N93" s="382">
        <v>2.8851999999999999E-2</v>
      </c>
      <c r="O93" s="382">
        <v>2.6759000000000002E-2</v>
      </c>
      <c r="P93" s="382">
        <v>2.7252999999999999E-2</v>
      </c>
      <c r="Q93" s="382">
        <v>2.7386000000000001E-2</v>
      </c>
      <c r="R93" s="382">
        <v>2.7399E-2</v>
      </c>
      <c r="S93" s="382">
        <v>3.1260000000000003E-2</v>
      </c>
      <c r="T93" s="382">
        <v>5.3324000000000003E-2</v>
      </c>
      <c r="U93" s="382">
        <v>5.024E-2</v>
      </c>
      <c r="V93" s="382">
        <v>4.9953999999999998E-2</v>
      </c>
      <c r="W93" s="382">
        <v>5.0927E-2</v>
      </c>
      <c r="X93" s="382">
        <v>3.2402E-2</v>
      </c>
      <c r="Y93" s="382">
        <v>3.0643E-2</v>
      </c>
      <c r="Z93" s="382">
        <v>2.8851999999999999E-2</v>
      </c>
      <c r="AA93" s="382">
        <v>2.6759000000000002E-2</v>
      </c>
      <c r="AB93" s="382">
        <v>2.7252999999999999E-2</v>
      </c>
      <c r="AC93" s="382">
        <v>2.7386000000000001E-2</v>
      </c>
      <c r="AD93" s="382">
        <v>2.7399E-2</v>
      </c>
      <c r="AE93" s="382">
        <v>3.1260000000000003E-2</v>
      </c>
      <c r="AF93" s="382">
        <v>5.3324000000000003E-2</v>
      </c>
      <c r="AG93" s="382">
        <v>5.024E-2</v>
      </c>
      <c r="AH93" s="382">
        <v>4.9953999999999998E-2</v>
      </c>
      <c r="AI93" s="382">
        <v>5.0927E-2</v>
      </c>
      <c r="AJ93" s="382">
        <v>3.2402E-2</v>
      </c>
      <c r="AK93" s="382">
        <v>3.0643E-2</v>
      </c>
      <c r="AL93" s="382">
        <v>2.8851999999999999E-2</v>
      </c>
      <c r="AM93" s="382">
        <v>2.6759000000000002E-2</v>
      </c>
      <c r="AN93" s="382">
        <v>2.7252999999999999E-2</v>
      </c>
      <c r="AO93" s="382">
        <v>2.7386000000000001E-2</v>
      </c>
      <c r="AP93" s="382">
        <v>2.7399E-2</v>
      </c>
      <c r="AQ93" s="382">
        <v>3.1260000000000003E-2</v>
      </c>
      <c r="AR93" s="382">
        <v>5.3324000000000003E-2</v>
      </c>
      <c r="AS93" s="382">
        <v>5.024E-2</v>
      </c>
      <c r="AT93" s="382">
        <v>4.9953999999999998E-2</v>
      </c>
      <c r="AU93" s="382">
        <v>5.0927E-2</v>
      </c>
      <c r="AV93" s="382">
        <v>3.2402E-2</v>
      </c>
      <c r="AW93" s="382">
        <v>3.0643E-2</v>
      </c>
      <c r="AX93" s="382">
        <v>2.8851999999999999E-2</v>
      </c>
      <c r="AY93" s="382">
        <v>2.6759000000000002E-2</v>
      </c>
      <c r="AZ93" s="382">
        <v>2.7252999999999999E-2</v>
      </c>
      <c r="BA93" s="382">
        <v>2.7386000000000001E-2</v>
      </c>
      <c r="BB93" s="382">
        <v>2.7399E-2</v>
      </c>
      <c r="BC93" s="382">
        <v>3.1260000000000003E-2</v>
      </c>
      <c r="BD93" s="382">
        <v>5.3324000000000003E-2</v>
      </c>
      <c r="BE93" s="382">
        <v>5.024E-2</v>
      </c>
      <c r="BF93" s="382">
        <v>4.9953999999999998E-2</v>
      </c>
      <c r="BG93" s="382">
        <v>5.0927E-2</v>
      </c>
      <c r="BH93" s="382">
        <v>3.2402E-2</v>
      </c>
      <c r="BI93" s="382">
        <v>3.0643E-2</v>
      </c>
      <c r="BJ93" s="382">
        <v>2.8851999999999999E-2</v>
      </c>
      <c r="BK93" s="382">
        <v>2.6759000000000002E-2</v>
      </c>
      <c r="BL93" s="382">
        <v>2.7252999999999999E-2</v>
      </c>
      <c r="BM93" s="382">
        <v>2.7386000000000001E-2</v>
      </c>
      <c r="BN93" s="382">
        <v>2.7399E-2</v>
      </c>
      <c r="BO93" s="382">
        <v>3.1260000000000003E-2</v>
      </c>
      <c r="BP93" s="382">
        <v>5.3324000000000003E-2</v>
      </c>
      <c r="BQ93" s="382">
        <v>5.024E-2</v>
      </c>
      <c r="BR93" s="382">
        <v>4.9953999999999998E-2</v>
      </c>
      <c r="BS93" s="382">
        <v>5.0927E-2</v>
      </c>
      <c r="BT93" s="382">
        <v>3.2402E-2</v>
      </c>
      <c r="BU93" s="382">
        <v>3.0643E-2</v>
      </c>
      <c r="BV93" s="382">
        <v>2.8851999999999999E-2</v>
      </c>
      <c r="BW93" s="382">
        <v>2.6759000000000002E-2</v>
      </c>
      <c r="BX93" s="382">
        <v>2.7252999999999999E-2</v>
      </c>
      <c r="BY93" s="382">
        <v>2.7386000000000001E-2</v>
      </c>
      <c r="BZ93" s="382">
        <v>2.7399E-2</v>
      </c>
      <c r="CA93" s="382">
        <v>3.1260000000000003E-2</v>
      </c>
      <c r="CB93" s="382">
        <v>5.3324000000000003E-2</v>
      </c>
      <c r="CC93" s="382">
        <v>5.024E-2</v>
      </c>
      <c r="CD93" s="382">
        <v>4.9953999999999998E-2</v>
      </c>
      <c r="CE93" s="382">
        <v>5.0927E-2</v>
      </c>
      <c r="CF93" s="382">
        <v>3.2402E-2</v>
      </c>
      <c r="CG93" s="382">
        <v>3.0643E-2</v>
      </c>
      <c r="CH93" s="382">
        <v>2.8851999999999999E-2</v>
      </c>
      <c r="CJ93" s="243" t="s">
        <v>139</v>
      </c>
    </row>
    <row r="94" spans="1:88" x14ac:dyDescent="0.3">
      <c r="A94" s="579"/>
      <c r="B94" s="11" t="s">
        <v>59</v>
      </c>
      <c r="C94" s="381">
        <v>2.8108999999999999E-2</v>
      </c>
      <c r="D94" s="381">
        <v>2.8694000000000001E-2</v>
      </c>
      <c r="E94" s="381">
        <v>2.6006000000000001E-2</v>
      </c>
      <c r="F94" s="382">
        <v>2.7834999999999999E-2</v>
      </c>
      <c r="G94" s="382">
        <v>3.9120000000000002E-2</v>
      </c>
      <c r="H94" s="382">
        <v>7.6133999999999993E-2</v>
      </c>
      <c r="I94" s="382">
        <v>5.8799999999999998E-2</v>
      </c>
      <c r="J94" s="382">
        <v>6.5284999999999996E-2</v>
      </c>
      <c r="K94" s="382">
        <v>7.3496000000000006E-2</v>
      </c>
      <c r="L94" s="382">
        <v>3.1467000000000002E-2</v>
      </c>
      <c r="M94" s="382">
        <v>3.7912000000000001E-2</v>
      </c>
      <c r="N94" s="382">
        <v>2.7827000000000001E-2</v>
      </c>
      <c r="O94" s="382">
        <v>3.1730000000000001E-2</v>
      </c>
      <c r="P94" s="382">
        <v>3.2064000000000002E-2</v>
      </c>
      <c r="Q94" s="382">
        <v>3.0006000000000001E-2</v>
      </c>
      <c r="R94" s="382">
        <v>2.7834999999999999E-2</v>
      </c>
      <c r="S94" s="382">
        <v>3.9120000000000002E-2</v>
      </c>
      <c r="T94" s="382">
        <v>7.6133999999999993E-2</v>
      </c>
      <c r="U94" s="382">
        <v>5.8799999999999998E-2</v>
      </c>
      <c r="V94" s="382">
        <v>6.5284999999999996E-2</v>
      </c>
      <c r="W94" s="382">
        <v>7.3496000000000006E-2</v>
      </c>
      <c r="X94" s="382">
        <v>3.1467000000000002E-2</v>
      </c>
      <c r="Y94" s="382">
        <v>3.7912000000000001E-2</v>
      </c>
      <c r="Z94" s="382">
        <v>2.7827000000000001E-2</v>
      </c>
      <c r="AA94" s="382">
        <v>3.1730000000000001E-2</v>
      </c>
      <c r="AB94" s="382">
        <v>3.2064000000000002E-2</v>
      </c>
      <c r="AC94" s="382">
        <v>3.0006000000000001E-2</v>
      </c>
      <c r="AD94" s="382">
        <v>2.7834999999999999E-2</v>
      </c>
      <c r="AE94" s="382">
        <v>3.9120000000000002E-2</v>
      </c>
      <c r="AF94" s="382">
        <v>7.6133999999999993E-2</v>
      </c>
      <c r="AG94" s="382">
        <v>5.8799999999999998E-2</v>
      </c>
      <c r="AH94" s="382">
        <v>6.5284999999999996E-2</v>
      </c>
      <c r="AI94" s="382">
        <v>7.3496000000000006E-2</v>
      </c>
      <c r="AJ94" s="382">
        <v>3.1467000000000002E-2</v>
      </c>
      <c r="AK94" s="382">
        <v>3.7912000000000001E-2</v>
      </c>
      <c r="AL94" s="382">
        <v>2.7827000000000001E-2</v>
      </c>
      <c r="AM94" s="382">
        <v>3.1730000000000001E-2</v>
      </c>
      <c r="AN94" s="382">
        <v>3.2064000000000002E-2</v>
      </c>
      <c r="AO94" s="382">
        <v>3.0006000000000001E-2</v>
      </c>
      <c r="AP94" s="382">
        <v>2.7834999999999999E-2</v>
      </c>
      <c r="AQ94" s="382">
        <v>3.9120000000000002E-2</v>
      </c>
      <c r="AR94" s="382">
        <v>7.6133999999999993E-2</v>
      </c>
      <c r="AS94" s="382">
        <v>5.8799999999999998E-2</v>
      </c>
      <c r="AT94" s="382">
        <v>6.5284999999999996E-2</v>
      </c>
      <c r="AU94" s="382">
        <v>7.3496000000000006E-2</v>
      </c>
      <c r="AV94" s="382">
        <v>3.1467000000000002E-2</v>
      </c>
      <c r="AW94" s="382">
        <v>3.7912000000000001E-2</v>
      </c>
      <c r="AX94" s="382">
        <v>2.7827000000000001E-2</v>
      </c>
      <c r="AY94" s="382">
        <v>3.1730000000000001E-2</v>
      </c>
      <c r="AZ94" s="382">
        <v>3.2064000000000002E-2</v>
      </c>
      <c r="BA94" s="382">
        <v>3.0006000000000001E-2</v>
      </c>
      <c r="BB94" s="382">
        <v>2.7834999999999999E-2</v>
      </c>
      <c r="BC94" s="382">
        <v>3.9120000000000002E-2</v>
      </c>
      <c r="BD94" s="382">
        <v>7.6133999999999993E-2</v>
      </c>
      <c r="BE94" s="382">
        <v>5.8799999999999998E-2</v>
      </c>
      <c r="BF94" s="382">
        <v>6.5284999999999996E-2</v>
      </c>
      <c r="BG94" s="382">
        <v>7.3496000000000006E-2</v>
      </c>
      <c r="BH94" s="382">
        <v>3.1467000000000002E-2</v>
      </c>
      <c r="BI94" s="382">
        <v>3.7912000000000001E-2</v>
      </c>
      <c r="BJ94" s="382">
        <v>2.7827000000000001E-2</v>
      </c>
      <c r="BK94" s="382">
        <v>3.1730000000000001E-2</v>
      </c>
      <c r="BL94" s="382">
        <v>3.2064000000000002E-2</v>
      </c>
      <c r="BM94" s="382">
        <v>3.0006000000000001E-2</v>
      </c>
      <c r="BN94" s="382">
        <v>2.7834999999999999E-2</v>
      </c>
      <c r="BO94" s="382">
        <v>3.9120000000000002E-2</v>
      </c>
      <c r="BP94" s="382">
        <v>7.6133999999999993E-2</v>
      </c>
      <c r="BQ94" s="382">
        <v>5.8799999999999998E-2</v>
      </c>
      <c r="BR94" s="382">
        <v>6.5284999999999996E-2</v>
      </c>
      <c r="BS94" s="382">
        <v>7.3496000000000006E-2</v>
      </c>
      <c r="BT94" s="382">
        <v>3.1467000000000002E-2</v>
      </c>
      <c r="BU94" s="382">
        <v>3.7912000000000001E-2</v>
      </c>
      <c r="BV94" s="382">
        <v>2.7827000000000001E-2</v>
      </c>
      <c r="BW94" s="382">
        <v>3.1730000000000001E-2</v>
      </c>
      <c r="BX94" s="382">
        <v>3.2064000000000002E-2</v>
      </c>
      <c r="BY94" s="382">
        <v>3.0006000000000001E-2</v>
      </c>
      <c r="BZ94" s="382">
        <v>2.7834999999999999E-2</v>
      </c>
      <c r="CA94" s="382">
        <v>3.9120000000000002E-2</v>
      </c>
      <c r="CB94" s="382">
        <v>7.6133999999999993E-2</v>
      </c>
      <c r="CC94" s="382">
        <v>5.8799999999999998E-2</v>
      </c>
      <c r="CD94" s="382">
        <v>6.5284999999999996E-2</v>
      </c>
      <c r="CE94" s="382">
        <v>7.3496000000000006E-2</v>
      </c>
      <c r="CF94" s="382">
        <v>3.1467000000000002E-2</v>
      </c>
      <c r="CG94" s="382">
        <v>3.7912000000000001E-2</v>
      </c>
      <c r="CH94" s="382">
        <v>2.7827000000000001E-2</v>
      </c>
      <c r="CJ94" s="243" t="s">
        <v>140</v>
      </c>
    </row>
    <row r="95" spans="1:88" x14ac:dyDescent="0.3">
      <c r="A95" s="579"/>
      <c r="B95" s="11" t="s">
        <v>142</v>
      </c>
      <c r="C95" s="381">
        <v>2.1930999999999999E-2</v>
      </c>
      <c r="D95" s="381">
        <v>2.2645999999999999E-2</v>
      </c>
      <c r="E95" s="381">
        <v>2.58E-2</v>
      </c>
      <c r="F95" s="382">
        <v>3.0592000000000001E-2</v>
      </c>
      <c r="G95" s="382">
        <v>3.3579999999999999E-2</v>
      </c>
      <c r="H95" s="382">
        <v>6.0206999999999997E-2</v>
      </c>
      <c r="I95" s="382">
        <v>5.0174000000000003E-2</v>
      </c>
      <c r="J95" s="382">
        <v>5.3324999999999997E-2</v>
      </c>
      <c r="K95" s="382">
        <v>5.6530999999999998E-2</v>
      </c>
      <c r="L95" s="382">
        <v>3.5098999999999998E-2</v>
      </c>
      <c r="M95" s="382">
        <v>3.0679999999999999E-2</v>
      </c>
      <c r="N95" s="382">
        <v>3.0776999999999999E-2</v>
      </c>
      <c r="O95" s="382">
        <v>2.6424E-2</v>
      </c>
      <c r="P95" s="382">
        <v>2.6935000000000001E-2</v>
      </c>
      <c r="Q95" s="382">
        <v>2.9822000000000001E-2</v>
      </c>
      <c r="R95" s="382">
        <v>3.0592000000000001E-2</v>
      </c>
      <c r="S95" s="382">
        <v>3.3579999999999999E-2</v>
      </c>
      <c r="T95" s="382">
        <v>6.0206999999999997E-2</v>
      </c>
      <c r="U95" s="382">
        <v>5.0174000000000003E-2</v>
      </c>
      <c r="V95" s="382">
        <v>5.3324999999999997E-2</v>
      </c>
      <c r="W95" s="382">
        <v>5.6530999999999998E-2</v>
      </c>
      <c r="X95" s="382">
        <v>3.5098999999999998E-2</v>
      </c>
      <c r="Y95" s="382">
        <v>3.0679999999999999E-2</v>
      </c>
      <c r="Z95" s="382">
        <v>3.0776999999999999E-2</v>
      </c>
      <c r="AA95" s="382">
        <v>2.6424E-2</v>
      </c>
      <c r="AB95" s="382">
        <v>2.6935000000000001E-2</v>
      </c>
      <c r="AC95" s="382">
        <v>2.9822000000000001E-2</v>
      </c>
      <c r="AD95" s="382">
        <v>3.0592000000000001E-2</v>
      </c>
      <c r="AE95" s="382">
        <v>3.3579999999999999E-2</v>
      </c>
      <c r="AF95" s="382">
        <v>6.0206999999999997E-2</v>
      </c>
      <c r="AG95" s="382">
        <v>5.0174000000000003E-2</v>
      </c>
      <c r="AH95" s="382">
        <v>5.3324999999999997E-2</v>
      </c>
      <c r="AI95" s="382">
        <v>5.6530999999999998E-2</v>
      </c>
      <c r="AJ95" s="382">
        <v>3.5098999999999998E-2</v>
      </c>
      <c r="AK95" s="382">
        <v>3.0679999999999999E-2</v>
      </c>
      <c r="AL95" s="382">
        <v>3.0776999999999999E-2</v>
      </c>
      <c r="AM95" s="382">
        <v>2.6424E-2</v>
      </c>
      <c r="AN95" s="382">
        <v>2.6935000000000001E-2</v>
      </c>
      <c r="AO95" s="382">
        <v>2.9822000000000001E-2</v>
      </c>
      <c r="AP95" s="382">
        <v>3.0592000000000001E-2</v>
      </c>
      <c r="AQ95" s="382">
        <v>3.3579999999999999E-2</v>
      </c>
      <c r="AR95" s="382">
        <v>6.0206999999999997E-2</v>
      </c>
      <c r="AS95" s="382">
        <v>5.0174000000000003E-2</v>
      </c>
      <c r="AT95" s="382">
        <v>5.3324999999999997E-2</v>
      </c>
      <c r="AU95" s="382">
        <v>5.6530999999999998E-2</v>
      </c>
      <c r="AV95" s="382">
        <v>3.5098999999999998E-2</v>
      </c>
      <c r="AW95" s="382">
        <v>3.0679999999999999E-2</v>
      </c>
      <c r="AX95" s="382">
        <v>3.0776999999999999E-2</v>
      </c>
      <c r="AY95" s="382">
        <v>2.6424E-2</v>
      </c>
      <c r="AZ95" s="382">
        <v>2.6935000000000001E-2</v>
      </c>
      <c r="BA95" s="382">
        <v>2.9822000000000001E-2</v>
      </c>
      <c r="BB95" s="382">
        <v>3.0592000000000001E-2</v>
      </c>
      <c r="BC95" s="382">
        <v>3.3579999999999999E-2</v>
      </c>
      <c r="BD95" s="382">
        <v>6.0206999999999997E-2</v>
      </c>
      <c r="BE95" s="382">
        <v>5.0174000000000003E-2</v>
      </c>
      <c r="BF95" s="382">
        <v>5.3324999999999997E-2</v>
      </c>
      <c r="BG95" s="382">
        <v>5.6530999999999998E-2</v>
      </c>
      <c r="BH95" s="382">
        <v>3.5098999999999998E-2</v>
      </c>
      <c r="BI95" s="382">
        <v>3.0679999999999999E-2</v>
      </c>
      <c r="BJ95" s="382">
        <v>3.0776999999999999E-2</v>
      </c>
      <c r="BK95" s="382">
        <v>2.6424E-2</v>
      </c>
      <c r="BL95" s="382">
        <v>2.6935000000000001E-2</v>
      </c>
      <c r="BM95" s="382">
        <v>2.9822000000000001E-2</v>
      </c>
      <c r="BN95" s="382">
        <v>3.0592000000000001E-2</v>
      </c>
      <c r="BO95" s="382">
        <v>3.3579999999999999E-2</v>
      </c>
      <c r="BP95" s="382">
        <v>6.0206999999999997E-2</v>
      </c>
      <c r="BQ95" s="382">
        <v>5.0174000000000003E-2</v>
      </c>
      <c r="BR95" s="382">
        <v>5.3324999999999997E-2</v>
      </c>
      <c r="BS95" s="382">
        <v>5.6530999999999998E-2</v>
      </c>
      <c r="BT95" s="382">
        <v>3.5098999999999998E-2</v>
      </c>
      <c r="BU95" s="382">
        <v>3.0679999999999999E-2</v>
      </c>
      <c r="BV95" s="382">
        <v>3.0776999999999999E-2</v>
      </c>
      <c r="BW95" s="382">
        <v>2.6424E-2</v>
      </c>
      <c r="BX95" s="382">
        <v>2.6935000000000001E-2</v>
      </c>
      <c r="BY95" s="382">
        <v>2.9822000000000001E-2</v>
      </c>
      <c r="BZ95" s="382">
        <v>3.0592000000000001E-2</v>
      </c>
      <c r="CA95" s="382">
        <v>3.3579999999999999E-2</v>
      </c>
      <c r="CB95" s="382">
        <v>6.0206999999999997E-2</v>
      </c>
      <c r="CC95" s="382">
        <v>5.0174000000000003E-2</v>
      </c>
      <c r="CD95" s="382">
        <v>5.3324999999999997E-2</v>
      </c>
      <c r="CE95" s="382">
        <v>5.6530999999999998E-2</v>
      </c>
      <c r="CF95" s="382">
        <v>3.5098999999999998E-2</v>
      </c>
      <c r="CG95" s="382">
        <v>3.0679999999999999E-2</v>
      </c>
      <c r="CH95" s="382">
        <v>3.0776999999999999E-2</v>
      </c>
    </row>
    <row r="96" spans="1:88" x14ac:dyDescent="0.3">
      <c r="A96" s="579"/>
      <c r="B96" s="11" t="s">
        <v>60</v>
      </c>
      <c r="C96" s="381">
        <v>1.2194E-2</v>
      </c>
      <c r="D96" s="381">
        <v>1.2194E-2</v>
      </c>
      <c r="E96" s="381">
        <v>2.4788000000000001E-2</v>
      </c>
      <c r="F96" s="382">
        <v>2.8389999999999999E-2</v>
      </c>
      <c r="G96" s="382">
        <v>4.6775999999999998E-2</v>
      </c>
      <c r="H96" s="382">
        <v>7.7183000000000002E-2</v>
      </c>
      <c r="I96" s="382">
        <v>5.9184E-2</v>
      </c>
      <c r="J96" s="382">
        <v>6.5846000000000002E-2</v>
      </c>
      <c r="K96" s="382">
        <v>7.7815999999999996E-2</v>
      </c>
      <c r="L96" s="382">
        <v>3.1288000000000003E-2</v>
      </c>
      <c r="M96" s="382">
        <v>1.8069000000000002E-2</v>
      </c>
      <c r="N96" s="382">
        <v>1.8069000000000002E-2</v>
      </c>
      <c r="O96" s="382">
        <v>1.8069000000000002E-2</v>
      </c>
      <c r="P96" s="382">
        <v>1.8069000000000002E-2</v>
      </c>
      <c r="Q96" s="382">
        <v>1.8069000000000002E-2</v>
      </c>
      <c r="R96" s="382">
        <v>2.8389999999999999E-2</v>
      </c>
      <c r="S96" s="382">
        <v>4.6775999999999998E-2</v>
      </c>
      <c r="T96" s="382">
        <v>7.7183000000000002E-2</v>
      </c>
      <c r="U96" s="382">
        <v>5.9184E-2</v>
      </c>
      <c r="V96" s="382">
        <v>6.5846000000000002E-2</v>
      </c>
      <c r="W96" s="382">
        <v>7.7815999999999996E-2</v>
      </c>
      <c r="X96" s="382">
        <v>3.1288000000000003E-2</v>
      </c>
      <c r="Y96" s="382">
        <v>1.8069000000000002E-2</v>
      </c>
      <c r="Z96" s="382">
        <v>1.8069000000000002E-2</v>
      </c>
      <c r="AA96" s="382">
        <v>1.8069000000000002E-2</v>
      </c>
      <c r="AB96" s="382">
        <v>1.8069000000000002E-2</v>
      </c>
      <c r="AC96" s="382">
        <v>1.8069000000000002E-2</v>
      </c>
      <c r="AD96" s="382">
        <v>2.8389999999999999E-2</v>
      </c>
      <c r="AE96" s="382">
        <v>4.6775999999999998E-2</v>
      </c>
      <c r="AF96" s="382">
        <v>7.7183000000000002E-2</v>
      </c>
      <c r="AG96" s="382">
        <v>5.9184E-2</v>
      </c>
      <c r="AH96" s="382">
        <v>6.5846000000000002E-2</v>
      </c>
      <c r="AI96" s="382">
        <v>7.7815999999999996E-2</v>
      </c>
      <c r="AJ96" s="382">
        <v>3.1288000000000003E-2</v>
      </c>
      <c r="AK96" s="382">
        <v>1.8069000000000002E-2</v>
      </c>
      <c r="AL96" s="382">
        <v>1.8069000000000002E-2</v>
      </c>
      <c r="AM96" s="382">
        <v>1.8069000000000002E-2</v>
      </c>
      <c r="AN96" s="382">
        <v>1.8069000000000002E-2</v>
      </c>
      <c r="AO96" s="382">
        <v>1.8069000000000002E-2</v>
      </c>
      <c r="AP96" s="382">
        <v>2.8389999999999999E-2</v>
      </c>
      <c r="AQ96" s="382">
        <v>4.6775999999999998E-2</v>
      </c>
      <c r="AR96" s="382">
        <v>7.7183000000000002E-2</v>
      </c>
      <c r="AS96" s="382">
        <v>5.9184E-2</v>
      </c>
      <c r="AT96" s="382">
        <v>6.5846000000000002E-2</v>
      </c>
      <c r="AU96" s="382">
        <v>7.7815999999999996E-2</v>
      </c>
      <c r="AV96" s="382">
        <v>3.1288000000000003E-2</v>
      </c>
      <c r="AW96" s="382">
        <v>1.8069000000000002E-2</v>
      </c>
      <c r="AX96" s="382">
        <v>1.8069000000000002E-2</v>
      </c>
      <c r="AY96" s="382">
        <v>1.8069000000000002E-2</v>
      </c>
      <c r="AZ96" s="382">
        <v>1.8069000000000002E-2</v>
      </c>
      <c r="BA96" s="382">
        <v>1.8069000000000002E-2</v>
      </c>
      <c r="BB96" s="382">
        <v>2.8389999999999999E-2</v>
      </c>
      <c r="BC96" s="382">
        <v>4.6775999999999998E-2</v>
      </c>
      <c r="BD96" s="382">
        <v>7.7183000000000002E-2</v>
      </c>
      <c r="BE96" s="382">
        <v>5.9184E-2</v>
      </c>
      <c r="BF96" s="382">
        <v>6.5846000000000002E-2</v>
      </c>
      <c r="BG96" s="382">
        <v>7.7815999999999996E-2</v>
      </c>
      <c r="BH96" s="382">
        <v>3.1288000000000003E-2</v>
      </c>
      <c r="BI96" s="382">
        <v>1.8069000000000002E-2</v>
      </c>
      <c r="BJ96" s="382">
        <v>1.8069000000000002E-2</v>
      </c>
      <c r="BK96" s="382">
        <v>1.8069000000000002E-2</v>
      </c>
      <c r="BL96" s="382">
        <v>1.8069000000000002E-2</v>
      </c>
      <c r="BM96" s="382">
        <v>1.8069000000000002E-2</v>
      </c>
      <c r="BN96" s="382">
        <v>2.8389999999999999E-2</v>
      </c>
      <c r="BO96" s="382">
        <v>4.6775999999999998E-2</v>
      </c>
      <c r="BP96" s="382">
        <v>7.7183000000000002E-2</v>
      </c>
      <c r="BQ96" s="382">
        <v>5.9184E-2</v>
      </c>
      <c r="BR96" s="382">
        <v>6.5846000000000002E-2</v>
      </c>
      <c r="BS96" s="382">
        <v>7.7815999999999996E-2</v>
      </c>
      <c r="BT96" s="382">
        <v>3.1288000000000003E-2</v>
      </c>
      <c r="BU96" s="382">
        <v>1.8069000000000002E-2</v>
      </c>
      <c r="BV96" s="382">
        <v>1.8069000000000002E-2</v>
      </c>
      <c r="BW96" s="382">
        <v>1.8069000000000002E-2</v>
      </c>
      <c r="BX96" s="382">
        <v>1.8069000000000002E-2</v>
      </c>
      <c r="BY96" s="382">
        <v>1.8069000000000002E-2</v>
      </c>
      <c r="BZ96" s="382">
        <v>2.8389999999999999E-2</v>
      </c>
      <c r="CA96" s="382">
        <v>4.6775999999999998E-2</v>
      </c>
      <c r="CB96" s="382">
        <v>7.7183000000000002E-2</v>
      </c>
      <c r="CC96" s="382">
        <v>5.9184E-2</v>
      </c>
      <c r="CD96" s="382">
        <v>6.5846000000000002E-2</v>
      </c>
      <c r="CE96" s="382">
        <v>7.7815999999999996E-2</v>
      </c>
      <c r="CF96" s="382">
        <v>3.1288000000000003E-2</v>
      </c>
      <c r="CG96" s="382">
        <v>1.8069000000000002E-2</v>
      </c>
      <c r="CH96" s="382">
        <v>1.8069000000000002E-2</v>
      </c>
    </row>
    <row r="97" spans="1:86" x14ac:dyDescent="0.3">
      <c r="A97" s="579"/>
      <c r="B97" s="11" t="s">
        <v>143</v>
      </c>
      <c r="C97" s="381">
        <v>1.4092E-2</v>
      </c>
      <c r="D97" s="381">
        <v>1.4168999999999999E-2</v>
      </c>
      <c r="E97" s="381">
        <v>1.2477E-2</v>
      </c>
      <c r="F97" s="382">
        <v>1.9553000000000001E-2</v>
      </c>
      <c r="G97" s="382">
        <v>1.8366E-2</v>
      </c>
      <c r="H97" s="382">
        <v>2.0587999999999999E-2</v>
      </c>
      <c r="I97" s="382">
        <v>2.001E-2</v>
      </c>
      <c r="J97" s="382">
        <v>2.0625999999999999E-2</v>
      </c>
      <c r="K97" s="382">
        <v>2.0587000000000001E-2</v>
      </c>
      <c r="L97" s="382">
        <v>1.8308000000000001E-2</v>
      </c>
      <c r="M97" s="382">
        <v>1.8096000000000001E-2</v>
      </c>
      <c r="N97" s="382">
        <v>1.8273999999999999E-2</v>
      </c>
      <c r="O97" s="382">
        <v>1.9696999999999999E-2</v>
      </c>
      <c r="P97" s="382">
        <v>1.9747000000000001E-2</v>
      </c>
      <c r="Q97" s="382">
        <v>1.8321E-2</v>
      </c>
      <c r="R97" s="382">
        <v>1.9553000000000001E-2</v>
      </c>
      <c r="S97" s="382">
        <v>1.8366E-2</v>
      </c>
      <c r="T97" s="382">
        <v>2.0587999999999999E-2</v>
      </c>
      <c r="U97" s="382">
        <v>2.001E-2</v>
      </c>
      <c r="V97" s="382">
        <v>2.0625999999999999E-2</v>
      </c>
      <c r="W97" s="382">
        <v>2.0587000000000001E-2</v>
      </c>
      <c r="X97" s="382">
        <v>1.8308000000000001E-2</v>
      </c>
      <c r="Y97" s="382">
        <v>1.8096000000000001E-2</v>
      </c>
      <c r="Z97" s="382">
        <v>1.8273999999999999E-2</v>
      </c>
      <c r="AA97" s="382">
        <v>1.9696999999999999E-2</v>
      </c>
      <c r="AB97" s="382">
        <v>1.9747000000000001E-2</v>
      </c>
      <c r="AC97" s="382">
        <v>1.8321E-2</v>
      </c>
      <c r="AD97" s="382">
        <v>1.9553000000000001E-2</v>
      </c>
      <c r="AE97" s="382">
        <v>1.8366E-2</v>
      </c>
      <c r="AF97" s="382">
        <v>2.0587999999999999E-2</v>
      </c>
      <c r="AG97" s="382">
        <v>2.001E-2</v>
      </c>
      <c r="AH97" s="382">
        <v>2.0625999999999999E-2</v>
      </c>
      <c r="AI97" s="382">
        <v>2.0587000000000001E-2</v>
      </c>
      <c r="AJ97" s="382">
        <v>1.8308000000000001E-2</v>
      </c>
      <c r="AK97" s="382">
        <v>1.8096000000000001E-2</v>
      </c>
      <c r="AL97" s="382">
        <v>1.8273999999999999E-2</v>
      </c>
      <c r="AM97" s="382">
        <v>1.9696999999999999E-2</v>
      </c>
      <c r="AN97" s="382">
        <v>1.9747000000000001E-2</v>
      </c>
      <c r="AO97" s="382">
        <v>1.8321E-2</v>
      </c>
      <c r="AP97" s="382">
        <v>1.9553000000000001E-2</v>
      </c>
      <c r="AQ97" s="382">
        <v>1.8366E-2</v>
      </c>
      <c r="AR97" s="382">
        <v>2.0587999999999999E-2</v>
      </c>
      <c r="AS97" s="382">
        <v>2.001E-2</v>
      </c>
      <c r="AT97" s="382">
        <v>2.0625999999999999E-2</v>
      </c>
      <c r="AU97" s="382">
        <v>2.0587000000000001E-2</v>
      </c>
      <c r="AV97" s="382">
        <v>1.8308000000000001E-2</v>
      </c>
      <c r="AW97" s="382">
        <v>1.8096000000000001E-2</v>
      </c>
      <c r="AX97" s="382">
        <v>1.8273999999999999E-2</v>
      </c>
      <c r="AY97" s="382">
        <v>1.9696999999999999E-2</v>
      </c>
      <c r="AZ97" s="382">
        <v>1.9747000000000001E-2</v>
      </c>
      <c r="BA97" s="382">
        <v>1.8321E-2</v>
      </c>
      <c r="BB97" s="382">
        <v>1.9553000000000001E-2</v>
      </c>
      <c r="BC97" s="382">
        <v>1.8366E-2</v>
      </c>
      <c r="BD97" s="382">
        <v>2.0587999999999999E-2</v>
      </c>
      <c r="BE97" s="382">
        <v>2.001E-2</v>
      </c>
      <c r="BF97" s="382">
        <v>2.0625999999999999E-2</v>
      </c>
      <c r="BG97" s="382">
        <v>2.0587000000000001E-2</v>
      </c>
      <c r="BH97" s="382">
        <v>1.8308000000000001E-2</v>
      </c>
      <c r="BI97" s="382">
        <v>1.8096000000000001E-2</v>
      </c>
      <c r="BJ97" s="382">
        <v>1.8273999999999999E-2</v>
      </c>
      <c r="BK97" s="382">
        <v>1.9696999999999999E-2</v>
      </c>
      <c r="BL97" s="382">
        <v>1.9747000000000001E-2</v>
      </c>
      <c r="BM97" s="382">
        <v>1.8321E-2</v>
      </c>
      <c r="BN97" s="382">
        <v>1.9553000000000001E-2</v>
      </c>
      <c r="BO97" s="382">
        <v>1.8366E-2</v>
      </c>
      <c r="BP97" s="382">
        <v>2.0587999999999999E-2</v>
      </c>
      <c r="BQ97" s="382">
        <v>2.001E-2</v>
      </c>
      <c r="BR97" s="382">
        <v>2.0625999999999999E-2</v>
      </c>
      <c r="BS97" s="382">
        <v>2.0587000000000001E-2</v>
      </c>
      <c r="BT97" s="382">
        <v>1.8308000000000001E-2</v>
      </c>
      <c r="BU97" s="382">
        <v>1.8096000000000001E-2</v>
      </c>
      <c r="BV97" s="382">
        <v>1.8273999999999999E-2</v>
      </c>
      <c r="BW97" s="382">
        <v>1.9696999999999999E-2</v>
      </c>
      <c r="BX97" s="382">
        <v>1.9747000000000001E-2</v>
      </c>
      <c r="BY97" s="382">
        <v>1.8321E-2</v>
      </c>
      <c r="BZ97" s="382">
        <v>1.9553000000000001E-2</v>
      </c>
      <c r="CA97" s="382">
        <v>1.8366E-2</v>
      </c>
      <c r="CB97" s="382">
        <v>2.0587999999999999E-2</v>
      </c>
      <c r="CC97" s="382">
        <v>2.001E-2</v>
      </c>
      <c r="CD97" s="382">
        <v>2.0625999999999999E-2</v>
      </c>
      <c r="CE97" s="382">
        <v>2.0587000000000001E-2</v>
      </c>
      <c r="CF97" s="382">
        <v>1.8308000000000001E-2</v>
      </c>
      <c r="CG97" s="382">
        <v>1.8096000000000001E-2</v>
      </c>
      <c r="CH97" s="382">
        <v>1.8273999999999999E-2</v>
      </c>
    </row>
    <row r="98" spans="1:86" x14ac:dyDescent="0.3">
      <c r="A98" s="579"/>
      <c r="B98" s="11" t="s">
        <v>62</v>
      </c>
      <c r="C98" s="381">
        <v>2.8108999999999999E-2</v>
      </c>
      <c r="D98" s="381">
        <v>2.8716999999999999E-2</v>
      </c>
      <c r="E98" s="381">
        <v>2.6422999999999999E-2</v>
      </c>
      <c r="F98" s="382">
        <v>3.0831000000000001E-2</v>
      </c>
      <c r="G98" s="382">
        <v>2.9693000000000001E-2</v>
      </c>
      <c r="H98" s="382">
        <v>1.9928000000000001E-2</v>
      </c>
      <c r="I98" s="382">
        <v>1.9928000000000001E-2</v>
      </c>
      <c r="J98" s="382">
        <v>1.9928000000000001E-2</v>
      </c>
      <c r="K98" s="382">
        <v>5.3747999999999997E-2</v>
      </c>
      <c r="L98" s="382">
        <v>3.3760999999999999E-2</v>
      </c>
      <c r="M98" s="382">
        <v>3.8767999999999997E-2</v>
      </c>
      <c r="N98" s="382">
        <v>2.7831999999999999E-2</v>
      </c>
      <c r="O98" s="382">
        <v>3.1731000000000002E-2</v>
      </c>
      <c r="P98" s="382">
        <v>3.2084000000000001E-2</v>
      </c>
      <c r="Q98" s="382">
        <v>3.0380000000000001E-2</v>
      </c>
      <c r="R98" s="382">
        <v>3.0831000000000001E-2</v>
      </c>
      <c r="S98" s="382">
        <v>2.9693000000000001E-2</v>
      </c>
      <c r="T98" s="382">
        <v>1.9928000000000001E-2</v>
      </c>
      <c r="U98" s="382">
        <v>1.9928000000000001E-2</v>
      </c>
      <c r="V98" s="382">
        <v>1.9928000000000001E-2</v>
      </c>
      <c r="W98" s="382">
        <v>5.3747999999999997E-2</v>
      </c>
      <c r="X98" s="382">
        <v>3.3760999999999999E-2</v>
      </c>
      <c r="Y98" s="382">
        <v>3.8767999999999997E-2</v>
      </c>
      <c r="Z98" s="382">
        <v>2.7831999999999999E-2</v>
      </c>
      <c r="AA98" s="382">
        <v>3.1731000000000002E-2</v>
      </c>
      <c r="AB98" s="382">
        <v>3.2084000000000001E-2</v>
      </c>
      <c r="AC98" s="382">
        <v>3.0380000000000001E-2</v>
      </c>
      <c r="AD98" s="382">
        <v>3.0831000000000001E-2</v>
      </c>
      <c r="AE98" s="382">
        <v>2.9693000000000001E-2</v>
      </c>
      <c r="AF98" s="382">
        <v>1.9928000000000001E-2</v>
      </c>
      <c r="AG98" s="382">
        <v>1.9928000000000001E-2</v>
      </c>
      <c r="AH98" s="382">
        <v>1.9928000000000001E-2</v>
      </c>
      <c r="AI98" s="382">
        <v>5.3747999999999997E-2</v>
      </c>
      <c r="AJ98" s="382">
        <v>3.3760999999999999E-2</v>
      </c>
      <c r="AK98" s="382">
        <v>3.8767999999999997E-2</v>
      </c>
      <c r="AL98" s="382">
        <v>2.7831999999999999E-2</v>
      </c>
      <c r="AM98" s="382">
        <v>3.1731000000000002E-2</v>
      </c>
      <c r="AN98" s="382">
        <v>3.2084000000000001E-2</v>
      </c>
      <c r="AO98" s="382">
        <v>3.0380000000000001E-2</v>
      </c>
      <c r="AP98" s="382">
        <v>3.0831000000000001E-2</v>
      </c>
      <c r="AQ98" s="382">
        <v>2.9693000000000001E-2</v>
      </c>
      <c r="AR98" s="382">
        <v>1.9928000000000001E-2</v>
      </c>
      <c r="AS98" s="382">
        <v>1.9928000000000001E-2</v>
      </c>
      <c r="AT98" s="382">
        <v>1.9928000000000001E-2</v>
      </c>
      <c r="AU98" s="382">
        <v>5.3747999999999997E-2</v>
      </c>
      <c r="AV98" s="382">
        <v>3.3760999999999999E-2</v>
      </c>
      <c r="AW98" s="382">
        <v>3.8767999999999997E-2</v>
      </c>
      <c r="AX98" s="382">
        <v>2.7831999999999999E-2</v>
      </c>
      <c r="AY98" s="382">
        <v>3.1731000000000002E-2</v>
      </c>
      <c r="AZ98" s="382">
        <v>3.2084000000000001E-2</v>
      </c>
      <c r="BA98" s="382">
        <v>3.0380000000000001E-2</v>
      </c>
      <c r="BB98" s="382">
        <v>3.0831000000000001E-2</v>
      </c>
      <c r="BC98" s="382">
        <v>2.9693000000000001E-2</v>
      </c>
      <c r="BD98" s="382">
        <v>1.9928000000000001E-2</v>
      </c>
      <c r="BE98" s="382">
        <v>1.9928000000000001E-2</v>
      </c>
      <c r="BF98" s="382">
        <v>1.9928000000000001E-2</v>
      </c>
      <c r="BG98" s="382">
        <v>5.3747999999999997E-2</v>
      </c>
      <c r="BH98" s="382">
        <v>3.3760999999999999E-2</v>
      </c>
      <c r="BI98" s="382">
        <v>3.8767999999999997E-2</v>
      </c>
      <c r="BJ98" s="382">
        <v>2.7831999999999999E-2</v>
      </c>
      <c r="BK98" s="382">
        <v>3.1731000000000002E-2</v>
      </c>
      <c r="BL98" s="382">
        <v>3.2084000000000001E-2</v>
      </c>
      <c r="BM98" s="382">
        <v>3.0380000000000001E-2</v>
      </c>
      <c r="BN98" s="382">
        <v>3.0831000000000001E-2</v>
      </c>
      <c r="BO98" s="382">
        <v>2.9693000000000001E-2</v>
      </c>
      <c r="BP98" s="382">
        <v>1.9928000000000001E-2</v>
      </c>
      <c r="BQ98" s="382">
        <v>1.9928000000000001E-2</v>
      </c>
      <c r="BR98" s="382">
        <v>1.9928000000000001E-2</v>
      </c>
      <c r="BS98" s="382">
        <v>5.3747999999999997E-2</v>
      </c>
      <c r="BT98" s="382">
        <v>3.3760999999999999E-2</v>
      </c>
      <c r="BU98" s="382">
        <v>3.8767999999999997E-2</v>
      </c>
      <c r="BV98" s="382">
        <v>2.7831999999999999E-2</v>
      </c>
      <c r="BW98" s="382">
        <v>3.1731000000000002E-2</v>
      </c>
      <c r="BX98" s="382">
        <v>3.2084000000000001E-2</v>
      </c>
      <c r="BY98" s="382">
        <v>3.0380000000000001E-2</v>
      </c>
      <c r="BZ98" s="382">
        <v>3.0831000000000001E-2</v>
      </c>
      <c r="CA98" s="382">
        <v>2.9693000000000001E-2</v>
      </c>
      <c r="CB98" s="382">
        <v>1.9928000000000001E-2</v>
      </c>
      <c r="CC98" s="382">
        <v>1.9928000000000001E-2</v>
      </c>
      <c r="CD98" s="382">
        <v>1.9928000000000001E-2</v>
      </c>
      <c r="CE98" s="382">
        <v>5.3747999999999997E-2</v>
      </c>
      <c r="CF98" s="382">
        <v>3.3760999999999999E-2</v>
      </c>
      <c r="CG98" s="382">
        <v>3.8767999999999997E-2</v>
      </c>
      <c r="CH98" s="382">
        <v>2.7831999999999999E-2</v>
      </c>
    </row>
    <row r="99" spans="1:86" x14ac:dyDescent="0.3">
      <c r="A99" s="579"/>
      <c r="B99" s="11" t="s">
        <v>63</v>
      </c>
      <c r="C99" s="381">
        <v>2.8108999999999999E-2</v>
      </c>
      <c r="D99" s="381">
        <v>2.8694000000000001E-2</v>
      </c>
      <c r="E99" s="381">
        <v>2.6006000000000001E-2</v>
      </c>
      <c r="F99" s="382">
        <v>2.7834999999999999E-2</v>
      </c>
      <c r="G99" s="382">
        <v>3.9120000000000002E-2</v>
      </c>
      <c r="H99" s="382">
        <v>7.6133999999999993E-2</v>
      </c>
      <c r="I99" s="382">
        <v>5.8799999999999998E-2</v>
      </c>
      <c r="J99" s="382">
        <v>6.5284999999999996E-2</v>
      </c>
      <c r="K99" s="382">
        <v>7.3496000000000006E-2</v>
      </c>
      <c r="L99" s="382">
        <v>3.1467000000000002E-2</v>
      </c>
      <c r="M99" s="382">
        <v>3.7912000000000001E-2</v>
      </c>
      <c r="N99" s="382">
        <v>2.7827000000000001E-2</v>
      </c>
      <c r="O99" s="382">
        <v>3.1730000000000001E-2</v>
      </c>
      <c r="P99" s="382">
        <v>3.2064000000000002E-2</v>
      </c>
      <c r="Q99" s="382">
        <v>3.0006000000000001E-2</v>
      </c>
      <c r="R99" s="382">
        <v>2.7834999999999999E-2</v>
      </c>
      <c r="S99" s="382">
        <v>3.9120000000000002E-2</v>
      </c>
      <c r="T99" s="382">
        <v>7.6133999999999993E-2</v>
      </c>
      <c r="U99" s="382">
        <v>5.8799999999999998E-2</v>
      </c>
      <c r="V99" s="382">
        <v>6.5284999999999996E-2</v>
      </c>
      <c r="W99" s="382">
        <v>7.3496000000000006E-2</v>
      </c>
      <c r="X99" s="382">
        <v>3.1467000000000002E-2</v>
      </c>
      <c r="Y99" s="382">
        <v>3.7912000000000001E-2</v>
      </c>
      <c r="Z99" s="382">
        <v>2.7827000000000001E-2</v>
      </c>
      <c r="AA99" s="382">
        <v>3.1730000000000001E-2</v>
      </c>
      <c r="AB99" s="382">
        <v>3.2064000000000002E-2</v>
      </c>
      <c r="AC99" s="382">
        <v>3.0006000000000001E-2</v>
      </c>
      <c r="AD99" s="382">
        <v>2.7834999999999999E-2</v>
      </c>
      <c r="AE99" s="382">
        <v>3.9120000000000002E-2</v>
      </c>
      <c r="AF99" s="382">
        <v>7.6133999999999993E-2</v>
      </c>
      <c r="AG99" s="382">
        <v>5.8799999999999998E-2</v>
      </c>
      <c r="AH99" s="382">
        <v>6.5284999999999996E-2</v>
      </c>
      <c r="AI99" s="382">
        <v>7.3496000000000006E-2</v>
      </c>
      <c r="AJ99" s="382">
        <v>3.1467000000000002E-2</v>
      </c>
      <c r="AK99" s="382">
        <v>3.7912000000000001E-2</v>
      </c>
      <c r="AL99" s="382">
        <v>2.7827000000000001E-2</v>
      </c>
      <c r="AM99" s="382">
        <v>3.1730000000000001E-2</v>
      </c>
      <c r="AN99" s="382">
        <v>3.2064000000000002E-2</v>
      </c>
      <c r="AO99" s="382">
        <v>3.0006000000000001E-2</v>
      </c>
      <c r="AP99" s="382">
        <v>2.7834999999999999E-2</v>
      </c>
      <c r="AQ99" s="382">
        <v>3.9120000000000002E-2</v>
      </c>
      <c r="AR99" s="382">
        <v>7.6133999999999993E-2</v>
      </c>
      <c r="AS99" s="382">
        <v>5.8799999999999998E-2</v>
      </c>
      <c r="AT99" s="382">
        <v>6.5284999999999996E-2</v>
      </c>
      <c r="AU99" s="382">
        <v>7.3496000000000006E-2</v>
      </c>
      <c r="AV99" s="382">
        <v>3.1467000000000002E-2</v>
      </c>
      <c r="AW99" s="382">
        <v>3.7912000000000001E-2</v>
      </c>
      <c r="AX99" s="382">
        <v>2.7827000000000001E-2</v>
      </c>
      <c r="AY99" s="382">
        <v>3.1730000000000001E-2</v>
      </c>
      <c r="AZ99" s="382">
        <v>3.2064000000000002E-2</v>
      </c>
      <c r="BA99" s="382">
        <v>3.0006000000000001E-2</v>
      </c>
      <c r="BB99" s="382">
        <v>2.7834999999999999E-2</v>
      </c>
      <c r="BC99" s="382">
        <v>3.9120000000000002E-2</v>
      </c>
      <c r="BD99" s="382">
        <v>7.6133999999999993E-2</v>
      </c>
      <c r="BE99" s="382">
        <v>5.8799999999999998E-2</v>
      </c>
      <c r="BF99" s="382">
        <v>6.5284999999999996E-2</v>
      </c>
      <c r="BG99" s="382">
        <v>7.3496000000000006E-2</v>
      </c>
      <c r="BH99" s="382">
        <v>3.1467000000000002E-2</v>
      </c>
      <c r="BI99" s="382">
        <v>3.7912000000000001E-2</v>
      </c>
      <c r="BJ99" s="382">
        <v>2.7827000000000001E-2</v>
      </c>
      <c r="BK99" s="382">
        <v>3.1730000000000001E-2</v>
      </c>
      <c r="BL99" s="382">
        <v>3.2064000000000002E-2</v>
      </c>
      <c r="BM99" s="382">
        <v>3.0006000000000001E-2</v>
      </c>
      <c r="BN99" s="382">
        <v>2.7834999999999999E-2</v>
      </c>
      <c r="BO99" s="382">
        <v>3.9120000000000002E-2</v>
      </c>
      <c r="BP99" s="382">
        <v>7.6133999999999993E-2</v>
      </c>
      <c r="BQ99" s="382">
        <v>5.8799999999999998E-2</v>
      </c>
      <c r="BR99" s="382">
        <v>6.5284999999999996E-2</v>
      </c>
      <c r="BS99" s="382">
        <v>7.3496000000000006E-2</v>
      </c>
      <c r="BT99" s="382">
        <v>3.1467000000000002E-2</v>
      </c>
      <c r="BU99" s="382">
        <v>3.7912000000000001E-2</v>
      </c>
      <c r="BV99" s="382">
        <v>2.7827000000000001E-2</v>
      </c>
      <c r="BW99" s="382">
        <v>3.1730000000000001E-2</v>
      </c>
      <c r="BX99" s="382">
        <v>3.2064000000000002E-2</v>
      </c>
      <c r="BY99" s="382">
        <v>3.0006000000000001E-2</v>
      </c>
      <c r="BZ99" s="382">
        <v>2.7834999999999999E-2</v>
      </c>
      <c r="CA99" s="382">
        <v>3.9120000000000002E-2</v>
      </c>
      <c r="CB99" s="382">
        <v>7.6133999999999993E-2</v>
      </c>
      <c r="CC99" s="382">
        <v>5.8799999999999998E-2</v>
      </c>
      <c r="CD99" s="382">
        <v>6.5284999999999996E-2</v>
      </c>
      <c r="CE99" s="382">
        <v>7.3496000000000006E-2</v>
      </c>
      <c r="CF99" s="382">
        <v>3.1467000000000002E-2</v>
      </c>
      <c r="CG99" s="382">
        <v>3.7912000000000001E-2</v>
      </c>
      <c r="CH99" s="382">
        <v>2.7827000000000001E-2</v>
      </c>
    </row>
    <row r="100" spans="1:86" x14ac:dyDescent="0.3">
      <c r="A100" s="579"/>
      <c r="B100" s="11" t="s">
        <v>64</v>
      </c>
      <c r="C100" s="381">
        <v>2.4101000000000001E-2</v>
      </c>
      <c r="D100" s="381">
        <v>2.4223999999999999E-2</v>
      </c>
      <c r="E100" s="381">
        <v>2.4219000000000001E-2</v>
      </c>
      <c r="F100" s="382">
        <v>2.9860999999999999E-2</v>
      </c>
      <c r="G100" s="382">
        <v>3.3857999999999999E-2</v>
      </c>
      <c r="H100" s="382">
        <v>5.8526000000000002E-2</v>
      </c>
      <c r="I100" s="382">
        <v>5.3754999999999997E-2</v>
      </c>
      <c r="J100" s="382">
        <v>5.3427000000000002E-2</v>
      </c>
      <c r="K100" s="382">
        <v>5.3490999999999997E-2</v>
      </c>
      <c r="L100" s="382">
        <v>3.5626999999999999E-2</v>
      </c>
      <c r="M100" s="382">
        <v>3.2128999999999998E-2</v>
      </c>
      <c r="N100" s="382">
        <v>2.9715999999999999E-2</v>
      </c>
      <c r="O100" s="382">
        <v>2.8287E-2</v>
      </c>
      <c r="P100" s="382">
        <v>2.8268999999999999E-2</v>
      </c>
      <c r="Q100" s="382">
        <v>2.8424999999999999E-2</v>
      </c>
      <c r="R100" s="382">
        <v>2.9860999999999999E-2</v>
      </c>
      <c r="S100" s="382">
        <v>3.3857999999999999E-2</v>
      </c>
      <c r="T100" s="382">
        <v>5.8526000000000002E-2</v>
      </c>
      <c r="U100" s="382">
        <v>5.3754999999999997E-2</v>
      </c>
      <c r="V100" s="382">
        <v>5.3427000000000002E-2</v>
      </c>
      <c r="W100" s="382">
        <v>5.3490999999999997E-2</v>
      </c>
      <c r="X100" s="382">
        <v>3.5626999999999999E-2</v>
      </c>
      <c r="Y100" s="382">
        <v>3.2128999999999998E-2</v>
      </c>
      <c r="Z100" s="382">
        <v>2.9715999999999999E-2</v>
      </c>
      <c r="AA100" s="382">
        <v>2.8287E-2</v>
      </c>
      <c r="AB100" s="382">
        <v>2.8268999999999999E-2</v>
      </c>
      <c r="AC100" s="382">
        <v>2.8424999999999999E-2</v>
      </c>
      <c r="AD100" s="382">
        <v>2.9860999999999999E-2</v>
      </c>
      <c r="AE100" s="382">
        <v>3.3857999999999999E-2</v>
      </c>
      <c r="AF100" s="382">
        <v>5.8526000000000002E-2</v>
      </c>
      <c r="AG100" s="382">
        <v>5.3754999999999997E-2</v>
      </c>
      <c r="AH100" s="382">
        <v>5.3427000000000002E-2</v>
      </c>
      <c r="AI100" s="382">
        <v>5.3490999999999997E-2</v>
      </c>
      <c r="AJ100" s="382">
        <v>3.5626999999999999E-2</v>
      </c>
      <c r="AK100" s="382">
        <v>3.2128999999999998E-2</v>
      </c>
      <c r="AL100" s="382">
        <v>2.9715999999999999E-2</v>
      </c>
      <c r="AM100" s="382">
        <v>2.8287E-2</v>
      </c>
      <c r="AN100" s="382">
        <v>2.8268999999999999E-2</v>
      </c>
      <c r="AO100" s="382">
        <v>2.8424999999999999E-2</v>
      </c>
      <c r="AP100" s="382">
        <v>2.9860999999999999E-2</v>
      </c>
      <c r="AQ100" s="382">
        <v>3.3857999999999999E-2</v>
      </c>
      <c r="AR100" s="382">
        <v>5.8526000000000002E-2</v>
      </c>
      <c r="AS100" s="382">
        <v>5.3754999999999997E-2</v>
      </c>
      <c r="AT100" s="382">
        <v>5.3427000000000002E-2</v>
      </c>
      <c r="AU100" s="382">
        <v>5.3490999999999997E-2</v>
      </c>
      <c r="AV100" s="382">
        <v>3.5626999999999999E-2</v>
      </c>
      <c r="AW100" s="382">
        <v>3.2128999999999998E-2</v>
      </c>
      <c r="AX100" s="382">
        <v>2.9715999999999999E-2</v>
      </c>
      <c r="AY100" s="382">
        <v>2.8287E-2</v>
      </c>
      <c r="AZ100" s="382">
        <v>2.8268999999999999E-2</v>
      </c>
      <c r="BA100" s="382">
        <v>2.8424999999999999E-2</v>
      </c>
      <c r="BB100" s="382">
        <v>2.9860999999999999E-2</v>
      </c>
      <c r="BC100" s="382">
        <v>3.3857999999999999E-2</v>
      </c>
      <c r="BD100" s="382">
        <v>5.8526000000000002E-2</v>
      </c>
      <c r="BE100" s="382">
        <v>5.3754999999999997E-2</v>
      </c>
      <c r="BF100" s="382">
        <v>5.3427000000000002E-2</v>
      </c>
      <c r="BG100" s="382">
        <v>5.3490999999999997E-2</v>
      </c>
      <c r="BH100" s="382">
        <v>3.5626999999999999E-2</v>
      </c>
      <c r="BI100" s="382">
        <v>3.2128999999999998E-2</v>
      </c>
      <c r="BJ100" s="382">
        <v>2.9715999999999999E-2</v>
      </c>
      <c r="BK100" s="382">
        <v>2.8287E-2</v>
      </c>
      <c r="BL100" s="382">
        <v>2.8268999999999999E-2</v>
      </c>
      <c r="BM100" s="382">
        <v>2.8424999999999999E-2</v>
      </c>
      <c r="BN100" s="382">
        <v>2.9860999999999999E-2</v>
      </c>
      <c r="BO100" s="382">
        <v>3.3857999999999999E-2</v>
      </c>
      <c r="BP100" s="382">
        <v>5.8526000000000002E-2</v>
      </c>
      <c r="BQ100" s="382">
        <v>5.3754999999999997E-2</v>
      </c>
      <c r="BR100" s="382">
        <v>5.3427000000000002E-2</v>
      </c>
      <c r="BS100" s="382">
        <v>5.3490999999999997E-2</v>
      </c>
      <c r="BT100" s="382">
        <v>3.5626999999999999E-2</v>
      </c>
      <c r="BU100" s="382">
        <v>3.2128999999999998E-2</v>
      </c>
      <c r="BV100" s="382">
        <v>2.9715999999999999E-2</v>
      </c>
      <c r="BW100" s="382">
        <v>2.8287E-2</v>
      </c>
      <c r="BX100" s="382">
        <v>2.8268999999999999E-2</v>
      </c>
      <c r="BY100" s="382">
        <v>2.8424999999999999E-2</v>
      </c>
      <c r="BZ100" s="382">
        <v>2.9860999999999999E-2</v>
      </c>
      <c r="CA100" s="382">
        <v>3.3857999999999999E-2</v>
      </c>
      <c r="CB100" s="382">
        <v>5.8526000000000002E-2</v>
      </c>
      <c r="CC100" s="382">
        <v>5.3754999999999997E-2</v>
      </c>
      <c r="CD100" s="382">
        <v>5.3427000000000002E-2</v>
      </c>
      <c r="CE100" s="382">
        <v>5.3490999999999997E-2</v>
      </c>
      <c r="CF100" s="382">
        <v>3.5626999999999999E-2</v>
      </c>
      <c r="CG100" s="382">
        <v>3.2128999999999998E-2</v>
      </c>
      <c r="CH100" s="382">
        <v>2.9715999999999999E-2</v>
      </c>
    </row>
    <row r="101" spans="1:86" x14ac:dyDescent="0.3">
      <c r="A101" s="579"/>
      <c r="B101" s="11" t="s">
        <v>65</v>
      </c>
      <c r="C101" s="381">
        <v>2.2321000000000001E-2</v>
      </c>
      <c r="D101" s="381">
        <v>2.3022000000000001E-2</v>
      </c>
      <c r="E101" s="381">
        <v>2.3028E-2</v>
      </c>
      <c r="F101" s="382">
        <v>2.7399E-2</v>
      </c>
      <c r="G101" s="382">
        <v>3.1260000000000003E-2</v>
      </c>
      <c r="H101" s="382">
        <v>5.3324000000000003E-2</v>
      </c>
      <c r="I101" s="382">
        <v>5.024E-2</v>
      </c>
      <c r="J101" s="382">
        <v>4.9953999999999998E-2</v>
      </c>
      <c r="K101" s="382">
        <v>5.0927E-2</v>
      </c>
      <c r="L101" s="382">
        <v>3.2402E-2</v>
      </c>
      <c r="M101" s="382">
        <v>3.0643E-2</v>
      </c>
      <c r="N101" s="382">
        <v>2.8851999999999999E-2</v>
      </c>
      <c r="O101" s="382">
        <v>2.6759000000000002E-2</v>
      </c>
      <c r="P101" s="382">
        <v>2.7252999999999999E-2</v>
      </c>
      <c r="Q101" s="382">
        <v>2.7386000000000001E-2</v>
      </c>
      <c r="R101" s="382">
        <v>2.7399E-2</v>
      </c>
      <c r="S101" s="382">
        <v>3.1260000000000003E-2</v>
      </c>
      <c r="T101" s="382">
        <v>5.3324000000000003E-2</v>
      </c>
      <c r="U101" s="382">
        <v>5.024E-2</v>
      </c>
      <c r="V101" s="382">
        <v>4.9953999999999998E-2</v>
      </c>
      <c r="W101" s="382">
        <v>5.0927E-2</v>
      </c>
      <c r="X101" s="382">
        <v>3.2402E-2</v>
      </c>
      <c r="Y101" s="382">
        <v>3.0643E-2</v>
      </c>
      <c r="Z101" s="382">
        <v>2.8851999999999999E-2</v>
      </c>
      <c r="AA101" s="382">
        <v>2.6759000000000002E-2</v>
      </c>
      <c r="AB101" s="382">
        <v>2.7252999999999999E-2</v>
      </c>
      <c r="AC101" s="382">
        <v>2.7386000000000001E-2</v>
      </c>
      <c r="AD101" s="382">
        <v>2.7399E-2</v>
      </c>
      <c r="AE101" s="382">
        <v>3.1260000000000003E-2</v>
      </c>
      <c r="AF101" s="382">
        <v>5.3324000000000003E-2</v>
      </c>
      <c r="AG101" s="382">
        <v>5.024E-2</v>
      </c>
      <c r="AH101" s="382">
        <v>4.9953999999999998E-2</v>
      </c>
      <c r="AI101" s="382">
        <v>5.0927E-2</v>
      </c>
      <c r="AJ101" s="382">
        <v>3.2402E-2</v>
      </c>
      <c r="AK101" s="382">
        <v>3.0643E-2</v>
      </c>
      <c r="AL101" s="382">
        <v>2.8851999999999999E-2</v>
      </c>
      <c r="AM101" s="382">
        <v>2.6759000000000002E-2</v>
      </c>
      <c r="AN101" s="382">
        <v>2.7252999999999999E-2</v>
      </c>
      <c r="AO101" s="382">
        <v>2.7386000000000001E-2</v>
      </c>
      <c r="AP101" s="382">
        <v>2.7399E-2</v>
      </c>
      <c r="AQ101" s="382">
        <v>3.1260000000000003E-2</v>
      </c>
      <c r="AR101" s="382">
        <v>5.3324000000000003E-2</v>
      </c>
      <c r="AS101" s="382">
        <v>5.024E-2</v>
      </c>
      <c r="AT101" s="382">
        <v>4.9953999999999998E-2</v>
      </c>
      <c r="AU101" s="382">
        <v>5.0927E-2</v>
      </c>
      <c r="AV101" s="382">
        <v>3.2402E-2</v>
      </c>
      <c r="AW101" s="382">
        <v>3.0643E-2</v>
      </c>
      <c r="AX101" s="382">
        <v>2.8851999999999999E-2</v>
      </c>
      <c r="AY101" s="382">
        <v>2.6759000000000002E-2</v>
      </c>
      <c r="AZ101" s="382">
        <v>2.7252999999999999E-2</v>
      </c>
      <c r="BA101" s="382">
        <v>2.7386000000000001E-2</v>
      </c>
      <c r="BB101" s="382">
        <v>2.7399E-2</v>
      </c>
      <c r="BC101" s="382">
        <v>3.1260000000000003E-2</v>
      </c>
      <c r="BD101" s="382">
        <v>5.3324000000000003E-2</v>
      </c>
      <c r="BE101" s="382">
        <v>5.024E-2</v>
      </c>
      <c r="BF101" s="382">
        <v>4.9953999999999998E-2</v>
      </c>
      <c r="BG101" s="382">
        <v>5.0927E-2</v>
      </c>
      <c r="BH101" s="382">
        <v>3.2402E-2</v>
      </c>
      <c r="BI101" s="382">
        <v>3.0643E-2</v>
      </c>
      <c r="BJ101" s="382">
        <v>2.8851999999999999E-2</v>
      </c>
      <c r="BK101" s="382">
        <v>2.6759000000000002E-2</v>
      </c>
      <c r="BL101" s="382">
        <v>2.7252999999999999E-2</v>
      </c>
      <c r="BM101" s="382">
        <v>2.7386000000000001E-2</v>
      </c>
      <c r="BN101" s="382">
        <v>2.7399E-2</v>
      </c>
      <c r="BO101" s="382">
        <v>3.1260000000000003E-2</v>
      </c>
      <c r="BP101" s="382">
        <v>5.3324000000000003E-2</v>
      </c>
      <c r="BQ101" s="382">
        <v>5.024E-2</v>
      </c>
      <c r="BR101" s="382">
        <v>4.9953999999999998E-2</v>
      </c>
      <c r="BS101" s="382">
        <v>5.0927E-2</v>
      </c>
      <c r="BT101" s="382">
        <v>3.2402E-2</v>
      </c>
      <c r="BU101" s="382">
        <v>3.0643E-2</v>
      </c>
      <c r="BV101" s="382">
        <v>2.8851999999999999E-2</v>
      </c>
      <c r="BW101" s="382">
        <v>2.6759000000000002E-2</v>
      </c>
      <c r="BX101" s="382">
        <v>2.7252999999999999E-2</v>
      </c>
      <c r="BY101" s="382">
        <v>2.7386000000000001E-2</v>
      </c>
      <c r="BZ101" s="382">
        <v>2.7399E-2</v>
      </c>
      <c r="CA101" s="382">
        <v>3.1260000000000003E-2</v>
      </c>
      <c r="CB101" s="382">
        <v>5.3324000000000003E-2</v>
      </c>
      <c r="CC101" s="382">
        <v>5.024E-2</v>
      </c>
      <c r="CD101" s="382">
        <v>4.9953999999999998E-2</v>
      </c>
      <c r="CE101" s="382">
        <v>5.0927E-2</v>
      </c>
      <c r="CF101" s="382">
        <v>3.2402E-2</v>
      </c>
      <c r="CG101" s="382">
        <v>3.0643E-2</v>
      </c>
      <c r="CH101" s="382">
        <v>2.8851999999999999E-2</v>
      </c>
    </row>
    <row r="102" spans="1:86" x14ac:dyDescent="0.3">
      <c r="A102" s="579"/>
      <c r="B102" s="11" t="s">
        <v>144</v>
      </c>
      <c r="C102" s="381">
        <v>2.2321000000000001E-2</v>
      </c>
      <c r="D102" s="381">
        <v>2.3022000000000001E-2</v>
      </c>
      <c r="E102" s="381">
        <v>2.3028E-2</v>
      </c>
      <c r="F102" s="382">
        <v>2.7399E-2</v>
      </c>
      <c r="G102" s="382">
        <v>3.1260000000000003E-2</v>
      </c>
      <c r="H102" s="382">
        <v>5.3324000000000003E-2</v>
      </c>
      <c r="I102" s="382">
        <v>5.024E-2</v>
      </c>
      <c r="J102" s="382">
        <v>4.9953999999999998E-2</v>
      </c>
      <c r="K102" s="382">
        <v>5.0927E-2</v>
      </c>
      <c r="L102" s="382">
        <v>3.2402E-2</v>
      </c>
      <c r="M102" s="382">
        <v>3.0643E-2</v>
      </c>
      <c r="N102" s="382">
        <v>2.8851999999999999E-2</v>
      </c>
      <c r="O102" s="382">
        <v>2.6759000000000002E-2</v>
      </c>
      <c r="P102" s="382">
        <v>2.7252999999999999E-2</v>
      </c>
      <c r="Q102" s="382">
        <v>2.7386000000000001E-2</v>
      </c>
      <c r="R102" s="382">
        <v>2.7399E-2</v>
      </c>
      <c r="S102" s="382">
        <v>3.1260000000000003E-2</v>
      </c>
      <c r="T102" s="382">
        <v>5.3324000000000003E-2</v>
      </c>
      <c r="U102" s="382">
        <v>5.024E-2</v>
      </c>
      <c r="V102" s="382">
        <v>4.9953999999999998E-2</v>
      </c>
      <c r="W102" s="382">
        <v>5.0927E-2</v>
      </c>
      <c r="X102" s="382">
        <v>3.2402E-2</v>
      </c>
      <c r="Y102" s="382">
        <v>3.0643E-2</v>
      </c>
      <c r="Z102" s="382">
        <v>2.8851999999999999E-2</v>
      </c>
      <c r="AA102" s="382">
        <v>2.6759000000000002E-2</v>
      </c>
      <c r="AB102" s="382">
        <v>2.7252999999999999E-2</v>
      </c>
      <c r="AC102" s="382">
        <v>2.7386000000000001E-2</v>
      </c>
      <c r="AD102" s="382">
        <v>2.7399E-2</v>
      </c>
      <c r="AE102" s="382">
        <v>3.1260000000000003E-2</v>
      </c>
      <c r="AF102" s="382">
        <v>5.3324000000000003E-2</v>
      </c>
      <c r="AG102" s="382">
        <v>5.024E-2</v>
      </c>
      <c r="AH102" s="382">
        <v>4.9953999999999998E-2</v>
      </c>
      <c r="AI102" s="382">
        <v>5.0927E-2</v>
      </c>
      <c r="AJ102" s="382">
        <v>3.2402E-2</v>
      </c>
      <c r="AK102" s="382">
        <v>3.0643E-2</v>
      </c>
      <c r="AL102" s="382">
        <v>2.8851999999999999E-2</v>
      </c>
      <c r="AM102" s="382">
        <v>2.6759000000000002E-2</v>
      </c>
      <c r="AN102" s="382">
        <v>2.7252999999999999E-2</v>
      </c>
      <c r="AO102" s="382">
        <v>2.7386000000000001E-2</v>
      </c>
      <c r="AP102" s="382">
        <v>2.7399E-2</v>
      </c>
      <c r="AQ102" s="382">
        <v>3.1260000000000003E-2</v>
      </c>
      <c r="AR102" s="382">
        <v>5.3324000000000003E-2</v>
      </c>
      <c r="AS102" s="382">
        <v>5.024E-2</v>
      </c>
      <c r="AT102" s="382">
        <v>4.9953999999999998E-2</v>
      </c>
      <c r="AU102" s="382">
        <v>5.0927E-2</v>
      </c>
      <c r="AV102" s="382">
        <v>3.2402E-2</v>
      </c>
      <c r="AW102" s="382">
        <v>3.0643E-2</v>
      </c>
      <c r="AX102" s="382">
        <v>2.8851999999999999E-2</v>
      </c>
      <c r="AY102" s="382">
        <v>2.6759000000000002E-2</v>
      </c>
      <c r="AZ102" s="382">
        <v>2.7252999999999999E-2</v>
      </c>
      <c r="BA102" s="382">
        <v>2.7386000000000001E-2</v>
      </c>
      <c r="BB102" s="382">
        <v>2.7399E-2</v>
      </c>
      <c r="BC102" s="382">
        <v>3.1260000000000003E-2</v>
      </c>
      <c r="BD102" s="382">
        <v>5.3324000000000003E-2</v>
      </c>
      <c r="BE102" s="382">
        <v>5.024E-2</v>
      </c>
      <c r="BF102" s="382">
        <v>4.9953999999999998E-2</v>
      </c>
      <c r="BG102" s="382">
        <v>5.0927E-2</v>
      </c>
      <c r="BH102" s="382">
        <v>3.2402E-2</v>
      </c>
      <c r="BI102" s="382">
        <v>3.0643E-2</v>
      </c>
      <c r="BJ102" s="382">
        <v>2.8851999999999999E-2</v>
      </c>
      <c r="BK102" s="382">
        <v>2.6759000000000002E-2</v>
      </c>
      <c r="BL102" s="382">
        <v>2.7252999999999999E-2</v>
      </c>
      <c r="BM102" s="382">
        <v>2.7386000000000001E-2</v>
      </c>
      <c r="BN102" s="382">
        <v>2.7399E-2</v>
      </c>
      <c r="BO102" s="382">
        <v>3.1260000000000003E-2</v>
      </c>
      <c r="BP102" s="382">
        <v>5.3324000000000003E-2</v>
      </c>
      <c r="BQ102" s="382">
        <v>5.024E-2</v>
      </c>
      <c r="BR102" s="382">
        <v>4.9953999999999998E-2</v>
      </c>
      <c r="BS102" s="382">
        <v>5.0927E-2</v>
      </c>
      <c r="BT102" s="382">
        <v>3.2402E-2</v>
      </c>
      <c r="BU102" s="382">
        <v>3.0643E-2</v>
      </c>
      <c r="BV102" s="382">
        <v>2.8851999999999999E-2</v>
      </c>
      <c r="BW102" s="382">
        <v>2.6759000000000002E-2</v>
      </c>
      <c r="BX102" s="382">
        <v>2.7252999999999999E-2</v>
      </c>
      <c r="BY102" s="382">
        <v>2.7386000000000001E-2</v>
      </c>
      <c r="BZ102" s="382">
        <v>2.7399E-2</v>
      </c>
      <c r="CA102" s="382">
        <v>3.1260000000000003E-2</v>
      </c>
      <c r="CB102" s="382">
        <v>5.3324000000000003E-2</v>
      </c>
      <c r="CC102" s="382">
        <v>5.024E-2</v>
      </c>
      <c r="CD102" s="382">
        <v>4.9953999999999998E-2</v>
      </c>
      <c r="CE102" s="382">
        <v>5.0927E-2</v>
      </c>
      <c r="CF102" s="382">
        <v>3.2402E-2</v>
      </c>
      <c r="CG102" s="382">
        <v>3.0643E-2</v>
      </c>
      <c r="CH102" s="382">
        <v>2.8851999999999999E-2</v>
      </c>
    </row>
    <row r="103" spans="1:86" x14ac:dyDescent="0.3">
      <c r="A103" s="579"/>
      <c r="B103" s="11" t="s">
        <v>145</v>
      </c>
      <c r="C103" s="381">
        <v>2.2321000000000001E-2</v>
      </c>
      <c r="D103" s="381">
        <v>2.3022000000000001E-2</v>
      </c>
      <c r="E103" s="381">
        <v>2.3028E-2</v>
      </c>
      <c r="F103" s="382">
        <v>2.7399E-2</v>
      </c>
      <c r="G103" s="382">
        <v>3.1260000000000003E-2</v>
      </c>
      <c r="H103" s="382">
        <v>5.3324000000000003E-2</v>
      </c>
      <c r="I103" s="382">
        <v>5.024E-2</v>
      </c>
      <c r="J103" s="382">
        <v>4.9953999999999998E-2</v>
      </c>
      <c r="K103" s="382">
        <v>5.0927E-2</v>
      </c>
      <c r="L103" s="382">
        <v>3.2402E-2</v>
      </c>
      <c r="M103" s="382">
        <v>3.0643E-2</v>
      </c>
      <c r="N103" s="382">
        <v>2.8851999999999999E-2</v>
      </c>
      <c r="O103" s="382">
        <v>2.6759000000000002E-2</v>
      </c>
      <c r="P103" s="382">
        <v>2.7252999999999999E-2</v>
      </c>
      <c r="Q103" s="382">
        <v>2.7386000000000001E-2</v>
      </c>
      <c r="R103" s="382">
        <v>2.7399E-2</v>
      </c>
      <c r="S103" s="382">
        <v>3.1260000000000003E-2</v>
      </c>
      <c r="T103" s="382">
        <v>5.3324000000000003E-2</v>
      </c>
      <c r="U103" s="382">
        <v>5.024E-2</v>
      </c>
      <c r="V103" s="382">
        <v>4.9953999999999998E-2</v>
      </c>
      <c r="W103" s="382">
        <v>5.0927E-2</v>
      </c>
      <c r="X103" s="382">
        <v>3.2402E-2</v>
      </c>
      <c r="Y103" s="382">
        <v>3.0643E-2</v>
      </c>
      <c r="Z103" s="382">
        <v>2.8851999999999999E-2</v>
      </c>
      <c r="AA103" s="382">
        <v>2.6759000000000002E-2</v>
      </c>
      <c r="AB103" s="382">
        <v>2.7252999999999999E-2</v>
      </c>
      <c r="AC103" s="382">
        <v>2.7386000000000001E-2</v>
      </c>
      <c r="AD103" s="382">
        <v>2.7399E-2</v>
      </c>
      <c r="AE103" s="382">
        <v>3.1260000000000003E-2</v>
      </c>
      <c r="AF103" s="382">
        <v>5.3324000000000003E-2</v>
      </c>
      <c r="AG103" s="382">
        <v>5.024E-2</v>
      </c>
      <c r="AH103" s="382">
        <v>4.9953999999999998E-2</v>
      </c>
      <c r="AI103" s="382">
        <v>5.0927E-2</v>
      </c>
      <c r="AJ103" s="382">
        <v>3.2402E-2</v>
      </c>
      <c r="AK103" s="382">
        <v>3.0643E-2</v>
      </c>
      <c r="AL103" s="382">
        <v>2.8851999999999999E-2</v>
      </c>
      <c r="AM103" s="382">
        <v>2.6759000000000002E-2</v>
      </c>
      <c r="AN103" s="382">
        <v>2.7252999999999999E-2</v>
      </c>
      <c r="AO103" s="382">
        <v>2.7386000000000001E-2</v>
      </c>
      <c r="AP103" s="382">
        <v>2.7399E-2</v>
      </c>
      <c r="AQ103" s="382">
        <v>3.1260000000000003E-2</v>
      </c>
      <c r="AR103" s="382">
        <v>5.3324000000000003E-2</v>
      </c>
      <c r="AS103" s="382">
        <v>5.024E-2</v>
      </c>
      <c r="AT103" s="382">
        <v>4.9953999999999998E-2</v>
      </c>
      <c r="AU103" s="382">
        <v>5.0927E-2</v>
      </c>
      <c r="AV103" s="382">
        <v>3.2402E-2</v>
      </c>
      <c r="AW103" s="382">
        <v>3.0643E-2</v>
      </c>
      <c r="AX103" s="382">
        <v>2.8851999999999999E-2</v>
      </c>
      <c r="AY103" s="382">
        <v>2.6759000000000002E-2</v>
      </c>
      <c r="AZ103" s="382">
        <v>2.7252999999999999E-2</v>
      </c>
      <c r="BA103" s="382">
        <v>2.7386000000000001E-2</v>
      </c>
      <c r="BB103" s="382">
        <v>2.7399E-2</v>
      </c>
      <c r="BC103" s="382">
        <v>3.1260000000000003E-2</v>
      </c>
      <c r="BD103" s="382">
        <v>5.3324000000000003E-2</v>
      </c>
      <c r="BE103" s="382">
        <v>5.024E-2</v>
      </c>
      <c r="BF103" s="382">
        <v>4.9953999999999998E-2</v>
      </c>
      <c r="BG103" s="382">
        <v>5.0927E-2</v>
      </c>
      <c r="BH103" s="382">
        <v>3.2402E-2</v>
      </c>
      <c r="BI103" s="382">
        <v>3.0643E-2</v>
      </c>
      <c r="BJ103" s="382">
        <v>2.8851999999999999E-2</v>
      </c>
      <c r="BK103" s="382">
        <v>2.6759000000000002E-2</v>
      </c>
      <c r="BL103" s="382">
        <v>2.7252999999999999E-2</v>
      </c>
      <c r="BM103" s="382">
        <v>2.7386000000000001E-2</v>
      </c>
      <c r="BN103" s="382">
        <v>2.7399E-2</v>
      </c>
      <c r="BO103" s="382">
        <v>3.1260000000000003E-2</v>
      </c>
      <c r="BP103" s="382">
        <v>5.3324000000000003E-2</v>
      </c>
      <c r="BQ103" s="382">
        <v>5.024E-2</v>
      </c>
      <c r="BR103" s="382">
        <v>4.9953999999999998E-2</v>
      </c>
      <c r="BS103" s="382">
        <v>5.0927E-2</v>
      </c>
      <c r="BT103" s="382">
        <v>3.2402E-2</v>
      </c>
      <c r="BU103" s="382">
        <v>3.0643E-2</v>
      </c>
      <c r="BV103" s="382">
        <v>2.8851999999999999E-2</v>
      </c>
      <c r="BW103" s="382">
        <v>2.6759000000000002E-2</v>
      </c>
      <c r="BX103" s="382">
        <v>2.7252999999999999E-2</v>
      </c>
      <c r="BY103" s="382">
        <v>2.7386000000000001E-2</v>
      </c>
      <c r="BZ103" s="382">
        <v>2.7399E-2</v>
      </c>
      <c r="CA103" s="382">
        <v>3.1260000000000003E-2</v>
      </c>
      <c r="CB103" s="382">
        <v>5.3324000000000003E-2</v>
      </c>
      <c r="CC103" s="382">
        <v>5.024E-2</v>
      </c>
      <c r="CD103" s="382">
        <v>4.9953999999999998E-2</v>
      </c>
      <c r="CE103" s="382">
        <v>5.0927E-2</v>
      </c>
      <c r="CF103" s="382">
        <v>3.2402E-2</v>
      </c>
      <c r="CG103" s="382">
        <v>3.0643E-2</v>
      </c>
      <c r="CH103" s="382">
        <v>2.8851999999999999E-2</v>
      </c>
    </row>
    <row r="104" spans="1:86" x14ac:dyDescent="0.3">
      <c r="A104" s="579"/>
      <c r="B104" s="11" t="s">
        <v>67</v>
      </c>
      <c r="C104" s="381">
        <v>2.0583000000000001E-2</v>
      </c>
      <c r="D104" s="381">
        <v>2.1208999999999999E-2</v>
      </c>
      <c r="E104" s="381">
        <v>2.2630999999999998E-2</v>
      </c>
      <c r="F104" s="382">
        <v>2.7033000000000001E-2</v>
      </c>
      <c r="G104" s="382">
        <v>2.9512E-2</v>
      </c>
      <c r="H104" s="382">
        <v>5.0269000000000001E-2</v>
      </c>
      <c r="I104" s="382">
        <v>4.4694999999999999E-2</v>
      </c>
      <c r="J104" s="382">
        <v>4.5773000000000001E-2</v>
      </c>
      <c r="K104" s="382">
        <v>4.7067999999999999E-2</v>
      </c>
      <c r="L104" s="382">
        <v>3.0495000000000001E-2</v>
      </c>
      <c r="M104" s="382">
        <v>2.8386000000000002E-2</v>
      </c>
      <c r="N104" s="382">
        <v>2.7376999999999999E-2</v>
      </c>
      <c r="O104" s="382">
        <v>2.5267999999999999E-2</v>
      </c>
      <c r="P104" s="382">
        <v>2.5718999999999999E-2</v>
      </c>
      <c r="Q104" s="382">
        <v>2.7040000000000002E-2</v>
      </c>
      <c r="R104" s="382">
        <v>2.7033000000000001E-2</v>
      </c>
      <c r="S104" s="382">
        <v>2.9512E-2</v>
      </c>
      <c r="T104" s="382">
        <v>5.0269000000000001E-2</v>
      </c>
      <c r="U104" s="382">
        <v>4.4694999999999999E-2</v>
      </c>
      <c r="V104" s="382">
        <v>4.5773000000000001E-2</v>
      </c>
      <c r="W104" s="382">
        <v>4.7067999999999999E-2</v>
      </c>
      <c r="X104" s="382">
        <v>3.0495000000000001E-2</v>
      </c>
      <c r="Y104" s="382">
        <v>2.8386000000000002E-2</v>
      </c>
      <c r="Z104" s="382">
        <v>2.7376999999999999E-2</v>
      </c>
      <c r="AA104" s="382">
        <v>2.5267999999999999E-2</v>
      </c>
      <c r="AB104" s="382">
        <v>2.5718999999999999E-2</v>
      </c>
      <c r="AC104" s="382">
        <v>2.7040000000000002E-2</v>
      </c>
      <c r="AD104" s="382">
        <v>2.7033000000000001E-2</v>
      </c>
      <c r="AE104" s="382">
        <v>2.9512E-2</v>
      </c>
      <c r="AF104" s="382">
        <v>5.0269000000000001E-2</v>
      </c>
      <c r="AG104" s="382">
        <v>4.4694999999999999E-2</v>
      </c>
      <c r="AH104" s="382">
        <v>4.5773000000000001E-2</v>
      </c>
      <c r="AI104" s="382">
        <v>4.7067999999999999E-2</v>
      </c>
      <c r="AJ104" s="382">
        <v>3.0495000000000001E-2</v>
      </c>
      <c r="AK104" s="382">
        <v>2.8386000000000002E-2</v>
      </c>
      <c r="AL104" s="382">
        <v>2.7376999999999999E-2</v>
      </c>
      <c r="AM104" s="382">
        <v>2.5267999999999999E-2</v>
      </c>
      <c r="AN104" s="382">
        <v>2.5718999999999999E-2</v>
      </c>
      <c r="AO104" s="382">
        <v>2.7040000000000002E-2</v>
      </c>
      <c r="AP104" s="382">
        <v>2.7033000000000001E-2</v>
      </c>
      <c r="AQ104" s="382">
        <v>2.9512E-2</v>
      </c>
      <c r="AR104" s="382">
        <v>5.0269000000000001E-2</v>
      </c>
      <c r="AS104" s="382">
        <v>4.4694999999999999E-2</v>
      </c>
      <c r="AT104" s="382">
        <v>4.5773000000000001E-2</v>
      </c>
      <c r="AU104" s="382">
        <v>4.7067999999999999E-2</v>
      </c>
      <c r="AV104" s="382">
        <v>3.0495000000000001E-2</v>
      </c>
      <c r="AW104" s="382">
        <v>2.8386000000000002E-2</v>
      </c>
      <c r="AX104" s="382">
        <v>2.7376999999999999E-2</v>
      </c>
      <c r="AY104" s="382">
        <v>2.5267999999999999E-2</v>
      </c>
      <c r="AZ104" s="382">
        <v>2.5718999999999999E-2</v>
      </c>
      <c r="BA104" s="382">
        <v>2.7040000000000002E-2</v>
      </c>
      <c r="BB104" s="382">
        <v>2.7033000000000001E-2</v>
      </c>
      <c r="BC104" s="382">
        <v>2.9512E-2</v>
      </c>
      <c r="BD104" s="382">
        <v>5.0269000000000001E-2</v>
      </c>
      <c r="BE104" s="382">
        <v>4.4694999999999999E-2</v>
      </c>
      <c r="BF104" s="382">
        <v>4.5773000000000001E-2</v>
      </c>
      <c r="BG104" s="382">
        <v>4.7067999999999999E-2</v>
      </c>
      <c r="BH104" s="382">
        <v>3.0495000000000001E-2</v>
      </c>
      <c r="BI104" s="382">
        <v>2.8386000000000002E-2</v>
      </c>
      <c r="BJ104" s="382">
        <v>2.7376999999999999E-2</v>
      </c>
      <c r="BK104" s="382">
        <v>2.5267999999999999E-2</v>
      </c>
      <c r="BL104" s="382">
        <v>2.5718999999999999E-2</v>
      </c>
      <c r="BM104" s="382">
        <v>2.7040000000000002E-2</v>
      </c>
      <c r="BN104" s="382">
        <v>2.7033000000000001E-2</v>
      </c>
      <c r="BO104" s="382">
        <v>2.9512E-2</v>
      </c>
      <c r="BP104" s="382">
        <v>5.0269000000000001E-2</v>
      </c>
      <c r="BQ104" s="382">
        <v>4.4694999999999999E-2</v>
      </c>
      <c r="BR104" s="382">
        <v>4.5773000000000001E-2</v>
      </c>
      <c r="BS104" s="382">
        <v>4.7067999999999999E-2</v>
      </c>
      <c r="BT104" s="382">
        <v>3.0495000000000001E-2</v>
      </c>
      <c r="BU104" s="382">
        <v>2.8386000000000002E-2</v>
      </c>
      <c r="BV104" s="382">
        <v>2.7376999999999999E-2</v>
      </c>
      <c r="BW104" s="382">
        <v>2.5267999999999999E-2</v>
      </c>
      <c r="BX104" s="382">
        <v>2.5718999999999999E-2</v>
      </c>
      <c r="BY104" s="382">
        <v>2.7040000000000002E-2</v>
      </c>
      <c r="BZ104" s="382">
        <v>2.7033000000000001E-2</v>
      </c>
      <c r="CA104" s="382">
        <v>2.9512E-2</v>
      </c>
      <c r="CB104" s="382">
        <v>5.0269000000000001E-2</v>
      </c>
      <c r="CC104" s="382">
        <v>4.4694999999999999E-2</v>
      </c>
      <c r="CD104" s="382">
        <v>4.5773000000000001E-2</v>
      </c>
      <c r="CE104" s="382">
        <v>4.7067999999999999E-2</v>
      </c>
      <c r="CF104" s="382">
        <v>3.0495000000000001E-2</v>
      </c>
      <c r="CG104" s="382">
        <v>2.8386000000000002E-2</v>
      </c>
      <c r="CH104" s="382">
        <v>2.7376999999999999E-2</v>
      </c>
    </row>
    <row r="105" spans="1:86" ht="15" thickBot="1" x14ac:dyDescent="0.35">
      <c r="A105" s="580"/>
      <c r="B105" s="16" t="s">
        <v>68</v>
      </c>
      <c r="C105" s="379">
        <v>2.053E-2</v>
      </c>
      <c r="D105" s="379">
        <v>2.1174999999999999E-2</v>
      </c>
      <c r="E105" s="379">
        <v>2.4917000000000002E-2</v>
      </c>
      <c r="F105" s="380">
        <v>2.9871000000000002E-2</v>
      </c>
      <c r="G105" s="380">
        <v>3.3069000000000001E-2</v>
      </c>
      <c r="H105" s="380">
        <v>6.2137999999999999E-2</v>
      </c>
      <c r="I105" s="380">
        <v>4.7690999999999997E-2</v>
      </c>
      <c r="J105" s="380">
        <v>5.2594000000000002E-2</v>
      </c>
      <c r="K105" s="380">
        <v>5.5275999999999999E-2</v>
      </c>
      <c r="L105" s="380">
        <v>3.5069000000000003E-2</v>
      </c>
      <c r="M105" s="380">
        <v>2.9561E-2</v>
      </c>
      <c r="N105" s="380">
        <v>3.0358E-2</v>
      </c>
      <c r="O105" s="380">
        <v>2.5222999999999999E-2</v>
      </c>
      <c r="P105" s="380">
        <v>2.5690999999999999E-2</v>
      </c>
      <c r="Q105" s="380">
        <v>2.9033E-2</v>
      </c>
      <c r="R105" s="380">
        <v>2.9871000000000002E-2</v>
      </c>
      <c r="S105" s="380">
        <v>3.3069000000000001E-2</v>
      </c>
      <c r="T105" s="380">
        <v>6.2137999999999999E-2</v>
      </c>
      <c r="U105" s="380">
        <v>4.7690999999999997E-2</v>
      </c>
      <c r="V105" s="380">
        <v>5.2594000000000002E-2</v>
      </c>
      <c r="W105" s="380">
        <v>5.5275999999999999E-2</v>
      </c>
      <c r="X105" s="380">
        <v>3.5069000000000003E-2</v>
      </c>
      <c r="Y105" s="380">
        <v>2.9561E-2</v>
      </c>
      <c r="Z105" s="380">
        <v>3.0358E-2</v>
      </c>
      <c r="AA105" s="380">
        <v>2.5222999999999999E-2</v>
      </c>
      <c r="AB105" s="380">
        <v>2.5690999999999999E-2</v>
      </c>
      <c r="AC105" s="380">
        <v>2.9033E-2</v>
      </c>
      <c r="AD105" s="380">
        <v>2.9871000000000002E-2</v>
      </c>
      <c r="AE105" s="380">
        <v>3.3069000000000001E-2</v>
      </c>
      <c r="AF105" s="380">
        <v>6.2137999999999999E-2</v>
      </c>
      <c r="AG105" s="380">
        <v>4.7690999999999997E-2</v>
      </c>
      <c r="AH105" s="380">
        <v>5.2594000000000002E-2</v>
      </c>
      <c r="AI105" s="380">
        <v>5.5275999999999999E-2</v>
      </c>
      <c r="AJ105" s="380">
        <v>3.5069000000000003E-2</v>
      </c>
      <c r="AK105" s="380">
        <v>2.9561E-2</v>
      </c>
      <c r="AL105" s="380">
        <v>3.0358E-2</v>
      </c>
      <c r="AM105" s="380">
        <v>2.5222999999999999E-2</v>
      </c>
      <c r="AN105" s="380">
        <v>2.5690999999999999E-2</v>
      </c>
      <c r="AO105" s="380">
        <v>2.9033E-2</v>
      </c>
      <c r="AP105" s="380">
        <v>2.9871000000000002E-2</v>
      </c>
      <c r="AQ105" s="380">
        <v>3.3069000000000001E-2</v>
      </c>
      <c r="AR105" s="380">
        <v>6.2137999999999999E-2</v>
      </c>
      <c r="AS105" s="380">
        <v>4.7690999999999997E-2</v>
      </c>
      <c r="AT105" s="380">
        <v>5.2594000000000002E-2</v>
      </c>
      <c r="AU105" s="380">
        <v>5.5275999999999999E-2</v>
      </c>
      <c r="AV105" s="380">
        <v>3.5069000000000003E-2</v>
      </c>
      <c r="AW105" s="380">
        <v>2.9561E-2</v>
      </c>
      <c r="AX105" s="380">
        <v>3.0358E-2</v>
      </c>
      <c r="AY105" s="380">
        <v>2.5222999999999999E-2</v>
      </c>
      <c r="AZ105" s="380">
        <v>2.5690999999999999E-2</v>
      </c>
      <c r="BA105" s="380">
        <v>2.9033E-2</v>
      </c>
      <c r="BB105" s="380">
        <v>2.9871000000000002E-2</v>
      </c>
      <c r="BC105" s="380">
        <v>3.3069000000000001E-2</v>
      </c>
      <c r="BD105" s="380">
        <v>6.2137999999999999E-2</v>
      </c>
      <c r="BE105" s="380">
        <v>4.7690999999999997E-2</v>
      </c>
      <c r="BF105" s="380">
        <v>5.2594000000000002E-2</v>
      </c>
      <c r="BG105" s="380">
        <v>5.5275999999999999E-2</v>
      </c>
      <c r="BH105" s="380">
        <v>3.5069000000000003E-2</v>
      </c>
      <c r="BI105" s="380">
        <v>2.9561E-2</v>
      </c>
      <c r="BJ105" s="380">
        <v>3.0358E-2</v>
      </c>
      <c r="BK105" s="380">
        <v>2.5222999999999999E-2</v>
      </c>
      <c r="BL105" s="380">
        <v>2.5690999999999999E-2</v>
      </c>
      <c r="BM105" s="380">
        <v>2.9033E-2</v>
      </c>
      <c r="BN105" s="380">
        <v>2.9871000000000002E-2</v>
      </c>
      <c r="BO105" s="380">
        <v>3.3069000000000001E-2</v>
      </c>
      <c r="BP105" s="380">
        <v>6.2137999999999999E-2</v>
      </c>
      <c r="BQ105" s="380">
        <v>4.7690999999999997E-2</v>
      </c>
      <c r="BR105" s="380">
        <v>5.2594000000000002E-2</v>
      </c>
      <c r="BS105" s="380">
        <v>5.5275999999999999E-2</v>
      </c>
      <c r="BT105" s="380">
        <v>3.5069000000000003E-2</v>
      </c>
      <c r="BU105" s="380">
        <v>2.9561E-2</v>
      </c>
      <c r="BV105" s="380">
        <v>3.0358E-2</v>
      </c>
      <c r="BW105" s="380">
        <v>2.5222999999999999E-2</v>
      </c>
      <c r="BX105" s="380">
        <v>2.5690999999999999E-2</v>
      </c>
      <c r="BY105" s="380">
        <v>2.9033E-2</v>
      </c>
      <c r="BZ105" s="380">
        <v>2.9871000000000002E-2</v>
      </c>
      <c r="CA105" s="380">
        <v>3.3069000000000001E-2</v>
      </c>
      <c r="CB105" s="380">
        <v>6.2137999999999999E-2</v>
      </c>
      <c r="CC105" s="380">
        <v>4.7690999999999997E-2</v>
      </c>
      <c r="CD105" s="380">
        <v>5.2594000000000002E-2</v>
      </c>
      <c r="CE105" s="380">
        <v>5.5275999999999999E-2</v>
      </c>
      <c r="CF105" s="380">
        <v>3.5069000000000003E-2</v>
      </c>
      <c r="CG105" s="380">
        <v>2.9561E-2</v>
      </c>
      <c r="CH105" s="380">
        <v>3.0358E-2</v>
      </c>
    </row>
    <row r="107" spans="1:86" ht="15" hidden="1" thickBot="1" x14ac:dyDescent="0.35">
      <c r="C107" s="587" t="s">
        <v>155</v>
      </c>
      <c r="D107" s="587"/>
      <c r="E107" s="587"/>
      <c r="F107" s="587"/>
      <c r="G107" s="587"/>
      <c r="H107" s="587"/>
      <c r="I107" s="587"/>
      <c r="J107" s="587"/>
      <c r="K107" s="587"/>
      <c r="L107" s="587"/>
      <c r="M107" s="587"/>
      <c r="N107" s="592"/>
      <c r="O107" s="586" t="s">
        <v>155</v>
      </c>
      <c r="P107" s="587"/>
      <c r="Q107" s="587"/>
      <c r="R107" s="587"/>
      <c r="S107" s="587"/>
      <c r="T107" s="587"/>
      <c r="U107" s="587"/>
      <c r="V107" s="587"/>
      <c r="W107" s="587"/>
      <c r="X107" s="587"/>
      <c r="Y107" s="587"/>
      <c r="Z107" s="587"/>
      <c r="AA107" s="586" t="s">
        <v>155</v>
      </c>
      <c r="AB107" s="587"/>
      <c r="AC107" s="587"/>
      <c r="AD107" s="587"/>
      <c r="AE107" s="587"/>
      <c r="AF107" s="587"/>
      <c r="AG107" s="587"/>
      <c r="AH107" s="587"/>
      <c r="AI107" s="587"/>
      <c r="AJ107" s="587"/>
      <c r="AK107" s="587"/>
      <c r="AL107" s="587"/>
      <c r="AM107" s="586" t="s">
        <v>155</v>
      </c>
      <c r="AN107" s="587"/>
      <c r="AO107" s="587"/>
      <c r="AP107" s="587"/>
      <c r="AQ107" s="587"/>
      <c r="AR107" s="587"/>
      <c r="AS107" s="587"/>
      <c r="AT107" s="587"/>
      <c r="AU107" s="587"/>
      <c r="AV107" s="587"/>
      <c r="AW107" s="587"/>
      <c r="AX107" s="587"/>
      <c r="AY107" s="586" t="s">
        <v>155</v>
      </c>
      <c r="AZ107" s="587"/>
      <c r="BA107" s="587"/>
      <c r="BB107" s="587"/>
      <c r="BC107" s="587"/>
      <c r="BD107" s="587"/>
      <c r="BE107" s="587"/>
      <c r="BF107" s="587"/>
      <c r="BG107" s="587"/>
      <c r="BH107" s="587"/>
      <c r="BI107" s="587"/>
      <c r="BJ107" s="587"/>
      <c r="BK107" s="586" t="s">
        <v>155</v>
      </c>
      <c r="BL107" s="587"/>
      <c r="BM107" s="587"/>
      <c r="BN107" s="587"/>
      <c r="BO107" s="587"/>
      <c r="BP107" s="587"/>
      <c r="BQ107" s="587"/>
      <c r="BR107" s="587"/>
      <c r="BS107" s="587"/>
      <c r="BT107" s="587"/>
      <c r="BU107" s="587"/>
      <c r="BV107" s="587"/>
      <c r="BW107" s="586" t="s">
        <v>155</v>
      </c>
      <c r="BX107" s="587"/>
      <c r="BY107" s="587"/>
      <c r="BZ107" s="587"/>
      <c r="CA107" s="587"/>
      <c r="CB107" s="587"/>
      <c r="CC107" s="587"/>
      <c r="CD107" s="587"/>
      <c r="CE107" s="587"/>
      <c r="CF107" s="587"/>
      <c r="CG107" s="587"/>
      <c r="CH107" s="587"/>
    </row>
    <row r="108" spans="1:86" ht="15" hidden="1" thickBot="1" x14ac:dyDescent="0.35">
      <c r="A108" s="564" t="s">
        <v>154</v>
      </c>
      <c r="B108" s="588" t="s">
        <v>156</v>
      </c>
      <c r="C108" s="589"/>
      <c r="D108" s="589"/>
      <c r="E108" s="589"/>
      <c r="F108" s="589"/>
      <c r="G108" s="589"/>
      <c r="H108" s="589"/>
      <c r="I108" s="589"/>
      <c r="J108" s="589"/>
      <c r="K108" s="589"/>
      <c r="L108" s="589"/>
      <c r="M108" s="589"/>
      <c r="N108" s="590"/>
      <c r="O108" s="588" t="s">
        <v>156</v>
      </c>
      <c r="P108" s="589"/>
      <c r="Q108" s="589"/>
      <c r="R108" s="589"/>
      <c r="S108" s="589"/>
      <c r="T108" s="589"/>
      <c r="U108" s="589"/>
      <c r="V108" s="589"/>
      <c r="W108" s="589"/>
      <c r="X108" s="589"/>
      <c r="Y108" s="589"/>
      <c r="Z108" s="589"/>
      <c r="AA108" s="588" t="s">
        <v>156</v>
      </c>
      <c r="AB108" s="589"/>
      <c r="AC108" s="589"/>
      <c r="AD108" s="589"/>
      <c r="AE108" s="589"/>
      <c r="AF108" s="589"/>
      <c r="AG108" s="589"/>
      <c r="AH108" s="589"/>
      <c r="AI108" s="589"/>
      <c r="AJ108" s="589"/>
      <c r="AK108" s="589"/>
      <c r="AL108" s="589"/>
      <c r="AM108" s="588" t="s">
        <v>156</v>
      </c>
      <c r="AN108" s="589"/>
      <c r="AO108" s="589"/>
      <c r="AP108" s="589"/>
      <c r="AQ108" s="589"/>
      <c r="AR108" s="589"/>
      <c r="AS108" s="589"/>
      <c r="AT108" s="589"/>
      <c r="AU108" s="589"/>
      <c r="AV108" s="589"/>
      <c r="AW108" s="589"/>
      <c r="AX108" s="589"/>
      <c r="AY108" s="588" t="s">
        <v>156</v>
      </c>
      <c r="AZ108" s="589"/>
      <c r="BA108" s="589"/>
      <c r="BB108" s="589"/>
      <c r="BC108" s="589"/>
      <c r="BD108" s="589"/>
      <c r="BE108" s="589"/>
      <c r="BF108" s="589"/>
      <c r="BG108" s="589"/>
      <c r="BH108" s="589"/>
      <c r="BI108" s="589"/>
      <c r="BJ108" s="589"/>
      <c r="BK108" s="588" t="s">
        <v>156</v>
      </c>
      <c r="BL108" s="589"/>
      <c r="BM108" s="589"/>
      <c r="BN108" s="589"/>
      <c r="BO108" s="589"/>
      <c r="BP108" s="589"/>
      <c r="BQ108" s="589"/>
      <c r="BR108" s="589"/>
      <c r="BS108" s="589"/>
      <c r="BT108" s="589"/>
      <c r="BU108" s="589"/>
      <c r="BV108" s="589"/>
      <c r="BW108" s="588" t="s">
        <v>156</v>
      </c>
      <c r="BX108" s="589"/>
      <c r="BY108" s="589"/>
      <c r="BZ108" s="589"/>
      <c r="CA108" s="589"/>
      <c r="CB108" s="589"/>
      <c r="CC108" s="589"/>
      <c r="CD108" s="589"/>
      <c r="CE108" s="589"/>
      <c r="CF108" s="589"/>
      <c r="CG108" s="589"/>
      <c r="CH108" s="591"/>
    </row>
    <row r="109" spans="1:86" ht="15.6" hidden="1" x14ac:dyDescent="0.3">
      <c r="A109" s="561"/>
      <c r="B109" s="305" t="s">
        <v>178</v>
      </c>
      <c r="C109" s="334">
        <f>C4</f>
        <v>43831</v>
      </c>
      <c r="D109" s="334">
        <f t="shared" ref="D109:BO109" si="83">D4</f>
        <v>43862</v>
      </c>
      <c r="E109" s="334">
        <f t="shared" si="83"/>
        <v>43891</v>
      </c>
      <c r="F109" s="334">
        <f t="shared" si="83"/>
        <v>43922</v>
      </c>
      <c r="G109" s="334">
        <f t="shared" si="83"/>
        <v>43952</v>
      </c>
      <c r="H109" s="334">
        <f t="shared" si="83"/>
        <v>43983</v>
      </c>
      <c r="I109" s="334">
        <f t="shared" si="83"/>
        <v>44013</v>
      </c>
      <c r="J109" s="334">
        <f t="shared" si="83"/>
        <v>44044</v>
      </c>
      <c r="K109" s="334">
        <f t="shared" si="83"/>
        <v>44075</v>
      </c>
      <c r="L109" s="334">
        <f t="shared" si="83"/>
        <v>44105</v>
      </c>
      <c r="M109" s="334">
        <f t="shared" si="83"/>
        <v>44136</v>
      </c>
      <c r="N109" s="334">
        <f t="shared" si="83"/>
        <v>44166</v>
      </c>
      <c r="O109" s="334">
        <f t="shared" si="83"/>
        <v>44197</v>
      </c>
      <c r="P109" s="334">
        <f t="shared" si="83"/>
        <v>44228</v>
      </c>
      <c r="Q109" s="334">
        <f t="shared" si="83"/>
        <v>44256</v>
      </c>
      <c r="R109" s="334">
        <f t="shared" si="83"/>
        <v>44287</v>
      </c>
      <c r="S109" s="334">
        <f t="shared" si="83"/>
        <v>44317</v>
      </c>
      <c r="T109" s="334">
        <f t="shared" si="83"/>
        <v>44348</v>
      </c>
      <c r="U109" s="334">
        <f t="shared" si="83"/>
        <v>44378</v>
      </c>
      <c r="V109" s="334">
        <f t="shared" si="83"/>
        <v>44409</v>
      </c>
      <c r="W109" s="334">
        <f t="shared" si="83"/>
        <v>44440</v>
      </c>
      <c r="X109" s="334">
        <f t="shared" si="83"/>
        <v>44470</v>
      </c>
      <c r="Y109" s="334">
        <f t="shared" si="83"/>
        <v>44501</v>
      </c>
      <c r="Z109" s="334">
        <f t="shared" si="83"/>
        <v>44531</v>
      </c>
      <c r="AA109" s="334">
        <f t="shared" si="83"/>
        <v>44562</v>
      </c>
      <c r="AB109" s="334">
        <f t="shared" si="83"/>
        <v>44593</v>
      </c>
      <c r="AC109" s="334">
        <f t="shared" si="83"/>
        <v>44621</v>
      </c>
      <c r="AD109" s="334">
        <f t="shared" si="83"/>
        <v>44652</v>
      </c>
      <c r="AE109" s="334">
        <f t="shared" si="83"/>
        <v>44682</v>
      </c>
      <c r="AF109" s="334">
        <f t="shared" si="83"/>
        <v>44713</v>
      </c>
      <c r="AG109" s="334">
        <f t="shared" si="83"/>
        <v>44743</v>
      </c>
      <c r="AH109" s="334">
        <f t="shared" si="83"/>
        <v>44774</v>
      </c>
      <c r="AI109" s="334">
        <f t="shared" si="83"/>
        <v>44805</v>
      </c>
      <c r="AJ109" s="334">
        <f t="shared" si="83"/>
        <v>44835</v>
      </c>
      <c r="AK109" s="334">
        <f t="shared" si="83"/>
        <v>44866</v>
      </c>
      <c r="AL109" s="334">
        <f t="shared" si="83"/>
        <v>44896</v>
      </c>
      <c r="AM109" s="334">
        <f t="shared" si="83"/>
        <v>44927</v>
      </c>
      <c r="AN109" s="334">
        <f t="shared" si="83"/>
        <v>44958</v>
      </c>
      <c r="AO109" s="334">
        <f t="shared" si="83"/>
        <v>44986</v>
      </c>
      <c r="AP109" s="334">
        <f t="shared" si="83"/>
        <v>45017</v>
      </c>
      <c r="AQ109" s="334">
        <f t="shared" si="83"/>
        <v>45047</v>
      </c>
      <c r="AR109" s="334">
        <f t="shared" si="83"/>
        <v>45078</v>
      </c>
      <c r="AS109" s="334">
        <f t="shared" si="83"/>
        <v>45108</v>
      </c>
      <c r="AT109" s="334">
        <f t="shared" si="83"/>
        <v>45139</v>
      </c>
      <c r="AU109" s="334">
        <f t="shared" si="83"/>
        <v>45170</v>
      </c>
      <c r="AV109" s="334">
        <f t="shared" si="83"/>
        <v>45200</v>
      </c>
      <c r="AW109" s="334">
        <f t="shared" si="83"/>
        <v>45231</v>
      </c>
      <c r="AX109" s="334">
        <f t="shared" si="83"/>
        <v>45261</v>
      </c>
      <c r="AY109" s="334">
        <f t="shared" si="83"/>
        <v>45292</v>
      </c>
      <c r="AZ109" s="334">
        <f t="shared" si="83"/>
        <v>45323</v>
      </c>
      <c r="BA109" s="334">
        <f t="shared" si="83"/>
        <v>45352</v>
      </c>
      <c r="BB109" s="334">
        <f t="shared" si="83"/>
        <v>45383</v>
      </c>
      <c r="BC109" s="334">
        <f t="shared" si="83"/>
        <v>45413</v>
      </c>
      <c r="BD109" s="334">
        <f t="shared" si="83"/>
        <v>45444</v>
      </c>
      <c r="BE109" s="334">
        <f t="shared" si="83"/>
        <v>45474</v>
      </c>
      <c r="BF109" s="334">
        <f t="shared" si="83"/>
        <v>45505</v>
      </c>
      <c r="BG109" s="334">
        <f t="shared" si="83"/>
        <v>45536</v>
      </c>
      <c r="BH109" s="334">
        <f t="shared" si="83"/>
        <v>45566</v>
      </c>
      <c r="BI109" s="334">
        <f t="shared" si="83"/>
        <v>45597</v>
      </c>
      <c r="BJ109" s="334">
        <f t="shared" si="83"/>
        <v>45627</v>
      </c>
      <c r="BK109" s="334">
        <f t="shared" si="83"/>
        <v>45658</v>
      </c>
      <c r="BL109" s="334">
        <f t="shared" si="83"/>
        <v>45689</v>
      </c>
      <c r="BM109" s="334">
        <f t="shared" si="83"/>
        <v>45717</v>
      </c>
      <c r="BN109" s="334">
        <f t="shared" si="83"/>
        <v>45748</v>
      </c>
      <c r="BO109" s="334">
        <f t="shared" si="83"/>
        <v>45778</v>
      </c>
      <c r="BP109" s="334">
        <f t="shared" ref="BP109:CH109" si="84">BP4</f>
        <v>45809</v>
      </c>
      <c r="BQ109" s="334">
        <f t="shared" si="84"/>
        <v>45839</v>
      </c>
      <c r="BR109" s="334">
        <f t="shared" si="84"/>
        <v>45870</v>
      </c>
      <c r="BS109" s="334">
        <f t="shared" si="84"/>
        <v>45901</v>
      </c>
      <c r="BT109" s="334">
        <f t="shared" si="84"/>
        <v>45931</v>
      </c>
      <c r="BU109" s="334">
        <f t="shared" si="84"/>
        <v>45962</v>
      </c>
      <c r="BV109" s="334">
        <f t="shared" si="84"/>
        <v>45992</v>
      </c>
      <c r="BW109" s="334">
        <f t="shared" si="84"/>
        <v>46023</v>
      </c>
      <c r="BX109" s="334">
        <f t="shared" si="84"/>
        <v>46054</v>
      </c>
      <c r="BY109" s="334">
        <f t="shared" si="84"/>
        <v>46082</v>
      </c>
      <c r="BZ109" s="334">
        <f t="shared" si="84"/>
        <v>46113</v>
      </c>
      <c r="CA109" s="334">
        <f t="shared" si="84"/>
        <v>46143</v>
      </c>
      <c r="CB109" s="334">
        <f t="shared" si="84"/>
        <v>46174</v>
      </c>
      <c r="CC109" s="334">
        <f t="shared" si="84"/>
        <v>46204</v>
      </c>
      <c r="CD109" s="334">
        <f t="shared" si="84"/>
        <v>46235</v>
      </c>
      <c r="CE109" s="334">
        <f t="shared" si="84"/>
        <v>46266</v>
      </c>
      <c r="CF109" s="334">
        <f t="shared" si="84"/>
        <v>46296</v>
      </c>
      <c r="CG109" s="334">
        <f t="shared" si="84"/>
        <v>46327</v>
      </c>
      <c r="CH109" s="335">
        <f t="shared" si="84"/>
        <v>46357</v>
      </c>
    </row>
    <row r="110" spans="1:86" hidden="1" x14ac:dyDescent="0.3">
      <c r="A110" s="561"/>
      <c r="B110" s="308" t="s">
        <v>141</v>
      </c>
      <c r="C110" s="120">
        <v>1.2195000000000001E-2</v>
      </c>
      <c r="D110" s="120">
        <v>1.2194E-2</v>
      </c>
      <c r="E110" s="120">
        <v>1.2194E-2</v>
      </c>
      <c r="F110" s="386">
        <v>1.8068592000000015E-2</v>
      </c>
      <c r="G110" s="386">
        <v>1.8068591999999987E-2</v>
      </c>
      <c r="H110" s="386">
        <v>1.9927983999999961E-2</v>
      </c>
      <c r="I110" s="386">
        <v>1.9927983999999899E-2</v>
      </c>
      <c r="J110" s="386">
        <v>1.9927983999999885E-2</v>
      </c>
      <c r="K110" s="386">
        <v>1.9927983999999864E-2</v>
      </c>
      <c r="L110" s="386">
        <v>1.8068591999999946E-2</v>
      </c>
      <c r="M110" s="386">
        <v>1.8068592000000057E-2</v>
      </c>
      <c r="N110" s="386">
        <v>1.8068591999999987E-2</v>
      </c>
      <c r="O110" s="386">
        <v>1.8068591999999987E-2</v>
      </c>
      <c r="P110" s="386">
        <v>1.8068592000000085E-2</v>
      </c>
      <c r="Q110" s="386">
        <v>1.8068591999999953E-2</v>
      </c>
      <c r="R110" s="386">
        <v>1.8068592000000015E-2</v>
      </c>
      <c r="S110" s="386">
        <v>1.8068591999999987E-2</v>
      </c>
      <c r="T110" s="386">
        <v>1.9927983999999961E-2</v>
      </c>
      <c r="U110" s="386">
        <v>1.9927983999999899E-2</v>
      </c>
      <c r="V110" s="386">
        <v>1.9927983999999885E-2</v>
      </c>
      <c r="W110" s="386">
        <v>1.9927983999999864E-2</v>
      </c>
      <c r="X110" s="386">
        <v>1.8068591999999946E-2</v>
      </c>
      <c r="Y110" s="386">
        <v>1.8068592000000057E-2</v>
      </c>
      <c r="Z110" s="386">
        <v>1.8068591999999987E-2</v>
      </c>
      <c r="AA110" s="386">
        <v>1.8068591999999987E-2</v>
      </c>
      <c r="AB110" s="386">
        <v>1.8068592000000085E-2</v>
      </c>
      <c r="AC110" s="386">
        <v>1.8068591999999953E-2</v>
      </c>
      <c r="AD110" s="386">
        <v>1.8068592000000015E-2</v>
      </c>
      <c r="AE110" s="386">
        <v>1.8068591999999987E-2</v>
      </c>
      <c r="AF110" s="386">
        <v>1.9927983999999961E-2</v>
      </c>
      <c r="AG110" s="386">
        <v>1.9927983999999899E-2</v>
      </c>
      <c r="AH110" s="386">
        <v>1.9927983999999885E-2</v>
      </c>
      <c r="AI110" s="386">
        <v>1.9927983999999864E-2</v>
      </c>
      <c r="AJ110" s="386">
        <v>1.8068591999999946E-2</v>
      </c>
      <c r="AK110" s="386">
        <v>1.8068592000000057E-2</v>
      </c>
      <c r="AL110" s="386">
        <v>1.8068591999999987E-2</v>
      </c>
      <c r="AM110" s="386">
        <v>1.8068591999999987E-2</v>
      </c>
      <c r="AN110" s="386">
        <v>1.8068592000000085E-2</v>
      </c>
      <c r="AO110" s="386">
        <v>1.8068591999999953E-2</v>
      </c>
      <c r="AP110" s="386">
        <v>1.8068592000000015E-2</v>
      </c>
      <c r="AQ110" s="386">
        <v>1.8068591999999987E-2</v>
      </c>
      <c r="AR110" s="386">
        <v>1.9927983999999961E-2</v>
      </c>
      <c r="AS110" s="386">
        <v>1.9927983999999899E-2</v>
      </c>
      <c r="AT110" s="386">
        <v>1.9927983999999885E-2</v>
      </c>
      <c r="AU110" s="386">
        <v>1.9927983999999864E-2</v>
      </c>
      <c r="AV110" s="386">
        <v>1.8068591999999946E-2</v>
      </c>
      <c r="AW110" s="386">
        <v>1.8068592000000057E-2</v>
      </c>
      <c r="AX110" s="386">
        <v>1.8068591999999987E-2</v>
      </c>
      <c r="AY110" s="386">
        <v>1.8068591999999987E-2</v>
      </c>
      <c r="AZ110" s="386">
        <v>1.8068592000000085E-2</v>
      </c>
      <c r="BA110" s="386">
        <v>1.8068591999999953E-2</v>
      </c>
      <c r="BB110" s="386">
        <v>1.8068592000000015E-2</v>
      </c>
      <c r="BC110" s="386">
        <v>1.8068591999999987E-2</v>
      </c>
      <c r="BD110" s="386">
        <v>1.9927983999999961E-2</v>
      </c>
      <c r="BE110" s="386">
        <v>1.9927983999999899E-2</v>
      </c>
      <c r="BF110" s="386">
        <v>1.9927983999999885E-2</v>
      </c>
      <c r="BG110" s="386">
        <v>1.9927983999999864E-2</v>
      </c>
      <c r="BH110" s="386">
        <v>1.8068591999999946E-2</v>
      </c>
      <c r="BI110" s="386">
        <v>1.8068592000000057E-2</v>
      </c>
      <c r="BJ110" s="386">
        <v>1.8068591999999987E-2</v>
      </c>
      <c r="BK110" s="386">
        <v>1.8068591999999987E-2</v>
      </c>
      <c r="BL110" s="386">
        <v>1.8068592000000085E-2</v>
      </c>
      <c r="BM110" s="386">
        <v>1.8068591999999953E-2</v>
      </c>
      <c r="BN110" s="386">
        <v>1.8068592000000015E-2</v>
      </c>
      <c r="BO110" s="386">
        <v>1.8068591999999987E-2</v>
      </c>
      <c r="BP110" s="386">
        <v>1.9927983999999961E-2</v>
      </c>
      <c r="BQ110" s="386">
        <v>1.9927983999999899E-2</v>
      </c>
      <c r="BR110" s="386">
        <v>1.9927983999999885E-2</v>
      </c>
      <c r="BS110" s="386">
        <v>1.9927983999999864E-2</v>
      </c>
      <c r="BT110" s="386">
        <v>1.8068591999999946E-2</v>
      </c>
      <c r="BU110" s="386">
        <v>1.8068592000000057E-2</v>
      </c>
      <c r="BV110" s="386">
        <v>1.8068591999999987E-2</v>
      </c>
      <c r="BW110" s="386">
        <v>1.8068591999999987E-2</v>
      </c>
      <c r="BX110" s="386">
        <v>1.8068592000000085E-2</v>
      </c>
      <c r="BY110" s="386">
        <v>1.8068591999999953E-2</v>
      </c>
      <c r="BZ110" s="386">
        <v>1.8068592000000015E-2</v>
      </c>
      <c r="CA110" s="386">
        <v>1.8068591999999987E-2</v>
      </c>
      <c r="CB110" s="386">
        <v>1.9927983999999961E-2</v>
      </c>
      <c r="CC110" s="386">
        <v>1.9927983999999899E-2</v>
      </c>
      <c r="CD110" s="386">
        <v>1.9927983999999885E-2</v>
      </c>
      <c r="CE110" s="386">
        <v>1.9927983999999864E-2</v>
      </c>
      <c r="CF110" s="386">
        <v>1.8068591999999946E-2</v>
      </c>
      <c r="CG110" s="386">
        <v>1.8068592000000057E-2</v>
      </c>
      <c r="CH110" s="386">
        <v>1.8068591999999987E-2</v>
      </c>
    </row>
    <row r="111" spans="1:86" hidden="1" x14ac:dyDescent="0.3">
      <c r="A111" s="561"/>
      <c r="B111" s="308" t="s">
        <v>59</v>
      </c>
      <c r="C111" s="120">
        <v>1.2194999999999998E-2</v>
      </c>
      <c r="D111" s="120">
        <v>1.2195000000000001E-2</v>
      </c>
      <c r="E111" s="120">
        <v>1.2195000000000001E-2</v>
      </c>
      <c r="F111" s="386">
        <v>1.8068592000000015E-2</v>
      </c>
      <c r="G111" s="386">
        <v>1.8068591999999987E-2</v>
      </c>
      <c r="H111" s="386">
        <v>1.9927983999999961E-2</v>
      </c>
      <c r="I111" s="386">
        <v>1.9927983999999899E-2</v>
      </c>
      <c r="J111" s="386">
        <v>1.9927983999999885E-2</v>
      </c>
      <c r="K111" s="386">
        <v>1.9927983999999864E-2</v>
      </c>
      <c r="L111" s="386">
        <v>1.8068591999999946E-2</v>
      </c>
      <c r="M111" s="386">
        <v>1.8068592000000057E-2</v>
      </c>
      <c r="N111" s="386">
        <v>1.8068591999999987E-2</v>
      </c>
      <c r="O111" s="386">
        <v>1.8068591999999987E-2</v>
      </c>
      <c r="P111" s="386">
        <v>1.8068592000000085E-2</v>
      </c>
      <c r="Q111" s="386">
        <v>1.8068591999999953E-2</v>
      </c>
      <c r="R111" s="386">
        <v>1.8068592000000015E-2</v>
      </c>
      <c r="S111" s="386">
        <v>1.8068591999999987E-2</v>
      </c>
      <c r="T111" s="386">
        <v>1.9927983999999961E-2</v>
      </c>
      <c r="U111" s="386">
        <v>1.9927983999999899E-2</v>
      </c>
      <c r="V111" s="386">
        <v>1.9927983999999885E-2</v>
      </c>
      <c r="W111" s="386">
        <v>1.9927983999999864E-2</v>
      </c>
      <c r="X111" s="386">
        <v>1.8068591999999946E-2</v>
      </c>
      <c r="Y111" s="386">
        <v>1.8068592000000057E-2</v>
      </c>
      <c r="Z111" s="386">
        <v>1.8068591999999987E-2</v>
      </c>
      <c r="AA111" s="386">
        <v>1.8068591999999987E-2</v>
      </c>
      <c r="AB111" s="386">
        <v>1.8068592000000085E-2</v>
      </c>
      <c r="AC111" s="386">
        <v>1.8068591999999953E-2</v>
      </c>
      <c r="AD111" s="386">
        <v>1.8068592000000015E-2</v>
      </c>
      <c r="AE111" s="386">
        <v>1.8068591999999987E-2</v>
      </c>
      <c r="AF111" s="386">
        <v>1.9927983999999961E-2</v>
      </c>
      <c r="AG111" s="386">
        <v>1.9927983999999899E-2</v>
      </c>
      <c r="AH111" s="386">
        <v>1.9927983999999885E-2</v>
      </c>
      <c r="AI111" s="386">
        <v>1.9927983999999864E-2</v>
      </c>
      <c r="AJ111" s="386">
        <v>1.8068591999999946E-2</v>
      </c>
      <c r="AK111" s="386">
        <v>1.8068592000000057E-2</v>
      </c>
      <c r="AL111" s="386">
        <v>1.8068591999999987E-2</v>
      </c>
      <c r="AM111" s="386">
        <v>1.8068591999999987E-2</v>
      </c>
      <c r="AN111" s="386">
        <v>1.8068592000000085E-2</v>
      </c>
      <c r="AO111" s="386">
        <v>1.8068591999999953E-2</v>
      </c>
      <c r="AP111" s="386">
        <v>1.8068592000000015E-2</v>
      </c>
      <c r="AQ111" s="386">
        <v>1.8068591999999987E-2</v>
      </c>
      <c r="AR111" s="386">
        <v>1.9927983999999961E-2</v>
      </c>
      <c r="AS111" s="386">
        <v>1.9927983999999899E-2</v>
      </c>
      <c r="AT111" s="386">
        <v>1.9927983999999885E-2</v>
      </c>
      <c r="AU111" s="386">
        <v>1.9927983999999864E-2</v>
      </c>
      <c r="AV111" s="386">
        <v>1.8068591999999946E-2</v>
      </c>
      <c r="AW111" s="386">
        <v>1.8068592000000057E-2</v>
      </c>
      <c r="AX111" s="386">
        <v>1.8068591999999987E-2</v>
      </c>
      <c r="AY111" s="386">
        <v>1.8068591999999987E-2</v>
      </c>
      <c r="AZ111" s="386">
        <v>1.8068592000000085E-2</v>
      </c>
      <c r="BA111" s="386">
        <v>1.8068591999999953E-2</v>
      </c>
      <c r="BB111" s="386">
        <v>1.8068592000000015E-2</v>
      </c>
      <c r="BC111" s="386">
        <v>1.8068591999999987E-2</v>
      </c>
      <c r="BD111" s="386">
        <v>1.9927983999999961E-2</v>
      </c>
      <c r="BE111" s="386">
        <v>1.9927983999999899E-2</v>
      </c>
      <c r="BF111" s="386">
        <v>1.9927983999999885E-2</v>
      </c>
      <c r="BG111" s="386">
        <v>1.9927983999999864E-2</v>
      </c>
      <c r="BH111" s="386">
        <v>1.8068591999999946E-2</v>
      </c>
      <c r="BI111" s="386">
        <v>1.8068592000000057E-2</v>
      </c>
      <c r="BJ111" s="386">
        <v>1.8068591999999987E-2</v>
      </c>
      <c r="BK111" s="386">
        <v>1.8068591999999987E-2</v>
      </c>
      <c r="BL111" s="386">
        <v>1.8068592000000085E-2</v>
      </c>
      <c r="BM111" s="386">
        <v>1.8068591999999953E-2</v>
      </c>
      <c r="BN111" s="386">
        <v>1.8068592000000015E-2</v>
      </c>
      <c r="BO111" s="386">
        <v>1.8068591999999987E-2</v>
      </c>
      <c r="BP111" s="386">
        <v>1.9927983999999961E-2</v>
      </c>
      <c r="BQ111" s="386">
        <v>1.9927983999999899E-2</v>
      </c>
      <c r="BR111" s="386">
        <v>1.9927983999999885E-2</v>
      </c>
      <c r="BS111" s="386">
        <v>1.9927983999999864E-2</v>
      </c>
      <c r="BT111" s="386">
        <v>1.8068591999999946E-2</v>
      </c>
      <c r="BU111" s="386">
        <v>1.8068592000000057E-2</v>
      </c>
      <c r="BV111" s="386">
        <v>1.8068591999999987E-2</v>
      </c>
      <c r="BW111" s="386">
        <v>1.8068591999999987E-2</v>
      </c>
      <c r="BX111" s="386">
        <v>1.8068592000000085E-2</v>
      </c>
      <c r="BY111" s="386">
        <v>1.8068591999999953E-2</v>
      </c>
      <c r="BZ111" s="386">
        <v>1.8068592000000015E-2</v>
      </c>
      <c r="CA111" s="386">
        <v>1.8068591999999987E-2</v>
      </c>
      <c r="CB111" s="386">
        <v>1.9927983999999961E-2</v>
      </c>
      <c r="CC111" s="386">
        <v>1.9927983999999899E-2</v>
      </c>
      <c r="CD111" s="386">
        <v>1.9927983999999885E-2</v>
      </c>
      <c r="CE111" s="386">
        <v>1.9927983999999864E-2</v>
      </c>
      <c r="CF111" s="386">
        <v>1.8068591999999946E-2</v>
      </c>
      <c r="CG111" s="386">
        <v>1.8068592000000057E-2</v>
      </c>
      <c r="CH111" s="386">
        <v>1.8068591999999987E-2</v>
      </c>
    </row>
    <row r="112" spans="1:86" hidden="1" x14ac:dyDescent="0.3">
      <c r="A112" s="561"/>
      <c r="B112" s="308" t="s">
        <v>142</v>
      </c>
      <c r="C112" s="120">
        <v>1.2195000000000001E-2</v>
      </c>
      <c r="D112" s="120">
        <v>1.2194E-2</v>
      </c>
      <c r="E112" s="120">
        <v>1.2194E-2</v>
      </c>
      <c r="F112" s="386">
        <v>1.8068592000000015E-2</v>
      </c>
      <c r="G112" s="386">
        <v>1.8068591999999987E-2</v>
      </c>
      <c r="H112" s="386">
        <v>1.9927983999999961E-2</v>
      </c>
      <c r="I112" s="386">
        <v>1.9927983999999899E-2</v>
      </c>
      <c r="J112" s="386">
        <v>1.9927983999999885E-2</v>
      </c>
      <c r="K112" s="386">
        <v>1.9927983999999864E-2</v>
      </c>
      <c r="L112" s="386">
        <v>1.8068591999999946E-2</v>
      </c>
      <c r="M112" s="386">
        <v>1.8068592000000057E-2</v>
      </c>
      <c r="N112" s="386">
        <v>1.8068591999999987E-2</v>
      </c>
      <c r="O112" s="386">
        <v>1.8068591999999987E-2</v>
      </c>
      <c r="P112" s="386">
        <v>1.8068592000000085E-2</v>
      </c>
      <c r="Q112" s="386">
        <v>1.8068591999999953E-2</v>
      </c>
      <c r="R112" s="386">
        <v>1.8068592000000015E-2</v>
      </c>
      <c r="S112" s="386">
        <v>1.8068591999999987E-2</v>
      </c>
      <c r="T112" s="386">
        <v>1.9927983999999961E-2</v>
      </c>
      <c r="U112" s="386">
        <v>1.9927983999999899E-2</v>
      </c>
      <c r="V112" s="386">
        <v>1.9927983999999885E-2</v>
      </c>
      <c r="W112" s="386">
        <v>1.9927983999999864E-2</v>
      </c>
      <c r="X112" s="386">
        <v>1.8068591999999946E-2</v>
      </c>
      <c r="Y112" s="386">
        <v>1.8068592000000057E-2</v>
      </c>
      <c r="Z112" s="386">
        <v>1.8068591999999987E-2</v>
      </c>
      <c r="AA112" s="386">
        <v>1.8068591999999987E-2</v>
      </c>
      <c r="AB112" s="386">
        <v>1.8068592000000085E-2</v>
      </c>
      <c r="AC112" s="386">
        <v>1.8068591999999953E-2</v>
      </c>
      <c r="AD112" s="386">
        <v>1.8068592000000015E-2</v>
      </c>
      <c r="AE112" s="386">
        <v>1.8068591999999987E-2</v>
      </c>
      <c r="AF112" s="386">
        <v>1.9927983999999961E-2</v>
      </c>
      <c r="AG112" s="386">
        <v>1.9927983999999899E-2</v>
      </c>
      <c r="AH112" s="386">
        <v>1.9927983999999885E-2</v>
      </c>
      <c r="AI112" s="386">
        <v>1.9927983999999864E-2</v>
      </c>
      <c r="AJ112" s="386">
        <v>1.8068591999999946E-2</v>
      </c>
      <c r="AK112" s="386">
        <v>1.8068592000000057E-2</v>
      </c>
      <c r="AL112" s="386">
        <v>1.8068591999999987E-2</v>
      </c>
      <c r="AM112" s="386">
        <v>1.8068591999999987E-2</v>
      </c>
      <c r="AN112" s="386">
        <v>1.8068592000000085E-2</v>
      </c>
      <c r="AO112" s="386">
        <v>1.8068591999999953E-2</v>
      </c>
      <c r="AP112" s="386">
        <v>1.8068592000000015E-2</v>
      </c>
      <c r="AQ112" s="386">
        <v>1.8068591999999987E-2</v>
      </c>
      <c r="AR112" s="386">
        <v>1.9927983999999961E-2</v>
      </c>
      <c r="AS112" s="386">
        <v>1.9927983999999899E-2</v>
      </c>
      <c r="AT112" s="386">
        <v>1.9927983999999885E-2</v>
      </c>
      <c r="AU112" s="386">
        <v>1.9927983999999864E-2</v>
      </c>
      <c r="AV112" s="386">
        <v>1.8068591999999946E-2</v>
      </c>
      <c r="AW112" s="386">
        <v>1.8068592000000057E-2</v>
      </c>
      <c r="AX112" s="386">
        <v>1.8068591999999987E-2</v>
      </c>
      <c r="AY112" s="386">
        <v>1.8068591999999987E-2</v>
      </c>
      <c r="AZ112" s="386">
        <v>1.8068592000000085E-2</v>
      </c>
      <c r="BA112" s="386">
        <v>1.8068591999999953E-2</v>
      </c>
      <c r="BB112" s="386">
        <v>1.8068592000000015E-2</v>
      </c>
      <c r="BC112" s="386">
        <v>1.8068591999999987E-2</v>
      </c>
      <c r="BD112" s="386">
        <v>1.9927983999999961E-2</v>
      </c>
      <c r="BE112" s="386">
        <v>1.9927983999999899E-2</v>
      </c>
      <c r="BF112" s="386">
        <v>1.9927983999999885E-2</v>
      </c>
      <c r="BG112" s="386">
        <v>1.9927983999999864E-2</v>
      </c>
      <c r="BH112" s="386">
        <v>1.8068591999999946E-2</v>
      </c>
      <c r="BI112" s="386">
        <v>1.8068592000000057E-2</v>
      </c>
      <c r="BJ112" s="386">
        <v>1.8068591999999987E-2</v>
      </c>
      <c r="BK112" s="386">
        <v>1.8068591999999987E-2</v>
      </c>
      <c r="BL112" s="386">
        <v>1.8068592000000085E-2</v>
      </c>
      <c r="BM112" s="386">
        <v>1.8068591999999953E-2</v>
      </c>
      <c r="BN112" s="386">
        <v>1.8068592000000015E-2</v>
      </c>
      <c r="BO112" s="386">
        <v>1.8068591999999987E-2</v>
      </c>
      <c r="BP112" s="386">
        <v>1.9927983999999961E-2</v>
      </c>
      <c r="BQ112" s="386">
        <v>1.9927983999999899E-2</v>
      </c>
      <c r="BR112" s="386">
        <v>1.9927983999999885E-2</v>
      </c>
      <c r="BS112" s="386">
        <v>1.9927983999999864E-2</v>
      </c>
      <c r="BT112" s="386">
        <v>1.8068591999999946E-2</v>
      </c>
      <c r="BU112" s="386">
        <v>1.8068592000000057E-2</v>
      </c>
      <c r="BV112" s="386">
        <v>1.8068591999999987E-2</v>
      </c>
      <c r="BW112" s="386">
        <v>1.8068591999999987E-2</v>
      </c>
      <c r="BX112" s="386">
        <v>1.8068592000000085E-2</v>
      </c>
      <c r="BY112" s="386">
        <v>1.8068591999999953E-2</v>
      </c>
      <c r="BZ112" s="386">
        <v>1.8068592000000015E-2</v>
      </c>
      <c r="CA112" s="386">
        <v>1.8068591999999987E-2</v>
      </c>
      <c r="CB112" s="386">
        <v>1.9927983999999961E-2</v>
      </c>
      <c r="CC112" s="386">
        <v>1.9927983999999899E-2</v>
      </c>
      <c r="CD112" s="386">
        <v>1.9927983999999885E-2</v>
      </c>
      <c r="CE112" s="386">
        <v>1.9927983999999864E-2</v>
      </c>
      <c r="CF112" s="386">
        <v>1.8068591999999946E-2</v>
      </c>
      <c r="CG112" s="386">
        <v>1.8068592000000057E-2</v>
      </c>
      <c r="CH112" s="386">
        <v>1.8068591999999987E-2</v>
      </c>
    </row>
    <row r="113" spans="1:86" hidden="1" x14ac:dyDescent="0.3">
      <c r="A113" s="561"/>
      <c r="B113" s="308" t="s">
        <v>60</v>
      </c>
      <c r="C113" s="120">
        <v>1.2194E-2</v>
      </c>
      <c r="D113" s="120">
        <v>1.2194E-2</v>
      </c>
      <c r="E113" s="120">
        <v>1.2195000000000001E-2</v>
      </c>
      <c r="F113" s="386">
        <v>1.8068592000000015E-2</v>
      </c>
      <c r="G113" s="386">
        <v>1.8068591999999987E-2</v>
      </c>
      <c r="H113" s="386">
        <v>1.9927983999999961E-2</v>
      </c>
      <c r="I113" s="386">
        <v>1.9927983999999899E-2</v>
      </c>
      <c r="J113" s="386">
        <v>1.9927983999999885E-2</v>
      </c>
      <c r="K113" s="386">
        <v>1.9927983999999864E-2</v>
      </c>
      <c r="L113" s="386">
        <v>1.8068591999999946E-2</v>
      </c>
      <c r="M113" s="386">
        <v>1.8068592000000057E-2</v>
      </c>
      <c r="N113" s="386">
        <v>1.8068591999999987E-2</v>
      </c>
      <c r="O113" s="386">
        <v>1.8068591999999987E-2</v>
      </c>
      <c r="P113" s="386">
        <v>1.8068592000000085E-2</v>
      </c>
      <c r="Q113" s="386">
        <v>1.8068591999999953E-2</v>
      </c>
      <c r="R113" s="386">
        <v>1.8068592000000015E-2</v>
      </c>
      <c r="S113" s="386">
        <v>1.8068591999999987E-2</v>
      </c>
      <c r="T113" s="386">
        <v>1.9927983999999961E-2</v>
      </c>
      <c r="U113" s="386">
        <v>1.9927983999999899E-2</v>
      </c>
      <c r="V113" s="386">
        <v>1.9927983999999885E-2</v>
      </c>
      <c r="W113" s="386">
        <v>1.9927983999999864E-2</v>
      </c>
      <c r="X113" s="386">
        <v>1.8068591999999946E-2</v>
      </c>
      <c r="Y113" s="386">
        <v>1.8068592000000057E-2</v>
      </c>
      <c r="Z113" s="386">
        <v>1.8068591999999987E-2</v>
      </c>
      <c r="AA113" s="386">
        <v>1.8068591999999987E-2</v>
      </c>
      <c r="AB113" s="386">
        <v>1.8068592000000085E-2</v>
      </c>
      <c r="AC113" s="386">
        <v>1.8068591999999953E-2</v>
      </c>
      <c r="AD113" s="386">
        <v>1.8068592000000015E-2</v>
      </c>
      <c r="AE113" s="386">
        <v>1.8068591999999987E-2</v>
      </c>
      <c r="AF113" s="386">
        <v>1.9927983999999961E-2</v>
      </c>
      <c r="AG113" s="386">
        <v>1.9927983999999899E-2</v>
      </c>
      <c r="AH113" s="386">
        <v>1.9927983999999885E-2</v>
      </c>
      <c r="AI113" s="386">
        <v>1.9927983999999864E-2</v>
      </c>
      <c r="AJ113" s="386">
        <v>1.8068591999999946E-2</v>
      </c>
      <c r="AK113" s="386">
        <v>1.8068592000000057E-2</v>
      </c>
      <c r="AL113" s="386">
        <v>1.8068591999999987E-2</v>
      </c>
      <c r="AM113" s="386">
        <v>1.8068591999999987E-2</v>
      </c>
      <c r="AN113" s="386">
        <v>1.8068592000000085E-2</v>
      </c>
      <c r="AO113" s="386">
        <v>1.8068591999999953E-2</v>
      </c>
      <c r="AP113" s="386">
        <v>1.8068592000000015E-2</v>
      </c>
      <c r="AQ113" s="386">
        <v>1.8068591999999987E-2</v>
      </c>
      <c r="AR113" s="386">
        <v>1.9927983999999961E-2</v>
      </c>
      <c r="AS113" s="386">
        <v>1.9927983999999899E-2</v>
      </c>
      <c r="AT113" s="386">
        <v>1.9927983999999885E-2</v>
      </c>
      <c r="AU113" s="386">
        <v>1.9927983999999864E-2</v>
      </c>
      <c r="AV113" s="386">
        <v>1.8068591999999946E-2</v>
      </c>
      <c r="AW113" s="386">
        <v>1.8068592000000057E-2</v>
      </c>
      <c r="AX113" s="386">
        <v>1.8068591999999987E-2</v>
      </c>
      <c r="AY113" s="386">
        <v>1.8068591999999987E-2</v>
      </c>
      <c r="AZ113" s="386">
        <v>1.8068592000000085E-2</v>
      </c>
      <c r="BA113" s="386">
        <v>1.8068591999999953E-2</v>
      </c>
      <c r="BB113" s="386">
        <v>1.8068592000000015E-2</v>
      </c>
      <c r="BC113" s="386">
        <v>1.8068591999999987E-2</v>
      </c>
      <c r="BD113" s="386">
        <v>1.9927983999999961E-2</v>
      </c>
      <c r="BE113" s="386">
        <v>1.9927983999999899E-2</v>
      </c>
      <c r="BF113" s="386">
        <v>1.9927983999999885E-2</v>
      </c>
      <c r="BG113" s="386">
        <v>1.9927983999999864E-2</v>
      </c>
      <c r="BH113" s="386">
        <v>1.8068591999999946E-2</v>
      </c>
      <c r="BI113" s="386">
        <v>1.8068592000000057E-2</v>
      </c>
      <c r="BJ113" s="386">
        <v>1.8068591999999987E-2</v>
      </c>
      <c r="BK113" s="386">
        <v>1.8068591999999987E-2</v>
      </c>
      <c r="BL113" s="386">
        <v>1.8068592000000085E-2</v>
      </c>
      <c r="BM113" s="386">
        <v>1.8068591999999953E-2</v>
      </c>
      <c r="BN113" s="386">
        <v>1.8068592000000015E-2</v>
      </c>
      <c r="BO113" s="386">
        <v>1.8068591999999987E-2</v>
      </c>
      <c r="BP113" s="386">
        <v>1.9927983999999961E-2</v>
      </c>
      <c r="BQ113" s="386">
        <v>1.9927983999999899E-2</v>
      </c>
      <c r="BR113" s="386">
        <v>1.9927983999999885E-2</v>
      </c>
      <c r="BS113" s="386">
        <v>1.9927983999999864E-2</v>
      </c>
      <c r="BT113" s="386">
        <v>1.8068591999999946E-2</v>
      </c>
      <c r="BU113" s="386">
        <v>1.8068592000000057E-2</v>
      </c>
      <c r="BV113" s="386">
        <v>1.8068591999999987E-2</v>
      </c>
      <c r="BW113" s="386">
        <v>1.8068591999999987E-2</v>
      </c>
      <c r="BX113" s="386">
        <v>1.8068592000000085E-2</v>
      </c>
      <c r="BY113" s="386">
        <v>1.8068591999999953E-2</v>
      </c>
      <c r="BZ113" s="386">
        <v>1.8068592000000015E-2</v>
      </c>
      <c r="CA113" s="386">
        <v>1.8068591999999987E-2</v>
      </c>
      <c r="CB113" s="386">
        <v>1.9927983999999961E-2</v>
      </c>
      <c r="CC113" s="386">
        <v>1.9927983999999899E-2</v>
      </c>
      <c r="CD113" s="386">
        <v>1.9927983999999885E-2</v>
      </c>
      <c r="CE113" s="386">
        <v>1.9927983999999864E-2</v>
      </c>
      <c r="CF113" s="386">
        <v>1.8068591999999946E-2</v>
      </c>
      <c r="CG113" s="386">
        <v>1.8068592000000057E-2</v>
      </c>
      <c r="CH113" s="386">
        <v>1.8068591999999987E-2</v>
      </c>
    </row>
    <row r="114" spans="1:86" hidden="1" x14ac:dyDescent="0.3">
      <c r="A114" s="561"/>
      <c r="B114" s="308" t="s">
        <v>143</v>
      </c>
      <c r="C114" s="120">
        <v>1.2195000000000001E-2</v>
      </c>
      <c r="D114" s="120">
        <v>1.2194999999999999E-2</v>
      </c>
      <c r="E114" s="120">
        <v>1.2194E-2</v>
      </c>
      <c r="F114" s="386">
        <v>1.8068592000000015E-2</v>
      </c>
      <c r="G114" s="386">
        <v>1.8068591999999987E-2</v>
      </c>
      <c r="H114" s="386">
        <v>1.9927983999999961E-2</v>
      </c>
      <c r="I114" s="386">
        <v>1.9927983999999899E-2</v>
      </c>
      <c r="J114" s="386">
        <v>1.9927983999999885E-2</v>
      </c>
      <c r="K114" s="386">
        <v>1.9927983999999864E-2</v>
      </c>
      <c r="L114" s="386">
        <v>1.8068591999999946E-2</v>
      </c>
      <c r="M114" s="386">
        <v>1.8068592000000057E-2</v>
      </c>
      <c r="N114" s="386">
        <v>1.8068591999999987E-2</v>
      </c>
      <c r="O114" s="386">
        <v>1.8068591999999987E-2</v>
      </c>
      <c r="P114" s="386">
        <v>1.8068592000000085E-2</v>
      </c>
      <c r="Q114" s="386">
        <v>1.8068591999999953E-2</v>
      </c>
      <c r="R114" s="386">
        <v>1.8068592000000015E-2</v>
      </c>
      <c r="S114" s="386">
        <v>1.8068591999999987E-2</v>
      </c>
      <c r="T114" s="386">
        <v>1.9927983999999961E-2</v>
      </c>
      <c r="U114" s="386">
        <v>1.9927983999999899E-2</v>
      </c>
      <c r="V114" s="386">
        <v>1.9927983999999885E-2</v>
      </c>
      <c r="W114" s="386">
        <v>1.9927983999999864E-2</v>
      </c>
      <c r="X114" s="386">
        <v>1.8068591999999946E-2</v>
      </c>
      <c r="Y114" s="386">
        <v>1.8068592000000057E-2</v>
      </c>
      <c r="Z114" s="386">
        <v>1.8068591999999987E-2</v>
      </c>
      <c r="AA114" s="386">
        <v>1.8068591999999987E-2</v>
      </c>
      <c r="AB114" s="386">
        <v>1.8068592000000085E-2</v>
      </c>
      <c r="AC114" s="386">
        <v>1.8068591999999953E-2</v>
      </c>
      <c r="AD114" s="386">
        <v>1.8068592000000015E-2</v>
      </c>
      <c r="AE114" s="386">
        <v>1.8068591999999987E-2</v>
      </c>
      <c r="AF114" s="386">
        <v>1.9927983999999961E-2</v>
      </c>
      <c r="AG114" s="386">
        <v>1.9927983999999899E-2</v>
      </c>
      <c r="AH114" s="386">
        <v>1.9927983999999885E-2</v>
      </c>
      <c r="AI114" s="386">
        <v>1.9927983999999864E-2</v>
      </c>
      <c r="AJ114" s="386">
        <v>1.8068591999999946E-2</v>
      </c>
      <c r="AK114" s="386">
        <v>1.8068592000000057E-2</v>
      </c>
      <c r="AL114" s="386">
        <v>1.8068591999999987E-2</v>
      </c>
      <c r="AM114" s="386">
        <v>1.8068591999999987E-2</v>
      </c>
      <c r="AN114" s="386">
        <v>1.8068592000000085E-2</v>
      </c>
      <c r="AO114" s="386">
        <v>1.8068591999999953E-2</v>
      </c>
      <c r="AP114" s="386">
        <v>1.8068592000000015E-2</v>
      </c>
      <c r="AQ114" s="386">
        <v>1.8068591999999987E-2</v>
      </c>
      <c r="AR114" s="386">
        <v>1.9927983999999961E-2</v>
      </c>
      <c r="AS114" s="386">
        <v>1.9927983999999899E-2</v>
      </c>
      <c r="AT114" s="386">
        <v>1.9927983999999885E-2</v>
      </c>
      <c r="AU114" s="386">
        <v>1.9927983999999864E-2</v>
      </c>
      <c r="AV114" s="386">
        <v>1.8068591999999946E-2</v>
      </c>
      <c r="AW114" s="386">
        <v>1.8068592000000057E-2</v>
      </c>
      <c r="AX114" s="386">
        <v>1.8068591999999987E-2</v>
      </c>
      <c r="AY114" s="386">
        <v>1.8068591999999987E-2</v>
      </c>
      <c r="AZ114" s="386">
        <v>1.8068592000000085E-2</v>
      </c>
      <c r="BA114" s="386">
        <v>1.8068591999999953E-2</v>
      </c>
      <c r="BB114" s="386">
        <v>1.8068592000000015E-2</v>
      </c>
      <c r="BC114" s="386">
        <v>1.8068591999999987E-2</v>
      </c>
      <c r="BD114" s="386">
        <v>1.9927983999999961E-2</v>
      </c>
      <c r="BE114" s="386">
        <v>1.9927983999999899E-2</v>
      </c>
      <c r="BF114" s="386">
        <v>1.9927983999999885E-2</v>
      </c>
      <c r="BG114" s="386">
        <v>1.9927983999999864E-2</v>
      </c>
      <c r="BH114" s="386">
        <v>1.8068591999999946E-2</v>
      </c>
      <c r="BI114" s="386">
        <v>1.8068592000000057E-2</v>
      </c>
      <c r="BJ114" s="386">
        <v>1.8068591999999987E-2</v>
      </c>
      <c r="BK114" s="386">
        <v>1.8068591999999987E-2</v>
      </c>
      <c r="BL114" s="386">
        <v>1.8068592000000085E-2</v>
      </c>
      <c r="BM114" s="386">
        <v>1.8068591999999953E-2</v>
      </c>
      <c r="BN114" s="386">
        <v>1.8068592000000015E-2</v>
      </c>
      <c r="BO114" s="386">
        <v>1.8068591999999987E-2</v>
      </c>
      <c r="BP114" s="386">
        <v>1.9927983999999961E-2</v>
      </c>
      <c r="BQ114" s="386">
        <v>1.9927983999999899E-2</v>
      </c>
      <c r="BR114" s="386">
        <v>1.9927983999999885E-2</v>
      </c>
      <c r="BS114" s="386">
        <v>1.9927983999999864E-2</v>
      </c>
      <c r="BT114" s="386">
        <v>1.8068591999999946E-2</v>
      </c>
      <c r="BU114" s="386">
        <v>1.8068592000000057E-2</v>
      </c>
      <c r="BV114" s="386">
        <v>1.8068591999999987E-2</v>
      </c>
      <c r="BW114" s="386">
        <v>1.8068591999999987E-2</v>
      </c>
      <c r="BX114" s="386">
        <v>1.8068592000000085E-2</v>
      </c>
      <c r="BY114" s="386">
        <v>1.8068591999999953E-2</v>
      </c>
      <c r="BZ114" s="386">
        <v>1.8068592000000015E-2</v>
      </c>
      <c r="CA114" s="386">
        <v>1.8068591999999987E-2</v>
      </c>
      <c r="CB114" s="386">
        <v>1.9927983999999961E-2</v>
      </c>
      <c r="CC114" s="386">
        <v>1.9927983999999899E-2</v>
      </c>
      <c r="CD114" s="386">
        <v>1.9927983999999885E-2</v>
      </c>
      <c r="CE114" s="386">
        <v>1.9927983999999864E-2</v>
      </c>
      <c r="CF114" s="386">
        <v>1.8068591999999946E-2</v>
      </c>
      <c r="CG114" s="386">
        <v>1.8068592000000057E-2</v>
      </c>
      <c r="CH114" s="386">
        <v>1.8068591999999987E-2</v>
      </c>
    </row>
    <row r="115" spans="1:86" hidden="1" x14ac:dyDescent="0.3">
      <c r="A115" s="561"/>
      <c r="B115" s="309" t="s">
        <v>62</v>
      </c>
      <c r="C115" s="120">
        <v>1.2194E-2</v>
      </c>
      <c r="D115" s="120">
        <v>1.2194E-2</v>
      </c>
      <c r="E115" s="120">
        <v>1.2194999999999998E-2</v>
      </c>
      <c r="F115" s="386">
        <v>1.8068592000000015E-2</v>
      </c>
      <c r="G115" s="386">
        <v>1.8068591999999987E-2</v>
      </c>
      <c r="H115" s="386">
        <v>1.9927983999999961E-2</v>
      </c>
      <c r="I115" s="386">
        <v>1.9927983999999899E-2</v>
      </c>
      <c r="J115" s="386">
        <v>1.9927983999999885E-2</v>
      </c>
      <c r="K115" s="386">
        <v>1.9927983999999864E-2</v>
      </c>
      <c r="L115" s="386">
        <v>1.8068591999999946E-2</v>
      </c>
      <c r="M115" s="386">
        <v>1.8068592000000057E-2</v>
      </c>
      <c r="N115" s="386">
        <v>1.8068591999999987E-2</v>
      </c>
      <c r="O115" s="386">
        <v>1.8068591999999987E-2</v>
      </c>
      <c r="P115" s="386">
        <v>1.8068592000000085E-2</v>
      </c>
      <c r="Q115" s="386">
        <v>1.8068591999999953E-2</v>
      </c>
      <c r="R115" s="386">
        <v>1.8068592000000015E-2</v>
      </c>
      <c r="S115" s="386">
        <v>1.8068591999999987E-2</v>
      </c>
      <c r="T115" s="386">
        <v>1.9927983999999961E-2</v>
      </c>
      <c r="U115" s="386">
        <v>1.9927983999999899E-2</v>
      </c>
      <c r="V115" s="386">
        <v>1.9927983999999885E-2</v>
      </c>
      <c r="W115" s="386">
        <v>1.9927983999999864E-2</v>
      </c>
      <c r="X115" s="386">
        <v>1.8068591999999946E-2</v>
      </c>
      <c r="Y115" s="386">
        <v>1.8068592000000057E-2</v>
      </c>
      <c r="Z115" s="386">
        <v>1.8068591999999987E-2</v>
      </c>
      <c r="AA115" s="386">
        <v>1.8068591999999987E-2</v>
      </c>
      <c r="AB115" s="386">
        <v>1.8068592000000085E-2</v>
      </c>
      <c r="AC115" s="386">
        <v>1.8068591999999953E-2</v>
      </c>
      <c r="AD115" s="386">
        <v>1.8068592000000015E-2</v>
      </c>
      <c r="AE115" s="386">
        <v>1.8068591999999987E-2</v>
      </c>
      <c r="AF115" s="386">
        <v>1.9927983999999961E-2</v>
      </c>
      <c r="AG115" s="386">
        <v>1.9927983999999899E-2</v>
      </c>
      <c r="AH115" s="386">
        <v>1.9927983999999885E-2</v>
      </c>
      <c r="AI115" s="386">
        <v>1.9927983999999864E-2</v>
      </c>
      <c r="AJ115" s="386">
        <v>1.8068591999999946E-2</v>
      </c>
      <c r="AK115" s="386">
        <v>1.8068592000000057E-2</v>
      </c>
      <c r="AL115" s="386">
        <v>1.8068591999999987E-2</v>
      </c>
      <c r="AM115" s="386">
        <v>1.8068591999999987E-2</v>
      </c>
      <c r="AN115" s="386">
        <v>1.8068592000000085E-2</v>
      </c>
      <c r="AO115" s="386">
        <v>1.8068591999999953E-2</v>
      </c>
      <c r="AP115" s="386">
        <v>1.8068592000000015E-2</v>
      </c>
      <c r="AQ115" s="386">
        <v>1.8068591999999987E-2</v>
      </c>
      <c r="AR115" s="386">
        <v>1.9927983999999961E-2</v>
      </c>
      <c r="AS115" s="386">
        <v>1.9927983999999899E-2</v>
      </c>
      <c r="AT115" s="386">
        <v>1.9927983999999885E-2</v>
      </c>
      <c r="AU115" s="386">
        <v>1.9927983999999864E-2</v>
      </c>
      <c r="AV115" s="386">
        <v>1.8068591999999946E-2</v>
      </c>
      <c r="AW115" s="386">
        <v>1.8068592000000057E-2</v>
      </c>
      <c r="AX115" s="386">
        <v>1.8068591999999987E-2</v>
      </c>
      <c r="AY115" s="386">
        <v>1.8068591999999987E-2</v>
      </c>
      <c r="AZ115" s="386">
        <v>1.8068592000000085E-2</v>
      </c>
      <c r="BA115" s="386">
        <v>1.8068591999999953E-2</v>
      </c>
      <c r="BB115" s="386">
        <v>1.8068592000000015E-2</v>
      </c>
      <c r="BC115" s="386">
        <v>1.8068591999999987E-2</v>
      </c>
      <c r="BD115" s="386">
        <v>1.9927983999999961E-2</v>
      </c>
      <c r="BE115" s="386">
        <v>1.9927983999999899E-2</v>
      </c>
      <c r="BF115" s="386">
        <v>1.9927983999999885E-2</v>
      </c>
      <c r="BG115" s="386">
        <v>1.9927983999999864E-2</v>
      </c>
      <c r="BH115" s="386">
        <v>1.8068591999999946E-2</v>
      </c>
      <c r="BI115" s="386">
        <v>1.8068592000000057E-2</v>
      </c>
      <c r="BJ115" s="386">
        <v>1.8068591999999987E-2</v>
      </c>
      <c r="BK115" s="386">
        <v>1.8068591999999987E-2</v>
      </c>
      <c r="BL115" s="386">
        <v>1.8068592000000085E-2</v>
      </c>
      <c r="BM115" s="386">
        <v>1.8068591999999953E-2</v>
      </c>
      <c r="BN115" s="386">
        <v>1.8068592000000015E-2</v>
      </c>
      <c r="BO115" s="386">
        <v>1.8068591999999987E-2</v>
      </c>
      <c r="BP115" s="386">
        <v>1.9927983999999961E-2</v>
      </c>
      <c r="BQ115" s="386">
        <v>1.9927983999999899E-2</v>
      </c>
      <c r="BR115" s="386">
        <v>1.9927983999999885E-2</v>
      </c>
      <c r="BS115" s="386">
        <v>1.9927983999999864E-2</v>
      </c>
      <c r="BT115" s="386">
        <v>1.8068591999999946E-2</v>
      </c>
      <c r="BU115" s="386">
        <v>1.8068592000000057E-2</v>
      </c>
      <c r="BV115" s="386">
        <v>1.8068591999999987E-2</v>
      </c>
      <c r="BW115" s="386">
        <v>1.8068591999999987E-2</v>
      </c>
      <c r="BX115" s="386">
        <v>1.8068592000000085E-2</v>
      </c>
      <c r="BY115" s="386">
        <v>1.8068591999999953E-2</v>
      </c>
      <c r="BZ115" s="386">
        <v>1.8068592000000015E-2</v>
      </c>
      <c r="CA115" s="386">
        <v>1.8068591999999987E-2</v>
      </c>
      <c r="CB115" s="386">
        <v>1.9927983999999961E-2</v>
      </c>
      <c r="CC115" s="386">
        <v>1.9927983999999899E-2</v>
      </c>
      <c r="CD115" s="386">
        <v>1.9927983999999885E-2</v>
      </c>
      <c r="CE115" s="386">
        <v>1.9927983999999864E-2</v>
      </c>
      <c r="CF115" s="386">
        <v>1.8068591999999946E-2</v>
      </c>
      <c r="CG115" s="386">
        <v>1.8068592000000057E-2</v>
      </c>
      <c r="CH115" s="386">
        <v>1.8068591999999987E-2</v>
      </c>
    </row>
    <row r="116" spans="1:86" hidden="1" x14ac:dyDescent="0.3">
      <c r="A116" s="561"/>
      <c r="B116" s="309" t="s">
        <v>63</v>
      </c>
      <c r="C116" s="120">
        <v>1.2194999999999998E-2</v>
      </c>
      <c r="D116" s="120">
        <v>1.2195000000000001E-2</v>
      </c>
      <c r="E116" s="120">
        <v>1.2195000000000001E-2</v>
      </c>
      <c r="F116" s="386">
        <v>1.8068592000000015E-2</v>
      </c>
      <c r="G116" s="386">
        <v>1.8068591999999987E-2</v>
      </c>
      <c r="H116" s="386">
        <v>1.9927983999999961E-2</v>
      </c>
      <c r="I116" s="386">
        <v>1.9927983999999899E-2</v>
      </c>
      <c r="J116" s="386">
        <v>1.9927983999999885E-2</v>
      </c>
      <c r="K116" s="386">
        <v>1.9927983999999864E-2</v>
      </c>
      <c r="L116" s="386">
        <v>1.8068591999999946E-2</v>
      </c>
      <c r="M116" s="386">
        <v>1.8068592000000057E-2</v>
      </c>
      <c r="N116" s="386">
        <v>1.8068591999999987E-2</v>
      </c>
      <c r="O116" s="386">
        <v>1.8068591999999987E-2</v>
      </c>
      <c r="P116" s="386">
        <v>1.8068592000000085E-2</v>
      </c>
      <c r="Q116" s="386">
        <v>1.8068591999999953E-2</v>
      </c>
      <c r="R116" s="386">
        <v>1.8068592000000015E-2</v>
      </c>
      <c r="S116" s="386">
        <v>1.8068591999999987E-2</v>
      </c>
      <c r="T116" s="386">
        <v>1.9927983999999961E-2</v>
      </c>
      <c r="U116" s="386">
        <v>1.9927983999999899E-2</v>
      </c>
      <c r="V116" s="386">
        <v>1.9927983999999885E-2</v>
      </c>
      <c r="W116" s="386">
        <v>1.9927983999999864E-2</v>
      </c>
      <c r="X116" s="386">
        <v>1.8068591999999946E-2</v>
      </c>
      <c r="Y116" s="386">
        <v>1.8068592000000057E-2</v>
      </c>
      <c r="Z116" s="386">
        <v>1.8068591999999987E-2</v>
      </c>
      <c r="AA116" s="386">
        <v>1.8068591999999987E-2</v>
      </c>
      <c r="AB116" s="386">
        <v>1.8068592000000085E-2</v>
      </c>
      <c r="AC116" s="386">
        <v>1.8068591999999953E-2</v>
      </c>
      <c r="AD116" s="386">
        <v>1.8068592000000015E-2</v>
      </c>
      <c r="AE116" s="386">
        <v>1.8068591999999987E-2</v>
      </c>
      <c r="AF116" s="386">
        <v>1.9927983999999961E-2</v>
      </c>
      <c r="AG116" s="386">
        <v>1.9927983999999899E-2</v>
      </c>
      <c r="AH116" s="386">
        <v>1.9927983999999885E-2</v>
      </c>
      <c r="AI116" s="386">
        <v>1.9927983999999864E-2</v>
      </c>
      <c r="AJ116" s="386">
        <v>1.8068591999999946E-2</v>
      </c>
      <c r="AK116" s="386">
        <v>1.8068592000000057E-2</v>
      </c>
      <c r="AL116" s="386">
        <v>1.8068591999999987E-2</v>
      </c>
      <c r="AM116" s="386">
        <v>1.8068591999999987E-2</v>
      </c>
      <c r="AN116" s="386">
        <v>1.8068592000000085E-2</v>
      </c>
      <c r="AO116" s="386">
        <v>1.8068591999999953E-2</v>
      </c>
      <c r="AP116" s="386">
        <v>1.8068592000000015E-2</v>
      </c>
      <c r="AQ116" s="386">
        <v>1.8068591999999987E-2</v>
      </c>
      <c r="AR116" s="386">
        <v>1.9927983999999961E-2</v>
      </c>
      <c r="AS116" s="386">
        <v>1.9927983999999899E-2</v>
      </c>
      <c r="AT116" s="386">
        <v>1.9927983999999885E-2</v>
      </c>
      <c r="AU116" s="386">
        <v>1.9927983999999864E-2</v>
      </c>
      <c r="AV116" s="386">
        <v>1.8068591999999946E-2</v>
      </c>
      <c r="AW116" s="386">
        <v>1.8068592000000057E-2</v>
      </c>
      <c r="AX116" s="386">
        <v>1.8068591999999987E-2</v>
      </c>
      <c r="AY116" s="386">
        <v>1.8068591999999987E-2</v>
      </c>
      <c r="AZ116" s="386">
        <v>1.8068592000000085E-2</v>
      </c>
      <c r="BA116" s="386">
        <v>1.8068591999999953E-2</v>
      </c>
      <c r="BB116" s="386">
        <v>1.8068592000000015E-2</v>
      </c>
      <c r="BC116" s="386">
        <v>1.8068591999999987E-2</v>
      </c>
      <c r="BD116" s="386">
        <v>1.9927983999999961E-2</v>
      </c>
      <c r="BE116" s="386">
        <v>1.9927983999999899E-2</v>
      </c>
      <c r="BF116" s="386">
        <v>1.9927983999999885E-2</v>
      </c>
      <c r="BG116" s="386">
        <v>1.9927983999999864E-2</v>
      </c>
      <c r="BH116" s="386">
        <v>1.8068591999999946E-2</v>
      </c>
      <c r="BI116" s="386">
        <v>1.8068592000000057E-2</v>
      </c>
      <c r="BJ116" s="386">
        <v>1.8068591999999987E-2</v>
      </c>
      <c r="BK116" s="386">
        <v>1.8068591999999987E-2</v>
      </c>
      <c r="BL116" s="386">
        <v>1.8068592000000085E-2</v>
      </c>
      <c r="BM116" s="386">
        <v>1.8068591999999953E-2</v>
      </c>
      <c r="BN116" s="386">
        <v>1.8068592000000015E-2</v>
      </c>
      <c r="BO116" s="386">
        <v>1.8068591999999987E-2</v>
      </c>
      <c r="BP116" s="386">
        <v>1.9927983999999961E-2</v>
      </c>
      <c r="BQ116" s="386">
        <v>1.9927983999999899E-2</v>
      </c>
      <c r="BR116" s="386">
        <v>1.9927983999999885E-2</v>
      </c>
      <c r="BS116" s="386">
        <v>1.9927983999999864E-2</v>
      </c>
      <c r="BT116" s="386">
        <v>1.8068591999999946E-2</v>
      </c>
      <c r="BU116" s="386">
        <v>1.8068592000000057E-2</v>
      </c>
      <c r="BV116" s="386">
        <v>1.8068591999999987E-2</v>
      </c>
      <c r="BW116" s="386">
        <v>1.8068591999999987E-2</v>
      </c>
      <c r="BX116" s="386">
        <v>1.8068592000000085E-2</v>
      </c>
      <c r="BY116" s="386">
        <v>1.8068591999999953E-2</v>
      </c>
      <c r="BZ116" s="386">
        <v>1.8068592000000015E-2</v>
      </c>
      <c r="CA116" s="386">
        <v>1.8068591999999987E-2</v>
      </c>
      <c r="CB116" s="386">
        <v>1.9927983999999961E-2</v>
      </c>
      <c r="CC116" s="386">
        <v>1.9927983999999899E-2</v>
      </c>
      <c r="CD116" s="386">
        <v>1.9927983999999885E-2</v>
      </c>
      <c r="CE116" s="386">
        <v>1.9927983999999864E-2</v>
      </c>
      <c r="CF116" s="386">
        <v>1.8068591999999946E-2</v>
      </c>
      <c r="CG116" s="386">
        <v>1.8068592000000057E-2</v>
      </c>
      <c r="CH116" s="386">
        <v>1.8068591999999987E-2</v>
      </c>
    </row>
    <row r="117" spans="1:86" hidden="1" x14ac:dyDescent="0.3">
      <c r="A117" s="561"/>
      <c r="B117" s="309" t="s">
        <v>64</v>
      </c>
      <c r="C117" s="120">
        <v>1.2194E-2</v>
      </c>
      <c r="D117" s="120">
        <v>1.2194999999999998E-2</v>
      </c>
      <c r="E117" s="120">
        <v>1.2194E-2</v>
      </c>
      <c r="F117" s="386">
        <v>1.8068592000000015E-2</v>
      </c>
      <c r="G117" s="386">
        <v>1.8068591999999987E-2</v>
      </c>
      <c r="H117" s="386">
        <v>1.9927983999999961E-2</v>
      </c>
      <c r="I117" s="386">
        <v>1.9927983999999899E-2</v>
      </c>
      <c r="J117" s="386">
        <v>1.9927983999999885E-2</v>
      </c>
      <c r="K117" s="386">
        <v>1.9927983999999864E-2</v>
      </c>
      <c r="L117" s="386">
        <v>1.8068591999999946E-2</v>
      </c>
      <c r="M117" s="386">
        <v>1.8068592000000057E-2</v>
      </c>
      <c r="N117" s="386">
        <v>1.8068591999999987E-2</v>
      </c>
      <c r="O117" s="386">
        <v>1.8068591999999987E-2</v>
      </c>
      <c r="P117" s="386">
        <v>1.8068592000000085E-2</v>
      </c>
      <c r="Q117" s="386">
        <v>1.8068591999999953E-2</v>
      </c>
      <c r="R117" s="386">
        <v>1.8068592000000015E-2</v>
      </c>
      <c r="S117" s="386">
        <v>1.8068591999999987E-2</v>
      </c>
      <c r="T117" s="386">
        <v>1.9927983999999961E-2</v>
      </c>
      <c r="U117" s="386">
        <v>1.9927983999999899E-2</v>
      </c>
      <c r="V117" s="386">
        <v>1.9927983999999885E-2</v>
      </c>
      <c r="W117" s="386">
        <v>1.9927983999999864E-2</v>
      </c>
      <c r="X117" s="386">
        <v>1.8068591999999946E-2</v>
      </c>
      <c r="Y117" s="386">
        <v>1.8068592000000057E-2</v>
      </c>
      <c r="Z117" s="386">
        <v>1.8068591999999987E-2</v>
      </c>
      <c r="AA117" s="386">
        <v>1.8068591999999987E-2</v>
      </c>
      <c r="AB117" s="386">
        <v>1.8068592000000085E-2</v>
      </c>
      <c r="AC117" s="386">
        <v>1.8068591999999953E-2</v>
      </c>
      <c r="AD117" s="386">
        <v>1.8068592000000015E-2</v>
      </c>
      <c r="AE117" s="386">
        <v>1.8068591999999987E-2</v>
      </c>
      <c r="AF117" s="386">
        <v>1.9927983999999961E-2</v>
      </c>
      <c r="AG117" s="386">
        <v>1.9927983999999899E-2</v>
      </c>
      <c r="AH117" s="386">
        <v>1.9927983999999885E-2</v>
      </c>
      <c r="AI117" s="386">
        <v>1.9927983999999864E-2</v>
      </c>
      <c r="AJ117" s="386">
        <v>1.8068591999999946E-2</v>
      </c>
      <c r="AK117" s="386">
        <v>1.8068592000000057E-2</v>
      </c>
      <c r="AL117" s="386">
        <v>1.8068591999999987E-2</v>
      </c>
      <c r="AM117" s="386">
        <v>1.8068591999999987E-2</v>
      </c>
      <c r="AN117" s="386">
        <v>1.8068592000000085E-2</v>
      </c>
      <c r="AO117" s="386">
        <v>1.8068591999999953E-2</v>
      </c>
      <c r="AP117" s="386">
        <v>1.8068592000000015E-2</v>
      </c>
      <c r="AQ117" s="386">
        <v>1.8068591999999987E-2</v>
      </c>
      <c r="AR117" s="386">
        <v>1.9927983999999961E-2</v>
      </c>
      <c r="AS117" s="386">
        <v>1.9927983999999899E-2</v>
      </c>
      <c r="AT117" s="386">
        <v>1.9927983999999885E-2</v>
      </c>
      <c r="AU117" s="386">
        <v>1.9927983999999864E-2</v>
      </c>
      <c r="AV117" s="386">
        <v>1.8068591999999946E-2</v>
      </c>
      <c r="AW117" s="386">
        <v>1.8068592000000057E-2</v>
      </c>
      <c r="AX117" s="386">
        <v>1.8068591999999987E-2</v>
      </c>
      <c r="AY117" s="386">
        <v>1.8068591999999987E-2</v>
      </c>
      <c r="AZ117" s="386">
        <v>1.8068592000000085E-2</v>
      </c>
      <c r="BA117" s="386">
        <v>1.8068591999999953E-2</v>
      </c>
      <c r="BB117" s="386">
        <v>1.8068592000000015E-2</v>
      </c>
      <c r="BC117" s="386">
        <v>1.8068591999999987E-2</v>
      </c>
      <c r="BD117" s="386">
        <v>1.9927983999999961E-2</v>
      </c>
      <c r="BE117" s="386">
        <v>1.9927983999999899E-2</v>
      </c>
      <c r="BF117" s="386">
        <v>1.9927983999999885E-2</v>
      </c>
      <c r="BG117" s="386">
        <v>1.9927983999999864E-2</v>
      </c>
      <c r="BH117" s="386">
        <v>1.8068591999999946E-2</v>
      </c>
      <c r="BI117" s="386">
        <v>1.8068592000000057E-2</v>
      </c>
      <c r="BJ117" s="386">
        <v>1.8068591999999987E-2</v>
      </c>
      <c r="BK117" s="386">
        <v>1.8068591999999987E-2</v>
      </c>
      <c r="BL117" s="386">
        <v>1.8068592000000085E-2</v>
      </c>
      <c r="BM117" s="386">
        <v>1.8068591999999953E-2</v>
      </c>
      <c r="BN117" s="386">
        <v>1.8068592000000015E-2</v>
      </c>
      <c r="BO117" s="386">
        <v>1.8068591999999987E-2</v>
      </c>
      <c r="BP117" s="386">
        <v>1.9927983999999961E-2</v>
      </c>
      <c r="BQ117" s="386">
        <v>1.9927983999999899E-2</v>
      </c>
      <c r="BR117" s="386">
        <v>1.9927983999999885E-2</v>
      </c>
      <c r="BS117" s="386">
        <v>1.9927983999999864E-2</v>
      </c>
      <c r="BT117" s="386">
        <v>1.8068591999999946E-2</v>
      </c>
      <c r="BU117" s="386">
        <v>1.8068592000000057E-2</v>
      </c>
      <c r="BV117" s="386">
        <v>1.8068591999999987E-2</v>
      </c>
      <c r="BW117" s="386">
        <v>1.8068591999999987E-2</v>
      </c>
      <c r="BX117" s="386">
        <v>1.8068592000000085E-2</v>
      </c>
      <c r="BY117" s="386">
        <v>1.8068591999999953E-2</v>
      </c>
      <c r="BZ117" s="386">
        <v>1.8068592000000015E-2</v>
      </c>
      <c r="CA117" s="386">
        <v>1.8068591999999987E-2</v>
      </c>
      <c r="CB117" s="386">
        <v>1.9927983999999961E-2</v>
      </c>
      <c r="CC117" s="386">
        <v>1.9927983999999899E-2</v>
      </c>
      <c r="CD117" s="386">
        <v>1.9927983999999885E-2</v>
      </c>
      <c r="CE117" s="386">
        <v>1.9927983999999864E-2</v>
      </c>
      <c r="CF117" s="386">
        <v>1.8068591999999946E-2</v>
      </c>
      <c r="CG117" s="386">
        <v>1.8068592000000057E-2</v>
      </c>
      <c r="CH117" s="386">
        <v>1.8068591999999987E-2</v>
      </c>
    </row>
    <row r="118" spans="1:86" hidden="1" x14ac:dyDescent="0.3">
      <c r="A118" s="561"/>
      <c r="B118" s="309" t="s">
        <v>65</v>
      </c>
      <c r="C118" s="120">
        <v>1.2195000000000001E-2</v>
      </c>
      <c r="D118" s="120">
        <v>1.2194E-2</v>
      </c>
      <c r="E118" s="120">
        <v>1.2194E-2</v>
      </c>
      <c r="F118" s="386">
        <v>1.8068592000000015E-2</v>
      </c>
      <c r="G118" s="386">
        <v>1.8068591999999987E-2</v>
      </c>
      <c r="H118" s="386">
        <v>1.9927983999999961E-2</v>
      </c>
      <c r="I118" s="386">
        <v>1.9927983999999899E-2</v>
      </c>
      <c r="J118" s="386">
        <v>1.9927983999999885E-2</v>
      </c>
      <c r="K118" s="386">
        <v>1.9927983999999864E-2</v>
      </c>
      <c r="L118" s="386">
        <v>1.8068591999999946E-2</v>
      </c>
      <c r="M118" s="386">
        <v>1.8068592000000057E-2</v>
      </c>
      <c r="N118" s="386">
        <v>1.8068591999999987E-2</v>
      </c>
      <c r="O118" s="386">
        <v>1.8068591999999987E-2</v>
      </c>
      <c r="P118" s="386">
        <v>1.8068592000000085E-2</v>
      </c>
      <c r="Q118" s="386">
        <v>1.8068591999999953E-2</v>
      </c>
      <c r="R118" s="386">
        <v>1.8068592000000015E-2</v>
      </c>
      <c r="S118" s="386">
        <v>1.8068591999999987E-2</v>
      </c>
      <c r="T118" s="386">
        <v>1.9927983999999961E-2</v>
      </c>
      <c r="U118" s="386">
        <v>1.9927983999999899E-2</v>
      </c>
      <c r="V118" s="386">
        <v>1.9927983999999885E-2</v>
      </c>
      <c r="W118" s="386">
        <v>1.9927983999999864E-2</v>
      </c>
      <c r="X118" s="386">
        <v>1.8068591999999946E-2</v>
      </c>
      <c r="Y118" s="386">
        <v>1.8068592000000057E-2</v>
      </c>
      <c r="Z118" s="386">
        <v>1.8068591999999987E-2</v>
      </c>
      <c r="AA118" s="386">
        <v>1.8068591999999987E-2</v>
      </c>
      <c r="AB118" s="386">
        <v>1.8068592000000085E-2</v>
      </c>
      <c r="AC118" s="386">
        <v>1.8068591999999953E-2</v>
      </c>
      <c r="AD118" s="386">
        <v>1.8068592000000015E-2</v>
      </c>
      <c r="AE118" s="386">
        <v>1.8068591999999987E-2</v>
      </c>
      <c r="AF118" s="386">
        <v>1.9927983999999961E-2</v>
      </c>
      <c r="AG118" s="386">
        <v>1.9927983999999899E-2</v>
      </c>
      <c r="AH118" s="386">
        <v>1.9927983999999885E-2</v>
      </c>
      <c r="AI118" s="386">
        <v>1.9927983999999864E-2</v>
      </c>
      <c r="AJ118" s="386">
        <v>1.8068591999999946E-2</v>
      </c>
      <c r="AK118" s="386">
        <v>1.8068592000000057E-2</v>
      </c>
      <c r="AL118" s="386">
        <v>1.8068591999999987E-2</v>
      </c>
      <c r="AM118" s="386">
        <v>1.8068591999999987E-2</v>
      </c>
      <c r="AN118" s="386">
        <v>1.8068592000000085E-2</v>
      </c>
      <c r="AO118" s="386">
        <v>1.8068591999999953E-2</v>
      </c>
      <c r="AP118" s="386">
        <v>1.8068592000000015E-2</v>
      </c>
      <c r="AQ118" s="386">
        <v>1.8068591999999987E-2</v>
      </c>
      <c r="AR118" s="386">
        <v>1.9927983999999961E-2</v>
      </c>
      <c r="AS118" s="386">
        <v>1.9927983999999899E-2</v>
      </c>
      <c r="AT118" s="386">
        <v>1.9927983999999885E-2</v>
      </c>
      <c r="AU118" s="386">
        <v>1.9927983999999864E-2</v>
      </c>
      <c r="AV118" s="386">
        <v>1.8068591999999946E-2</v>
      </c>
      <c r="AW118" s="386">
        <v>1.8068592000000057E-2</v>
      </c>
      <c r="AX118" s="386">
        <v>1.8068591999999987E-2</v>
      </c>
      <c r="AY118" s="386">
        <v>1.8068591999999987E-2</v>
      </c>
      <c r="AZ118" s="386">
        <v>1.8068592000000085E-2</v>
      </c>
      <c r="BA118" s="386">
        <v>1.8068591999999953E-2</v>
      </c>
      <c r="BB118" s="386">
        <v>1.8068592000000015E-2</v>
      </c>
      <c r="BC118" s="386">
        <v>1.8068591999999987E-2</v>
      </c>
      <c r="BD118" s="386">
        <v>1.9927983999999961E-2</v>
      </c>
      <c r="BE118" s="386">
        <v>1.9927983999999899E-2</v>
      </c>
      <c r="BF118" s="386">
        <v>1.9927983999999885E-2</v>
      </c>
      <c r="BG118" s="386">
        <v>1.9927983999999864E-2</v>
      </c>
      <c r="BH118" s="386">
        <v>1.8068591999999946E-2</v>
      </c>
      <c r="BI118" s="386">
        <v>1.8068592000000057E-2</v>
      </c>
      <c r="BJ118" s="386">
        <v>1.8068591999999987E-2</v>
      </c>
      <c r="BK118" s="386">
        <v>1.8068591999999987E-2</v>
      </c>
      <c r="BL118" s="386">
        <v>1.8068592000000085E-2</v>
      </c>
      <c r="BM118" s="386">
        <v>1.8068591999999953E-2</v>
      </c>
      <c r="BN118" s="386">
        <v>1.8068592000000015E-2</v>
      </c>
      <c r="BO118" s="386">
        <v>1.8068591999999987E-2</v>
      </c>
      <c r="BP118" s="386">
        <v>1.9927983999999961E-2</v>
      </c>
      <c r="BQ118" s="386">
        <v>1.9927983999999899E-2</v>
      </c>
      <c r="BR118" s="386">
        <v>1.9927983999999885E-2</v>
      </c>
      <c r="BS118" s="386">
        <v>1.9927983999999864E-2</v>
      </c>
      <c r="BT118" s="386">
        <v>1.8068591999999946E-2</v>
      </c>
      <c r="BU118" s="386">
        <v>1.8068592000000057E-2</v>
      </c>
      <c r="BV118" s="386">
        <v>1.8068591999999987E-2</v>
      </c>
      <c r="BW118" s="386">
        <v>1.8068591999999987E-2</v>
      </c>
      <c r="BX118" s="386">
        <v>1.8068592000000085E-2</v>
      </c>
      <c r="BY118" s="386">
        <v>1.8068591999999953E-2</v>
      </c>
      <c r="BZ118" s="386">
        <v>1.8068592000000015E-2</v>
      </c>
      <c r="CA118" s="386">
        <v>1.8068591999999987E-2</v>
      </c>
      <c r="CB118" s="386">
        <v>1.9927983999999961E-2</v>
      </c>
      <c r="CC118" s="386">
        <v>1.9927983999999899E-2</v>
      </c>
      <c r="CD118" s="386">
        <v>1.9927983999999885E-2</v>
      </c>
      <c r="CE118" s="386">
        <v>1.9927983999999864E-2</v>
      </c>
      <c r="CF118" s="386">
        <v>1.8068591999999946E-2</v>
      </c>
      <c r="CG118" s="386">
        <v>1.8068592000000057E-2</v>
      </c>
      <c r="CH118" s="386">
        <v>1.8068591999999987E-2</v>
      </c>
    </row>
    <row r="119" spans="1:86" hidden="1" x14ac:dyDescent="0.3">
      <c r="A119" s="561"/>
      <c r="B119" s="309" t="s">
        <v>144</v>
      </c>
      <c r="C119" s="120">
        <v>1.2195000000000001E-2</v>
      </c>
      <c r="D119" s="120">
        <v>1.2194E-2</v>
      </c>
      <c r="E119" s="120">
        <v>1.2194E-2</v>
      </c>
      <c r="F119" s="386">
        <v>1.8068592000000015E-2</v>
      </c>
      <c r="G119" s="386">
        <v>1.8068591999999987E-2</v>
      </c>
      <c r="H119" s="386">
        <v>1.9927983999999961E-2</v>
      </c>
      <c r="I119" s="386">
        <v>1.9927983999999899E-2</v>
      </c>
      <c r="J119" s="386">
        <v>1.9927983999999885E-2</v>
      </c>
      <c r="K119" s="386">
        <v>1.9927983999999864E-2</v>
      </c>
      <c r="L119" s="386">
        <v>1.8068591999999946E-2</v>
      </c>
      <c r="M119" s="386">
        <v>1.8068592000000057E-2</v>
      </c>
      <c r="N119" s="386">
        <v>1.8068591999999987E-2</v>
      </c>
      <c r="O119" s="386">
        <v>1.8068591999999987E-2</v>
      </c>
      <c r="P119" s="386">
        <v>1.8068592000000085E-2</v>
      </c>
      <c r="Q119" s="386">
        <v>1.8068591999999953E-2</v>
      </c>
      <c r="R119" s="386">
        <v>1.8068592000000015E-2</v>
      </c>
      <c r="S119" s="386">
        <v>1.8068591999999987E-2</v>
      </c>
      <c r="T119" s="386">
        <v>1.9927983999999961E-2</v>
      </c>
      <c r="U119" s="386">
        <v>1.9927983999999899E-2</v>
      </c>
      <c r="V119" s="386">
        <v>1.9927983999999885E-2</v>
      </c>
      <c r="W119" s="386">
        <v>1.9927983999999864E-2</v>
      </c>
      <c r="X119" s="386">
        <v>1.8068591999999946E-2</v>
      </c>
      <c r="Y119" s="386">
        <v>1.8068592000000057E-2</v>
      </c>
      <c r="Z119" s="386">
        <v>1.8068591999999987E-2</v>
      </c>
      <c r="AA119" s="386">
        <v>1.8068591999999987E-2</v>
      </c>
      <c r="AB119" s="386">
        <v>1.8068592000000085E-2</v>
      </c>
      <c r="AC119" s="386">
        <v>1.8068591999999953E-2</v>
      </c>
      <c r="AD119" s="386">
        <v>1.8068592000000015E-2</v>
      </c>
      <c r="AE119" s="386">
        <v>1.8068591999999987E-2</v>
      </c>
      <c r="AF119" s="386">
        <v>1.9927983999999961E-2</v>
      </c>
      <c r="AG119" s="386">
        <v>1.9927983999999899E-2</v>
      </c>
      <c r="AH119" s="386">
        <v>1.9927983999999885E-2</v>
      </c>
      <c r="AI119" s="386">
        <v>1.9927983999999864E-2</v>
      </c>
      <c r="AJ119" s="386">
        <v>1.8068591999999946E-2</v>
      </c>
      <c r="AK119" s="386">
        <v>1.8068592000000057E-2</v>
      </c>
      <c r="AL119" s="386">
        <v>1.8068591999999987E-2</v>
      </c>
      <c r="AM119" s="386">
        <v>1.8068591999999987E-2</v>
      </c>
      <c r="AN119" s="386">
        <v>1.8068592000000085E-2</v>
      </c>
      <c r="AO119" s="386">
        <v>1.8068591999999953E-2</v>
      </c>
      <c r="AP119" s="386">
        <v>1.8068592000000015E-2</v>
      </c>
      <c r="AQ119" s="386">
        <v>1.8068591999999987E-2</v>
      </c>
      <c r="AR119" s="386">
        <v>1.9927983999999961E-2</v>
      </c>
      <c r="AS119" s="386">
        <v>1.9927983999999899E-2</v>
      </c>
      <c r="AT119" s="386">
        <v>1.9927983999999885E-2</v>
      </c>
      <c r="AU119" s="386">
        <v>1.9927983999999864E-2</v>
      </c>
      <c r="AV119" s="386">
        <v>1.8068591999999946E-2</v>
      </c>
      <c r="AW119" s="386">
        <v>1.8068592000000057E-2</v>
      </c>
      <c r="AX119" s="386">
        <v>1.8068591999999987E-2</v>
      </c>
      <c r="AY119" s="386">
        <v>1.8068591999999987E-2</v>
      </c>
      <c r="AZ119" s="386">
        <v>1.8068592000000085E-2</v>
      </c>
      <c r="BA119" s="386">
        <v>1.8068591999999953E-2</v>
      </c>
      <c r="BB119" s="386">
        <v>1.8068592000000015E-2</v>
      </c>
      <c r="BC119" s="386">
        <v>1.8068591999999987E-2</v>
      </c>
      <c r="BD119" s="386">
        <v>1.9927983999999961E-2</v>
      </c>
      <c r="BE119" s="386">
        <v>1.9927983999999899E-2</v>
      </c>
      <c r="BF119" s="386">
        <v>1.9927983999999885E-2</v>
      </c>
      <c r="BG119" s="386">
        <v>1.9927983999999864E-2</v>
      </c>
      <c r="BH119" s="386">
        <v>1.8068591999999946E-2</v>
      </c>
      <c r="BI119" s="386">
        <v>1.8068592000000057E-2</v>
      </c>
      <c r="BJ119" s="386">
        <v>1.8068591999999987E-2</v>
      </c>
      <c r="BK119" s="386">
        <v>1.8068591999999987E-2</v>
      </c>
      <c r="BL119" s="386">
        <v>1.8068592000000085E-2</v>
      </c>
      <c r="BM119" s="386">
        <v>1.8068591999999953E-2</v>
      </c>
      <c r="BN119" s="386">
        <v>1.8068592000000015E-2</v>
      </c>
      <c r="BO119" s="386">
        <v>1.8068591999999987E-2</v>
      </c>
      <c r="BP119" s="386">
        <v>1.9927983999999961E-2</v>
      </c>
      <c r="BQ119" s="386">
        <v>1.9927983999999899E-2</v>
      </c>
      <c r="BR119" s="386">
        <v>1.9927983999999885E-2</v>
      </c>
      <c r="BS119" s="386">
        <v>1.9927983999999864E-2</v>
      </c>
      <c r="BT119" s="386">
        <v>1.8068591999999946E-2</v>
      </c>
      <c r="BU119" s="386">
        <v>1.8068592000000057E-2</v>
      </c>
      <c r="BV119" s="386">
        <v>1.8068591999999987E-2</v>
      </c>
      <c r="BW119" s="386">
        <v>1.8068591999999987E-2</v>
      </c>
      <c r="BX119" s="386">
        <v>1.8068592000000085E-2</v>
      </c>
      <c r="BY119" s="386">
        <v>1.8068591999999953E-2</v>
      </c>
      <c r="BZ119" s="386">
        <v>1.8068592000000015E-2</v>
      </c>
      <c r="CA119" s="386">
        <v>1.8068591999999987E-2</v>
      </c>
      <c r="CB119" s="386">
        <v>1.9927983999999961E-2</v>
      </c>
      <c r="CC119" s="386">
        <v>1.9927983999999899E-2</v>
      </c>
      <c r="CD119" s="386">
        <v>1.9927983999999885E-2</v>
      </c>
      <c r="CE119" s="386">
        <v>1.9927983999999864E-2</v>
      </c>
      <c r="CF119" s="386">
        <v>1.8068591999999946E-2</v>
      </c>
      <c r="CG119" s="386">
        <v>1.8068592000000057E-2</v>
      </c>
      <c r="CH119" s="386">
        <v>1.8068591999999987E-2</v>
      </c>
    </row>
    <row r="120" spans="1:86" hidden="1" x14ac:dyDescent="0.3">
      <c r="A120" s="561"/>
      <c r="B120" s="309" t="s">
        <v>145</v>
      </c>
      <c r="C120" s="120">
        <v>1.2195000000000001E-2</v>
      </c>
      <c r="D120" s="120">
        <v>1.2194E-2</v>
      </c>
      <c r="E120" s="120">
        <v>1.2194E-2</v>
      </c>
      <c r="F120" s="386">
        <v>1.8068592000000015E-2</v>
      </c>
      <c r="G120" s="386">
        <v>1.8068591999999987E-2</v>
      </c>
      <c r="H120" s="386">
        <v>1.9927983999999961E-2</v>
      </c>
      <c r="I120" s="386">
        <v>1.9927983999999899E-2</v>
      </c>
      <c r="J120" s="386">
        <v>1.9927983999999885E-2</v>
      </c>
      <c r="K120" s="386">
        <v>1.9927983999999864E-2</v>
      </c>
      <c r="L120" s="386">
        <v>1.8068591999999946E-2</v>
      </c>
      <c r="M120" s="386">
        <v>1.8068592000000057E-2</v>
      </c>
      <c r="N120" s="386">
        <v>1.8068591999999987E-2</v>
      </c>
      <c r="O120" s="386">
        <v>1.8068591999999987E-2</v>
      </c>
      <c r="P120" s="386">
        <v>1.8068592000000085E-2</v>
      </c>
      <c r="Q120" s="386">
        <v>1.8068591999999953E-2</v>
      </c>
      <c r="R120" s="386">
        <v>1.8068592000000015E-2</v>
      </c>
      <c r="S120" s="386">
        <v>1.8068591999999987E-2</v>
      </c>
      <c r="T120" s="386">
        <v>1.9927983999999961E-2</v>
      </c>
      <c r="U120" s="386">
        <v>1.9927983999999899E-2</v>
      </c>
      <c r="V120" s="386">
        <v>1.9927983999999885E-2</v>
      </c>
      <c r="W120" s="386">
        <v>1.9927983999999864E-2</v>
      </c>
      <c r="X120" s="386">
        <v>1.8068591999999946E-2</v>
      </c>
      <c r="Y120" s="386">
        <v>1.8068592000000057E-2</v>
      </c>
      <c r="Z120" s="386">
        <v>1.8068591999999987E-2</v>
      </c>
      <c r="AA120" s="386">
        <v>1.8068591999999987E-2</v>
      </c>
      <c r="AB120" s="386">
        <v>1.8068592000000085E-2</v>
      </c>
      <c r="AC120" s="386">
        <v>1.8068591999999953E-2</v>
      </c>
      <c r="AD120" s="386">
        <v>1.8068592000000015E-2</v>
      </c>
      <c r="AE120" s="386">
        <v>1.8068591999999987E-2</v>
      </c>
      <c r="AF120" s="386">
        <v>1.9927983999999961E-2</v>
      </c>
      <c r="AG120" s="386">
        <v>1.9927983999999899E-2</v>
      </c>
      <c r="AH120" s="386">
        <v>1.9927983999999885E-2</v>
      </c>
      <c r="AI120" s="386">
        <v>1.9927983999999864E-2</v>
      </c>
      <c r="AJ120" s="386">
        <v>1.8068591999999946E-2</v>
      </c>
      <c r="AK120" s="386">
        <v>1.8068592000000057E-2</v>
      </c>
      <c r="AL120" s="386">
        <v>1.8068591999999987E-2</v>
      </c>
      <c r="AM120" s="386">
        <v>1.8068591999999987E-2</v>
      </c>
      <c r="AN120" s="386">
        <v>1.8068592000000085E-2</v>
      </c>
      <c r="AO120" s="386">
        <v>1.8068591999999953E-2</v>
      </c>
      <c r="AP120" s="386">
        <v>1.8068592000000015E-2</v>
      </c>
      <c r="AQ120" s="386">
        <v>1.8068591999999987E-2</v>
      </c>
      <c r="AR120" s="386">
        <v>1.9927983999999961E-2</v>
      </c>
      <c r="AS120" s="386">
        <v>1.9927983999999899E-2</v>
      </c>
      <c r="AT120" s="386">
        <v>1.9927983999999885E-2</v>
      </c>
      <c r="AU120" s="386">
        <v>1.9927983999999864E-2</v>
      </c>
      <c r="AV120" s="386">
        <v>1.8068591999999946E-2</v>
      </c>
      <c r="AW120" s="386">
        <v>1.8068592000000057E-2</v>
      </c>
      <c r="AX120" s="386">
        <v>1.8068591999999987E-2</v>
      </c>
      <c r="AY120" s="386">
        <v>1.8068591999999987E-2</v>
      </c>
      <c r="AZ120" s="386">
        <v>1.8068592000000085E-2</v>
      </c>
      <c r="BA120" s="386">
        <v>1.8068591999999953E-2</v>
      </c>
      <c r="BB120" s="386">
        <v>1.8068592000000015E-2</v>
      </c>
      <c r="BC120" s="386">
        <v>1.8068591999999987E-2</v>
      </c>
      <c r="BD120" s="386">
        <v>1.9927983999999961E-2</v>
      </c>
      <c r="BE120" s="386">
        <v>1.9927983999999899E-2</v>
      </c>
      <c r="BF120" s="386">
        <v>1.9927983999999885E-2</v>
      </c>
      <c r="BG120" s="386">
        <v>1.9927983999999864E-2</v>
      </c>
      <c r="BH120" s="386">
        <v>1.8068591999999946E-2</v>
      </c>
      <c r="BI120" s="386">
        <v>1.8068592000000057E-2</v>
      </c>
      <c r="BJ120" s="386">
        <v>1.8068591999999987E-2</v>
      </c>
      <c r="BK120" s="386">
        <v>1.8068591999999987E-2</v>
      </c>
      <c r="BL120" s="386">
        <v>1.8068592000000085E-2</v>
      </c>
      <c r="BM120" s="386">
        <v>1.8068591999999953E-2</v>
      </c>
      <c r="BN120" s="386">
        <v>1.8068592000000015E-2</v>
      </c>
      <c r="BO120" s="386">
        <v>1.8068591999999987E-2</v>
      </c>
      <c r="BP120" s="386">
        <v>1.9927983999999961E-2</v>
      </c>
      <c r="BQ120" s="386">
        <v>1.9927983999999899E-2</v>
      </c>
      <c r="BR120" s="386">
        <v>1.9927983999999885E-2</v>
      </c>
      <c r="BS120" s="386">
        <v>1.9927983999999864E-2</v>
      </c>
      <c r="BT120" s="386">
        <v>1.8068591999999946E-2</v>
      </c>
      <c r="BU120" s="386">
        <v>1.8068592000000057E-2</v>
      </c>
      <c r="BV120" s="386">
        <v>1.8068591999999987E-2</v>
      </c>
      <c r="BW120" s="386">
        <v>1.8068591999999987E-2</v>
      </c>
      <c r="BX120" s="386">
        <v>1.8068592000000085E-2</v>
      </c>
      <c r="BY120" s="386">
        <v>1.8068591999999953E-2</v>
      </c>
      <c r="BZ120" s="386">
        <v>1.8068592000000015E-2</v>
      </c>
      <c r="CA120" s="386">
        <v>1.8068591999999987E-2</v>
      </c>
      <c r="CB120" s="386">
        <v>1.9927983999999961E-2</v>
      </c>
      <c r="CC120" s="386">
        <v>1.9927983999999899E-2</v>
      </c>
      <c r="CD120" s="386">
        <v>1.9927983999999885E-2</v>
      </c>
      <c r="CE120" s="386">
        <v>1.9927983999999864E-2</v>
      </c>
      <c r="CF120" s="386">
        <v>1.8068591999999946E-2</v>
      </c>
      <c r="CG120" s="386">
        <v>1.8068592000000057E-2</v>
      </c>
      <c r="CH120" s="386">
        <v>1.8068591999999987E-2</v>
      </c>
    </row>
    <row r="121" spans="1:86" hidden="1" x14ac:dyDescent="0.3">
      <c r="A121" s="561"/>
      <c r="B121" s="309" t="s">
        <v>67</v>
      </c>
      <c r="C121" s="120">
        <v>1.2195000000000001E-2</v>
      </c>
      <c r="D121" s="120">
        <v>1.2195000000000001E-2</v>
      </c>
      <c r="E121" s="120">
        <v>1.2194E-2</v>
      </c>
      <c r="F121" s="386">
        <v>1.8068592000000015E-2</v>
      </c>
      <c r="G121" s="386">
        <v>1.8068591999999987E-2</v>
      </c>
      <c r="H121" s="386">
        <v>1.9927983999999961E-2</v>
      </c>
      <c r="I121" s="386">
        <v>1.9927983999999899E-2</v>
      </c>
      <c r="J121" s="386">
        <v>1.9927983999999885E-2</v>
      </c>
      <c r="K121" s="386">
        <v>1.9927983999999864E-2</v>
      </c>
      <c r="L121" s="386">
        <v>1.8068591999999946E-2</v>
      </c>
      <c r="M121" s="386">
        <v>1.8068592000000057E-2</v>
      </c>
      <c r="N121" s="386">
        <v>1.8068591999999987E-2</v>
      </c>
      <c r="O121" s="386">
        <v>1.8068591999999987E-2</v>
      </c>
      <c r="P121" s="386">
        <v>1.8068592000000085E-2</v>
      </c>
      <c r="Q121" s="386">
        <v>1.8068591999999953E-2</v>
      </c>
      <c r="R121" s="386">
        <v>1.8068592000000015E-2</v>
      </c>
      <c r="S121" s="386">
        <v>1.8068591999999987E-2</v>
      </c>
      <c r="T121" s="386">
        <v>1.9927983999999961E-2</v>
      </c>
      <c r="U121" s="386">
        <v>1.9927983999999899E-2</v>
      </c>
      <c r="V121" s="386">
        <v>1.9927983999999885E-2</v>
      </c>
      <c r="W121" s="386">
        <v>1.9927983999999864E-2</v>
      </c>
      <c r="X121" s="386">
        <v>1.8068591999999946E-2</v>
      </c>
      <c r="Y121" s="386">
        <v>1.8068592000000057E-2</v>
      </c>
      <c r="Z121" s="386">
        <v>1.8068591999999987E-2</v>
      </c>
      <c r="AA121" s="386">
        <v>1.8068591999999987E-2</v>
      </c>
      <c r="AB121" s="386">
        <v>1.8068592000000085E-2</v>
      </c>
      <c r="AC121" s="386">
        <v>1.8068591999999953E-2</v>
      </c>
      <c r="AD121" s="386">
        <v>1.8068592000000015E-2</v>
      </c>
      <c r="AE121" s="386">
        <v>1.8068591999999987E-2</v>
      </c>
      <c r="AF121" s="386">
        <v>1.9927983999999961E-2</v>
      </c>
      <c r="AG121" s="386">
        <v>1.9927983999999899E-2</v>
      </c>
      <c r="AH121" s="386">
        <v>1.9927983999999885E-2</v>
      </c>
      <c r="AI121" s="386">
        <v>1.9927983999999864E-2</v>
      </c>
      <c r="AJ121" s="386">
        <v>1.8068591999999946E-2</v>
      </c>
      <c r="AK121" s="386">
        <v>1.8068592000000057E-2</v>
      </c>
      <c r="AL121" s="386">
        <v>1.8068591999999987E-2</v>
      </c>
      <c r="AM121" s="386">
        <v>1.8068591999999987E-2</v>
      </c>
      <c r="AN121" s="386">
        <v>1.8068592000000085E-2</v>
      </c>
      <c r="AO121" s="386">
        <v>1.8068591999999953E-2</v>
      </c>
      <c r="AP121" s="386">
        <v>1.8068592000000015E-2</v>
      </c>
      <c r="AQ121" s="386">
        <v>1.8068591999999987E-2</v>
      </c>
      <c r="AR121" s="386">
        <v>1.9927983999999961E-2</v>
      </c>
      <c r="AS121" s="386">
        <v>1.9927983999999899E-2</v>
      </c>
      <c r="AT121" s="386">
        <v>1.9927983999999885E-2</v>
      </c>
      <c r="AU121" s="386">
        <v>1.9927983999999864E-2</v>
      </c>
      <c r="AV121" s="386">
        <v>1.8068591999999946E-2</v>
      </c>
      <c r="AW121" s="386">
        <v>1.8068592000000057E-2</v>
      </c>
      <c r="AX121" s="386">
        <v>1.8068591999999987E-2</v>
      </c>
      <c r="AY121" s="386">
        <v>1.8068591999999987E-2</v>
      </c>
      <c r="AZ121" s="386">
        <v>1.8068592000000085E-2</v>
      </c>
      <c r="BA121" s="386">
        <v>1.8068591999999953E-2</v>
      </c>
      <c r="BB121" s="386">
        <v>1.8068592000000015E-2</v>
      </c>
      <c r="BC121" s="386">
        <v>1.8068591999999987E-2</v>
      </c>
      <c r="BD121" s="386">
        <v>1.9927983999999961E-2</v>
      </c>
      <c r="BE121" s="386">
        <v>1.9927983999999899E-2</v>
      </c>
      <c r="BF121" s="386">
        <v>1.9927983999999885E-2</v>
      </c>
      <c r="BG121" s="386">
        <v>1.9927983999999864E-2</v>
      </c>
      <c r="BH121" s="386">
        <v>1.8068591999999946E-2</v>
      </c>
      <c r="BI121" s="386">
        <v>1.8068592000000057E-2</v>
      </c>
      <c r="BJ121" s="386">
        <v>1.8068591999999987E-2</v>
      </c>
      <c r="BK121" s="386">
        <v>1.8068591999999987E-2</v>
      </c>
      <c r="BL121" s="386">
        <v>1.8068592000000085E-2</v>
      </c>
      <c r="BM121" s="386">
        <v>1.8068591999999953E-2</v>
      </c>
      <c r="BN121" s="386">
        <v>1.8068592000000015E-2</v>
      </c>
      <c r="BO121" s="386">
        <v>1.8068591999999987E-2</v>
      </c>
      <c r="BP121" s="386">
        <v>1.9927983999999961E-2</v>
      </c>
      <c r="BQ121" s="386">
        <v>1.9927983999999899E-2</v>
      </c>
      <c r="BR121" s="386">
        <v>1.9927983999999885E-2</v>
      </c>
      <c r="BS121" s="386">
        <v>1.9927983999999864E-2</v>
      </c>
      <c r="BT121" s="386">
        <v>1.8068591999999946E-2</v>
      </c>
      <c r="BU121" s="386">
        <v>1.8068592000000057E-2</v>
      </c>
      <c r="BV121" s="386">
        <v>1.8068591999999987E-2</v>
      </c>
      <c r="BW121" s="386">
        <v>1.8068591999999987E-2</v>
      </c>
      <c r="BX121" s="386">
        <v>1.8068592000000085E-2</v>
      </c>
      <c r="BY121" s="386">
        <v>1.8068591999999953E-2</v>
      </c>
      <c r="BZ121" s="386">
        <v>1.8068592000000015E-2</v>
      </c>
      <c r="CA121" s="386">
        <v>1.8068591999999987E-2</v>
      </c>
      <c r="CB121" s="386">
        <v>1.9927983999999961E-2</v>
      </c>
      <c r="CC121" s="386">
        <v>1.9927983999999899E-2</v>
      </c>
      <c r="CD121" s="386">
        <v>1.9927983999999885E-2</v>
      </c>
      <c r="CE121" s="386">
        <v>1.9927983999999864E-2</v>
      </c>
      <c r="CF121" s="386">
        <v>1.8068591999999946E-2</v>
      </c>
      <c r="CG121" s="386">
        <v>1.8068592000000057E-2</v>
      </c>
      <c r="CH121" s="386">
        <v>1.8068591999999987E-2</v>
      </c>
    </row>
    <row r="122" spans="1:86" ht="15" hidden="1" thickBot="1" x14ac:dyDescent="0.35">
      <c r="A122" s="562"/>
      <c r="B122" s="310" t="s">
        <v>68</v>
      </c>
      <c r="C122" s="121">
        <v>1.2194E-2</v>
      </c>
      <c r="D122" s="121">
        <v>1.2194E-2</v>
      </c>
      <c r="E122" s="121">
        <v>1.2195000000000001E-2</v>
      </c>
      <c r="F122" s="386">
        <v>1.8068592000000015E-2</v>
      </c>
      <c r="G122" s="386">
        <v>1.8068591999999987E-2</v>
      </c>
      <c r="H122" s="386">
        <v>1.9927983999999961E-2</v>
      </c>
      <c r="I122" s="386">
        <v>1.9927983999999899E-2</v>
      </c>
      <c r="J122" s="386">
        <v>1.9927983999999885E-2</v>
      </c>
      <c r="K122" s="386">
        <v>1.9927983999999864E-2</v>
      </c>
      <c r="L122" s="386">
        <v>1.8068591999999946E-2</v>
      </c>
      <c r="M122" s="386">
        <v>1.8068592000000057E-2</v>
      </c>
      <c r="N122" s="386">
        <v>1.8068591999999987E-2</v>
      </c>
      <c r="O122" s="386">
        <v>1.8068591999999987E-2</v>
      </c>
      <c r="P122" s="386">
        <v>1.8068592000000085E-2</v>
      </c>
      <c r="Q122" s="386">
        <v>1.8068591999999953E-2</v>
      </c>
      <c r="R122" s="386">
        <v>1.8068592000000015E-2</v>
      </c>
      <c r="S122" s="386">
        <v>1.8068591999999987E-2</v>
      </c>
      <c r="T122" s="386">
        <v>1.9927983999999961E-2</v>
      </c>
      <c r="U122" s="386">
        <v>1.9927983999999899E-2</v>
      </c>
      <c r="V122" s="386">
        <v>1.9927983999999885E-2</v>
      </c>
      <c r="W122" s="386">
        <v>1.9927983999999864E-2</v>
      </c>
      <c r="X122" s="386">
        <v>1.8068591999999946E-2</v>
      </c>
      <c r="Y122" s="386">
        <v>1.8068592000000057E-2</v>
      </c>
      <c r="Z122" s="386">
        <v>1.8068591999999987E-2</v>
      </c>
      <c r="AA122" s="386">
        <v>1.8068591999999987E-2</v>
      </c>
      <c r="AB122" s="386">
        <v>1.8068592000000085E-2</v>
      </c>
      <c r="AC122" s="386">
        <v>1.8068591999999953E-2</v>
      </c>
      <c r="AD122" s="386">
        <v>1.8068592000000015E-2</v>
      </c>
      <c r="AE122" s="386">
        <v>1.8068591999999987E-2</v>
      </c>
      <c r="AF122" s="386">
        <v>1.9927983999999961E-2</v>
      </c>
      <c r="AG122" s="386">
        <v>1.9927983999999899E-2</v>
      </c>
      <c r="AH122" s="386">
        <v>1.9927983999999885E-2</v>
      </c>
      <c r="AI122" s="386">
        <v>1.9927983999999864E-2</v>
      </c>
      <c r="AJ122" s="386">
        <v>1.8068591999999946E-2</v>
      </c>
      <c r="AK122" s="386">
        <v>1.8068592000000057E-2</v>
      </c>
      <c r="AL122" s="386">
        <v>1.8068591999999987E-2</v>
      </c>
      <c r="AM122" s="386">
        <v>1.8068591999999987E-2</v>
      </c>
      <c r="AN122" s="386">
        <v>1.8068592000000085E-2</v>
      </c>
      <c r="AO122" s="386">
        <v>1.8068591999999953E-2</v>
      </c>
      <c r="AP122" s="386">
        <v>1.8068592000000015E-2</v>
      </c>
      <c r="AQ122" s="386">
        <v>1.8068591999999987E-2</v>
      </c>
      <c r="AR122" s="386">
        <v>1.9927983999999961E-2</v>
      </c>
      <c r="AS122" s="386">
        <v>1.9927983999999899E-2</v>
      </c>
      <c r="AT122" s="386">
        <v>1.9927983999999885E-2</v>
      </c>
      <c r="AU122" s="386">
        <v>1.9927983999999864E-2</v>
      </c>
      <c r="AV122" s="386">
        <v>1.8068591999999946E-2</v>
      </c>
      <c r="AW122" s="386">
        <v>1.8068592000000057E-2</v>
      </c>
      <c r="AX122" s="386">
        <v>1.8068591999999987E-2</v>
      </c>
      <c r="AY122" s="386">
        <v>1.8068591999999987E-2</v>
      </c>
      <c r="AZ122" s="386">
        <v>1.8068592000000085E-2</v>
      </c>
      <c r="BA122" s="386">
        <v>1.8068591999999953E-2</v>
      </c>
      <c r="BB122" s="386">
        <v>1.8068592000000015E-2</v>
      </c>
      <c r="BC122" s="386">
        <v>1.8068591999999987E-2</v>
      </c>
      <c r="BD122" s="386">
        <v>1.9927983999999961E-2</v>
      </c>
      <c r="BE122" s="386">
        <v>1.9927983999999899E-2</v>
      </c>
      <c r="BF122" s="386">
        <v>1.9927983999999885E-2</v>
      </c>
      <c r="BG122" s="386">
        <v>1.9927983999999864E-2</v>
      </c>
      <c r="BH122" s="386">
        <v>1.8068591999999946E-2</v>
      </c>
      <c r="BI122" s="386">
        <v>1.8068592000000057E-2</v>
      </c>
      <c r="BJ122" s="386">
        <v>1.8068591999999987E-2</v>
      </c>
      <c r="BK122" s="386">
        <v>1.8068591999999987E-2</v>
      </c>
      <c r="BL122" s="386">
        <v>1.8068592000000085E-2</v>
      </c>
      <c r="BM122" s="386">
        <v>1.8068591999999953E-2</v>
      </c>
      <c r="BN122" s="386">
        <v>1.8068592000000015E-2</v>
      </c>
      <c r="BO122" s="386">
        <v>1.8068591999999987E-2</v>
      </c>
      <c r="BP122" s="386">
        <v>1.9927983999999961E-2</v>
      </c>
      <c r="BQ122" s="386">
        <v>1.9927983999999899E-2</v>
      </c>
      <c r="BR122" s="386">
        <v>1.9927983999999885E-2</v>
      </c>
      <c r="BS122" s="386">
        <v>1.9927983999999864E-2</v>
      </c>
      <c r="BT122" s="386">
        <v>1.8068591999999946E-2</v>
      </c>
      <c r="BU122" s="386">
        <v>1.8068592000000057E-2</v>
      </c>
      <c r="BV122" s="386">
        <v>1.8068591999999987E-2</v>
      </c>
      <c r="BW122" s="386">
        <v>1.8068591999999987E-2</v>
      </c>
      <c r="BX122" s="386">
        <v>1.8068592000000085E-2</v>
      </c>
      <c r="BY122" s="386">
        <v>1.8068591999999953E-2</v>
      </c>
      <c r="BZ122" s="386">
        <v>1.8068592000000015E-2</v>
      </c>
      <c r="CA122" s="386">
        <v>1.8068591999999987E-2</v>
      </c>
      <c r="CB122" s="386">
        <v>1.9927983999999961E-2</v>
      </c>
      <c r="CC122" s="386">
        <v>1.9927983999999899E-2</v>
      </c>
      <c r="CD122" s="386">
        <v>1.9927983999999885E-2</v>
      </c>
      <c r="CE122" s="386">
        <v>1.9927983999999864E-2</v>
      </c>
      <c r="CF122" s="386">
        <v>1.8068591999999946E-2</v>
      </c>
      <c r="CG122" s="386">
        <v>1.8068592000000057E-2</v>
      </c>
      <c r="CH122" s="386">
        <v>1.8068591999999987E-2</v>
      </c>
    </row>
    <row r="123" spans="1:86" hidden="1" x14ac:dyDescent="0.3">
      <c r="A123" s="122"/>
      <c r="B123" s="122"/>
      <c r="C123" s="123"/>
      <c r="D123" s="123"/>
      <c r="E123" s="123"/>
      <c r="F123" s="123"/>
      <c r="G123" s="123"/>
      <c r="H123" s="123"/>
      <c r="I123" s="123"/>
      <c r="J123" s="123"/>
      <c r="K123" s="123"/>
      <c r="L123" s="123"/>
      <c r="M123" s="123"/>
      <c r="N123" s="123"/>
    </row>
    <row r="124" spans="1:86" ht="15" hidden="1" thickBot="1" x14ac:dyDescent="0.35"/>
    <row r="125" spans="1:86" ht="15" hidden="1" thickBot="1" x14ac:dyDescent="0.35">
      <c r="C125" s="585" t="s">
        <v>158</v>
      </c>
      <c r="D125" s="585"/>
      <c r="E125" s="585"/>
      <c r="F125" s="585"/>
      <c r="G125" s="585"/>
      <c r="H125" s="585"/>
      <c r="I125" s="585"/>
      <c r="J125" s="585"/>
      <c r="K125" s="585"/>
      <c r="L125" s="585"/>
      <c r="M125" s="585"/>
      <c r="N125" s="585"/>
      <c r="O125" s="585" t="s">
        <v>158</v>
      </c>
      <c r="P125" s="585"/>
      <c r="Q125" s="585"/>
      <c r="R125" s="585"/>
      <c r="S125" s="585"/>
      <c r="T125" s="585"/>
      <c r="U125" s="585"/>
      <c r="V125" s="585"/>
      <c r="W125" s="585"/>
      <c r="X125" s="585"/>
      <c r="Y125" s="585"/>
      <c r="Z125" s="585"/>
      <c r="AA125" s="585" t="s">
        <v>158</v>
      </c>
      <c r="AB125" s="585"/>
      <c r="AC125" s="585"/>
      <c r="AD125" s="585"/>
      <c r="AE125" s="585"/>
      <c r="AF125" s="585"/>
      <c r="AG125" s="585"/>
      <c r="AH125" s="585"/>
      <c r="AI125" s="585"/>
      <c r="AJ125" s="585"/>
      <c r="AK125" s="585"/>
      <c r="AL125" s="585"/>
      <c r="AM125" s="585" t="s">
        <v>158</v>
      </c>
      <c r="AN125" s="585"/>
      <c r="AO125" s="585"/>
      <c r="AP125" s="585"/>
      <c r="AQ125" s="585"/>
      <c r="AR125" s="585"/>
      <c r="AS125" s="585"/>
      <c r="AT125" s="585"/>
      <c r="AU125" s="585"/>
      <c r="AV125" s="585"/>
      <c r="AW125" s="585"/>
      <c r="AX125" s="585"/>
      <c r="AY125" s="585" t="s">
        <v>158</v>
      </c>
      <c r="AZ125" s="585"/>
      <c r="BA125" s="585"/>
      <c r="BB125" s="585"/>
      <c r="BC125" s="585"/>
      <c r="BD125" s="585"/>
      <c r="BE125" s="585"/>
      <c r="BF125" s="585"/>
      <c r="BG125" s="585"/>
      <c r="BH125" s="585"/>
      <c r="BI125" s="585"/>
      <c r="BJ125" s="585"/>
      <c r="BK125" s="585" t="s">
        <v>158</v>
      </c>
      <c r="BL125" s="585"/>
      <c r="BM125" s="585"/>
      <c r="BN125" s="585"/>
      <c r="BO125" s="585"/>
      <c r="BP125" s="585"/>
      <c r="BQ125" s="585"/>
      <c r="BR125" s="585"/>
      <c r="BS125" s="585"/>
      <c r="BT125" s="585"/>
      <c r="BU125" s="585"/>
      <c r="BV125" s="585"/>
      <c r="BW125" s="585" t="s">
        <v>158</v>
      </c>
      <c r="BX125" s="585"/>
      <c r="BY125" s="585"/>
      <c r="BZ125" s="585"/>
      <c r="CA125" s="585"/>
      <c r="CB125" s="585"/>
      <c r="CC125" s="585"/>
      <c r="CD125" s="585"/>
      <c r="CE125" s="585"/>
      <c r="CF125" s="585"/>
      <c r="CG125" s="585"/>
      <c r="CH125" s="585"/>
    </row>
    <row r="126" spans="1:86" ht="15.6" hidden="1" x14ac:dyDescent="0.3">
      <c r="A126" s="560" t="s">
        <v>159</v>
      </c>
      <c r="B126" s="305" t="s">
        <v>178</v>
      </c>
      <c r="C126" s="334">
        <f>C4</f>
        <v>43831</v>
      </c>
      <c r="D126" s="334">
        <f t="shared" ref="D126:BO126" si="85">D4</f>
        <v>43862</v>
      </c>
      <c r="E126" s="334">
        <f t="shared" si="85"/>
        <v>43891</v>
      </c>
      <c r="F126" s="334">
        <f t="shared" si="85"/>
        <v>43922</v>
      </c>
      <c r="G126" s="334">
        <f t="shared" si="85"/>
        <v>43952</v>
      </c>
      <c r="H126" s="334">
        <f t="shared" si="85"/>
        <v>43983</v>
      </c>
      <c r="I126" s="334">
        <f t="shared" si="85"/>
        <v>44013</v>
      </c>
      <c r="J126" s="334">
        <f t="shared" si="85"/>
        <v>44044</v>
      </c>
      <c r="K126" s="334">
        <f t="shared" si="85"/>
        <v>44075</v>
      </c>
      <c r="L126" s="334">
        <f t="shared" si="85"/>
        <v>44105</v>
      </c>
      <c r="M126" s="334">
        <f t="shared" si="85"/>
        <v>44136</v>
      </c>
      <c r="N126" s="334">
        <f t="shared" si="85"/>
        <v>44166</v>
      </c>
      <c r="O126" s="334">
        <f t="shared" si="85"/>
        <v>44197</v>
      </c>
      <c r="P126" s="334">
        <f t="shared" si="85"/>
        <v>44228</v>
      </c>
      <c r="Q126" s="334">
        <f t="shared" si="85"/>
        <v>44256</v>
      </c>
      <c r="R126" s="334">
        <f t="shared" si="85"/>
        <v>44287</v>
      </c>
      <c r="S126" s="334">
        <f t="shared" si="85"/>
        <v>44317</v>
      </c>
      <c r="T126" s="334">
        <f t="shared" si="85"/>
        <v>44348</v>
      </c>
      <c r="U126" s="334">
        <f t="shared" si="85"/>
        <v>44378</v>
      </c>
      <c r="V126" s="334">
        <f t="shared" si="85"/>
        <v>44409</v>
      </c>
      <c r="W126" s="334">
        <f t="shared" si="85"/>
        <v>44440</v>
      </c>
      <c r="X126" s="334">
        <f t="shared" si="85"/>
        <v>44470</v>
      </c>
      <c r="Y126" s="334">
        <f t="shared" si="85"/>
        <v>44501</v>
      </c>
      <c r="Z126" s="334">
        <f t="shared" si="85"/>
        <v>44531</v>
      </c>
      <c r="AA126" s="334">
        <f t="shared" si="85"/>
        <v>44562</v>
      </c>
      <c r="AB126" s="334">
        <f t="shared" si="85"/>
        <v>44593</v>
      </c>
      <c r="AC126" s="334">
        <f t="shared" si="85"/>
        <v>44621</v>
      </c>
      <c r="AD126" s="334">
        <f t="shared" si="85"/>
        <v>44652</v>
      </c>
      <c r="AE126" s="334">
        <f t="shared" si="85"/>
        <v>44682</v>
      </c>
      <c r="AF126" s="334">
        <f t="shared" si="85"/>
        <v>44713</v>
      </c>
      <c r="AG126" s="334">
        <f t="shared" si="85"/>
        <v>44743</v>
      </c>
      <c r="AH126" s="334">
        <f t="shared" si="85"/>
        <v>44774</v>
      </c>
      <c r="AI126" s="334">
        <f t="shared" si="85"/>
        <v>44805</v>
      </c>
      <c r="AJ126" s="334">
        <f t="shared" si="85"/>
        <v>44835</v>
      </c>
      <c r="AK126" s="334">
        <f t="shared" si="85"/>
        <v>44866</v>
      </c>
      <c r="AL126" s="334">
        <f t="shared" si="85"/>
        <v>44896</v>
      </c>
      <c r="AM126" s="334">
        <f t="shared" si="85"/>
        <v>44927</v>
      </c>
      <c r="AN126" s="334">
        <f t="shared" si="85"/>
        <v>44958</v>
      </c>
      <c r="AO126" s="334">
        <f t="shared" si="85"/>
        <v>44986</v>
      </c>
      <c r="AP126" s="334">
        <f t="shared" si="85"/>
        <v>45017</v>
      </c>
      <c r="AQ126" s="334">
        <f t="shared" si="85"/>
        <v>45047</v>
      </c>
      <c r="AR126" s="334">
        <f t="shared" si="85"/>
        <v>45078</v>
      </c>
      <c r="AS126" s="334">
        <f t="shared" si="85"/>
        <v>45108</v>
      </c>
      <c r="AT126" s="334">
        <f t="shared" si="85"/>
        <v>45139</v>
      </c>
      <c r="AU126" s="334">
        <f t="shared" si="85"/>
        <v>45170</v>
      </c>
      <c r="AV126" s="334">
        <f t="shared" si="85"/>
        <v>45200</v>
      </c>
      <c r="AW126" s="334">
        <f t="shared" si="85"/>
        <v>45231</v>
      </c>
      <c r="AX126" s="334">
        <f t="shared" si="85"/>
        <v>45261</v>
      </c>
      <c r="AY126" s="334">
        <f t="shared" si="85"/>
        <v>45292</v>
      </c>
      <c r="AZ126" s="334">
        <f t="shared" si="85"/>
        <v>45323</v>
      </c>
      <c r="BA126" s="334">
        <f t="shared" si="85"/>
        <v>45352</v>
      </c>
      <c r="BB126" s="334">
        <f t="shared" si="85"/>
        <v>45383</v>
      </c>
      <c r="BC126" s="334">
        <f t="shared" si="85"/>
        <v>45413</v>
      </c>
      <c r="BD126" s="334">
        <f t="shared" si="85"/>
        <v>45444</v>
      </c>
      <c r="BE126" s="334">
        <f t="shared" si="85"/>
        <v>45474</v>
      </c>
      <c r="BF126" s="334">
        <f t="shared" si="85"/>
        <v>45505</v>
      </c>
      <c r="BG126" s="334">
        <f t="shared" si="85"/>
        <v>45536</v>
      </c>
      <c r="BH126" s="334">
        <f t="shared" si="85"/>
        <v>45566</v>
      </c>
      <c r="BI126" s="334">
        <f t="shared" si="85"/>
        <v>45597</v>
      </c>
      <c r="BJ126" s="334">
        <f t="shared" si="85"/>
        <v>45627</v>
      </c>
      <c r="BK126" s="334">
        <f t="shared" si="85"/>
        <v>45658</v>
      </c>
      <c r="BL126" s="334">
        <f t="shared" si="85"/>
        <v>45689</v>
      </c>
      <c r="BM126" s="334">
        <f t="shared" si="85"/>
        <v>45717</v>
      </c>
      <c r="BN126" s="334">
        <f t="shared" si="85"/>
        <v>45748</v>
      </c>
      <c r="BO126" s="334">
        <f t="shared" si="85"/>
        <v>45778</v>
      </c>
      <c r="BP126" s="334">
        <f t="shared" ref="BP126:CH126" si="86">BP4</f>
        <v>45809</v>
      </c>
      <c r="BQ126" s="334">
        <f t="shared" si="86"/>
        <v>45839</v>
      </c>
      <c r="BR126" s="334">
        <f t="shared" si="86"/>
        <v>45870</v>
      </c>
      <c r="BS126" s="334">
        <f t="shared" si="86"/>
        <v>45901</v>
      </c>
      <c r="BT126" s="334">
        <f t="shared" si="86"/>
        <v>45931</v>
      </c>
      <c r="BU126" s="334">
        <f t="shared" si="86"/>
        <v>45962</v>
      </c>
      <c r="BV126" s="334">
        <f t="shared" si="86"/>
        <v>45992</v>
      </c>
      <c r="BW126" s="334">
        <f t="shared" si="86"/>
        <v>46023</v>
      </c>
      <c r="BX126" s="334">
        <f t="shared" si="86"/>
        <v>46054</v>
      </c>
      <c r="BY126" s="334">
        <f t="shared" si="86"/>
        <v>46082</v>
      </c>
      <c r="BZ126" s="334">
        <f t="shared" si="86"/>
        <v>46113</v>
      </c>
      <c r="CA126" s="334">
        <f t="shared" si="86"/>
        <v>46143</v>
      </c>
      <c r="CB126" s="334">
        <f t="shared" si="86"/>
        <v>46174</v>
      </c>
      <c r="CC126" s="334">
        <f t="shared" si="86"/>
        <v>46204</v>
      </c>
      <c r="CD126" s="334">
        <f t="shared" si="86"/>
        <v>46235</v>
      </c>
      <c r="CE126" s="334">
        <f t="shared" si="86"/>
        <v>46266</v>
      </c>
      <c r="CF126" s="334">
        <f t="shared" si="86"/>
        <v>46296</v>
      </c>
      <c r="CG126" s="334">
        <f t="shared" si="86"/>
        <v>46327</v>
      </c>
      <c r="CH126" s="335">
        <f t="shared" si="86"/>
        <v>46357</v>
      </c>
    </row>
    <row r="127" spans="1:86" hidden="1" x14ac:dyDescent="0.3">
      <c r="A127" s="561"/>
      <c r="B127" s="308" t="s">
        <v>141</v>
      </c>
      <c r="C127" s="125">
        <v>1.0126E-2</v>
      </c>
      <c r="D127" s="125">
        <v>1.0828000000000001E-2</v>
      </c>
      <c r="E127" s="125">
        <v>1.0834E-2</v>
      </c>
      <c r="F127" s="390">
        <v>9.3300694720660927E-3</v>
      </c>
      <c r="G127" s="390">
        <v>1.3190972391467491E-2</v>
      </c>
      <c r="H127" s="390">
        <v>3.3396509974146636E-2</v>
      </c>
      <c r="I127" s="390">
        <v>3.0311628255511709E-2</v>
      </c>
      <c r="J127" s="390">
        <v>3.0025700532701628E-2</v>
      </c>
      <c r="K127" s="390">
        <v>3.0999168728459075E-2</v>
      </c>
      <c r="L127" s="390">
        <v>1.4333326703126323E-2</v>
      </c>
      <c r="M127" s="390">
        <v>1.2574297781386794E-2</v>
      </c>
      <c r="N127" s="390">
        <v>1.0783770658233277E-2</v>
      </c>
      <c r="O127" s="390">
        <v>8.6905396105985688E-3</v>
      </c>
      <c r="P127" s="390">
        <v>9.1843635285924711E-3</v>
      </c>
      <c r="Q127" s="390">
        <v>9.3172995483337146E-3</v>
      </c>
      <c r="R127" s="390">
        <v>9.3300694720660927E-3</v>
      </c>
      <c r="S127" s="390">
        <v>1.3190972391467491E-2</v>
      </c>
      <c r="T127" s="390">
        <v>3.3396509974146636E-2</v>
      </c>
      <c r="U127" s="390">
        <v>3.0311628255511709E-2</v>
      </c>
      <c r="V127" s="390">
        <v>3.0025700532701628E-2</v>
      </c>
      <c r="W127" s="390">
        <v>3.0999168728459075E-2</v>
      </c>
      <c r="X127" s="390">
        <v>1.4333326703126323E-2</v>
      </c>
      <c r="Y127" s="390">
        <v>1.2574297781386794E-2</v>
      </c>
      <c r="Z127" s="390">
        <v>1.0783770658233277E-2</v>
      </c>
      <c r="AA127" s="390">
        <v>8.6905396105985688E-3</v>
      </c>
      <c r="AB127" s="390">
        <v>9.1843635285924711E-3</v>
      </c>
      <c r="AC127" s="390">
        <v>9.3172995483337146E-3</v>
      </c>
      <c r="AD127" s="390">
        <v>9.3300694720660927E-3</v>
      </c>
      <c r="AE127" s="390">
        <v>1.3190972391467491E-2</v>
      </c>
      <c r="AF127" s="390">
        <v>3.3396509974146636E-2</v>
      </c>
      <c r="AG127" s="390">
        <v>3.0311628255511709E-2</v>
      </c>
      <c r="AH127" s="390">
        <v>3.0025700532701628E-2</v>
      </c>
      <c r="AI127" s="390">
        <v>3.0999168728459075E-2</v>
      </c>
      <c r="AJ127" s="390">
        <v>1.4333326703126323E-2</v>
      </c>
      <c r="AK127" s="390">
        <v>1.2574297781386794E-2</v>
      </c>
      <c r="AL127" s="390">
        <v>1.0783770658233277E-2</v>
      </c>
      <c r="AM127" s="390">
        <v>8.6905396105985688E-3</v>
      </c>
      <c r="AN127" s="390">
        <v>9.1843635285924711E-3</v>
      </c>
      <c r="AO127" s="390">
        <v>9.3172995483337146E-3</v>
      </c>
      <c r="AP127" s="390">
        <v>9.3300694720660927E-3</v>
      </c>
      <c r="AQ127" s="390">
        <v>1.3190972391467491E-2</v>
      </c>
      <c r="AR127" s="390">
        <v>3.3396509974146636E-2</v>
      </c>
      <c r="AS127" s="390">
        <v>3.0311628255511709E-2</v>
      </c>
      <c r="AT127" s="390">
        <v>3.0025700532701628E-2</v>
      </c>
      <c r="AU127" s="390">
        <v>3.0999168728459075E-2</v>
      </c>
      <c r="AV127" s="390">
        <v>1.4333326703126323E-2</v>
      </c>
      <c r="AW127" s="390">
        <v>1.2574297781386794E-2</v>
      </c>
      <c r="AX127" s="390">
        <v>1.0783770658233277E-2</v>
      </c>
      <c r="AY127" s="390">
        <v>8.6905396105985688E-3</v>
      </c>
      <c r="AZ127" s="390">
        <v>9.1843635285924711E-3</v>
      </c>
      <c r="BA127" s="390">
        <v>9.3172995483337146E-3</v>
      </c>
      <c r="BB127" s="390">
        <v>9.3300694720660927E-3</v>
      </c>
      <c r="BC127" s="390">
        <v>1.3190972391467491E-2</v>
      </c>
      <c r="BD127" s="390">
        <v>3.3396509974146636E-2</v>
      </c>
      <c r="BE127" s="390">
        <v>3.0311628255511709E-2</v>
      </c>
      <c r="BF127" s="390">
        <v>3.0025700532701628E-2</v>
      </c>
      <c r="BG127" s="390">
        <v>3.0999168728459075E-2</v>
      </c>
      <c r="BH127" s="390">
        <v>1.4333326703126323E-2</v>
      </c>
      <c r="BI127" s="390">
        <v>1.2574297781386794E-2</v>
      </c>
      <c r="BJ127" s="390">
        <v>1.0783770658233277E-2</v>
      </c>
      <c r="BK127" s="390">
        <v>8.6905396105985688E-3</v>
      </c>
      <c r="BL127" s="390">
        <v>9.1843635285924711E-3</v>
      </c>
      <c r="BM127" s="390">
        <v>9.3172995483337146E-3</v>
      </c>
      <c r="BN127" s="390">
        <v>9.3300694720660927E-3</v>
      </c>
      <c r="BO127" s="390">
        <v>1.3190972391467491E-2</v>
      </c>
      <c r="BP127" s="390">
        <v>3.3396509974146636E-2</v>
      </c>
      <c r="BQ127" s="390">
        <v>3.0311628255511709E-2</v>
      </c>
      <c r="BR127" s="390">
        <v>3.0025700532701628E-2</v>
      </c>
      <c r="BS127" s="390">
        <v>3.0999168728459075E-2</v>
      </c>
      <c r="BT127" s="390">
        <v>1.4333326703126323E-2</v>
      </c>
      <c r="BU127" s="390">
        <v>1.2574297781386794E-2</v>
      </c>
      <c r="BV127" s="390">
        <v>1.0783770658233277E-2</v>
      </c>
      <c r="BW127" s="390">
        <v>8.6905396105985688E-3</v>
      </c>
      <c r="BX127" s="390">
        <v>9.1843635285924711E-3</v>
      </c>
      <c r="BY127" s="390">
        <v>9.3172995483337146E-3</v>
      </c>
      <c r="BZ127" s="390">
        <v>9.3300694720660927E-3</v>
      </c>
      <c r="CA127" s="390">
        <v>1.3190972391467491E-2</v>
      </c>
      <c r="CB127" s="390">
        <v>3.3396509974146636E-2</v>
      </c>
      <c r="CC127" s="390">
        <v>3.0311628255511709E-2</v>
      </c>
      <c r="CD127" s="390">
        <v>3.0025700532701628E-2</v>
      </c>
      <c r="CE127" s="390">
        <v>3.0999168728459075E-2</v>
      </c>
      <c r="CF127" s="390">
        <v>1.4333326703126323E-2</v>
      </c>
      <c r="CG127" s="390">
        <v>1.2574297781386794E-2</v>
      </c>
      <c r="CH127" s="390">
        <v>1.0783770658233277E-2</v>
      </c>
    </row>
    <row r="128" spans="1:86" hidden="1" x14ac:dyDescent="0.3">
      <c r="A128" s="561"/>
      <c r="B128" s="308" t="s">
        <v>59</v>
      </c>
      <c r="C128" s="125">
        <v>1.5914000000000001E-2</v>
      </c>
      <c r="D128" s="125">
        <v>1.6499E-2</v>
      </c>
      <c r="E128" s="125">
        <v>1.3811E-2</v>
      </c>
      <c r="F128" s="390">
        <v>9.7664417356625004E-3</v>
      </c>
      <c r="G128" s="390">
        <v>2.1051463283982559E-2</v>
      </c>
      <c r="H128" s="390">
        <v>5.6205642178387479E-2</v>
      </c>
      <c r="I128" s="390">
        <v>3.8871954473552781E-2</v>
      </c>
      <c r="J128" s="390">
        <v>4.5357306184860703E-2</v>
      </c>
      <c r="K128" s="390">
        <v>5.3567977999279676E-2</v>
      </c>
      <c r="L128" s="390">
        <v>1.3398140041059062E-2</v>
      </c>
      <c r="M128" s="390">
        <v>1.9843361120502567E-2</v>
      </c>
      <c r="N128" s="390">
        <v>9.7585757189299401E-3</v>
      </c>
      <c r="O128" s="390">
        <v>1.3661557336104716E-2</v>
      </c>
      <c r="P128" s="390">
        <v>1.3995891437648279E-2</v>
      </c>
      <c r="Q128" s="390">
        <v>1.1937688399857259E-2</v>
      </c>
      <c r="R128" s="390">
        <v>9.7664417356625004E-3</v>
      </c>
      <c r="S128" s="390">
        <v>2.1051463283982559E-2</v>
      </c>
      <c r="T128" s="390">
        <v>5.6205642178387479E-2</v>
      </c>
      <c r="U128" s="390">
        <v>3.8871954473552781E-2</v>
      </c>
      <c r="V128" s="390">
        <v>4.5357306184860703E-2</v>
      </c>
      <c r="W128" s="390">
        <v>5.3567977999279676E-2</v>
      </c>
      <c r="X128" s="390">
        <v>1.3398140041059062E-2</v>
      </c>
      <c r="Y128" s="390">
        <v>1.9843361120502567E-2</v>
      </c>
      <c r="Z128" s="390">
        <v>9.7585757189299401E-3</v>
      </c>
      <c r="AA128" s="390">
        <v>1.3661557336104716E-2</v>
      </c>
      <c r="AB128" s="390">
        <v>1.3995891437648279E-2</v>
      </c>
      <c r="AC128" s="390">
        <v>1.1937688399857259E-2</v>
      </c>
      <c r="AD128" s="390">
        <v>9.7664417356625004E-3</v>
      </c>
      <c r="AE128" s="390">
        <v>2.1051463283982559E-2</v>
      </c>
      <c r="AF128" s="390">
        <v>5.6205642178387479E-2</v>
      </c>
      <c r="AG128" s="390">
        <v>3.8871954473552781E-2</v>
      </c>
      <c r="AH128" s="390">
        <v>4.5357306184860703E-2</v>
      </c>
      <c r="AI128" s="390">
        <v>5.3567977999279676E-2</v>
      </c>
      <c r="AJ128" s="390">
        <v>1.3398140041059062E-2</v>
      </c>
      <c r="AK128" s="390">
        <v>1.9843361120502567E-2</v>
      </c>
      <c r="AL128" s="390">
        <v>9.7585757189299401E-3</v>
      </c>
      <c r="AM128" s="390">
        <v>1.3661557336104716E-2</v>
      </c>
      <c r="AN128" s="390">
        <v>1.3995891437648279E-2</v>
      </c>
      <c r="AO128" s="390">
        <v>1.1937688399857259E-2</v>
      </c>
      <c r="AP128" s="390">
        <v>9.7664417356625004E-3</v>
      </c>
      <c r="AQ128" s="390">
        <v>2.1051463283982559E-2</v>
      </c>
      <c r="AR128" s="390">
        <v>5.6205642178387479E-2</v>
      </c>
      <c r="AS128" s="390">
        <v>3.8871954473552781E-2</v>
      </c>
      <c r="AT128" s="390">
        <v>4.5357306184860703E-2</v>
      </c>
      <c r="AU128" s="390">
        <v>5.3567977999279676E-2</v>
      </c>
      <c r="AV128" s="390">
        <v>1.3398140041059062E-2</v>
      </c>
      <c r="AW128" s="390">
        <v>1.9843361120502567E-2</v>
      </c>
      <c r="AX128" s="390">
        <v>9.7585757189299401E-3</v>
      </c>
      <c r="AY128" s="390">
        <v>1.3661557336104716E-2</v>
      </c>
      <c r="AZ128" s="390">
        <v>1.3995891437648279E-2</v>
      </c>
      <c r="BA128" s="390">
        <v>1.1937688399857259E-2</v>
      </c>
      <c r="BB128" s="390">
        <v>9.7664417356625004E-3</v>
      </c>
      <c r="BC128" s="390">
        <v>2.1051463283982559E-2</v>
      </c>
      <c r="BD128" s="390">
        <v>5.6205642178387479E-2</v>
      </c>
      <c r="BE128" s="390">
        <v>3.8871954473552781E-2</v>
      </c>
      <c r="BF128" s="390">
        <v>4.5357306184860703E-2</v>
      </c>
      <c r="BG128" s="390">
        <v>5.3567977999279676E-2</v>
      </c>
      <c r="BH128" s="390">
        <v>1.3398140041059062E-2</v>
      </c>
      <c r="BI128" s="390">
        <v>1.9843361120502567E-2</v>
      </c>
      <c r="BJ128" s="390">
        <v>9.7585757189299401E-3</v>
      </c>
      <c r="BK128" s="390">
        <v>1.3661557336104716E-2</v>
      </c>
      <c r="BL128" s="390">
        <v>1.3995891437648279E-2</v>
      </c>
      <c r="BM128" s="390">
        <v>1.1937688399857259E-2</v>
      </c>
      <c r="BN128" s="390">
        <v>9.7664417356625004E-3</v>
      </c>
      <c r="BO128" s="390">
        <v>2.1051463283982559E-2</v>
      </c>
      <c r="BP128" s="390">
        <v>5.6205642178387479E-2</v>
      </c>
      <c r="BQ128" s="390">
        <v>3.8871954473552781E-2</v>
      </c>
      <c r="BR128" s="390">
        <v>4.5357306184860703E-2</v>
      </c>
      <c r="BS128" s="390">
        <v>5.3567977999279676E-2</v>
      </c>
      <c r="BT128" s="390">
        <v>1.3398140041059062E-2</v>
      </c>
      <c r="BU128" s="390">
        <v>1.9843361120502567E-2</v>
      </c>
      <c r="BV128" s="390">
        <v>9.7585757189299401E-3</v>
      </c>
      <c r="BW128" s="390">
        <v>1.3661557336104716E-2</v>
      </c>
      <c r="BX128" s="390">
        <v>1.3995891437648279E-2</v>
      </c>
      <c r="BY128" s="390">
        <v>1.1937688399857259E-2</v>
      </c>
      <c r="BZ128" s="390">
        <v>9.7664417356625004E-3</v>
      </c>
      <c r="CA128" s="390">
        <v>2.1051463283982559E-2</v>
      </c>
      <c r="CB128" s="390">
        <v>5.6205642178387479E-2</v>
      </c>
      <c r="CC128" s="390">
        <v>3.8871954473552781E-2</v>
      </c>
      <c r="CD128" s="390">
        <v>4.5357306184860703E-2</v>
      </c>
      <c r="CE128" s="390">
        <v>5.3567977999279676E-2</v>
      </c>
      <c r="CF128" s="390">
        <v>1.3398140041059062E-2</v>
      </c>
      <c r="CG128" s="390">
        <v>1.9843361120502567E-2</v>
      </c>
      <c r="CH128" s="390">
        <v>9.7585757189299401E-3</v>
      </c>
    </row>
    <row r="129" spans="1:86" hidden="1" x14ac:dyDescent="0.3">
      <c r="A129" s="561"/>
      <c r="B129" s="308" t="s">
        <v>142</v>
      </c>
      <c r="C129" s="125">
        <v>9.7359999999999999E-3</v>
      </c>
      <c r="D129" s="125">
        <v>1.0451999999999999E-2</v>
      </c>
      <c r="E129" s="125">
        <v>1.3606E-2</v>
      </c>
      <c r="F129" s="390">
        <v>1.2523477953738765E-2</v>
      </c>
      <c r="G129" s="390">
        <v>1.5511017884555292E-2</v>
      </c>
      <c r="H129" s="390">
        <v>4.0279244842641462E-2</v>
      </c>
      <c r="I129" s="390">
        <v>3.0246490222571087E-2</v>
      </c>
      <c r="J129" s="390">
        <v>3.3396789722178383E-2</v>
      </c>
      <c r="K129" s="390">
        <v>3.6603346879997244E-2</v>
      </c>
      <c r="L129" s="390">
        <v>1.7030212077065426E-2</v>
      </c>
      <c r="M129" s="390">
        <v>1.2611403494553954E-2</v>
      </c>
      <c r="N129" s="390">
        <v>1.2708554866204393E-2</v>
      </c>
      <c r="O129" s="390">
        <v>8.3557771746031375E-3</v>
      </c>
      <c r="P129" s="390">
        <v>8.8661221561538248E-3</v>
      </c>
      <c r="Q129" s="390">
        <v>1.1753498870943338E-2</v>
      </c>
      <c r="R129" s="390">
        <v>1.2523477953738765E-2</v>
      </c>
      <c r="S129" s="390">
        <v>1.5511017884555292E-2</v>
      </c>
      <c r="T129" s="390">
        <v>4.0279244842641462E-2</v>
      </c>
      <c r="U129" s="390">
        <v>3.0246490222571087E-2</v>
      </c>
      <c r="V129" s="390">
        <v>3.3396789722178383E-2</v>
      </c>
      <c r="W129" s="390">
        <v>3.6603346879997244E-2</v>
      </c>
      <c r="X129" s="390">
        <v>1.7030212077065426E-2</v>
      </c>
      <c r="Y129" s="390">
        <v>1.2611403494553954E-2</v>
      </c>
      <c r="Z129" s="390">
        <v>1.2708554866204393E-2</v>
      </c>
      <c r="AA129" s="390">
        <v>8.3557771746031375E-3</v>
      </c>
      <c r="AB129" s="390">
        <v>8.8661221561538248E-3</v>
      </c>
      <c r="AC129" s="390">
        <v>1.1753498870943338E-2</v>
      </c>
      <c r="AD129" s="390">
        <v>1.2523477953738765E-2</v>
      </c>
      <c r="AE129" s="390">
        <v>1.5511017884555292E-2</v>
      </c>
      <c r="AF129" s="390">
        <v>4.0279244842641462E-2</v>
      </c>
      <c r="AG129" s="390">
        <v>3.0246490222571087E-2</v>
      </c>
      <c r="AH129" s="390">
        <v>3.3396789722178383E-2</v>
      </c>
      <c r="AI129" s="390">
        <v>3.6603346879997244E-2</v>
      </c>
      <c r="AJ129" s="390">
        <v>1.7030212077065426E-2</v>
      </c>
      <c r="AK129" s="390">
        <v>1.2611403494553954E-2</v>
      </c>
      <c r="AL129" s="390">
        <v>1.2708554866204393E-2</v>
      </c>
      <c r="AM129" s="390">
        <v>8.3557771746031375E-3</v>
      </c>
      <c r="AN129" s="390">
        <v>8.8661221561538248E-3</v>
      </c>
      <c r="AO129" s="390">
        <v>1.1753498870943338E-2</v>
      </c>
      <c r="AP129" s="390">
        <v>1.2523477953738765E-2</v>
      </c>
      <c r="AQ129" s="390">
        <v>1.5511017884555292E-2</v>
      </c>
      <c r="AR129" s="390">
        <v>4.0279244842641462E-2</v>
      </c>
      <c r="AS129" s="390">
        <v>3.0246490222571087E-2</v>
      </c>
      <c r="AT129" s="390">
        <v>3.3396789722178383E-2</v>
      </c>
      <c r="AU129" s="390">
        <v>3.6603346879997244E-2</v>
      </c>
      <c r="AV129" s="390">
        <v>1.7030212077065426E-2</v>
      </c>
      <c r="AW129" s="390">
        <v>1.2611403494553954E-2</v>
      </c>
      <c r="AX129" s="390">
        <v>1.2708554866204393E-2</v>
      </c>
      <c r="AY129" s="390">
        <v>8.3557771746031375E-3</v>
      </c>
      <c r="AZ129" s="390">
        <v>8.8661221561538248E-3</v>
      </c>
      <c r="BA129" s="390">
        <v>1.1753498870943338E-2</v>
      </c>
      <c r="BB129" s="390">
        <v>1.2523477953738765E-2</v>
      </c>
      <c r="BC129" s="390">
        <v>1.5511017884555292E-2</v>
      </c>
      <c r="BD129" s="390">
        <v>4.0279244842641462E-2</v>
      </c>
      <c r="BE129" s="390">
        <v>3.0246490222571087E-2</v>
      </c>
      <c r="BF129" s="390">
        <v>3.3396789722178383E-2</v>
      </c>
      <c r="BG129" s="390">
        <v>3.6603346879997244E-2</v>
      </c>
      <c r="BH129" s="390">
        <v>1.7030212077065426E-2</v>
      </c>
      <c r="BI129" s="390">
        <v>1.2611403494553954E-2</v>
      </c>
      <c r="BJ129" s="390">
        <v>1.2708554866204393E-2</v>
      </c>
      <c r="BK129" s="390">
        <v>8.3557771746031375E-3</v>
      </c>
      <c r="BL129" s="390">
        <v>8.8661221561538248E-3</v>
      </c>
      <c r="BM129" s="390">
        <v>1.1753498870943338E-2</v>
      </c>
      <c r="BN129" s="390">
        <v>1.2523477953738765E-2</v>
      </c>
      <c r="BO129" s="390">
        <v>1.5511017884555292E-2</v>
      </c>
      <c r="BP129" s="390">
        <v>4.0279244842641462E-2</v>
      </c>
      <c r="BQ129" s="390">
        <v>3.0246490222571087E-2</v>
      </c>
      <c r="BR129" s="390">
        <v>3.3396789722178383E-2</v>
      </c>
      <c r="BS129" s="390">
        <v>3.6603346879997244E-2</v>
      </c>
      <c r="BT129" s="390">
        <v>1.7030212077065426E-2</v>
      </c>
      <c r="BU129" s="390">
        <v>1.2611403494553954E-2</v>
      </c>
      <c r="BV129" s="390">
        <v>1.2708554866204393E-2</v>
      </c>
      <c r="BW129" s="390">
        <v>8.3557771746031375E-3</v>
      </c>
      <c r="BX129" s="390">
        <v>8.8661221561538248E-3</v>
      </c>
      <c r="BY129" s="390">
        <v>1.1753498870943338E-2</v>
      </c>
      <c r="BZ129" s="390">
        <v>1.2523477953738765E-2</v>
      </c>
      <c r="CA129" s="390">
        <v>1.5511017884555292E-2</v>
      </c>
      <c r="CB129" s="390">
        <v>4.0279244842641462E-2</v>
      </c>
      <c r="CC129" s="390">
        <v>3.0246490222571087E-2</v>
      </c>
      <c r="CD129" s="390">
        <v>3.3396789722178383E-2</v>
      </c>
      <c r="CE129" s="390">
        <v>3.6603346879997244E-2</v>
      </c>
      <c r="CF129" s="390">
        <v>1.7030212077065426E-2</v>
      </c>
      <c r="CG129" s="390">
        <v>1.2611403494553954E-2</v>
      </c>
      <c r="CH129" s="390">
        <v>1.2708554866204393E-2</v>
      </c>
    </row>
    <row r="130" spans="1:86" hidden="1" x14ac:dyDescent="0.3">
      <c r="A130" s="561"/>
      <c r="B130" s="308" t="s">
        <v>60</v>
      </c>
      <c r="C130" s="125">
        <v>0</v>
      </c>
      <c r="D130" s="125">
        <v>0</v>
      </c>
      <c r="E130" s="125">
        <v>1.2593E-2</v>
      </c>
      <c r="F130" s="390">
        <v>1.0321710579863055E-2</v>
      </c>
      <c r="G130" s="390">
        <v>2.8707370508953747E-2</v>
      </c>
      <c r="H130" s="390">
        <v>5.725490240748439E-2</v>
      </c>
      <c r="I130" s="390">
        <v>3.9256023626103941E-2</v>
      </c>
      <c r="J130" s="390">
        <v>4.5918436764594305E-2</v>
      </c>
      <c r="K130" s="390">
        <v>5.7888264534285201E-2</v>
      </c>
      <c r="L130" s="390">
        <v>1.3219573636351361E-2</v>
      </c>
      <c r="M130" s="390">
        <v>0</v>
      </c>
      <c r="N130" s="390">
        <v>0</v>
      </c>
      <c r="O130" s="390">
        <v>0</v>
      </c>
      <c r="P130" s="390">
        <v>0</v>
      </c>
      <c r="Q130" s="390">
        <v>0</v>
      </c>
      <c r="R130" s="390">
        <v>1.0321710579863055E-2</v>
      </c>
      <c r="S130" s="390">
        <v>2.8707370508953747E-2</v>
      </c>
      <c r="T130" s="390">
        <v>5.725490240748439E-2</v>
      </c>
      <c r="U130" s="390">
        <v>3.9256023626103941E-2</v>
      </c>
      <c r="V130" s="390">
        <v>4.5918436764594305E-2</v>
      </c>
      <c r="W130" s="390">
        <v>5.7888264534285201E-2</v>
      </c>
      <c r="X130" s="390">
        <v>1.3219573636351361E-2</v>
      </c>
      <c r="Y130" s="390">
        <v>0</v>
      </c>
      <c r="Z130" s="390">
        <v>0</v>
      </c>
      <c r="AA130" s="390">
        <v>0</v>
      </c>
      <c r="AB130" s="390">
        <v>0</v>
      </c>
      <c r="AC130" s="390">
        <v>0</v>
      </c>
      <c r="AD130" s="390">
        <v>1.0321710579863055E-2</v>
      </c>
      <c r="AE130" s="390">
        <v>2.8707370508953747E-2</v>
      </c>
      <c r="AF130" s="390">
        <v>5.725490240748439E-2</v>
      </c>
      <c r="AG130" s="390">
        <v>3.9256023626103941E-2</v>
      </c>
      <c r="AH130" s="390">
        <v>4.5918436764594305E-2</v>
      </c>
      <c r="AI130" s="390">
        <v>5.7888264534285201E-2</v>
      </c>
      <c r="AJ130" s="390">
        <v>1.3219573636351361E-2</v>
      </c>
      <c r="AK130" s="390">
        <v>0</v>
      </c>
      <c r="AL130" s="390">
        <v>0</v>
      </c>
      <c r="AM130" s="390">
        <v>0</v>
      </c>
      <c r="AN130" s="390">
        <v>0</v>
      </c>
      <c r="AO130" s="390">
        <v>0</v>
      </c>
      <c r="AP130" s="390">
        <v>1.0321710579863055E-2</v>
      </c>
      <c r="AQ130" s="390">
        <v>2.8707370508953747E-2</v>
      </c>
      <c r="AR130" s="390">
        <v>5.725490240748439E-2</v>
      </c>
      <c r="AS130" s="390">
        <v>3.9256023626103941E-2</v>
      </c>
      <c r="AT130" s="390">
        <v>4.5918436764594305E-2</v>
      </c>
      <c r="AU130" s="390">
        <v>5.7888264534285201E-2</v>
      </c>
      <c r="AV130" s="390">
        <v>1.3219573636351361E-2</v>
      </c>
      <c r="AW130" s="390">
        <v>0</v>
      </c>
      <c r="AX130" s="390">
        <v>0</v>
      </c>
      <c r="AY130" s="390">
        <v>0</v>
      </c>
      <c r="AZ130" s="390">
        <v>0</v>
      </c>
      <c r="BA130" s="390">
        <v>0</v>
      </c>
      <c r="BB130" s="390">
        <v>1.0321710579863055E-2</v>
      </c>
      <c r="BC130" s="390">
        <v>2.8707370508953747E-2</v>
      </c>
      <c r="BD130" s="390">
        <v>5.725490240748439E-2</v>
      </c>
      <c r="BE130" s="390">
        <v>3.9256023626103941E-2</v>
      </c>
      <c r="BF130" s="390">
        <v>4.5918436764594305E-2</v>
      </c>
      <c r="BG130" s="390">
        <v>5.7888264534285201E-2</v>
      </c>
      <c r="BH130" s="390">
        <v>1.3219573636351361E-2</v>
      </c>
      <c r="BI130" s="390">
        <v>0</v>
      </c>
      <c r="BJ130" s="390">
        <v>0</v>
      </c>
      <c r="BK130" s="390">
        <v>0</v>
      </c>
      <c r="BL130" s="390">
        <v>0</v>
      </c>
      <c r="BM130" s="390">
        <v>0</v>
      </c>
      <c r="BN130" s="390">
        <v>1.0321710579863055E-2</v>
      </c>
      <c r="BO130" s="390">
        <v>2.8707370508953747E-2</v>
      </c>
      <c r="BP130" s="390">
        <v>5.725490240748439E-2</v>
      </c>
      <c r="BQ130" s="390">
        <v>3.9256023626103941E-2</v>
      </c>
      <c r="BR130" s="390">
        <v>4.5918436764594305E-2</v>
      </c>
      <c r="BS130" s="390">
        <v>5.7888264534285201E-2</v>
      </c>
      <c r="BT130" s="390">
        <v>1.3219573636351361E-2</v>
      </c>
      <c r="BU130" s="390">
        <v>0</v>
      </c>
      <c r="BV130" s="390">
        <v>0</v>
      </c>
      <c r="BW130" s="390">
        <v>0</v>
      </c>
      <c r="BX130" s="390">
        <v>0</v>
      </c>
      <c r="BY130" s="390">
        <v>0</v>
      </c>
      <c r="BZ130" s="390">
        <v>1.0321710579863055E-2</v>
      </c>
      <c r="CA130" s="390">
        <v>2.8707370508953747E-2</v>
      </c>
      <c r="CB130" s="390">
        <v>5.725490240748439E-2</v>
      </c>
      <c r="CC130" s="390">
        <v>3.9256023626103941E-2</v>
      </c>
      <c r="CD130" s="390">
        <v>4.5918436764594305E-2</v>
      </c>
      <c r="CE130" s="390">
        <v>5.7888264534285201E-2</v>
      </c>
      <c r="CF130" s="390">
        <v>1.3219573636351361E-2</v>
      </c>
      <c r="CG130" s="390">
        <v>0</v>
      </c>
      <c r="CH130" s="390">
        <v>0</v>
      </c>
    </row>
    <row r="131" spans="1:86" hidden="1" x14ac:dyDescent="0.3">
      <c r="A131" s="561"/>
      <c r="B131" s="308" t="s">
        <v>143</v>
      </c>
      <c r="C131" s="125">
        <v>1.897E-3</v>
      </c>
      <c r="D131" s="125">
        <v>1.9740000000000001E-3</v>
      </c>
      <c r="E131" s="125">
        <v>2.8299999999999999E-4</v>
      </c>
      <c r="F131" s="390">
        <v>1.4844313197169632E-3</v>
      </c>
      <c r="G131" s="390">
        <v>2.9707296977562786E-4</v>
      </c>
      <c r="H131" s="390">
        <v>6.6015297877556852E-4</v>
      </c>
      <c r="I131" s="390">
        <v>8.1969564125558496E-5</v>
      </c>
      <c r="J131" s="390">
        <v>6.9835035625883594E-4</v>
      </c>
      <c r="K131" s="390">
        <v>6.5884510241158455E-4</v>
      </c>
      <c r="L131" s="390">
        <v>2.3971139056324186E-4</v>
      </c>
      <c r="M131" s="390">
        <v>2.736397347236708E-5</v>
      </c>
      <c r="N131" s="390">
        <v>2.0525246777853903E-4</v>
      </c>
      <c r="O131" s="390">
        <v>1.6281637189139251E-3</v>
      </c>
      <c r="P131" s="390">
        <v>1.6786293240557046E-3</v>
      </c>
      <c r="Q131" s="390">
        <v>2.5279300023637111E-4</v>
      </c>
      <c r="R131" s="390">
        <v>1.4844313197169632E-3</v>
      </c>
      <c r="S131" s="390">
        <v>2.9707296977562786E-4</v>
      </c>
      <c r="T131" s="390">
        <v>6.6015297877556852E-4</v>
      </c>
      <c r="U131" s="390">
        <v>8.1969564125558496E-5</v>
      </c>
      <c r="V131" s="390">
        <v>6.9835035625883594E-4</v>
      </c>
      <c r="W131" s="390">
        <v>6.5884510241158455E-4</v>
      </c>
      <c r="X131" s="390">
        <v>2.3971139056324186E-4</v>
      </c>
      <c r="Y131" s="390">
        <v>2.736397347236708E-5</v>
      </c>
      <c r="Z131" s="390">
        <v>2.0525246777853903E-4</v>
      </c>
      <c r="AA131" s="390">
        <v>1.6281637189139251E-3</v>
      </c>
      <c r="AB131" s="390">
        <v>1.6786293240557046E-3</v>
      </c>
      <c r="AC131" s="390">
        <v>2.5279300023637111E-4</v>
      </c>
      <c r="AD131" s="390">
        <v>1.4844313197169632E-3</v>
      </c>
      <c r="AE131" s="390">
        <v>2.9707296977562786E-4</v>
      </c>
      <c r="AF131" s="390">
        <v>6.6015297877556852E-4</v>
      </c>
      <c r="AG131" s="390">
        <v>8.1969564125558496E-5</v>
      </c>
      <c r="AH131" s="390">
        <v>6.9835035625883594E-4</v>
      </c>
      <c r="AI131" s="390">
        <v>6.5884510241158455E-4</v>
      </c>
      <c r="AJ131" s="390">
        <v>2.3971139056324186E-4</v>
      </c>
      <c r="AK131" s="390">
        <v>2.736397347236708E-5</v>
      </c>
      <c r="AL131" s="390">
        <v>2.0525246777853903E-4</v>
      </c>
      <c r="AM131" s="390">
        <v>1.6281637189139251E-3</v>
      </c>
      <c r="AN131" s="390">
        <v>1.6786293240557046E-3</v>
      </c>
      <c r="AO131" s="390">
        <v>2.5279300023637111E-4</v>
      </c>
      <c r="AP131" s="390">
        <v>1.4844313197169632E-3</v>
      </c>
      <c r="AQ131" s="390">
        <v>2.9707296977562786E-4</v>
      </c>
      <c r="AR131" s="390">
        <v>6.6015297877556852E-4</v>
      </c>
      <c r="AS131" s="390">
        <v>8.1969564125558496E-5</v>
      </c>
      <c r="AT131" s="390">
        <v>6.9835035625883594E-4</v>
      </c>
      <c r="AU131" s="390">
        <v>6.5884510241158455E-4</v>
      </c>
      <c r="AV131" s="390">
        <v>2.3971139056324186E-4</v>
      </c>
      <c r="AW131" s="390">
        <v>2.736397347236708E-5</v>
      </c>
      <c r="AX131" s="390">
        <v>2.0525246777853903E-4</v>
      </c>
      <c r="AY131" s="390">
        <v>1.6281637189139251E-3</v>
      </c>
      <c r="AZ131" s="390">
        <v>1.6786293240557046E-3</v>
      </c>
      <c r="BA131" s="390">
        <v>2.5279300023637111E-4</v>
      </c>
      <c r="BB131" s="390">
        <v>1.4844313197169632E-3</v>
      </c>
      <c r="BC131" s="390">
        <v>2.9707296977562786E-4</v>
      </c>
      <c r="BD131" s="390">
        <v>6.6015297877556852E-4</v>
      </c>
      <c r="BE131" s="390">
        <v>8.1969564125558496E-5</v>
      </c>
      <c r="BF131" s="390">
        <v>6.9835035625883594E-4</v>
      </c>
      <c r="BG131" s="390">
        <v>6.5884510241158455E-4</v>
      </c>
      <c r="BH131" s="390">
        <v>2.3971139056324186E-4</v>
      </c>
      <c r="BI131" s="390">
        <v>2.736397347236708E-5</v>
      </c>
      <c r="BJ131" s="390">
        <v>2.0525246777853903E-4</v>
      </c>
      <c r="BK131" s="390">
        <v>1.6281637189139251E-3</v>
      </c>
      <c r="BL131" s="390">
        <v>1.6786293240557046E-3</v>
      </c>
      <c r="BM131" s="390">
        <v>2.5279300023637111E-4</v>
      </c>
      <c r="BN131" s="390">
        <v>1.4844313197169632E-3</v>
      </c>
      <c r="BO131" s="390">
        <v>2.9707296977562786E-4</v>
      </c>
      <c r="BP131" s="390">
        <v>6.6015297877556852E-4</v>
      </c>
      <c r="BQ131" s="390">
        <v>8.1969564125558496E-5</v>
      </c>
      <c r="BR131" s="390">
        <v>6.9835035625883594E-4</v>
      </c>
      <c r="BS131" s="390">
        <v>6.5884510241158455E-4</v>
      </c>
      <c r="BT131" s="390">
        <v>2.3971139056324186E-4</v>
      </c>
      <c r="BU131" s="390">
        <v>2.736397347236708E-5</v>
      </c>
      <c r="BV131" s="390">
        <v>2.0525246777853903E-4</v>
      </c>
      <c r="BW131" s="390">
        <v>1.6281637189139251E-3</v>
      </c>
      <c r="BX131" s="390">
        <v>1.6786293240557046E-3</v>
      </c>
      <c r="BY131" s="390">
        <v>2.5279300023637111E-4</v>
      </c>
      <c r="BZ131" s="390">
        <v>1.4844313197169632E-3</v>
      </c>
      <c r="CA131" s="390">
        <v>2.9707296977562786E-4</v>
      </c>
      <c r="CB131" s="390">
        <v>6.6015297877556852E-4</v>
      </c>
      <c r="CC131" s="390">
        <v>8.1969564125558496E-5</v>
      </c>
      <c r="CD131" s="390">
        <v>6.9835035625883594E-4</v>
      </c>
      <c r="CE131" s="390">
        <v>6.5884510241158455E-4</v>
      </c>
      <c r="CF131" s="390">
        <v>2.3971139056324186E-4</v>
      </c>
      <c r="CG131" s="390">
        <v>2.736397347236708E-5</v>
      </c>
      <c r="CH131" s="390">
        <v>2.0525246777853903E-4</v>
      </c>
    </row>
    <row r="132" spans="1:86" hidden="1" x14ac:dyDescent="0.3">
      <c r="A132" s="561"/>
      <c r="B132" s="309" t="s">
        <v>62</v>
      </c>
      <c r="C132" s="125">
        <v>1.5914999999999999E-2</v>
      </c>
      <c r="D132" s="125">
        <v>1.6522999999999999E-2</v>
      </c>
      <c r="E132" s="125">
        <v>1.4227999999999999E-2</v>
      </c>
      <c r="F132" s="390">
        <v>1.2761917396770914E-2</v>
      </c>
      <c r="G132" s="390">
        <v>1.1624343448128488E-2</v>
      </c>
      <c r="H132" s="390">
        <v>0</v>
      </c>
      <c r="I132" s="390">
        <v>0</v>
      </c>
      <c r="J132" s="390">
        <v>0</v>
      </c>
      <c r="K132" s="390">
        <v>3.3819556488432434E-2</v>
      </c>
      <c r="L132" s="390">
        <v>1.569196336800998E-2</v>
      </c>
      <c r="M132" s="390">
        <v>2.0699636429393212E-2</v>
      </c>
      <c r="N132" s="390">
        <v>9.7630296804752416E-3</v>
      </c>
      <c r="O132" s="390">
        <v>1.3661973402149941E-2</v>
      </c>
      <c r="P132" s="390">
        <v>1.4015661382962317E-2</v>
      </c>
      <c r="Q132" s="390">
        <v>1.2311180388589181E-2</v>
      </c>
      <c r="R132" s="390">
        <v>1.2761917396770914E-2</v>
      </c>
      <c r="S132" s="390">
        <v>1.1624343448128488E-2</v>
      </c>
      <c r="T132" s="390">
        <v>0</v>
      </c>
      <c r="U132" s="390">
        <v>0</v>
      </c>
      <c r="V132" s="390">
        <v>0</v>
      </c>
      <c r="W132" s="390">
        <v>3.3819556488432434E-2</v>
      </c>
      <c r="X132" s="390">
        <v>1.569196336800998E-2</v>
      </c>
      <c r="Y132" s="390">
        <v>2.0699636429393212E-2</v>
      </c>
      <c r="Z132" s="390">
        <v>9.7630296804752416E-3</v>
      </c>
      <c r="AA132" s="390">
        <v>1.3661973402149941E-2</v>
      </c>
      <c r="AB132" s="390">
        <v>1.4015661382962317E-2</v>
      </c>
      <c r="AC132" s="390">
        <v>1.2311180388589181E-2</v>
      </c>
      <c r="AD132" s="390">
        <v>1.2761917396770914E-2</v>
      </c>
      <c r="AE132" s="390">
        <v>1.1624343448128488E-2</v>
      </c>
      <c r="AF132" s="390">
        <v>0</v>
      </c>
      <c r="AG132" s="390">
        <v>0</v>
      </c>
      <c r="AH132" s="390">
        <v>0</v>
      </c>
      <c r="AI132" s="390">
        <v>3.3819556488432434E-2</v>
      </c>
      <c r="AJ132" s="390">
        <v>1.569196336800998E-2</v>
      </c>
      <c r="AK132" s="390">
        <v>2.0699636429393212E-2</v>
      </c>
      <c r="AL132" s="390">
        <v>9.7630296804752416E-3</v>
      </c>
      <c r="AM132" s="390">
        <v>1.3661973402149941E-2</v>
      </c>
      <c r="AN132" s="390">
        <v>1.4015661382962317E-2</v>
      </c>
      <c r="AO132" s="390">
        <v>1.2311180388589181E-2</v>
      </c>
      <c r="AP132" s="390">
        <v>1.2761917396770914E-2</v>
      </c>
      <c r="AQ132" s="390">
        <v>1.1624343448128488E-2</v>
      </c>
      <c r="AR132" s="390">
        <v>0</v>
      </c>
      <c r="AS132" s="390">
        <v>0</v>
      </c>
      <c r="AT132" s="390">
        <v>0</v>
      </c>
      <c r="AU132" s="390">
        <v>3.3819556488432434E-2</v>
      </c>
      <c r="AV132" s="390">
        <v>1.569196336800998E-2</v>
      </c>
      <c r="AW132" s="390">
        <v>2.0699636429393212E-2</v>
      </c>
      <c r="AX132" s="390">
        <v>9.7630296804752416E-3</v>
      </c>
      <c r="AY132" s="390">
        <v>1.3661973402149941E-2</v>
      </c>
      <c r="AZ132" s="390">
        <v>1.4015661382962317E-2</v>
      </c>
      <c r="BA132" s="390">
        <v>1.2311180388589181E-2</v>
      </c>
      <c r="BB132" s="390">
        <v>1.2761917396770914E-2</v>
      </c>
      <c r="BC132" s="390">
        <v>1.1624343448128488E-2</v>
      </c>
      <c r="BD132" s="390">
        <v>0</v>
      </c>
      <c r="BE132" s="390">
        <v>0</v>
      </c>
      <c r="BF132" s="390">
        <v>0</v>
      </c>
      <c r="BG132" s="390">
        <v>3.3819556488432434E-2</v>
      </c>
      <c r="BH132" s="390">
        <v>1.569196336800998E-2</v>
      </c>
      <c r="BI132" s="390">
        <v>2.0699636429393212E-2</v>
      </c>
      <c r="BJ132" s="390">
        <v>9.7630296804752416E-3</v>
      </c>
      <c r="BK132" s="390">
        <v>1.3661973402149941E-2</v>
      </c>
      <c r="BL132" s="390">
        <v>1.4015661382962317E-2</v>
      </c>
      <c r="BM132" s="390">
        <v>1.2311180388589181E-2</v>
      </c>
      <c r="BN132" s="390">
        <v>1.2761917396770914E-2</v>
      </c>
      <c r="BO132" s="390">
        <v>1.1624343448128488E-2</v>
      </c>
      <c r="BP132" s="390">
        <v>0</v>
      </c>
      <c r="BQ132" s="390">
        <v>0</v>
      </c>
      <c r="BR132" s="390">
        <v>0</v>
      </c>
      <c r="BS132" s="390">
        <v>3.3819556488432434E-2</v>
      </c>
      <c r="BT132" s="390">
        <v>1.569196336800998E-2</v>
      </c>
      <c r="BU132" s="390">
        <v>2.0699636429393212E-2</v>
      </c>
      <c r="BV132" s="390">
        <v>9.7630296804752416E-3</v>
      </c>
      <c r="BW132" s="390">
        <v>1.3661973402149941E-2</v>
      </c>
      <c r="BX132" s="390">
        <v>1.4015661382962317E-2</v>
      </c>
      <c r="BY132" s="390">
        <v>1.2311180388589181E-2</v>
      </c>
      <c r="BZ132" s="390">
        <v>1.2761917396770914E-2</v>
      </c>
      <c r="CA132" s="390">
        <v>1.1624343448128488E-2</v>
      </c>
      <c r="CB132" s="390">
        <v>0</v>
      </c>
      <c r="CC132" s="390">
        <v>0</v>
      </c>
      <c r="CD132" s="390">
        <v>0</v>
      </c>
      <c r="CE132" s="390">
        <v>3.3819556488432434E-2</v>
      </c>
      <c r="CF132" s="390">
        <v>1.569196336800998E-2</v>
      </c>
      <c r="CG132" s="390">
        <v>2.0699636429393212E-2</v>
      </c>
      <c r="CH132" s="390">
        <v>9.7630296804752416E-3</v>
      </c>
    </row>
    <row r="133" spans="1:86" hidden="1" x14ac:dyDescent="0.3">
      <c r="A133" s="561"/>
      <c r="B133" s="309" t="s">
        <v>63</v>
      </c>
      <c r="C133" s="125">
        <v>1.5914000000000001E-2</v>
      </c>
      <c r="D133" s="125">
        <v>1.6499E-2</v>
      </c>
      <c r="E133" s="125">
        <v>1.3811E-2</v>
      </c>
      <c r="F133" s="390">
        <v>9.7664417356625004E-3</v>
      </c>
      <c r="G133" s="390">
        <v>2.1051463283982559E-2</v>
      </c>
      <c r="H133" s="390">
        <v>5.6205642178387479E-2</v>
      </c>
      <c r="I133" s="390">
        <v>3.8871954473552781E-2</v>
      </c>
      <c r="J133" s="390">
        <v>4.5357306184860703E-2</v>
      </c>
      <c r="K133" s="390">
        <v>5.3567977999279676E-2</v>
      </c>
      <c r="L133" s="390">
        <v>1.3398140041059062E-2</v>
      </c>
      <c r="M133" s="390">
        <v>1.9843361120502567E-2</v>
      </c>
      <c r="N133" s="390">
        <v>9.7585757189299401E-3</v>
      </c>
      <c r="O133" s="390">
        <v>1.3661557336104716E-2</v>
      </c>
      <c r="P133" s="390">
        <v>1.3995891437648279E-2</v>
      </c>
      <c r="Q133" s="390">
        <v>1.1937688399857259E-2</v>
      </c>
      <c r="R133" s="390">
        <v>9.7664417356625004E-3</v>
      </c>
      <c r="S133" s="390">
        <v>2.1051463283982559E-2</v>
      </c>
      <c r="T133" s="390">
        <v>5.6205642178387479E-2</v>
      </c>
      <c r="U133" s="390">
        <v>3.8871954473552781E-2</v>
      </c>
      <c r="V133" s="390">
        <v>4.5357306184860703E-2</v>
      </c>
      <c r="W133" s="390">
        <v>5.3567977999279676E-2</v>
      </c>
      <c r="X133" s="390">
        <v>1.3398140041059062E-2</v>
      </c>
      <c r="Y133" s="390">
        <v>1.9843361120502567E-2</v>
      </c>
      <c r="Z133" s="390">
        <v>9.7585757189299401E-3</v>
      </c>
      <c r="AA133" s="390">
        <v>1.3661557336104716E-2</v>
      </c>
      <c r="AB133" s="390">
        <v>1.3995891437648279E-2</v>
      </c>
      <c r="AC133" s="390">
        <v>1.1937688399857259E-2</v>
      </c>
      <c r="AD133" s="390">
        <v>9.7664417356625004E-3</v>
      </c>
      <c r="AE133" s="390">
        <v>2.1051463283982559E-2</v>
      </c>
      <c r="AF133" s="390">
        <v>5.6205642178387479E-2</v>
      </c>
      <c r="AG133" s="390">
        <v>3.8871954473552781E-2</v>
      </c>
      <c r="AH133" s="390">
        <v>4.5357306184860703E-2</v>
      </c>
      <c r="AI133" s="390">
        <v>5.3567977999279676E-2</v>
      </c>
      <c r="AJ133" s="390">
        <v>1.3398140041059062E-2</v>
      </c>
      <c r="AK133" s="390">
        <v>1.9843361120502567E-2</v>
      </c>
      <c r="AL133" s="390">
        <v>9.7585757189299401E-3</v>
      </c>
      <c r="AM133" s="390">
        <v>1.3661557336104716E-2</v>
      </c>
      <c r="AN133" s="390">
        <v>1.3995891437648279E-2</v>
      </c>
      <c r="AO133" s="390">
        <v>1.1937688399857259E-2</v>
      </c>
      <c r="AP133" s="390">
        <v>9.7664417356625004E-3</v>
      </c>
      <c r="AQ133" s="390">
        <v>2.1051463283982559E-2</v>
      </c>
      <c r="AR133" s="390">
        <v>5.6205642178387479E-2</v>
      </c>
      <c r="AS133" s="390">
        <v>3.8871954473552781E-2</v>
      </c>
      <c r="AT133" s="390">
        <v>4.5357306184860703E-2</v>
      </c>
      <c r="AU133" s="390">
        <v>5.3567977999279676E-2</v>
      </c>
      <c r="AV133" s="390">
        <v>1.3398140041059062E-2</v>
      </c>
      <c r="AW133" s="390">
        <v>1.9843361120502567E-2</v>
      </c>
      <c r="AX133" s="390">
        <v>9.7585757189299401E-3</v>
      </c>
      <c r="AY133" s="390">
        <v>1.3661557336104716E-2</v>
      </c>
      <c r="AZ133" s="390">
        <v>1.3995891437648279E-2</v>
      </c>
      <c r="BA133" s="390">
        <v>1.1937688399857259E-2</v>
      </c>
      <c r="BB133" s="390">
        <v>9.7664417356625004E-3</v>
      </c>
      <c r="BC133" s="390">
        <v>2.1051463283982559E-2</v>
      </c>
      <c r="BD133" s="390">
        <v>5.6205642178387479E-2</v>
      </c>
      <c r="BE133" s="390">
        <v>3.8871954473552781E-2</v>
      </c>
      <c r="BF133" s="390">
        <v>4.5357306184860703E-2</v>
      </c>
      <c r="BG133" s="390">
        <v>5.3567977999279676E-2</v>
      </c>
      <c r="BH133" s="390">
        <v>1.3398140041059062E-2</v>
      </c>
      <c r="BI133" s="390">
        <v>1.9843361120502567E-2</v>
      </c>
      <c r="BJ133" s="390">
        <v>9.7585757189299401E-3</v>
      </c>
      <c r="BK133" s="390">
        <v>1.3661557336104716E-2</v>
      </c>
      <c r="BL133" s="390">
        <v>1.3995891437648279E-2</v>
      </c>
      <c r="BM133" s="390">
        <v>1.1937688399857259E-2</v>
      </c>
      <c r="BN133" s="390">
        <v>9.7664417356625004E-3</v>
      </c>
      <c r="BO133" s="390">
        <v>2.1051463283982559E-2</v>
      </c>
      <c r="BP133" s="390">
        <v>5.6205642178387479E-2</v>
      </c>
      <c r="BQ133" s="390">
        <v>3.8871954473552781E-2</v>
      </c>
      <c r="BR133" s="390">
        <v>4.5357306184860703E-2</v>
      </c>
      <c r="BS133" s="390">
        <v>5.3567977999279676E-2</v>
      </c>
      <c r="BT133" s="390">
        <v>1.3398140041059062E-2</v>
      </c>
      <c r="BU133" s="390">
        <v>1.9843361120502567E-2</v>
      </c>
      <c r="BV133" s="390">
        <v>9.7585757189299401E-3</v>
      </c>
      <c r="BW133" s="390">
        <v>1.3661557336104716E-2</v>
      </c>
      <c r="BX133" s="390">
        <v>1.3995891437648279E-2</v>
      </c>
      <c r="BY133" s="390">
        <v>1.1937688399857259E-2</v>
      </c>
      <c r="BZ133" s="390">
        <v>9.7664417356625004E-3</v>
      </c>
      <c r="CA133" s="390">
        <v>2.1051463283982559E-2</v>
      </c>
      <c r="CB133" s="390">
        <v>5.6205642178387479E-2</v>
      </c>
      <c r="CC133" s="390">
        <v>3.8871954473552781E-2</v>
      </c>
      <c r="CD133" s="390">
        <v>4.5357306184860703E-2</v>
      </c>
      <c r="CE133" s="390">
        <v>5.3567977999279676E-2</v>
      </c>
      <c r="CF133" s="390">
        <v>1.3398140041059062E-2</v>
      </c>
      <c r="CG133" s="390">
        <v>1.9843361120502567E-2</v>
      </c>
      <c r="CH133" s="390">
        <v>9.7585757189299401E-3</v>
      </c>
    </row>
    <row r="134" spans="1:86" hidden="1" x14ac:dyDescent="0.3">
      <c r="A134" s="561"/>
      <c r="B134" s="309" t="s">
        <v>64</v>
      </c>
      <c r="C134" s="125">
        <v>1.1906999999999999E-2</v>
      </c>
      <c r="D134" s="125">
        <v>1.2029E-2</v>
      </c>
      <c r="E134" s="125">
        <v>1.2024999999999999E-2</v>
      </c>
      <c r="F134" s="390">
        <v>1.1792871777240846E-2</v>
      </c>
      <c r="G134" s="390">
        <v>1.578914962311392E-2</v>
      </c>
      <c r="H134" s="390">
        <v>3.8597945966901144E-2</v>
      </c>
      <c r="I134" s="390">
        <v>3.3826852839564304E-2</v>
      </c>
      <c r="J134" s="390">
        <v>3.3498800092871747E-2</v>
      </c>
      <c r="K134" s="390">
        <v>3.356331002034596E-2</v>
      </c>
      <c r="L134" s="390">
        <v>1.7558679118536522E-2</v>
      </c>
      <c r="M134" s="390">
        <v>1.4060264333344693E-2</v>
      </c>
      <c r="N134" s="390">
        <v>1.1646934294827344E-2</v>
      </c>
      <c r="O134" s="390">
        <v>1.0218487348935303E-2</v>
      </c>
      <c r="P134" s="390">
        <v>1.0200323043128763E-2</v>
      </c>
      <c r="Q134" s="390">
        <v>1.0356312921313933E-2</v>
      </c>
      <c r="R134" s="390">
        <v>1.1792871777240846E-2</v>
      </c>
      <c r="S134" s="390">
        <v>1.578914962311392E-2</v>
      </c>
      <c r="T134" s="390">
        <v>3.8597945966901144E-2</v>
      </c>
      <c r="U134" s="390">
        <v>3.3826852839564304E-2</v>
      </c>
      <c r="V134" s="390">
        <v>3.3498800092871747E-2</v>
      </c>
      <c r="W134" s="390">
        <v>3.356331002034596E-2</v>
      </c>
      <c r="X134" s="390">
        <v>1.7558679118536522E-2</v>
      </c>
      <c r="Y134" s="390">
        <v>1.4060264333344693E-2</v>
      </c>
      <c r="Z134" s="390">
        <v>1.1646934294827344E-2</v>
      </c>
      <c r="AA134" s="390">
        <v>1.0218487348935303E-2</v>
      </c>
      <c r="AB134" s="390">
        <v>1.0200323043128763E-2</v>
      </c>
      <c r="AC134" s="390">
        <v>1.0356312921313933E-2</v>
      </c>
      <c r="AD134" s="390">
        <v>1.1792871777240846E-2</v>
      </c>
      <c r="AE134" s="390">
        <v>1.578914962311392E-2</v>
      </c>
      <c r="AF134" s="390">
        <v>3.8597945966901144E-2</v>
      </c>
      <c r="AG134" s="390">
        <v>3.3826852839564304E-2</v>
      </c>
      <c r="AH134" s="390">
        <v>3.3498800092871747E-2</v>
      </c>
      <c r="AI134" s="390">
        <v>3.356331002034596E-2</v>
      </c>
      <c r="AJ134" s="390">
        <v>1.7558679118536522E-2</v>
      </c>
      <c r="AK134" s="390">
        <v>1.4060264333344693E-2</v>
      </c>
      <c r="AL134" s="390">
        <v>1.1646934294827344E-2</v>
      </c>
      <c r="AM134" s="390">
        <v>1.0218487348935303E-2</v>
      </c>
      <c r="AN134" s="390">
        <v>1.0200323043128763E-2</v>
      </c>
      <c r="AO134" s="390">
        <v>1.0356312921313933E-2</v>
      </c>
      <c r="AP134" s="390">
        <v>1.1792871777240846E-2</v>
      </c>
      <c r="AQ134" s="390">
        <v>1.578914962311392E-2</v>
      </c>
      <c r="AR134" s="390">
        <v>3.8597945966901144E-2</v>
      </c>
      <c r="AS134" s="390">
        <v>3.3826852839564304E-2</v>
      </c>
      <c r="AT134" s="390">
        <v>3.3498800092871747E-2</v>
      </c>
      <c r="AU134" s="390">
        <v>3.356331002034596E-2</v>
      </c>
      <c r="AV134" s="390">
        <v>1.7558679118536522E-2</v>
      </c>
      <c r="AW134" s="390">
        <v>1.4060264333344693E-2</v>
      </c>
      <c r="AX134" s="390">
        <v>1.1646934294827344E-2</v>
      </c>
      <c r="AY134" s="390">
        <v>1.0218487348935303E-2</v>
      </c>
      <c r="AZ134" s="390">
        <v>1.0200323043128763E-2</v>
      </c>
      <c r="BA134" s="390">
        <v>1.0356312921313933E-2</v>
      </c>
      <c r="BB134" s="390">
        <v>1.1792871777240846E-2</v>
      </c>
      <c r="BC134" s="390">
        <v>1.578914962311392E-2</v>
      </c>
      <c r="BD134" s="390">
        <v>3.8597945966901144E-2</v>
      </c>
      <c r="BE134" s="390">
        <v>3.3826852839564304E-2</v>
      </c>
      <c r="BF134" s="390">
        <v>3.3498800092871747E-2</v>
      </c>
      <c r="BG134" s="390">
        <v>3.356331002034596E-2</v>
      </c>
      <c r="BH134" s="390">
        <v>1.7558679118536522E-2</v>
      </c>
      <c r="BI134" s="390">
        <v>1.4060264333344693E-2</v>
      </c>
      <c r="BJ134" s="390">
        <v>1.1646934294827344E-2</v>
      </c>
      <c r="BK134" s="390">
        <v>1.0218487348935303E-2</v>
      </c>
      <c r="BL134" s="390">
        <v>1.0200323043128763E-2</v>
      </c>
      <c r="BM134" s="390">
        <v>1.0356312921313933E-2</v>
      </c>
      <c r="BN134" s="390">
        <v>1.1792871777240846E-2</v>
      </c>
      <c r="BO134" s="390">
        <v>1.578914962311392E-2</v>
      </c>
      <c r="BP134" s="390">
        <v>3.8597945966901144E-2</v>
      </c>
      <c r="BQ134" s="390">
        <v>3.3826852839564304E-2</v>
      </c>
      <c r="BR134" s="390">
        <v>3.3498800092871747E-2</v>
      </c>
      <c r="BS134" s="390">
        <v>3.356331002034596E-2</v>
      </c>
      <c r="BT134" s="390">
        <v>1.7558679118536522E-2</v>
      </c>
      <c r="BU134" s="390">
        <v>1.4060264333344693E-2</v>
      </c>
      <c r="BV134" s="390">
        <v>1.1646934294827344E-2</v>
      </c>
      <c r="BW134" s="390">
        <v>1.0218487348935303E-2</v>
      </c>
      <c r="BX134" s="390">
        <v>1.0200323043128763E-2</v>
      </c>
      <c r="BY134" s="390">
        <v>1.0356312921313933E-2</v>
      </c>
      <c r="BZ134" s="390">
        <v>1.1792871777240846E-2</v>
      </c>
      <c r="CA134" s="390">
        <v>1.578914962311392E-2</v>
      </c>
      <c r="CB134" s="390">
        <v>3.8597945966901144E-2</v>
      </c>
      <c r="CC134" s="390">
        <v>3.3826852839564304E-2</v>
      </c>
      <c r="CD134" s="390">
        <v>3.3498800092871747E-2</v>
      </c>
      <c r="CE134" s="390">
        <v>3.356331002034596E-2</v>
      </c>
      <c r="CF134" s="390">
        <v>1.7558679118536522E-2</v>
      </c>
      <c r="CG134" s="390">
        <v>1.4060264333344693E-2</v>
      </c>
      <c r="CH134" s="390">
        <v>1.1646934294827344E-2</v>
      </c>
    </row>
    <row r="135" spans="1:86" hidden="1" x14ac:dyDescent="0.3">
      <c r="A135" s="561"/>
      <c r="B135" s="309" t="s">
        <v>65</v>
      </c>
      <c r="C135" s="125">
        <v>1.0126E-2</v>
      </c>
      <c r="D135" s="125">
        <v>1.0828000000000001E-2</v>
      </c>
      <c r="E135" s="125">
        <v>1.0834E-2</v>
      </c>
      <c r="F135" s="390">
        <v>9.3300694720660927E-3</v>
      </c>
      <c r="G135" s="390">
        <v>1.3190972391467491E-2</v>
      </c>
      <c r="H135" s="390">
        <v>3.3396509974146636E-2</v>
      </c>
      <c r="I135" s="390">
        <v>3.0311628255511709E-2</v>
      </c>
      <c r="J135" s="390">
        <v>3.0025700532701628E-2</v>
      </c>
      <c r="K135" s="390">
        <v>3.0999168728459075E-2</v>
      </c>
      <c r="L135" s="390">
        <v>1.4333326703126323E-2</v>
      </c>
      <c r="M135" s="390">
        <v>1.2574297781386794E-2</v>
      </c>
      <c r="N135" s="390">
        <v>1.0783770658233277E-2</v>
      </c>
      <c r="O135" s="390">
        <v>8.6905396105985688E-3</v>
      </c>
      <c r="P135" s="390">
        <v>9.1843635285924711E-3</v>
      </c>
      <c r="Q135" s="390">
        <v>9.3172995483337146E-3</v>
      </c>
      <c r="R135" s="390">
        <v>9.3300694720660927E-3</v>
      </c>
      <c r="S135" s="390">
        <v>1.3190972391467491E-2</v>
      </c>
      <c r="T135" s="390">
        <v>3.3396509974146636E-2</v>
      </c>
      <c r="U135" s="390">
        <v>3.0311628255511709E-2</v>
      </c>
      <c r="V135" s="390">
        <v>3.0025700532701628E-2</v>
      </c>
      <c r="W135" s="390">
        <v>3.0999168728459075E-2</v>
      </c>
      <c r="X135" s="390">
        <v>1.4333326703126323E-2</v>
      </c>
      <c r="Y135" s="390">
        <v>1.2574297781386794E-2</v>
      </c>
      <c r="Z135" s="390">
        <v>1.0783770658233277E-2</v>
      </c>
      <c r="AA135" s="390">
        <v>8.6905396105985688E-3</v>
      </c>
      <c r="AB135" s="390">
        <v>9.1843635285924711E-3</v>
      </c>
      <c r="AC135" s="390">
        <v>9.3172995483337146E-3</v>
      </c>
      <c r="AD135" s="390">
        <v>9.3300694720660927E-3</v>
      </c>
      <c r="AE135" s="390">
        <v>1.3190972391467491E-2</v>
      </c>
      <c r="AF135" s="390">
        <v>3.3396509974146636E-2</v>
      </c>
      <c r="AG135" s="390">
        <v>3.0311628255511709E-2</v>
      </c>
      <c r="AH135" s="390">
        <v>3.0025700532701628E-2</v>
      </c>
      <c r="AI135" s="390">
        <v>3.0999168728459075E-2</v>
      </c>
      <c r="AJ135" s="390">
        <v>1.4333326703126323E-2</v>
      </c>
      <c r="AK135" s="390">
        <v>1.2574297781386794E-2</v>
      </c>
      <c r="AL135" s="390">
        <v>1.0783770658233277E-2</v>
      </c>
      <c r="AM135" s="390">
        <v>8.6905396105985688E-3</v>
      </c>
      <c r="AN135" s="390">
        <v>9.1843635285924711E-3</v>
      </c>
      <c r="AO135" s="390">
        <v>9.3172995483337146E-3</v>
      </c>
      <c r="AP135" s="390">
        <v>9.3300694720660927E-3</v>
      </c>
      <c r="AQ135" s="390">
        <v>1.3190972391467491E-2</v>
      </c>
      <c r="AR135" s="390">
        <v>3.3396509974146636E-2</v>
      </c>
      <c r="AS135" s="390">
        <v>3.0311628255511709E-2</v>
      </c>
      <c r="AT135" s="390">
        <v>3.0025700532701628E-2</v>
      </c>
      <c r="AU135" s="390">
        <v>3.0999168728459075E-2</v>
      </c>
      <c r="AV135" s="390">
        <v>1.4333326703126323E-2</v>
      </c>
      <c r="AW135" s="390">
        <v>1.2574297781386794E-2</v>
      </c>
      <c r="AX135" s="390">
        <v>1.0783770658233277E-2</v>
      </c>
      <c r="AY135" s="390">
        <v>8.6905396105985688E-3</v>
      </c>
      <c r="AZ135" s="390">
        <v>9.1843635285924711E-3</v>
      </c>
      <c r="BA135" s="390">
        <v>9.3172995483337146E-3</v>
      </c>
      <c r="BB135" s="390">
        <v>9.3300694720660927E-3</v>
      </c>
      <c r="BC135" s="390">
        <v>1.3190972391467491E-2</v>
      </c>
      <c r="BD135" s="390">
        <v>3.3396509974146636E-2</v>
      </c>
      <c r="BE135" s="390">
        <v>3.0311628255511709E-2</v>
      </c>
      <c r="BF135" s="390">
        <v>3.0025700532701628E-2</v>
      </c>
      <c r="BG135" s="390">
        <v>3.0999168728459075E-2</v>
      </c>
      <c r="BH135" s="390">
        <v>1.4333326703126323E-2</v>
      </c>
      <c r="BI135" s="390">
        <v>1.2574297781386794E-2</v>
      </c>
      <c r="BJ135" s="390">
        <v>1.0783770658233277E-2</v>
      </c>
      <c r="BK135" s="390">
        <v>8.6905396105985688E-3</v>
      </c>
      <c r="BL135" s="390">
        <v>9.1843635285924711E-3</v>
      </c>
      <c r="BM135" s="390">
        <v>9.3172995483337146E-3</v>
      </c>
      <c r="BN135" s="390">
        <v>9.3300694720660927E-3</v>
      </c>
      <c r="BO135" s="390">
        <v>1.3190972391467491E-2</v>
      </c>
      <c r="BP135" s="390">
        <v>3.3396509974146636E-2</v>
      </c>
      <c r="BQ135" s="390">
        <v>3.0311628255511709E-2</v>
      </c>
      <c r="BR135" s="390">
        <v>3.0025700532701628E-2</v>
      </c>
      <c r="BS135" s="390">
        <v>3.0999168728459075E-2</v>
      </c>
      <c r="BT135" s="390">
        <v>1.4333326703126323E-2</v>
      </c>
      <c r="BU135" s="390">
        <v>1.2574297781386794E-2</v>
      </c>
      <c r="BV135" s="390">
        <v>1.0783770658233277E-2</v>
      </c>
      <c r="BW135" s="390">
        <v>8.6905396105985688E-3</v>
      </c>
      <c r="BX135" s="390">
        <v>9.1843635285924711E-3</v>
      </c>
      <c r="BY135" s="390">
        <v>9.3172995483337146E-3</v>
      </c>
      <c r="BZ135" s="390">
        <v>9.3300694720660927E-3</v>
      </c>
      <c r="CA135" s="390">
        <v>1.3190972391467491E-2</v>
      </c>
      <c r="CB135" s="390">
        <v>3.3396509974146636E-2</v>
      </c>
      <c r="CC135" s="390">
        <v>3.0311628255511709E-2</v>
      </c>
      <c r="CD135" s="390">
        <v>3.0025700532701628E-2</v>
      </c>
      <c r="CE135" s="390">
        <v>3.0999168728459075E-2</v>
      </c>
      <c r="CF135" s="390">
        <v>1.4333326703126323E-2</v>
      </c>
      <c r="CG135" s="390">
        <v>1.2574297781386794E-2</v>
      </c>
      <c r="CH135" s="390">
        <v>1.0783770658233277E-2</v>
      </c>
    </row>
    <row r="136" spans="1:86" hidden="1" x14ac:dyDescent="0.3">
      <c r="A136" s="561"/>
      <c r="B136" s="309" t="s">
        <v>144</v>
      </c>
      <c r="C136" s="125">
        <v>1.0126E-2</v>
      </c>
      <c r="D136" s="125">
        <v>1.0828000000000001E-2</v>
      </c>
      <c r="E136" s="125">
        <v>1.0834E-2</v>
      </c>
      <c r="F136" s="390">
        <v>9.3300694720660927E-3</v>
      </c>
      <c r="G136" s="390">
        <v>1.3190972391467491E-2</v>
      </c>
      <c r="H136" s="390">
        <v>3.3396509974146636E-2</v>
      </c>
      <c r="I136" s="390">
        <v>3.0311628255511709E-2</v>
      </c>
      <c r="J136" s="390">
        <v>3.0025700532701628E-2</v>
      </c>
      <c r="K136" s="390">
        <v>3.0999168728459075E-2</v>
      </c>
      <c r="L136" s="390">
        <v>1.4333326703126323E-2</v>
      </c>
      <c r="M136" s="390">
        <v>1.2574297781386794E-2</v>
      </c>
      <c r="N136" s="390">
        <v>1.0783770658233277E-2</v>
      </c>
      <c r="O136" s="390">
        <v>8.6905396105985688E-3</v>
      </c>
      <c r="P136" s="390">
        <v>9.1843635285924711E-3</v>
      </c>
      <c r="Q136" s="390">
        <v>9.3172995483337146E-3</v>
      </c>
      <c r="R136" s="390">
        <v>9.3300694720660927E-3</v>
      </c>
      <c r="S136" s="390">
        <v>1.3190972391467491E-2</v>
      </c>
      <c r="T136" s="390">
        <v>3.3396509974146636E-2</v>
      </c>
      <c r="U136" s="390">
        <v>3.0311628255511709E-2</v>
      </c>
      <c r="V136" s="390">
        <v>3.0025700532701628E-2</v>
      </c>
      <c r="W136" s="390">
        <v>3.0999168728459075E-2</v>
      </c>
      <c r="X136" s="390">
        <v>1.4333326703126323E-2</v>
      </c>
      <c r="Y136" s="390">
        <v>1.2574297781386794E-2</v>
      </c>
      <c r="Z136" s="390">
        <v>1.0783770658233277E-2</v>
      </c>
      <c r="AA136" s="390">
        <v>8.6905396105985688E-3</v>
      </c>
      <c r="AB136" s="390">
        <v>9.1843635285924711E-3</v>
      </c>
      <c r="AC136" s="390">
        <v>9.3172995483337146E-3</v>
      </c>
      <c r="AD136" s="390">
        <v>9.3300694720660927E-3</v>
      </c>
      <c r="AE136" s="390">
        <v>1.3190972391467491E-2</v>
      </c>
      <c r="AF136" s="390">
        <v>3.3396509974146636E-2</v>
      </c>
      <c r="AG136" s="390">
        <v>3.0311628255511709E-2</v>
      </c>
      <c r="AH136" s="390">
        <v>3.0025700532701628E-2</v>
      </c>
      <c r="AI136" s="390">
        <v>3.0999168728459075E-2</v>
      </c>
      <c r="AJ136" s="390">
        <v>1.4333326703126323E-2</v>
      </c>
      <c r="AK136" s="390">
        <v>1.2574297781386794E-2</v>
      </c>
      <c r="AL136" s="390">
        <v>1.0783770658233277E-2</v>
      </c>
      <c r="AM136" s="390">
        <v>8.6905396105985688E-3</v>
      </c>
      <c r="AN136" s="390">
        <v>9.1843635285924711E-3</v>
      </c>
      <c r="AO136" s="390">
        <v>9.3172995483337146E-3</v>
      </c>
      <c r="AP136" s="390">
        <v>9.3300694720660927E-3</v>
      </c>
      <c r="AQ136" s="390">
        <v>1.3190972391467491E-2</v>
      </c>
      <c r="AR136" s="390">
        <v>3.3396509974146636E-2</v>
      </c>
      <c r="AS136" s="390">
        <v>3.0311628255511709E-2</v>
      </c>
      <c r="AT136" s="390">
        <v>3.0025700532701628E-2</v>
      </c>
      <c r="AU136" s="390">
        <v>3.0999168728459075E-2</v>
      </c>
      <c r="AV136" s="390">
        <v>1.4333326703126323E-2</v>
      </c>
      <c r="AW136" s="390">
        <v>1.2574297781386794E-2</v>
      </c>
      <c r="AX136" s="390">
        <v>1.0783770658233277E-2</v>
      </c>
      <c r="AY136" s="390">
        <v>8.6905396105985688E-3</v>
      </c>
      <c r="AZ136" s="390">
        <v>9.1843635285924711E-3</v>
      </c>
      <c r="BA136" s="390">
        <v>9.3172995483337146E-3</v>
      </c>
      <c r="BB136" s="390">
        <v>9.3300694720660927E-3</v>
      </c>
      <c r="BC136" s="390">
        <v>1.3190972391467491E-2</v>
      </c>
      <c r="BD136" s="390">
        <v>3.3396509974146636E-2</v>
      </c>
      <c r="BE136" s="390">
        <v>3.0311628255511709E-2</v>
      </c>
      <c r="BF136" s="390">
        <v>3.0025700532701628E-2</v>
      </c>
      <c r="BG136" s="390">
        <v>3.0999168728459075E-2</v>
      </c>
      <c r="BH136" s="390">
        <v>1.4333326703126323E-2</v>
      </c>
      <c r="BI136" s="390">
        <v>1.2574297781386794E-2</v>
      </c>
      <c r="BJ136" s="390">
        <v>1.0783770658233277E-2</v>
      </c>
      <c r="BK136" s="390">
        <v>8.6905396105985688E-3</v>
      </c>
      <c r="BL136" s="390">
        <v>9.1843635285924711E-3</v>
      </c>
      <c r="BM136" s="390">
        <v>9.3172995483337146E-3</v>
      </c>
      <c r="BN136" s="390">
        <v>9.3300694720660927E-3</v>
      </c>
      <c r="BO136" s="390">
        <v>1.3190972391467491E-2</v>
      </c>
      <c r="BP136" s="390">
        <v>3.3396509974146636E-2</v>
      </c>
      <c r="BQ136" s="390">
        <v>3.0311628255511709E-2</v>
      </c>
      <c r="BR136" s="390">
        <v>3.0025700532701628E-2</v>
      </c>
      <c r="BS136" s="390">
        <v>3.0999168728459075E-2</v>
      </c>
      <c r="BT136" s="390">
        <v>1.4333326703126323E-2</v>
      </c>
      <c r="BU136" s="390">
        <v>1.2574297781386794E-2</v>
      </c>
      <c r="BV136" s="390">
        <v>1.0783770658233277E-2</v>
      </c>
      <c r="BW136" s="390">
        <v>8.6905396105985688E-3</v>
      </c>
      <c r="BX136" s="390">
        <v>9.1843635285924711E-3</v>
      </c>
      <c r="BY136" s="390">
        <v>9.3172995483337146E-3</v>
      </c>
      <c r="BZ136" s="390">
        <v>9.3300694720660927E-3</v>
      </c>
      <c r="CA136" s="390">
        <v>1.3190972391467491E-2</v>
      </c>
      <c r="CB136" s="390">
        <v>3.3396509974146636E-2</v>
      </c>
      <c r="CC136" s="390">
        <v>3.0311628255511709E-2</v>
      </c>
      <c r="CD136" s="390">
        <v>3.0025700532701628E-2</v>
      </c>
      <c r="CE136" s="390">
        <v>3.0999168728459075E-2</v>
      </c>
      <c r="CF136" s="390">
        <v>1.4333326703126323E-2</v>
      </c>
      <c r="CG136" s="390">
        <v>1.2574297781386794E-2</v>
      </c>
      <c r="CH136" s="390">
        <v>1.0783770658233277E-2</v>
      </c>
    </row>
    <row r="137" spans="1:86" hidden="1" x14ac:dyDescent="0.3">
      <c r="A137" s="561"/>
      <c r="B137" s="309" t="s">
        <v>145</v>
      </c>
      <c r="C137" s="125">
        <v>1.0126E-2</v>
      </c>
      <c r="D137" s="125">
        <v>1.0828000000000001E-2</v>
      </c>
      <c r="E137" s="125">
        <v>1.0834E-2</v>
      </c>
      <c r="F137" s="390">
        <v>9.3300694720660927E-3</v>
      </c>
      <c r="G137" s="390">
        <v>1.3190972391467491E-2</v>
      </c>
      <c r="H137" s="390">
        <v>3.3396509974146636E-2</v>
      </c>
      <c r="I137" s="390">
        <v>3.0311628255511709E-2</v>
      </c>
      <c r="J137" s="390">
        <v>3.0025700532701628E-2</v>
      </c>
      <c r="K137" s="390">
        <v>3.0999168728459075E-2</v>
      </c>
      <c r="L137" s="390">
        <v>1.4333326703126323E-2</v>
      </c>
      <c r="M137" s="390">
        <v>1.2574297781386794E-2</v>
      </c>
      <c r="N137" s="390">
        <v>1.0783770658233277E-2</v>
      </c>
      <c r="O137" s="390">
        <v>8.6905396105985688E-3</v>
      </c>
      <c r="P137" s="390">
        <v>9.1843635285924711E-3</v>
      </c>
      <c r="Q137" s="390">
        <v>9.3172995483337146E-3</v>
      </c>
      <c r="R137" s="390">
        <v>9.3300694720660927E-3</v>
      </c>
      <c r="S137" s="390">
        <v>1.3190972391467491E-2</v>
      </c>
      <c r="T137" s="390">
        <v>3.3396509974146636E-2</v>
      </c>
      <c r="U137" s="390">
        <v>3.0311628255511709E-2</v>
      </c>
      <c r="V137" s="390">
        <v>3.0025700532701628E-2</v>
      </c>
      <c r="W137" s="390">
        <v>3.0999168728459075E-2</v>
      </c>
      <c r="X137" s="390">
        <v>1.4333326703126323E-2</v>
      </c>
      <c r="Y137" s="390">
        <v>1.2574297781386794E-2</v>
      </c>
      <c r="Z137" s="390">
        <v>1.0783770658233277E-2</v>
      </c>
      <c r="AA137" s="390">
        <v>8.6905396105985688E-3</v>
      </c>
      <c r="AB137" s="390">
        <v>9.1843635285924711E-3</v>
      </c>
      <c r="AC137" s="390">
        <v>9.3172995483337146E-3</v>
      </c>
      <c r="AD137" s="390">
        <v>9.3300694720660927E-3</v>
      </c>
      <c r="AE137" s="390">
        <v>1.3190972391467491E-2</v>
      </c>
      <c r="AF137" s="390">
        <v>3.3396509974146636E-2</v>
      </c>
      <c r="AG137" s="390">
        <v>3.0311628255511709E-2</v>
      </c>
      <c r="AH137" s="390">
        <v>3.0025700532701628E-2</v>
      </c>
      <c r="AI137" s="390">
        <v>3.0999168728459075E-2</v>
      </c>
      <c r="AJ137" s="390">
        <v>1.4333326703126323E-2</v>
      </c>
      <c r="AK137" s="390">
        <v>1.2574297781386794E-2</v>
      </c>
      <c r="AL137" s="390">
        <v>1.0783770658233277E-2</v>
      </c>
      <c r="AM137" s="390">
        <v>8.6905396105985688E-3</v>
      </c>
      <c r="AN137" s="390">
        <v>9.1843635285924711E-3</v>
      </c>
      <c r="AO137" s="390">
        <v>9.3172995483337146E-3</v>
      </c>
      <c r="AP137" s="390">
        <v>9.3300694720660927E-3</v>
      </c>
      <c r="AQ137" s="390">
        <v>1.3190972391467491E-2</v>
      </c>
      <c r="AR137" s="390">
        <v>3.3396509974146636E-2</v>
      </c>
      <c r="AS137" s="390">
        <v>3.0311628255511709E-2</v>
      </c>
      <c r="AT137" s="390">
        <v>3.0025700532701628E-2</v>
      </c>
      <c r="AU137" s="390">
        <v>3.0999168728459075E-2</v>
      </c>
      <c r="AV137" s="390">
        <v>1.4333326703126323E-2</v>
      </c>
      <c r="AW137" s="390">
        <v>1.2574297781386794E-2</v>
      </c>
      <c r="AX137" s="390">
        <v>1.0783770658233277E-2</v>
      </c>
      <c r="AY137" s="390">
        <v>8.6905396105985688E-3</v>
      </c>
      <c r="AZ137" s="390">
        <v>9.1843635285924711E-3</v>
      </c>
      <c r="BA137" s="390">
        <v>9.3172995483337146E-3</v>
      </c>
      <c r="BB137" s="390">
        <v>9.3300694720660927E-3</v>
      </c>
      <c r="BC137" s="390">
        <v>1.3190972391467491E-2</v>
      </c>
      <c r="BD137" s="390">
        <v>3.3396509974146636E-2</v>
      </c>
      <c r="BE137" s="390">
        <v>3.0311628255511709E-2</v>
      </c>
      <c r="BF137" s="390">
        <v>3.0025700532701628E-2</v>
      </c>
      <c r="BG137" s="390">
        <v>3.0999168728459075E-2</v>
      </c>
      <c r="BH137" s="390">
        <v>1.4333326703126323E-2</v>
      </c>
      <c r="BI137" s="390">
        <v>1.2574297781386794E-2</v>
      </c>
      <c r="BJ137" s="390">
        <v>1.0783770658233277E-2</v>
      </c>
      <c r="BK137" s="390">
        <v>8.6905396105985688E-3</v>
      </c>
      <c r="BL137" s="390">
        <v>9.1843635285924711E-3</v>
      </c>
      <c r="BM137" s="390">
        <v>9.3172995483337146E-3</v>
      </c>
      <c r="BN137" s="390">
        <v>9.3300694720660927E-3</v>
      </c>
      <c r="BO137" s="390">
        <v>1.3190972391467491E-2</v>
      </c>
      <c r="BP137" s="390">
        <v>3.3396509974146636E-2</v>
      </c>
      <c r="BQ137" s="390">
        <v>3.0311628255511709E-2</v>
      </c>
      <c r="BR137" s="390">
        <v>3.0025700532701628E-2</v>
      </c>
      <c r="BS137" s="390">
        <v>3.0999168728459075E-2</v>
      </c>
      <c r="BT137" s="390">
        <v>1.4333326703126323E-2</v>
      </c>
      <c r="BU137" s="390">
        <v>1.2574297781386794E-2</v>
      </c>
      <c r="BV137" s="390">
        <v>1.0783770658233277E-2</v>
      </c>
      <c r="BW137" s="390">
        <v>8.6905396105985688E-3</v>
      </c>
      <c r="BX137" s="390">
        <v>9.1843635285924711E-3</v>
      </c>
      <c r="BY137" s="390">
        <v>9.3172995483337146E-3</v>
      </c>
      <c r="BZ137" s="390">
        <v>9.3300694720660927E-3</v>
      </c>
      <c r="CA137" s="390">
        <v>1.3190972391467491E-2</v>
      </c>
      <c r="CB137" s="390">
        <v>3.3396509974146636E-2</v>
      </c>
      <c r="CC137" s="390">
        <v>3.0311628255511709E-2</v>
      </c>
      <c r="CD137" s="390">
        <v>3.0025700532701628E-2</v>
      </c>
      <c r="CE137" s="390">
        <v>3.0999168728459075E-2</v>
      </c>
      <c r="CF137" s="390">
        <v>1.4333326703126323E-2</v>
      </c>
      <c r="CG137" s="390">
        <v>1.2574297781386794E-2</v>
      </c>
      <c r="CH137" s="390">
        <v>1.0783770658233277E-2</v>
      </c>
    </row>
    <row r="138" spans="1:86" hidden="1" x14ac:dyDescent="0.3">
      <c r="A138" s="561"/>
      <c r="B138" s="309" t="s">
        <v>67</v>
      </c>
      <c r="C138" s="125">
        <v>8.3879999999999996E-3</v>
      </c>
      <c r="D138" s="125">
        <v>9.0139999999999994E-3</v>
      </c>
      <c r="E138" s="125">
        <v>1.0437E-2</v>
      </c>
      <c r="F138" s="390">
        <v>8.9643969886217239E-3</v>
      </c>
      <c r="G138" s="390">
        <v>1.1442954360114992E-2</v>
      </c>
      <c r="H138" s="390">
        <v>3.0341130046812329E-2</v>
      </c>
      <c r="I138" s="390">
        <v>2.4767427374638579E-2</v>
      </c>
      <c r="J138" s="390">
        <v>2.5844708490436505E-2</v>
      </c>
      <c r="K138" s="390">
        <v>2.7140278723847423E-2</v>
      </c>
      <c r="L138" s="390">
        <v>1.2426704003105844E-2</v>
      </c>
      <c r="M138" s="390">
        <v>1.0317878648079915E-2</v>
      </c>
      <c r="N138" s="390">
        <v>9.3080976984780718E-3</v>
      </c>
      <c r="O138" s="390">
        <v>7.1991147668578103E-3</v>
      </c>
      <c r="P138" s="390">
        <v>7.6506976126562275E-3</v>
      </c>
      <c r="Q138" s="390">
        <v>8.9709893841287691E-3</v>
      </c>
      <c r="R138" s="390">
        <v>8.9643969886217239E-3</v>
      </c>
      <c r="S138" s="390">
        <v>1.1442954360114992E-2</v>
      </c>
      <c r="T138" s="390">
        <v>3.0341130046812329E-2</v>
      </c>
      <c r="U138" s="390">
        <v>2.4767427374638579E-2</v>
      </c>
      <c r="V138" s="390">
        <v>2.5844708490436505E-2</v>
      </c>
      <c r="W138" s="390">
        <v>2.7140278723847423E-2</v>
      </c>
      <c r="X138" s="390">
        <v>1.2426704003105844E-2</v>
      </c>
      <c r="Y138" s="390">
        <v>1.0317878648079915E-2</v>
      </c>
      <c r="Z138" s="390">
        <v>9.3080976984780718E-3</v>
      </c>
      <c r="AA138" s="390">
        <v>7.1991147668578103E-3</v>
      </c>
      <c r="AB138" s="390">
        <v>7.6506976126562275E-3</v>
      </c>
      <c r="AC138" s="390">
        <v>8.9709893841287691E-3</v>
      </c>
      <c r="AD138" s="390">
        <v>8.9643969886217239E-3</v>
      </c>
      <c r="AE138" s="390">
        <v>1.1442954360114992E-2</v>
      </c>
      <c r="AF138" s="390">
        <v>3.0341130046812329E-2</v>
      </c>
      <c r="AG138" s="390">
        <v>2.4767427374638579E-2</v>
      </c>
      <c r="AH138" s="390">
        <v>2.5844708490436505E-2</v>
      </c>
      <c r="AI138" s="390">
        <v>2.7140278723847423E-2</v>
      </c>
      <c r="AJ138" s="390">
        <v>1.2426704003105844E-2</v>
      </c>
      <c r="AK138" s="390">
        <v>1.0317878648079915E-2</v>
      </c>
      <c r="AL138" s="390">
        <v>9.3080976984780718E-3</v>
      </c>
      <c r="AM138" s="390">
        <v>7.1991147668578103E-3</v>
      </c>
      <c r="AN138" s="390">
        <v>7.6506976126562275E-3</v>
      </c>
      <c r="AO138" s="390">
        <v>8.9709893841287691E-3</v>
      </c>
      <c r="AP138" s="390">
        <v>8.9643969886217239E-3</v>
      </c>
      <c r="AQ138" s="390">
        <v>1.1442954360114992E-2</v>
      </c>
      <c r="AR138" s="390">
        <v>3.0341130046812329E-2</v>
      </c>
      <c r="AS138" s="390">
        <v>2.4767427374638579E-2</v>
      </c>
      <c r="AT138" s="390">
        <v>2.5844708490436505E-2</v>
      </c>
      <c r="AU138" s="390">
        <v>2.7140278723847423E-2</v>
      </c>
      <c r="AV138" s="390">
        <v>1.2426704003105844E-2</v>
      </c>
      <c r="AW138" s="390">
        <v>1.0317878648079915E-2</v>
      </c>
      <c r="AX138" s="390">
        <v>9.3080976984780718E-3</v>
      </c>
      <c r="AY138" s="390">
        <v>7.1991147668578103E-3</v>
      </c>
      <c r="AZ138" s="390">
        <v>7.6506976126562275E-3</v>
      </c>
      <c r="BA138" s="390">
        <v>8.9709893841287691E-3</v>
      </c>
      <c r="BB138" s="390">
        <v>8.9643969886217239E-3</v>
      </c>
      <c r="BC138" s="390">
        <v>1.1442954360114992E-2</v>
      </c>
      <c r="BD138" s="390">
        <v>3.0341130046812329E-2</v>
      </c>
      <c r="BE138" s="390">
        <v>2.4767427374638579E-2</v>
      </c>
      <c r="BF138" s="390">
        <v>2.5844708490436505E-2</v>
      </c>
      <c r="BG138" s="390">
        <v>2.7140278723847423E-2</v>
      </c>
      <c r="BH138" s="390">
        <v>1.2426704003105844E-2</v>
      </c>
      <c r="BI138" s="390">
        <v>1.0317878648079915E-2</v>
      </c>
      <c r="BJ138" s="390">
        <v>9.3080976984780718E-3</v>
      </c>
      <c r="BK138" s="390">
        <v>7.1991147668578103E-3</v>
      </c>
      <c r="BL138" s="390">
        <v>7.6506976126562275E-3</v>
      </c>
      <c r="BM138" s="390">
        <v>8.9709893841287691E-3</v>
      </c>
      <c r="BN138" s="390">
        <v>8.9643969886217239E-3</v>
      </c>
      <c r="BO138" s="390">
        <v>1.1442954360114992E-2</v>
      </c>
      <c r="BP138" s="390">
        <v>3.0341130046812329E-2</v>
      </c>
      <c r="BQ138" s="390">
        <v>2.4767427374638579E-2</v>
      </c>
      <c r="BR138" s="390">
        <v>2.5844708490436505E-2</v>
      </c>
      <c r="BS138" s="390">
        <v>2.7140278723847423E-2</v>
      </c>
      <c r="BT138" s="390">
        <v>1.2426704003105844E-2</v>
      </c>
      <c r="BU138" s="390">
        <v>1.0317878648079915E-2</v>
      </c>
      <c r="BV138" s="390">
        <v>9.3080976984780718E-3</v>
      </c>
      <c r="BW138" s="390">
        <v>7.1991147668578103E-3</v>
      </c>
      <c r="BX138" s="390">
        <v>7.6506976126562275E-3</v>
      </c>
      <c r="BY138" s="390">
        <v>8.9709893841287691E-3</v>
      </c>
      <c r="BZ138" s="390">
        <v>8.9643969886217239E-3</v>
      </c>
      <c r="CA138" s="390">
        <v>1.1442954360114992E-2</v>
      </c>
      <c r="CB138" s="390">
        <v>3.0341130046812329E-2</v>
      </c>
      <c r="CC138" s="390">
        <v>2.4767427374638579E-2</v>
      </c>
      <c r="CD138" s="390">
        <v>2.5844708490436505E-2</v>
      </c>
      <c r="CE138" s="390">
        <v>2.7140278723847423E-2</v>
      </c>
      <c r="CF138" s="390">
        <v>1.2426704003105844E-2</v>
      </c>
      <c r="CG138" s="390">
        <v>1.0317878648079915E-2</v>
      </c>
      <c r="CH138" s="390">
        <v>9.3080976984780718E-3</v>
      </c>
    </row>
    <row r="139" spans="1:86" ht="15" hidden="1" thickBot="1" x14ac:dyDescent="0.35">
      <c r="A139" s="562"/>
      <c r="B139" s="310" t="s">
        <v>68</v>
      </c>
      <c r="C139" s="126">
        <v>8.3359999999999997E-3</v>
      </c>
      <c r="D139" s="126">
        <v>8.9809999999999994E-3</v>
      </c>
      <c r="E139" s="126">
        <v>1.2722000000000001E-2</v>
      </c>
      <c r="F139" s="390">
        <v>1.1802242805610763E-2</v>
      </c>
      <c r="G139" s="390">
        <v>1.5000840581295125E-2</v>
      </c>
      <c r="H139" s="390">
        <v>4.2210463928937021E-2</v>
      </c>
      <c r="I139" s="390">
        <v>2.7762795137090041E-2</v>
      </c>
      <c r="J139" s="390">
        <v>3.2665598756010897E-2</v>
      </c>
      <c r="K139" s="390">
        <v>3.534763464999735E-2</v>
      </c>
      <c r="L139" s="390">
        <v>1.7000613729307223E-2</v>
      </c>
      <c r="M139" s="390">
        <v>1.1491929220535387E-2</v>
      </c>
      <c r="N139" s="390">
        <v>1.2288942749910168E-2</v>
      </c>
      <c r="O139" s="390">
        <v>7.1543069772339258E-3</v>
      </c>
      <c r="P139" s="390">
        <v>7.6225204669467857E-3</v>
      </c>
      <c r="Q139" s="390">
        <v>1.0964634736445759E-2</v>
      </c>
      <c r="R139" s="390">
        <v>1.1802242805610763E-2</v>
      </c>
      <c r="S139" s="390">
        <v>1.5000840581295125E-2</v>
      </c>
      <c r="T139" s="390">
        <v>4.2210463928937021E-2</v>
      </c>
      <c r="U139" s="390">
        <v>2.7762795137090041E-2</v>
      </c>
      <c r="V139" s="390">
        <v>3.2665598756010897E-2</v>
      </c>
      <c r="W139" s="390">
        <v>3.534763464999735E-2</v>
      </c>
      <c r="X139" s="390">
        <v>1.7000613729307223E-2</v>
      </c>
      <c r="Y139" s="390">
        <v>1.1491929220535387E-2</v>
      </c>
      <c r="Z139" s="390">
        <v>1.2288942749910168E-2</v>
      </c>
      <c r="AA139" s="390">
        <v>7.1543069772339258E-3</v>
      </c>
      <c r="AB139" s="390">
        <v>7.6225204669467857E-3</v>
      </c>
      <c r="AC139" s="390">
        <v>1.0964634736445759E-2</v>
      </c>
      <c r="AD139" s="390">
        <v>1.1802242805610763E-2</v>
      </c>
      <c r="AE139" s="390">
        <v>1.5000840581295125E-2</v>
      </c>
      <c r="AF139" s="390">
        <v>4.2210463928937021E-2</v>
      </c>
      <c r="AG139" s="390">
        <v>2.7762795137090041E-2</v>
      </c>
      <c r="AH139" s="390">
        <v>3.2665598756010897E-2</v>
      </c>
      <c r="AI139" s="390">
        <v>3.534763464999735E-2</v>
      </c>
      <c r="AJ139" s="390">
        <v>1.7000613729307223E-2</v>
      </c>
      <c r="AK139" s="390">
        <v>1.1491929220535387E-2</v>
      </c>
      <c r="AL139" s="390">
        <v>1.2288942749910168E-2</v>
      </c>
      <c r="AM139" s="390">
        <v>7.1543069772339258E-3</v>
      </c>
      <c r="AN139" s="390">
        <v>7.6225204669467857E-3</v>
      </c>
      <c r="AO139" s="390">
        <v>1.0964634736445759E-2</v>
      </c>
      <c r="AP139" s="390">
        <v>1.1802242805610763E-2</v>
      </c>
      <c r="AQ139" s="390">
        <v>1.5000840581295125E-2</v>
      </c>
      <c r="AR139" s="390">
        <v>4.2210463928937021E-2</v>
      </c>
      <c r="AS139" s="390">
        <v>2.7762795137090041E-2</v>
      </c>
      <c r="AT139" s="390">
        <v>3.2665598756010897E-2</v>
      </c>
      <c r="AU139" s="390">
        <v>3.534763464999735E-2</v>
      </c>
      <c r="AV139" s="390">
        <v>1.7000613729307223E-2</v>
      </c>
      <c r="AW139" s="390">
        <v>1.1491929220535387E-2</v>
      </c>
      <c r="AX139" s="390">
        <v>1.2288942749910168E-2</v>
      </c>
      <c r="AY139" s="390">
        <v>7.1543069772339258E-3</v>
      </c>
      <c r="AZ139" s="390">
        <v>7.6225204669467857E-3</v>
      </c>
      <c r="BA139" s="390">
        <v>1.0964634736445759E-2</v>
      </c>
      <c r="BB139" s="390">
        <v>1.1802242805610763E-2</v>
      </c>
      <c r="BC139" s="390">
        <v>1.5000840581295125E-2</v>
      </c>
      <c r="BD139" s="390">
        <v>4.2210463928937021E-2</v>
      </c>
      <c r="BE139" s="390">
        <v>2.7762795137090041E-2</v>
      </c>
      <c r="BF139" s="390">
        <v>3.2665598756010897E-2</v>
      </c>
      <c r="BG139" s="390">
        <v>3.534763464999735E-2</v>
      </c>
      <c r="BH139" s="390">
        <v>1.7000613729307223E-2</v>
      </c>
      <c r="BI139" s="390">
        <v>1.1491929220535387E-2</v>
      </c>
      <c r="BJ139" s="390">
        <v>1.2288942749910168E-2</v>
      </c>
      <c r="BK139" s="390">
        <v>7.1543069772339258E-3</v>
      </c>
      <c r="BL139" s="390">
        <v>7.6225204669467857E-3</v>
      </c>
      <c r="BM139" s="390">
        <v>1.0964634736445759E-2</v>
      </c>
      <c r="BN139" s="390">
        <v>1.1802242805610763E-2</v>
      </c>
      <c r="BO139" s="390">
        <v>1.5000840581295125E-2</v>
      </c>
      <c r="BP139" s="390">
        <v>4.2210463928937021E-2</v>
      </c>
      <c r="BQ139" s="390">
        <v>2.7762795137090041E-2</v>
      </c>
      <c r="BR139" s="390">
        <v>3.2665598756010897E-2</v>
      </c>
      <c r="BS139" s="390">
        <v>3.534763464999735E-2</v>
      </c>
      <c r="BT139" s="390">
        <v>1.7000613729307223E-2</v>
      </c>
      <c r="BU139" s="390">
        <v>1.1491929220535387E-2</v>
      </c>
      <c r="BV139" s="390">
        <v>1.2288942749910168E-2</v>
      </c>
      <c r="BW139" s="390">
        <v>7.1543069772339258E-3</v>
      </c>
      <c r="BX139" s="390">
        <v>7.6225204669467857E-3</v>
      </c>
      <c r="BY139" s="390">
        <v>1.0964634736445759E-2</v>
      </c>
      <c r="BZ139" s="390">
        <v>1.1802242805610763E-2</v>
      </c>
      <c r="CA139" s="390">
        <v>1.5000840581295125E-2</v>
      </c>
      <c r="CB139" s="390">
        <v>4.2210463928937021E-2</v>
      </c>
      <c r="CC139" s="390">
        <v>2.7762795137090041E-2</v>
      </c>
      <c r="CD139" s="390">
        <v>3.2665598756010897E-2</v>
      </c>
      <c r="CE139" s="390">
        <v>3.534763464999735E-2</v>
      </c>
      <c r="CF139" s="390">
        <v>1.7000613729307223E-2</v>
      </c>
      <c r="CG139" s="390">
        <v>1.1491929220535387E-2</v>
      </c>
      <c r="CH139" s="390">
        <v>1.2288942749910168E-2</v>
      </c>
    </row>
    <row r="140" spans="1:86" hidden="1" x14ac:dyDescent="0.3"/>
    <row r="141" spans="1:86" ht="15" hidden="1" thickBot="1" x14ac:dyDescent="0.35">
      <c r="A141" s="122"/>
      <c r="B141" s="122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</row>
    <row r="142" spans="1:86" ht="15.6" hidden="1" x14ac:dyDescent="0.3">
      <c r="A142" s="550" t="s">
        <v>160</v>
      </c>
      <c r="B142" s="311" t="s">
        <v>178</v>
      </c>
      <c r="C142" s="306">
        <v>43831</v>
      </c>
      <c r="D142" s="306">
        <v>43862</v>
      </c>
      <c r="E142" s="306">
        <v>43891</v>
      </c>
      <c r="F142" s="306">
        <v>43922</v>
      </c>
      <c r="G142" s="306">
        <v>43952</v>
      </c>
      <c r="H142" s="306">
        <v>43983</v>
      </c>
      <c r="I142" s="306">
        <v>44013</v>
      </c>
      <c r="J142" s="306">
        <v>44044</v>
      </c>
      <c r="K142" s="306">
        <v>44075</v>
      </c>
      <c r="L142" s="306">
        <v>44105</v>
      </c>
      <c r="M142" s="306">
        <v>44136</v>
      </c>
      <c r="N142" s="306">
        <v>44166</v>
      </c>
      <c r="O142" s="306">
        <v>44197</v>
      </c>
      <c r="P142" s="306">
        <v>44228</v>
      </c>
      <c r="Q142" s="306">
        <v>44256</v>
      </c>
      <c r="R142" s="306">
        <v>44287</v>
      </c>
      <c r="S142" s="306">
        <v>44317</v>
      </c>
      <c r="T142" s="306">
        <v>44348</v>
      </c>
      <c r="U142" s="306">
        <v>44378</v>
      </c>
      <c r="V142" s="306">
        <v>44409</v>
      </c>
      <c r="W142" s="306">
        <v>44440</v>
      </c>
      <c r="X142" s="306">
        <v>44470</v>
      </c>
      <c r="Y142" s="306">
        <v>44501</v>
      </c>
      <c r="Z142" s="306">
        <v>44531</v>
      </c>
      <c r="AA142" s="306">
        <v>44562</v>
      </c>
      <c r="AB142" s="306">
        <v>44593</v>
      </c>
      <c r="AC142" s="306">
        <v>44621</v>
      </c>
      <c r="AD142" s="306">
        <v>44652</v>
      </c>
      <c r="AE142" s="306">
        <v>44682</v>
      </c>
      <c r="AF142" s="306">
        <v>44713</v>
      </c>
      <c r="AG142" s="306">
        <v>44743</v>
      </c>
      <c r="AH142" s="306">
        <v>44774</v>
      </c>
      <c r="AI142" s="306">
        <v>44805</v>
      </c>
      <c r="AJ142" s="306">
        <v>44835</v>
      </c>
      <c r="AK142" s="306">
        <v>44866</v>
      </c>
      <c r="AL142" s="306">
        <v>44896</v>
      </c>
      <c r="AM142" s="306">
        <v>44927</v>
      </c>
      <c r="AN142" s="306">
        <v>44958</v>
      </c>
      <c r="AO142" s="306">
        <v>44986</v>
      </c>
      <c r="AP142" s="306">
        <v>45017</v>
      </c>
      <c r="AQ142" s="306">
        <v>45047</v>
      </c>
      <c r="AR142" s="306">
        <v>45078</v>
      </c>
      <c r="AS142" s="306">
        <v>45108</v>
      </c>
      <c r="AT142" s="306">
        <v>45139</v>
      </c>
      <c r="AU142" s="306">
        <v>45170</v>
      </c>
      <c r="AV142" s="306">
        <v>45200</v>
      </c>
      <c r="AW142" s="306">
        <v>45231</v>
      </c>
      <c r="AX142" s="306">
        <v>45261</v>
      </c>
      <c r="AY142" s="306">
        <v>45292</v>
      </c>
      <c r="AZ142" s="306">
        <v>45323</v>
      </c>
      <c r="BA142" s="306">
        <v>45352</v>
      </c>
      <c r="BB142" s="306">
        <v>45383</v>
      </c>
      <c r="BC142" s="306">
        <v>45413</v>
      </c>
      <c r="BD142" s="306">
        <v>45444</v>
      </c>
      <c r="BE142" s="306">
        <v>45474</v>
      </c>
      <c r="BF142" s="306">
        <v>45505</v>
      </c>
      <c r="BG142" s="306">
        <v>45536</v>
      </c>
      <c r="BH142" s="306">
        <v>45566</v>
      </c>
      <c r="BI142" s="306">
        <v>45597</v>
      </c>
      <c r="BJ142" s="306">
        <v>45627</v>
      </c>
      <c r="BK142" s="306">
        <v>45658</v>
      </c>
      <c r="BL142" s="306">
        <v>45689</v>
      </c>
      <c r="BM142" s="306">
        <v>45717</v>
      </c>
      <c r="BN142" s="306">
        <v>45748</v>
      </c>
      <c r="BO142" s="306">
        <v>45778</v>
      </c>
      <c r="BP142" s="306">
        <v>45809</v>
      </c>
      <c r="BQ142" s="306">
        <v>45839</v>
      </c>
      <c r="BR142" s="306">
        <v>45870</v>
      </c>
      <c r="BS142" s="306">
        <v>45901</v>
      </c>
      <c r="BT142" s="306">
        <v>45931</v>
      </c>
      <c r="BU142" s="306">
        <v>45962</v>
      </c>
      <c r="BV142" s="306">
        <v>45992</v>
      </c>
      <c r="BW142" s="306">
        <v>46023</v>
      </c>
      <c r="BX142" s="306">
        <v>46054</v>
      </c>
      <c r="BY142" s="306">
        <v>46082</v>
      </c>
      <c r="BZ142" s="306">
        <v>46113</v>
      </c>
      <c r="CA142" s="306">
        <v>46143</v>
      </c>
      <c r="CB142" s="306">
        <v>46174</v>
      </c>
      <c r="CC142" s="306">
        <v>46204</v>
      </c>
      <c r="CD142" s="306">
        <v>46235</v>
      </c>
      <c r="CE142" s="306">
        <v>46266</v>
      </c>
      <c r="CF142" s="306">
        <v>46296</v>
      </c>
      <c r="CG142" s="306">
        <v>46327</v>
      </c>
      <c r="CH142" s="307">
        <v>46357</v>
      </c>
    </row>
    <row r="143" spans="1:86" hidden="1" x14ac:dyDescent="0.3">
      <c r="A143" s="551"/>
      <c r="B143" s="308" t="s">
        <v>141</v>
      </c>
      <c r="C143" s="30">
        <f>IF(C23=0,0,((C5*0.5)-C41)*C78*C110*C$2)</f>
        <v>0</v>
      </c>
      <c r="D143" s="30">
        <f>IF(D23=0,0,((D5*0.5)+C23-D41)*D78*D110*D$2)</f>
        <v>0</v>
      </c>
      <c r="E143" s="30">
        <f t="shared" ref="E143:BP144" si="87">IF(E23=0,0,((E5*0.5)+D23-E41)*E78*E110*E$2)</f>
        <v>0</v>
      </c>
      <c r="F143" s="30">
        <f t="shared" si="87"/>
        <v>168.41781539268382</v>
      </c>
      <c r="G143" s="30">
        <f t="shared" si="87"/>
        <v>360.21691003395284</v>
      </c>
      <c r="H143" s="30">
        <f t="shared" si="87"/>
        <v>381.73618449040458</v>
      </c>
      <c r="I143" s="30">
        <f t="shared" si="87"/>
        <v>391.53157362593367</v>
      </c>
      <c r="J143" s="30">
        <f t="shared" si="87"/>
        <v>391.99713394606317</v>
      </c>
      <c r="K143" s="30">
        <f t="shared" si="87"/>
        <v>384.14313134547365</v>
      </c>
      <c r="L143" s="30">
        <f t="shared" si="87"/>
        <v>359.97207988475219</v>
      </c>
      <c r="M143" s="30">
        <f t="shared" si="87"/>
        <v>348.62546883218192</v>
      </c>
      <c r="N143" s="30">
        <f t="shared" si="87"/>
        <v>359.8074527154634</v>
      </c>
      <c r="O143" s="30">
        <f t="shared" si="87"/>
        <v>359.26291669396721</v>
      </c>
      <c r="P143" s="30">
        <f t="shared" si="87"/>
        <v>328.05129388045697</v>
      </c>
      <c r="Q143" s="30">
        <f t="shared" si="87"/>
        <v>363.59809881859144</v>
      </c>
      <c r="R143" s="30">
        <f t="shared" si="87"/>
        <v>336.83563078536764</v>
      </c>
      <c r="S143" s="30">
        <f t="shared" si="87"/>
        <v>360.21691003395284</v>
      </c>
      <c r="T143" s="30">
        <f t="shared" si="87"/>
        <v>381.73618449040458</v>
      </c>
      <c r="U143" s="30">
        <f t="shared" si="87"/>
        <v>391.53157362593367</v>
      </c>
      <c r="V143" s="30">
        <f t="shared" si="87"/>
        <v>391.99713394606317</v>
      </c>
      <c r="W143" s="30">
        <f t="shared" si="87"/>
        <v>384.14313134547365</v>
      </c>
      <c r="X143" s="30">
        <f t="shared" si="87"/>
        <v>359.97207988475219</v>
      </c>
      <c r="Y143" s="30">
        <f t="shared" si="87"/>
        <v>348.62546883218192</v>
      </c>
      <c r="Z143" s="30">
        <f t="shared" si="87"/>
        <v>359.8074527154634</v>
      </c>
      <c r="AA143" s="30">
        <f t="shared" si="87"/>
        <v>359.26291669396721</v>
      </c>
      <c r="AB143" s="30">
        <f t="shared" si="87"/>
        <v>328.05129388045697</v>
      </c>
      <c r="AC143" s="30">
        <f t="shared" si="87"/>
        <v>363.59809881859144</v>
      </c>
      <c r="AD143" s="30">
        <f t="shared" si="87"/>
        <v>336.83563078536764</v>
      </c>
      <c r="AE143" s="30">
        <f t="shared" si="87"/>
        <v>360.21691003395284</v>
      </c>
      <c r="AF143" s="30">
        <f t="shared" si="87"/>
        <v>381.73618449040458</v>
      </c>
      <c r="AG143" s="30">
        <f t="shared" si="87"/>
        <v>391.53157362593367</v>
      </c>
      <c r="AH143" s="30">
        <f t="shared" si="87"/>
        <v>391.99713394606317</v>
      </c>
      <c r="AI143" s="30">
        <f t="shared" si="87"/>
        <v>384.14313134547365</v>
      </c>
      <c r="AJ143" s="30">
        <f t="shared" si="87"/>
        <v>359.97207988475219</v>
      </c>
      <c r="AK143" s="30">
        <f t="shared" si="87"/>
        <v>348.62546883218192</v>
      </c>
      <c r="AL143" s="30">
        <f t="shared" si="87"/>
        <v>359.8074527154634</v>
      </c>
      <c r="AM143" s="30">
        <f t="shared" si="87"/>
        <v>359.26291669396721</v>
      </c>
      <c r="AN143" s="30">
        <f t="shared" si="87"/>
        <v>328.05129388045697</v>
      </c>
      <c r="AO143" s="30">
        <f t="shared" si="87"/>
        <v>363.59809881859144</v>
      </c>
      <c r="AP143" s="30">
        <f t="shared" si="87"/>
        <v>336.83563078536764</v>
      </c>
      <c r="AQ143" s="30">
        <f t="shared" si="87"/>
        <v>360.21691003395284</v>
      </c>
      <c r="AR143" s="30">
        <f t="shared" si="87"/>
        <v>381.73618449040458</v>
      </c>
      <c r="AS143" s="30">
        <f t="shared" si="87"/>
        <v>391.53157362593367</v>
      </c>
      <c r="AT143" s="30">
        <f t="shared" si="87"/>
        <v>391.99713394606317</v>
      </c>
      <c r="AU143" s="30">
        <f t="shared" si="87"/>
        <v>384.14313134547365</v>
      </c>
      <c r="AV143" s="30">
        <f t="shared" si="87"/>
        <v>359.97207988475219</v>
      </c>
      <c r="AW143" s="30">
        <f t="shared" si="87"/>
        <v>348.62546883218192</v>
      </c>
      <c r="AX143" s="30">
        <f t="shared" si="87"/>
        <v>359.8074527154634</v>
      </c>
      <c r="AY143" s="30">
        <f t="shared" si="87"/>
        <v>359.26291669396721</v>
      </c>
      <c r="AZ143" s="30">
        <f t="shared" si="87"/>
        <v>328.05129388045697</v>
      </c>
      <c r="BA143" s="30">
        <f t="shared" si="87"/>
        <v>363.59809881859144</v>
      </c>
      <c r="BB143" s="30">
        <f t="shared" si="87"/>
        <v>336.83563078536764</v>
      </c>
      <c r="BC143" s="30">
        <f t="shared" si="87"/>
        <v>360.21691003395284</v>
      </c>
      <c r="BD143" s="30">
        <f t="shared" si="87"/>
        <v>381.73618449040458</v>
      </c>
      <c r="BE143" s="30">
        <f t="shared" si="87"/>
        <v>391.53157362593367</v>
      </c>
      <c r="BF143" s="30">
        <f t="shared" si="87"/>
        <v>391.99713394606317</v>
      </c>
      <c r="BG143" s="30">
        <f t="shared" si="87"/>
        <v>384.14313134547365</v>
      </c>
      <c r="BH143" s="30">
        <f t="shared" si="87"/>
        <v>359.97207988475219</v>
      </c>
      <c r="BI143" s="30">
        <f t="shared" si="87"/>
        <v>348.62546883218192</v>
      </c>
      <c r="BJ143" s="30">
        <f t="shared" si="87"/>
        <v>359.8074527154634</v>
      </c>
      <c r="BK143" s="30">
        <f t="shared" si="87"/>
        <v>359.26291669396721</v>
      </c>
      <c r="BL143" s="30">
        <f t="shared" si="87"/>
        <v>328.05129388045697</v>
      </c>
      <c r="BM143" s="30">
        <f t="shared" si="87"/>
        <v>363.59809881859144</v>
      </c>
      <c r="BN143" s="30">
        <f t="shared" si="87"/>
        <v>336.83563078536764</v>
      </c>
      <c r="BO143" s="30">
        <f t="shared" si="87"/>
        <v>360.21691003395284</v>
      </c>
      <c r="BP143" s="30">
        <f t="shared" si="87"/>
        <v>381.73618449040458</v>
      </c>
      <c r="BQ143" s="30">
        <f t="shared" ref="BQ143:CH147" si="88">IF(BQ23=0,0,((BQ5*0.5)+BP23-BQ41)*BQ78*BQ110*BQ$2)</f>
        <v>391.53157362593367</v>
      </c>
      <c r="BR143" s="30">
        <f t="shared" si="88"/>
        <v>391.99713394606317</v>
      </c>
      <c r="BS143" s="30">
        <f t="shared" si="88"/>
        <v>384.14313134547365</v>
      </c>
      <c r="BT143" s="30">
        <f t="shared" si="88"/>
        <v>359.97207988475219</v>
      </c>
      <c r="BU143" s="30">
        <f t="shared" si="88"/>
        <v>348.62546883218192</v>
      </c>
      <c r="BV143" s="30">
        <f t="shared" si="88"/>
        <v>359.8074527154634</v>
      </c>
      <c r="BW143" s="30">
        <f t="shared" si="88"/>
        <v>359.26291669396721</v>
      </c>
      <c r="BX143" s="30">
        <f t="shared" si="88"/>
        <v>328.05129388045697</v>
      </c>
      <c r="BY143" s="30">
        <f t="shared" si="88"/>
        <v>363.59809881859144</v>
      </c>
      <c r="BZ143" s="30">
        <f t="shared" si="88"/>
        <v>336.83563078536764</v>
      </c>
      <c r="CA143" s="30">
        <f t="shared" si="88"/>
        <v>360.21691003395284</v>
      </c>
      <c r="CB143" s="30">
        <f t="shared" si="88"/>
        <v>381.73618449040458</v>
      </c>
      <c r="CC143" s="30">
        <f t="shared" si="88"/>
        <v>391.53157362593367</v>
      </c>
      <c r="CD143" s="30">
        <f t="shared" si="88"/>
        <v>391.99713394606317</v>
      </c>
      <c r="CE143" s="30">
        <f t="shared" si="88"/>
        <v>384.14313134547365</v>
      </c>
      <c r="CF143" s="30">
        <f t="shared" si="88"/>
        <v>359.97207988475219</v>
      </c>
      <c r="CG143" s="30">
        <f t="shared" si="88"/>
        <v>348.62546883218192</v>
      </c>
      <c r="CH143" s="34">
        <f t="shared" si="88"/>
        <v>359.8074527154634</v>
      </c>
    </row>
    <row r="144" spans="1:86" hidden="1" x14ac:dyDescent="0.3">
      <c r="A144" s="551"/>
      <c r="B144" s="308" t="s">
        <v>59</v>
      </c>
      <c r="C144" s="30">
        <f t="shared" ref="C144:C155" si="89">IF(C24=0,0,((C6*0.5)-C42)*C79*C111*C$2)</f>
        <v>0</v>
      </c>
      <c r="D144" s="30">
        <f t="shared" ref="D144:S155" si="90">IF(D24=0,0,((D6*0.5)+C24-D42)*D79*D111*D$2)</f>
        <v>0</v>
      </c>
      <c r="E144" s="30">
        <f t="shared" si="90"/>
        <v>0</v>
      </c>
      <c r="F144" s="30">
        <f t="shared" si="90"/>
        <v>0</v>
      </c>
      <c r="G144" s="30">
        <f t="shared" si="90"/>
        <v>0</v>
      </c>
      <c r="H144" s="30">
        <f t="shared" si="90"/>
        <v>0</v>
      </c>
      <c r="I144" s="30">
        <f t="shared" si="90"/>
        <v>0</v>
      </c>
      <c r="J144" s="30">
        <f t="shared" si="90"/>
        <v>0</v>
      </c>
      <c r="K144" s="30">
        <f t="shared" si="90"/>
        <v>0</v>
      </c>
      <c r="L144" s="30">
        <f t="shared" si="90"/>
        <v>0</v>
      </c>
      <c r="M144" s="30">
        <f t="shared" si="90"/>
        <v>0</v>
      </c>
      <c r="N144" s="30">
        <f t="shared" si="90"/>
        <v>0</v>
      </c>
      <c r="O144" s="30">
        <f t="shared" si="90"/>
        <v>0</v>
      </c>
      <c r="P144" s="30">
        <f t="shared" si="90"/>
        <v>0</v>
      </c>
      <c r="Q144" s="30">
        <f t="shared" si="90"/>
        <v>0</v>
      </c>
      <c r="R144" s="30">
        <f t="shared" si="90"/>
        <v>0</v>
      </c>
      <c r="S144" s="30">
        <f t="shared" si="90"/>
        <v>0</v>
      </c>
      <c r="T144" s="30">
        <f t="shared" si="87"/>
        <v>0</v>
      </c>
      <c r="U144" s="30">
        <f t="shared" si="87"/>
        <v>0</v>
      </c>
      <c r="V144" s="30">
        <f t="shared" si="87"/>
        <v>0</v>
      </c>
      <c r="W144" s="30">
        <f t="shared" si="87"/>
        <v>0</v>
      </c>
      <c r="X144" s="30">
        <f t="shared" si="87"/>
        <v>0</v>
      </c>
      <c r="Y144" s="30">
        <f t="shared" si="87"/>
        <v>0</v>
      </c>
      <c r="Z144" s="30">
        <f t="shared" si="87"/>
        <v>0</v>
      </c>
      <c r="AA144" s="30">
        <f t="shared" si="87"/>
        <v>0</v>
      </c>
      <c r="AB144" s="30">
        <f t="shared" si="87"/>
        <v>0</v>
      </c>
      <c r="AC144" s="30">
        <f t="shared" si="87"/>
        <v>0</v>
      </c>
      <c r="AD144" s="30">
        <f t="shared" si="87"/>
        <v>0</v>
      </c>
      <c r="AE144" s="30">
        <f t="shared" si="87"/>
        <v>0</v>
      </c>
      <c r="AF144" s="30">
        <f t="shared" si="87"/>
        <v>0</v>
      </c>
      <c r="AG144" s="30">
        <f t="shared" si="87"/>
        <v>0</v>
      </c>
      <c r="AH144" s="30">
        <f t="shared" si="87"/>
        <v>0</v>
      </c>
      <c r="AI144" s="30">
        <f t="shared" si="87"/>
        <v>0</v>
      </c>
      <c r="AJ144" s="30">
        <f t="shared" si="87"/>
        <v>0</v>
      </c>
      <c r="AK144" s="30">
        <f t="shared" si="87"/>
        <v>0</v>
      </c>
      <c r="AL144" s="30">
        <f t="shared" si="87"/>
        <v>0</v>
      </c>
      <c r="AM144" s="30">
        <f t="shared" si="87"/>
        <v>0</v>
      </c>
      <c r="AN144" s="30">
        <f t="shared" si="87"/>
        <v>0</v>
      </c>
      <c r="AO144" s="30">
        <f t="shared" si="87"/>
        <v>0</v>
      </c>
      <c r="AP144" s="30">
        <f t="shared" si="87"/>
        <v>0</v>
      </c>
      <c r="AQ144" s="30">
        <f t="shared" si="87"/>
        <v>0</v>
      </c>
      <c r="AR144" s="30">
        <f t="shared" si="87"/>
        <v>0</v>
      </c>
      <c r="AS144" s="30">
        <f t="shared" si="87"/>
        <v>0</v>
      </c>
      <c r="AT144" s="30">
        <f t="shared" si="87"/>
        <v>0</v>
      </c>
      <c r="AU144" s="30">
        <f t="shared" si="87"/>
        <v>0</v>
      </c>
      <c r="AV144" s="30">
        <f t="shared" si="87"/>
        <v>0</v>
      </c>
      <c r="AW144" s="30">
        <f t="shared" si="87"/>
        <v>0</v>
      </c>
      <c r="AX144" s="30">
        <f t="shared" si="87"/>
        <v>0</v>
      </c>
      <c r="AY144" s="30">
        <f t="shared" si="87"/>
        <v>0</v>
      </c>
      <c r="AZ144" s="30">
        <f t="shared" si="87"/>
        <v>0</v>
      </c>
      <c r="BA144" s="30">
        <f t="shared" si="87"/>
        <v>0</v>
      </c>
      <c r="BB144" s="30">
        <f t="shared" si="87"/>
        <v>0</v>
      </c>
      <c r="BC144" s="30">
        <f t="shared" si="87"/>
        <v>0</v>
      </c>
      <c r="BD144" s="30">
        <f t="shared" si="87"/>
        <v>0</v>
      </c>
      <c r="BE144" s="30">
        <f t="shared" si="87"/>
        <v>0</v>
      </c>
      <c r="BF144" s="30">
        <f t="shared" si="87"/>
        <v>0</v>
      </c>
      <c r="BG144" s="30">
        <f t="shared" si="87"/>
        <v>0</v>
      </c>
      <c r="BH144" s="30">
        <f t="shared" si="87"/>
        <v>0</v>
      </c>
      <c r="BI144" s="30">
        <f t="shared" si="87"/>
        <v>0</v>
      </c>
      <c r="BJ144" s="30">
        <f t="shared" si="87"/>
        <v>0</v>
      </c>
      <c r="BK144" s="30">
        <f t="shared" si="87"/>
        <v>0</v>
      </c>
      <c r="BL144" s="30">
        <f t="shared" si="87"/>
        <v>0</v>
      </c>
      <c r="BM144" s="30">
        <f t="shared" si="87"/>
        <v>0</v>
      </c>
      <c r="BN144" s="30">
        <f t="shared" si="87"/>
        <v>0</v>
      </c>
      <c r="BO144" s="30">
        <f t="shared" si="87"/>
        <v>0</v>
      </c>
      <c r="BP144" s="30">
        <f t="shared" si="87"/>
        <v>0</v>
      </c>
      <c r="BQ144" s="30">
        <f t="shared" si="88"/>
        <v>0</v>
      </c>
      <c r="BR144" s="30">
        <f t="shared" si="88"/>
        <v>0</v>
      </c>
      <c r="BS144" s="30">
        <f t="shared" si="88"/>
        <v>0</v>
      </c>
      <c r="BT144" s="30">
        <f t="shared" si="88"/>
        <v>0</v>
      </c>
      <c r="BU144" s="30">
        <f t="shared" si="88"/>
        <v>0</v>
      </c>
      <c r="BV144" s="30">
        <f t="shared" si="88"/>
        <v>0</v>
      </c>
      <c r="BW144" s="30">
        <f t="shared" si="88"/>
        <v>0</v>
      </c>
      <c r="BX144" s="30">
        <f t="shared" si="88"/>
        <v>0</v>
      </c>
      <c r="BY144" s="30">
        <f t="shared" si="88"/>
        <v>0</v>
      </c>
      <c r="BZ144" s="30">
        <f t="shared" si="88"/>
        <v>0</v>
      </c>
      <c r="CA144" s="30">
        <f t="shared" si="88"/>
        <v>0</v>
      </c>
      <c r="CB144" s="30">
        <f t="shared" si="88"/>
        <v>0</v>
      </c>
      <c r="CC144" s="30">
        <f t="shared" si="88"/>
        <v>0</v>
      </c>
      <c r="CD144" s="30">
        <f t="shared" si="88"/>
        <v>0</v>
      </c>
      <c r="CE144" s="30">
        <f t="shared" si="88"/>
        <v>0</v>
      </c>
      <c r="CF144" s="30">
        <f t="shared" si="88"/>
        <v>0</v>
      </c>
      <c r="CG144" s="30">
        <f t="shared" si="88"/>
        <v>0</v>
      </c>
      <c r="CH144" s="34">
        <f t="shared" si="88"/>
        <v>0</v>
      </c>
    </row>
    <row r="145" spans="1:86" hidden="1" x14ac:dyDescent="0.3">
      <c r="A145" s="551"/>
      <c r="B145" s="308" t="s">
        <v>142</v>
      </c>
      <c r="C145" s="30">
        <f t="shared" si="89"/>
        <v>0</v>
      </c>
      <c r="D145" s="30">
        <f t="shared" si="90"/>
        <v>0</v>
      </c>
      <c r="E145" s="30">
        <f t="shared" ref="E145:BP148" si="91">IF(E25=0,0,((E7*0.5)+D25-E43)*E80*E112*E$2)</f>
        <v>0</v>
      </c>
      <c r="F145" s="30">
        <f t="shared" si="91"/>
        <v>0</v>
      </c>
      <c r="G145" s="30">
        <f t="shared" si="91"/>
        <v>0</v>
      </c>
      <c r="H145" s="30">
        <f t="shared" si="91"/>
        <v>0</v>
      </c>
      <c r="I145" s="30">
        <f t="shared" si="91"/>
        <v>0</v>
      </c>
      <c r="J145" s="30">
        <f t="shared" si="91"/>
        <v>0</v>
      </c>
      <c r="K145" s="30">
        <f t="shared" si="91"/>
        <v>0</v>
      </c>
      <c r="L145" s="30">
        <f t="shared" si="91"/>
        <v>0</v>
      </c>
      <c r="M145" s="30">
        <f t="shared" si="91"/>
        <v>0</v>
      </c>
      <c r="N145" s="30">
        <f t="shared" si="91"/>
        <v>0</v>
      </c>
      <c r="O145" s="30">
        <f t="shared" si="91"/>
        <v>0</v>
      </c>
      <c r="P145" s="30">
        <f t="shared" si="91"/>
        <v>0</v>
      </c>
      <c r="Q145" s="30">
        <f t="shared" si="91"/>
        <v>0</v>
      </c>
      <c r="R145" s="30">
        <f t="shared" si="91"/>
        <v>0</v>
      </c>
      <c r="S145" s="30">
        <f t="shared" si="91"/>
        <v>0</v>
      </c>
      <c r="T145" s="30">
        <f t="shared" si="91"/>
        <v>0</v>
      </c>
      <c r="U145" s="30">
        <f t="shared" si="91"/>
        <v>0</v>
      </c>
      <c r="V145" s="30">
        <f t="shared" si="91"/>
        <v>0</v>
      </c>
      <c r="W145" s="30">
        <f t="shared" si="91"/>
        <v>0</v>
      </c>
      <c r="X145" s="30">
        <f t="shared" si="91"/>
        <v>0</v>
      </c>
      <c r="Y145" s="30">
        <f t="shared" si="91"/>
        <v>0</v>
      </c>
      <c r="Z145" s="30">
        <f t="shared" si="91"/>
        <v>0</v>
      </c>
      <c r="AA145" s="30">
        <f t="shared" si="91"/>
        <v>0</v>
      </c>
      <c r="AB145" s="30">
        <f t="shared" si="91"/>
        <v>0</v>
      </c>
      <c r="AC145" s="30">
        <f t="shared" si="91"/>
        <v>0</v>
      </c>
      <c r="AD145" s="30">
        <f t="shared" si="91"/>
        <v>0</v>
      </c>
      <c r="AE145" s="30">
        <f t="shared" si="91"/>
        <v>0</v>
      </c>
      <c r="AF145" s="30">
        <f t="shared" si="91"/>
        <v>0</v>
      </c>
      <c r="AG145" s="30">
        <f t="shared" si="91"/>
        <v>0</v>
      </c>
      <c r="AH145" s="30">
        <f t="shared" si="91"/>
        <v>0</v>
      </c>
      <c r="AI145" s="30">
        <f t="shared" si="91"/>
        <v>0</v>
      </c>
      <c r="AJ145" s="30">
        <f t="shared" si="91"/>
        <v>0</v>
      </c>
      <c r="AK145" s="30">
        <f t="shared" si="91"/>
        <v>0</v>
      </c>
      <c r="AL145" s="30">
        <f t="shared" si="91"/>
        <v>0</v>
      </c>
      <c r="AM145" s="30">
        <f t="shared" si="91"/>
        <v>0</v>
      </c>
      <c r="AN145" s="30">
        <f t="shared" si="91"/>
        <v>0</v>
      </c>
      <c r="AO145" s="30">
        <f t="shared" si="91"/>
        <v>0</v>
      </c>
      <c r="AP145" s="30">
        <f t="shared" si="91"/>
        <v>0</v>
      </c>
      <c r="AQ145" s="30">
        <f t="shared" si="91"/>
        <v>0</v>
      </c>
      <c r="AR145" s="30">
        <f t="shared" si="91"/>
        <v>0</v>
      </c>
      <c r="AS145" s="30">
        <f t="shared" si="91"/>
        <v>0</v>
      </c>
      <c r="AT145" s="30">
        <f t="shared" si="91"/>
        <v>0</v>
      </c>
      <c r="AU145" s="30">
        <f t="shared" si="91"/>
        <v>0</v>
      </c>
      <c r="AV145" s="30">
        <f t="shared" si="91"/>
        <v>0</v>
      </c>
      <c r="AW145" s="30">
        <f t="shared" si="91"/>
        <v>0</v>
      </c>
      <c r="AX145" s="30">
        <f t="shared" si="91"/>
        <v>0</v>
      </c>
      <c r="AY145" s="30">
        <f t="shared" si="91"/>
        <v>0</v>
      </c>
      <c r="AZ145" s="30">
        <f t="shared" si="91"/>
        <v>0</v>
      </c>
      <c r="BA145" s="30">
        <f t="shared" si="91"/>
        <v>0</v>
      </c>
      <c r="BB145" s="30">
        <f t="shared" si="91"/>
        <v>0</v>
      </c>
      <c r="BC145" s="30">
        <f t="shared" si="91"/>
        <v>0</v>
      </c>
      <c r="BD145" s="30">
        <f t="shared" si="91"/>
        <v>0</v>
      </c>
      <c r="BE145" s="30">
        <f t="shared" si="91"/>
        <v>0</v>
      </c>
      <c r="BF145" s="30">
        <f t="shared" si="91"/>
        <v>0</v>
      </c>
      <c r="BG145" s="30">
        <f t="shared" si="91"/>
        <v>0</v>
      </c>
      <c r="BH145" s="30">
        <f t="shared" si="91"/>
        <v>0</v>
      </c>
      <c r="BI145" s="30">
        <f t="shared" si="91"/>
        <v>0</v>
      </c>
      <c r="BJ145" s="30">
        <f t="shared" si="91"/>
        <v>0</v>
      </c>
      <c r="BK145" s="30">
        <f t="shared" si="91"/>
        <v>0</v>
      </c>
      <c r="BL145" s="30">
        <f t="shared" si="91"/>
        <v>0</v>
      </c>
      <c r="BM145" s="30">
        <f t="shared" si="91"/>
        <v>0</v>
      </c>
      <c r="BN145" s="30">
        <f t="shared" si="91"/>
        <v>0</v>
      </c>
      <c r="BO145" s="30">
        <f t="shared" si="91"/>
        <v>0</v>
      </c>
      <c r="BP145" s="30">
        <f t="shared" si="91"/>
        <v>0</v>
      </c>
      <c r="BQ145" s="30">
        <f t="shared" si="88"/>
        <v>0</v>
      </c>
      <c r="BR145" s="30">
        <f t="shared" si="88"/>
        <v>0</v>
      </c>
      <c r="BS145" s="30">
        <f t="shared" si="88"/>
        <v>0</v>
      </c>
      <c r="BT145" s="30">
        <f t="shared" si="88"/>
        <v>0</v>
      </c>
      <c r="BU145" s="30">
        <f t="shared" si="88"/>
        <v>0</v>
      </c>
      <c r="BV145" s="30">
        <f t="shared" si="88"/>
        <v>0</v>
      </c>
      <c r="BW145" s="30">
        <f t="shared" si="88"/>
        <v>0</v>
      </c>
      <c r="BX145" s="30">
        <f t="shared" si="88"/>
        <v>0</v>
      </c>
      <c r="BY145" s="30">
        <f t="shared" si="88"/>
        <v>0</v>
      </c>
      <c r="BZ145" s="30">
        <f t="shared" si="88"/>
        <v>0</v>
      </c>
      <c r="CA145" s="30">
        <f t="shared" si="88"/>
        <v>0</v>
      </c>
      <c r="CB145" s="30">
        <f t="shared" si="88"/>
        <v>0</v>
      </c>
      <c r="CC145" s="30">
        <f t="shared" si="88"/>
        <v>0</v>
      </c>
      <c r="CD145" s="30">
        <f t="shared" si="88"/>
        <v>0</v>
      </c>
      <c r="CE145" s="30">
        <f t="shared" si="88"/>
        <v>0</v>
      </c>
      <c r="CF145" s="30">
        <f t="shared" si="88"/>
        <v>0</v>
      </c>
      <c r="CG145" s="30">
        <f t="shared" si="88"/>
        <v>0</v>
      </c>
      <c r="CH145" s="34">
        <f t="shared" si="88"/>
        <v>0</v>
      </c>
    </row>
    <row r="146" spans="1:86" hidden="1" x14ac:dyDescent="0.3">
      <c r="A146" s="551"/>
      <c r="B146" s="308" t="s">
        <v>60</v>
      </c>
      <c r="C146" s="30">
        <f t="shared" si="89"/>
        <v>0</v>
      </c>
      <c r="D146" s="30">
        <f t="shared" si="90"/>
        <v>0</v>
      </c>
      <c r="E146" s="30">
        <f t="shared" si="91"/>
        <v>0</v>
      </c>
      <c r="F146" s="30">
        <f t="shared" si="91"/>
        <v>0</v>
      </c>
      <c r="G146" s="30">
        <f t="shared" si="91"/>
        <v>0</v>
      </c>
      <c r="H146" s="30">
        <f t="shared" si="91"/>
        <v>0</v>
      </c>
      <c r="I146" s="30">
        <f t="shared" si="91"/>
        <v>0</v>
      </c>
      <c r="J146" s="30">
        <f t="shared" si="91"/>
        <v>0</v>
      </c>
      <c r="K146" s="30">
        <f t="shared" si="91"/>
        <v>0</v>
      </c>
      <c r="L146" s="30">
        <f t="shared" si="91"/>
        <v>60.950298060927636</v>
      </c>
      <c r="M146" s="30">
        <f t="shared" si="91"/>
        <v>37.420994482247707</v>
      </c>
      <c r="N146" s="30">
        <f t="shared" si="91"/>
        <v>0.57771103661467094</v>
      </c>
      <c r="O146" s="30">
        <f t="shared" si="91"/>
        <v>7.1085998984904961E-2</v>
      </c>
      <c r="P146" s="30">
        <f t="shared" si="91"/>
        <v>2.926373624878603</v>
      </c>
      <c r="Q146" s="30">
        <f t="shared" si="91"/>
        <v>85.729714775795216</v>
      </c>
      <c r="R146" s="30">
        <f t="shared" si="91"/>
        <v>256.98773399692925</v>
      </c>
      <c r="S146" s="30">
        <f t="shared" si="91"/>
        <v>746.16603601155214</v>
      </c>
      <c r="T146" s="30">
        <f t="shared" si="91"/>
        <v>2785.4666322344028</v>
      </c>
      <c r="U146" s="30">
        <f t="shared" si="91"/>
        <v>3789.7738982047617</v>
      </c>
      <c r="V146" s="30">
        <f t="shared" si="91"/>
        <v>3530.7491524582551</v>
      </c>
      <c r="W146" s="30">
        <f t="shared" si="91"/>
        <v>1420.3044311615938</v>
      </c>
      <c r="X146" s="30">
        <f t="shared" si="91"/>
        <v>232.72371301008079</v>
      </c>
      <c r="Y146" s="30">
        <f t="shared" si="91"/>
        <v>71.441428979829752</v>
      </c>
      <c r="Z146" s="30">
        <f t="shared" si="91"/>
        <v>0.7582506558389861</v>
      </c>
      <c r="AA146" s="30">
        <f t="shared" si="91"/>
        <v>7.1085998984904961E-2</v>
      </c>
      <c r="AB146" s="30">
        <f t="shared" si="91"/>
        <v>2.926373624878603</v>
      </c>
      <c r="AC146" s="30">
        <f t="shared" si="91"/>
        <v>85.729714775795216</v>
      </c>
      <c r="AD146" s="30">
        <f t="shared" si="91"/>
        <v>256.98773399692925</v>
      </c>
      <c r="AE146" s="30">
        <f t="shared" si="91"/>
        <v>746.16603601155214</v>
      </c>
      <c r="AF146" s="30">
        <f t="shared" si="91"/>
        <v>2785.4666322344028</v>
      </c>
      <c r="AG146" s="30">
        <f t="shared" si="91"/>
        <v>3789.7738982047617</v>
      </c>
      <c r="AH146" s="30">
        <f t="shared" si="91"/>
        <v>3530.7491524582551</v>
      </c>
      <c r="AI146" s="30">
        <f t="shared" si="91"/>
        <v>1420.3044311615938</v>
      </c>
      <c r="AJ146" s="30">
        <f t="shared" si="91"/>
        <v>232.72371301008079</v>
      </c>
      <c r="AK146" s="30">
        <f t="shared" si="91"/>
        <v>71.441428979829752</v>
      </c>
      <c r="AL146" s="30">
        <f t="shared" si="91"/>
        <v>0.7582506558389861</v>
      </c>
      <c r="AM146" s="30">
        <f t="shared" si="91"/>
        <v>7.1085998984904961E-2</v>
      </c>
      <c r="AN146" s="30">
        <f t="shared" si="91"/>
        <v>2.926373624878603</v>
      </c>
      <c r="AO146" s="30">
        <f t="shared" si="91"/>
        <v>85.729714775795216</v>
      </c>
      <c r="AP146" s="30">
        <f t="shared" si="91"/>
        <v>256.98773399692925</v>
      </c>
      <c r="AQ146" s="30">
        <f t="shared" si="91"/>
        <v>746.16603601155214</v>
      </c>
      <c r="AR146" s="30">
        <f t="shared" si="91"/>
        <v>2785.4666322344028</v>
      </c>
      <c r="AS146" s="30">
        <f t="shared" si="91"/>
        <v>3789.7738982047617</v>
      </c>
      <c r="AT146" s="30">
        <f t="shared" si="91"/>
        <v>3530.7491524582551</v>
      </c>
      <c r="AU146" s="30">
        <f t="shared" si="91"/>
        <v>1420.3044311615938</v>
      </c>
      <c r="AV146" s="30">
        <f t="shared" si="91"/>
        <v>232.72371301008079</v>
      </c>
      <c r="AW146" s="30">
        <f t="shared" si="91"/>
        <v>71.441428979829752</v>
      </c>
      <c r="AX146" s="30">
        <f t="shared" si="91"/>
        <v>0.7582506558389861</v>
      </c>
      <c r="AY146" s="30">
        <f t="shared" si="91"/>
        <v>7.1085998984904961E-2</v>
      </c>
      <c r="AZ146" s="30">
        <f t="shared" si="91"/>
        <v>2.926373624878603</v>
      </c>
      <c r="BA146" s="30">
        <f t="shared" si="91"/>
        <v>85.729714775795216</v>
      </c>
      <c r="BB146" s="30">
        <f t="shared" si="91"/>
        <v>256.98773399692925</v>
      </c>
      <c r="BC146" s="30">
        <f t="shared" si="91"/>
        <v>746.16603601155214</v>
      </c>
      <c r="BD146" s="30">
        <f t="shared" si="91"/>
        <v>2785.4666322344028</v>
      </c>
      <c r="BE146" s="30">
        <f t="shared" si="91"/>
        <v>3789.7738982047617</v>
      </c>
      <c r="BF146" s="30">
        <f t="shared" si="91"/>
        <v>3530.7491524582551</v>
      </c>
      <c r="BG146" s="30">
        <f t="shared" si="91"/>
        <v>1420.3044311615938</v>
      </c>
      <c r="BH146" s="30">
        <f t="shared" si="91"/>
        <v>232.72371301008079</v>
      </c>
      <c r="BI146" s="30">
        <f t="shared" si="91"/>
        <v>71.441428979829752</v>
      </c>
      <c r="BJ146" s="30">
        <f t="shared" si="91"/>
        <v>0.7582506558389861</v>
      </c>
      <c r="BK146" s="30">
        <f t="shared" si="91"/>
        <v>7.1085998984904961E-2</v>
      </c>
      <c r="BL146" s="30">
        <f t="shared" si="91"/>
        <v>2.926373624878603</v>
      </c>
      <c r="BM146" s="30">
        <f t="shared" si="91"/>
        <v>85.729714775795216</v>
      </c>
      <c r="BN146" s="30">
        <f t="shared" si="91"/>
        <v>256.98773399692925</v>
      </c>
      <c r="BO146" s="30">
        <f t="shared" si="91"/>
        <v>746.16603601155214</v>
      </c>
      <c r="BP146" s="30">
        <f t="shared" si="91"/>
        <v>2785.4666322344028</v>
      </c>
      <c r="BQ146" s="30">
        <f t="shared" si="88"/>
        <v>3789.7738982047617</v>
      </c>
      <c r="BR146" s="30">
        <f t="shared" si="88"/>
        <v>3530.7491524582551</v>
      </c>
      <c r="BS146" s="30">
        <f t="shared" si="88"/>
        <v>1420.3044311615938</v>
      </c>
      <c r="BT146" s="30">
        <f t="shared" si="88"/>
        <v>232.72371301008079</v>
      </c>
      <c r="BU146" s="30">
        <f t="shared" si="88"/>
        <v>71.441428979829752</v>
      </c>
      <c r="BV146" s="30">
        <f t="shared" si="88"/>
        <v>0.7582506558389861</v>
      </c>
      <c r="BW146" s="30">
        <f t="shared" si="88"/>
        <v>7.1085998984904961E-2</v>
      </c>
      <c r="BX146" s="30">
        <f t="shared" si="88"/>
        <v>2.926373624878603</v>
      </c>
      <c r="BY146" s="30">
        <f t="shared" si="88"/>
        <v>85.729714775795216</v>
      </c>
      <c r="BZ146" s="30">
        <f t="shared" si="88"/>
        <v>256.98773399692925</v>
      </c>
      <c r="CA146" s="30">
        <f t="shared" si="88"/>
        <v>746.16603601155214</v>
      </c>
      <c r="CB146" s="30">
        <f t="shared" si="88"/>
        <v>2785.4666322344028</v>
      </c>
      <c r="CC146" s="30">
        <f t="shared" si="88"/>
        <v>3789.7738982047617</v>
      </c>
      <c r="CD146" s="30">
        <f t="shared" si="88"/>
        <v>3530.7491524582551</v>
      </c>
      <c r="CE146" s="30">
        <f t="shared" si="88"/>
        <v>1420.3044311615938</v>
      </c>
      <c r="CF146" s="30">
        <f t="shared" si="88"/>
        <v>232.72371301008079</v>
      </c>
      <c r="CG146" s="30">
        <f t="shared" si="88"/>
        <v>71.441428979829752</v>
      </c>
      <c r="CH146" s="34">
        <f t="shared" si="88"/>
        <v>0.7582506558389861</v>
      </c>
    </row>
    <row r="147" spans="1:86" hidden="1" x14ac:dyDescent="0.3">
      <c r="A147" s="551"/>
      <c r="B147" s="308" t="s">
        <v>143</v>
      </c>
      <c r="C147" s="30">
        <f t="shared" si="89"/>
        <v>0</v>
      </c>
      <c r="D147" s="30">
        <f t="shared" si="90"/>
        <v>0</v>
      </c>
      <c r="E147" s="30">
        <f t="shared" si="91"/>
        <v>0</v>
      </c>
      <c r="F147" s="30">
        <f t="shared" si="91"/>
        <v>0</v>
      </c>
      <c r="G147" s="30">
        <f t="shared" si="91"/>
        <v>0</v>
      </c>
      <c r="H147" s="30">
        <f t="shared" si="91"/>
        <v>0</v>
      </c>
      <c r="I147" s="30">
        <f t="shared" si="91"/>
        <v>0</v>
      </c>
      <c r="J147" s="30">
        <f t="shared" si="91"/>
        <v>0</v>
      </c>
      <c r="K147" s="30">
        <f t="shared" si="91"/>
        <v>0</v>
      </c>
      <c r="L147" s="30">
        <f t="shared" si="91"/>
        <v>0</v>
      </c>
      <c r="M147" s="30">
        <f t="shared" si="91"/>
        <v>0</v>
      </c>
      <c r="N147" s="30">
        <f t="shared" si="91"/>
        <v>0</v>
      </c>
      <c r="O147" s="30">
        <f t="shared" si="91"/>
        <v>0</v>
      </c>
      <c r="P147" s="30">
        <f t="shared" si="91"/>
        <v>0</v>
      </c>
      <c r="Q147" s="30">
        <f t="shared" si="91"/>
        <v>0</v>
      </c>
      <c r="R147" s="30">
        <f t="shared" si="91"/>
        <v>0</v>
      </c>
      <c r="S147" s="30">
        <f t="shared" si="91"/>
        <v>0</v>
      </c>
      <c r="T147" s="30">
        <f t="shared" si="91"/>
        <v>0</v>
      </c>
      <c r="U147" s="30">
        <f t="shared" si="91"/>
        <v>0</v>
      </c>
      <c r="V147" s="30">
        <f t="shared" si="91"/>
        <v>0</v>
      </c>
      <c r="W147" s="30">
        <f t="shared" si="91"/>
        <v>0</v>
      </c>
      <c r="X147" s="30">
        <f t="shared" si="91"/>
        <v>0</v>
      </c>
      <c r="Y147" s="30">
        <f t="shared" si="91"/>
        <v>0</v>
      </c>
      <c r="Z147" s="30">
        <f t="shared" si="91"/>
        <v>0</v>
      </c>
      <c r="AA147" s="30">
        <f t="shared" si="91"/>
        <v>0</v>
      </c>
      <c r="AB147" s="30">
        <f t="shared" si="91"/>
        <v>0</v>
      </c>
      <c r="AC147" s="30">
        <f t="shared" si="91"/>
        <v>0</v>
      </c>
      <c r="AD147" s="30">
        <f t="shared" si="91"/>
        <v>0</v>
      </c>
      <c r="AE147" s="30">
        <f t="shared" si="91"/>
        <v>0</v>
      </c>
      <c r="AF147" s="30">
        <f t="shared" si="91"/>
        <v>0</v>
      </c>
      <c r="AG147" s="30">
        <f t="shared" si="91"/>
        <v>0</v>
      </c>
      <c r="AH147" s="30">
        <f t="shared" si="91"/>
        <v>0</v>
      </c>
      <c r="AI147" s="30">
        <f t="shared" si="91"/>
        <v>0</v>
      </c>
      <c r="AJ147" s="30">
        <f t="shared" si="91"/>
        <v>0</v>
      </c>
      <c r="AK147" s="30">
        <f t="shared" si="91"/>
        <v>0</v>
      </c>
      <c r="AL147" s="30">
        <f t="shared" si="91"/>
        <v>0</v>
      </c>
      <c r="AM147" s="30">
        <f t="shared" si="91"/>
        <v>0</v>
      </c>
      <c r="AN147" s="30">
        <f t="shared" si="91"/>
        <v>0</v>
      </c>
      <c r="AO147" s="30">
        <f t="shared" si="91"/>
        <v>0</v>
      </c>
      <c r="AP147" s="30">
        <f t="shared" si="91"/>
        <v>0</v>
      </c>
      <c r="AQ147" s="30">
        <f t="shared" si="91"/>
        <v>0</v>
      </c>
      <c r="AR147" s="30">
        <f t="shared" si="91"/>
        <v>0</v>
      </c>
      <c r="AS147" s="30">
        <f t="shared" si="91"/>
        <v>0</v>
      </c>
      <c r="AT147" s="30">
        <f t="shared" si="91"/>
        <v>0</v>
      </c>
      <c r="AU147" s="30">
        <f t="shared" si="91"/>
        <v>0</v>
      </c>
      <c r="AV147" s="30">
        <f t="shared" si="91"/>
        <v>0</v>
      </c>
      <c r="AW147" s="30">
        <f t="shared" si="91"/>
        <v>0</v>
      </c>
      <c r="AX147" s="30">
        <f t="shared" si="91"/>
        <v>0</v>
      </c>
      <c r="AY147" s="30">
        <f t="shared" si="91"/>
        <v>0</v>
      </c>
      <c r="AZ147" s="30">
        <f t="shared" si="91"/>
        <v>0</v>
      </c>
      <c r="BA147" s="30">
        <f t="shared" si="91"/>
        <v>0</v>
      </c>
      <c r="BB147" s="30">
        <f t="shared" si="91"/>
        <v>0</v>
      </c>
      <c r="BC147" s="30">
        <f t="shared" si="91"/>
        <v>0</v>
      </c>
      <c r="BD147" s="30">
        <f t="shared" si="91"/>
        <v>0</v>
      </c>
      <c r="BE147" s="30">
        <f t="shared" si="91"/>
        <v>0</v>
      </c>
      <c r="BF147" s="30">
        <f t="shared" si="91"/>
        <v>0</v>
      </c>
      <c r="BG147" s="30">
        <f t="shared" si="91"/>
        <v>0</v>
      </c>
      <c r="BH147" s="30">
        <f t="shared" si="91"/>
        <v>0</v>
      </c>
      <c r="BI147" s="30">
        <f t="shared" si="91"/>
        <v>0</v>
      </c>
      <c r="BJ147" s="30">
        <f t="shared" si="91"/>
        <v>0</v>
      </c>
      <c r="BK147" s="30">
        <f t="shared" si="91"/>
        <v>0</v>
      </c>
      <c r="BL147" s="30">
        <f t="shared" si="91"/>
        <v>0</v>
      </c>
      <c r="BM147" s="30">
        <f t="shared" si="91"/>
        <v>0</v>
      </c>
      <c r="BN147" s="30">
        <f t="shared" si="91"/>
        <v>0</v>
      </c>
      <c r="BO147" s="30">
        <f t="shared" si="91"/>
        <v>0</v>
      </c>
      <c r="BP147" s="30">
        <f t="shared" si="91"/>
        <v>0</v>
      </c>
      <c r="BQ147" s="30">
        <f t="shared" si="88"/>
        <v>0</v>
      </c>
      <c r="BR147" s="30">
        <f t="shared" si="88"/>
        <v>0</v>
      </c>
      <c r="BS147" s="30">
        <f t="shared" si="88"/>
        <v>0</v>
      </c>
      <c r="BT147" s="30">
        <f t="shared" si="88"/>
        <v>0</v>
      </c>
      <c r="BU147" s="30">
        <f t="shared" si="88"/>
        <v>0</v>
      </c>
      <c r="BV147" s="30">
        <f t="shared" si="88"/>
        <v>0</v>
      </c>
      <c r="BW147" s="30">
        <f t="shared" si="88"/>
        <v>0</v>
      </c>
      <c r="BX147" s="30">
        <f t="shared" si="88"/>
        <v>0</v>
      </c>
      <c r="BY147" s="30">
        <f t="shared" si="88"/>
        <v>0</v>
      </c>
      <c r="BZ147" s="30">
        <f t="shared" si="88"/>
        <v>0</v>
      </c>
      <c r="CA147" s="30">
        <f t="shared" si="88"/>
        <v>0</v>
      </c>
      <c r="CB147" s="30">
        <f t="shared" si="88"/>
        <v>0</v>
      </c>
      <c r="CC147" s="30">
        <f t="shared" si="88"/>
        <v>0</v>
      </c>
      <c r="CD147" s="30">
        <f t="shared" si="88"/>
        <v>0</v>
      </c>
      <c r="CE147" s="30">
        <f t="shared" si="88"/>
        <v>0</v>
      </c>
      <c r="CF147" s="30">
        <f t="shared" si="88"/>
        <v>0</v>
      </c>
      <c r="CG147" s="30">
        <f t="shared" si="88"/>
        <v>0</v>
      </c>
      <c r="CH147" s="34">
        <f t="shared" si="88"/>
        <v>0</v>
      </c>
    </row>
    <row r="148" spans="1:86" hidden="1" x14ac:dyDescent="0.3">
      <c r="A148" s="551"/>
      <c r="B148" s="309" t="s">
        <v>62</v>
      </c>
      <c r="C148" s="30">
        <f t="shared" si="89"/>
        <v>0</v>
      </c>
      <c r="D148" s="30">
        <f t="shared" si="90"/>
        <v>0</v>
      </c>
      <c r="E148" s="30">
        <f t="shared" si="91"/>
        <v>0</v>
      </c>
      <c r="F148" s="30">
        <f t="shared" si="91"/>
        <v>0</v>
      </c>
      <c r="G148" s="30">
        <f t="shared" si="91"/>
        <v>0</v>
      </c>
      <c r="H148" s="30">
        <f t="shared" si="91"/>
        <v>0</v>
      </c>
      <c r="I148" s="30">
        <f t="shared" si="91"/>
        <v>0</v>
      </c>
      <c r="J148" s="30">
        <f t="shared" si="91"/>
        <v>0</v>
      </c>
      <c r="K148" s="30">
        <f t="shared" si="91"/>
        <v>0</v>
      </c>
      <c r="L148" s="30">
        <f t="shared" si="91"/>
        <v>0</v>
      </c>
      <c r="M148" s="30">
        <f t="shared" si="91"/>
        <v>0</v>
      </c>
      <c r="N148" s="30">
        <f t="shared" si="91"/>
        <v>0</v>
      </c>
      <c r="O148" s="30">
        <f t="shared" si="91"/>
        <v>0</v>
      </c>
      <c r="P148" s="30">
        <f t="shared" si="91"/>
        <v>0</v>
      </c>
      <c r="Q148" s="30">
        <f t="shared" si="91"/>
        <v>0</v>
      </c>
      <c r="R148" s="30">
        <f t="shared" si="91"/>
        <v>0</v>
      </c>
      <c r="S148" s="30">
        <f t="shared" si="91"/>
        <v>0</v>
      </c>
      <c r="T148" s="30">
        <f t="shared" si="91"/>
        <v>0</v>
      </c>
      <c r="U148" s="30">
        <f t="shared" si="91"/>
        <v>0</v>
      </c>
      <c r="V148" s="30">
        <f t="shared" si="91"/>
        <v>0</v>
      </c>
      <c r="W148" s="30">
        <f t="shared" si="91"/>
        <v>0</v>
      </c>
      <c r="X148" s="30">
        <f t="shared" si="91"/>
        <v>0</v>
      </c>
      <c r="Y148" s="30">
        <f t="shared" si="91"/>
        <v>0</v>
      </c>
      <c r="Z148" s="30">
        <f t="shared" si="91"/>
        <v>0</v>
      </c>
      <c r="AA148" s="30">
        <f t="shared" si="91"/>
        <v>0</v>
      </c>
      <c r="AB148" s="30">
        <f t="shared" si="91"/>
        <v>0</v>
      </c>
      <c r="AC148" s="30">
        <f t="shared" si="91"/>
        <v>0</v>
      </c>
      <c r="AD148" s="30">
        <f t="shared" si="91"/>
        <v>0</v>
      </c>
      <c r="AE148" s="30">
        <f t="shared" si="91"/>
        <v>0</v>
      </c>
      <c r="AF148" s="30">
        <f t="shared" si="91"/>
        <v>0</v>
      </c>
      <c r="AG148" s="30">
        <f t="shared" si="91"/>
        <v>0</v>
      </c>
      <c r="AH148" s="30">
        <f t="shared" si="91"/>
        <v>0</v>
      </c>
      <c r="AI148" s="30">
        <f t="shared" si="91"/>
        <v>0</v>
      </c>
      <c r="AJ148" s="30">
        <f t="shared" si="91"/>
        <v>0</v>
      </c>
      <c r="AK148" s="30">
        <f t="shared" si="91"/>
        <v>0</v>
      </c>
      <c r="AL148" s="30">
        <f t="shared" si="91"/>
        <v>0</v>
      </c>
      <c r="AM148" s="30">
        <f t="shared" si="91"/>
        <v>0</v>
      </c>
      <c r="AN148" s="30">
        <f t="shared" si="91"/>
        <v>0</v>
      </c>
      <c r="AO148" s="30">
        <f t="shared" si="91"/>
        <v>0</v>
      </c>
      <c r="AP148" s="30">
        <f t="shared" si="91"/>
        <v>0</v>
      </c>
      <c r="AQ148" s="30">
        <f t="shared" si="91"/>
        <v>0</v>
      </c>
      <c r="AR148" s="30">
        <f t="shared" si="91"/>
        <v>0</v>
      </c>
      <c r="AS148" s="30">
        <f t="shared" si="91"/>
        <v>0</v>
      </c>
      <c r="AT148" s="30">
        <f t="shared" si="91"/>
        <v>0</v>
      </c>
      <c r="AU148" s="30">
        <f t="shared" si="91"/>
        <v>0</v>
      </c>
      <c r="AV148" s="30">
        <f t="shared" si="91"/>
        <v>0</v>
      </c>
      <c r="AW148" s="30">
        <f t="shared" si="91"/>
        <v>0</v>
      </c>
      <c r="AX148" s="30">
        <f t="shared" si="91"/>
        <v>0</v>
      </c>
      <c r="AY148" s="30">
        <f t="shared" si="91"/>
        <v>0</v>
      </c>
      <c r="AZ148" s="30">
        <f t="shared" si="91"/>
        <v>0</v>
      </c>
      <c r="BA148" s="30">
        <f t="shared" si="91"/>
        <v>0</v>
      </c>
      <c r="BB148" s="30">
        <f t="shared" si="91"/>
        <v>0</v>
      </c>
      <c r="BC148" s="30">
        <f t="shared" si="91"/>
        <v>0</v>
      </c>
      <c r="BD148" s="30">
        <f t="shared" si="91"/>
        <v>0</v>
      </c>
      <c r="BE148" s="30">
        <f t="shared" si="91"/>
        <v>0</v>
      </c>
      <c r="BF148" s="30">
        <f t="shared" si="91"/>
        <v>0</v>
      </c>
      <c r="BG148" s="30">
        <f t="shared" si="91"/>
        <v>0</v>
      </c>
      <c r="BH148" s="30">
        <f t="shared" si="91"/>
        <v>0</v>
      </c>
      <c r="BI148" s="30">
        <f t="shared" si="91"/>
        <v>0</v>
      </c>
      <c r="BJ148" s="30">
        <f t="shared" si="91"/>
        <v>0</v>
      </c>
      <c r="BK148" s="30">
        <f t="shared" si="91"/>
        <v>0</v>
      </c>
      <c r="BL148" s="30">
        <f t="shared" si="91"/>
        <v>0</v>
      </c>
      <c r="BM148" s="30">
        <f t="shared" si="91"/>
        <v>0</v>
      </c>
      <c r="BN148" s="30">
        <f t="shared" si="91"/>
        <v>0</v>
      </c>
      <c r="BO148" s="30">
        <f t="shared" si="91"/>
        <v>0</v>
      </c>
      <c r="BP148" s="30">
        <f t="shared" ref="BP148:CH151" si="92">IF(BP28=0,0,((BP10*0.5)+BO28-BP46)*BP83*BP115*BP$2)</f>
        <v>0</v>
      </c>
      <c r="BQ148" s="30">
        <f t="shared" si="92"/>
        <v>0</v>
      </c>
      <c r="BR148" s="30">
        <f t="shared" si="92"/>
        <v>0</v>
      </c>
      <c r="BS148" s="30">
        <f t="shared" si="92"/>
        <v>0</v>
      </c>
      <c r="BT148" s="30">
        <f t="shared" si="92"/>
        <v>0</v>
      </c>
      <c r="BU148" s="30">
        <f t="shared" si="92"/>
        <v>0</v>
      </c>
      <c r="BV148" s="30">
        <f t="shared" si="92"/>
        <v>0</v>
      </c>
      <c r="BW148" s="30">
        <f t="shared" si="92"/>
        <v>0</v>
      </c>
      <c r="BX148" s="30">
        <f t="shared" si="92"/>
        <v>0</v>
      </c>
      <c r="BY148" s="30">
        <f t="shared" si="92"/>
        <v>0</v>
      </c>
      <c r="BZ148" s="30">
        <f t="shared" si="92"/>
        <v>0</v>
      </c>
      <c r="CA148" s="30">
        <f t="shared" si="92"/>
        <v>0</v>
      </c>
      <c r="CB148" s="30">
        <f t="shared" si="92"/>
        <v>0</v>
      </c>
      <c r="CC148" s="30">
        <f t="shared" si="92"/>
        <v>0</v>
      </c>
      <c r="CD148" s="30">
        <f t="shared" si="92"/>
        <v>0</v>
      </c>
      <c r="CE148" s="30">
        <f t="shared" si="92"/>
        <v>0</v>
      </c>
      <c r="CF148" s="30">
        <f t="shared" si="92"/>
        <v>0</v>
      </c>
      <c r="CG148" s="30">
        <f t="shared" si="92"/>
        <v>0</v>
      </c>
      <c r="CH148" s="34">
        <f t="shared" si="92"/>
        <v>0</v>
      </c>
    </row>
    <row r="149" spans="1:86" hidden="1" x14ac:dyDescent="0.3">
      <c r="A149" s="551"/>
      <c r="B149" s="309" t="s">
        <v>63</v>
      </c>
      <c r="C149" s="30">
        <f t="shared" si="89"/>
        <v>0</v>
      </c>
      <c r="D149" s="30">
        <f t="shared" si="90"/>
        <v>0</v>
      </c>
      <c r="E149" s="30">
        <f t="shared" ref="E149:BP152" si="93">IF(E29=0,0,((E11*0.5)+D29-E47)*E84*E116*E$2)</f>
        <v>0</v>
      </c>
      <c r="F149" s="30">
        <f t="shared" si="93"/>
        <v>0</v>
      </c>
      <c r="G149" s="30">
        <f t="shared" si="93"/>
        <v>0</v>
      </c>
      <c r="H149" s="30">
        <f t="shared" si="93"/>
        <v>0</v>
      </c>
      <c r="I149" s="30">
        <f t="shared" si="93"/>
        <v>0</v>
      </c>
      <c r="J149" s="30">
        <f t="shared" si="93"/>
        <v>0</v>
      </c>
      <c r="K149" s="30">
        <f t="shared" si="93"/>
        <v>0</v>
      </c>
      <c r="L149" s="30">
        <f t="shared" si="93"/>
        <v>0</v>
      </c>
      <c r="M149" s="30">
        <f t="shared" si="93"/>
        <v>0</v>
      </c>
      <c r="N149" s="30">
        <f t="shared" si="93"/>
        <v>47.524306880802968</v>
      </c>
      <c r="O149" s="30">
        <f t="shared" si="93"/>
        <v>98.590877635703691</v>
      </c>
      <c r="P149" s="30">
        <f t="shared" si="93"/>
        <v>83.255087832821445</v>
      </c>
      <c r="Q149" s="30">
        <f t="shared" si="93"/>
        <v>65.043608849753014</v>
      </c>
      <c r="R149" s="30">
        <f t="shared" si="93"/>
        <v>37.652783704561585</v>
      </c>
      <c r="S149" s="30">
        <f t="shared" si="93"/>
        <v>40.619909742622241</v>
      </c>
      <c r="T149" s="30">
        <f t="shared" si="93"/>
        <v>107.02625473346656</v>
      </c>
      <c r="U149" s="30">
        <f t="shared" si="93"/>
        <v>144.09032774171177</v>
      </c>
      <c r="V149" s="30">
        <f t="shared" si="93"/>
        <v>134.62387729335643</v>
      </c>
      <c r="W149" s="30">
        <f t="shared" si="93"/>
        <v>58.299296944648638</v>
      </c>
      <c r="X149" s="30">
        <f t="shared" si="93"/>
        <v>34.762464627116174</v>
      </c>
      <c r="Y149" s="30">
        <f t="shared" si="93"/>
        <v>56.785946215014881</v>
      </c>
      <c r="Z149" s="30">
        <f t="shared" si="93"/>
        <v>95.048613761605935</v>
      </c>
      <c r="AA149" s="30">
        <f t="shared" si="93"/>
        <v>98.590877635703691</v>
      </c>
      <c r="AB149" s="30">
        <f t="shared" si="93"/>
        <v>83.255087832821445</v>
      </c>
      <c r="AC149" s="30">
        <f t="shared" si="93"/>
        <v>65.043608849753014</v>
      </c>
      <c r="AD149" s="30">
        <f t="shared" si="93"/>
        <v>37.652783704561585</v>
      </c>
      <c r="AE149" s="30">
        <f t="shared" si="93"/>
        <v>40.619909742622241</v>
      </c>
      <c r="AF149" s="30">
        <f t="shared" si="93"/>
        <v>107.02625473346656</v>
      </c>
      <c r="AG149" s="30">
        <f t="shared" si="93"/>
        <v>144.09032774171177</v>
      </c>
      <c r="AH149" s="30">
        <f t="shared" si="93"/>
        <v>134.62387729335643</v>
      </c>
      <c r="AI149" s="30">
        <f t="shared" si="93"/>
        <v>58.299296944648638</v>
      </c>
      <c r="AJ149" s="30">
        <f t="shared" si="93"/>
        <v>34.762464627116174</v>
      </c>
      <c r="AK149" s="30">
        <f t="shared" si="93"/>
        <v>56.785946215014881</v>
      </c>
      <c r="AL149" s="30">
        <f t="shared" si="93"/>
        <v>95.048613761605935</v>
      </c>
      <c r="AM149" s="30">
        <f t="shared" si="93"/>
        <v>98.590877635703691</v>
      </c>
      <c r="AN149" s="30">
        <f t="shared" si="93"/>
        <v>83.255087832821445</v>
      </c>
      <c r="AO149" s="30">
        <f t="shared" si="93"/>
        <v>65.043608849753014</v>
      </c>
      <c r="AP149" s="30">
        <f t="shared" si="93"/>
        <v>37.652783704561585</v>
      </c>
      <c r="AQ149" s="30">
        <f t="shared" si="93"/>
        <v>40.619909742622241</v>
      </c>
      <c r="AR149" s="30">
        <f t="shared" si="93"/>
        <v>107.02625473346656</v>
      </c>
      <c r="AS149" s="30">
        <f t="shared" si="93"/>
        <v>144.09032774171177</v>
      </c>
      <c r="AT149" s="30">
        <f t="shared" si="93"/>
        <v>134.62387729335643</v>
      </c>
      <c r="AU149" s="30">
        <f t="shared" si="93"/>
        <v>58.299296944648638</v>
      </c>
      <c r="AV149" s="30">
        <f t="shared" si="93"/>
        <v>34.762464627116174</v>
      </c>
      <c r="AW149" s="30">
        <f t="shared" si="93"/>
        <v>56.785946215014881</v>
      </c>
      <c r="AX149" s="30">
        <f t="shared" si="93"/>
        <v>95.048613761605935</v>
      </c>
      <c r="AY149" s="30">
        <f t="shared" si="93"/>
        <v>98.590877635703691</v>
      </c>
      <c r="AZ149" s="30">
        <f t="shared" si="93"/>
        <v>83.255087832821445</v>
      </c>
      <c r="BA149" s="30">
        <f t="shared" si="93"/>
        <v>65.043608849753014</v>
      </c>
      <c r="BB149" s="30">
        <f t="shared" si="93"/>
        <v>37.652783704561585</v>
      </c>
      <c r="BC149" s="30">
        <f t="shared" si="93"/>
        <v>40.619909742622241</v>
      </c>
      <c r="BD149" s="30">
        <f t="shared" si="93"/>
        <v>107.02625473346656</v>
      </c>
      <c r="BE149" s="30">
        <f t="shared" si="93"/>
        <v>144.09032774171177</v>
      </c>
      <c r="BF149" s="30">
        <f t="shared" si="93"/>
        <v>134.62387729335643</v>
      </c>
      <c r="BG149" s="30">
        <f t="shared" si="93"/>
        <v>58.299296944648638</v>
      </c>
      <c r="BH149" s="30">
        <f t="shared" si="93"/>
        <v>34.762464627116174</v>
      </c>
      <c r="BI149" s="30">
        <f t="shared" si="93"/>
        <v>56.785946215014881</v>
      </c>
      <c r="BJ149" s="30">
        <f t="shared" si="93"/>
        <v>95.048613761605935</v>
      </c>
      <c r="BK149" s="30">
        <f t="shared" si="93"/>
        <v>98.590877635703691</v>
      </c>
      <c r="BL149" s="30">
        <f t="shared" si="93"/>
        <v>83.255087832821445</v>
      </c>
      <c r="BM149" s="30">
        <f t="shared" si="93"/>
        <v>65.043608849753014</v>
      </c>
      <c r="BN149" s="30">
        <f t="shared" si="93"/>
        <v>37.652783704561585</v>
      </c>
      <c r="BO149" s="30">
        <f t="shared" si="93"/>
        <v>40.619909742622241</v>
      </c>
      <c r="BP149" s="30">
        <f t="shared" si="93"/>
        <v>107.02625473346656</v>
      </c>
      <c r="BQ149" s="30">
        <f t="shared" si="92"/>
        <v>144.09032774171177</v>
      </c>
      <c r="BR149" s="30">
        <f t="shared" si="92"/>
        <v>134.62387729335643</v>
      </c>
      <c r="BS149" s="30">
        <f t="shared" si="92"/>
        <v>58.299296944648638</v>
      </c>
      <c r="BT149" s="30">
        <f t="shared" si="92"/>
        <v>34.762464627116174</v>
      </c>
      <c r="BU149" s="30">
        <f t="shared" si="92"/>
        <v>56.785946215014881</v>
      </c>
      <c r="BV149" s="30">
        <f t="shared" si="92"/>
        <v>95.048613761605935</v>
      </c>
      <c r="BW149" s="30">
        <f t="shared" si="92"/>
        <v>98.590877635703691</v>
      </c>
      <c r="BX149" s="30">
        <f t="shared" si="92"/>
        <v>83.255087832821445</v>
      </c>
      <c r="BY149" s="30">
        <f t="shared" si="92"/>
        <v>65.043608849753014</v>
      </c>
      <c r="BZ149" s="30">
        <f t="shared" si="92"/>
        <v>37.652783704561585</v>
      </c>
      <c r="CA149" s="30">
        <f t="shared" si="92"/>
        <v>40.619909742622241</v>
      </c>
      <c r="CB149" s="30">
        <f t="shared" si="92"/>
        <v>107.02625473346656</v>
      </c>
      <c r="CC149" s="30">
        <f t="shared" si="92"/>
        <v>144.09032774171177</v>
      </c>
      <c r="CD149" s="30">
        <f t="shared" si="92"/>
        <v>134.62387729335643</v>
      </c>
      <c r="CE149" s="30">
        <f t="shared" si="92"/>
        <v>58.299296944648638</v>
      </c>
      <c r="CF149" s="30">
        <f t="shared" si="92"/>
        <v>34.762464627116174</v>
      </c>
      <c r="CG149" s="30">
        <f t="shared" si="92"/>
        <v>56.785946215014881</v>
      </c>
      <c r="CH149" s="34">
        <f t="shared" si="92"/>
        <v>95.048613761605935</v>
      </c>
    </row>
    <row r="150" spans="1:86" ht="15.75" hidden="1" customHeight="1" x14ac:dyDescent="0.3">
      <c r="A150" s="551"/>
      <c r="B150" s="309" t="s">
        <v>64</v>
      </c>
      <c r="C150" s="30">
        <f t="shared" si="89"/>
        <v>67.637322419671293</v>
      </c>
      <c r="D150" s="30">
        <f t="shared" si="90"/>
        <v>104.34023185239099</v>
      </c>
      <c r="E150" s="128">
        <f t="shared" si="93"/>
        <v>113.31152729675728</v>
      </c>
      <c r="F150" s="30">
        <f t="shared" si="93"/>
        <v>566.4035671149752</v>
      </c>
      <c r="G150" s="30">
        <f t="shared" si="93"/>
        <v>1250.4141655361739</v>
      </c>
      <c r="H150" s="30">
        <f t="shared" si="93"/>
        <v>1156.946219467706</v>
      </c>
      <c r="I150" s="30">
        <f t="shared" si="93"/>
        <v>1489.1504846503949</v>
      </c>
      <c r="J150" s="30">
        <f t="shared" si="93"/>
        <v>1215.7121227150924</v>
      </c>
      <c r="K150" s="30">
        <f t="shared" si="93"/>
        <v>1301.3001256038335</v>
      </c>
      <c r="L150" s="30">
        <f t="shared" si="93"/>
        <v>1547.4687176157718</v>
      </c>
      <c r="M150" s="30">
        <f t="shared" si="93"/>
        <v>2047.3049945365142</v>
      </c>
      <c r="N150" s="30">
        <f t="shared" si="93"/>
        <v>2949.2469982323737</v>
      </c>
      <c r="O150" s="30">
        <f t="shared" si="93"/>
        <v>3281.5239165490993</v>
      </c>
      <c r="P150" s="30">
        <f t="shared" si="93"/>
        <v>2530.9021511053124</v>
      </c>
      <c r="Q150" s="30">
        <f t="shared" si="93"/>
        <v>2748.7374835588698</v>
      </c>
      <c r="R150" s="30">
        <f t="shared" si="93"/>
        <v>2684.2391457095591</v>
      </c>
      <c r="S150" s="30">
        <f t="shared" si="93"/>
        <v>3305.4784378928116</v>
      </c>
      <c r="T150" s="30">
        <f t="shared" si="93"/>
        <v>2924.2998291399444</v>
      </c>
      <c r="U150" s="30">
        <f t="shared" si="93"/>
        <v>3721.182073350994</v>
      </c>
      <c r="V150" s="30">
        <f t="shared" si="93"/>
        <v>2981.5101023882294</v>
      </c>
      <c r="W150" s="30">
        <f t="shared" si="93"/>
        <v>3147.6867987199921</v>
      </c>
      <c r="X150" s="30">
        <f t="shared" si="93"/>
        <v>3299.3407494079584</v>
      </c>
      <c r="Y150" s="30">
        <f t="shared" si="93"/>
        <v>2690.3066891831554</v>
      </c>
      <c r="Z150" s="30">
        <f t="shared" si="93"/>
        <v>2949.2469982323737</v>
      </c>
      <c r="AA150" s="30">
        <f t="shared" si="93"/>
        <v>3281.5239165490993</v>
      </c>
      <c r="AB150" s="30">
        <f t="shared" si="93"/>
        <v>2530.9021511053124</v>
      </c>
      <c r="AC150" s="30">
        <f t="shared" si="93"/>
        <v>2748.7374835588698</v>
      </c>
      <c r="AD150" s="30">
        <f t="shared" si="93"/>
        <v>2684.2391457095591</v>
      </c>
      <c r="AE150" s="30">
        <f t="shared" si="93"/>
        <v>3305.4784378928116</v>
      </c>
      <c r="AF150" s="30">
        <f t="shared" si="93"/>
        <v>2924.2998291399444</v>
      </c>
      <c r="AG150" s="30">
        <f t="shared" si="93"/>
        <v>3721.182073350994</v>
      </c>
      <c r="AH150" s="30">
        <f t="shared" si="93"/>
        <v>2981.5101023882294</v>
      </c>
      <c r="AI150" s="30">
        <f t="shared" si="93"/>
        <v>3147.6867987199921</v>
      </c>
      <c r="AJ150" s="30">
        <f t="shared" si="93"/>
        <v>3299.3407494079584</v>
      </c>
      <c r="AK150" s="30">
        <f t="shared" si="93"/>
        <v>2690.3066891831554</v>
      </c>
      <c r="AL150" s="30">
        <f t="shared" si="93"/>
        <v>2949.2469982323737</v>
      </c>
      <c r="AM150" s="30">
        <f t="shared" si="93"/>
        <v>3281.5239165490993</v>
      </c>
      <c r="AN150" s="30">
        <f t="shared" si="93"/>
        <v>2530.9021511053124</v>
      </c>
      <c r="AO150" s="30">
        <f t="shared" si="93"/>
        <v>2748.7374835588698</v>
      </c>
      <c r="AP150" s="30">
        <f t="shared" si="93"/>
        <v>2684.2391457095591</v>
      </c>
      <c r="AQ150" s="30">
        <f t="shared" si="93"/>
        <v>3305.4784378928116</v>
      </c>
      <c r="AR150" s="30">
        <f t="shared" si="93"/>
        <v>2924.2998291399444</v>
      </c>
      <c r="AS150" s="30">
        <f t="shared" si="93"/>
        <v>3721.182073350994</v>
      </c>
      <c r="AT150" s="30">
        <f t="shared" si="93"/>
        <v>2981.5101023882294</v>
      </c>
      <c r="AU150" s="30">
        <f t="shared" si="93"/>
        <v>3147.6867987199921</v>
      </c>
      <c r="AV150" s="30">
        <f t="shared" si="93"/>
        <v>3299.3407494079584</v>
      </c>
      <c r="AW150" s="30">
        <f t="shared" si="93"/>
        <v>2690.3066891831554</v>
      </c>
      <c r="AX150" s="30">
        <f t="shared" si="93"/>
        <v>2949.2469982323737</v>
      </c>
      <c r="AY150" s="30">
        <f t="shared" si="93"/>
        <v>3281.5239165490993</v>
      </c>
      <c r="AZ150" s="30">
        <f t="shared" si="93"/>
        <v>2530.9021511053124</v>
      </c>
      <c r="BA150" s="30">
        <f t="shared" si="93"/>
        <v>2748.7374835588698</v>
      </c>
      <c r="BB150" s="30">
        <f t="shared" si="93"/>
        <v>2684.2391457095591</v>
      </c>
      <c r="BC150" s="30">
        <f t="shared" si="93"/>
        <v>3305.4784378928116</v>
      </c>
      <c r="BD150" s="30">
        <f t="shared" si="93"/>
        <v>2924.2998291399444</v>
      </c>
      <c r="BE150" s="30">
        <f t="shared" si="93"/>
        <v>3721.182073350994</v>
      </c>
      <c r="BF150" s="30">
        <f t="shared" si="93"/>
        <v>2981.5101023882294</v>
      </c>
      <c r="BG150" s="30">
        <f t="shared" si="93"/>
        <v>3147.6867987199921</v>
      </c>
      <c r="BH150" s="30">
        <f t="shared" si="93"/>
        <v>3299.3407494079584</v>
      </c>
      <c r="BI150" s="30">
        <f t="shared" si="93"/>
        <v>2690.3066891831554</v>
      </c>
      <c r="BJ150" s="30">
        <f t="shared" si="93"/>
        <v>2949.2469982323737</v>
      </c>
      <c r="BK150" s="30">
        <f t="shared" si="93"/>
        <v>3281.5239165490993</v>
      </c>
      <c r="BL150" s="30">
        <f t="shared" si="93"/>
        <v>2530.9021511053124</v>
      </c>
      <c r="BM150" s="30">
        <f t="shared" si="93"/>
        <v>2748.7374835588698</v>
      </c>
      <c r="BN150" s="30">
        <f t="shared" si="93"/>
        <v>2684.2391457095591</v>
      </c>
      <c r="BO150" s="30">
        <f t="shared" si="93"/>
        <v>3305.4784378928116</v>
      </c>
      <c r="BP150" s="30">
        <f t="shared" si="93"/>
        <v>2924.2998291399444</v>
      </c>
      <c r="BQ150" s="30">
        <f t="shared" si="92"/>
        <v>3721.182073350994</v>
      </c>
      <c r="BR150" s="30">
        <f t="shared" si="92"/>
        <v>2981.5101023882294</v>
      </c>
      <c r="BS150" s="30">
        <f t="shared" si="92"/>
        <v>3147.6867987199921</v>
      </c>
      <c r="BT150" s="30">
        <f t="shared" si="92"/>
        <v>3299.3407494079584</v>
      </c>
      <c r="BU150" s="30">
        <f t="shared" si="92"/>
        <v>2690.3066891831554</v>
      </c>
      <c r="BV150" s="30">
        <f t="shared" si="92"/>
        <v>2949.2469982323737</v>
      </c>
      <c r="BW150" s="30">
        <f t="shared" si="92"/>
        <v>3281.5239165490993</v>
      </c>
      <c r="BX150" s="30">
        <f t="shared" si="92"/>
        <v>2530.9021511053124</v>
      </c>
      <c r="BY150" s="30">
        <f t="shared" si="92"/>
        <v>2748.7374835588698</v>
      </c>
      <c r="BZ150" s="30">
        <f t="shared" si="92"/>
        <v>2684.2391457095591</v>
      </c>
      <c r="CA150" s="30">
        <f t="shared" si="92"/>
        <v>3305.4784378928116</v>
      </c>
      <c r="CB150" s="30">
        <f t="shared" si="92"/>
        <v>2924.2998291399444</v>
      </c>
      <c r="CC150" s="30">
        <f t="shared" si="92"/>
        <v>3721.182073350994</v>
      </c>
      <c r="CD150" s="30">
        <f t="shared" si="92"/>
        <v>2981.5101023882294</v>
      </c>
      <c r="CE150" s="30">
        <f t="shared" si="92"/>
        <v>3147.6867987199921</v>
      </c>
      <c r="CF150" s="30">
        <f t="shared" si="92"/>
        <v>3299.3407494079584</v>
      </c>
      <c r="CG150" s="30">
        <f t="shared" si="92"/>
        <v>2690.3066891831554</v>
      </c>
      <c r="CH150" s="34">
        <f t="shared" si="92"/>
        <v>2949.2469982323737</v>
      </c>
    </row>
    <row r="151" spans="1:86" hidden="1" x14ac:dyDescent="0.3">
      <c r="A151" s="551"/>
      <c r="B151" s="309" t="s">
        <v>65</v>
      </c>
      <c r="C151" s="30">
        <f t="shared" si="89"/>
        <v>0</v>
      </c>
      <c r="D151" s="30">
        <f t="shared" si="90"/>
        <v>0</v>
      </c>
      <c r="E151" s="30">
        <f t="shared" si="93"/>
        <v>0</v>
      </c>
      <c r="F151" s="30">
        <f t="shared" si="93"/>
        <v>0</v>
      </c>
      <c r="G151" s="30">
        <f t="shared" si="93"/>
        <v>0</v>
      </c>
      <c r="H151" s="30">
        <f t="shared" si="93"/>
        <v>0</v>
      </c>
      <c r="I151" s="30">
        <f t="shared" si="93"/>
        <v>0</v>
      </c>
      <c r="J151" s="30">
        <f t="shared" si="93"/>
        <v>0</v>
      </c>
      <c r="K151" s="30">
        <f t="shared" si="93"/>
        <v>0</v>
      </c>
      <c r="L151" s="30">
        <f t="shared" si="93"/>
        <v>0</v>
      </c>
      <c r="M151" s="30">
        <f t="shared" si="93"/>
        <v>0</v>
      </c>
      <c r="N151" s="30">
        <f t="shared" si="93"/>
        <v>0</v>
      </c>
      <c r="O151" s="30">
        <f t="shared" si="93"/>
        <v>0</v>
      </c>
      <c r="P151" s="30">
        <f t="shared" si="93"/>
        <v>0</v>
      </c>
      <c r="Q151" s="30">
        <f t="shared" si="93"/>
        <v>0</v>
      </c>
      <c r="R151" s="30">
        <f t="shared" si="93"/>
        <v>0</v>
      </c>
      <c r="S151" s="30">
        <f t="shared" si="93"/>
        <v>0</v>
      </c>
      <c r="T151" s="30">
        <f t="shared" si="93"/>
        <v>0</v>
      </c>
      <c r="U151" s="30">
        <f t="shared" si="93"/>
        <v>0</v>
      </c>
      <c r="V151" s="30">
        <f t="shared" si="93"/>
        <v>0</v>
      </c>
      <c r="W151" s="30">
        <f t="shared" si="93"/>
        <v>0</v>
      </c>
      <c r="X151" s="30">
        <f t="shared" si="93"/>
        <v>0</v>
      </c>
      <c r="Y151" s="30">
        <f t="shared" si="93"/>
        <v>0</v>
      </c>
      <c r="Z151" s="30">
        <f t="shared" si="93"/>
        <v>0</v>
      </c>
      <c r="AA151" s="30">
        <f t="shared" si="93"/>
        <v>0</v>
      </c>
      <c r="AB151" s="30">
        <f t="shared" si="93"/>
        <v>0</v>
      </c>
      <c r="AC151" s="30">
        <f t="shared" si="93"/>
        <v>0</v>
      </c>
      <c r="AD151" s="30">
        <f t="shared" si="93"/>
        <v>0</v>
      </c>
      <c r="AE151" s="30">
        <f t="shared" si="93"/>
        <v>0</v>
      </c>
      <c r="AF151" s="30">
        <f t="shared" si="93"/>
        <v>0</v>
      </c>
      <c r="AG151" s="30">
        <f t="shared" si="93"/>
        <v>0</v>
      </c>
      <c r="AH151" s="30">
        <f t="shared" si="93"/>
        <v>0</v>
      </c>
      <c r="AI151" s="30">
        <f t="shared" si="93"/>
        <v>0</v>
      </c>
      <c r="AJ151" s="30">
        <f t="shared" si="93"/>
        <v>0</v>
      </c>
      <c r="AK151" s="30">
        <f t="shared" si="93"/>
        <v>0</v>
      </c>
      <c r="AL151" s="30">
        <f t="shared" si="93"/>
        <v>0</v>
      </c>
      <c r="AM151" s="30">
        <f t="shared" si="93"/>
        <v>0</v>
      </c>
      <c r="AN151" s="30">
        <f t="shared" si="93"/>
        <v>0</v>
      </c>
      <c r="AO151" s="30">
        <f t="shared" si="93"/>
        <v>0</v>
      </c>
      <c r="AP151" s="30">
        <f t="shared" si="93"/>
        <v>0</v>
      </c>
      <c r="AQ151" s="30">
        <f t="shared" si="93"/>
        <v>0</v>
      </c>
      <c r="AR151" s="30">
        <f t="shared" si="93"/>
        <v>0</v>
      </c>
      <c r="AS151" s="30">
        <f t="shared" si="93"/>
        <v>0</v>
      </c>
      <c r="AT151" s="30">
        <f t="shared" si="93"/>
        <v>0</v>
      </c>
      <c r="AU151" s="30">
        <f t="shared" si="93"/>
        <v>0</v>
      </c>
      <c r="AV151" s="30">
        <f t="shared" si="93"/>
        <v>0</v>
      </c>
      <c r="AW151" s="30">
        <f t="shared" si="93"/>
        <v>0</v>
      </c>
      <c r="AX151" s="30">
        <f t="shared" si="93"/>
        <v>0</v>
      </c>
      <c r="AY151" s="30">
        <f t="shared" si="93"/>
        <v>0</v>
      </c>
      <c r="AZ151" s="30">
        <f t="shared" si="93"/>
        <v>0</v>
      </c>
      <c r="BA151" s="30">
        <f t="shared" si="93"/>
        <v>0</v>
      </c>
      <c r="BB151" s="30">
        <f t="shared" si="93"/>
        <v>0</v>
      </c>
      <c r="BC151" s="30">
        <f t="shared" si="93"/>
        <v>0</v>
      </c>
      <c r="BD151" s="30">
        <f t="shared" si="93"/>
        <v>0</v>
      </c>
      <c r="BE151" s="30">
        <f t="shared" si="93"/>
        <v>0</v>
      </c>
      <c r="BF151" s="30">
        <f t="shared" si="93"/>
        <v>0</v>
      </c>
      <c r="BG151" s="30">
        <f t="shared" si="93"/>
        <v>0</v>
      </c>
      <c r="BH151" s="30">
        <f t="shared" si="93"/>
        <v>0</v>
      </c>
      <c r="BI151" s="30">
        <f t="shared" si="93"/>
        <v>0</v>
      </c>
      <c r="BJ151" s="30">
        <f t="shared" si="93"/>
        <v>0</v>
      </c>
      <c r="BK151" s="30">
        <f t="shared" si="93"/>
        <v>0</v>
      </c>
      <c r="BL151" s="30">
        <f t="shared" si="93"/>
        <v>0</v>
      </c>
      <c r="BM151" s="30">
        <f t="shared" si="93"/>
        <v>0</v>
      </c>
      <c r="BN151" s="30">
        <f t="shared" si="93"/>
        <v>0</v>
      </c>
      <c r="BO151" s="30">
        <f t="shared" si="93"/>
        <v>0</v>
      </c>
      <c r="BP151" s="30">
        <f t="shared" si="93"/>
        <v>0</v>
      </c>
      <c r="BQ151" s="30">
        <f t="shared" si="92"/>
        <v>0</v>
      </c>
      <c r="BR151" s="30">
        <f t="shared" si="92"/>
        <v>0</v>
      </c>
      <c r="BS151" s="30">
        <f t="shared" si="92"/>
        <v>0</v>
      </c>
      <c r="BT151" s="30">
        <f t="shared" si="92"/>
        <v>0</v>
      </c>
      <c r="BU151" s="30">
        <f t="shared" si="92"/>
        <v>0</v>
      </c>
      <c r="BV151" s="30">
        <f t="shared" si="92"/>
        <v>0</v>
      </c>
      <c r="BW151" s="30">
        <f t="shared" si="92"/>
        <v>0</v>
      </c>
      <c r="BX151" s="30">
        <f t="shared" si="92"/>
        <v>0</v>
      </c>
      <c r="BY151" s="30">
        <f t="shared" si="92"/>
        <v>0</v>
      </c>
      <c r="BZ151" s="30">
        <f t="shared" si="92"/>
        <v>0</v>
      </c>
      <c r="CA151" s="30">
        <f t="shared" si="92"/>
        <v>0</v>
      </c>
      <c r="CB151" s="30">
        <f t="shared" si="92"/>
        <v>0</v>
      </c>
      <c r="CC151" s="30">
        <f t="shared" si="92"/>
        <v>0</v>
      </c>
      <c r="CD151" s="30">
        <f t="shared" si="92"/>
        <v>0</v>
      </c>
      <c r="CE151" s="30">
        <f t="shared" si="92"/>
        <v>0</v>
      </c>
      <c r="CF151" s="30">
        <f t="shared" si="92"/>
        <v>0</v>
      </c>
      <c r="CG151" s="30">
        <f t="shared" si="92"/>
        <v>0</v>
      </c>
      <c r="CH151" s="34">
        <f t="shared" si="92"/>
        <v>0</v>
      </c>
    </row>
    <row r="152" spans="1:86" hidden="1" x14ac:dyDescent="0.3">
      <c r="A152" s="551"/>
      <c r="B152" s="309" t="s">
        <v>144</v>
      </c>
      <c r="C152" s="30">
        <f t="shared" si="89"/>
        <v>0</v>
      </c>
      <c r="D152" s="30">
        <f t="shared" si="90"/>
        <v>0</v>
      </c>
      <c r="E152" s="30">
        <f t="shared" si="93"/>
        <v>0</v>
      </c>
      <c r="F152" s="30">
        <f t="shared" si="93"/>
        <v>0</v>
      </c>
      <c r="G152" s="30">
        <f t="shared" si="93"/>
        <v>0</v>
      </c>
      <c r="H152" s="30">
        <f t="shared" si="93"/>
        <v>0</v>
      </c>
      <c r="I152" s="30">
        <f t="shared" si="93"/>
        <v>0</v>
      </c>
      <c r="J152" s="30">
        <f t="shared" si="93"/>
        <v>402.52449969015424</v>
      </c>
      <c r="K152" s="30">
        <f t="shared" si="93"/>
        <v>788.91914437069261</v>
      </c>
      <c r="L152" s="30">
        <f t="shared" si="93"/>
        <v>739.27877941052122</v>
      </c>
      <c r="M152" s="30">
        <f t="shared" si="93"/>
        <v>715.97611445918471</v>
      </c>
      <c r="N152" s="30">
        <f t="shared" si="93"/>
        <v>789.04063168748871</v>
      </c>
      <c r="O152" s="30">
        <f t="shared" si="93"/>
        <v>837.87061732891414</v>
      </c>
      <c r="P152" s="30">
        <f t="shared" si="93"/>
        <v>765.07907537060612</v>
      </c>
      <c r="Q152" s="30">
        <f t="shared" si="93"/>
        <v>847.981100638513</v>
      </c>
      <c r="R152" s="30">
        <f t="shared" si="93"/>
        <v>785.56584826960875</v>
      </c>
      <c r="S152" s="30">
        <f t="shared" si="93"/>
        <v>840.09551433764784</v>
      </c>
      <c r="T152" s="30">
        <f t="shared" si="93"/>
        <v>890.28262504536519</v>
      </c>
      <c r="U152" s="30">
        <f t="shared" si="93"/>
        <v>913.12736732349458</v>
      </c>
      <c r="V152" s="30">
        <f t="shared" si="93"/>
        <v>914.21314404773977</v>
      </c>
      <c r="W152" s="30">
        <f t="shared" si="93"/>
        <v>895.89609070971187</v>
      </c>
      <c r="X152" s="30">
        <f t="shared" si="93"/>
        <v>839.5245230699179</v>
      </c>
      <c r="Y152" s="30">
        <f t="shared" si="93"/>
        <v>813.06203121383101</v>
      </c>
      <c r="Z152" s="30">
        <f t="shared" si="93"/>
        <v>839.14058066575785</v>
      </c>
      <c r="AA152" s="30">
        <f t="shared" si="93"/>
        <v>837.87061732891414</v>
      </c>
      <c r="AB152" s="30">
        <f t="shared" si="93"/>
        <v>765.07907537060612</v>
      </c>
      <c r="AC152" s="30">
        <f t="shared" si="93"/>
        <v>847.981100638513</v>
      </c>
      <c r="AD152" s="30">
        <f t="shared" si="93"/>
        <v>785.56584826960875</v>
      </c>
      <c r="AE152" s="30">
        <f t="shared" si="93"/>
        <v>840.09551433764784</v>
      </c>
      <c r="AF152" s="30">
        <f t="shared" si="93"/>
        <v>890.28262504536519</v>
      </c>
      <c r="AG152" s="30">
        <f t="shared" si="93"/>
        <v>913.12736732349458</v>
      </c>
      <c r="AH152" s="30">
        <f t="shared" si="93"/>
        <v>914.21314404773977</v>
      </c>
      <c r="AI152" s="30">
        <f t="shared" si="93"/>
        <v>895.89609070971187</v>
      </c>
      <c r="AJ152" s="30">
        <f t="shared" si="93"/>
        <v>839.5245230699179</v>
      </c>
      <c r="AK152" s="30">
        <f t="shared" si="93"/>
        <v>813.06203121383101</v>
      </c>
      <c r="AL152" s="30">
        <f t="shared" si="93"/>
        <v>839.14058066575785</v>
      </c>
      <c r="AM152" s="30">
        <f t="shared" si="93"/>
        <v>837.87061732891414</v>
      </c>
      <c r="AN152" s="30">
        <f t="shared" si="93"/>
        <v>765.07907537060612</v>
      </c>
      <c r="AO152" s="30">
        <f t="shared" si="93"/>
        <v>847.981100638513</v>
      </c>
      <c r="AP152" s="30">
        <f t="shared" si="93"/>
        <v>785.56584826960875</v>
      </c>
      <c r="AQ152" s="30">
        <f t="shared" si="93"/>
        <v>840.09551433764784</v>
      </c>
      <c r="AR152" s="30">
        <f t="shared" si="93"/>
        <v>890.28262504536519</v>
      </c>
      <c r="AS152" s="30">
        <f t="shared" si="93"/>
        <v>913.12736732349458</v>
      </c>
      <c r="AT152" s="30">
        <f t="shared" si="93"/>
        <v>914.21314404773977</v>
      </c>
      <c r="AU152" s="30">
        <f t="shared" si="93"/>
        <v>895.89609070971187</v>
      </c>
      <c r="AV152" s="30">
        <f t="shared" si="93"/>
        <v>839.5245230699179</v>
      </c>
      <c r="AW152" s="30">
        <f t="shared" si="93"/>
        <v>813.06203121383101</v>
      </c>
      <c r="AX152" s="30">
        <f t="shared" si="93"/>
        <v>839.14058066575785</v>
      </c>
      <c r="AY152" s="30">
        <f t="shared" si="93"/>
        <v>837.87061732891414</v>
      </c>
      <c r="AZ152" s="30">
        <f t="shared" si="93"/>
        <v>765.07907537060612</v>
      </c>
      <c r="BA152" s="30">
        <f t="shared" si="93"/>
        <v>847.981100638513</v>
      </c>
      <c r="BB152" s="30">
        <f t="shared" si="93"/>
        <v>785.56584826960875</v>
      </c>
      <c r="BC152" s="30">
        <f t="shared" si="93"/>
        <v>840.09551433764784</v>
      </c>
      <c r="BD152" s="30">
        <f t="shared" si="93"/>
        <v>890.28262504536519</v>
      </c>
      <c r="BE152" s="30">
        <f t="shared" si="93"/>
        <v>913.12736732349458</v>
      </c>
      <c r="BF152" s="30">
        <f t="shared" si="93"/>
        <v>914.21314404773977</v>
      </c>
      <c r="BG152" s="30">
        <f t="shared" si="93"/>
        <v>895.89609070971187</v>
      </c>
      <c r="BH152" s="30">
        <f t="shared" si="93"/>
        <v>839.5245230699179</v>
      </c>
      <c r="BI152" s="30">
        <f t="shared" si="93"/>
        <v>813.06203121383101</v>
      </c>
      <c r="BJ152" s="30">
        <f t="shared" si="93"/>
        <v>839.14058066575785</v>
      </c>
      <c r="BK152" s="30">
        <f t="shared" si="93"/>
        <v>837.87061732891414</v>
      </c>
      <c r="BL152" s="30">
        <f t="shared" si="93"/>
        <v>765.07907537060612</v>
      </c>
      <c r="BM152" s="30">
        <f t="shared" si="93"/>
        <v>847.981100638513</v>
      </c>
      <c r="BN152" s="30">
        <f t="shared" si="93"/>
        <v>785.56584826960875</v>
      </c>
      <c r="BO152" s="30">
        <f t="shared" si="93"/>
        <v>840.09551433764784</v>
      </c>
      <c r="BP152" s="30">
        <f t="shared" ref="BP152:CH155" si="94">IF(BP32=0,0,((BP14*0.5)+BO32-BP50)*BP87*BP119*BP$2)</f>
        <v>890.28262504536519</v>
      </c>
      <c r="BQ152" s="30">
        <f t="shared" si="94"/>
        <v>913.12736732349458</v>
      </c>
      <c r="BR152" s="30">
        <f t="shared" si="94"/>
        <v>914.21314404773977</v>
      </c>
      <c r="BS152" s="30">
        <f t="shared" si="94"/>
        <v>895.89609070971187</v>
      </c>
      <c r="BT152" s="30">
        <f t="shared" si="94"/>
        <v>839.5245230699179</v>
      </c>
      <c r="BU152" s="30">
        <f t="shared" si="94"/>
        <v>813.06203121383101</v>
      </c>
      <c r="BV152" s="30">
        <f t="shared" si="94"/>
        <v>839.14058066575785</v>
      </c>
      <c r="BW152" s="30">
        <f t="shared" si="94"/>
        <v>837.87061732891414</v>
      </c>
      <c r="BX152" s="30">
        <f t="shared" si="94"/>
        <v>765.07907537060612</v>
      </c>
      <c r="BY152" s="30">
        <f t="shared" si="94"/>
        <v>847.981100638513</v>
      </c>
      <c r="BZ152" s="30">
        <f t="shared" si="94"/>
        <v>785.56584826960875</v>
      </c>
      <c r="CA152" s="30">
        <f t="shared" si="94"/>
        <v>840.09551433764784</v>
      </c>
      <c r="CB152" s="30">
        <f t="shared" si="94"/>
        <v>890.28262504536519</v>
      </c>
      <c r="CC152" s="30">
        <f t="shared" si="94"/>
        <v>913.12736732349458</v>
      </c>
      <c r="CD152" s="30">
        <f t="shared" si="94"/>
        <v>914.21314404773977</v>
      </c>
      <c r="CE152" s="30">
        <f t="shared" si="94"/>
        <v>895.89609070971187</v>
      </c>
      <c r="CF152" s="30">
        <f t="shared" si="94"/>
        <v>839.5245230699179</v>
      </c>
      <c r="CG152" s="30">
        <f t="shared" si="94"/>
        <v>813.06203121383101</v>
      </c>
      <c r="CH152" s="34">
        <f t="shared" si="94"/>
        <v>839.14058066575785</v>
      </c>
    </row>
    <row r="153" spans="1:86" hidden="1" x14ac:dyDescent="0.3">
      <c r="A153" s="551"/>
      <c r="B153" s="309" t="s">
        <v>145</v>
      </c>
      <c r="C153" s="30">
        <f t="shared" si="89"/>
        <v>0</v>
      </c>
      <c r="D153" s="30">
        <f t="shared" si="90"/>
        <v>0</v>
      </c>
      <c r="E153" s="30">
        <f t="shared" ref="E153:BP155" si="95">IF(E33=0,0,((E15*0.5)+D33-E51)*E88*E120*E$2)</f>
        <v>0</v>
      </c>
      <c r="F153" s="30">
        <f t="shared" si="95"/>
        <v>0</v>
      </c>
      <c r="G153" s="30">
        <f t="shared" si="95"/>
        <v>0</v>
      </c>
      <c r="H153" s="30">
        <f t="shared" si="95"/>
        <v>0</v>
      </c>
      <c r="I153" s="30">
        <f t="shared" si="95"/>
        <v>0</v>
      </c>
      <c r="J153" s="30">
        <f t="shared" si="95"/>
        <v>0</v>
      </c>
      <c r="K153" s="30">
        <f t="shared" si="95"/>
        <v>0</v>
      </c>
      <c r="L153" s="30">
        <f t="shared" si="95"/>
        <v>0</v>
      </c>
      <c r="M153" s="30">
        <f t="shared" si="95"/>
        <v>0</v>
      </c>
      <c r="N153" s="30">
        <f t="shared" si="95"/>
        <v>0</v>
      </c>
      <c r="O153" s="30">
        <f t="shared" si="95"/>
        <v>0</v>
      </c>
      <c r="P153" s="30">
        <f t="shared" si="95"/>
        <v>0</v>
      </c>
      <c r="Q153" s="30">
        <f t="shared" si="95"/>
        <v>0</v>
      </c>
      <c r="R153" s="30">
        <f t="shared" si="95"/>
        <v>0</v>
      </c>
      <c r="S153" s="30">
        <f t="shared" si="95"/>
        <v>0</v>
      </c>
      <c r="T153" s="30">
        <f t="shared" si="95"/>
        <v>0</v>
      </c>
      <c r="U153" s="30">
        <f t="shared" si="95"/>
        <v>0</v>
      </c>
      <c r="V153" s="30">
        <f t="shared" si="95"/>
        <v>0</v>
      </c>
      <c r="W153" s="30">
        <f t="shared" si="95"/>
        <v>0</v>
      </c>
      <c r="X153" s="30">
        <f t="shared" si="95"/>
        <v>0</v>
      </c>
      <c r="Y153" s="30">
        <f t="shared" si="95"/>
        <v>0</v>
      </c>
      <c r="Z153" s="30">
        <f t="shared" si="95"/>
        <v>0</v>
      </c>
      <c r="AA153" s="30">
        <f t="shared" si="95"/>
        <v>0</v>
      </c>
      <c r="AB153" s="30">
        <f t="shared" si="95"/>
        <v>0</v>
      </c>
      <c r="AC153" s="30">
        <f t="shared" si="95"/>
        <v>0</v>
      </c>
      <c r="AD153" s="30">
        <f t="shared" si="95"/>
        <v>0</v>
      </c>
      <c r="AE153" s="30">
        <f t="shared" si="95"/>
        <v>0</v>
      </c>
      <c r="AF153" s="30">
        <f t="shared" si="95"/>
        <v>0</v>
      </c>
      <c r="AG153" s="30">
        <f t="shared" si="95"/>
        <v>0</v>
      </c>
      <c r="AH153" s="30">
        <f t="shared" si="95"/>
        <v>0</v>
      </c>
      <c r="AI153" s="30">
        <f t="shared" si="95"/>
        <v>0</v>
      </c>
      <c r="AJ153" s="30">
        <f t="shared" si="95"/>
        <v>0</v>
      </c>
      <c r="AK153" s="30">
        <f t="shared" si="95"/>
        <v>0</v>
      </c>
      <c r="AL153" s="30">
        <f t="shared" si="95"/>
        <v>0</v>
      </c>
      <c r="AM153" s="30">
        <f t="shared" si="95"/>
        <v>0</v>
      </c>
      <c r="AN153" s="30">
        <f t="shared" si="95"/>
        <v>0</v>
      </c>
      <c r="AO153" s="30">
        <f t="shared" si="95"/>
        <v>0</v>
      </c>
      <c r="AP153" s="30">
        <f t="shared" si="95"/>
        <v>0</v>
      </c>
      <c r="AQ153" s="30">
        <f t="shared" si="95"/>
        <v>0</v>
      </c>
      <c r="AR153" s="30">
        <f t="shared" si="95"/>
        <v>0</v>
      </c>
      <c r="AS153" s="30">
        <f t="shared" si="95"/>
        <v>0</v>
      </c>
      <c r="AT153" s="30">
        <f t="shared" si="95"/>
        <v>0</v>
      </c>
      <c r="AU153" s="30">
        <f t="shared" si="95"/>
        <v>0</v>
      </c>
      <c r="AV153" s="30">
        <f t="shared" si="95"/>
        <v>0</v>
      </c>
      <c r="AW153" s="30">
        <f t="shared" si="95"/>
        <v>0</v>
      </c>
      <c r="AX153" s="30">
        <f t="shared" si="95"/>
        <v>0</v>
      </c>
      <c r="AY153" s="30">
        <f t="shared" si="95"/>
        <v>0</v>
      </c>
      <c r="AZ153" s="30">
        <f t="shared" si="95"/>
        <v>0</v>
      </c>
      <c r="BA153" s="30">
        <f t="shared" si="95"/>
        <v>0</v>
      </c>
      <c r="BB153" s="30">
        <f t="shared" si="95"/>
        <v>0</v>
      </c>
      <c r="BC153" s="30">
        <f t="shared" si="95"/>
        <v>0</v>
      </c>
      <c r="BD153" s="30">
        <f t="shared" si="95"/>
        <v>0</v>
      </c>
      <c r="BE153" s="30">
        <f t="shared" si="95"/>
        <v>0</v>
      </c>
      <c r="BF153" s="30">
        <f t="shared" si="95"/>
        <v>0</v>
      </c>
      <c r="BG153" s="30">
        <f t="shared" si="95"/>
        <v>0</v>
      </c>
      <c r="BH153" s="30">
        <f t="shared" si="95"/>
        <v>0</v>
      </c>
      <c r="BI153" s="30">
        <f t="shared" si="95"/>
        <v>0</v>
      </c>
      <c r="BJ153" s="30">
        <f t="shared" si="95"/>
        <v>0</v>
      </c>
      <c r="BK153" s="30">
        <f t="shared" si="95"/>
        <v>0</v>
      </c>
      <c r="BL153" s="30">
        <f t="shared" si="95"/>
        <v>0</v>
      </c>
      <c r="BM153" s="30">
        <f t="shared" si="95"/>
        <v>0</v>
      </c>
      <c r="BN153" s="30">
        <f t="shared" si="95"/>
        <v>0</v>
      </c>
      <c r="BO153" s="30">
        <f t="shared" si="95"/>
        <v>0</v>
      </c>
      <c r="BP153" s="30">
        <f t="shared" si="95"/>
        <v>0</v>
      </c>
      <c r="BQ153" s="30">
        <f t="shared" si="94"/>
        <v>0</v>
      </c>
      <c r="BR153" s="30">
        <f t="shared" si="94"/>
        <v>0</v>
      </c>
      <c r="BS153" s="30">
        <f t="shared" si="94"/>
        <v>0</v>
      </c>
      <c r="BT153" s="30">
        <f t="shared" si="94"/>
        <v>0</v>
      </c>
      <c r="BU153" s="30">
        <f t="shared" si="94"/>
        <v>0</v>
      </c>
      <c r="BV153" s="30">
        <f t="shared" si="94"/>
        <v>0</v>
      </c>
      <c r="BW153" s="30">
        <f t="shared" si="94"/>
        <v>0</v>
      </c>
      <c r="BX153" s="30">
        <f t="shared" si="94"/>
        <v>0</v>
      </c>
      <c r="BY153" s="30">
        <f t="shared" si="94"/>
        <v>0</v>
      </c>
      <c r="BZ153" s="30">
        <f t="shared" si="94"/>
        <v>0</v>
      </c>
      <c r="CA153" s="30">
        <f t="shared" si="94"/>
        <v>0</v>
      </c>
      <c r="CB153" s="30">
        <f t="shared" si="94"/>
        <v>0</v>
      </c>
      <c r="CC153" s="30">
        <f t="shared" si="94"/>
        <v>0</v>
      </c>
      <c r="CD153" s="30">
        <f t="shared" si="94"/>
        <v>0</v>
      </c>
      <c r="CE153" s="30">
        <f t="shared" si="94"/>
        <v>0</v>
      </c>
      <c r="CF153" s="30">
        <f t="shared" si="94"/>
        <v>0</v>
      </c>
      <c r="CG153" s="30">
        <f t="shared" si="94"/>
        <v>0</v>
      </c>
      <c r="CH153" s="34">
        <f t="shared" si="94"/>
        <v>0</v>
      </c>
    </row>
    <row r="154" spans="1:86" ht="15.75" hidden="1" customHeight="1" x14ac:dyDescent="0.3">
      <c r="A154" s="551"/>
      <c r="B154" s="309" t="s">
        <v>67</v>
      </c>
      <c r="C154" s="30">
        <f t="shared" si="89"/>
        <v>0</v>
      </c>
      <c r="D154" s="30">
        <f t="shared" si="90"/>
        <v>0</v>
      </c>
      <c r="E154" s="30">
        <f t="shared" si="95"/>
        <v>0</v>
      </c>
      <c r="F154" s="30">
        <f t="shared" si="95"/>
        <v>0</v>
      </c>
      <c r="G154" s="30">
        <f t="shared" si="95"/>
        <v>0</v>
      </c>
      <c r="H154" s="30">
        <f t="shared" si="95"/>
        <v>0</v>
      </c>
      <c r="I154" s="30">
        <f t="shared" si="95"/>
        <v>0</v>
      </c>
      <c r="J154" s="30">
        <f t="shared" si="95"/>
        <v>0</v>
      </c>
      <c r="K154" s="30">
        <f t="shared" si="95"/>
        <v>0</v>
      </c>
      <c r="L154" s="30">
        <f t="shared" si="95"/>
        <v>0</v>
      </c>
      <c r="M154" s="30">
        <f t="shared" si="95"/>
        <v>0</v>
      </c>
      <c r="N154" s="30">
        <f t="shared" si="95"/>
        <v>0</v>
      </c>
      <c r="O154" s="30">
        <f t="shared" si="95"/>
        <v>0</v>
      </c>
      <c r="P154" s="30">
        <f t="shared" si="95"/>
        <v>0</v>
      </c>
      <c r="Q154" s="30">
        <f t="shared" si="95"/>
        <v>0</v>
      </c>
      <c r="R154" s="30">
        <f t="shared" si="95"/>
        <v>0</v>
      </c>
      <c r="S154" s="30">
        <f t="shared" si="95"/>
        <v>0</v>
      </c>
      <c r="T154" s="30">
        <f t="shared" si="95"/>
        <v>0</v>
      </c>
      <c r="U154" s="30">
        <f t="shared" si="95"/>
        <v>0</v>
      </c>
      <c r="V154" s="30">
        <f t="shared" si="95"/>
        <v>0</v>
      </c>
      <c r="W154" s="30">
        <f t="shared" si="95"/>
        <v>0</v>
      </c>
      <c r="X154" s="30">
        <f t="shared" si="95"/>
        <v>0</v>
      </c>
      <c r="Y154" s="30">
        <f t="shared" si="95"/>
        <v>0</v>
      </c>
      <c r="Z154" s="30">
        <f t="shared" si="95"/>
        <v>0</v>
      </c>
      <c r="AA154" s="30">
        <f t="shared" si="95"/>
        <v>0</v>
      </c>
      <c r="AB154" s="30">
        <f t="shared" si="95"/>
        <v>0</v>
      </c>
      <c r="AC154" s="30">
        <f t="shared" si="95"/>
        <v>0</v>
      </c>
      <c r="AD154" s="30">
        <f t="shared" si="95"/>
        <v>0</v>
      </c>
      <c r="AE154" s="30">
        <f t="shared" si="95"/>
        <v>0</v>
      </c>
      <c r="AF154" s="30">
        <f t="shared" si="95"/>
        <v>0</v>
      </c>
      <c r="AG154" s="30">
        <f t="shared" si="95"/>
        <v>0</v>
      </c>
      <c r="AH154" s="30">
        <f t="shared" si="95"/>
        <v>0</v>
      </c>
      <c r="AI154" s="30">
        <f t="shared" si="95"/>
        <v>0</v>
      </c>
      <c r="AJ154" s="30">
        <f t="shared" si="95"/>
        <v>0</v>
      </c>
      <c r="AK154" s="30">
        <f t="shared" si="95"/>
        <v>0</v>
      </c>
      <c r="AL154" s="30">
        <f t="shared" si="95"/>
        <v>0</v>
      </c>
      <c r="AM154" s="30">
        <f t="shared" si="95"/>
        <v>0</v>
      </c>
      <c r="AN154" s="30">
        <f t="shared" si="95"/>
        <v>0</v>
      </c>
      <c r="AO154" s="30">
        <f t="shared" si="95"/>
        <v>0</v>
      </c>
      <c r="AP154" s="30">
        <f t="shared" si="95"/>
        <v>0</v>
      </c>
      <c r="AQ154" s="30">
        <f t="shared" si="95"/>
        <v>0</v>
      </c>
      <c r="AR154" s="30">
        <f t="shared" si="95"/>
        <v>0</v>
      </c>
      <c r="AS154" s="30">
        <f t="shared" si="95"/>
        <v>0</v>
      </c>
      <c r="AT154" s="30">
        <f t="shared" si="95"/>
        <v>0</v>
      </c>
      <c r="AU154" s="30">
        <f t="shared" si="95"/>
        <v>0</v>
      </c>
      <c r="AV154" s="30">
        <f t="shared" si="95"/>
        <v>0</v>
      </c>
      <c r="AW154" s="30">
        <f t="shared" si="95"/>
        <v>0</v>
      </c>
      <c r="AX154" s="30">
        <f t="shared" si="95"/>
        <v>0</v>
      </c>
      <c r="AY154" s="30">
        <f t="shared" si="95"/>
        <v>0</v>
      </c>
      <c r="AZ154" s="30">
        <f t="shared" si="95"/>
        <v>0</v>
      </c>
      <c r="BA154" s="30">
        <f t="shared" si="95"/>
        <v>0</v>
      </c>
      <c r="BB154" s="30">
        <f t="shared" si="95"/>
        <v>0</v>
      </c>
      <c r="BC154" s="30">
        <f t="shared" si="95"/>
        <v>0</v>
      </c>
      <c r="BD154" s="30">
        <f t="shared" si="95"/>
        <v>0</v>
      </c>
      <c r="BE154" s="30">
        <f t="shared" si="95"/>
        <v>0</v>
      </c>
      <c r="BF154" s="30">
        <f t="shared" si="95"/>
        <v>0</v>
      </c>
      <c r="BG154" s="30">
        <f t="shared" si="95"/>
        <v>0</v>
      </c>
      <c r="BH154" s="30">
        <f t="shared" si="95"/>
        <v>0</v>
      </c>
      <c r="BI154" s="30">
        <f t="shared" si="95"/>
        <v>0</v>
      </c>
      <c r="BJ154" s="30">
        <f t="shared" si="95"/>
        <v>0</v>
      </c>
      <c r="BK154" s="30">
        <f t="shared" si="95"/>
        <v>0</v>
      </c>
      <c r="BL154" s="30">
        <f t="shared" si="95"/>
        <v>0</v>
      </c>
      <c r="BM154" s="30">
        <f t="shared" si="95"/>
        <v>0</v>
      </c>
      <c r="BN154" s="30">
        <f t="shared" si="95"/>
        <v>0</v>
      </c>
      <c r="BO154" s="30">
        <f t="shared" si="95"/>
        <v>0</v>
      </c>
      <c r="BP154" s="30">
        <f t="shared" si="95"/>
        <v>0</v>
      </c>
      <c r="BQ154" s="30">
        <f t="shared" si="94"/>
        <v>0</v>
      </c>
      <c r="BR154" s="30">
        <f t="shared" si="94"/>
        <v>0</v>
      </c>
      <c r="BS154" s="30">
        <f t="shared" si="94"/>
        <v>0</v>
      </c>
      <c r="BT154" s="30">
        <f t="shared" si="94"/>
        <v>0</v>
      </c>
      <c r="BU154" s="30">
        <f t="shared" si="94"/>
        <v>0</v>
      </c>
      <c r="BV154" s="30">
        <f t="shared" si="94"/>
        <v>0</v>
      </c>
      <c r="BW154" s="30">
        <f t="shared" si="94"/>
        <v>0</v>
      </c>
      <c r="BX154" s="30">
        <f t="shared" si="94"/>
        <v>0</v>
      </c>
      <c r="BY154" s="30">
        <f t="shared" si="94"/>
        <v>0</v>
      </c>
      <c r="BZ154" s="30">
        <f t="shared" si="94"/>
        <v>0</v>
      </c>
      <c r="CA154" s="30">
        <f t="shared" si="94"/>
        <v>0</v>
      </c>
      <c r="CB154" s="30">
        <f t="shared" si="94"/>
        <v>0</v>
      </c>
      <c r="CC154" s="30">
        <f t="shared" si="94"/>
        <v>0</v>
      </c>
      <c r="CD154" s="30">
        <f t="shared" si="94"/>
        <v>0</v>
      </c>
      <c r="CE154" s="30">
        <f t="shared" si="94"/>
        <v>0</v>
      </c>
      <c r="CF154" s="30">
        <f t="shared" si="94"/>
        <v>0</v>
      </c>
      <c r="CG154" s="30">
        <f t="shared" si="94"/>
        <v>0</v>
      </c>
      <c r="CH154" s="34">
        <f t="shared" si="94"/>
        <v>0</v>
      </c>
    </row>
    <row r="155" spans="1:86" ht="15.75" hidden="1" customHeight="1" x14ac:dyDescent="0.3">
      <c r="A155" s="551"/>
      <c r="B155" s="309" t="s">
        <v>68</v>
      </c>
      <c r="C155" s="30">
        <f t="shared" si="89"/>
        <v>0</v>
      </c>
      <c r="D155" s="30">
        <f t="shared" si="90"/>
        <v>0</v>
      </c>
      <c r="E155" s="30">
        <f t="shared" si="95"/>
        <v>0</v>
      </c>
      <c r="F155" s="30">
        <f t="shared" si="95"/>
        <v>0</v>
      </c>
      <c r="G155" s="30">
        <f t="shared" si="95"/>
        <v>0</v>
      </c>
      <c r="H155" s="30">
        <f t="shared" si="95"/>
        <v>0</v>
      </c>
      <c r="I155" s="30">
        <f t="shared" si="95"/>
        <v>0</v>
      </c>
      <c r="J155" s="30">
        <f t="shared" si="95"/>
        <v>0</v>
      </c>
      <c r="K155" s="30">
        <f t="shared" si="95"/>
        <v>0</v>
      </c>
      <c r="L155" s="30">
        <f t="shared" si="95"/>
        <v>0</v>
      </c>
      <c r="M155" s="30">
        <f t="shared" si="95"/>
        <v>0</v>
      </c>
      <c r="N155" s="30">
        <f t="shared" si="95"/>
        <v>0</v>
      </c>
      <c r="O155" s="30">
        <f t="shared" si="95"/>
        <v>0</v>
      </c>
      <c r="P155" s="30">
        <f t="shared" si="95"/>
        <v>0</v>
      </c>
      <c r="Q155" s="30">
        <f t="shared" si="95"/>
        <v>0</v>
      </c>
      <c r="R155" s="30">
        <f t="shared" si="95"/>
        <v>0</v>
      </c>
      <c r="S155" s="30">
        <f t="shared" si="95"/>
        <v>0</v>
      </c>
      <c r="T155" s="30">
        <f t="shared" si="95"/>
        <v>0</v>
      </c>
      <c r="U155" s="30">
        <f t="shared" si="95"/>
        <v>0</v>
      </c>
      <c r="V155" s="30">
        <f t="shared" si="95"/>
        <v>0</v>
      </c>
      <c r="W155" s="30">
        <f t="shared" si="95"/>
        <v>0</v>
      </c>
      <c r="X155" s="30">
        <f t="shared" si="95"/>
        <v>0</v>
      </c>
      <c r="Y155" s="30">
        <f t="shared" si="95"/>
        <v>0</v>
      </c>
      <c r="Z155" s="30">
        <f t="shared" si="95"/>
        <v>0</v>
      </c>
      <c r="AA155" s="30">
        <f t="shared" si="95"/>
        <v>0</v>
      </c>
      <c r="AB155" s="30">
        <f t="shared" si="95"/>
        <v>0</v>
      </c>
      <c r="AC155" s="30">
        <f t="shared" si="95"/>
        <v>0</v>
      </c>
      <c r="AD155" s="30">
        <f t="shared" si="95"/>
        <v>0</v>
      </c>
      <c r="AE155" s="30">
        <f t="shared" si="95"/>
        <v>0</v>
      </c>
      <c r="AF155" s="30">
        <f t="shared" si="95"/>
        <v>0</v>
      </c>
      <c r="AG155" s="30">
        <f t="shared" si="95"/>
        <v>0</v>
      </c>
      <c r="AH155" s="30">
        <f t="shared" si="95"/>
        <v>0</v>
      </c>
      <c r="AI155" s="30">
        <f t="shared" si="95"/>
        <v>0</v>
      </c>
      <c r="AJ155" s="30">
        <f t="shared" si="95"/>
        <v>0</v>
      </c>
      <c r="AK155" s="30">
        <f t="shared" si="95"/>
        <v>0</v>
      </c>
      <c r="AL155" s="30">
        <f t="shared" si="95"/>
        <v>0</v>
      </c>
      <c r="AM155" s="30">
        <f t="shared" si="95"/>
        <v>0</v>
      </c>
      <c r="AN155" s="30">
        <f t="shared" si="95"/>
        <v>0</v>
      </c>
      <c r="AO155" s="30">
        <f t="shared" si="95"/>
        <v>0</v>
      </c>
      <c r="AP155" s="30">
        <f t="shared" si="95"/>
        <v>0</v>
      </c>
      <c r="AQ155" s="30">
        <f t="shared" si="95"/>
        <v>0</v>
      </c>
      <c r="AR155" s="30">
        <f t="shared" si="95"/>
        <v>0</v>
      </c>
      <c r="AS155" s="30">
        <f t="shared" si="95"/>
        <v>0</v>
      </c>
      <c r="AT155" s="30">
        <f t="shared" si="95"/>
        <v>0</v>
      </c>
      <c r="AU155" s="30">
        <f t="shared" si="95"/>
        <v>0</v>
      </c>
      <c r="AV155" s="30">
        <f t="shared" si="95"/>
        <v>0</v>
      </c>
      <c r="AW155" s="30">
        <f t="shared" si="95"/>
        <v>0</v>
      </c>
      <c r="AX155" s="30">
        <f t="shared" si="95"/>
        <v>0</v>
      </c>
      <c r="AY155" s="30">
        <f t="shared" si="95"/>
        <v>0</v>
      </c>
      <c r="AZ155" s="30">
        <f t="shared" si="95"/>
        <v>0</v>
      </c>
      <c r="BA155" s="30">
        <f t="shared" si="95"/>
        <v>0</v>
      </c>
      <c r="BB155" s="30">
        <f t="shared" si="95"/>
        <v>0</v>
      </c>
      <c r="BC155" s="30">
        <f t="shared" si="95"/>
        <v>0</v>
      </c>
      <c r="BD155" s="30">
        <f t="shared" si="95"/>
        <v>0</v>
      </c>
      <c r="BE155" s="30">
        <f t="shared" si="95"/>
        <v>0</v>
      </c>
      <c r="BF155" s="30">
        <f t="shared" si="95"/>
        <v>0</v>
      </c>
      <c r="BG155" s="30">
        <f t="shared" si="95"/>
        <v>0</v>
      </c>
      <c r="BH155" s="30">
        <f t="shared" si="95"/>
        <v>0</v>
      </c>
      <c r="BI155" s="30">
        <f t="shared" si="95"/>
        <v>0</v>
      </c>
      <c r="BJ155" s="30">
        <f t="shared" si="95"/>
        <v>0</v>
      </c>
      <c r="BK155" s="30">
        <f t="shared" si="95"/>
        <v>0</v>
      </c>
      <c r="BL155" s="30">
        <f t="shared" si="95"/>
        <v>0</v>
      </c>
      <c r="BM155" s="30">
        <f t="shared" si="95"/>
        <v>0</v>
      </c>
      <c r="BN155" s="30">
        <f t="shared" si="95"/>
        <v>0</v>
      </c>
      <c r="BO155" s="30">
        <f t="shared" si="95"/>
        <v>0</v>
      </c>
      <c r="BP155" s="30">
        <f t="shared" si="95"/>
        <v>0</v>
      </c>
      <c r="BQ155" s="30">
        <f t="shared" si="94"/>
        <v>0</v>
      </c>
      <c r="BR155" s="30">
        <f t="shared" si="94"/>
        <v>0</v>
      </c>
      <c r="BS155" s="30">
        <f t="shared" si="94"/>
        <v>0</v>
      </c>
      <c r="BT155" s="30">
        <f t="shared" si="94"/>
        <v>0</v>
      </c>
      <c r="BU155" s="30">
        <f t="shared" si="94"/>
        <v>0</v>
      </c>
      <c r="BV155" s="30">
        <f t="shared" si="94"/>
        <v>0</v>
      </c>
      <c r="BW155" s="30">
        <f t="shared" si="94"/>
        <v>0</v>
      </c>
      <c r="BX155" s="30">
        <f t="shared" si="94"/>
        <v>0</v>
      </c>
      <c r="BY155" s="30">
        <f t="shared" si="94"/>
        <v>0</v>
      </c>
      <c r="BZ155" s="30">
        <f t="shared" si="94"/>
        <v>0</v>
      </c>
      <c r="CA155" s="30">
        <f t="shared" si="94"/>
        <v>0</v>
      </c>
      <c r="CB155" s="30">
        <f t="shared" si="94"/>
        <v>0</v>
      </c>
      <c r="CC155" s="30">
        <f t="shared" si="94"/>
        <v>0</v>
      </c>
      <c r="CD155" s="30">
        <f t="shared" si="94"/>
        <v>0</v>
      </c>
      <c r="CE155" s="30">
        <f t="shared" si="94"/>
        <v>0</v>
      </c>
      <c r="CF155" s="30">
        <f t="shared" si="94"/>
        <v>0</v>
      </c>
      <c r="CG155" s="30">
        <f t="shared" si="94"/>
        <v>0</v>
      </c>
      <c r="CH155" s="34">
        <f t="shared" si="94"/>
        <v>0</v>
      </c>
    </row>
    <row r="156" spans="1:86" ht="15.75" hidden="1" customHeight="1" x14ac:dyDescent="0.3">
      <c r="A156" s="551"/>
      <c r="B156" s="1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12"/>
    </row>
    <row r="157" spans="1:86" ht="15.75" hidden="1" customHeight="1" x14ac:dyDescent="0.3">
      <c r="A157" s="551"/>
      <c r="B157" s="301" t="s">
        <v>149</v>
      </c>
      <c r="C157" s="30">
        <f>SUM(C143:C156)</f>
        <v>67.637322419671293</v>
      </c>
      <c r="D157" s="30">
        <f>SUM(D143:D156)</f>
        <v>104.34023185239099</v>
      </c>
      <c r="E157" s="30">
        <f t="shared" ref="E157:BP157" si="96">SUM(E143:E156)</f>
        <v>113.31152729675728</v>
      </c>
      <c r="F157" s="30">
        <f t="shared" si="96"/>
        <v>734.821382507659</v>
      </c>
      <c r="G157" s="30">
        <f t="shared" si="96"/>
        <v>1610.6310755701268</v>
      </c>
      <c r="H157" s="30">
        <f t="shared" si="96"/>
        <v>1538.6824039581106</v>
      </c>
      <c r="I157" s="30">
        <f t="shared" si="96"/>
        <v>1880.6820582763285</v>
      </c>
      <c r="J157" s="30">
        <f t="shared" si="96"/>
        <v>2010.2337563513097</v>
      </c>
      <c r="K157" s="30">
        <f t="shared" si="96"/>
        <v>2474.3624013199997</v>
      </c>
      <c r="L157" s="30">
        <f t="shared" si="96"/>
        <v>2707.6698749719726</v>
      </c>
      <c r="M157" s="30">
        <f t="shared" si="96"/>
        <v>3149.3275723101287</v>
      </c>
      <c r="N157" s="30">
        <f t="shared" si="96"/>
        <v>4146.197100552743</v>
      </c>
      <c r="O157" s="30">
        <f t="shared" si="96"/>
        <v>4577.3194142066695</v>
      </c>
      <c r="P157" s="30">
        <f t="shared" si="96"/>
        <v>3710.2139818140754</v>
      </c>
      <c r="Q157" s="30">
        <f t="shared" si="96"/>
        <v>4111.0900066415225</v>
      </c>
      <c r="R157" s="30">
        <f t="shared" si="96"/>
        <v>4101.2811424660267</v>
      </c>
      <c r="S157" s="30">
        <f t="shared" si="96"/>
        <v>5292.5768080185862</v>
      </c>
      <c r="T157" s="30">
        <f t="shared" si="96"/>
        <v>7088.8115256435831</v>
      </c>
      <c r="U157" s="30">
        <f t="shared" si="96"/>
        <v>8959.7052402468962</v>
      </c>
      <c r="V157" s="30">
        <f t="shared" si="96"/>
        <v>7953.0934101336434</v>
      </c>
      <c r="W157" s="30">
        <f t="shared" si="96"/>
        <v>5906.3297488814196</v>
      </c>
      <c r="X157" s="30">
        <f t="shared" si="96"/>
        <v>4766.323529999825</v>
      </c>
      <c r="Y157" s="30">
        <f t="shared" si="96"/>
        <v>3980.2215644240132</v>
      </c>
      <c r="Z157" s="30">
        <f t="shared" si="96"/>
        <v>4244.0018960310399</v>
      </c>
      <c r="AA157" s="30">
        <f t="shared" si="96"/>
        <v>4577.3194142066695</v>
      </c>
      <c r="AB157" s="30">
        <f t="shared" si="96"/>
        <v>3710.2139818140754</v>
      </c>
      <c r="AC157" s="30">
        <f t="shared" si="96"/>
        <v>4111.0900066415225</v>
      </c>
      <c r="AD157" s="30">
        <f t="shared" si="96"/>
        <v>4101.2811424660267</v>
      </c>
      <c r="AE157" s="30">
        <f t="shared" si="96"/>
        <v>5292.5768080185862</v>
      </c>
      <c r="AF157" s="30">
        <f t="shared" si="96"/>
        <v>7088.8115256435831</v>
      </c>
      <c r="AG157" s="30">
        <f t="shared" si="96"/>
        <v>8959.7052402468962</v>
      </c>
      <c r="AH157" s="30">
        <f t="shared" si="96"/>
        <v>7953.0934101336434</v>
      </c>
      <c r="AI157" s="30">
        <f t="shared" si="96"/>
        <v>5906.3297488814196</v>
      </c>
      <c r="AJ157" s="30">
        <f t="shared" si="96"/>
        <v>4766.323529999825</v>
      </c>
      <c r="AK157" s="30">
        <f t="shared" si="96"/>
        <v>3980.2215644240132</v>
      </c>
      <c r="AL157" s="30">
        <f t="shared" si="96"/>
        <v>4244.0018960310399</v>
      </c>
      <c r="AM157" s="30">
        <f t="shared" si="96"/>
        <v>4577.3194142066695</v>
      </c>
      <c r="AN157" s="30">
        <f t="shared" si="96"/>
        <v>3710.2139818140754</v>
      </c>
      <c r="AO157" s="30">
        <f t="shared" si="96"/>
        <v>4111.0900066415225</v>
      </c>
      <c r="AP157" s="30">
        <f t="shared" si="96"/>
        <v>4101.2811424660267</v>
      </c>
      <c r="AQ157" s="30">
        <f t="shared" si="96"/>
        <v>5292.5768080185862</v>
      </c>
      <c r="AR157" s="30">
        <f t="shared" si="96"/>
        <v>7088.8115256435831</v>
      </c>
      <c r="AS157" s="30">
        <f t="shared" si="96"/>
        <v>8959.7052402468962</v>
      </c>
      <c r="AT157" s="30">
        <f t="shared" si="96"/>
        <v>7953.0934101336434</v>
      </c>
      <c r="AU157" s="30">
        <f t="shared" si="96"/>
        <v>5906.3297488814196</v>
      </c>
      <c r="AV157" s="30">
        <f t="shared" si="96"/>
        <v>4766.323529999825</v>
      </c>
      <c r="AW157" s="30">
        <f t="shared" si="96"/>
        <v>3980.2215644240132</v>
      </c>
      <c r="AX157" s="30">
        <f t="shared" si="96"/>
        <v>4244.0018960310399</v>
      </c>
      <c r="AY157" s="30">
        <f t="shared" si="96"/>
        <v>4577.3194142066695</v>
      </c>
      <c r="AZ157" s="30">
        <f t="shared" si="96"/>
        <v>3710.2139818140754</v>
      </c>
      <c r="BA157" s="30">
        <f t="shared" si="96"/>
        <v>4111.0900066415225</v>
      </c>
      <c r="BB157" s="30">
        <f t="shared" si="96"/>
        <v>4101.2811424660267</v>
      </c>
      <c r="BC157" s="30">
        <f t="shared" si="96"/>
        <v>5292.5768080185862</v>
      </c>
      <c r="BD157" s="30">
        <f t="shared" si="96"/>
        <v>7088.8115256435831</v>
      </c>
      <c r="BE157" s="30">
        <f t="shared" si="96"/>
        <v>8959.7052402468962</v>
      </c>
      <c r="BF157" s="30">
        <f t="shared" si="96"/>
        <v>7953.0934101336434</v>
      </c>
      <c r="BG157" s="30">
        <f t="shared" si="96"/>
        <v>5906.3297488814196</v>
      </c>
      <c r="BH157" s="30">
        <f t="shared" si="96"/>
        <v>4766.323529999825</v>
      </c>
      <c r="BI157" s="30">
        <f t="shared" si="96"/>
        <v>3980.2215644240132</v>
      </c>
      <c r="BJ157" s="30">
        <f t="shared" si="96"/>
        <v>4244.0018960310399</v>
      </c>
      <c r="BK157" s="30">
        <f t="shared" si="96"/>
        <v>4577.3194142066695</v>
      </c>
      <c r="BL157" s="30">
        <f t="shared" si="96"/>
        <v>3710.2139818140754</v>
      </c>
      <c r="BM157" s="30">
        <f t="shared" si="96"/>
        <v>4111.0900066415225</v>
      </c>
      <c r="BN157" s="30">
        <f t="shared" si="96"/>
        <v>4101.2811424660267</v>
      </c>
      <c r="BO157" s="30">
        <f t="shared" si="96"/>
        <v>5292.5768080185862</v>
      </c>
      <c r="BP157" s="30">
        <f t="shared" si="96"/>
        <v>7088.8115256435831</v>
      </c>
      <c r="BQ157" s="30">
        <f t="shared" ref="BQ157:CH157" si="97">SUM(BQ143:BQ156)</f>
        <v>8959.7052402468962</v>
      </c>
      <c r="BR157" s="30">
        <f t="shared" si="97"/>
        <v>7953.0934101336434</v>
      </c>
      <c r="BS157" s="30">
        <f t="shared" si="97"/>
        <v>5906.3297488814196</v>
      </c>
      <c r="BT157" s="30">
        <f t="shared" si="97"/>
        <v>4766.323529999825</v>
      </c>
      <c r="BU157" s="30">
        <f t="shared" si="97"/>
        <v>3980.2215644240132</v>
      </c>
      <c r="BV157" s="30">
        <f t="shared" si="97"/>
        <v>4244.0018960310399</v>
      </c>
      <c r="BW157" s="30">
        <f t="shared" si="97"/>
        <v>4577.3194142066695</v>
      </c>
      <c r="BX157" s="30">
        <f t="shared" si="97"/>
        <v>3710.2139818140754</v>
      </c>
      <c r="BY157" s="30">
        <f t="shared" si="97"/>
        <v>4111.0900066415225</v>
      </c>
      <c r="BZ157" s="30">
        <f t="shared" si="97"/>
        <v>4101.2811424660267</v>
      </c>
      <c r="CA157" s="30">
        <f t="shared" si="97"/>
        <v>5292.5768080185862</v>
      </c>
      <c r="CB157" s="30">
        <f t="shared" si="97"/>
        <v>7088.8115256435831</v>
      </c>
      <c r="CC157" s="30">
        <f t="shared" si="97"/>
        <v>8959.7052402468962</v>
      </c>
      <c r="CD157" s="30">
        <f t="shared" si="97"/>
        <v>7953.0934101336434</v>
      </c>
      <c r="CE157" s="30">
        <f t="shared" si="97"/>
        <v>5906.3297488814196</v>
      </c>
      <c r="CF157" s="30">
        <f t="shared" si="97"/>
        <v>4766.323529999825</v>
      </c>
      <c r="CG157" s="30">
        <f t="shared" si="97"/>
        <v>3980.2215644240132</v>
      </c>
      <c r="CH157" s="34">
        <f t="shared" si="97"/>
        <v>4244.0018960310399</v>
      </c>
    </row>
    <row r="158" spans="1:86" ht="16.5" hidden="1" customHeight="1" thickBot="1" x14ac:dyDescent="0.35">
      <c r="A158" s="552"/>
      <c r="B158" s="162" t="s">
        <v>150</v>
      </c>
      <c r="C158" s="31">
        <f>C157</f>
        <v>67.637322419671293</v>
      </c>
      <c r="D158" s="31">
        <f>C158+D157</f>
        <v>171.97755427206226</v>
      </c>
      <c r="E158" s="31">
        <f t="shared" ref="E158:BP158" si="98">D158+E157</f>
        <v>285.28908156881954</v>
      </c>
      <c r="F158" s="31">
        <f t="shared" si="98"/>
        <v>1020.1104640764786</v>
      </c>
      <c r="G158" s="31">
        <f t="shared" si="98"/>
        <v>2630.7415396466054</v>
      </c>
      <c r="H158" s="31">
        <f t="shared" si="98"/>
        <v>4169.4239436047155</v>
      </c>
      <c r="I158" s="31">
        <f t="shared" si="98"/>
        <v>6050.106001881044</v>
      </c>
      <c r="J158" s="31">
        <f t="shared" si="98"/>
        <v>8060.3397582323541</v>
      </c>
      <c r="K158" s="31">
        <f t="shared" si="98"/>
        <v>10534.702159552355</v>
      </c>
      <c r="L158" s="31">
        <f t="shared" si="98"/>
        <v>13242.372034524327</v>
      </c>
      <c r="M158" s="31">
        <f t="shared" si="98"/>
        <v>16391.699606834456</v>
      </c>
      <c r="N158" s="31">
        <f t="shared" si="98"/>
        <v>20537.896707387197</v>
      </c>
      <c r="O158" s="31">
        <f t="shared" si="98"/>
        <v>25115.216121593869</v>
      </c>
      <c r="P158" s="31">
        <f t="shared" si="98"/>
        <v>28825.430103407944</v>
      </c>
      <c r="Q158" s="31">
        <f t="shared" si="98"/>
        <v>32936.520110049467</v>
      </c>
      <c r="R158" s="31">
        <f t="shared" si="98"/>
        <v>37037.801252515492</v>
      </c>
      <c r="S158" s="31">
        <f t="shared" si="98"/>
        <v>42330.37806053408</v>
      </c>
      <c r="T158" s="31">
        <f t="shared" si="98"/>
        <v>49419.189586177665</v>
      </c>
      <c r="U158" s="31">
        <f t="shared" si="98"/>
        <v>58378.894826424563</v>
      </c>
      <c r="V158" s="31">
        <f t="shared" si="98"/>
        <v>66331.988236558202</v>
      </c>
      <c r="W158" s="31">
        <f t="shared" si="98"/>
        <v>72238.317985439615</v>
      </c>
      <c r="X158" s="31">
        <f t="shared" si="98"/>
        <v>77004.641515439434</v>
      </c>
      <c r="Y158" s="31">
        <f t="shared" si="98"/>
        <v>80984.863079863455</v>
      </c>
      <c r="Z158" s="31">
        <f t="shared" si="98"/>
        <v>85228.864975894496</v>
      </c>
      <c r="AA158" s="31">
        <f t="shared" si="98"/>
        <v>89806.18439010116</v>
      </c>
      <c r="AB158" s="31">
        <f t="shared" si="98"/>
        <v>93516.398371915231</v>
      </c>
      <c r="AC158" s="31">
        <f t="shared" si="98"/>
        <v>97627.488378556751</v>
      </c>
      <c r="AD158" s="31">
        <f t="shared" si="98"/>
        <v>101728.76952102278</v>
      </c>
      <c r="AE158" s="31">
        <f t="shared" si="98"/>
        <v>107021.34632904136</v>
      </c>
      <c r="AF158" s="31">
        <f t="shared" si="98"/>
        <v>114110.15785468495</v>
      </c>
      <c r="AG158" s="31">
        <f t="shared" si="98"/>
        <v>123069.86309493185</v>
      </c>
      <c r="AH158" s="31">
        <f t="shared" si="98"/>
        <v>131022.95650506549</v>
      </c>
      <c r="AI158" s="31">
        <f t="shared" si="98"/>
        <v>136929.28625394692</v>
      </c>
      <c r="AJ158" s="31">
        <f t="shared" si="98"/>
        <v>141695.60978394674</v>
      </c>
      <c r="AK158" s="31">
        <f t="shared" si="98"/>
        <v>145675.83134837076</v>
      </c>
      <c r="AL158" s="31">
        <f t="shared" si="98"/>
        <v>149919.83324440179</v>
      </c>
      <c r="AM158" s="31">
        <f t="shared" si="98"/>
        <v>154497.15265860845</v>
      </c>
      <c r="AN158" s="31">
        <f t="shared" si="98"/>
        <v>158207.36664042252</v>
      </c>
      <c r="AO158" s="31">
        <f t="shared" si="98"/>
        <v>162318.45664706404</v>
      </c>
      <c r="AP158" s="31">
        <f t="shared" si="98"/>
        <v>166419.73778953007</v>
      </c>
      <c r="AQ158" s="31">
        <f t="shared" si="98"/>
        <v>171712.31459754866</v>
      </c>
      <c r="AR158" s="31">
        <f t="shared" si="98"/>
        <v>178801.12612319223</v>
      </c>
      <c r="AS158" s="31">
        <f t="shared" si="98"/>
        <v>187760.83136343912</v>
      </c>
      <c r="AT158" s="31">
        <f t="shared" si="98"/>
        <v>195713.92477357277</v>
      </c>
      <c r="AU158" s="31">
        <f t="shared" si="98"/>
        <v>201620.2545224542</v>
      </c>
      <c r="AV158" s="31">
        <f t="shared" si="98"/>
        <v>206386.57805245402</v>
      </c>
      <c r="AW158" s="31">
        <f t="shared" si="98"/>
        <v>210366.79961687804</v>
      </c>
      <c r="AX158" s="31">
        <f t="shared" si="98"/>
        <v>214610.80151290906</v>
      </c>
      <c r="AY158" s="31">
        <f t="shared" si="98"/>
        <v>219188.12092711573</v>
      </c>
      <c r="AZ158" s="31">
        <f t="shared" si="98"/>
        <v>222898.3349089298</v>
      </c>
      <c r="BA158" s="31">
        <f t="shared" si="98"/>
        <v>227009.42491557132</v>
      </c>
      <c r="BB158" s="31">
        <f t="shared" si="98"/>
        <v>231110.70605803735</v>
      </c>
      <c r="BC158" s="31">
        <f t="shared" si="98"/>
        <v>236403.28286605593</v>
      </c>
      <c r="BD158" s="31">
        <f t="shared" si="98"/>
        <v>243492.0943916995</v>
      </c>
      <c r="BE158" s="31">
        <f t="shared" si="98"/>
        <v>252451.7996319464</v>
      </c>
      <c r="BF158" s="31">
        <f t="shared" si="98"/>
        <v>260404.89304208005</v>
      </c>
      <c r="BG158" s="31">
        <f t="shared" si="98"/>
        <v>266311.22279096144</v>
      </c>
      <c r="BH158" s="31">
        <f t="shared" si="98"/>
        <v>271077.54632096126</v>
      </c>
      <c r="BI158" s="31">
        <f t="shared" si="98"/>
        <v>275057.76788538526</v>
      </c>
      <c r="BJ158" s="31">
        <f t="shared" si="98"/>
        <v>279301.76978141628</v>
      </c>
      <c r="BK158" s="31">
        <f t="shared" si="98"/>
        <v>283879.08919562295</v>
      </c>
      <c r="BL158" s="31">
        <f t="shared" si="98"/>
        <v>287589.30317743705</v>
      </c>
      <c r="BM158" s="31">
        <f t="shared" si="98"/>
        <v>291700.39318407857</v>
      </c>
      <c r="BN158" s="31">
        <f t="shared" si="98"/>
        <v>295801.67432654457</v>
      </c>
      <c r="BO158" s="31">
        <f t="shared" si="98"/>
        <v>301094.25113456318</v>
      </c>
      <c r="BP158" s="31">
        <f t="shared" si="98"/>
        <v>308183.06266020675</v>
      </c>
      <c r="BQ158" s="31">
        <f t="shared" ref="BQ158:CH158" si="99">BP158+BQ157</f>
        <v>317142.76790045365</v>
      </c>
      <c r="BR158" s="31">
        <f t="shared" si="99"/>
        <v>325095.86131058726</v>
      </c>
      <c r="BS158" s="31">
        <f t="shared" si="99"/>
        <v>331002.19105946866</v>
      </c>
      <c r="BT158" s="31">
        <f t="shared" si="99"/>
        <v>335768.51458946848</v>
      </c>
      <c r="BU158" s="31">
        <f t="shared" si="99"/>
        <v>339748.73615389247</v>
      </c>
      <c r="BV158" s="31">
        <f t="shared" si="99"/>
        <v>343992.7380499235</v>
      </c>
      <c r="BW158" s="31">
        <f t="shared" si="99"/>
        <v>348570.05746413016</v>
      </c>
      <c r="BX158" s="31">
        <f t="shared" si="99"/>
        <v>352280.27144594426</v>
      </c>
      <c r="BY158" s="31">
        <f t="shared" si="99"/>
        <v>356391.36145258578</v>
      </c>
      <c r="BZ158" s="31">
        <f t="shared" si="99"/>
        <v>360492.64259505179</v>
      </c>
      <c r="CA158" s="31">
        <f t="shared" si="99"/>
        <v>365785.2194030704</v>
      </c>
      <c r="CB158" s="31">
        <f t="shared" si="99"/>
        <v>372874.03092871397</v>
      </c>
      <c r="CC158" s="31">
        <f t="shared" si="99"/>
        <v>381833.73616896087</v>
      </c>
      <c r="CD158" s="31">
        <f t="shared" si="99"/>
        <v>389786.82957909448</v>
      </c>
      <c r="CE158" s="31">
        <f t="shared" si="99"/>
        <v>395693.15932797588</v>
      </c>
      <c r="CF158" s="31">
        <f t="shared" si="99"/>
        <v>400459.4828579757</v>
      </c>
      <c r="CG158" s="31">
        <f t="shared" si="99"/>
        <v>404439.70442239969</v>
      </c>
      <c r="CH158" s="35">
        <f t="shared" si="99"/>
        <v>408683.70631843072</v>
      </c>
    </row>
    <row r="159" spans="1:86" hidden="1" x14ac:dyDescent="0.3">
      <c r="A159" s="122"/>
      <c r="B159" s="122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</row>
    <row r="160" spans="1:86" ht="15" hidden="1" thickBot="1" x14ac:dyDescent="0.35">
      <c r="A160" s="122"/>
      <c r="B160" s="122"/>
      <c r="C160" s="127"/>
      <c r="D160" s="127"/>
      <c r="E160" s="127"/>
      <c r="F160" s="127"/>
      <c r="G160" s="127"/>
      <c r="H160" s="127"/>
      <c r="I160" s="127"/>
      <c r="J160" s="127"/>
      <c r="K160" s="127"/>
      <c r="L160" s="127"/>
      <c r="M160" s="127"/>
      <c r="N160" s="127"/>
    </row>
    <row r="161" spans="1:86" ht="15.6" hidden="1" x14ac:dyDescent="0.3">
      <c r="A161" s="550" t="s">
        <v>161</v>
      </c>
      <c r="B161" s="311" t="s">
        <v>178</v>
      </c>
      <c r="C161" s="306">
        <v>43831</v>
      </c>
      <c r="D161" s="306">
        <v>43862</v>
      </c>
      <c r="E161" s="306">
        <v>43891</v>
      </c>
      <c r="F161" s="306">
        <v>43922</v>
      </c>
      <c r="G161" s="306">
        <v>43952</v>
      </c>
      <c r="H161" s="306">
        <v>43983</v>
      </c>
      <c r="I161" s="306">
        <v>44013</v>
      </c>
      <c r="J161" s="306">
        <v>44044</v>
      </c>
      <c r="K161" s="306">
        <v>44075</v>
      </c>
      <c r="L161" s="306">
        <v>44105</v>
      </c>
      <c r="M161" s="306">
        <v>44136</v>
      </c>
      <c r="N161" s="306">
        <v>44166</v>
      </c>
      <c r="O161" s="306">
        <v>44197</v>
      </c>
      <c r="P161" s="306">
        <v>44228</v>
      </c>
      <c r="Q161" s="306">
        <v>44256</v>
      </c>
      <c r="R161" s="306">
        <v>44287</v>
      </c>
      <c r="S161" s="306">
        <v>44317</v>
      </c>
      <c r="T161" s="306">
        <v>44348</v>
      </c>
      <c r="U161" s="306">
        <v>44378</v>
      </c>
      <c r="V161" s="306">
        <v>44409</v>
      </c>
      <c r="W161" s="306">
        <v>44440</v>
      </c>
      <c r="X161" s="306">
        <v>44470</v>
      </c>
      <c r="Y161" s="306">
        <v>44501</v>
      </c>
      <c r="Z161" s="306">
        <v>44531</v>
      </c>
      <c r="AA161" s="306">
        <v>44562</v>
      </c>
      <c r="AB161" s="306">
        <v>44593</v>
      </c>
      <c r="AC161" s="306">
        <v>44621</v>
      </c>
      <c r="AD161" s="306">
        <v>44652</v>
      </c>
      <c r="AE161" s="306">
        <v>44682</v>
      </c>
      <c r="AF161" s="306">
        <v>44713</v>
      </c>
      <c r="AG161" s="306">
        <v>44743</v>
      </c>
      <c r="AH161" s="306">
        <v>44774</v>
      </c>
      <c r="AI161" s="306">
        <v>44805</v>
      </c>
      <c r="AJ161" s="306">
        <v>44835</v>
      </c>
      <c r="AK161" s="306">
        <v>44866</v>
      </c>
      <c r="AL161" s="306">
        <v>44896</v>
      </c>
      <c r="AM161" s="306">
        <v>44927</v>
      </c>
      <c r="AN161" s="306">
        <v>44958</v>
      </c>
      <c r="AO161" s="306">
        <v>44986</v>
      </c>
      <c r="AP161" s="306">
        <v>45017</v>
      </c>
      <c r="AQ161" s="306">
        <v>45047</v>
      </c>
      <c r="AR161" s="306">
        <v>45078</v>
      </c>
      <c r="AS161" s="306">
        <v>45108</v>
      </c>
      <c r="AT161" s="306">
        <v>45139</v>
      </c>
      <c r="AU161" s="306">
        <v>45170</v>
      </c>
      <c r="AV161" s="306">
        <v>45200</v>
      </c>
      <c r="AW161" s="306">
        <v>45231</v>
      </c>
      <c r="AX161" s="306">
        <v>45261</v>
      </c>
      <c r="AY161" s="306">
        <v>45292</v>
      </c>
      <c r="AZ161" s="306">
        <v>45323</v>
      </c>
      <c r="BA161" s="306">
        <v>45352</v>
      </c>
      <c r="BB161" s="306">
        <v>45383</v>
      </c>
      <c r="BC161" s="306">
        <v>45413</v>
      </c>
      <c r="BD161" s="306">
        <v>45444</v>
      </c>
      <c r="BE161" s="306">
        <v>45474</v>
      </c>
      <c r="BF161" s="306">
        <v>45505</v>
      </c>
      <c r="BG161" s="306">
        <v>45536</v>
      </c>
      <c r="BH161" s="306">
        <v>45566</v>
      </c>
      <c r="BI161" s="306">
        <v>45597</v>
      </c>
      <c r="BJ161" s="306">
        <v>45627</v>
      </c>
      <c r="BK161" s="306">
        <v>45658</v>
      </c>
      <c r="BL161" s="306">
        <v>45689</v>
      </c>
      <c r="BM161" s="306">
        <v>45717</v>
      </c>
      <c r="BN161" s="306">
        <v>45748</v>
      </c>
      <c r="BO161" s="306">
        <v>45778</v>
      </c>
      <c r="BP161" s="306">
        <v>45809</v>
      </c>
      <c r="BQ161" s="306">
        <v>45839</v>
      </c>
      <c r="BR161" s="306">
        <v>45870</v>
      </c>
      <c r="BS161" s="306">
        <v>45901</v>
      </c>
      <c r="BT161" s="306">
        <v>45931</v>
      </c>
      <c r="BU161" s="306">
        <v>45962</v>
      </c>
      <c r="BV161" s="306">
        <v>45992</v>
      </c>
      <c r="BW161" s="306">
        <v>46023</v>
      </c>
      <c r="BX161" s="306">
        <v>46054</v>
      </c>
      <c r="BY161" s="306">
        <v>46082</v>
      </c>
      <c r="BZ161" s="306">
        <v>46113</v>
      </c>
      <c r="CA161" s="306">
        <v>46143</v>
      </c>
      <c r="CB161" s="306">
        <v>46174</v>
      </c>
      <c r="CC161" s="306">
        <v>46204</v>
      </c>
      <c r="CD161" s="306">
        <v>46235</v>
      </c>
      <c r="CE161" s="306">
        <v>46266</v>
      </c>
      <c r="CF161" s="306">
        <v>46296</v>
      </c>
      <c r="CG161" s="306">
        <v>46327</v>
      </c>
      <c r="CH161" s="307">
        <v>46357</v>
      </c>
    </row>
    <row r="162" spans="1:86" hidden="1" x14ac:dyDescent="0.3">
      <c r="A162" s="551"/>
      <c r="B162" s="308" t="s">
        <v>141</v>
      </c>
      <c r="C162" s="30">
        <f>IF(C23=0,0,((C5*0.5)-C41)*C78*C127*C$2)</f>
        <v>0</v>
      </c>
      <c r="D162" s="30">
        <f>IF(D23=0,0,((D5*0.5)+C23-D41)*D78*D127*D$2)</f>
        <v>0</v>
      </c>
      <c r="E162" s="30">
        <f t="shared" ref="E162:BP163" si="100">IF(E23=0,0,((E5*0.5)+D23-E41)*E78*E127*E$2)</f>
        <v>0</v>
      </c>
      <c r="F162" s="30">
        <f t="shared" si="100"/>
        <v>86.965819912660635</v>
      </c>
      <c r="G162" s="30">
        <f t="shared" si="100"/>
        <v>262.97629141205931</v>
      </c>
      <c r="H162" s="30">
        <f t="shared" si="100"/>
        <v>639.73637738902755</v>
      </c>
      <c r="I162" s="30">
        <f t="shared" si="100"/>
        <v>595.54240459270113</v>
      </c>
      <c r="J162" s="30">
        <f t="shared" si="100"/>
        <v>590.62615433361896</v>
      </c>
      <c r="K162" s="30">
        <f t="shared" si="100"/>
        <v>597.55757253001786</v>
      </c>
      <c r="L162" s="30">
        <f t="shared" si="100"/>
        <v>285.55614211622333</v>
      </c>
      <c r="M162" s="30">
        <f t="shared" si="100"/>
        <v>242.61549872128509</v>
      </c>
      <c r="N162" s="30">
        <f t="shared" si="100"/>
        <v>214.74174917484851</v>
      </c>
      <c r="O162" s="30">
        <f t="shared" si="100"/>
        <v>172.79645299136192</v>
      </c>
      <c r="P162" s="30">
        <f t="shared" si="100"/>
        <v>166.75025585962788</v>
      </c>
      <c r="Q162" s="30">
        <f t="shared" si="100"/>
        <v>187.4939896754251</v>
      </c>
      <c r="R162" s="30">
        <f t="shared" si="100"/>
        <v>173.93163982532127</v>
      </c>
      <c r="S162" s="30">
        <f t="shared" si="100"/>
        <v>262.97629141205931</v>
      </c>
      <c r="T162" s="30">
        <f t="shared" si="100"/>
        <v>639.73637738902755</v>
      </c>
      <c r="U162" s="30">
        <f t="shared" si="100"/>
        <v>595.54240459270113</v>
      </c>
      <c r="V162" s="30">
        <f t="shared" si="100"/>
        <v>590.62615433361896</v>
      </c>
      <c r="W162" s="30">
        <f t="shared" si="100"/>
        <v>597.55757253001786</v>
      </c>
      <c r="X162" s="30">
        <f t="shared" si="100"/>
        <v>285.55614211622333</v>
      </c>
      <c r="Y162" s="30">
        <f t="shared" si="100"/>
        <v>242.61549872128509</v>
      </c>
      <c r="Z162" s="30">
        <f t="shared" si="100"/>
        <v>214.74174917484851</v>
      </c>
      <c r="AA162" s="30">
        <f t="shared" si="100"/>
        <v>172.79645299136192</v>
      </c>
      <c r="AB162" s="30">
        <f t="shared" si="100"/>
        <v>166.75025585962788</v>
      </c>
      <c r="AC162" s="30">
        <f t="shared" si="100"/>
        <v>187.4939896754251</v>
      </c>
      <c r="AD162" s="30">
        <f t="shared" si="100"/>
        <v>173.93163982532127</v>
      </c>
      <c r="AE162" s="30">
        <f t="shared" si="100"/>
        <v>262.97629141205931</v>
      </c>
      <c r="AF162" s="30">
        <f t="shared" si="100"/>
        <v>639.73637738902755</v>
      </c>
      <c r="AG162" s="30">
        <f t="shared" si="100"/>
        <v>595.54240459270113</v>
      </c>
      <c r="AH162" s="30">
        <f t="shared" si="100"/>
        <v>590.62615433361896</v>
      </c>
      <c r="AI162" s="30">
        <f t="shared" si="100"/>
        <v>597.55757253001786</v>
      </c>
      <c r="AJ162" s="30">
        <f t="shared" si="100"/>
        <v>285.55614211622333</v>
      </c>
      <c r="AK162" s="30">
        <f t="shared" si="100"/>
        <v>242.61549872128509</v>
      </c>
      <c r="AL162" s="30">
        <f t="shared" si="100"/>
        <v>214.74174917484851</v>
      </c>
      <c r="AM162" s="30">
        <f t="shared" si="100"/>
        <v>172.79645299136192</v>
      </c>
      <c r="AN162" s="30">
        <f t="shared" si="100"/>
        <v>166.75025585962788</v>
      </c>
      <c r="AO162" s="30">
        <f t="shared" si="100"/>
        <v>187.4939896754251</v>
      </c>
      <c r="AP162" s="30">
        <f t="shared" si="100"/>
        <v>173.93163982532127</v>
      </c>
      <c r="AQ162" s="30">
        <f t="shared" si="100"/>
        <v>262.97629141205931</v>
      </c>
      <c r="AR162" s="30">
        <f t="shared" si="100"/>
        <v>639.73637738902755</v>
      </c>
      <c r="AS162" s="30">
        <f t="shared" si="100"/>
        <v>595.54240459270113</v>
      </c>
      <c r="AT162" s="30">
        <f t="shared" si="100"/>
        <v>590.62615433361896</v>
      </c>
      <c r="AU162" s="30">
        <f t="shared" si="100"/>
        <v>597.55757253001786</v>
      </c>
      <c r="AV162" s="30">
        <f t="shared" si="100"/>
        <v>285.55614211622333</v>
      </c>
      <c r="AW162" s="30">
        <f t="shared" si="100"/>
        <v>242.61549872128509</v>
      </c>
      <c r="AX162" s="30">
        <f t="shared" si="100"/>
        <v>214.74174917484851</v>
      </c>
      <c r="AY162" s="30">
        <f t="shared" si="100"/>
        <v>172.79645299136192</v>
      </c>
      <c r="AZ162" s="30">
        <f t="shared" si="100"/>
        <v>166.75025585962788</v>
      </c>
      <c r="BA162" s="30">
        <f t="shared" si="100"/>
        <v>187.4939896754251</v>
      </c>
      <c r="BB162" s="30">
        <f t="shared" si="100"/>
        <v>173.93163982532127</v>
      </c>
      <c r="BC162" s="30">
        <f t="shared" si="100"/>
        <v>262.97629141205931</v>
      </c>
      <c r="BD162" s="30">
        <f t="shared" si="100"/>
        <v>639.73637738902755</v>
      </c>
      <c r="BE162" s="30">
        <f t="shared" si="100"/>
        <v>595.54240459270113</v>
      </c>
      <c r="BF162" s="30">
        <f t="shared" si="100"/>
        <v>590.62615433361896</v>
      </c>
      <c r="BG162" s="30">
        <f t="shared" si="100"/>
        <v>597.55757253001786</v>
      </c>
      <c r="BH162" s="30">
        <f t="shared" si="100"/>
        <v>285.55614211622333</v>
      </c>
      <c r="BI162" s="30">
        <f t="shared" si="100"/>
        <v>242.61549872128509</v>
      </c>
      <c r="BJ162" s="30">
        <f t="shared" si="100"/>
        <v>214.74174917484851</v>
      </c>
      <c r="BK162" s="30">
        <f t="shared" si="100"/>
        <v>172.79645299136192</v>
      </c>
      <c r="BL162" s="30">
        <f t="shared" si="100"/>
        <v>166.75025585962788</v>
      </c>
      <c r="BM162" s="30">
        <f t="shared" si="100"/>
        <v>187.4939896754251</v>
      </c>
      <c r="BN162" s="30">
        <f t="shared" si="100"/>
        <v>173.93163982532127</v>
      </c>
      <c r="BO162" s="30">
        <f t="shared" si="100"/>
        <v>262.97629141205931</v>
      </c>
      <c r="BP162" s="30">
        <f t="shared" si="100"/>
        <v>639.73637738902755</v>
      </c>
      <c r="BQ162" s="30">
        <f t="shared" ref="BQ162:CH166" si="101">IF(BQ23=0,0,((BQ5*0.5)+BP23-BQ41)*BQ78*BQ127*BQ$2)</f>
        <v>595.54240459270113</v>
      </c>
      <c r="BR162" s="30">
        <f t="shared" si="101"/>
        <v>590.62615433361896</v>
      </c>
      <c r="BS162" s="30">
        <f t="shared" si="101"/>
        <v>597.55757253001786</v>
      </c>
      <c r="BT162" s="30">
        <f t="shared" si="101"/>
        <v>285.55614211622333</v>
      </c>
      <c r="BU162" s="30">
        <f t="shared" si="101"/>
        <v>242.61549872128509</v>
      </c>
      <c r="BV162" s="30">
        <f t="shared" si="101"/>
        <v>214.74174917484851</v>
      </c>
      <c r="BW162" s="30">
        <f t="shared" si="101"/>
        <v>172.79645299136192</v>
      </c>
      <c r="BX162" s="30">
        <f t="shared" si="101"/>
        <v>166.75025585962788</v>
      </c>
      <c r="BY162" s="30">
        <f t="shared" si="101"/>
        <v>187.4939896754251</v>
      </c>
      <c r="BZ162" s="30">
        <f t="shared" si="101"/>
        <v>173.93163982532127</v>
      </c>
      <c r="CA162" s="30">
        <f t="shared" si="101"/>
        <v>262.97629141205931</v>
      </c>
      <c r="CB162" s="30">
        <f t="shared" si="101"/>
        <v>639.73637738902755</v>
      </c>
      <c r="CC162" s="30">
        <f t="shared" si="101"/>
        <v>595.54240459270113</v>
      </c>
      <c r="CD162" s="30">
        <f t="shared" si="101"/>
        <v>590.62615433361896</v>
      </c>
      <c r="CE162" s="30">
        <f t="shared" si="101"/>
        <v>597.55757253001786</v>
      </c>
      <c r="CF162" s="30">
        <f t="shared" si="101"/>
        <v>285.55614211622333</v>
      </c>
      <c r="CG162" s="30">
        <f t="shared" si="101"/>
        <v>242.61549872128509</v>
      </c>
      <c r="CH162" s="34">
        <f t="shared" si="101"/>
        <v>214.74174917484851</v>
      </c>
    </row>
    <row r="163" spans="1:86" hidden="1" x14ac:dyDescent="0.3">
      <c r="A163" s="551"/>
      <c r="B163" s="308" t="s">
        <v>59</v>
      </c>
      <c r="C163" s="30">
        <f t="shared" ref="C163:C174" si="102">IF(C24=0,0,((C6*0.5)-C42)*C79*C128*C$2)</f>
        <v>0</v>
      </c>
      <c r="D163" s="30">
        <f t="shared" ref="D163:S174" si="103">IF(D24=0,0,((D6*0.5)+C24-D42)*D79*D128*D$2)</f>
        <v>0</v>
      </c>
      <c r="E163" s="30">
        <f t="shared" si="103"/>
        <v>0</v>
      </c>
      <c r="F163" s="30">
        <f t="shared" si="103"/>
        <v>0</v>
      </c>
      <c r="G163" s="30">
        <f t="shared" si="103"/>
        <v>0</v>
      </c>
      <c r="H163" s="30">
        <f t="shared" si="103"/>
        <v>0</v>
      </c>
      <c r="I163" s="30">
        <f t="shared" si="103"/>
        <v>0</v>
      </c>
      <c r="J163" s="30">
        <f t="shared" si="103"/>
        <v>0</v>
      </c>
      <c r="K163" s="30">
        <f t="shared" si="103"/>
        <v>0</v>
      </c>
      <c r="L163" s="30">
        <f t="shared" si="103"/>
        <v>0</v>
      </c>
      <c r="M163" s="30">
        <f t="shared" si="103"/>
        <v>0</v>
      </c>
      <c r="N163" s="30">
        <f t="shared" si="103"/>
        <v>0</v>
      </c>
      <c r="O163" s="30">
        <f t="shared" si="103"/>
        <v>0</v>
      </c>
      <c r="P163" s="30">
        <f t="shared" si="103"/>
        <v>0</v>
      </c>
      <c r="Q163" s="30">
        <f t="shared" si="103"/>
        <v>0</v>
      </c>
      <c r="R163" s="30">
        <f t="shared" si="103"/>
        <v>0</v>
      </c>
      <c r="S163" s="30">
        <f t="shared" si="103"/>
        <v>0</v>
      </c>
      <c r="T163" s="30">
        <f t="shared" si="100"/>
        <v>0</v>
      </c>
      <c r="U163" s="30">
        <f t="shared" si="100"/>
        <v>0</v>
      </c>
      <c r="V163" s="30">
        <f t="shared" si="100"/>
        <v>0</v>
      </c>
      <c r="W163" s="30">
        <f t="shared" si="100"/>
        <v>0</v>
      </c>
      <c r="X163" s="30">
        <f t="shared" si="100"/>
        <v>0</v>
      </c>
      <c r="Y163" s="30">
        <f t="shared" si="100"/>
        <v>0</v>
      </c>
      <c r="Z163" s="30">
        <f t="shared" si="100"/>
        <v>0</v>
      </c>
      <c r="AA163" s="30">
        <f t="shared" si="100"/>
        <v>0</v>
      </c>
      <c r="AB163" s="30">
        <f t="shared" si="100"/>
        <v>0</v>
      </c>
      <c r="AC163" s="30">
        <f t="shared" si="100"/>
        <v>0</v>
      </c>
      <c r="AD163" s="30">
        <f t="shared" si="100"/>
        <v>0</v>
      </c>
      <c r="AE163" s="30">
        <f t="shared" si="100"/>
        <v>0</v>
      </c>
      <c r="AF163" s="30">
        <f t="shared" si="100"/>
        <v>0</v>
      </c>
      <c r="AG163" s="30">
        <f t="shared" si="100"/>
        <v>0</v>
      </c>
      <c r="AH163" s="30">
        <f t="shared" si="100"/>
        <v>0</v>
      </c>
      <c r="AI163" s="30">
        <f t="shared" si="100"/>
        <v>0</v>
      </c>
      <c r="AJ163" s="30">
        <f t="shared" si="100"/>
        <v>0</v>
      </c>
      <c r="AK163" s="30">
        <f t="shared" si="100"/>
        <v>0</v>
      </c>
      <c r="AL163" s="30">
        <f t="shared" si="100"/>
        <v>0</v>
      </c>
      <c r="AM163" s="30">
        <f t="shared" si="100"/>
        <v>0</v>
      </c>
      <c r="AN163" s="30">
        <f t="shared" si="100"/>
        <v>0</v>
      </c>
      <c r="AO163" s="30">
        <f t="shared" si="100"/>
        <v>0</v>
      </c>
      <c r="AP163" s="30">
        <f t="shared" si="100"/>
        <v>0</v>
      </c>
      <c r="AQ163" s="30">
        <f t="shared" si="100"/>
        <v>0</v>
      </c>
      <c r="AR163" s="30">
        <f t="shared" si="100"/>
        <v>0</v>
      </c>
      <c r="AS163" s="30">
        <f t="shared" si="100"/>
        <v>0</v>
      </c>
      <c r="AT163" s="30">
        <f t="shared" si="100"/>
        <v>0</v>
      </c>
      <c r="AU163" s="30">
        <f t="shared" si="100"/>
        <v>0</v>
      </c>
      <c r="AV163" s="30">
        <f t="shared" si="100"/>
        <v>0</v>
      </c>
      <c r="AW163" s="30">
        <f t="shared" si="100"/>
        <v>0</v>
      </c>
      <c r="AX163" s="30">
        <f t="shared" si="100"/>
        <v>0</v>
      </c>
      <c r="AY163" s="30">
        <f t="shared" si="100"/>
        <v>0</v>
      </c>
      <c r="AZ163" s="30">
        <f t="shared" si="100"/>
        <v>0</v>
      </c>
      <c r="BA163" s="30">
        <f t="shared" si="100"/>
        <v>0</v>
      </c>
      <c r="BB163" s="30">
        <f t="shared" si="100"/>
        <v>0</v>
      </c>
      <c r="BC163" s="30">
        <f t="shared" si="100"/>
        <v>0</v>
      </c>
      <c r="BD163" s="30">
        <f t="shared" si="100"/>
        <v>0</v>
      </c>
      <c r="BE163" s="30">
        <f t="shared" si="100"/>
        <v>0</v>
      </c>
      <c r="BF163" s="30">
        <f t="shared" si="100"/>
        <v>0</v>
      </c>
      <c r="BG163" s="30">
        <f t="shared" si="100"/>
        <v>0</v>
      </c>
      <c r="BH163" s="30">
        <f t="shared" si="100"/>
        <v>0</v>
      </c>
      <c r="BI163" s="30">
        <f t="shared" si="100"/>
        <v>0</v>
      </c>
      <c r="BJ163" s="30">
        <f t="shared" si="100"/>
        <v>0</v>
      </c>
      <c r="BK163" s="30">
        <f t="shared" si="100"/>
        <v>0</v>
      </c>
      <c r="BL163" s="30">
        <f t="shared" si="100"/>
        <v>0</v>
      </c>
      <c r="BM163" s="30">
        <f t="shared" si="100"/>
        <v>0</v>
      </c>
      <c r="BN163" s="30">
        <f t="shared" si="100"/>
        <v>0</v>
      </c>
      <c r="BO163" s="30">
        <f t="shared" si="100"/>
        <v>0</v>
      </c>
      <c r="BP163" s="30">
        <f t="shared" si="100"/>
        <v>0</v>
      </c>
      <c r="BQ163" s="30">
        <f t="shared" si="101"/>
        <v>0</v>
      </c>
      <c r="BR163" s="30">
        <f t="shared" si="101"/>
        <v>0</v>
      </c>
      <c r="BS163" s="30">
        <f t="shared" si="101"/>
        <v>0</v>
      </c>
      <c r="BT163" s="30">
        <f t="shared" si="101"/>
        <v>0</v>
      </c>
      <c r="BU163" s="30">
        <f t="shared" si="101"/>
        <v>0</v>
      </c>
      <c r="BV163" s="30">
        <f t="shared" si="101"/>
        <v>0</v>
      </c>
      <c r="BW163" s="30">
        <f t="shared" si="101"/>
        <v>0</v>
      </c>
      <c r="BX163" s="30">
        <f t="shared" si="101"/>
        <v>0</v>
      </c>
      <c r="BY163" s="30">
        <f t="shared" si="101"/>
        <v>0</v>
      </c>
      <c r="BZ163" s="30">
        <f t="shared" si="101"/>
        <v>0</v>
      </c>
      <c r="CA163" s="30">
        <f t="shared" si="101"/>
        <v>0</v>
      </c>
      <c r="CB163" s="30">
        <f t="shared" si="101"/>
        <v>0</v>
      </c>
      <c r="CC163" s="30">
        <f t="shared" si="101"/>
        <v>0</v>
      </c>
      <c r="CD163" s="30">
        <f t="shared" si="101"/>
        <v>0</v>
      </c>
      <c r="CE163" s="30">
        <f t="shared" si="101"/>
        <v>0</v>
      </c>
      <c r="CF163" s="30">
        <f t="shared" si="101"/>
        <v>0</v>
      </c>
      <c r="CG163" s="30">
        <f t="shared" si="101"/>
        <v>0</v>
      </c>
      <c r="CH163" s="34">
        <f t="shared" si="101"/>
        <v>0</v>
      </c>
    </row>
    <row r="164" spans="1:86" hidden="1" x14ac:dyDescent="0.3">
      <c r="A164" s="551"/>
      <c r="B164" s="308" t="s">
        <v>142</v>
      </c>
      <c r="C164" s="30">
        <f t="shared" si="102"/>
        <v>0</v>
      </c>
      <c r="D164" s="30">
        <f t="shared" si="103"/>
        <v>0</v>
      </c>
      <c r="E164" s="30">
        <f t="shared" ref="E164:BP167" si="104">IF(E25=0,0,((E7*0.5)+D25-E43)*E80*E129*E$2)</f>
        <v>0</v>
      </c>
      <c r="F164" s="30">
        <f t="shared" si="104"/>
        <v>0</v>
      </c>
      <c r="G164" s="30">
        <f t="shared" si="104"/>
        <v>0</v>
      </c>
      <c r="H164" s="30">
        <f t="shared" si="104"/>
        <v>0</v>
      </c>
      <c r="I164" s="30">
        <f t="shared" si="104"/>
        <v>0</v>
      </c>
      <c r="J164" s="30">
        <f t="shared" si="104"/>
        <v>0</v>
      </c>
      <c r="K164" s="30">
        <f t="shared" si="104"/>
        <v>0</v>
      </c>
      <c r="L164" s="30">
        <f t="shared" si="104"/>
        <v>0</v>
      </c>
      <c r="M164" s="30">
        <f t="shared" si="104"/>
        <v>0</v>
      </c>
      <c r="N164" s="30">
        <f t="shared" si="104"/>
        <v>0</v>
      </c>
      <c r="O164" s="30">
        <f t="shared" si="104"/>
        <v>0</v>
      </c>
      <c r="P164" s="30">
        <f t="shared" si="104"/>
        <v>0</v>
      </c>
      <c r="Q164" s="30">
        <f t="shared" si="104"/>
        <v>0</v>
      </c>
      <c r="R164" s="30">
        <f t="shared" si="104"/>
        <v>0</v>
      </c>
      <c r="S164" s="30">
        <f t="shared" si="104"/>
        <v>0</v>
      </c>
      <c r="T164" s="30">
        <f t="shared" si="104"/>
        <v>0</v>
      </c>
      <c r="U164" s="30">
        <f t="shared" si="104"/>
        <v>0</v>
      </c>
      <c r="V164" s="30">
        <f t="shared" si="104"/>
        <v>0</v>
      </c>
      <c r="W164" s="30">
        <f t="shared" si="104"/>
        <v>0</v>
      </c>
      <c r="X164" s="30">
        <f t="shared" si="104"/>
        <v>0</v>
      </c>
      <c r="Y164" s="30">
        <f t="shared" si="104"/>
        <v>0</v>
      </c>
      <c r="Z164" s="30">
        <f t="shared" si="104"/>
        <v>0</v>
      </c>
      <c r="AA164" s="30">
        <f t="shared" si="104"/>
        <v>0</v>
      </c>
      <c r="AB164" s="30">
        <f t="shared" si="104"/>
        <v>0</v>
      </c>
      <c r="AC164" s="30">
        <f t="shared" si="104"/>
        <v>0</v>
      </c>
      <c r="AD164" s="30">
        <f t="shared" si="104"/>
        <v>0</v>
      </c>
      <c r="AE164" s="30">
        <f t="shared" si="104"/>
        <v>0</v>
      </c>
      <c r="AF164" s="30">
        <f t="shared" si="104"/>
        <v>0</v>
      </c>
      <c r="AG164" s="30">
        <f t="shared" si="104"/>
        <v>0</v>
      </c>
      <c r="AH164" s="30">
        <f t="shared" si="104"/>
        <v>0</v>
      </c>
      <c r="AI164" s="30">
        <f t="shared" si="104"/>
        <v>0</v>
      </c>
      <c r="AJ164" s="30">
        <f t="shared" si="104"/>
        <v>0</v>
      </c>
      <c r="AK164" s="30">
        <f t="shared" si="104"/>
        <v>0</v>
      </c>
      <c r="AL164" s="30">
        <f t="shared" si="104"/>
        <v>0</v>
      </c>
      <c r="AM164" s="30">
        <f t="shared" si="104"/>
        <v>0</v>
      </c>
      <c r="AN164" s="30">
        <f t="shared" si="104"/>
        <v>0</v>
      </c>
      <c r="AO164" s="30">
        <f t="shared" si="104"/>
        <v>0</v>
      </c>
      <c r="AP164" s="30">
        <f t="shared" si="104"/>
        <v>0</v>
      </c>
      <c r="AQ164" s="30">
        <f t="shared" si="104"/>
        <v>0</v>
      </c>
      <c r="AR164" s="30">
        <f t="shared" si="104"/>
        <v>0</v>
      </c>
      <c r="AS164" s="30">
        <f t="shared" si="104"/>
        <v>0</v>
      </c>
      <c r="AT164" s="30">
        <f t="shared" si="104"/>
        <v>0</v>
      </c>
      <c r="AU164" s="30">
        <f t="shared" si="104"/>
        <v>0</v>
      </c>
      <c r="AV164" s="30">
        <f t="shared" si="104"/>
        <v>0</v>
      </c>
      <c r="AW164" s="30">
        <f t="shared" si="104"/>
        <v>0</v>
      </c>
      <c r="AX164" s="30">
        <f t="shared" si="104"/>
        <v>0</v>
      </c>
      <c r="AY164" s="30">
        <f t="shared" si="104"/>
        <v>0</v>
      </c>
      <c r="AZ164" s="30">
        <f t="shared" si="104"/>
        <v>0</v>
      </c>
      <c r="BA164" s="30">
        <f t="shared" si="104"/>
        <v>0</v>
      </c>
      <c r="BB164" s="30">
        <f t="shared" si="104"/>
        <v>0</v>
      </c>
      <c r="BC164" s="30">
        <f t="shared" si="104"/>
        <v>0</v>
      </c>
      <c r="BD164" s="30">
        <f t="shared" si="104"/>
        <v>0</v>
      </c>
      <c r="BE164" s="30">
        <f t="shared" si="104"/>
        <v>0</v>
      </c>
      <c r="BF164" s="30">
        <f t="shared" si="104"/>
        <v>0</v>
      </c>
      <c r="BG164" s="30">
        <f t="shared" si="104"/>
        <v>0</v>
      </c>
      <c r="BH164" s="30">
        <f t="shared" si="104"/>
        <v>0</v>
      </c>
      <c r="BI164" s="30">
        <f t="shared" si="104"/>
        <v>0</v>
      </c>
      <c r="BJ164" s="30">
        <f t="shared" si="104"/>
        <v>0</v>
      </c>
      <c r="BK164" s="30">
        <f t="shared" si="104"/>
        <v>0</v>
      </c>
      <c r="BL164" s="30">
        <f t="shared" si="104"/>
        <v>0</v>
      </c>
      <c r="BM164" s="30">
        <f t="shared" si="104"/>
        <v>0</v>
      </c>
      <c r="BN164" s="30">
        <f t="shared" si="104"/>
        <v>0</v>
      </c>
      <c r="BO164" s="30">
        <f t="shared" si="104"/>
        <v>0</v>
      </c>
      <c r="BP164" s="30">
        <f t="shared" si="104"/>
        <v>0</v>
      </c>
      <c r="BQ164" s="30">
        <f t="shared" si="101"/>
        <v>0</v>
      </c>
      <c r="BR164" s="30">
        <f t="shared" si="101"/>
        <v>0</v>
      </c>
      <c r="BS164" s="30">
        <f t="shared" si="101"/>
        <v>0</v>
      </c>
      <c r="BT164" s="30">
        <f t="shared" si="101"/>
        <v>0</v>
      </c>
      <c r="BU164" s="30">
        <f t="shared" si="101"/>
        <v>0</v>
      </c>
      <c r="BV164" s="30">
        <f t="shared" si="101"/>
        <v>0</v>
      </c>
      <c r="BW164" s="30">
        <f t="shared" si="101"/>
        <v>0</v>
      </c>
      <c r="BX164" s="30">
        <f t="shared" si="101"/>
        <v>0</v>
      </c>
      <c r="BY164" s="30">
        <f t="shared" si="101"/>
        <v>0</v>
      </c>
      <c r="BZ164" s="30">
        <f t="shared" si="101"/>
        <v>0</v>
      </c>
      <c r="CA164" s="30">
        <f t="shared" si="101"/>
        <v>0</v>
      </c>
      <c r="CB164" s="30">
        <f t="shared" si="101"/>
        <v>0</v>
      </c>
      <c r="CC164" s="30">
        <f t="shared" si="101"/>
        <v>0</v>
      </c>
      <c r="CD164" s="30">
        <f t="shared" si="101"/>
        <v>0</v>
      </c>
      <c r="CE164" s="30">
        <f t="shared" si="101"/>
        <v>0</v>
      </c>
      <c r="CF164" s="30">
        <f t="shared" si="101"/>
        <v>0</v>
      </c>
      <c r="CG164" s="30">
        <f t="shared" si="101"/>
        <v>0</v>
      </c>
      <c r="CH164" s="34">
        <f t="shared" si="101"/>
        <v>0</v>
      </c>
    </row>
    <row r="165" spans="1:86" hidden="1" x14ac:dyDescent="0.3">
      <c r="A165" s="551"/>
      <c r="B165" s="308" t="s">
        <v>60</v>
      </c>
      <c r="C165" s="30">
        <f t="shared" si="102"/>
        <v>0</v>
      </c>
      <c r="D165" s="30">
        <f t="shared" si="103"/>
        <v>0</v>
      </c>
      <c r="E165" s="30">
        <f t="shared" si="104"/>
        <v>0</v>
      </c>
      <c r="F165" s="30">
        <f t="shared" si="104"/>
        <v>0</v>
      </c>
      <c r="G165" s="30">
        <f t="shared" si="104"/>
        <v>0</v>
      </c>
      <c r="H165" s="30">
        <f t="shared" si="104"/>
        <v>0</v>
      </c>
      <c r="I165" s="30">
        <f t="shared" si="104"/>
        <v>0</v>
      </c>
      <c r="J165" s="30">
        <f t="shared" si="104"/>
        <v>0</v>
      </c>
      <c r="K165" s="30">
        <f t="shared" si="104"/>
        <v>0</v>
      </c>
      <c r="L165" s="30">
        <f t="shared" si="104"/>
        <v>44.593234125492401</v>
      </c>
      <c r="M165" s="30">
        <f t="shared" si="104"/>
        <v>0</v>
      </c>
      <c r="N165" s="30">
        <f t="shared" si="104"/>
        <v>0</v>
      </c>
      <c r="O165" s="30">
        <f t="shared" si="104"/>
        <v>0</v>
      </c>
      <c r="P165" s="30">
        <f t="shared" si="104"/>
        <v>0</v>
      </c>
      <c r="Q165" s="30">
        <f t="shared" si="104"/>
        <v>0</v>
      </c>
      <c r="R165" s="30">
        <f t="shared" si="104"/>
        <v>146.80463275119251</v>
      </c>
      <c r="S165" s="30">
        <f t="shared" si="104"/>
        <v>1185.5082486217502</v>
      </c>
      <c r="T165" s="30">
        <f t="shared" si="104"/>
        <v>8002.8978439507609</v>
      </c>
      <c r="U165" s="30">
        <f t="shared" si="104"/>
        <v>7465.4542920909053</v>
      </c>
      <c r="V165" s="30">
        <f t="shared" si="104"/>
        <v>8135.6188206895522</v>
      </c>
      <c r="W165" s="30">
        <f t="shared" si="104"/>
        <v>4125.8041270155763</v>
      </c>
      <c r="X165" s="30">
        <f t="shared" si="104"/>
        <v>170.26828991776856</v>
      </c>
      <c r="Y165" s="30">
        <f t="shared" si="104"/>
        <v>0</v>
      </c>
      <c r="Z165" s="30">
        <f t="shared" si="104"/>
        <v>0</v>
      </c>
      <c r="AA165" s="30">
        <f t="shared" si="104"/>
        <v>0</v>
      </c>
      <c r="AB165" s="30">
        <f t="shared" si="104"/>
        <v>0</v>
      </c>
      <c r="AC165" s="30">
        <f t="shared" si="104"/>
        <v>0</v>
      </c>
      <c r="AD165" s="30">
        <f t="shared" si="104"/>
        <v>146.80463275119251</v>
      </c>
      <c r="AE165" s="30">
        <f t="shared" si="104"/>
        <v>1185.5082486217502</v>
      </c>
      <c r="AF165" s="30">
        <f t="shared" si="104"/>
        <v>8002.8978439507609</v>
      </c>
      <c r="AG165" s="30">
        <f t="shared" si="104"/>
        <v>7465.4542920909053</v>
      </c>
      <c r="AH165" s="30">
        <f t="shared" si="104"/>
        <v>8135.6188206895522</v>
      </c>
      <c r="AI165" s="30">
        <f t="shared" si="104"/>
        <v>4125.8041270155763</v>
      </c>
      <c r="AJ165" s="30">
        <f t="shared" si="104"/>
        <v>170.26828991776856</v>
      </c>
      <c r="AK165" s="30">
        <f t="shared" si="104"/>
        <v>0</v>
      </c>
      <c r="AL165" s="30">
        <f t="shared" si="104"/>
        <v>0</v>
      </c>
      <c r="AM165" s="30">
        <f t="shared" si="104"/>
        <v>0</v>
      </c>
      <c r="AN165" s="30">
        <f t="shared" si="104"/>
        <v>0</v>
      </c>
      <c r="AO165" s="30">
        <f t="shared" si="104"/>
        <v>0</v>
      </c>
      <c r="AP165" s="30">
        <f t="shared" si="104"/>
        <v>146.80463275119251</v>
      </c>
      <c r="AQ165" s="30">
        <f t="shared" si="104"/>
        <v>1185.5082486217502</v>
      </c>
      <c r="AR165" s="30">
        <f t="shared" si="104"/>
        <v>8002.8978439507609</v>
      </c>
      <c r="AS165" s="30">
        <f t="shared" si="104"/>
        <v>7465.4542920909053</v>
      </c>
      <c r="AT165" s="30">
        <f t="shared" si="104"/>
        <v>8135.6188206895522</v>
      </c>
      <c r="AU165" s="30">
        <f t="shared" si="104"/>
        <v>4125.8041270155763</v>
      </c>
      <c r="AV165" s="30">
        <f t="shared" si="104"/>
        <v>170.26828991776856</v>
      </c>
      <c r="AW165" s="30">
        <f t="shared" si="104"/>
        <v>0</v>
      </c>
      <c r="AX165" s="30">
        <f t="shared" si="104"/>
        <v>0</v>
      </c>
      <c r="AY165" s="30">
        <f t="shared" si="104"/>
        <v>0</v>
      </c>
      <c r="AZ165" s="30">
        <f t="shared" si="104"/>
        <v>0</v>
      </c>
      <c r="BA165" s="30">
        <f t="shared" si="104"/>
        <v>0</v>
      </c>
      <c r="BB165" s="30">
        <f t="shared" si="104"/>
        <v>146.80463275119251</v>
      </c>
      <c r="BC165" s="30">
        <f t="shared" si="104"/>
        <v>1185.5082486217502</v>
      </c>
      <c r="BD165" s="30">
        <f t="shared" si="104"/>
        <v>8002.8978439507609</v>
      </c>
      <c r="BE165" s="30">
        <f t="shared" si="104"/>
        <v>7465.4542920909053</v>
      </c>
      <c r="BF165" s="30">
        <f t="shared" si="104"/>
        <v>8135.6188206895522</v>
      </c>
      <c r="BG165" s="30">
        <f t="shared" si="104"/>
        <v>4125.8041270155763</v>
      </c>
      <c r="BH165" s="30">
        <f t="shared" si="104"/>
        <v>170.26828991776856</v>
      </c>
      <c r="BI165" s="30">
        <f t="shared" si="104"/>
        <v>0</v>
      </c>
      <c r="BJ165" s="30">
        <f t="shared" si="104"/>
        <v>0</v>
      </c>
      <c r="BK165" s="30">
        <f t="shared" si="104"/>
        <v>0</v>
      </c>
      <c r="BL165" s="30">
        <f t="shared" si="104"/>
        <v>0</v>
      </c>
      <c r="BM165" s="30">
        <f t="shared" si="104"/>
        <v>0</v>
      </c>
      <c r="BN165" s="30">
        <f t="shared" si="104"/>
        <v>146.80463275119251</v>
      </c>
      <c r="BO165" s="30">
        <f t="shared" si="104"/>
        <v>1185.5082486217502</v>
      </c>
      <c r="BP165" s="30">
        <f t="shared" si="104"/>
        <v>8002.8978439507609</v>
      </c>
      <c r="BQ165" s="30">
        <f t="shared" si="101"/>
        <v>7465.4542920909053</v>
      </c>
      <c r="BR165" s="30">
        <f t="shared" si="101"/>
        <v>8135.6188206895522</v>
      </c>
      <c r="BS165" s="30">
        <f t="shared" si="101"/>
        <v>4125.8041270155763</v>
      </c>
      <c r="BT165" s="30">
        <f t="shared" si="101"/>
        <v>170.26828991776856</v>
      </c>
      <c r="BU165" s="30">
        <f t="shared" si="101"/>
        <v>0</v>
      </c>
      <c r="BV165" s="30">
        <f t="shared" si="101"/>
        <v>0</v>
      </c>
      <c r="BW165" s="30">
        <f t="shared" si="101"/>
        <v>0</v>
      </c>
      <c r="BX165" s="30">
        <f t="shared" si="101"/>
        <v>0</v>
      </c>
      <c r="BY165" s="30">
        <f t="shared" si="101"/>
        <v>0</v>
      </c>
      <c r="BZ165" s="30">
        <f t="shared" si="101"/>
        <v>146.80463275119251</v>
      </c>
      <c r="CA165" s="30">
        <f t="shared" si="101"/>
        <v>1185.5082486217502</v>
      </c>
      <c r="CB165" s="30">
        <f t="shared" si="101"/>
        <v>8002.8978439507609</v>
      </c>
      <c r="CC165" s="30">
        <f t="shared" si="101"/>
        <v>7465.4542920909053</v>
      </c>
      <c r="CD165" s="30">
        <f t="shared" si="101"/>
        <v>8135.6188206895522</v>
      </c>
      <c r="CE165" s="30">
        <f t="shared" si="101"/>
        <v>4125.8041270155763</v>
      </c>
      <c r="CF165" s="30">
        <f t="shared" si="101"/>
        <v>170.26828991776856</v>
      </c>
      <c r="CG165" s="30">
        <f t="shared" si="101"/>
        <v>0</v>
      </c>
      <c r="CH165" s="34">
        <f t="shared" si="101"/>
        <v>0</v>
      </c>
    </row>
    <row r="166" spans="1:86" hidden="1" x14ac:dyDescent="0.3">
      <c r="A166" s="551"/>
      <c r="B166" s="308" t="s">
        <v>143</v>
      </c>
      <c r="C166" s="30">
        <f t="shared" si="102"/>
        <v>0</v>
      </c>
      <c r="D166" s="30">
        <f t="shared" si="103"/>
        <v>0</v>
      </c>
      <c r="E166" s="30">
        <f t="shared" si="104"/>
        <v>0</v>
      </c>
      <c r="F166" s="30">
        <f t="shared" si="104"/>
        <v>0</v>
      </c>
      <c r="G166" s="30">
        <f t="shared" si="104"/>
        <v>0</v>
      </c>
      <c r="H166" s="30">
        <f t="shared" si="104"/>
        <v>0</v>
      </c>
      <c r="I166" s="30">
        <f t="shared" si="104"/>
        <v>0</v>
      </c>
      <c r="J166" s="30">
        <f t="shared" si="104"/>
        <v>0</v>
      </c>
      <c r="K166" s="30">
        <f t="shared" si="104"/>
        <v>0</v>
      </c>
      <c r="L166" s="30">
        <f t="shared" si="104"/>
        <v>0</v>
      </c>
      <c r="M166" s="30">
        <f t="shared" si="104"/>
        <v>0</v>
      </c>
      <c r="N166" s="30">
        <f t="shared" si="104"/>
        <v>0</v>
      </c>
      <c r="O166" s="30">
        <f t="shared" si="104"/>
        <v>0</v>
      </c>
      <c r="P166" s="30">
        <f t="shared" si="104"/>
        <v>0</v>
      </c>
      <c r="Q166" s="30">
        <f t="shared" si="104"/>
        <v>0</v>
      </c>
      <c r="R166" s="30">
        <f t="shared" si="104"/>
        <v>0</v>
      </c>
      <c r="S166" s="30">
        <f t="shared" si="104"/>
        <v>0</v>
      </c>
      <c r="T166" s="30">
        <f t="shared" si="104"/>
        <v>0</v>
      </c>
      <c r="U166" s="30">
        <f t="shared" si="104"/>
        <v>0</v>
      </c>
      <c r="V166" s="30">
        <f t="shared" si="104"/>
        <v>0</v>
      </c>
      <c r="W166" s="30">
        <f t="shared" si="104"/>
        <v>0</v>
      </c>
      <c r="X166" s="30">
        <f t="shared" si="104"/>
        <v>0</v>
      </c>
      <c r="Y166" s="30">
        <f t="shared" si="104"/>
        <v>0</v>
      </c>
      <c r="Z166" s="30">
        <f t="shared" si="104"/>
        <v>0</v>
      </c>
      <c r="AA166" s="30">
        <f t="shared" si="104"/>
        <v>0</v>
      </c>
      <c r="AB166" s="30">
        <f t="shared" si="104"/>
        <v>0</v>
      </c>
      <c r="AC166" s="30">
        <f t="shared" si="104"/>
        <v>0</v>
      </c>
      <c r="AD166" s="30">
        <f t="shared" si="104"/>
        <v>0</v>
      </c>
      <c r="AE166" s="30">
        <f t="shared" si="104"/>
        <v>0</v>
      </c>
      <c r="AF166" s="30">
        <f t="shared" si="104"/>
        <v>0</v>
      </c>
      <c r="AG166" s="30">
        <f t="shared" si="104"/>
        <v>0</v>
      </c>
      <c r="AH166" s="30">
        <f t="shared" si="104"/>
        <v>0</v>
      </c>
      <c r="AI166" s="30">
        <f t="shared" si="104"/>
        <v>0</v>
      </c>
      <c r="AJ166" s="30">
        <f t="shared" si="104"/>
        <v>0</v>
      </c>
      <c r="AK166" s="30">
        <f t="shared" si="104"/>
        <v>0</v>
      </c>
      <c r="AL166" s="30">
        <f t="shared" si="104"/>
        <v>0</v>
      </c>
      <c r="AM166" s="30">
        <f t="shared" si="104"/>
        <v>0</v>
      </c>
      <c r="AN166" s="30">
        <f t="shared" si="104"/>
        <v>0</v>
      </c>
      <c r="AO166" s="30">
        <f t="shared" si="104"/>
        <v>0</v>
      </c>
      <c r="AP166" s="30">
        <f t="shared" si="104"/>
        <v>0</v>
      </c>
      <c r="AQ166" s="30">
        <f t="shared" si="104"/>
        <v>0</v>
      </c>
      <c r="AR166" s="30">
        <f t="shared" si="104"/>
        <v>0</v>
      </c>
      <c r="AS166" s="30">
        <f t="shared" si="104"/>
        <v>0</v>
      </c>
      <c r="AT166" s="30">
        <f t="shared" si="104"/>
        <v>0</v>
      </c>
      <c r="AU166" s="30">
        <f t="shared" si="104"/>
        <v>0</v>
      </c>
      <c r="AV166" s="30">
        <f t="shared" si="104"/>
        <v>0</v>
      </c>
      <c r="AW166" s="30">
        <f t="shared" si="104"/>
        <v>0</v>
      </c>
      <c r="AX166" s="30">
        <f t="shared" si="104"/>
        <v>0</v>
      </c>
      <c r="AY166" s="30">
        <f t="shared" si="104"/>
        <v>0</v>
      </c>
      <c r="AZ166" s="30">
        <f t="shared" si="104"/>
        <v>0</v>
      </c>
      <c r="BA166" s="30">
        <f t="shared" si="104"/>
        <v>0</v>
      </c>
      <c r="BB166" s="30">
        <f t="shared" si="104"/>
        <v>0</v>
      </c>
      <c r="BC166" s="30">
        <f t="shared" si="104"/>
        <v>0</v>
      </c>
      <c r="BD166" s="30">
        <f t="shared" si="104"/>
        <v>0</v>
      </c>
      <c r="BE166" s="30">
        <f t="shared" si="104"/>
        <v>0</v>
      </c>
      <c r="BF166" s="30">
        <f t="shared" si="104"/>
        <v>0</v>
      </c>
      <c r="BG166" s="30">
        <f t="shared" si="104"/>
        <v>0</v>
      </c>
      <c r="BH166" s="30">
        <f t="shared" si="104"/>
        <v>0</v>
      </c>
      <c r="BI166" s="30">
        <f t="shared" si="104"/>
        <v>0</v>
      </c>
      <c r="BJ166" s="30">
        <f t="shared" si="104"/>
        <v>0</v>
      </c>
      <c r="BK166" s="30">
        <f t="shared" si="104"/>
        <v>0</v>
      </c>
      <c r="BL166" s="30">
        <f t="shared" si="104"/>
        <v>0</v>
      </c>
      <c r="BM166" s="30">
        <f t="shared" si="104"/>
        <v>0</v>
      </c>
      <c r="BN166" s="30">
        <f t="shared" si="104"/>
        <v>0</v>
      </c>
      <c r="BO166" s="30">
        <f t="shared" si="104"/>
        <v>0</v>
      </c>
      <c r="BP166" s="30">
        <f t="shared" si="104"/>
        <v>0</v>
      </c>
      <c r="BQ166" s="30">
        <f t="shared" si="101"/>
        <v>0</v>
      </c>
      <c r="BR166" s="30">
        <f t="shared" si="101"/>
        <v>0</v>
      </c>
      <c r="BS166" s="30">
        <f t="shared" si="101"/>
        <v>0</v>
      </c>
      <c r="BT166" s="30">
        <f t="shared" si="101"/>
        <v>0</v>
      </c>
      <c r="BU166" s="30">
        <f t="shared" si="101"/>
        <v>0</v>
      </c>
      <c r="BV166" s="30">
        <f t="shared" si="101"/>
        <v>0</v>
      </c>
      <c r="BW166" s="30">
        <f t="shared" si="101"/>
        <v>0</v>
      </c>
      <c r="BX166" s="30">
        <f t="shared" si="101"/>
        <v>0</v>
      </c>
      <c r="BY166" s="30">
        <f t="shared" si="101"/>
        <v>0</v>
      </c>
      <c r="BZ166" s="30">
        <f t="shared" si="101"/>
        <v>0</v>
      </c>
      <c r="CA166" s="30">
        <f t="shared" si="101"/>
        <v>0</v>
      </c>
      <c r="CB166" s="30">
        <f t="shared" si="101"/>
        <v>0</v>
      </c>
      <c r="CC166" s="30">
        <f t="shared" si="101"/>
        <v>0</v>
      </c>
      <c r="CD166" s="30">
        <f t="shared" si="101"/>
        <v>0</v>
      </c>
      <c r="CE166" s="30">
        <f t="shared" si="101"/>
        <v>0</v>
      </c>
      <c r="CF166" s="30">
        <f t="shared" si="101"/>
        <v>0</v>
      </c>
      <c r="CG166" s="30">
        <f t="shared" si="101"/>
        <v>0</v>
      </c>
      <c r="CH166" s="34">
        <f t="shared" si="101"/>
        <v>0</v>
      </c>
    </row>
    <row r="167" spans="1:86" hidden="1" x14ac:dyDescent="0.3">
      <c r="A167" s="551"/>
      <c r="B167" s="309" t="s">
        <v>62</v>
      </c>
      <c r="C167" s="30">
        <f t="shared" si="102"/>
        <v>0</v>
      </c>
      <c r="D167" s="30">
        <f t="shared" si="103"/>
        <v>0</v>
      </c>
      <c r="E167" s="30">
        <f t="shared" si="104"/>
        <v>0</v>
      </c>
      <c r="F167" s="30">
        <f t="shared" si="104"/>
        <v>0</v>
      </c>
      <c r="G167" s="30">
        <f t="shared" si="104"/>
        <v>0</v>
      </c>
      <c r="H167" s="30">
        <f t="shared" si="104"/>
        <v>0</v>
      </c>
      <c r="I167" s="30">
        <f t="shared" si="104"/>
        <v>0</v>
      </c>
      <c r="J167" s="30">
        <f t="shared" si="104"/>
        <v>0</v>
      </c>
      <c r="K167" s="30">
        <f t="shared" si="104"/>
        <v>0</v>
      </c>
      <c r="L167" s="30">
        <f t="shared" si="104"/>
        <v>0</v>
      </c>
      <c r="M167" s="30">
        <f t="shared" si="104"/>
        <v>0</v>
      </c>
      <c r="N167" s="30">
        <f t="shared" si="104"/>
        <v>0</v>
      </c>
      <c r="O167" s="30">
        <f t="shared" si="104"/>
        <v>0</v>
      </c>
      <c r="P167" s="30">
        <f t="shared" si="104"/>
        <v>0</v>
      </c>
      <c r="Q167" s="30">
        <f t="shared" si="104"/>
        <v>0</v>
      </c>
      <c r="R167" s="30">
        <f t="shared" si="104"/>
        <v>0</v>
      </c>
      <c r="S167" s="30">
        <f t="shared" si="104"/>
        <v>0</v>
      </c>
      <c r="T167" s="30">
        <f t="shared" si="104"/>
        <v>0</v>
      </c>
      <c r="U167" s="30">
        <f t="shared" si="104"/>
        <v>0</v>
      </c>
      <c r="V167" s="30">
        <f t="shared" si="104"/>
        <v>0</v>
      </c>
      <c r="W167" s="30">
        <f t="shared" si="104"/>
        <v>0</v>
      </c>
      <c r="X167" s="30">
        <f t="shared" si="104"/>
        <v>0</v>
      </c>
      <c r="Y167" s="30">
        <f t="shared" si="104"/>
        <v>0</v>
      </c>
      <c r="Z167" s="30">
        <f t="shared" si="104"/>
        <v>0</v>
      </c>
      <c r="AA167" s="30">
        <f t="shared" si="104"/>
        <v>0</v>
      </c>
      <c r="AB167" s="30">
        <f t="shared" si="104"/>
        <v>0</v>
      </c>
      <c r="AC167" s="30">
        <f t="shared" si="104"/>
        <v>0</v>
      </c>
      <c r="AD167" s="30">
        <f t="shared" si="104"/>
        <v>0</v>
      </c>
      <c r="AE167" s="30">
        <f t="shared" si="104"/>
        <v>0</v>
      </c>
      <c r="AF167" s="30">
        <f t="shared" si="104"/>
        <v>0</v>
      </c>
      <c r="AG167" s="30">
        <f t="shared" si="104"/>
        <v>0</v>
      </c>
      <c r="AH167" s="30">
        <f t="shared" si="104"/>
        <v>0</v>
      </c>
      <c r="AI167" s="30">
        <f t="shared" si="104"/>
        <v>0</v>
      </c>
      <c r="AJ167" s="30">
        <f t="shared" si="104"/>
        <v>0</v>
      </c>
      <c r="AK167" s="30">
        <f t="shared" si="104"/>
        <v>0</v>
      </c>
      <c r="AL167" s="30">
        <f t="shared" si="104"/>
        <v>0</v>
      </c>
      <c r="AM167" s="30">
        <f t="shared" si="104"/>
        <v>0</v>
      </c>
      <c r="AN167" s="30">
        <f t="shared" si="104"/>
        <v>0</v>
      </c>
      <c r="AO167" s="30">
        <f t="shared" si="104"/>
        <v>0</v>
      </c>
      <c r="AP167" s="30">
        <f t="shared" si="104"/>
        <v>0</v>
      </c>
      <c r="AQ167" s="30">
        <f t="shared" si="104"/>
        <v>0</v>
      </c>
      <c r="AR167" s="30">
        <f t="shared" si="104"/>
        <v>0</v>
      </c>
      <c r="AS167" s="30">
        <f t="shared" si="104"/>
        <v>0</v>
      </c>
      <c r="AT167" s="30">
        <f t="shared" si="104"/>
        <v>0</v>
      </c>
      <c r="AU167" s="30">
        <f t="shared" si="104"/>
        <v>0</v>
      </c>
      <c r="AV167" s="30">
        <f t="shared" si="104"/>
        <v>0</v>
      </c>
      <c r="AW167" s="30">
        <f t="shared" si="104"/>
        <v>0</v>
      </c>
      <c r="AX167" s="30">
        <f t="shared" si="104"/>
        <v>0</v>
      </c>
      <c r="AY167" s="30">
        <f t="shared" si="104"/>
        <v>0</v>
      </c>
      <c r="AZ167" s="30">
        <f t="shared" si="104"/>
        <v>0</v>
      </c>
      <c r="BA167" s="30">
        <f t="shared" si="104"/>
        <v>0</v>
      </c>
      <c r="BB167" s="30">
        <f t="shared" si="104"/>
        <v>0</v>
      </c>
      <c r="BC167" s="30">
        <f t="shared" si="104"/>
        <v>0</v>
      </c>
      <c r="BD167" s="30">
        <f t="shared" si="104"/>
        <v>0</v>
      </c>
      <c r="BE167" s="30">
        <f t="shared" si="104"/>
        <v>0</v>
      </c>
      <c r="BF167" s="30">
        <f t="shared" si="104"/>
        <v>0</v>
      </c>
      <c r="BG167" s="30">
        <f t="shared" si="104"/>
        <v>0</v>
      </c>
      <c r="BH167" s="30">
        <f t="shared" si="104"/>
        <v>0</v>
      </c>
      <c r="BI167" s="30">
        <f t="shared" si="104"/>
        <v>0</v>
      </c>
      <c r="BJ167" s="30">
        <f t="shared" si="104"/>
        <v>0</v>
      </c>
      <c r="BK167" s="30">
        <f t="shared" si="104"/>
        <v>0</v>
      </c>
      <c r="BL167" s="30">
        <f t="shared" si="104"/>
        <v>0</v>
      </c>
      <c r="BM167" s="30">
        <f t="shared" si="104"/>
        <v>0</v>
      </c>
      <c r="BN167" s="30">
        <f t="shared" si="104"/>
        <v>0</v>
      </c>
      <c r="BO167" s="30">
        <f t="shared" si="104"/>
        <v>0</v>
      </c>
      <c r="BP167" s="30">
        <f t="shared" ref="BP167:CH170" si="105">IF(BP28=0,0,((BP10*0.5)+BO28-BP46)*BP83*BP132*BP$2)</f>
        <v>0</v>
      </c>
      <c r="BQ167" s="30">
        <f t="shared" si="105"/>
        <v>0</v>
      </c>
      <c r="BR167" s="30">
        <f t="shared" si="105"/>
        <v>0</v>
      </c>
      <c r="BS167" s="30">
        <f t="shared" si="105"/>
        <v>0</v>
      </c>
      <c r="BT167" s="30">
        <f t="shared" si="105"/>
        <v>0</v>
      </c>
      <c r="BU167" s="30">
        <f t="shared" si="105"/>
        <v>0</v>
      </c>
      <c r="BV167" s="30">
        <f t="shared" si="105"/>
        <v>0</v>
      </c>
      <c r="BW167" s="30">
        <f t="shared" si="105"/>
        <v>0</v>
      </c>
      <c r="BX167" s="30">
        <f t="shared" si="105"/>
        <v>0</v>
      </c>
      <c r="BY167" s="30">
        <f t="shared" si="105"/>
        <v>0</v>
      </c>
      <c r="BZ167" s="30">
        <f t="shared" si="105"/>
        <v>0</v>
      </c>
      <c r="CA167" s="30">
        <f t="shared" si="105"/>
        <v>0</v>
      </c>
      <c r="CB167" s="30">
        <f t="shared" si="105"/>
        <v>0</v>
      </c>
      <c r="CC167" s="30">
        <f t="shared" si="105"/>
        <v>0</v>
      </c>
      <c r="CD167" s="30">
        <f t="shared" si="105"/>
        <v>0</v>
      </c>
      <c r="CE167" s="30">
        <f t="shared" si="105"/>
        <v>0</v>
      </c>
      <c r="CF167" s="30">
        <f t="shared" si="105"/>
        <v>0</v>
      </c>
      <c r="CG167" s="30">
        <f t="shared" si="105"/>
        <v>0</v>
      </c>
      <c r="CH167" s="34">
        <f t="shared" si="105"/>
        <v>0</v>
      </c>
    </row>
    <row r="168" spans="1:86" hidden="1" x14ac:dyDescent="0.3">
      <c r="A168" s="551"/>
      <c r="B168" s="309" t="s">
        <v>63</v>
      </c>
      <c r="C168" s="30">
        <f t="shared" si="102"/>
        <v>0</v>
      </c>
      <c r="D168" s="30">
        <f t="shared" si="103"/>
        <v>0</v>
      </c>
      <c r="E168" s="30">
        <f t="shared" ref="E168:BP171" si="106">IF(E29=0,0,((E11*0.5)+D29-E47)*E84*E133*E$2)</f>
        <v>0</v>
      </c>
      <c r="F168" s="30">
        <f t="shared" si="106"/>
        <v>0</v>
      </c>
      <c r="G168" s="30">
        <f t="shared" si="106"/>
        <v>0</v>
      </c>
      <c r="H168" s="30">
        <f t="shared" si="106"/>
        <v>0</v>
      </c>
      <c r="I168" s="30">
        <f t="shared" si="106"/>
        <v>0</v>
      </c>
      <c r="J168" s="30">
        <f t="shared" si="106"/>
        <v>0</v>
      </c>
      <c r="K168" s="30">
        <f t="shared" si="106"/>
        <v>0</v>
      </c>
      <c r="L168" s="30">
        <f t="shared" si="106"/>
        <v>0</v>
      </c>
      <c r="M168" s="30">
        <f t="shared" si="106"/>
        <v>0</v>
      </c>
      <c r="N168" s="30">
        <f t="shared" si="106"/>
        <v>25.667165830407775</v>
      </c>
      <c r="O168" s="30">
        <f t="shared" si="106"/>
        <v>74.543989240393003</v>
      </c>
      <c r="P168" s="30">
        <f t="shared" si="106"/>
        <v>64.489207069374061</v>
      </c>
      <c r="Q168" s="30">
        <f t="shared" si="106"/>
        <v>42.973483205030668</v>
      </c>
      <c r="R168" s="30">
        <f t="shared" si="106"/>
        <v>20.352095959447357</v>
      </c>
      <c r="S168" s="30">
        <f t="shared" si="106"/>
        <v>47.325687499363426</v>
      </c>
      <c r="T168" s="30">
        <f t="shared" si="106"/>
        <v>301.86090962548855</v>
      </c>
      <c r="U168" s="30">
        <f t="shared" si="106"/>
        <v>281.06569435499085</v>
      </c>
      <c r="V168" s="30">
        <f t="shared" si="106"/>
        <v>306.41214997904046</v>
      </c>
      <c r="W168" s="30">
        <f t="shared" si="106"/>
        <v>156.71306521043132</v>
      </c>
      <c r="X168" s="30">
        <f t="shared" si="106"/>
        <v>25.776904434305994</v>
      </c>
      <c r="Y168" s="30">
        <f t="shared" si="106"/>
        <v>62.363688178579316</v>
      </c>
      <c r="Z168" s="30">
        <f t="shared" si="106"/>
        <v>51.33433166081555</v>
      </c>
      <c r="AA168" s="30">
        <f t="shared" si="106"/>
        <v>74.543989240393003</v>
      </c>
      <c r="AB168" s="30">
        <f t="shared" si="106"/>
        <v>64.489207069374061</v>
      </c>
      <c r="AC168" s="30">
        <f t="shared" si="106"/>
        <v>42.973483205030668</v>
      </c>
      <c r="AD168" s="30">
        <f t="shared" si="106"/>
        <v>20.352095959447357</v>
      </c>
      <c r="AE168" s="30">
        <f t="shared" si="106"/>
        <v>47.325687499363426</v>
      </c>
      <c r="AF168" s="30">
        <f t="shared" si="106"/>
        <v>301.86090962548855</v>
      </c>
      <c r="AG168" s="30">
        <f t="shared" si="106"/>
        <v>281.06569435499085</v>
      </c>
      <c r="AH168" s="30">
        <f t="shared" si="106"/>
        <v>306.41214997904046</v>
      </c>
      <c r="AI168" s="30">
        <f t="shared" si="106"/>
        <v>156.71306521043132</v>
      </c>
      <c r="AJ168" s="30">
        <f t="shared" si="106"/>
        <v>25.776904434305994</v>
      </c>
      <c r="AK168" s="30">
        <f t="shared" si="106"/>
        <v>62.363688178579316</v>
      </c>
      <c r="AL168" s="30">
        <f t="shared" si="106"/>
        <v>51.33433166081555</v>
      </c>
      <c r="AM168" s="30">
        <f t="shared" si="106"/>
        <v>74.543989240393003</v>
      </c>
      <c r="AN168" s="30">
        <f t="shared" si="106"/>
        <v>64.489207069374061</v>
      </c>
      <c r="AO168" s="30">
        <f t="shared" si="106"/>
        <v>42.973483205030668</v>
      </c>
      <c r="AP168" s="30">
        <f t="shared" si="106"/>
        <v>20.352095959447357</v>
      </c>
      <c r="AQ168" s="30">
        <f t="shared" si="106"/>
        <v>47.325687499363426</v>
      </c>
      <c r="AR168" s="30">
        <f t="shared" si="106"/>
        <v>301.86090962548855</v>
      </c>
      <c r="AS168" s="30">
        <f t="shared" si="106"/>
        <v>281.06569435499085</v>
      </c>
      <c r="AT168" s="30">
        <f t="shared" si="106"/>
        <v>306.41214997904046</v>
      </c>
      <c r="AU168" s="30">
        <f t="shared" si="106"/>
        <v>156.71306521043132</v>
      </c>
      <c r="AV168" s="30">
        <f t="shared" si="106"/>
        <v>25.776904434305994</v>
      </c>
      <c r="AW168" s="30">
        <f t="shared" si="106"/>
        <v>62.363688178579316</v>
      </c>
      <c r="AX168" s="30">
        <f t="shared" si="106"/>
        <v>51.33433166081555</v>
      </c>
      <c r="AY168" s="30">
        <f t="shared" si="106"/>
        <v>74.543989240393003</v>
      </c>
      <c r="AZ168" s="30">
        <f t="shared" si="106"/>
        <v>64.489207069374061</v>
      </c>
      <c r="BA168" s="30">
        <f t="shared" si="106"/>
        <v>42.973483205030668</v>
      </c>
      <c r="BB168" s="30">
        <f t="shared" si="106"/>
        <v>20.352095959447357</v>
      </c>
      <c r="BC168" s="30">
        <f t="shared" si="106"/>
        <v>47.325687499363426</v>
      </c>
      <c r="BD168" s="30">
        <f t="shared" si="106"/>
        <v>301.86090962548855</v>
      </c>
      <c r="BE168" s="30">
        <f t="shared" si="106"/>
        <v>281.06569435499085</v>
      </c>
      <c r="BF168" s="30">
        <f t="shared" si="106"/>
        <v>306.41214997904046</v>
      </c>
      <c r="BG168" s="30">
        <f t="shared" si="106"/>
        <v>156.71306521043132</v>
      </c>
      <c r="BH168" s="30">
        <f t="shared" si="106"/>
        <v>25.776904434305994</v>
      </c>
      <c r="BI168" s="30">
        <f t="shared" si="106"/>
        <v>62.363688178579316</v>
      </c>
      <c r="BJ168" s="30">
        <f t="shared" si="106"/>
        <v>51.33433166081555</v>
      </c>
      <c r="BK168" s="30">
        <f t="shared" si="106"/>
        <v>74.543989240393003</v>
      </c>
      <c r="BL168" s="30">
        <f t="shared" si="106"/>
        <v>64.489207069374061</v>
      </c>
      <c r="BM168" s="30">
        <f t="shared" si="106"/>
        <v>42.973483205030668</v>
      </c>
      <c r="BN168" s="30">
        <f t="shared" si="106"/>
        <v>20.352095959447357</v>
      </c>
      <c r="BO168" s="30">
        <f t="shared" si="106"/>
        <v>47.325687499363426</v>
      </c>
      <c r="BP168" s="30">
        <f t="shared" si="106"/>
        <v>301.86090962548855</v>
      </c>
      <c r="BQ168" s="30">
        <f t="shared" si="105"/>
        <v>281.06569435499085</v>
      </c>
      <c r="BR168" s="30">
        <f t="shared" si="105"/>
        <v>306.41214997904046</v>
      </c>
      <c r="BS168" s="30">
        <f t="shared" si="105"/>
        <v>156.71306521043132</v>
      </c>
      <c r="BT168" s="30">
        <f t="shared" si="105"/>
        <v>25.776904434305994</v>
      </c>
      <c r="BU168" s="30">
        <f t="shared" si="105"/>
        <v>62.363688178579316</v>
      </c>
      <c r="BV168" s="30">
        <f t="shared" si="105"/>
        <v>51.33433166081555</v>
      </c>
      <c r="BW168" s="30">
        <f t="shared" si="105"/>
        <v>74.543989240393003</v>
      </c>
      <c r="BX168" s="30">
        <f t="shared" si="105"/>
        <v>64.489207069374061</v>
      </c>
      <c r="BY168" s="30">
        <f t="shared" si="105"/>
        <v>42.973483205030668</v>
      </c>
      <c r="BZ168" s="30">
        <f t="shared" si="105"/>
        <v>20.352095959447357</v>
      </c>
      <c r="CA168" s="30">
        <f t="shared" si="105"/>
        <v>47.325687499363426</v>
      </c>
      <c r="CB168" s="30">
        <f t="shared" si="105"/>
        <v>301.86090962548855</v>
      </c>
      <c r="CC168" s="30">
        <f t="shared" si="105"/>
        <v>281.06569435499085</v>
      </c>
      <c r="CD168" s="30">
        <f t="shared" si="105"/>
        <v>306.41214997904046</v>
      </c>
      <c r="CE168" s="30">
        <f t="shared" si="105"/>
        <v>156.71306521043132</v>
      </c>
      <c r="CF168" s="30">
        <f t="shared" si="105"/>
        <v>25.776904434305994</v>
      </c>
      <c r="CG168" s="30">
        <f t="shared" si="105"/>
        <v>62.363688178579316</v>
      </c>
      <c r="CH168" s="34">
        <f t="shared" si="105"/>
        <v>51.33433166081555</v>
      </c>
    </row>
    <row r="169" spans="1:86" ht="15.75" hidden="1" customHeight="1" x14ac:dyDescent="0.3">
      <c r="A169" s="551"/>
      <c r="B169" s="309" t="s">
        <v>64</v>
      </c>
      <c r="C169" s="30">
        <f t="shared" si="102"/>
        <v>66.045399216912088</v>
      </c>
      <c r="D169" s="30">
        <f t="shared" si="103"/>
        <v>102.91993841348186</v>
      </c>
      <c r="E169" s="30">
        <f t="shared" si="106"/>
        <v>111.74111167324145</v>
      </c>
      <c r="F169" s="30">
        <f t="shared" si="106"/>
        <v>369.67599031284379</v>
      </c>
      <c r="G169" s="30">
        <f t="shared" si="106"/>
        <v>1092.6682250898023</v>
      </c>
      <c r="H169" s="30">
        <f t="shared" si="106"/>
        <v>2240.8562584968531</v>
      </c>
      <c r="I169" s="30">
        <f t="shared" si="106"/>
        <v>2527.7656937217043</v>
      </c>
      <c r="J169" s="30">
        <f t="shared" si="106"/>
        <v>2043.6034758615765</v>
      </c>
      <c r="K169" s="30">
        <f t="shared" si="106"/>
        <v>2191.6888103260667</v>
      </c>
      <c r="L169" s="30">
        <f t="shared" si="106"/>
        <v>1503.7976760219403</v>
      </c>
      <c r="M169" s="30">
        <f t="shared" si="106"/>
        <v>1593.1318496848073</v>
      </c>
      <c r="N169" s="30">
        <f t="shared" si="106"/>
        <v>1901.0715393667233</v>
      </c>
      <c r="O169" s="30">
        <f t="shared" si="106"/>
        <v>1855.8286459999551</v>
      </c>
      <c r="P169" s="30">
        <f t="shared" si="106"/>
        <v>1428.7787079271893</v>
      </c>
      <c r="Q169" s="30">
        <f t="shared" si="106"/>
        <v>1575.4844383159873</v>
      </c>
      <c r="R169" s="30">
        <f t="shared" si="106"/>
        <v>1751.9288755207554</v>
      </c>
      <c r="S169" s="30">
        <f t="shared" si="106"/>
        <v>2888.4759604880401</v>
      </c>
      <c r="T169" s="30">
        <f t="shared" si="106"/>
        <v>5663.9932466907867</v>
      </c>
      <c r="U169" s="30">
        <f t="shared" si="106"/>
        <v>6316.5385110942225</v>
      </c>
      <c r="V169" s="30">
        <f t="shared" si="106"/>
        <v>5011.897384842413</v>
      </c>
      <c r="W169" s="30">
        <f t="shared" si="106"/>
        <v>5301.4287783646423</v>
      </c>
      <c r="X169" s="30">
        <f t="shared" si="106"/>
        <v>3206.2302099447666</v>
      </c>
      <c r="Y169" s="30">
        <f t="shared" si="106"/>
        <v>2093.4903609357302</v>
      </c>
      <c r="Z169" s="30">
        <f t="shared" si="106"/>
        <v>1901.0715393667233</v>
      </c>
      <c r="AA169" s="30">
        <f t="shared" si="106"/>
        <v>1855.8286459999551</v>
      </c>
      <c r="AB169" s="30">
        <f t="shared" si="106"/>
        <v>1428.7787079271893</v>
      </c>
      <c r="AC169" s="30">
        <f t="shared" si="106"/>
        <v>1575.4844383159873</v>
      </c>
      <c r="AD169" s="30">
        <f t="shared" si="106"/>
        <v>1751.9288755207554</v>
      </c>
      <c r="AE169" s="30">
        <f t="shared" si="106"/>
        <v>2888.4759604880401</v>
      </c>
      <c r="AF169" s="30">
        <f t="shared" si="106"/>
        <v>5663.9932466907867</v>
      </c>
      <c r="AG169" s="30">
        <f t="shared" si="106"/>
        <v>6316.5385110942225</v>
      </c>
      <c r="AH169" s="30">
        <f t="shared" si="106"/>
        <v>5011.897384842413</v>
      </c>
      <c r="AI169" s="30">
        <f t="shared" si="106"/>
        <v>5301.4287783646423</v>
      </c>
      <c r="AJ169" s="30">
        <f t="shared" si="106"/>
        <v>3206.2302099447666</v>
      </c>
      <c r="AK169" s="30">
        <f t="shared" si="106"/>
        <v>2093.4903609357302</v>
      </c>
      <c r="AL169" s="30">
        <f t="shared" si="106"/>
        <v>1901.0715393667233</v>
      </c>
      <c r="AM169" s="30">
        <f t="shared" si="106"/>
        <v>1855.8286459999551</v>
      </c>
      <c r="AN169" s="30">
        <f t="shared" si="106"/>
        <v>1428.7787079271893</v>
      </c>
      <c r="AO169" s="30">
        <f t="shared" si="106"/>
        <v>1575.4844383159873</v>
      </c>
      <c r="AP169" s="30">
        <f t="shared" si="106"/>
        <v>1751.9288755207554</v>
      </c>
      <c r="AQ169" s="30">
        <f t="shared" si="106"/>
        <v>2888.4759604880401</v>
      </c>
      <c r="AR169" s="30">
        <f t="shared" si="106"/>
        <v>5663.9932466907867</v>
      </c>
      <c r="AS169" s="30">
        <f t="shared" si="106"/>
        <v>6316.5385110942225</v>
      </c>
      <c r="AT169" s="30">
        <f t="shared" si="106"/>
        <v>5011.897384842413</v>
      </c>
      <c r="AU169" s="30">
        <f t="shared" si="106"/>
        <v>5301.4287783646423</v>
      </c>
      <c r="AV169" s="30">
        <f t="shared" si="106"/>
        <v>3206.2302099447666</v>
      </c>
      <c r="AW169" s="30">
        <f t="shared" si="106"/>
        <v>2093.4903609357302</v>
      </c>
      <c r="AX169" s="30">
        <f t="shared" si="106"/>
        <v>1901.0715393667233</v>
      </c>
      <c r="AY169" s="30">
        <f t="shared" si="106"/>
        <v>1855.8286459999551</v>
      </c>
      <c r="AZ169" s="30">
        <f t="shared" si="106"/>
        <v>1428.7787079271893</v>
      </c>
      <c r="BA169" s="30">
        <f t="shared" si="106"/>
        <v>1575.4844383159873</v>
      </c>
      <c r="BB169" s="30">
        <f t="shared" si="106"/>
        <v>1751.9288755207554</v>
      </c>
      <c r="BC169" s="30">
        <f t="shared" si="106"/>
        <v>2888.4759604880401</v>
      </c>
      <c r="BD169" s="30">
        <f t="shared" si="106"/>
        <v>5663.9932466907867</v>
      </c>
      <c r="BE169" s="30">
        <f t="shared" si="106"/>
        <v>6316.5385110942225</v>
      </c>
      <c r="BF169" s="30">
        <f t="shared" si="106"/>
        <v>5011.897384842413</v>
      </c>
      <c r="BG169" s="30">
        <f t="shared" si="106"/>
        <v>5301.4287783646423</v>
      </c>
      <c r="BH169" s="30">
        <f t="shared" si="106"/>
        <v>3206.2302099447666</v>
      </c>
      <c r="BI169" s="30">
        <f t="shared" si="106"/>
        <v>2093.4903609357302</v>
      </c>
      <c r="BJ169" s="30">
        <f t="shared" si="106"/>
        <v>1901.0715393667233</v>
      </c>
      <c r="BK169" s="30">
        <f t="shared" si="106"/>
        <v>1855.8286459999551</v>
      </c>
      <c r="BL169" s="30">
        <f t="shared" si="106"/>
        <v>1428.7787079271893</v>
      </c>
      <c r="BM169" s="30">
        <f t="shared" si="106"/>
        <v>1575.4844383159873</v>
      </c>
      <c r="BN169" s="30">
        <f t="shared" si="106"/>
        <v>1751.9288755207554</v>
      </c>
      <c r="BO169" s="30">
        <f t="shared" si="106"/>
        <v>2888.4759604880401</v>
      </c>
      <c r="BP169" s="30">
        <f t="shared" si="106"/>
        <v>5663.9932466907867</v>
      </c>
      <c r="BQ169" s="30">
        <f t="shared" si="105"/>
        <v>6316.5385110942225</v>
      </c>
      <c r="BR169" s="30">
        <f t="shared" si="105"/>
        <v>5011.897384842413</v>
      </c>
      <c r="BS169" s="30">
        <f t="shared" si="105"/>
        <v>5301.4287783646423</v>
      </c>
      <c r="BT169" s="30">
        <f t="shared" si="105"/>
        <v>3206.2302099447666</v>
      </c>
      <c r="BU169" s="30">
        <f t="shared" si="105"/>
        <v>2093.4903609357302</v>
      </c>
      <c r="BV169" s="30">
        <f t="shared" si="105"/>
        <v>1901.0715393667233</v>
      </c>
      <c r="BW169" s="30">
        <f t="shared" si="105"/>
        <v>1855.8286459999551</v>
      </c>
      <c r="BX169" s="30">
        <f t="shared" si="105"/>
        <v>1428.7787079271893</v>
      </c>
      <c r="BY169" s="30">
        <f t="shared" si="105"/>
        <v>1575.4844383159873</v>
      </c>
      <c r="BZ169" s="30">
        <f t="shared" si="105"/>
        <v>1751.9288755207554</v>
      </c>
      <c r="CA169" s="30">
        <f t="shared" si="105"/>
        <v>2888.4759604880401</v>
      </c>
      <c r="CB169" s="30">
        <f t="shared" si="105"/>
        <v>5663.9932466907867</v>
      </c>
      <c r="CC169" s="30">
        <f t="shared" si="105"/>
        <v>6316.5385110942225</v>
      </c>
      <c r="CD169" s="30">
        <f t="shared" si="105"/>
        <v>5011.897384842413</v>
      </c>
      <c r="CE169" s="30">
        <f t="shared" si="105"/>
        <v>5301.4287783646423</v>
      </c>
      <c r="CF169" s="30">
        <f t="shared" si="105"/>
        <v>3206.2302099447666</v>
      </c>
      <c r="CG169" s="30">
        <f t="shared" si="105"/>
        <v>2093.4903609357302</v>
      </c>
      <c r="CH169" s="34">
        <f t="shared" si="105"/>
        <v>1901.0715393667233</v>
      </c>
    </row>
    <row r="170" spans="1:86" hidden="1" x14ac:dyDescent="0.3">
      <c r="A170" s="551"/>
      <c r="B170" s="309" t="s">
        <v>65</v>
      </c>
      <c r="C170" s="30">
        <f t="shared" si="102"/>
        <v>0</v>
      </c>
      <c r="D170" s="30">
        <f t="shared" si="103"/>
        <v>0</v>
      </c>
      <c r="E170" s="30">
        <f t="shared" si="106"/>
        <v>0</v>
      </c>
      <c r="F170" s="30">
        <f t="shared" si="106"/>
        <v>0</v>
      </c>
      <c r="G170" s="30">
        <f t="shared" si="106"/>
        <v>0</v>
      </c>
      <c r="H170" s="30">
        <f t="shared" si="106"/>
        <v>0</v>
      </c>
      <c r="I170" s="30">
        <f t="shared" si="106"/>
        <v>0</v>
      </c>
      <c r="J170" s="30">
        <f t="shared" si="106"/>
        <v>0</v>
      </c>
      <c r="K170" s="30">
        <f t="shared" si="106"/>
        <v>0</v>
      </c>
      <c r="L170" s="30">
        <f t="shared" si="106"/>
        <v>0</v>
      </c>
      <c r="M170" s="30">
        <f t="shared" si="106"/>
        <v>0</v>
      </c>
      <c r="N170" s="30">
        <f t="shared" si="106"/>
        <v>0</v>
      </c>
      <c r="O170" s="30">
        <f t="shared" si="106"/>
        <v>0</v>
      </c>
      <c r="P170" s="30">
        <f t="shared" si="106"/>
        <v>0</v>
      </c>
      <c r="Q170" s="30">
        <f t="shared" si="106"/>
        <v>0</v>
      </c>
      <c r="R170" s="30">
        <f t="shared" si="106"/>
        <v>0</v>
      </c>
      <c r="S170" s="30">
        <f t="shared" si="106"/>
        <v>0</v>
      </c>
      <c r="T170" s="30">
        <f t="shared" si="106"/>
        <v>0</v>
      </c>
      <c r="U170" s="30">
        <f t="shared" si="106"/>
        <v>0</v>
      </c>
      <c r="V170" s="30">
        <f t="shared" si="106"/>
        <v>0</v>
      </c>
      <c r="W170" s="30">
        <f t="shared" si="106"/>
        <v>0</v>
      </c>
      <c r="X170" s="30">
        <f t="shared" si="106"/>
        <v>0</v>
      </c>
      <c r="Y170" s="30">
        <f t="shared" si="106"/>
        <v>0</v>
      </c>
      <c r="Z170" s="30">
        <f t="shared" si="106"/>
        <v>0</v>
      </c>
      <c r="AA170" s="30">
        <f t="shared" si="106"/>
        <v>0</v>
      </c>
      <c r="AB170" s="30">
        <f t="shared" si="106"/>
        <v>0</v>
      </c>
      <c r="AC170" s="30">
        <f t="shared" si="106"/>
        <v>0</v>
      </c>
      <c r="AD170" s="30">
        <f t="shared" si="106"/>
        <v>0</v>
      </c>
      <c r="AE170" s="30">
        <f t="shared" si="106"/>
        <v>0</v>
      </c>
      <c r="AF170" s="30">
        <f t="shared" si="106"/>
        <v>0</v>
      </c>
      <c r="AG170" s="30">
        <f t="shared" si="106"/>
        <v>0</v>
      </c>
      <c r="AH170" s="30">
        <f t="shared" si="106"/>
        <v>0</v>
      </c>
      <c r="AI170" s="30">
        <f t="shared" si="106"/>
        <v>0</v>
      </c>
      <c r="AJ170" s="30">
        <f t="shared" si="106"/>
        <v>0</v>
      </c>
      <c r="AK170" s="30">
        <f t="shared" si="106"/>
        <v>0</v>
      </c>
      <c r="AL170" s="30">
        <f t="shared" si="106"/>
        <v>0</v>
      </c>
      <c r="AM170" s="30">
        <f t="shared" si="106"/>
        <v>0</v>
      </c>
      <c r="AN170" s="30">
        <f t="shared" si="106"/>
        <v>0</v>
      </c>
      <c r="AO170" s="30">
        <f t="shared" si="106"/>
        <v>0</v>
      </c>
      <c r="AP170" s="30">
        <f t="shared" si="106"/>
        <v>0</v>
      </c>
      <c r="AQ170" s="30">
        <f t="shared" si="106"/>
        <v>0</v>
      </c>
      <c r="AR170" s="30">
        <f t="shared" si="106"/>
        <v>0</v>
      </c>
      <c r="AS170" s="30">
        <f t="shared" si="106"/>
        <v>0</v>
      </c>
      <c r="AT170" s="30">
        <f t="shared" si="106"/>
        <v>0</v>
      </c>
      <c r="AU170" s="30">
        <f t="shared" si="106"/>
        <v>0</v>
      </c>
      <c r="AV170" s="30">
        <f t="shared" si="106"/>
        <v>0</v>
      </c>
      <c r="AW170" s="30">
        <f t="shared" si="106"/>
        <v>0</v>
      </c>
      <c r="AX170" s="30">
        <f t="shared" si="106"/>
        <v>0</v>
      </c>
      <c r="AY170" s="30">
        <f t="shared" si="106"/>
        <v>0</v>
      </c>
      <c r="AZ170" s="30">
        <f t="shared" si="106"/>
        <v>0</v>
      </c>
      <c r="BA170" s="30">
        <f t="shared" si="106"/>
        <v>0</v>
      </c>
      <c r="BB170" s="30">
        <f t="shared" si="106"/>
        <v>0</v>
      </c>
      <c r="BC170" s="30">
        <f t="shared" si="106"/>
        <v>0</v>
      </c>
      <c r="BD170" s="30">
        <f t="shared" si="106"/>
        <v>0</v>
      </c>
      <c r="BE170" s="30">
        <f t="shared" si="106"/>
        <v>0</v>
      </c>
      <c r="BF170" s="30">
        <f t="shared" si="106"/>
        <v>0</v>
      </c>
      <c r="BG170" s="30">
        <f t="shared" si="106"/>
        <v>0</v>
      </c>
      <c r="BH170" s="30">
        <f t="shared" si="106"/>
        <v>0</v>
      </c>
      <c r="BI170" s="30">
        <f t="shared" si="106"/>
        <v>0</v>
      </c>
      <c r="BJ170" s="30">
        <f t="shared" si="106"/>
        <v>0</v>
      </c>
      <c r="BK170" s="30">
        <f t="shared" si="106"/>
        <v>0</v>
      </c>
      <c r="BL170" s="30">
        <f t="shared" si="106"/>
        <v>0</v>
      </c>
      <c r="BM170" s="30">
        <f t="shared" si="106"/>
        <v>0</v>
      </c>
      <c r="BN170" s="30">
        <f t="shared" si="106"/>
        <v>0</v>
      </c>
      <c r="BO170" s="30">
        <f t="shared" si="106"/>
        <v>0</v>
      </c>
      <c r="BP170" s="30">
        <f t="shared" si="106"/>
        <v>0</v>
      </c>
      <c r="BQ170" s="30">
        <f t="shared" si="105"/>
        <v>0</v>
      </c>
      <c r="BR170" s="30">
        <f t="shared" si="105"/>
        <v>0</v>
      </c>
      <c r="BS170" s="30">
        <f t="shared" si="105"/>
        <v>0</v>
      </c>
      <c r="BT170" s="30">
        <f t="shared" si="105"/>
        <v>0</v>
      </c>
      <c r="BU170" s="30">
        <f t="shared" si="105"/>
        <v>0</v>
      </c>
      <c r="BV170" s="30">
        <f t="shared" si="105"/>
        <v>0</v>
      </c>
      <c r="BW170" s="30">
        <f t="shared" si="105"/>
        <v>0</v>
      </c>
      <c r="BX170" s="30">
        <f t="shared" si="105"/>
        <v>0</v>
      </c>
      <c r="BY170" s="30">
        <f t="shared" si="105"/>
        <v>0</v>
      </c>
      <c r="BZ170" s="30">
        <f t="shared" si="105"/>
        <v>0</v>
      </c>
      <c r="CA170" s="30">
        <f t="shared" si="105"/>
        <v>0</v>
      </c>
      <c r="CB170" s="30">
        <f t="shared" si="105"/>
        <v>0</v>
      </c>
      <c r="CC170" s="30">
        <f t="shared" si="105"/>
        <v>0</v>
      </c>
      <c r="CD170" s="30">
        <f t="shared" si="105"/>
        <v>0</v>
      </c>
      <c r="CE170" s="30">
        <f t="shared" si="105"/>
        <v>0</v>
      </c>
      <c r="CF170" s="30">
        <f t="shared" si="105"/>
        <v>0</v>
      </c>
      <c r="CG170" s="30">
        <f t="shared" si="105"/>
        <v>0</v>
      </c>
      <c r="CH170" s="34">
        <f t="shared" si="105"/>
        <v>0</v>
      </c>
    </row>
    <row r="171" spans="1:86" hidden="1" x14ac:dyDescent="0.3">
      <c r="A171" s="551"/>
      <c r="B171" s="309" t="s">
        <v>144</v>
      </c>
      <c r="C171" s="30">
        <f t="shared" si="102"/>
        <v>0</v>
      </c>
      <c r="D171" s="30">
        <f t="shared" si="103"/>
        <v>0</v>
      </c>
      <c r="E171" s="30">
        <f t="shared" si="106"/>
        <v>0</v>
      </c>
      <c r="F171" s="30">
        <f t="shared" si="106"/>
        <v>0</v>
      </c>
      <c r="G171" s="30">
        <f t="shared" si="106"/>
        <v>0</v>
      </c>
      <c r="H171" s="30">
        <f t="shared" si="106"/>
        <v>0</v>
      </c>
      <c r="I171" s="30">
        <f t="shared" si="106"/>
        <v>0</v>
      </c>
      <c r="J171" s="30">
        <f t="shared" si="106"/>
        <v>606.48784567330995</v>
      </c>
      <c r="K171" s="30">
        <f t="shared" si="106"/>
        <v>1227.2108242087522</v>
      </c>
      <c r="L171" s="30">
        <f t="shared" si="106"/>
        <v>586.44991651698649</v>
      </c>
      <c r="M171" s="30">
        <f t="shared" si="106"/>
        <v>498.26222583198717</v>
      </c>
      <c r="N171" s="30">
        <f t="shared" si="106"/>
        <v>470.91844301677719</v>
      </c>
      <c r="O171" s="30">
        <f t="shared" si="106"/>
        <v>402.99475401589723</v>
      </c>
      <c r="P171" s="30">
        <f t="shared" si="106"/>
        <v>388.89385273202316</v>
      </c>
      <c r="Q171" s="30">
        <f t="shared" si="106"/>
        <v>437.27225264562753</v>
      </c>
      <c r="R171" s="30">
        <f t="shared" si="106"/>
        <v>405.64222930253641</v>
      </c>
      <c r="S171" s="30">
        <f t="shared" si="106"/>
        <v>613.31158154567891</v>
      </c>
      <c r="T171" s="30">
        <f t="shared" si="106"/>
        <v>1491.9889822842617</v>
      </c>
      <c r="U171" s="30">
        <f t="shared" si="106"/>
        <v>1388.9200888681964</v>
      </c>
      <c r="V171" s="30">
        <f t="shared" si="106"/>
        <v>1377.4544422675776</v>
      </c>
      <c r="W171" s="30">
        <f t="shared" si="106"/>
        <v>1393.6198503108706</v>
      </c>
      <c r="X171" s="30">
        <f t="shared" si="106"/>
        <v>665.97216122028112</v>
      </c>
      <c r="Y171" s="30">
        <f t="shared" si="106"/>
        <v>565.82627441152488</v>
      </c>
      <c r="Z171" s="30">
        <f t="shared" si="106"/>
        <v>500.81929858819313</v>
      </c>
      <c r="AA171" s="30">
        <f t="shared" si="106"/>
        <v>402.99475401589723</v>
      </c>
      <c r="AB171" s="30">
        <f t="shared" si="106"/>
        <v>388.89385273202316</v>
      </c>
      <c r="AC171" s="30">
        <f t="shared" si="106"/>
        <v>437.27225264562753</v>
      </c>
      <c r="AD171" s="30">
        <f t="shared" si="106"/>
        <v>405.64222930253641</v>
      </c>
      <c r="AE171" s="30">
        <f t="shared" si="106"/>
        <v>613.31158154567891</v>
      </c>
      <c r="AF171" s="30">
        <f t="shared" si="106"/>
        <v>1491.9889822842617</v>
      </c>
      <c r="AG171" s="30">
        <f t="shared" si="106"/>
        <v>1388.9200888681964</v>
      </c>
      <c r="AH171" s="30">
        <f t="shared" si="106"/>
        <v>1377.4544422675776</v>
      </c>
      <c r="AI171" s="30">
        <f t="shared" si="106"/>
        <v>1393.6198503108706</v>
      </c>
      <c r="AJ171" s="30">
        <f t="shared" si="106"/>
        <v>665.97216122028112</v>
      </c>
      <c r="AK171" s="30">
        <f t="shared" si="106"/>
        <v>565.82627441152488</v>
      </c>
      <c r="AL171" s="30">
        <f t="shared" si="106"/>
        <v>500.81929858819313</v>
      </c>
      <c r="AM171" s="30">
        <f t="shared" si="106"/>
        <v>402.99475401589723</v>
      </c>
      <c r="AN171" s="30">
        <f t="shared" si="106"/>
        <v>388.89385273202316</v>
      </c>
      <c r="AO171" s="30">
        <f t="shared" si="106"/>
        <v>437.27225264562753</v>
      </c>
      <c r="AP171" s="30">
        <f t="shared" si="106"/>
        <v>405.64222930253641</v>
      </c>
      <c r="AQ171" s="30">
        <f t="shared" si="106"/>
        <v>613.31158154567891</v>
      </c>
      <c r="AR171" s="30">
        <f t="shared" si="106"/>
        <v>1491.9889822842617</v>
      </c>
      <c r="AS171" s="30">
        <f t="shared" si="106"/>
        <v>1388.9200888681964</v>
      </c>
      <c r="AT171" s="30">
        <f t="shared" si="106"/>
        <v>1377.4544422675776</v>
      </c>
      <c r="AU171" s="30">
        <f t="shared" si="106"/>
        <v>1393.6198503108706</v>
      </c>
      <c r="AV171" s="30">
        <f t="shared" si="106"/>
        <v>665.97216122028112</v>
      </c>
      <c r="AW171" s="30">
        <f t="shared" si="106"/>
        <v>565.82627441152488</v>
      </c>
      <c r="AX171" s="30">
        <f t="shared" si="106"/>
        <v>500.81929858819313</v>
      </c>
      <c r="AY171" s="30">
        <f t="shared" si="106"/>
        <v>402.99475401589723</v>
      </c>
      <c r="AZ171" s="30">
        <f t="shared" si="106"/>
        <v>388.89385273202316</v>
      </c>
      <c r="BA171" s="30">
        <f t="shared" si="106"/>
        <v>437.27225264562753</v>
      </c>
      <c r="BB171" s="30">
        <f t="shared" si="106"/>
        <v>405.64222930253641</v>
      </c>
      <c r="BC171" s="30">
        <f t="shared" si="106"/>
        <v>613.31158154567891</v>
      </c>
      <c r="BD171" s="30">
        <f t="shared" si="106"/>
        <v>1491.9889822842617</v>
      </c>
      <c r="BE171" s="30">
        <f t="shared" si="106"/>
        <v>1388.9200888681964</v>
      </c>
      <c r="BF171" s="30">
        <f t="shared" si="106"/>
        <v>1377.4544422675776</v>
      </c>
      <c r="BG171" s="30">
        <f t="shared" si="106"/>
        <v>1393.6198503108706</v>
      </c>
      <c r="BH171" s="30">
        <f t="shared" si="106"/>
        <v>665.97216122028112</v>
      </c>
      <c r="BI171" s="30">
        <f t="shared" si="106"/>
        <v>565.82627441152488</v>
      </c>
      <c r="BJ171" s="30">
        <f t="shared" si="106"/>
        <v>500.81929858819313</v>
      </c>
      <c r="BK171" s="30">
        <f t="shared" si="106"/>
        <v>402.99475401589723</v>
      </c>
      <c r="BL171" s="30">
        <f t="shared" si="106"/>
        <v>388.89385273202316</v>
      </c>
      <c r="BM171" s="30">
        <f t="shared" si="106"/>
        <v>437.27225264562753</v>
      </c>
      <c r="BN171" s="30">
        <f t="shared" si="106"/>
        <v>405.64222930253641</v>
      </c>
      <c r="BO171" s="30">
        <f t="shared" si="106"/>
        <v>613.31158154567891</v>
      </c>
      <c r="BP171" s="30">
        <f t="shared" ref="BP171:CH174" si="107">IF(BP32=0,0,((BP14*0.5)+BO32-BP50)*BP87*BP136*BP$2)</f>
        <v>1491.9889822842617</v>
      </c>
      <c r="BQ171" s="30">
        <f t="shared" si="107"/>
        <v>1388.9200888681964</v>
      </c>
      <c r="BR171" s="30">
        <f t="shared" si="107"/>
        <v>1377.4544422675776</v>
      </c>
      <c r="BS171" s="30">
        <f t="shared" si="107"/>
        <v>1393.6198503108706</v>
      </c>
      <c r="BT171" s="30">
        <f t="shared" si="107"/>
        <v>665.97216122028112</v>
      </c>
      <c r="BU171" s="30">
        <f t="shared" si="107"/>
        <v>565.82627441152488</v>
      </c>
      <c r="BV171" s="30">
        <f t="shared" si="107"/>
        <v>500.81929858819313</v>
      </c>
      <c r="BW171" s="30">
        <f t="shared" si="107"/>
        <v>402.99475401589723</v>
      </c>
      <c r="BX171" s="30">
        <f t="shared" si="107"/>
        <v>388.89385273202316</v>
      </c>
      <c r="BY171" s="30">
        <f t="shared" si="107"/>
        <v>437.27225264562753</v>
      </c>
      <c r="BZ171" s="30">
        <f t="shared" si="107"/>
        <v>405.64222930253641</v>
      </c>
      <c r="CA171" s="30">
        <f t="shared" si="107"/>
        <v>613.31158154567891</v>
      </c>
      <c r="CB171" s="30">
        <f t="shared" si="107"/>
        <v>1491.9889822842617</v>
      </c>
      <c r="CC171" s="30">
        <f t="shared" si="107"/>
        <v>1388.9200888681964</v>
      </c>
      <c r="CD171" s="30">
        <f t="shared" si="107"/>
        <v>1377.4544422675776</v>
      </c>
      <c r="CE171" s="30">
        <f t="shared" si="107"/>
        <v>1393.6198503108706</v>
      </c>
      <c r="CF171" s="30">
        <f t="shared" si="107"/>
        <v>665.97216122028112</v>
      </c>
      <c r="CG171" s="30">
        <f t="shared" si="107"/>
        <v>565.82627441152488</v>
      </c>
      <c r="CH171" s="34">
        <f t="shared" si="107"/>
        <v>500.81929858819313</v>
      </c>
    </row>
    <row r="172" spans="1:86" hidden="1" x14ac:dyDescent="0.3">
      <c r="A172" s="551"/>
      <c r="B172" s="309" t="s">
        <v>145</v>
      </c>
      <c r="C172" s="30">
        <f t="shared" si="102"/>
        <v>0</v>
      </c>
      <c r="D172" s="30">
        <f t="shared" si="103"/>
        <v>0</v>
      </c>
      <c r="E172" s="30">
        <f t="shared" ref="E172:BP174" si="108">IF(E33=0,0,((E15*0.5)+D33-E51)*E88*E137*E$2)</f>
        <v>0</v>
      </c>
      <c r="F172" s="30">
        <f t="shared" si="108"/>
        <v>0</v>
      </c>
      <c r="G172" s="30">
        <f t="shared" si="108"/>
        <v>0</v>
      </c>
      <c r="H172" s="30">
        <f t="shared" si="108"/>
        <v>0</v>
      </c>
      <c r="I172" s="30">
        <f t="shared" si="108"/>
        <v>0</v>
      </c>
      <c r="J172" s="30">
        <f t="shared" si="108"/>
        <v>0</v>
      </c>
      <c r="K172" s="30">
        <f t="shared" si="108"/>
        <v>0</v>
      </c>
      <c r="L172" s="30">
        <f t="shared" si="108"/>
        <v>0</v>
      </c>
      <c r="M172" s="30">
        <f t="shared" si="108"/>
        <v>0</v>
      </c>
      <c r="N172" s="30">
        <f t="shared" si="108"/>
        <v>0</v>
      </c>
      <c r="O172" s="30">
        <f t="shared" si="108"/>
        <v>0</v>
      </c>
      <c r="P172" s="30">
        <f t="shared" si="108"/>
        <v>0</v>
      </c>
      <c r="Q172" s="30">
        <f t="shared" si="108"/>
        <v>0</v>
      </c>
      <c r="R172" s="30">
        <f t="shared" si="108"/>
        <v>0</v>
      </c>
      <c r="S172" s="30">
        <f t="shared" si="108"/>
        <v>0</v>
      </c>
      <c r="T172" s="30">
        <f t="shared" si="108"/>
        <v>0</v>
      </c>
      <c r="U172" s="30">
        <f t="shared" si="108"/>
        <v>0</v>
      </c>
      <c r="V172" s="30">
        <f t="shared" si="108"/>
        <v>0</v>
      </c>
      <c r="W172" s="30">
        <f t="shared" si="108"/>
        <v>0</v>
      </c>
      <c r="X172" s="30">
        <f t="shared" si="108"/>
        <v>0</v>
      </c>
      <c r="Y172" s="30">
        <f t="shared" si="108"/>
        <v>0</v>
      </c>
      <c r="Z172" s="30">
        <f t="shared" si="108"/>
        <v>0</v>
      </c>
      <c r="AA172" s="30">
        <f t="shared" si="108"/>
        <v>0</v>
      </c>
      <c r="AB172" s="30">
        <f t="shared" si="108"/>
        <v>0</v>
      </c>
      <c r="AC172" s="30">
        <f t="shared" si="108"/>
        <v>0</v>
      </c>
      <c r="AD172" s="30">
        <f t="shared" si="108"/>
        <v>0</v>
      </c>
      <c r="AE172" s="30">
        <f t="shared" si="108"/>
        <v>0</v>
      </c>
      <c r="AF172" s="30">
        <f t="shared" si="108"/>
        <v>0</v>
      </c>
      <c r="AG172" s="30">
        <f t="shared" si="108"/>
        <v>0</v>
      </c>
      <c r="AH172" s="30">
        <f t="shared" si="108"/>
        <v>0</v>
      </c>
      <c r="AI172" s="30">
        <f t="shared" si="108"/>
        <v>0</v>
      </c>
      <c r="AJ172" s="30">
        <f t="shared" si="108"/>
        <v>0</v>
      </c>
      <c r="AK172" s="30">
        <f t="shared" si="108"/>
        <v>0</v>
      </c>
      <c r="AL172" s="30">
        <f t="shared" si="108"/>
        <v>0</v>
      </c>
      <c r="AM172" s="30">
        <f t="shared" si="108"/>
        <v>0</v>
      </c>
      <c r="AN172" s="30">
        <f t="shared" si="108"/>
        <v>0</v>
      </c>
      <c r="AO172" s="30">
        <f t="shared" si="108"/>
        <v>0</v>
      </c>
      <c r="AP172" s="30">
        <f t="shared" si="108"/>
        <v>0</v>
      </c>
      <c r="AQ172" s="30">
        <f t="shared" si="108"/>
        <v>0</v>
      </c>
      <c r="AR172" s="30">
        <f t="shared" si="108"/>
        <v>0</v>
      </c>
      <c r="AS172" s="30">
        <f t="shared" si="108"/>
        <v>0</v>
      </c>
      <c r="AT172" s="30">
        <f t="shared" si="108"/>
        <v>0</v>
      </c>
      <c r="AU172" s="30">
        <f t="shared" si="108"/>
        <v>0</v>
      </c>
      <c r="AV172" s="30">
        <f t="shared" si="108"/>
        <v>0</v>
      </c>
      <c r="AW172" s="30">
        <f t="shared" si="108"/>
        <v>0</v>
      </c>
      <c r="AX172" s="30">
        <f t="shared" si="108"/>
        <v>0</v>
      </c>
      <c r="AY172" s="30">
        <f t="shared" si="108"/>
        <v>0</v>
      </c>
      <c r="AZ172" s="30">
        <f t="shared" si="108"/>
        <v>0</v>
      </c>
      <c r="BA172" s="30">
        <f t="shared" si="108"/>
        <v>0</v>
      </c>
      <c r="BB172" s="30">
        <f t="shared" si="108"/>
        <v>0</v>
      </c>
      <c r="BC172" s="30">
        <f t="shared" si="108"/>
        <v>0</v>
      </c>
      <c r="BD172" s="30">
        <f t="shared" si="108"/>
        <v>0</v>
      </c>
      <c r="BE172" s="30">
        <f t="shared" si="108"/>
        <v>0</v>
      </c>
      <c r="BF172" s="30">
        <f t="shared" si="108"/>
        <v>0</v>
      </c>
      <c r="BG172" s="30">
        <f t="shared" si="108"/>
        <v>0</v>
      </c>
      <c r="BH172" s="30">
        <f t="shared" si="108"/>
        <v>0</v>
      </c>
      <c r="BI172" s="30">
        <f t="shared" si="108"/>
        <v>0</v>
      </c>
      <c r="BJ172" s="30">
        <f t="shared" si="108"/>
        <v>0</v>
      </c>
      <c r="BK172" s="30">
        <f t="shared" si="108"/>
        <v>0</v>
      </c>
      <c r="BL172" s="30">
        <f t="shared" si="108"/>
        <v>0</v>
      </c>
      <c r="BM172" s="30">
        <f t="shared" si="108"/>
        <v>0</v>
      </c>
      <c r="BN172" s="30">
        <f t="shared" si="108"/>
        <v>0</v>
      </c>
      <c r="BO172" s="30">
        <f t="shared" si="108"/>
        <v>0</v>
      </c>
      <c r="BP172" s="30">
        <f t="shared" si="108"/>
        <v>0</v>
      </c>
      <c r="BQ172" s="30">
        <f t="shared" si="107"/>
        <v>0</v>
      </c>
      <c r="BR172" s="30">
        <f t="shared" si="107"/>
        <v>0</v>
      </c>
      <c r="BS172" s="30">
        <f t="shared" si="107"/>
        <v>0</v>
      </c>
      <c r="BT172" s="30">
        <f t="shared" si="107"/>
        <v>0</v>
      </c>
      <c r="BU172" s="30">
        <f t="shared" si="107"/>
        <v>0</v>
      </c>
      <c r="BV172" s="30">
        <f t="shared" si="107"/>
        <v>0</v>
      </c>
      <c r="BW172" s="30">
        <f t="shared" si="107"/>
        <v>0</v>
      </c>
      <c r="BX172" s="30">
        <f t="shared" si="107"/>
        <v>0</v>
      </c>
      <c r="BY172" s="30">
        <f t="shared" si="107"/>
        <v>0</v>
      </c>
      <c r="BZ172" s="30">
        <f t="shared" si="107"/>
        <v>0</v>
      </c>
      <c r="CA172" s="30">
        <f t="shared" si="107"/>
        <v>0</v>
      </c>
      <c r="CB172" s="30">
        <f t="shared" si="107"/>
        <v>0</v>
      </c>
      <c r="CC172" s="30">
        <f t="shared" si="107"/>
        <v>0</v>
      </c>
      <c r="CD172" s="30">
        <f t="shared" si="107"/>
        <v>0</v>
      </c>
      <c r="CE172" s="30">
        <f t="shared" si="107"/>
        <v>0</v>
      </c>
      <c r="CF172" s="30">
        <f t="shared" si="107"/>
        <v>0</v>
      </c>
      <c r="CG172" s="30">
        <f t="shared" si="107"/>
        <v>0</v>
      </c>
      <c r="CH172" s="34">
        <f t="shared" si="107"/>
        <v>0</v>
      </c>
    </row>
    <row r="173" spans="1:86" ht="15.75" hidden="1" customHeight="1" x14ac:dyDescent="0.3">
      <c r="A173" s="551"/>
      <c r="B173" s="309" t="s">
        <v>67</v>
      </c>
      <c r="C173" s="30">
        <f t="shared" si="102"/>
        <v>0</v>
      </c>
      <c r="D173" s="30">
        <f t="shared" si="103"/>
        <v>0</v>
      </c>
      <c r="E173" s="30">
        <f t="shared" si="108"/>
        <v>0</v>
      </c>
      <c r="F173" s="30">
        <f t="shared" si="108"/>
        <v>0</v>
      </c>
      <c r="G173" s="30">
        <f t="shared" si="108"/>
        <v>0</v>
      </c>
      <c r="H173" s="30">
        <f t="shared" si="108"/>
        <v>0</v>
      </c>
      <c r="I173" s="30">
        <f t="shared" si="108"/>
        <v>0</v>
      </c>
      <c r="J173" s="30">
        <f t="shared" si="108"/>
        <v>0</v>
      </c>
      <c r="K173" s="30">
        <f t="shared" si="108"/>
        <v>0</v>
      </c>
      <c r="L173" s="30">
        <f t="shared" si="108"/>
        <v>0</v>
      </c>
      <c r="M173" s="30">
        <f t="shared" si="108"/>
        <v>0</v>
      </c>
      <c r="N173" s="30">
        <f t="shared" si="108"/>
        <v>0</v>
      </c>
      <c r="O173" s="30">
        <f t="shared" si="108"/>
        <v>0</v>
      </c>
      <c r="P173" s="30">
        <f t="shared" si="108"/>
        <v>0</v>
      </c>
      <c r="Q173" s="30">
        <f t="shared" si="108"/>
        <v>0</v>
      </c>
      <c r="R173" s="30">
        <f t="shared" si="108"/>
        <v>0</v>
      </c>
      <c r="S173" s="30">
        <f t="shared" si="108"/>
        <v>0</v>
      </c>
      <c r="T173" s="30">
        <f t="shared" si="108"/>
        <v>0</v>
      </c>
      <c r="U173" s="30">
        <f t="shared" si="108"/>
        <v>0</v>
      </c>
      <c r="V173" s="30">
        <f t="shared" si="108"/>
        <v>0</v>
      </c>
      <c r="W173" s="30">
        <f t="shared" si="108"/>
        <v>0</v>
      </c>
      <c r="X173" s="30">
        <f t="shared" si="108"/>
        <v>0</v>
      </c>
      <c r="Y173" s="30">
        <f t="shared" si="108"/>
        <v>0</v>
      </c>
      <c r="Z173" s="30">
        <f t="shared" si="108"/>
        <v>0</v>
      </c>
      <c r="AA173" s="30">
        <f t="shared" si="108"/>
        <v>0</v>
      </c>
      <c r="AB173" s="30">
        <f t="shared" si="108"/>
        <v>0</v>
      </c>
      <c r="AC173" s="30">
        <f t="shared" si="108"/>
        <v>0</v>
      </c>
      <c r="AD173" s="30">
        <f t="shared" si="108"/>
        <v>0</v>
      </c>
      <c r="AE173" s="30">
        <f t="shared" si="108"/>
        <v>0</v>
      </c>
      <c r="AF173" s="30">
        <f t="shared" si="108"/>
        <v>0</v>
      </c>
      <c r="AG173" s="30">
        <f t="shared" si="108"/>
        <v>0</v>
      </c>
      <c r="AH173" s="30">
        <f t="shared" si="108"/>
        <v>0</v>
      </c>
      <c r="AI173" s="30">
        <f t="shared" si="108"/>
        <v>0</v>
      </c>
      <c r="AJ173" s="30">
        <f t="shared" si="108"/>
        <v>0</v>
      </c>
      <c r="AK173" s="30">
        <f t="shared" si="108"/>
        <v>0</v>
      </c>
      <c r="AL173" s="30">
        <f t="shared" si="108"/>
        <v>0</v>
      </c>
      <c r="AM173" s="30">
        <f t="shared" si="108"/>
        <v>0</v>
      </c>
      <c r="AN173" s="30">
        <f t="shared" si="108"/>
        <v>0</v>
      </c>
      <c r="AO173" s="30">
        <f t="shared" si="108"/>
        <v>0</v>
      </c>
      <c r="AP173" s="30">
        <f t="shared" si="108"/>
        <v>0</v>
      </c>
      <c r="AQ173" s="30">
        <f t="shared" si="108"/>
        <v>0</v>
      </c>
      <c r="AR173" s="30">
        <f t="shared" si="108"/>
        <v>0</v>
      </c>
      <c r="AS173" s="30">
        <f t="shared" si="108"/>
        <v>0</v>
      </c>
      <c r="AT173" s="30">
        <f t="shared" si="108"/>
        <v>0</v>
      </c>
      <c r="AU173" s="30">
        <f t="shared" si="108"/>
        <v>0</v>
      </c>
      <c r="AV173" s="30">
        <f t="shared" si="108"/>
        <v>0</v>
      </c>
      <c r="AW173" s="30">
        <f t="shared" si="108"/>
        <v>0</v>
      </c>
      <c r="AX173" s="30">
        <f t="shared" si="108"/>
        <v>0</v>
      </c>
      <c r="AY173" s="30">
        <f t="shared" si="108"/>
        <v>0</v>
      </c>
      <c r="AZ173" s="30">
        <f t="shared" si="108"/>
        <v>0</v>
      </c>
      <c r="BA173" s="30">
        <f t="shared" si="108"/>
        <v>0</v>
      </c>
      <c r="BB173" s="30">
        <f t="shared" si="108"/>
        <v>0</v>
      </c>
      <c r="BC173" s="30">
        <f t="shared" si="108"/>
        <v>0</v>
      </c>
      <c r="BD173" s="30">
        <f t="shared" si="108"/>
        <v>0</v>
      </c>
      <c r="BE173" s="30">
        <f t="shared" si="108"/>
        <v>0</v>
      </c>
      <c r="BF173" s="30">
        <f t="shared" si="108"/>
        <v>0</v>
      </c>
      <c r="BG173" s="30">
        <f t="shared" si="108"/>
        <v>0</v>
      </c>
      <c r="BH173" s="30">
        <f t="shared" si="108"/>
        <v>0</v>
      </c>
      <c r="BI173" s="30">
        <f t="shared" si="108"/>
        <v>0</v>
      </c>
      <c r="BJ173" s="30">
        <f t="shared" si="108"/>
        <v>0</v>
      </c>
      <c r="BK173" s="30">
        <f t="shared" si="108"/>
        <v>0</v>
      </c>
      <c r="BL173" s="30">
        <f t="shared" si="108"/>
        <v>0</v>
      </c>
      <c r="BM173" s="30">
        <f t="shared" si="108"/>
        <v>0</v>
      </c>
      <c r="BN173" s="30">
        <f t="shared" si="108"/>
        <v>0</v>
      </c>
      <c r="BO173" s="30">
        <f t="shared" si="108"/>
        <v>0</v>
      </c>
      <c r="BP173" s="30">
        <f t="shared" si="108"/>
        <v>0</v>
      </c>
      <c r="BQ173" s="30">
        <f t="shared" si="107"/>
        <v>0</v>
      </c>
      <c r="BR173" s="30">
        <f t="shared" si="107"/>
        <v>0</v>
      </c>
      <c r="BS173" s="30">
        <f t="shared" si="107"/>
        <v>0</v>
      </c>
      <c r="BT173" s="30">
        <f t="shared" si="107"/>
        <v>0</v>
      </c>
      <c r="BU173" s="30">
        <f t="shared" si="107"/>
        <v>0</v>
      </c>
      <c r="BV173" s="30">
        <f t="shared" si="107"/>
        <v>0</v>
      </c>
      <c r="BW173" s="30">
        <f t="shared" si="107"/>
        <v>0</v>
      </c>
      <c r="BX173" s="30">
        <f t="shared" si="107"/>
        <v>0</v>
      </c>
      <c r="BY173" s="30">
        <f t="shared" si="107"/>
        <v>0</v>
      </c>
      <c r="BZ173" s="30">
        <f t="shared" si="107"/>
        <v>0</v>
      </c>
      <c r="CA173" s="30">
        <f t="shared" si="107"/>
        <v>0</v>
      </c>
      <c r="CB173" s="30">
        <f t="shared" si="107"/>
        <v>0</v>
      </c>
      <c r="CC173" s="30">
        <f t="shared" si="107"/>
        <v>0</v>
      </c>
      <c r="CD173" s="30">
        <f t="shared" si="107"/>
        <v>0</v>
      </c>
      <c r="CE173" s="30">
        <f t="shared" si="107"/>
        <v>0</v>
      </c>
      <c r="CF173" s="30">
        <f t="shared" si="107"/>
        <v>0</v>
      </c>
      <c r="CG173" s="30">
        <f t="shared" si="107"/>
        <v>0</v>
      </c>
      <c r="CH173" s="34">
        <f t="shared" si="107"/>
        <v>0</v>
      </c>
    </row>
    <row r="174" spans="1:86" ht="15.75" hidden="1" customHeight="1" x14ac:dyDescent="0.3">
      <c r="A174" s="551"/>
      <c r="B174" s="309" t="s">
        <v>68</v>
      </c>
      <c r="C174" s="30">
        <f t="shared" si="102"/>
        <v>0</v>
      </c>
      <c r="D174" s="30">
        <f t="shared" si="103"/>
        <v>0</v>
      </c>
      <c r="E174" s="30">
        <f t="shared" si="108"/>
        <v>0</v>
      </c>
      <c r="F174" s="30">
        <f t="shared" si="108"/>
        <v>0</v>
      </c>
      <c r="G174" s="30">
        <f t="shared" si="108"/>
        <v>0</v>
      </c>
      <c r="H174" s="30">
        <f t="shared" si="108"/>
        <v>0</v>
      </c>
      <c r="I174" s="30">
        <f t="shared" si="108"/>
        <v>0</v>
      </c>
      <c r="J174" s="30">
        <f t="shared" si="108"/>
        <v>0</v>
      </c>
      <c r="K174" s="30">
        <f t="shared" si="108"/>
        <v>0</v>
      </c>
      <c r="L174" s="30">
        <f t="shared" si="108"/>
        <v>0</v>
      </c>
      <c r="M174" s="30">
        <f t="shared" si="108"/>
        <v>0</v>
      </c>
      <c r="N174" s="30">
        <f t="shared" si="108"/>
        <v>0</v>
      </c>
      <c r="O174" s="30">
        <f t="shared" si="108"/>
        <v>0</v>
      </c>
      <c r="P174" s="30">
        <f t="shared" si="108"/>
        <v>0</v>
      </c>
      <c r="Q174" s="30">
        <f t="shared" si="108"/>
        <v>0</v>
      </c>
      <c r="R174" s="30">
        <f t="shared" si="108"/>
        <v>0</v>
      </c>
      <c r="S174" s="30">
        <f t="shared" si="108"/>
        <v>0</v>
      </c>
      <c r="T174" s="30">
        <f t="shared" si="108"/>
        <v>0</v>
      </c>
      <c r="U174" s="30">
        <f t="shared" si="108"/>
        <v>0</v>
      </c>
      <c r="V174" s="30">
        <f t="shared" si="108"/>
        <v>0</v>
      </c>
      <c r="W174" s="30">
        <f t="shared" si="108"/>
        <v>0</v>
      </c>
      <c r="X174" s="30">
        <f t="shared" si="108"/>
        <v>0</v>
      </c>
      <c r="Y174" s="30">
        <f t="shared" si="108"/>
        <v>0</v>
      </c>
      <c r="Z174" s="30">
        <f t="shared" si="108"/>
        <v>0</v>
      </c>
      <c r="AA174" s="30">
        <f t="shared" si="108"/>
        <v>0</v>
      </c>
      <c r="AB174" s="30">
        <f t="shared" si="108"/>
        <v>0</v>
      </c>
      <c r="AC174" s="30">
        <f t="shared" si="108"/>
        <v>0</v>
      </c>
      <c r="AD174" s="30">
        <f t="shared" si="108"/>
        <v>0</v>
      </c>
      <c r="AE174" s="30">
        <f t="shared" si="108"/>
        <v>0</v>
      </c>
      <c r="AF174" s="30">
        <f t="shared" si="108"/>
        <v>0</v>
      </c>
      <c r="AG174" s="30">
        <f t="shared" si="108"/>
        <v>0</v>
      </c>
      <c r="AH174" s="30">
        <f t="shared" si="108"/>
        <v>0</v>
      </c>
      <c r="AI174" s="30">
        <f t="shared" si="108"/>
        <v>0</v>
      </c>
      <c r="AJ174" s="30">
        <f t="shared" si="108"/>
        <v>0</v>
      </c>
      <c r="AK174" s="30">
        <f t="shared" si="108"/>
        <v>0</v>
      </c>
      <c r="AL174" s="30">
        <f t="shared" si="108"/>
        <v>0</v>
      </c>
      <c r="AM174" s="30">
        <f t="shared" si="108"/>
        <v>0</v>
      </c>
      <c r="AN174" s="30">
        <f t="shared" si="108"/>
        <v>0</v>
      </c>
      <c r="AO174" s="30">
        <f t="shared" si="108"/>
        <v>0</v>
      </c>
      <c r="AP174" s="30">
        <f t="shared" si="108"/>
        <v>0</v>
      </c>
      <c r="AQ174" s="30">
        <f t="shared" si="108"/>
        <v>0</v>
      </c>
      <c r="AR174" s="30">
        <f t="shared" si="108"/>
        <v>0</v>
      </c>
      <c r="AS174" s="30">
        <f t="shared" si="108"/>
        <v>0</v>
      </c>
      <c r="AT174" s="30">
        <f t="shared" si="108"/>
        <v>0</v>
      </c>
      <c r="AU174" s="30">
        <f t="shared" si="108"/>
        <v>0</v>
      </c>
      <c r="AV174" s="30">
        <f t="shared" si="108"/>
        <v>0</v>
      </c>
      <c r="AW174" s="30">
        <f t="shared" si="108"/>
        <v>0</v>
      </c>
      <c r="AX174" s="30">
        <f t="shared" si="108"/>
        <v>0</v>
      </c>
      <c r="AY174" s="30">
        <f t="shared" si="108"/>
        <v>0</v>
      </c>
      <c r="AZ174" s="30">
        <f t="shared" si="108"/>
        <v>0</v>
      </c>
      <c r="BA174" s="30">
        <f t="shared" si="108"/>
        <v>0</v>
      </c>
      <c r="BB174" s="30">
        <f t="shared" si="108"/>
        <v>0</v>
      </c>
      <c r="BC174" s="30">
        <f t="shared" si="108"/>
        <v>0</v>
      </c>
      <c r="BD174" s="30">
        <f t="shared" si="108"/>
        <v>0</v>
      </c>
      <c r="BE174" s="30">
        <f t="shared" si="108"/>
        <v>0</v>
      </c>
      <c r="BF174" s="30">
        <f t="shared" si="108"/>
        <v>0</v>
      </c>
      <c r="BG174" s="30">
        <f t="shared" si="108"/>
        <v>0</v>
      </c>
      <c r="BH174" s="30">
        <f t="shared" si="108"/>
        <v>0</v>
      </c>
      <c r="BI174" s="30">
        <f t="shared" si="108"/>
        <v>0</v>
      </c>
      <c r="BJ174" s="30">
        <f t="shared" si="108"/>
        <v>0</v>
      </c>
      <c r="BK174" s="30">
        <f t="shared" si="108"/>
        <v>0</v>
      </c>
      <c r="BL174" s="30">
        <f t="shared" si="108"/>
        <v>0</v>
      </c>
      <c r="BM174" s="30">
        <f t="shared" si="108"/>
        <v>0</v>
      </c>
      <c r="BN174" s="30">
        <f t="shared" si="108"/>
        <v>0</v>
      </c>
      <c r="BO174" s="30">
        <f t="shared" si="108"/>
        <v>0</v>
      </c>
      <c r="BP174" s="30">
        <f t="shared" si="108"/>
        <v>0</v>
      </c>
      <c r="BQ174" s="30">
        <f t="shared" si="107"/>
        <v>0</v>
      </c>
      <c r="BR174" s="30">
        <f t="shared" si="107"/>
        <v>0</v>
      </c>
      <c r="BS174" s="30">
        <f t="shared" si="107"/>
        <v>0</v>
      </c>
      <c r="BT174" s="30">
        <f t="shared" si="107"/>
        <v>0</v>
      </c>
      <c r="BU174" s="30">
        <f t="shared" si="107"/>
        <v>0</v>
      </c>
      <c r="BV174" s="30">
        <f t="shared" si="107"/>
        <v>0</v>
      </c>
      <c r="BW174" s="30">
        <f t="shared" si="107"/>
        <v>0</v>
      </c>
      <c r="BX174" s="30">
        <f t="shared" si="107"/>
        <v>0</v>
      </c>
      <c r="BY174" s="30">
        <f t="shared" si="107"/>
        <v>0</v>
      </c>
      <c r="BZ174" s="30">
        <f t="shared" si="107"/>
        <v>0</v>
      </c>
      <c r="CA174" s="30">
        <f t="shared" si="107"/>
        <v>0</v>
      </c>
      <c r="CB174" s="30">
        <f t="shared" si="107"/>
        <v>0</v>
      </c>
      <c r="CC174" s="30">
        <f t="shared" si="107"/>
        <v>0</v>
      </c>
      <c r="CD174" s="30">
        <f t="shared" si="107"/>
        <v>0</v>
      </c>
      <c r="CE174" s="30">
        <f t="shared" si="107"/>
        <v>0</v>
      </c>
      <c r="CF174" s="30">
        <f t="shared" si="107"/>
        <v>0</v>
      </c>
      <c r="CG174" s="30">
        <f t="shared" si="107"/>
        <v>0</v>
      </c>
      <c r="CH174" s="34">
        <f t="shared" si="107"/>
        <v>0</v>
      </c>
    </row>
    <row r="175" spans="1:86" ht="15.75" hidden="1" customHeight="1" x14ac:dyDescent="0.3">
      <c r="A175" s="551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12"/>
    </row>
    <row r="176" spans="1:86" ht="15.75" hidden="1" customHeight="1" x14ac:dyDescent="0.3">
      <c r="A176" s="551"/>
      <c r="B176" s="301" t="s">
        <v>149</v>
      </c>
      <c r="C176" s="30">
        <f>SUM(C162:C175)</f>
        <v>66.045399216912088</v>
      </c>
      <c r="D176" s="30">
        <f>SUM(D162:D175)</f>
        <v>102.91993841348186</v>
      </c>
      <c r="E176" s="30">
        <f t="shared" ref="E176:BP176" si="109">SUM(E162:E175)</f>
        <v>111.74111167324145</v>
      </c>
      <c r="F176" s="30">
        <f t="shared" si="109"/>
        <v>456.6418102255044</v>
      </c>
      <c r="G176" s="30">
        <f t="shared" si="109"/>
        <v>1355.6445165018615</v>
      </c>
      <c r="H176" s="30">
        <f t="shared" si="109"/>
        <v>2880.5926358858806</v>
      </c>
      <c r="I176" s="30">
        <f t="shared" si="109"/>
        <v>3123.3080983144055</v>
      </c>
      <c r="J176" s="30">
        <f t="shared" si="109"/>
        <v>3240.7174758685055</v>
      </c>
      <c r="K176" s="30">
        <f t="shared" si="109"/>
        <v>4016.4572070648364</v>
      </c>
      <c r="L176" s="30">
        <f t="shared" si="109"/>
        <v>2420.3969687806425</v>
      </c>
      <c r="M176" s="30">
        <f t="shared" si="109"/>
        <v>2334.0095742380795</v>
      </c>
      <c r="N176" s="30">
        <f t="shared" si="109"/>
        <v>2612.3988973887567</v>
      </c>
      <c r="O176" s="30">
        <f t="shared" si="109"/>
        <v>2506.1638422476076</v>
      </c>
      <c r="P176" s="30">
        <f t="shared" si="109"/>
        <v>2048.9120235882147</v>
      </c>
      <c r="Q176" s="30">
        <f t="shared" si="109"/>
        <v>2243.2241638420705</v>
      </c>
      <c r="R176" s="30">
        <f t="shared" si="109"/>
        <v>2498.6594733592528</v>
      </c>
      <c r="S176" s="30">
        <f t="shared" si="109"/>
        <v>4997.5977695668917</v>
      </c>
      <c r="T176" s="30">
        <f t="shared" si="109"/>
        <v>16100.477359940325</v>
      </c>
      <c r="U176" s="30">
        <f t="shared" si="109"/>
        <v>16047.520991001016</v>
      </c>
      <c r="V176" s="30">
        <f t="shared" si="109"/>
        <v>15422.008952112201</v>
      </c>
      <c r="W176" s="30">
        <f t="shared" si="109"/>
        <v>11575.123393431537</v>
      </c>
      <c r="X176" s="30">
        <f t="shared" si="109"/>
        <v>4353.8037076333458</v>
      </c>
      <c r="Y176" s="30">
        <f t="shared" si="109"/>
        <v>2964.2958222471198</v>
      </c>
      <c r="Z176" s="30">
        <f t="shared" si="109"/>
        <v>2667.9669187905806</v>
      </c>
      <c r="AA176" s="30">
        <f t="shared" si="109"/>
        <v>2506.1638422476076</v>
      </c>
      <c r="AB176" s="30">
        <f t="shared" si="109"/>
        <v>2048.9120235882147</v>
      </c>
      <c r="AC176" s="30">
        <f t="shared" si="109"/>
        <v>2243.2241638420705</v>
      </c>
      <c r="AD176" s="30">
        <f t="shared" si="109"/>
        <v>2498.6594733592528</v>
      </c>
      <c r="AE176" s="30">
        <f t="shared" si="109"/>
        <v>4997.5977695668917</v>
      </c>
      <c r="AF176" s="30">
        <f t="shared" si="109"/>
        <v>16100.477359940325</v>
      </c>
      <c r="AG176" s="30">
        <f t="shared" si="109"/>
        <v>16047.520991001016</v>
      </c>
      <c r="AH176" s="30">
        <f t="shared" si="109"/>
        <v>15422.008952112201</v>
      </c>
      <c r="AI176" s="30">
        <f t="shared" si="109"/>
        <v>11575.123393431537</v>
      </c>
      <c r="AJ176" s="30">
        <f t="shared" si="109"/>
        <v>4353.8037076333458</v>
      </c>
      <c r="AK176" s="30">
        <f t="shared" si="109"/>
        <v>2964.2958222471198</v>
      </c>
      <c r="AL176" s="30">
        <f t="shared" si="109"/>
        <v>2667.9669187905806</v>
      </c>
      <c r="AM176" s="30">
        <f t="shared" si="109"/>
        <v>2506.1638422476076</v>
      </c>
      <c r="AN176" s="30">
        <f t="shared" si="109"/>
        <v>2048.9120235882147</v>
      </c>
      <c r="AO176" s="30">
        <f t="shared" si="109"/>
        <v>2243.2241638420705</v>
      </c>
      <c r="AP176" s="30">
        <f t="shared" si="109"/>
        <v>2498.6594733592528</v>
      </c>
      <c r="AQ176" s="30">
        <f t="shared" si="109"/>
        <v>4997.5977695668917</v>
      </c>
      <c r="AR176" s="30">
        <f t="shared" si="109"/>
        <v>16100.477359940325</v>
      </c>
      <c r="AS176" s="30">
        <f t="shared" si="109"/>
        <v>16047.520991001016</v>
      </c>
      <c r="AT176" s="30">
        <f t="shared" si="109"/>
        <v>15422.008952112201</v>
      </c>
      <c r="AU176" s="30">
        <f t="shared" si="109"/>
        <v>11575.123393431537</v>
      </c>
      <c r="AV176" s="30">
        <f t="shared" si="109"/>
        <v>4353.8037076333458</v>
      </c>
      <c r="AW176" s="30">
        <f t="shared" si="109"/>
        <v>2964.2958222471198</v>
      </c>
      <c r="AX176" s="30">
        <f t="shared" si="109"/>
        <v>2667.9669187905806</v>
      </c>
      <c r="AY176" s="30">
        <f t="shared" si="109"/>
        <v>2506.1638422476076</v>
      </c>
      <c r="AZ176" s="30">
        <f t="shared" si="109"/>
        <v>2048.9120235882147</v>
      </c>
      <c r="BA176" s="30">
        <f t="shared" si="109"/>
        <v>2243.2241638420705</v>
      </c>
      <c r="BB176" s="30">
        <f t="shared" si="109"/>
        <v>2498.6594733592528</v>
      </c>
      <c r="BC176" s="30">
        <f t="shared" si="109"/>
        <v>4997.5977695668917</v>
      </c>
      <c r="BD176" s="30">
        <f t="shared" si="109"/>
        <v>16100.477359940325</v>
      </c>
      <c r="BE176" s="30">
        <f t="shared" si="109"/>
        <v>16047.520991001016</v>
      </c>
      <c r="BF176" s="30">
        <f t="shared" si="109"/>
        <v>15422.008952112201</v>
      </c>
      <c r="BG176" s="30">
        <f t="shared" si="109"/>
        <v>11575.123393431537</v>
      </c>
      <c r="BH176" s="30">
        <f t="shared" si="109"/>
        <v>4353.8037076333458</v>
      </c>
      <c r="BI176" s="30">
        <f t="shared" si="109"/>
        <v>2964.2958222471198</v>
      </c>
      <c r="BJ176" s="30">
        <f t="shared" si="109"/>
        <v>2667.9669187905806</v>
      </c>
      <c r="BK176" s="30">
        <f t="shared" si="109"/>
        <v>2506.1638422476076</v>
      </c>
      <c r="BL176" s="30">
        <f t="shared" si="109"/>
        <v>2048.9120235882147</v>
      </c>
      <c r="BM176" s="30">
        <f t="shared" si="109"/>
        <v>2243.2241638420705</v>
      </c>
      <c r="BN176" s="30">
        <f t="shared" si="109"/>
        <v>2498.6594733592528</v>
      </c>
      <c r="BO176" s="30">
        <f t="shared" si="109"/>
        <v>4997.5977695668917</v>
      </c>
      <c r="BP176" s="30">
        <f t="shared" si="109"/>
        <v>16100.477359940325</v>
      </c>
      <c r="BQ176" s="30">
        <f t="shared" ref="BQ176:CH176" si="110">SUM(BQ162:BQ175)</f>
        <v>16047.520991001016</v>
      </c>
      <c r="BR176" s="30">
        <f t="shared" si="110"/>
        <v>15422.008952112201</v>
      </c>
      <c r="BS176" s="30">
        <f t="shared" si="110"/>
        <v>11575.123393431537</v>
      </c>
      <c r="BT176" s="30">
        <f t="shared" si="110"/>
        <v>4353.8037076333458</v>
      </c>
      <c r="BU176" s="30">
        <f t="shared" si="110"/>
        <v>2964.2958222471198</v>
      </c>
      <c r="BV176" s="30">
        <f t="shared" si="110"/>
        <v>2667.9669187905806</v>
      </c>
      <c r="BW176" s="30">
        <f t="shared" si="110"/>
        <v>2506.1638422476076</v>
      </c>
      <c r="BX176" s="30">
        <f t="shared" si="110"/>
        <v>2048.9120235882147</v>
      </c>
      <c r="BY176" s="30">
        <f t="shared" si="110"/>
        <v>2243.2241638420705</v>
      </c>
      <c r="BZ176" s="30">
        <f t="shared" si="110"/>
        <v>2498.6594733592528</v>
      </c>
      <c r="CA176" s="30">
        <f t="shared" si="110"/>
        <v>4997.5977695668917</v>
      </c>
      <c r="CB176" s="30">
        <f t="shared" si="110"/>
        <v>16100.477359940325</v>
      </c>
      <c r="CC176" s="30">
        <f t="shared" si="110"/>
        <v>16047.520991001016</v>
      </c>
      <c r="CD176" s="30">
        <f t="shared" si="110"/>
        <v>15422.008952112201</v>
      </c>
      <c r="CE176" s="30">
        <f t="shared" si="110"/>
        <v>11575.123393431537</v>
      </c>
      <c r="CF176" s="30">
        <f t="shared" si="110"/>
        <v>4353.8037076333458</v>
      </c>
      <c r="CG176" s="30">
        <f t="shared" si="110"/>
        <v>2964.2958222471198</v>
      </c>
      <c r="CH176" s="34">
        <f t="shared" si="110"/>
        <v>2667.9669187905806</v>
      </c>
    </row>
    <row r="177" spans="1:86" ht="16.5" hidden="1" customHeight="1" thickBot="1" x14ac:dyDescent="0.35">
      <c r="A177" s="552"/>
      <c r="B177" s="162" t="s">
        <v>150</v>
      </c>
      <c r="C177" s="31">
        <f>C176</f>
        <v>66.045399216912088</v>
      </c>
      <c r="D177" s="31">
        <f>C177+D176</f>
        <v>168.96533763039395</v>
      </c>
      <c r="E177" s="31">
        <f t="shared" ref="E177:BP177" si="111">D177+E176</f>
        <v>280.7064493036354</v>
      </c>
      <c r="F177" s="31">
        <f t="shared" si="111"/>
        <v>737.3482595291398</v>
      </c>
      <c r="G177" s="31">
        <f t="shared" si="111"/>
        <v>2092.9927760310011</v>
      </c>
      <c r="H177" s="31">
        <f t="shared" si="111"/>
        <v>4973.5854119168816</v>
      </c>
      <c r="I177" s="31">
        <f t="shared" si="111"/>
        <v>8096.8935102312871</v>
      </c>
      <c r="J177" s="31">
        <f t="shared" si="111"/>
        <v>11337.610986099793</v>
      </c>
      <c r="K177" s="31">
        <f t="shared" si="111"/>
        <v>15354.068193164629</v>
      </c>
      <c r="L177" s="31">
        <f t="shared" si="111"/>
        <v>17774.465161945271</v>
      </c>
      <c r="M177" s="31">
        <f t="shared" si="111"/>
        <v>20108.474736183351</v>
      </c>
      <c r="N177" s="31">
        <f t="shared" si="111"/>
        <v>22720.873633572108</v>
      </c>
      <c r="O177" s="31">
        <f t="shared" si="111"/>
        <v>25227.037475819714</v>
      </c>
      <c r="P177" s="31">
        <f t="shared" si="111"/>
        <v>27275.949499407929</v>
      </c>
      <c r="Q177" s="31">
        <f t="shared" si="111"/>
        <v>29519.17366325</v>
      </c>
      <c r="R177" s="31">
        <f t="shared" si="111"/>
        <v>32017.833136609253</v>
      </c>
      <c r="S177" s="31">
        <f t="shared" si="111"/>
        <v>37015.430906176145</v>
      </c>
      <c r="T177" s="31">
        <f t="shared" si="111"/>
        <v>53115.908266116472</v>
      </c>
      <c r="U177" s="31">
        <f t="shared" si="111"/>
        <v>69163.429257117488</v>
      </c>
      <c r="V177" s="31">
        <f t="shared" si="111"/>
        <v>84585.438209229687</v>
      </c>
      <c r="W177" s="31">
        <f t="shared" si="111"/>
        <v>96160.561602661226</v>
      </c>
      <c r="X177" s="31">
        <f t="shared" si="111"/>
        <v>100514.36531029457</v>
      </c>
      <c r="Y177" s="31">
        <f t="shared" si="111"/>
        <v>103478.66113254169</v>
      </c>
      <c r="Z177" s="31">
        <f t="shared" si="111"/>
        <v>106146.62805133227</v>
      </c>
      <c r="AA177" s="31">
        <f t="shared" si="111"/>
        <v>108652.79189357988</v>
      </c>
      <c r="AB177" s="31">
        <f t="shared" si="111"/>
        <v>110701.7039171681</v>
      </c>
      <c r="AC177" s="31">
        <f t="shared" si="111"/>
        <v>112944.92808101016</v>
      </c>
      <c r="AD177" s="31">
        <f t="shared" si="111"/>
        <v>115443.58755436941</v>
      </c>
      <c r="AE177" s="31">
        <f t="shared" si="111"/>
        <v>120441.18532393631</v>
      </c>
      <c r="AF177" s="31">
        <f t="shared" si="111"/>
        <v>136541.66268387664</v>
      </c>
      <c r="AG177" s="31">
        <f t="shared" si="111"/>
        <v>152589.18367487765</v>
      </c>
      <c r="AH177" s="31">
        <f t="shared" si="111"/>
        <v>168011.19262698985</v>
      </c>
      <c r="AI177" s="31">
        <f t="shared" si="111"/>
        <v>179586.31602042139</v>
      </c>
      <c r="AJ177" s="31">
        <f t="shared" si="111"/>
        <v>183940.11972805473</v>
      </c>
      <c r="AK177" s="31">
        <f t="shared" si="111"/>
        <v>186904.41555030184</v>
      </c>
      <c r="AL177" s="31">
        <f t="shared" si="111"/>
        <v>189572.38246909241</v>
      </c>
      <c r="AM177" s="31">
        <f t="shared" si="111"/>
        <v>192078.54631134</v>
      </c>
      <c r="AN177" s="31">
        <f t="shared" si="111"/>
        <v>194127.4583349282</v>
      </c>
      <c r="AO177" s="31">
        <f t="shared" si="111"/>
        <v>196370.68249877027</v>
      </c>
      <c r="AP177" s="31">
        <f t="shared" si="111"/>
        <v>198869.34197212954</v>
      </c>
      <c r="AQ177" s="31">
        <f t="shared" si="111"/>
        <v>203866.93974169643</v>
      </c>
      <c r="AR177" s="31">
        <f t="shared" si="111"/>
        <v>219967.41710163676</v>
      </c>
      <c r="AS177" s="31">
        <f t="shared" si="111"/>
        <v>236014.93809263778</v>
      </c>
      <c r="AT177" s="31">
        <f t="shared" si="111"/>
        <v>251436.94704474998</v>
      </c>
      <c r="AU177" s="31">
        <f t="shared" si="111"/>
        <v>263012.07043818152</v>
      </c>
      <c r="AV177" s="31">
        <f t="shared" si="111"/>
        <v>267365.87414581486</v>
      </c>
      <c r="AW177" s="31">
        <f t="shared" si="111"/>
        <v>270330.16996806196</v>
      </c>
      <c r="AX177" s="31">
        <f t="shared" si="111"/>
        <v>272998.13688685256</v>
      </c>
      <c r="AY177" s="31">
        <f t="shared" si="111"/>
        <v>275504.30072910018</v>
      </c>
      <c r="AZ177" s="31">
        <f t="shared" si="111"/>
        <v>277553.21275268839</v>
      </c>
      <c r="BA177" s="31">
        <f t="shared" si="111"/>
        <v>279796.43691653048</v>
      </c>
      <c r="BB177" s="31">
        <f t="shared" si="111"/>
        <v>282295.09638988972</v>
      </c>
      <c r="BC177" s="31">
        <f t="shared" si="111"/>
        <v>287292.69415945659</v>
      </c>
      <c r="BD177" s="31">
        <f t="shared" si="111"/>
        <v>303393.17151939688</v>
      </c>
      <c r="BE177" s="31">
        <f t="shared" si="111"/>
        <v>319440.69251039787</v>
      </c>
      <c r="BF177" s="31">
        <f t="shared" si="111"/>
        <v>334862.7014625101</v>
      </c>
      <c r="BG177" s="31">
        <f t="shared" si="111"/>
        <v>346437.82485594164</v>
      </c>
      <c r="BH177" s="31">
        <f t="shared" si="111"/>
        <v>350791.62856357498</v>
      </c>
      <c r="BI177" s="31">
        <f t="shared" si="111"/>
        <v>353755.92438582209</v>
      </c>
      <c r="BJ177" s="31">
        <f t="shared" si="111"/>
        <v>356423.89130461268</v>
      </c>
      <c r="BK177" s="31">
        <f t="shared" si="111"/>
        <v>358930.05514686031</v>
      </c>
      <c r="BL177" s="31">
        <f t="shared" si="111"/>
        <v>360978.96717044851</v>
      </c>
      <c r="BM177" s="31">
        <f t="shared" si="111"/>
        <v>363222.1913342906</v>
      </c>
      <c r="BN177" s="31">
        <f t="shared" si="111"/>
        <v>365720.85080764984</v>
      </c>
      <c r="BO177" s="31">
        <f t="shared" si="111"/>
        <v>370718.44857721671</v>
      </c>
      <c r="BP177" s="31">
        <f t="shared" si="111"/>
        <v>386818.92593715701</v>
      </c>
      <c r="BQ177" s="31">
        <f t="shared" ref="BQ177:CH177" si="112">BP177+BQ176</f>
        <v>402866.44692815805</v>
      </c>
      <c r="BR177" s="31">
        <f t="shared" si="112"/>
        <v>418288.45588027028</v>
      </c>
      <c r="BS177" s="31">
        <f t="shared" si="112"/>
        <v>429863.57927370182</v>
      </c>
      <c r="BT177" s="31">
        <f t="shared" si="112"/>
        <v>434217.38298133516</v>
      </c>
      <c r="BU177" s="31">
        <f t="shared" si="112"/>
        <v>437181.67880358227</v>
      </c>
      <c r="BV177" s="31">
        <f t="shared" si="112"/>
        <v>439849.64572237286</v>
      </c>
      <c r="BW177" s="31">
        <f t="shared" si="112"/>
        <v>442355.80956462049</v>
      </c>
      <c r="BX177" s="31">
        <f t="shared" si="112"/>
        <v>444404.72158820869</v>
      </c>
      <c r="BY177" s="31">
        <f t="shared" si="112"/>
        <v>446647.94575205079</v>
      </c>
      <c r="BZ177" s="31">
        <f t="shared" si="112"/>
        <v>449146.60522541002</v>
      </c>
      <c r="CA177" s="31">
        <f t="shared" si="112"/>
        <v>454144.20299497689</v>
      </c>
      <c r="CB177" s="31">
        <f t="shared" si="112"/>
        <v>470244.68035491719</v>
      </c>
      <c r="CC177" s="31">
        <f t="shared" si="112"/>
        <v>486292.20134591823</v>
      </c>
      <c r="CD177" s="31">
        <f t="shared" si="112"/>
        <v>501714.21029803046</v>
      </c>
      <c r="CE177" s="31">
        <f t="shared" si="112"/>
        <v>513289.333691462</v>
      </c>
      <c r="CF177" s="31">
        <f t="shared" si="112"/>
        <v>517643.13739909534</v>
      </c>
      <c r="CG177" s="31">
        <f t="shared" si="112"/>
        <v>520607.43322134245</v>
      </c>
      <c r="CH177" s="35">
        <f t="shared" si="112"/>
        <v>523275.40014013305</v>
      </c>
    </row>
    <row r="178" spans="1:86" s="131" customFormat="1" hidden="1" x14ac:dyDescent="0.3">
      <c r="A178" s="122"/>
      <c r="B178" s="264" t="s">
        <v>162</v>
      </c>
      <c r="C178" s="130">
        <f>C157+C176</f>
        <v>133.68272163658338</v>
      </c>
      <c r="D178" s="130">
        <f t="shared" ref="D178:BO178" si="113">D157+D176</f>
        <v>207.26017026587283</v>
      </c>
      <c r="E178" s="130">
        <f t="shared" si="113"/>
        <v>225.05263896999872</v>
      </c>
      <c r="F178" s="130">
        <f t="shared" si="113"/>
        <v>1191.4631927331634</v>
      </c>
      <c r="G178" s="130">
        <f t="shared" si="113"/>
        <v>2966.2755920719883</v>
      </c>
      <c r="H178" s="130">
        <f t="shared" si="113"/>
        <v>4419.2750398439912</v>
      </c>
      <c r="I178" s="130">
        <f t="shared" si="113"/>
        <v>5003.9901565907339</v>
      </c>
      <c r="J178" s="130">
        <f t="shared" si="113"/>
        <v>5250.9512322198152</v>
      </c>
      <c r="K178" s="130">
        <f t="shared" si="113"/>
        <v>6490.8196083848361</v>
      </c>
      <c r="L178" s="130">
        <f t="shared" si="113"/>
        <v>5128.0668437526147</v>
      </c>
      <c r="M178" s="130">
        <f t="shared" si="113"/>
        <v>5483.3371465482087</v>
      </c>
      <c r="N178" s="130">
        <f t="shared" si="113"/>
        <v>6758.5959979415002</v>
      </c>
      <c r="O178" s="130">
        <f t="shared" si="113"/>
        <v>7083.4832564542776</v>
      </c>
      <c r="P178" s="130">
        <f t="shared" si="113"/>
        <v>5759.1260054022896</v>
      </c>
      <c r="Q178" s="130">
        <f t="shared" si="113"/>
        <v>6354.3141704835925</v>
      </c>
      <c r="R178" s="130">
        <f t="shared" si="113"/>
        <v>6599.9406158252796</v>
      </c>
      <c r="S178" s="130">
        <f t="shared" si="113"/>
        <v>10290.174577585478</v>
      </c>
      <c r="T178" s="130">
        <f t="shared" si="113"/>
        <v>23189.288885583908</v>
      </c>
      <c r="U178" s="130">
        <f t="shared" si="113"/>
        <v>25007.226231247914</v>
      </c>
      <c r="V178" s="130">
        <f t="shared" si="113"/>
        <v>23375.102362245845</v>
      </c>
      <c r="W178" s="130">
        <f t="shared" si="113"/>
        <v>17481.453142312956</v>
      </c>
      <c r="X178" s="130">
        <f t="shared" si="113"/>
        <v>9120.1272376331708</v>
      </c>
      <c r="Y178" s="130">
        <f t="shared" si="113"/>
        <v>6944.517386671133</v>
      </c>
      <c r="Z178" s="130">
        <f t="shared" si="113"/>
        <v>6911.968814821621</v>
      </c>
      <c r="AA178" s="130">
        <f t="shared" si="113"/>
        <v>7083.4832564542776</v>
      </c>
      <c r="AB178" s="130">
        <f t="shared" si="113"/>
        <v>5759.1260054022896</v>
      </c>
      <c r="AC178" s="130">
        <f t="shared" si="113"/>
        <v>6354.3141704835925</v>
      </c>
      <c r="AD178" s="130">
        <f t="shared" si="113"/>
        <v>6599.9406158252796</v>
      </c>
      <c r="AE178" s="130">
        <f t="shared" si="113"/>
        <v>10290.174577585478</v>
      </c>
      <c r="AF178" s="130">
        <f t="shared" si="113"/>
        <v>23189.288885583908</v>
      </c>
      <c r="AG178" s="130">
        <f t="shared" si="113"/>
        <v>25007.226231247914</v>
      </c>
      <c r="AH178" s="130">
        <f t="shared" si="113"/>
        <v>23375.102362245845</v>
      </c>
      <c r="AI178" s="130">
        <f t="shared" si="113"/>
        <v>17481.453142312956</v>
      </c>
      <c r="AJ178" s="130">
        <f t="shared" si="113"/>
        <v>9120.1272376331708</v>
      </c>
      <c r="AK178" s="130">
        <f t="shared" si="113"/>
        <v>6944.517386671133</v>
      </c>
      <c r="AL178" s="130">
        <f t="shared" si="113"/>
        <v>6911.968814821621</v>
      </c>
      <c r="AM178" s="130">
        <f t="shared" si="113"/>
        <v>7083.4832564542776</v>
      </c>
      <c r="AN178" s="130">
        <f t="shared" si="113"/>
        <v>5759.1260054022896</v>
      </c>
      <c r="AO178" s="130">
        <f t="shared" si="113"/>
        <v>6354.3141704835925</v>
      </c>
      <c r="AP178" s="130">
        <f t="shared" si="113"/>
        <v>6599.9406158252796</v>
      </c>
      <c r="AQ178" s="130">
        <f t="shared" si="113"/>
        <v>10290.174577585478</v>
      </c>
      <c r="AR178" s="130">
        <f t="shared" si="113"/>
        <v>23189.288885583908</v>
      </c>
      <c r="AS178" s="130">
        <f t="shared" si="113"/>
        <v>25007.226231247914</v>
      </c>
      <c r="AT178" s="130">
        <f t="shared" si="113"/>
        <v>23375.102362245845</v>
      </c>
      <c r="AU178" s="130">
        <f t="shared" si="113"/>
        <v>17481.453142312956</v>
      </c>
      <c r="AV178" s="130">
        <f t="shared" si="113"/>
        <v>9120.1272376331708</v>
      </c>
      <c r="AW178" s="130">
        <f t="shared" si="113"/>
        <v>6944.517386671133</v>
      </c>
      <c r="AX178" s="130">
        <f t="shared" si="113"/>
        <v>6911.968814821621</v>
      </c>
      <c r="AY178" s="130">
        <f t="shared" si="113"/>
        <v>7083.4832564542776</v>
      </c>
      <c r="AZ178" s="130">
        <f t="shared" si="113"/>
        <v>5759.1260054022896</v>
      </c>
      <c r="BA178" s="130">
        <f t="shared" si="113"/>
        <v>6354.3141704835925</v>
      </c>
      <c r="BB178" s="130">
        <f t="shared" si="113"/>
        <v>6599.9406158252796</v>
      </c>
      <c r="BC178" s="130">
        <f t="shared" si="113"/>
        <v>10290.174577585478</v>
      </c>
      <c r="BD178" s="130">
        <f t="shared" si="113"/>
        <v>23189.288885583908</v>
      </c>
      <c r="BE178" s="130">
        <f t="shared" si="113"/>
        <v>25007.226231247914</v>
      </c>
      <c r="BF178" s="130">
        <f t="shared" si="113"/>
        <v>23375.102362245845</v>
      </c>
      <c r="BG178" s="130">
        <f t="shared" si="113"/>
        <v>17481.453142312956</v>
      </c>
      <c r="BH178" s="130">
        <f t="shared" si="113"/>
        <v>9120.1272376331708</v>
      </c>
      <c r="BI178" s="130">
        <f t="shared" si="113"/>
        <v>6944.517386671133</v>
      </c>
      <c r="BJ178" s="130">
        <f t="shared" si="113"/>
        <v>6911.968814821621</v>
      </c>
      <c r="BK178" s="130">
        <f t="shared" si="113"/>
        <v>7083.4832564542776</v>
      </c>
      <c r="BL178" s="130">
        <f t="shared" si="113"/>
        <v>5759.1260054022896</v>
      </c>
      <c r="BM178" s="130">
        <f t="shared" si="113"/>
        <v>6354.3141704835925</v>
      </c>
      <c r="BN178" s="130">
        <f t="shared" si="113"/>
        <v>6599.9406158252796</v>
      </c>
      <c r="BO178" s="130">
        <f t="shared" si="113"/>
        <v>10290.174577585478</v>
      </c>
      <c r="BP178" s="130">
        <f t="shared" ref="BP178:CH178" si="114">BP157+BP176</f>
        <v>23189.288885583908</v>
      </c>
      <c r="BQ178" s="130">
        <f t="shared" si="114"/>
        <v>25007.226231247914</v>
      </c>
      <c r="BR178" s="130">
        <f t="shared" si="114"/>
        <v>23375.102362245845</v>
      </c>
      <c r="BS178" s="130">
        <f t="shared" si="114"/>
        <v>17481.453142312956</v>
      </c>
      <c r="BT178" s="130">
        <f t="shared" si="114"/>
        <v>9120.1272376331708</v>
      </c>
      <c r="BU178" s="130">
        <f t="shared" si="114"/>
        <v>6944.517386671133</v>
      </c>
      <c r="BV178" s="130">
        <f t="shared" si="114"/>
        <v>6911.968814821621</v>
      </c>
      <c r="BW178" s="130">
        <f t="shared" si="114"/>
        <v>7083.4832564542776</v>
      </c>
      <c r="BX178" s="130">
        <f t="shared" si="114"/>
        <v>5759.1260054022896</v>
      </c>
      <c r="BY178" s="130">
        <f t="shared" si="114"/>
        <v>6354.3141704835925</v>
      </c>
      <c r="BZ178" s="130">
        <f t="shared" si="114"/>
        <v>6599.9406158252796</v>
      </c>
      <c r="CA178" s="130">
        <f t="shared" si="114"/>
        <v>10290.174577585478</v>
      </c>
      <c r="CB178" s="130">
        <f t="shared" si="114"/>
        <v>23189.288885583908</v>
      </c>
      <c r="CC178" s="130">
        <f t="shared" si="114"/>
        <v>25007.226231247914</v>
      </c>
      <c r="CD178" s="130">
        <f t="shared" si="114"/>
        <v>23375.102362245845</v>
      </c>
      <c r="CE178" s="130">
        <f t="shared" si="114"/>
        <v>17481.453142312956</v>
      </c>
      <c r="CF178" s="130">
        <f t="shared" si="114"/>
        <v>9120.1272376331708</v>
      </c>
      <c r="CG178" s="130">
        <f t="shared" si="114"/>
        <v>6944.517386671133</v>
      </c>
      <c r="CH178" s="130">
        <f t="shared" si="114"/>
        <v>6911.968814821621</v>
      </c>
    </row>
    <row r="179" spans="1:86" hidden="1" x14ac:dyDescent="0.3">
      <c r="A179" s="122"/>
      <c r="B179" s="265" t="s">
        <v>163</v>
      </c>
      <c r="C179" s="127">
        <f>C178-C73</f>
        <v>0</v>
      </c>
      <c r="D179" s="127">
        <f t="shared" ref="D179:BO179" si="115">D178-D73</f>
        <v>0</v>
      </c>
      <c r="E179" s="127">
        <f t="shared" si="115"/>
        <v>0</v>
      </c>
      <c r="F179" s="127">
        <f t="shared" si="115"/>
        <v>1.1382787795128024E-2</v>
      </c>
      <c r="G179" s="127">
        <f t="shared" si="115"/>
        <v>-2.6564974071334291E-2</v>
      </c>
      <c r="H179" s="127">
        <f t="shared" si="115"/>
        <v>5.3965959104971262E-3</v>
      </c>
      <c r="I179" s="127">
        <f t="shared" si="115"/>
        <v>-1.9810566474916413E-2</v>
      </c>
      <c r="J179" s="127">
        <f t="shared" si="115"/>
        <v>-2.5749042486495455E-2</v>
      </c>
      <c r="K179" s="127">
        <f t="shared" si="115"/>
        <v>2.8189941669552354E-2</v>
      </c>
      <c r="L179" s="127">
        <f t="shared" si="115"/>
        <v>1.8832534411558299E-2</v>
      </c>
      <c r="M179" s="127">
        <f t="shared" si="115"/>
        <v>-2.3617564480446163E-2</v>
      </c>
      <c r="N179" s="127">
        <f t="shared" si="115"/>
        <v>-5.3833708911042777E-2</v>
      </c>
      <c r="O179" s="127">
        <f t="shared" si="115"/>
        <v>2.3944038606714457E-2</v>
      </c>
      <c r="P179" s="127">
        <f t="shared" si="115"/>
        <v>-1.2429075301042758E-2</v>
      </c>
      <c r="Q179" s="127">
        <f t="shared" si="115"/>
        <v>-2.2662730803858722E-2</v>
      </c>
      <c r="R179" s="127">
        <f t="shared" si="115"/>
        <v>5.2242827005102299E-2</v>
      </c>
      <c r="S179" s="127">
        <f t="shared" si="115"/>
        <v>-7.7629428709769854E-2</v>
      </c>
      <c r="T179" s="127">
        <f t="shared" si="115"/>
        <v>3.3686165952531155E-3</v>
      </c>
      <c r="U179" s="127">
        <f t="shared" si="115"/>
        <v>-5.4846900668053422E-2</v>
      </c>
      <c r="V179" s="127">
        <f t="shared" si="115"/>
        <v>2.3528929636086104E-2</v>
      </c>
      <c r="W179" s="127">
        <f t="shared" si="115"/>
        <v>7.3853998976119328E-2</v>
      </c>
      <c r="X179" s="127">
        <f t="shared" si="115"/>
        <v>4.5727398399321828E-2</v>
      </c>
      <c r="Y179" s="127">
        <f t="shared" si="115"/>
        <v>-3.0237948171816242E-2</v>
      </c>
      <c r="Z179" s="127">
        <f t="shared" si="115"/>
        <v>-5.2391082682333945E-2</v>
      </c>
      <c r="AA179" s="127">
        <f t="shared" si="115"/>
        <v>2.3944038606714457E-2</v>
      </c>
      <c r="AB179" s="127">
        <f t="shared" si="115"/>
        <v>-1.2429075301042758E-2</v>
      </c>
      <c r="AC179" s="127">
        <f t="shared" si="115"/>
        <v>-2.2662730803858722E-2</v>
      </c>
      <c r="AD179" s="127">
        <f t="shared" si="115"/>
        <v>5.2242827005102299E-2</v>
      </c>
      <c r="AE179" s="127">
        <f t="shared" si="115"/>
        <v>-7.7629428709769854E-2</v>
      </c>
      <c r="AF179" s="127">
        <f t="shared" si="115"/>
        <v>3.3686165952531155E-3</v>
      </c>
      <c r="AG179" s="127">
        <f t="shared" si="115"/>
        <v>-5.4846900668053422E-2</v>
      </c>
      <c r="AH179" s="127">
        <f t="shared" si="115"/>
        <v>2.3528929636086104E-2</v>
      </c>
      <c r="AI179" s="127">
        <f t="shared" si="115"/>
        <v>7.3853998976119328E-2</v>
      </c>
      <c r="AJ179" s="127">
        <f t="shared" si="115"/>
        <v>4.5727398399321828E-2</v>
      </c>
      <c r="AK179" s="127">
        <f t="shared" si="115"/>
        <v>-3.0237948171816242E-2</v>
      </c>
      <c r="AL179" s="127">
        <f t="shared" si="115"/>
        <v>-5.2391082682333945E-2</v>
      </c>
      <c r="AM179" s="127">
        <f t="shared" si="115"/>
        <v>2.3944038606714457E-2</v>
      </c>
      <c r="AN179" s="127">
        <f t="shared" si="115"/>
        <v>-1.2429075301042758E-2</v>
      </c>
      <c r="AO179" s="127">
        <f t="shared" si="115"/>
        <v>-2.2662730803858722E-2</v>
      </c>
      <c r="AP179" s="127">
        <f t="shared" si="115"/>
        <v>5.2242827005102299E-2</v>
      </c>
      <c r="AQ179" s="127">
        <f t="shared" si="115"/>
        <v>-7.7629428709769854E-2</v>
      </c>
      <c r="AR179" s="127">
        <f t="shared" si="115"/>
        <v>3.3686165952531155E-3</v>
      </c>
      <c r="AS179" s="127">
        <f t="shared" si="115"/>
        <v>-5.4846900668053422E-2</v>
      </c>
      <c r="AT179" s="127">
        <f t="shared" si="115"/>
        <v>2.3528929636086104E-2</v>
      </c>
      <c r="AU179" s="127">
        <f t="shared" si="115"/>
        <v>7.3853998976119328E-2</v>
      </c>
      <c r="AV179" s="127">
        <f t="shared" si="115"/>
        <v>4.5727398399321828E-2</v>
      </c>
      <c r="AW179" s="127">
        <f t="shared" si="115"/>
        <v>-3.0237948171816242E-2</v>
      </c>
      <c r="AX179" s="127">
        <f t="shared" si="115"/>
        <v>-5.2391082682333945E-2</v>
      </c>
      <c r="AY179" s="127">
        <f t="shared" si="115"/>
        <v>2.3944038606714457E-2</v>
      </c>
      <c r="AZ179" s="127">
        <f t="shared" si="115"/>
        <v>-1.2429075301042758E-2</v>
      </c>
      <c r="BA179" s="127">
        <f t="shared" si="115"/>
        <v>-2.2662730803858722E-2</v>
      </c>
      <c r="BB179" s="127">
        <f t="shared" si="115"/>
        <v>5.2242827005102299E-2</v>
      </c>
      <c r="BC179" s="127">
        <f t="shared" si="115"/>
        <v>-7.7629428709769854E-2</v>
      </c>
      <c r="BD179" s="127">
        <f t="shared" si="115"/>
        <v>3.3686165952531155E-3</v>
      </c>
      <c r="BE179" s="127">
        <f t="shared" si="115"/>
        <v>-5.4846900668053422E-2</v>
      </c>
      <c r="BF179" s="127">
        <f t="shared" si="115"/>
        <v>2.3528929636086104E-2</v>
      </c>
      <c r="BG179" s="127">
        <f t="shared" si="115"/>
        <v>7.3853998976119328E-2</v>
      </c>
      <c r="BH179" s="127">
        <f t="shared" si="115"/>
        <v>4.5727398399321828E-2</v>
      </c>
      <c r="BI179" s="127">
        <f t="shared" si="115"/>
        <v>-3.0237948171816242E-2</v>
      </c>
      <c r="BJ179" s="127">
        <f t="shared" si="115"/>
        <v>-5.2391082682333945E-2</v>
      </c>
      <c r="BK179" s="127">
        <f t="shared" si="115"/>
        <v>2.3944038606714457E-2</v>
      </c>
      <c r="BL179" s="127">
        <f t="shared" si="115"/>
        <v>-1.2429075301042758E-2</v>
      </c>
      <c r="BM179" s="127">
        <f t="shared" si="115"/>
        <v>-2.2662730803858722E-2</v>
      </c>
      <c r="BN179" s="127">
        <f t="shared" si="115"/>
        <v>5.2242827005102299E-2</v>
      </c>
      <c r="BO179" s="127">
        <f t="shared" si="115"/>
        <v>-7.7629428709769854E-2</v>
      </c>
      <c r="BP179" s="127">
        <f t="shared" ref="BP179:CH179" si="116">BP178-BP73</f>
        <v>3.3686165952531155E-3</v>
      </c>
      <c r="BQ179" s="127">
        <f t="shared" si="116"/>
        <v>-5.4846900668053422E-2</v>
      </c>
      <c r="BR179" s="127">
        <f t="shared" si="116"/>
        <v>2.3528929636086104E-2</v>
      </c>
      <c r="BS179" s="127">
        <f t="shared" si="116"/>
        <v>7.3853998976119328E-2</v>
      </c>
      <c r="BT179" s="127">
        <f t="shared" si="116"/>
        <v>4.5727398399321828E-2</v>
      </c>
      <c r="BU179" s="127">
        <f t="shared" si="116"/>
        <v>-3.0237948171816242E-2</v>
      </c>
      <c r="BV179" s="127">
        <f t="shared" si="116"/>
        <v>-5.2391082682333945E-2</v>
      </c>
      <c r="BW179" s="127">
        <f t="shared" si="116"/>
        <v>2.3944038606714457E-2</v>
      </c>
      <c r="BX179" s="127">
        <f t="shared" si="116"/>
        <v>-1.2429075301042758E-2</v>
      </c>
      <c r="BY179" s="127">
        <f t="shared" si="116"/>
        <v>-2.2662730803858722E-2</v>
      </c>
      <c r="BZ179" s="127">
        <f t="shared" si="116"/>
        <v>5.2242827005102299E-2</v>
      </c>
      <c r="CA179" s="127">
        <f t="shared" si="116"/>
        <v>-7.7629428709769854E-2</v>
      </c>
      <c r="CB179" s="127">
        <f t="shared" si="116"/>
        <v>3.3686165952531155E-3</v>
      </c>
      <c r="CC179" s="127">
        <f t="shared" si="116"/>
        <v>-5.4846900668053422E-2</v>
      </c>
      <c r="CD179" s="127">
        <f t="shared" si="116"/>
        <v>2.3528929636086104E-2</v>
      </c>
      <c r="CE179" s="127">
        <f t="shared" si="116"/>
        <v>7.3853998976119328E-2</v>
      </c>
      <c r="CF179" s="127">
        <f t="shared" si="116"/>
        <v>4.5727398399321828E-2</v>
      </c>
      <c r="CG179" s="127">
        <f t="shared" si="116"/>
        <v>-3.0237948171816242E-2</v>
      </c>
      <c r="CH179" s="127">
        <f t="shared" si="116"/>
        <v>-5.2391082682333945E-2</v>
      </c>
    </row>
    <row r="180" spans="1:86" ht="15" hidden="1" thickBot="1" x14ac:dyDescent="0.35">
      <c r="A180" s="122"/>
      <c r="B180" s="122"/>
      <c r="C180" s="127"/>
      <c r="D180" s="127"/>
      <c r="E180" s="127"/>
      <c r="F180" s="127"/>
      <c r="G180" s="127"/>
      <c r="H180" s="127"/>
      <c r="I180" s="127"/>
      <c r="J180" s="127"/>
      <c r="K180" s="127"/>
      <c r="L180" s="127"/>
      <c r="M180" s="127"/>
      <c r="N180" s="127"/>
    </row>
    <row r="181" spans="1:86" ht="15" hidden="1" thickBot="1" x14ac:dyDescent="0.35">
      <c r="A181" s="122"/>
      <c r="B181" s="336" t="s">
        <v>44</v>
      </c>
      <c r="C181" s="340">
        <v>43831</v>
      </c>
      <c r="D181" s="337">
        <v>43862</v>
      </c>
      <c r="E181" s="337">
        <v>43891</v>
      </c>
      <c r="F181" s="337">
        <v>43922</v>
      </c>
      <c r="G181" s="337">
        <v>43952</v>
      </c>
      <c r="H181" s="337">
        <v>43983</v>
      </c>
      <c r="I181" s="337">
        <v>44013</v>
      </c>
      <c r="J181" s="337">
        <v>44044</v>
      </c>
      <c r="K181" s="337">
        <v>44075</v>
      </c>
      <c r="L181" s="337">
        <v>44105</v>
      </c>
      <c r="M181" s="337">
        <v>44136</v>
      </c>
      <c r="N181" s="337">
        <v>44166</v>
      </c>
      <c r="O181" s="337">
        <v>44197</v>
      </c>
      <c r="P181" s="337">
        <v>44228</v>
      </c>
      <c r="Q181" s="337">
        <v>44256</v>
      </c>
      <c r="R181" s="337">
        <v>44287</v>
      </c>
      <c r="S181" s="337">
        <v>44317</v>
      </c>
      <c r="T181" s="337">
        <v>44348</v>
      </c>
      <c r="U181" s="337">
        <v>44378</v>
      </c>
      <c r="V181" s="337">
        <v>44409</v>
      </c>
      <c r="W181" s="337">
        <v>44440</v>
      </c>
      <c r="X181" s="337">
        <v>44470</v>
      </c>
      <c r="Y181" s="337">
        <v>44501</v>
      </c>
      <c r="Z181" s="337">
        <v>44531</v>
      </c>
      <c r="AA181" s="337">
        <v>44562</v>
      </c>
      <c r="AB181" s="337">
        <v>44593</v>
      </c>
      <c r="AC181" s="337">
        <v>44621</v>
      </c>
      <c r="AD181" s="337">
        <v>44652</v>
      </c>
      <c r="AE181" s="337">
        <v>44682</v>
      </c>
      <c r="AF181" s="337">
        <v>44713</v>
      </c>
      <c r="AG181" s="337">
        <v>44743</v>
      </c>
      <c r="AH181" s="337">
        <v>44774</v>
      </c>
      <c r="AI181" s="337">
        <v>44805</v>
      </c>
      <c r="AJ181" s="337">
        <v>44835</v>
      </c>
      <c r="AK181" s="337">
        <v>44866</v>
      </c>
      <c r="AL181" s="337">
        <v>44896</v>
      </c>
      <c r="AM181" s="337">
        <v>44927</v>
      </c>
      <c r="AN181" s="337">
        <v>44958</v>
      </c>
      <c r="AO181" s="337">
        <v>44986</v>
      </c>
      <c r="AP181" s="337">
        <v>45017</v>
      </c>
      <c r="AQ181" s="337">
        <v>45047</v>
      </c>
      <c r="AR181" s="337">
        <v>45078</v>
      </c>
      <c r="AS181" s="337">
        <v>45108</v>
      </c>
      <c r="AT181" s="337">
        <v>45139</v>
      </c>
      <c r="AU181" s="337">
        <v>45170</v>
      </c>
      <c r="AV181" s="337">
        <v>45200</v>
      </c>
      <c r="AW181" s="337">
        <v>45231</v>
      </c>
      <c r="AX181" s="337">
        <v>45261</v>
      </c>
      <c r="AY181" s="337">
        <v>45292</v>
      </c>
      <c r="AZ181" s="337">
        <v>45323</v>
      </c>
      <c r="BA181" s="337">
        <v>45352</v>
      </c>
      <c r="BB181" s="337">
        <v>45383</v>
      </c>
      <c r="BC181" s="337">
        <v>45413</v>
      </c>
      <c r="BD181" s="337">
        <v>45444</v>
      </c>
      <c r="BE181" s="337">
        <v>45474</v>
      </c>
      <c r="BF181" s="337">
        <v>45505</v>
      </c>
      <c r="BG181" s="337">
        <v>45536</v>
      </c>
      <c r="BH181" s="337">
        <v>45566</v>
      </c>
      <c r="BI181" s="337">
        <v>45597</v>
      </c>
      <c r="BJ181" s="337">
        <v>45627</v>
      </c>
      <c r="BK181" s="337">
        <v>45658</v>
      </c>
      <c r="BL181" s="337">
        <v>45689</v>
      </c>
      <c r="BM181" s="337">
        <v>45717</v>
      </c>
      <c r="BN181" s="337">
        <v>45748</v>
      </c>
      <c r="BO181" s="337">
        <v>45778</v>
      </c>
      <c r="BP181" s="337">
        <v>45809</v>
      </c>
      <c r="BQ181" s="337">
        <v>45839</v>
      </c>
      <c r="BR181" s="337">
        <v>45870</v>
      </c>
      <c r="BS181" s="337">
        <v>45901</v>
      </c>
      <c r="BT181" s="337">
        <v>45931</v>
      </c>
      <c r="BU181" s="337">
        <v>45962</v>
      </c>
      <c r="BV181" s="337">
        <v>45992</v>
      </c>
      <c r="BW181" s="337">
        <v>46023</v>
      </c>
      <c r="BX181" s="337">
        <v>46054</v>
      </c>
      <c r="BY181" s="337">
        <v>46082</v>
      </c>
      <c r="BZ181" s="337">
        <v>46113</v>
      </c>
      <c r="CA181" s="337">
        <v>46143</v>
      </c>
      <c r="CB181" s="337">
        <v>46174</v>
      </c>
      <c r="CC181" s="337">
        <v>46204</v>
      </c>
      <c r="CD181" s="337">
        <v>46235</v>
      </c>
      <c r="CE181" s="337">
        <v>46266</v>
      </c>
      <c r="CF181" s="337">
        <v>46296</v>
      </c>
      <c r="CG181" s="337">
        <v>46327</v>
      </c>
      <c r="CH181" s="164">
        <v>46357</v>
      </c>
    </row>
    <row r="182" spans="1:86" hidden="1" x14ac:dyDescent="0.3">
      <c r="A182" s="122"/>
      <c r="B182" s="323" t="s">
        <v>164</v>
      </c>
      <c r="C182" s="139">
        <f>C157*'YTD PROGRAM SUMMARY'!C47</f>
        <v>67.637322419671293</v>
      </c>
      <c r="D182" s="139">
        <f>D157*'YTD PROGRAM SUMMARY'!D47</f>
        <v>0</v>
      </c>
      <c r="E182" s="139">
        <f>E157*'YTD PROGRAM SUMMARY'!E47</f>
        <v>0</v>
      </c>
      <c r="F182" s="139">
        <f>F157*'YTD PROGRAM SUMMARY'!F47</f>
        <v>542.34736577875117</v>
      </c>
      <c r="G182" s="139">
        <f>G157*'YTD PROGRAM SUMMARY'!G47</f>
        <v>1610.6310755701268</v>
      </c>
      <c r="H182" s="139">
        <f>H157*'YTD PROGRAM SUMMARY'!H47</f>
        <v>0</v>
      </c>
      <c r="I182" s="139">
        <f>I157*'YTD PROGRAM SUMMARY'!I47</f>
        <v>0</v>
      </c>
      <c r="J182" s="139">
        <f>J157*'YTD PROGRAM SUMMARY'!J47</f>
        <v>45.163425925705404</v>
      </c>
      <c r="K182" s="139">
        <f>K157*'YTD PROGRAM SUMMARY'!K47</f>
        <v>2474.3624013199997</v>
      </c>
      <c r="L182" s="139">
        <f>L157*'YTD PROGRAM SUMMARY'!L47</f>
        <v>1782.2702485594784</v>
      </c>
      <c r="M182" s="139">
        <f>M157*'YTD PROGRAM SUMMARY'!M47</f>
        <v>3149.3275723101287</v>
      </c>
      <c r="N182" s="139">
        <f>N157*'YTD PROGRAM SUMMARY'!N47</f>
        <v>4146.197100552743</v>
      </c>
      <c r="O182" s="275">
        <f>O157*'YTD PROGRAM SUMMARY'!O47</f>
        <v>0</v>
      </c>
      <c r="P182" s="275">
        <f>P157*'YTD PROGRAM SUMMARY'!P47</f>
        <v>0</v>
      </c>
      <c r="Q182" s="275">
        <f>Q157*'YTD PROGRAM SUMMARY'!Q47</f>
        <v>0</v>
      </c>
      <c r="R182" s="275">
        <f>R157*'YTD PROGRAM SUMMARY'!R47</f>
        <v>0</v>
      </c>
      <c r="S182" s="275">
        <f>S157*'YTD PROGRAM SUMMARY'!S47</f>
        <v>0</v>
      </c>
      <c r="T182" s="275">
        <f>T157*'YTD PROGRAM SUMMARY'!T47</f>
        <v>0</v>
      </c>
      <c r="U182" s="275">
        <f>U157*'YTD PROGRAM SUMMARY'!U47</f>
        <v>0</v>
      </c>
      <c r="V182" s="275">
        <f>V157*'YTD PROGRAM SUMMARY'!V47</f>
        <v>0</v>
      </c>
      <c r="W182" s="275">
        <f>W157*'YTD PROGRAM SUMMARY'!W47</f>
        <v>0</v>
      </c>
      <c r="X182" s="275">
        <f>X157*'YTD PROGRAM SUMMARY'!X47</f>
        <v>0</v>
      </c>
      <c r="Y182" s="275">
        <f>Y157*'YTD PROGRAM SUMMARY'!Y47</f>
        <v>0</v>
      </c>
      <c r="Z182" s="275">
        <f>Z157*'YTD PROGRAM SUMMARY'!Z47</f>
        <v>0</v>
      </c>
      <c r="AA182" s="275">
        <f>AA157*'YTD PROGRAM SUMMARY'!AA47</f>
        <v>0</v>
      </c>
      <c r="AB182" s="275">
        <f>AB157*'YTD PROGRAM SUMMARY'!AB47</f>
        <v>0</v>
      </c>
      <c r="AC182" s="275">
        <f>AC157*'YTD PROGRAM SUMMARY'!AC47</f>
        <v>0</v>
      </c>
      <c r="AD182" s="275">
        <f>AD157*'YTD PROGRAM SUMMARY'!AD47</f>
        <v>0</v>
      </c>
      <c r="AE182" s="275">
        <f>AE157*'YTD PROGRAM SUMMARY'!AE47</f>
        <v>0</v>
      </c>
      <c r="AF182" s="275">
        <f>AF157*'YTD PROGRAM SUMMARY'!AF47</f>
        <v>0</v>
      </c>
      <c r="AG182" s="275">
        <f>AG157*'YTD PROGRAM SUMMARY'!AG47</f>
        <v>0</v>
      </c>
      <c r="AH182" s="275">
        <f>AH157*'YTD PROGRAM SUMMARY'!AH47</f>
        <v>0</v>
      </c>
      <c r="AI182" s="275">
        <f>AI157*'YTD PROGRAM SUMMARY'!AI47</f>
        <v>0</v>
      </c>
      <c r="AJ182" s="275">
        <f>AJ157*'YTD PROGRAM SUMMARY'!AJ47</f>
        <v>0</v>
      </c>
      <c r="AK182" s="275">
        <f>AK157*'YTD PROGRAM SUMMARY'!AK47</f>
        <v>0</v>
      </c>
      <c r="AL182" s="275">
        <f>AL157*'YTD PROGRAM SUMMARY'!AL47</f>
        <v>0</v>
      </c>
      <c r="AM182" s="275">
        <f>AM157*'YTD PROGRAM SUMMARY'!AM47</f>
        <v>0</v>
      </c>
      <c r="AN182" s="275">
        <f>AN157*'YTD PROGRAM SUMMARY'!AN47</f>
        <v>0</v>
      </c>
      <c r="AO182" s="275">
        <f>AO157*'YTD PROGRAM SUMMARY'!AO47</f>
        <v>0</v>
      </c>
      <c r="AP182" s="275">
        <f>AP157*'YTD PROGRAM SUMMARY'!AP47</f>
        <v>0</v>
      </c>
      <c r="AQ182" s="275">
        <f>AQ157*'YTD PROGRAM SUMMARY'!AQ47</f>
        <v>0</v>
      </c>
      <c r="AR182" s="275">
        <f>AR157*'YTD PROGRAM SUMMARY'!AR47</f>
        <v>0</v>
      </c>
      <c r="AS182" s="275">
        <f>AS157*'YTD PROGRAM SUMMARY'!AS47</f>
        <v>0</v>
      </c>
      <c r="AT182" s="275">
        <f>AT157*'YTD PROGRAM SUMMARY'!AT47</f>
        <v>0</v>
      </c>
      <c r="AU182" s="275">
        <f>AU157*'YTD PROGRAM SUMMARY'!AU47</f>
        <v>0</v>
      </c>
      <c r="AV182" s="275">
        <f>AV157*'YTD PROGRAM SUMMARY'!AV47</f>
        <v>0</v>
      </c>
      <c r="AW182" s="275">
        <f>AW157*'YTD PROGRAM SUMMARY'!AW47</f>
        <v>0</v>
      </c>
      <c r="AX182" s="275">
        <f>AX157*'YTD PROGRAM SUMMARY'!AX47</f>
        <v>0</v>
      </c>
      <c r="AY182" s="275">
        <f>AY157*'YTD PROGRAM SUMMARY'!AY47</f>
        <v>0</v>
      </c>
      <c r="AZ182" s="275">
        <f>AZ157*'YTD PROGRAM SUMMARY'!AZ47</f>
        <v>0</v>
      </c>
      <c r="BA182" s="275">
        <f>BA157*'YTD PROGRAM SUMMARY'!BA47</f>
        <v>0</v>
      </c>
      <c r="BB182" s="275">
        <f>BB157*'YTD PROGRAM SUMMARY'!BB47</f>
        <v>0</v>
      </c>
      <c r="BC182" s="275">
        <f>BC157*'YTD PROGRAM SUMMARY'!BC47</f>
        <v>0</v>
      </c>
      <c r="BD182" s="275">
        <f>BD157*'YTD PROGRAM SUMMARY'!BD47</f>
        <v>0</v>
      </c>
      <c r="BE182" s="275">
        <f>BE157*'YTD PROGRAM SUMMARY'!BE47</f>
        <v>0</v>
      </c>
      <c r="BF182" s="275">
        <f>BF157*'YTD PROGRAM SUMMARY'!BF47</f>
        <v>0</v>
      </c>
      <c r="BG182" s="275">
        <f>BG157*'YTD PROGRAM SUMMARY'!BG47</f>
        <v>0</v>
      </c>
      <c r="BH182" s="275">
        <f>BH157*'YTD PROGRAM SUMMARY'!BH47</f>
        <v>0</v>
      </c>
      <c r="BI182" s="275">
        <f>BI157*'YTD PROGRAM SUMMARY'!BI47</f>
        <v>0</v>
      </c>
      <c r="BJ182" s="275">
        <f>BJ157*'YTD PROGRAM SUMMARY'!BJ47</f>
        <v>0</v>
      </c>
      <c r="BK182" s="275">
        <f>BK157*'YTD PROGRAM SUMMARY'!BK47</f>
        <v>0</v>
      </c>
      <c r="BL182" s="275">
        <f>BL157*'YTD PROGRAM SUMMARY'!BL47</f>
        <v>0</v>
      </c>
      <c r="BM182" s="275">
        <f>BM157*'YTD PROGRAM SUMMARY'!BM47</f>
        <v>0</v>
      </c>
      <c r="BN182" s="275">
        <f>BN157*'YTD PROGRAM SUMMARY'!BN47</f>
        <v>0</v>
      </c>
      <c r="BO182" s="275">
        <f>BO157*'YTD PROGRAM SUMMARY'!BO47</f>
        <v>0</v>
      </c>
      <c r="BP182" s="275">
        <f>BP157*'YTD PROGRAM SUMMARY'!BP47</f>
        <v>0</v>
      </c>
      <c r="BQ182" s="275">
        <f>BQ157*'YTD PROGRAM SUMMARY'!BQ47</f>
        <v>0</v>
      </c>
      <c r="BR182" s="275">
        <f>BR157*'YTD PROGRAM SUMMARY'!BR47</f>
        <v>0</v>
      </c>
      <c r="BS182" s="275">
        <f>BS157*'YTD PROGRAM SUMMARY'!BS47</f>
        <v>0</v>
      </c>
      <c r="BT182" s="275">
        <f>BT157*'YTD PROGRAM SUMMARY'!BT47</f>
        <v>0</v>
      </c>
      <c r="BU182" s="275">
        <f>BU157*'YTD PROGRAM SUMMARY'!BU47</f>
        <v>0</v>
      </c>
      <c r="BV182" s="275">
        <f>BV157*'YTD PROGRAM SUMMARY'!BV47</f>
        <v>0</v>
      </c>
      <c r="BW182" s="275">
        <f>BW157*'YTD PROGRAM SUMMARY'!BW47</f>
        <v>0</v>
      </c>
      <c r="BX182" s="275">
        <f>BX157*'YTD PROGRAM SUMMARY'!BX47</f>
        <v>0</v>
      </c>
      <c r="BY182" s="275">
        <f>BY157*'YTD PROGRAM SUMMARY'!BY47</f>
        <v>0</v>
      </c>
      <c r="BZ182" s="275">
        <f>BZ157*'YTD PROGRAM SUMMARY'!BZ47</f>
        <v>0</v>
      </c>
      <c r="CA182" s="275">
        <f>CA157*'YTD PROGRAM SUMMARY'!CA47</f>
        <v>0</v>
      </c>
      <c r="CB182" s="275">
        <f>CB157*'YTD PROGRAM SUMMARY'!CB47</f>
        <v>0</v>
      </c>
      <c r="CC182" s="275">
        <f>CC157*'YTD PROGRAM SUMMARY'!CC47</f>
        <v>0</v>
      </c>
      <c r="CD182" s="275">
        <f>CD157*'YTD PROGRAM SUMMARY'!CD47</f>
        <v>0</v>
      </c>
      <c r="CE182" s="275">
        <f>CE157*'YTD PROGRAM SUMMARY'!CE47</f>
        <v>0</v>
      </c>
      <c r="CF182" s="275">
        <f>CF157*'YTD PROGRAM SUMMARY'!CF47</f>
        <v>0</v>
      </c>
      <c r="CG182" s="275">
        <f>CG157*'YTD PROGRAM SUMMARY'!CG47</f>
        <v>0</v>
      </c>
      <c r="CH182" s="276">
        <f>CH157*'YTD PROGRAM SUMMARY'!CH47</f>
        <v>0</v>
      </c>
    </row>
    <row r="183" spans="1:86" ht="15" hidden="1" thickBot="1" x14ac:dyDescent="0.35">
      <c r="A183" s="122"/>
      <c r="B183" s="310" t="s">
        <v>165</v>
      </c>
      <c r="C183" s="132">
        <f>C176*'YTD PROGRAM SUMMARY'!C47</f>
        <v>66.045399216912088</v>
      </c>
      <c r="D183" s="132">
        <f>D176*'YTD PROGRAM SUMMARY'!D47</f>
        <v>0</v>
      </c>
      <c r="E183" s="132">
        <f>E176*'YTD PROGRAM SUMMARY'!E47</f>
        <v>0</v>
      </c>
      <c r="F183" s="132">
        <f>F176*'YTD PROGRAM SUMMARY'!F47</f>
        <v>337.03222140199676</v>
      </c>
      <c r="G183" s="132">
        <f>G176*'YTD PROGRAM SUMMARY'!G47</f>
        <v>1355.6445165018615</v>
      </c>
      <c r="H183" s="132">
        <f>H176*'YTD PROGRAM SUMMARY'!H47</f>
        <v>0</v>
      </c>
      <c r="I183" s="132">
        <f>I176*'YTD PROGRAM SUMMARY'!I47</f>
        <v>0</v>
      </c>
      <c r="J183" s="132">
        <f>J176*'YTD PROGRAM SUMMARY'!J47</f>
        <v>72.808400120183805</v>
      </c>
      <c r="K183" s="132">
        <f>K176*'YTD PROGRAM SUMMARY'!K47</f>
        <v>4016.4572070648364</v>
      </c>
      <c r="L183" s="132">
        <f>L176*'YTD PROGRAM SUMMARY'!L47</f>
        <v>1593.1785285331125</v>
      </c>
      <c r="M183" s="132">
        <f>M176*'YTD PROGRAM SUMMARY'!M47</f>
        <v>2334.0095742380795</v>
      </c>
      <c r="N183" s="132">
        <f>N176*'YTD PROGRAM SUMMARY'!N47</f>
        <v>2612.3988973887567</v>
      </c>
      <c r="O183" s="267">
        <f>O176*'YTD PROGRAM SUMMARY'!O47</f>
        <v>0</v>
      </c>
      <c r="P183" s="267">
        <f>P176*'YTD PROGRAM SUMMARY'!P47</f>
        <v>0</v>
      </c>
      <c r="Q183" s="267">
        <f>Q176*'YTD PROGRAM SUMMARY'!Q47</f>
        <v>0</v>
      </c>
      <c r="R183" s="267">
        <f>R176*'YTD PROGRAM SUMMARY'!R47</f>
        <v>0</v>
      </c>
      <c r="S183" s="267">
        <f>S176*'YTD PROGRAM SUMMARY'!S47</f>
        <v>0</v>
      </c>
      <c r="T183" s="267">
        <f>T176*'YTD PROGRAM SUMMARY'!T47</f>
        <v>0</v>
      </c>
      <c r="U183" s="267">
        <f>U176*'YTD PROGRAM SUMMARY'!U47</f>
        <v>0</v>
      </c>
      <c r="V183" s="267">
        <f>V176*'YTD PROGRAM SUMMARY'!V47</f>
        <v>0</v>
      </c>
      <c r="W183" s="267">
        <f>W176*'YTD PROGRAM SUMMARY'!W47</f>
        <v>0</v>
      </c>
      <c r="X183" s="267">
        <f>X176*'YTD PROGRAM SUMMARY'!X47</f>
        <v>0</v>
      </c>
      <c r="Y183" s="267">
        <f>Y176*'YTD PROGRAM SUMMARY'!Y47</f>
        <v>0</v>
      </c>
      <c r="Z183" s="267">
        <f>Z176*'YTD PROGRAM SUMMARY'!Z47</f>
        <v>0</v>
      </c>
      <c r="AA183" s="267">
        <f>AA176*'YTD PROGRAM SUMMARY'!AA47</f>
        <v>0</v>
      </c>
      <c r="AB183" s="267">
        <f>AB176*'YTD PROGRAM SUMMARY'!AB47</f>
        <v>0</v>
      </c>
      <c r="AC183" s="267">
        <f>AC176*'YTD PROGRAM SUMMARY'!AC47</f>
        <v>0</v>
      </c>
      <c r="AD183" s="267">
        <f>AD176*'YTD PROGRAM SUMMARY'!AD47</f>
        <v>0</v>
      </c>
      <c r="AE183" s="267">
        <f>AE176*'YTD PROGRAM SUMMARY'!AE47</f>
        <v>0</v>
      </c>
      <c r="AF183" s="267">
        <f>AF176*'YTD PROGRAM SUMMARY'!AF47</f>
        <v>0</v>
      </c>
      <c r="AG183" s="267">
        <f>AG176*'YTD PROGRAM SUMMARY'!AG47</f>
        <v>0</v>
      </c>
      <c r="AH183" s="267">
        <f>AH176*'YTD PROGRAM SUMMARY'!AH47</f>
        <v>0</v>
      </c>
      <c r="AI183" s="267">
        <f>AI176*'YTD PROGRAM SUMMARY'!AI47</f>
        <v>0</v>
      </c>
      <c r="AJ183" s="267">
        <f>AJ176*'YTD PROGRAM SUMMARY'!AJ47</f>
        <v>0</v>
      </c>
      <c r="AK183" s="267">
        <f>AK176*'YTD PROGRAM SUMMARY'!AK47</f>
        <v>0</v>
      </c>
      <c r="AL183" s="267">
        <f>AL176*'YTD PROGRAM SUMMARY'!AL47</f>
        <v>0</v>
      </c>
      <c r="AM183" s="267">
        <f>AM176*'YTD PROGRAM SUMMARY'!AM47</f>
        <v>0</v>
      </c>
      <c r="AN183" s="267">
        <f>AN176*'YTD PROGRAM SUMMARY'!AN47</f>
        <v>0</v>
      </c>
      <c r="AO183" s="267">
        <f>AO176*'YTD PROGRAM SUMMARY'!AO47</f>
        <v>0</v>
      </c>
      <c r="AP183" s="267">
        <f>AP176*'YTD PROGRAM SUMMARY'!AP47</f>
        <v>0</v>
      </c>
      <c r="AQ183" s="267">
        <f>AQ176*'YTD PROGRAM SUMMARY'!AQ47</f>
        <v>0</v>
      </c>
      <c r="AR183" s="267">
        <f>AR176*'YTD PROGRAM SUMMARY'!AR47</f>
        <v>0</v>
      </c>
      <c r="AS183" s="267">
        <f>AS176*'YTD PROGRAM SUMMARY'!AS47</f>
        <v>0</v>
      </c>
      <c r="AT183" s="267">
        <f>AT176*'YTD PROGRAM SUMMARY'!AT47</f>
        <v>0</v>
      </c>
      <c r="AU183" s="267">
        <f>AU176*'YTD PROGRAM SUMMARY'!AU47</f>
        <v>0</v>
      </c>
      <c r="AV183" s="267">
        <f>AV176*'YTD PROGRAM SUMMARY'!AV47</f>
        <v>0</v>
      </c>
      <c r="AW183" s="267">
        <f>AW176*'YTD PROGRAM SUMMARY'!AW47</f>
        <v>0</v>
      </c>
      <c r="AX183" s="267">
        <f>AX176*'YTD PROGRAM SUMMARY'!AX47</f>
        <v>0</v>
      </c>
      <c r="AY183" s="267">
        <f>AY176*'YTD PROGRAM SUMMARY'!AY47</f>
        <v>0</v>
      </c>
      <c r="AZ183" s="267">
        <f>AZ176*'YTD PROGRAM SUMMARY'!AZ47</f>
        <v>0</v>
      </c>
      <c r="BA183" s="267">
        <f>BA176*'YTD PROGRAM SUMMARY'!BA47</f>
        <v>0</v>
      </c>
      <c r="BB183" s="267">
        <f>BB176*'YTD PROGRAM SUMMARY'!BB47</f>
        <v>0</v>
      </c>
      <c r="BC183" s="267">
        <f>BC176*'YTD PROGRAM SUMMARY'!BC47</f>
        <v>0</v>
      </c>
      <c r="BD183" s="267">
        <f>BD176*'YTD PROGRAM SUMMARY'!BD47</f>
        <v>0</v>
      </c>
      <c r="BE183" s="267">
        <f>BE176*'YTD PROGRAM SUMMARY'!BE47</f>
        <v>0</v>
      </c>
      <c r="BF183" s="267">
        <f>BF176*'YTD PROGRAM SUMMARY'!BF47</f>
        <v>0</v>
      </c>
      <c r="BG183" s="267">
        <f>BG176*'YTD PROGRAM SUMMARY'!BG47</f>
        <v>0</v>
      </c>
      <c r="BH183" s="267">
        <f>BH176*'YTD PROGRAM SUMMARY'!BH47</f>
        <v>0</v>
      </c>
      <c r="BI183" s="267">
        <f>BI176*'YTD PROGRAM SUMMARY'!BI47</f>
        <v>0</v>
      </c>
      <c r="BJ183" s="267">
        <f>BJ176*'YTD PROGRAM SUMMARY'!BJ47</f>
        <v>0</v>
      </c>
      <c r="BK183" s="267">
        <f>BK176*'YTD PROGRAM SUMMARY'!BK47</f>
        <v>0</v>
      </c>
      <c r="BL183" s="267">
        <f>BL176*'YTD PROGRAM SUMMARY'!BL47</f>
        <v>0</v>
      </c>
      <c r="BM183" s="267">
        <f>BM176*'YTD PROGRAM SUMMARY'!BM47</f>
        <v>0</v>
      </c>
      <c r="BN183" s="267">
        <f>BN176*'YTD PROGRAM SUMMARY'!BN47</f>
        <v>0</v>
      </c>
      <c r="BO183" s="267">
        <f>BO176*'YTD PROGRAM SUMMARY'!BO47</f>
        <v>0</v>
      </c>
      <c r="BP183" s="267">
        <f>BP176*'YTD PROGRAM SUMMARY'!BP47</f>
        <v>0</v>
      </c>
      <c r="BQ183" s="267">
        <f>BQ176*'YTD PROGRAM SUMMARY'!BQ47</f>
        <v>0</v>
      </c>
      <c r="BR183" s="267">
        <f>BR176*'YTD PROGRAM SUMMARY'!BR47</f>
        <v>0</v>
      </c>
      <c r="BS183" s="267">
        <f>BS176*'YTD PROGRAM SUMMARY'!BS47</f>
        <v>0</v>
      </c>
      <c r="BT183" s="267">
        <f>BT176*'YTD PROGRAM SUMMARY'!BT47</f>
        <v>0</v>
      </c>
      <c r="BU183" s="267">
        <f>BU176*'YTD PROGRAM SUMMARY'!BU47</f>
        <v>0</v>
      </c>
      <c r="BV183" s="267">
        <f>BV176*'YTD PROGRAM SUMMARY'!BV47</f>
        <v>0</v>
      </c>
      <c r="BW183" s="267">
        <f>BW176*'YTD PROGRAM SUMMARY'!BW47</f>
        <v>0</v>
      </c>
      <c r="BX183" s="267">
        <f>BX176*'YTD PROGRAM SUMMARY'!BX47</f>
        <v>0</v>
      </c>
      <c r="BY183" s="267">
        <f>BY176*'YTD PROGRAM SUMMARY'!BY47</f>
        <v>0</v>
      </c>
      <c r="BZ183" s="267">
        <f>BZ176*'YTD PROGRAM SUMMARY'!BZ47</f>
        <v>0</v>
      </c>
      <c r="CA183" s="267">
        <f>CA176*'YTD PROGRAM SUMMARY'!CA47</f>
        <v>0</v>
      </c>
      <c r="CB183" s="267">
        <f>CB176*'YTD PROGRAM SUMMARY'!CB47</f>
        <v>0</v>
      </c>
      <c r="CC183" s="267">
        <f>CC176*'YTD PROGRAM SUMMARY'!CC47</f>
        <v>0</v>
      </c>
      <c r="CD183" s="267">
        <f>CD176*'YTD PROGRAM SUMMARY'!CD47</f>
        <v>0</v>
      </c>
      <c r="CE183" s="267">
        <f>CE176*'YTD PROGRAM SUMMARY'!CE47</f>
        <v>0</v>
      </c>
      <c r="CF183" s="267">
        <f>CF176*'YTD PROGRAM SUMMARY'!CF47</f>
        <v>0</v>
      </c>
      <c r="CG183" s="267">
        <f>CG176*'YTD PROGRAM SUMMARY'!CG47</f>
        <v>0</v>
      </c>
      <c r="CH183" s="268">
        <f>CH176*'YTD PROGRAM SUMMARY'!CH47</f>
        <v>0</v>
      </c>
    </row>
    <row r="184" spans="1:86" hidden="1" x14ac:dyDescent="0.3">
      <c r="A184" s="122"/>
      <c r="B184" s="323" t="s">
        <v>166</v>
      </c>
      <c r="C184" s="133">
        <f>IFERROR(C182/C73,0)</f>
        <v>0.5059541097879755</v>
      </c>
      <c r="D184" s="133">
        <f t="shared" ref="D184:N184" si="117">IFERROR(D182/D73,0)</f>
        <v>0</v>
      </c>
      <c r="E184" s="133">
        <f t="shared" si="117"/>
        <v>0</v>
      </c>
      <c r="F184" s="133">
        <f t="shared" si="117"/>
        <v>0.4551987426194094</v>
      </c>
      <c r="G184" s="133">
        <f t="shared" si="117"/>
        <v>0.54297606592244319</v>
      </c>
      <c r="H184" s="133">
        <f t="shared" si="117"/>
        <v>0</v>
      </c>
      <c r="I184" s="133">
        <f t="shared" si="117"/>
        <v>0</v>
      </c>
      <c r="J184" s="133">
        <f t="shared" si="117"/>
        <v>8.6009567527847736E-3</v>
      </c>
      <c r="K184" s="133">
        <f t="shared" si="117"/>
        <v>0.38121120242583328</v>
      </c>
      <c r="L184" s="133">
        <f t="shared" si="117"/>
        <v>0.34755334674335231</v>
      </c>
      <c r="M184" s="133">
        <f t="shared" si="117"/>
        <v>0.57434258072562716</v>
      </c>
      <c r="N184" s="133">
        <f t="shared" si="117"/>
        <v>0.61346529319159493</v>
      </c>
      <c r="O184" s="269">
        <f t="shared" ref="O184:BO184" si="118">IFERROR(O182/O73,0)</f>
        <v>0</v>
      </c>
      <c r="P184" s="269">
        <f t="shared" si="118"/>
        <v>0</v>
      </c>
      <c r="Q184" s="269">
        <f t="shared" si="118"/>
        <v>0</v>
      </c>
      <c r="R184" s="269">
        <f t="shared" si="118"/>
        <v>0</v>
      </c>
      <c r="S184" s="269">
        <f t="shared" si="118"/>
        <v>0</v>
      </c>
      <c r="T184" s="269">
        <f t="shared" si="118"/>
        <v>0</v>
      </c>
      <c r="U184" s="269">
        <f t="shared" si="118"/>
        <v>0</v>
      </c>
      <c r="V184" s="269">
        <f t="shared" si="118"/>
        <v>0</v>
      </c>
      <c r="W184" s="269">
        <f t="shared" si="118"/>
        <v>0</v>
      </c>
      <c r="X184" s="269">
        <f t="shared" si="118"/>
        <v>0</v>
      </c>
      <c r="Y184" s="269">
        <f t="shared" si="118"/>
        <v>0</v>
      </c>
      <c r="Z184" s="269">
        <f t="shared" si="118"/>
        <v>0</v>
      </c>
      <c r="AA184" s="269">
        <f t="shared" si="118"/>
        <v>0</v>
      </c>
      <c r="AB184" s="269">
        <f t="shared" si="118"/>
        <v>0</v>
      </c>
      <c r="AC184" s="269">
        <f t="shared" si="118"/>
        <v>0</v>
      </c>
      <c r="AD184" s="269">
        <f t="shared" si="118"/>
        <v>0</v>
      </c>
      <c r="AE184" s="269">
        <f t="shared" si="118"/>
        <v>0</v>
      </c>
      <c r="AF184" s="269">
        <f t="shared" si="118"/>
        <v>0</v>
      </c>
      <c r="AG184" s="269">
        <f t="shared" si="118"/>
        <v>0</v>
      </c>
      <c r="AH184" s="269">
        <f t="shared" si="118"/>
        <v>0</v>
      </c>
      <c r="AI184" s="269">
        <f t="shared" si="118"/>
        <v>0</v>
      </c>
      <c r="AJ184" s="269">
        <f t="shared" si="118"/>
        <v>0</v>
      </c>
      <c r="AK184" s="269">
        <f t="shared" si="118"/>
        <v>0</v>
      </c>
      <c r="AL184" s="269">
        <f t="shared" si="118"/>
        <v>0</v>
      </c>
      <c r="AM184" s="269">
        <f t="shared" si="118"/>
        <v>0</v>
      </c>
      <c r="AN184" s="269">
        <f t="shared" si="118"/>
        <v>0</v>
      </c>
      <c r="AO184" s="269">
        <f t="shared" si="118"/>
        <v>0</v>
      </c>
      <c r="AP184" s="269">
        <f t="shared" si="118"/>
        <v>0</v>
      </c>
      <c r="AQ184" s="269">
        <f t="shared" si="118"/>
        <v>0</v>
      </c>
      <c r="AR184" s="269">
        <f t="shared" si="118"/>
        <v>0</v>
      </c>
      <c r="AS184" s="269">
        <f t="shared" si="118"/>
        <v>0</v>
      </c>
      <c r="AT184" s="269">
        <f t="shared" si="118"/>
        <v>0</v>
      </c>
      <c r="AU184" s="269">
        <f t="shared" si="118"/>
        <v>0</v>
      </c>
      <c r="AV184" s="269">
        <f t="shared" si="118"/>
        <v>0</v>
      </c>
      <c r="AW184" s="269">
        <f t="shared" si="118"/>
        <v>0</v>
      </c>
      <c r="AX184" s="269">
        <f t="shared" si="118"/>
        <v>0</v>
      </c>
      <c r="AY184" s="269">
        <f t="shared" si="118"/>
        <v>0</v>
      </c>
      <c r="AZ184" s="269">
        <f t="shared" si="118"/>
        <v>0</v>
      </c>
      <c r="BA184" s="269">
        <f t="shared" si="118"/>
        <v>0</v>
      </c>
      <c r="BB184" s="269">
        <f t="shared" si="118"/>
        <v>0</v>
      </c>
      <c r="BC184" s="269">
        <f t="shared" si="118"/>
        <v>0</v>
      </c>
      <c r="BD184" s="269">
        <f t="shared" si="118"/>
        <v>0</v>
      </c>
      <c r="BE184" s="269">
        <f t="shared" si="118"/>
        <v>0</v>
      </c>
      <c r="BF184" s="269">
        <f t="shared" si="118"/>
        <v>0</v>
      </c>
      <c r="BG184" s="269">
        <f t="shared" si="118"/>
        <v>0</v>
      </c>
      <c r="BH184" s="269">
        <f t="shared" si="118"/>
        <v>0</v>
      </c>
      <c r="BI184" s="269">
        <f t="shared" si="118"/>
        <v>0</v>
      </c>
      <c r="BJ184" s="269">
        <f t="shared" si="118"/>
        <v>0</v>
      </c>
      <c r="BK184" s="269">
        <f t="shared" si="118"/>
        <v>0</v>
      </c>
      <c r="BL184" s="269">
        <f t="shared" si="118"/>
        <v>0</v>
      </c>
      <c r="BM184" s="269">
        <f t="shared" si="118"/>
        <v>0</v>
      </c>
      <c r="BN184" s="269">
        <f t="shared" si="118"/>
        <v>0</v>
      </c>
      <c r="BO184" s="269">
        <f t="shared" si="118"/>
        <v>0</v>
      </c>
      <c r="BP184" s="269">
        <f t="shared" ref="BP184:CH184" si="119">IFERROR(BP182/BP73,0)</f>
        <v>0</v>
      </c>
      <c r="BQ184" s="269">
        <f t="shared" si="119"/>
        <v>0</v>
      </c>
      <c r="BR184" s="269">
        <f t="shared" si="119"/>
        <v>0</v>
      </c>
      <c r="BS184" s="269">
        <f t="shared" si="119"/>
        <v>0</v>
      </c>
      <c r="BT184" s="269">
        <f t="shared" si="119"/>
        <v>0</v>
      </c>
      <c r="BU184" s="269">
        <f t="shared" si="119"/>
        <v>0</v>
      </c>
      <c r="BV184" s="269">
        <f t="shared" si="119"/>
        <v>0</v>
      </c>
      <c r="BW184" s="269">
        <f t="shared" si="119"/>
        <v>0</v>
      </c>
      <c r="BX184" s="269">
        <f t="shared" si="119"/>
        <v>0</v>
      </c>
      <c r="BY184" s="269">
        <f t="shared" si="119"/>
        <v>0</v>
      </c>
      <c r="BZ184" s="269">
        <f t="shared" si="119"/>
        <v>0</v>
      </c>
      <c r="CA184" s="269">
        <f t="shared" si="119"/>
        <v>0</v>
      </c>
      <c r="CB184" s="269">
        <f t="shared" si="119"/>
        <v>0</v>
      </c>
      <c r="CC184" s="269">
        <f t="shared" si="119"/>
        <v>0</v>
      </c>
      <c r="CD184" s="269">
        <f t="shared" si="119"/>
        <v>0</v>
      </c>
      <c r="CE184" s="269">
        <f t="shared" si="119"/>
        <v>0</v>
      </c>
      <c r="CF184" s="269">
        <f t="shared" si="119"/>
        <v>0</v>
      </c>
      <c r="CG184" s="269">
        <f t="shared" si="119"/>
        <v>0</v>
      </c>
      <c r="CH184" s="277">
        <f t="shared" si="119"/>
        <v>0</v>
      </c>
    </row>
    <row r="185" spans="1:86" ht="15" hidden="1" thickBot="1" x14ac:dyDescent="0.35">
      <c r="A185" s="122"/>
      <c r="B185" s="310" t="s">
        <v>167</v>
      </c>
      <c r="C185" s="134">
        <f>IFERROR(C183/C73,0)</f>
        <v>0.49404589021202427</v>
      </c>
      <c r="D185" s="134">
        <f t="shared" ref="D185:N185" si="120">IFERROR(D183/D73,0)</f>
        <v>0</v>
      </c>
      <c r="E185" s="134">
        <f t="shared" si="120"/>
        <v>0</v>
      </c>
      <c r="F185" s="134">
        <f t="shared" si="120"/>
        <v>0.2828752439575804</v>
      </c>
      <c r="G185" s="134">
        <f t="shared" si="120"/>
        <v>0.45701497849155615</v>
      </c>
      <c r="H185" s="134">
        <f t="shared" si="120"/>
        <v>0</v>
      </c>
      <c r="I185" s="134">
        <f t="shared" si="120"/>
        <v>0</v>
      </c>
      <c r="J185" s="134">
        <f t="shared" si="120"/>
        <v>1.3865686400834522E-2</v>
      </c>
      <c r="K185" s="134">
        <f t="shared" si="120"/>
        <v>0.61879314064111368</v>
      </c>
      <c r="L185" s="134">
        <f t="shared" si="120"/>
        <v>0.3106793315990507</v>
      </c>
      <c r="M185" s="134">
        <f t="shared" si="120"/>
        <v>0.42565311214130302</v>
      </c>
      <c r="N185" s="134">
        <f t="shared" si="120"/>
        <v>0.38652674165112483</v>
      </c>
      <c r="O185" s="270">
        <f>IFERROR(O183/O73,0)</f>
        <v>0</v>
      </c>
      <c r="P185" s="270">
        <f t="shared" ref="P185:Z185" si="121">IFERROR(P183/P73,0)</f>
        <v>0</v>
      </c>
      <c r="Q185" s="270">
        <f t="shared" si="121"/>
        <v>0</v>
      </c>
      <c r="R185" s="270">
        <f t="shared" si="121"/>
        <v>0</v>
      </c>
      <c r="S185" s="270">
        <f t="shared" si="121"/>
        <v>0</v>
      </c>
      <c r="T185" s="270">
        <f t="shared" si="121"/>
        <v>0</v>
      </c>
      <c r="U185" s="270">
        <f t="shared" si="121"/>
        <v>0</v>
      </c>
      <c r="V185" s="270">
        <f t="shared" si="121"/>
        <v>0</v>
      </c>
      <c r="W185" s="270">
        <f t="shared" si="121"/>
        <v>0</v>
      </c>
      <c r="X185" s="270">
        <f t="shared" si="121"/>
        <v>0</v>
      </c>
      <c r="Y185" s="270">
        <f t="shared" si="121"/>
        <v>0</v>
      </c>
      <c r="Z185" s="270">
        <f t="shared" si="121"/>
        <v>0</v>
      </c>
      <c r="AA185" s="270">
        <f>IFERROR(AA183/AA73,0)</f>
        <v>0</v>
      </c>
      <c r="AB185" s="270">
        <f t="shared" ref="AB185:AL185" si="122">IFERROR(AB183/AB73,0)</f>
        <v>0</v>
      </c>
      <c r="AC185" s="270">
        <f t="shared" si="122"/>
        <v>0</v>
      </c>
      <c r="AD185" s="270">
        <f t="shared" si="122"/>
        <v>0</v>
      </c>
      <c r="AE185" s="270">
        <f t="shared" si="122"/>
        <v>0</v>
      </c>
      <c r="AF185" s="270">
        <f t="shared" si="122"/>
        <v>0</v>
      </c>
      <c r="AG185" s="270">
        <f t="shared" si="122"/>
        <v>0</v>
      </c>
      <c r="AH185" s="270">
        <f t="shared" si="122"/>
        <v>0</v>
      </c>
      <c r="AI185" s="270">
        <f t="shared" si="122"/>
        <v>0</v>
      </c>
      <c r="AJ185" s="270">
        <f t="shared" si="122"/>
        <v>0</v>
      </c>
      <c r="AK185" s="270">
        <f t="shared" si="122"/>
        <v>0</v>
      </c>
      <c r="AL185" s="270">
        <f t="shared" si="122"/>
        <v>0</v>
      </c>
      <c r="AM185" s="270">
        <f>IFERROR(AM183/AM73,0)</f>
        <v>0</v>
      </c>
      <c r="AN185" s="270">
        <f t="shared" ref="AN185:AX185" si="123">IFERROR(AN183/AN73,0)</f>
        <v>0</v>
      </c>
      <c r="AO185" s="270">
        <f t="shared" si="123"/>
        <v>0</v>
      </c>
      <c r="AP185" s="270">
        <f t="shared" si="123"/>
        <v>0</v>
      </c>
      <c r="AQ185" s="270">
        <f t="shared" si="123"/>
        <v>0</v>
      </c>
      <c r="AR185" s="270">
        <f t="shared" si="123"/>
        <v>0</v>
      </c>
      <c r="AS185" s="270">
        <f t="shared" si="123"/>
        <v>0</v>
      </c>
      <c r="AT185" s="270">
        <f t="shared" si="123"/>
        <v>0</v>
      </c>
      <c r="AU185" s="270">
        <f t="shared" si="123"/>
        <v>0</v>
      </c>
      <c r="AV185" s="270">
        <f t="shared" si="123"/>
        <v>0</v>
      </c>
      <c r="AW185" s="270">
        <f t="shared" si="123"/>
        <v>0</v>
      </c>
      <c r="AX185" s="270">
        <f t="shared" si="123"/>
        <v>0</v>
      </c>
      <c r="AY185" s="270">
        <f>IFERROR(AY183/AY73,0)</f>
        <v>0</v>
      </c>
      <c r="AZ185" s="270">
        <f t="shared" ref="AZ185:BJ185" si="124">IFERROR(AZ183/AZ73,0)</f>
        <v>0</v>
      </c>
      <c r="BA185" s="270">
        <f t="shared" si="124"/>
        <v>0</v>
      </c>
      <c r="BB185" s="270">
        <f t="shared" si="124"/>
        <v>0</v>
      </c>
      <c r="BC185" s="270">
        <f t="shared" si="124"/>
        <v>0</v>
      </c>
      <c r="BD185" s="270">
        <f t="shared" si="124"/>
        <v>0</v>
      </c>
      <c r="BE185" s="270">
        <f t="shared" si="124"/>
        <v>0</v>
      </c>
      <c r="BF185" s="270">
        <f t="shared" si="124"/>
        <v>0</v>
      </c>
      <c r="BG185" s="270">
        <f t="shared" si="124"/>
        <v>0</v>
      </c>
      <c r="BH185" s="270">
        <f t="shared" si="124"/>
        <v>0</v>
      </c>
      <c r="BI185" s="270">
        <f t="shared" si="124"/>
        <v>0</v>
      </c>
      <c r="BJ185" s="270">
        <f t="shared" si="124"/>
        <v>0</v>
      </c>
      <c r="BK185" s="270">
        <f>IFERROR(BK183/BK73,0)</f>
        <v>0</v>
      </c>
      <c r="BL185" s="270">
        <f t="shared" ref="BL185:BV185" si="125">IFERROR(BL183/BL73,0)</f>
        <v>0</v>
      </c>
      <c r="BM185" s="270">
        <f t="shared" si="125"/>
        <v>0</v>
      </c>
      <c r="BN185" s="270">
        <f t="shared" si="125"/>
        <v>0</v>
      </c>
      <c r="BO185" s="270">
        <f t="shared" si="125"/>
        <v>0</v>
      </c>
      <c r="BP185" s="270">
        <f t="shared" si="125"/>
        <v>0</v>
      </c>
      <c r="BQ185" s="270">
        <f t="shared" si="125"/>
        <v>0</v>
      </c>
      <c r="BR185" s="270">
        <f t="shared" si="125"/>
        <v>0</v>
      </c>
      <c r="BS185" s="270">
        <f t="shared" si="125"/>
        <v>0</v>
      </c>
      <c r="BT185" s="270">
        <f t="shared" si="125"/>
        <v>0</v>
      </c>
      <c r="BU185" s="270">
        <f t="shared" si="125"/>
        <v>0</v>
      </c>
      <c r="BV185" s="270">
        <f t="shared" si="125"/>
        <v>0</v>
      </c>
      <c r="BW185" s="270">
        <f>IFERROR(BW183/BW73,0)</f>
        <v>0</v>
      </c>
      <c r="BX185" s="270">
        <f t="shared" ref="BX185:CH185" si="126">IFERROR(BX183/BX73,0)</f>
        <v>0</v>
      </c>
      <c r="BY185" s="270">
        <f t="shared" si="126"/>
        <v>0</v>
      </c>
      <c r="BZ185" s="270">
        <f t="shared" si="126"/>
        <v>0</v>
      </c>
      <c r="CA185" s="270">
        <f t="shared" si="126"/>
        <v>0</v>
      </c>
      <c r="CB185" s="270">
        <f t="shared" si="126"/>
        <v>0</v>
      </c>
      <c r="CC185" s="270">
        <f t="shared" si="126"/>
        <v>0</v>
      </c>
      <c r="CD185" s="270">
        <f t="shared" si="126"/>
        <v>0</v>
      </c>
      <c r="CE185" s="270">
        <f t="shared" si="126"/>
        <v>0</v>
      </c>
      <c r="CF185" s="270">
        <f t="shared" si="126"/>
        <v>0</v>
      </c>
      <c r="CG185" s="270">
        <f t="shared" si="126"/>
        <v>0</v>
      </c>
      <c r="CH185" s="271">
        <f t="shared" si="126"/>
        <v>0</v>
      </c>
    </row>
    <row r="186" spans="1:86" s="1" customFormat="1" ht="15" hidden="1" thickBot="1" x14ac:dyDescent="0.35">
      <c r="A186" s="135"/>
      <c r="B186" s="338" t="s">
        <v>168</v>
      </c>
      <c r="C186" s="136">
        <f>C184+C185</f>
        <v>0.99999999999999978</v>
      </c>
      <c r="D186" s="136">
        <f t="shared" ref="D186:N186" si="127">D184+D185</f>
        <v>0</v>
      </c>
      <c r="E186" s="137">
        <f t="shared" si="127"/>
        <v>0</v>
      </c>
      <c r="F186" s="137">
        <f t="shared" si="127"/>
        <v>0.73807398657698986</v>
      </c>
      <c r="G186" s="137">
        <f t="shared" si="127"/>
        <v>0.99999104441399933</v>
      </c>
      <c r="H186" s="137">
        <f t="shared" si="127"/>
        <v>0</v>
      </c>
      <c r="I186" s="137">
        <f t="shared" si="127"/>
        <v>0</v>
      </c>
      <c r="J186" s="137">
        <f t="shared" si="127"/>
        <v>2.2466643153619296E-2</v>
      </c>
      <c r="K186" s="137">
        <f t="shared" si="127"/>
        <v>1.000004343066947</v>
      </c>
      <c r="L186" s="137">
        <f t="shared" si="127"/>
        <v>0.65823267834240307</v>
      </c>
      <c r="M186" s="138">
        <f t="shared" si="127"/>
        <v>0.99999569286693024</v>
      </c>
      <c r="N186" s="138">
        <f t="shared" si="127"/>
        <v>0.99999203484271981</v>
      </c>
      <c r="O186" s="272">
        <f>O184+O185</f>
        <v>0</v>
      </c>
      <c r="P186" s="272">
        <f t="shared" ref="P186:Z186" si="128">P184+P185</f>
        <v>0</v>
      </c>
      <c r="Q186" s="273">
        <f t="shared" si="128"/>
        <v>0</v>
      </c>
      <c r="R186" s="273">
        <f t="shared" si="128"/>
        <v>0</v>
      </c>
      <c r="S186" s="273">
        <f t="shared" si="128"/>
        <v>0</v>
      </c>
      <c r="T186" s="273">
        <f t="shared" si="128"/>
        <v>0</v>
      </c>
      <c r="U186" s="273">
        <f t="shared" si="128"/>
        <v>0</v>
      </c>
      <c r="V186" s="273">
        <f t="shared" si="128"/>
        <v>0</v>
      </c>
      <c r="W186" s="273">
        <f t="shared" si="128"/>
        <v>0</v>
      </c>
      <c r="X186" s="273">
        <f t="shared" si="128"/>
        <v>0</v>
      </c>
      <c r="Y186" s="274">
        <f t="shared" si="128"/>
        <v>0</v>
      </c>
      <c r="Z186" s="274">
        <f t="shared" si="128"/>
        <v>0</v>
      </c>
      <c r="AA186" s="272">
        <f>AA184+AA185</f>
        <v>0</v>
      </c>
      <c r="AB186" s="272">
        <f t="shared" ref="AB186:AL186" si="129">AB184+AB185</f>
        <v>0</v>
      </c>
      <c r="AC186" s="273">
        <f t="shared" si="129"/>
        <v>0</v>
      </c>
      <c r="AD186" s="273">
        <f t="shared" si="129"/>
        <v>0</v>
      </c>
      <c r="AE186" s="273">
        <f t="shared" si="129"/>
        <v>0</v>
      </c>
      <c r="AF186" s="273">
        <f t="shared" si="129"/>
        <v>0</v>
      </c>
      <c r="AG186" s="273">
        <f t="shared" si="129"/>
        <v>0</v>
      </c>
      <c r="AH186" s="273">
        <f t="shared" si="129"/>
        <v>0</v>
      </c>
      <c r="AI186" s="273">
        <f t="shared" si="129"/>
        <v>0</v>
      </c>
      <c r="AJ186" s="273">
        <f t="shared" si="129"/>
        <v>0</v>
      </c>
      <c r="AK186" s="274">
        <f t="shared" si="129"/>
        <v>0</v>
      </c>
      <c r="AL186" s="274">
        <f t="shared" si="129"/>
        <v>0</v>
      </c>
      <c r="AM186" s="272">
        <f>AM184+AM185</f>
        <v>0</v>
      </c>
      <c r="AN186" s="272">
        <f t="shared" ref="AN186:AX186" si="130">AN184+AN185</f>
        <v>0</v>
      </c>
      <c r="AO186" s="273">
        <f t="shared" si="130"/>
        <v>0</v>
      </c>
      <c r="AP186" s="273">
        <f t="shared" si="130"/>
        <v>0</v>
      </c>
      <c r="AQ186" s="273">
        <f t="shared" si="130"/>
        <v>0</v>
      </c>
      <c r="AR186" s="273">
        <f t="shared" si="130"/>
        <v>0</v>
      </c>
      <c r="AS186" s="273">
        <f t="shared" si="130"/>
        <v>0</v>
      </c>
      <c r="AT186" s="273">
        <f t="shared" si="130"/>
        <v>0</v>
      </c>
      <c r="AU186" s="273">
        <f t="shared" si="130"/>
        <v>0</v>
      </c>
      <c r="AV186" s="273">
        <f t="shared" si="130"/>
        <v>0</v>
      </c>
      <c r="AW186" s="274">
        <f t="shared" si="130"/>
        <v>0</v>
      </c>
      <c r="AX186" s="274">
        <f t="shared" si="130"/>
        <v>0</v>
      </c>
      <c r="AY186" s="272">
        <f>AY184+AY185</f>
        <v>0</v>
      </c>
      <c r="AZ186" s="272">
        <f t="shared" ref="AZ186:BJ186" si="131">AZ184+AZ185</f>
        <v>0</v>
      </c>
      <c r="BA186" s="273">
        <f t="shared" si="131"/>
        <v>0</v>
      </c>
      <c r="BB186" s="273">
        <f t="shared" si="131"/>
        <v>0</v>
      </c>
      <c r="BC186" s="273">
        <f t="shared" si="131"/>
        <v>0</v>
      </c>
      <c r="BD186" s="273">
        <f t="shared" si="131"/>
        <v>0</v>
      </c>
      <c r="BE186" s="273">
        <f t="shared" si="131"/>
        <v>0</v>
      </c>
      <c r="BF186" s="273">
        <f t="shared" si="131"/>
        <v>0</v>
      </c>
      <c r="BG186" s="273">
        <f t="shared" si="131"/>
        <v>0</v>
      </c>
      <c r="BH186" s="273">
        <f t="shared" si="131"/>
        <v>0</v>
      </c>
      <c r="BI186" s="274">
        <f t="shared" si="131"/>
        <v>0</v>
      </c>
      <c r="BJ186" s="274">
        <f t="shared" si="131"/>
        <v>0</v>
      </c>
      <c r="BK186" s="272">
        <f>BK184+BK185</f>
        <v>0</v>
      </c>
      <c r="BL186" s="272">
        <f t="shared" ref="BL186:BV186" si="132">BL184+BL185</f>
        <v>0</v>
      </c>
      <c r="BM186" s="273">
        <f t="shared" si="132"/>
        <v>0</v>
      </c>
      <c r="BN186" s="273">
        <f t="shared" si="132"/>
        <v>0</v>
      </c>
      <c r="BO186" s="273">
        <f t="shared" si="132"/>
        <v>0</v>
      </c>
      <c r="BP186" s="273">
        <f t="shared" si="132"/>
        <v>0</v>
      </c>
      <c r="BQ186" s="273">
        <f t="shared" si="132"/>
        <v>0</v>
      </c>
      <c r="BR186" s="273">
        <f t="shared" si="132"/>
        <v>0</v>
      </c>
      <c r="BS186" s="273">
        <f t="shared" si="132"/>
        <v>0</v>
      </c>
      <c r="BT186" s="273">
        <f t="shared" si="132"/>
        <v>0</v>
      </c>
      <c r="BU186" s="274">
        <f t="shared" si="132"/>
        <v>0</v>
      </c>
      <c r="BV186" s="274">
        <f t="shared" si="132"/>
        <v>0</v>
      </c>
      <c r="BW186" s="272">
        <f>BW184+BW185</f>
        <v>0</v>
      </c>
      <c r="BX186" s="272">
        <f t="shared" ref="BX186:CH186" si="133">BX184+BX185</f>
        <v>0</v>
      </c>
      <c r="BY186" s="273">
        <f t="shared" si="133"/>
        <v>0</v>
      </c>
      <c r="BZ186" s="273">
        <f t="shared" si="133"/>
        <v>0</v>
      </c>
      <c r="CA186" s="273">
        <f t="shared" si="133"/>
        <v>0</v>
      </c>
      <c r="CB186" s="273">
        <f t="shared" si="133"/>
        <v>0</v>
      </c>
      <c r="CC186" s="273">
        <f t="shared" si="133"/>
        <v>0</v>
      </c>
      <c r="CD186" s="273">
        <f t="shared" si="133"/>
        <v>0</v>
      </c>
      <c r="CE186" s="273">
        <f t="shared" si="133"/>
        <v>0</v>
      </c>
      <c r="CF186" s="273">
        <f t="shared" si="133"/>
        <v>0</v>
      </c>
      <c r="CG186" s="274">
        <f t="shared" si="133"/>
        <v>0</v>
      </c>
      <c r="CH186" s="278">
        <f t="shared" si="133"/>
        <v>0</v>
      </c>
    </row>
    <row r="187" spans="1:86" ht="15" hidden="1" thickBot="1" x14ac:dyDescent="0.35">
      <c r="A187" s="122"/>
      <c r="B187" s="122"/>
      <c r="C187" s="127"/>
      <c r="D187" s="127"/>
      <c r="E187" s="127"/>
      <c r="F187" s="127"/>
      <c r="G187" s="127"/>
      <c r="H187" s="127"/>
      <c r="I187" s="127"/>
      <c r="J187" s="127"/>
      <c r="K187" s="127"/>
      <c r="L187" s="127"/>
      <c r="M187" s="127"/>
      <c r="N187" s="127"/>
      <c r="O187" s="127"/>
      <c r="P187" s="127"/>
      <c r="Q187" s="127"/>
      <c r="R187" s="127"/>
      <c r="S187" s="127"/>
      <c r="T187" s="127"/>
      <c r="U187" s="127"/>
      <c r="V187" s="127"/>
      <c r="W187" s="127"/>
      <c r="X187" s="127"/>
      <c r="Y187" s="127"/>
      <c r="Z187" s="127"/>
      <c r="AA187" s="127"/>
      <c r="AB187" s="127"/>
      <c r="AC187" s="127"/>
      <c r="AD187" s="127"/>
      <c r="AE187" s="127"/>
      <c r="AF187" s="127"/>
      <c r="AG187" s="127"/>
      <c r="AH187" s="127"/>
      <c r="AI187" s="127"/>
      <c r="AJ187" s="127"/>
      <c r="AK187" s="127"/>
      <c r="AL187" s="127"/>
      <c r="AM187" s="127"/>
      <c r="AN187" s="127"/>
      <c r="AO187" s="127"/>
      <c r="AP187" s="127"/>
      <c r="AQ187" s="127"/>
      <c r="AR187" s="127"/>
      <c r="AS187" s="127"/>
      <c r="AT187" s="127"/>
      <c r="AU187" s="127"/>
      <c r="AV187" s="127"/>
      <c r="AW187" s="127"/>
      <c r="AX187" s="127"/>
      <c r="AY187" s="127"/>
      <c r="AZ187" s="127"/>
      <c r="BA187" s="127"/>
      <c r="BB187" s="127"/>
      <c r="BC187" s="127"/>
      <c r="BD187" s="127"/>
      <c r="BE187" s="127"/>
      <c r="BF187" s="127"/>
      <c r="BG187" s="127"/>
      <c r="BH187" s="127"/>
      <c r="BI187" s="127"/>
      <c r="BJ187" s="127"/>
      <c r="BK187" s="127"/>
      <c r="BL187" s="127"/>
      <c r="BM187" s="127"/>
      <c r="BN187" s="127"/>
      <c r="BO187" s="127"/>
      <c r="BP187" s="127"/>
      <c r="BQ187" s="127"/>
      <c r="BR187" s="127"/>
      <c r="BS187" s="127"/>
      <c r="BT187" s="127"/>
      <c r="BU187" s="127"/>
      <c r="BV187" s="127"/>
      <c r="BW187" s="127"/>
      <c r="BX187" s="127"/>
      <c r="BY187" s="127"/>
      <c r="BZ187" s="127"/>
      <c r="CA187" s="127"/>
      <c r="CB187" s="127"/>
      <c r="CC187" s="127"/>
      <c r="CD187" s="127"/>
      <c r="CE187" s="127"/>
      <c r="CF187" s="127"/>
      <c r="CG187" s="127"/>
      <c r="CH187" s="127"/>
    </row>
    <row r="188" spans="1:86" ht="15" hidden="1" thickBot="1" x14ac:dyDescent="0.35">
      <c r="A188" s="122"/>
      <c r="B188" s="336" t="s">
        <v>45</v>
      </c>
      <c r="C188" s="337">
        <v>43831</v>
      </c>
      <c r="D188" s="337">
        <v>43862</v>
      </c>
      <c r="E188" s="337">
        <v>43891</v>
      </c>
      <c r="F188" s="337">
        <v>43922</v>
      </c>
      <c r="G188" s="337">
        <v>43952</v>
      </c>
      <c r="H188" s="337">
        <v>43983</v>
      </c>
      <c r="I188" s="337">
        <v>44013</v>
      </c>
      <c r="J188" s="337">
        <v>44044</v>
      </c>
      <c r="K188" s="337">
        <v>44075</v>
      </c>
      <c r="L188" s="337">
        <v>44105</v>
      </c>
      <c r="M188" s="337">
        <v>44136</v>
      </c>
      <c r="N188" s="337">
        <v>44166</v>
      </c>
      <c r="O188" s="337">
        <v>44197</v>
      </c>
      <c r="P188" s="337">
        <v>44228</v>
      </c>
      <c r="Q188" s="337">
        <v>44256</v>
      </c>
      <c r="R188" s="337">
        <v>44287</v>
      </c>
      <c r="S188" s="337">
        <v>44317</v>
      </c>
      <c r="T188" s="337">
        <v>44348</v>
      </c>
      <c r="U188" s="337">
        <v>44378</v>
      </c>
      <c r="V188" s="337">
        <v>44409</v>
      </c>
      <c r="W188" s="337">
        <v>44440</v>
      </c>
      <c r="X188" s="337">
        <v>44470</v>
      </c>
      <c r="Y188" s="337">
        <v>44501</v>
      </c>
      <c r="Z188" s="337">
        <v>44531</v>
      </c>
      <c r="AA188" s="337">
        <v>44562</v>
      </c>
      <c r="AB188" s="337">
        <v>44593</v>
      </c>
      <c r="AC188" s="337">
        <v>44621</v>
      </c>
      <c r="AD188" s="337">
        <v>44652</v>
      </c>
      <c r="AE188" s="337">
        <v>44682</v>
      </c>
      <c r="AF188" s="337">
        <v>44713</v>
      </c>
      <c r="AG188" s="337">
        <v>44743</v>
      </c>
      <c r="AH188" s="337">
        <v>44774</v>
      </c>
      <c r="AI188" s="337">
        <v>44805</v>
      </c>
      <c r="AJ188" s="337">
        <v>44835</v>
      </c>
      <c r="AK188" s="337">
        <v>44866</v>
      </c>
      <c r="AL188" s="337">
        <v>44896</v>
      </c>
      <c r="AM188" s="337">
        <v>44927</v>
      </c>
      <c r="AN188" s="337">
        <v>44958</v>
      </c>
      <c r="AO188" s="337">
        <v>44986</v>
      </c>
      <c r="AP188" s="337">
        <v>45017</v>
      </c>
      <c r="AQ188" s="337">
        <v>45047</v>
      </c>
      <c r="AR188" s="337">
        <v>45078</v>
      </c>
      <c r="AS188" s="337">
        <v>45108</v>
      </c>
      <c r="AT188" s="337">
        <v>45139</v>
      </c>
      <c r="AU188" s="337">
        <v>45170</v>
      </c>
      <c r="AV188" s="337">
        <v>45200</v>
      </c>
      <c r="AW188" s="337">
        <v>45231</v>
      </c>
      <c r="AX188" s="337">
        <v>45261</v>
      </c>
      <c r="AY188" s="337">
        <v>45292</v>
      </c>
      <c r="AZ188" s="337">
        <v>45323</v>
      </c>
      <c r="BA188" s="337">
        <v>45352</v>
      </c>
      <c r="BB188" s="337">
        <v>45383</v>
      </c>
      <c r="BC188" s="337">
        <v>45413</v>
      </c>
      <c r="BD188" s="337">
        <v>45444</v>
      </c>
      <c r="BE188" s="337">
        <v>45474</v>
      </c>
      <c r="BF188" s="337">
        <v>45505</v>
      </c>
      <c r="BG188" s="337">
        <v>45536</v>
      </c>
      <c r="BH188" s="337">
        <v>45566</v>
      </c>
      <c r="BI188" s="337">
        <v>45597</v>
      </c>
      <c r="BJ188" s="337">
        <v>45627</v>
      </c>
      <c r="BK188" s="337">
        <v>45658</v>
      </c>
      <c r="BL188" s="337">
        <v>45689</v>
      </c>
      <c r="BM188" s="337">
        <v>45717</v>
      </c>
      <c r="BN188" s="337">
        <v>45748</v>
      </c>
      <c r="BO188" s="337">
        <v>45778</v>
      </c>
      <c r="BP188" s="337">
        <v>45809</v>
      </c>
      <c r="BQ188" s="337">
        <v>45839</v>
      </c>
      <c r="BR188" s="337">
        <v>45870</v>
      </c>
      <c r="BS188" s="337">
        <v>45901</v>
      </c>
      <c r="BT188" s="337">
        <v>45931</v>
      </c>
      <c r="BU188" s="337">
        <v>45962</v>
      </c>
      <c r="BV188" s="337">
        <v>45992</v>
      </c>
      <c r="BW188" s="337">
        <v>46023</v>
      </c>
      <c r="BX188" s="337">
        <v>46054</v>
      </c>
      <c r="BY188" s="337">
        <v>46082</v>
      </c>
      <c r="BZ188" s="337">
        <v>46113</v>
      </c>
      <c r="CA188" s="337">
        <v>46143</v>
      </c>
      <c r="CB188" s="337">
        <v>46174</v>
      </c>
      <c r="CC188" s="337">
        <v>46204</v>
      </c>
      <c r="CD188" s="337">
        <v>46235</v>
      </c>
      <c r="CE188" s="337">
        <v>46266</v>
      </c>
      <c r="CF188" s="337">
        <v>46296</v>
      </c>
      <c r="CG188" s="337">
        <v>46327</v>
      </c>
      <c r="CH188" s="164">
        <v>46357</v>
      </c>
    </row>
    <row r="189" spans="1:86" hidden="1" x14ac:dyDescent="0.3">
      <c r="A189" s="122"/>
      <c r="B189" s="323" t="s">
        <v>169</v>
      </c>
      <c r="C189" s="139">
        <f>C157*'YTD PROGRAM SUMMARY'!C48</f>
        <v>0</v>
      </c>
      <c r="D189" s="139">
        <f>D157*'YTD PROGRAM SUMMARY'!D48</f>
        <v>0</v>
      </c>
      <c r="E189" s="139">
        <f>E157*'YTD PROGRAM SUMMARY'!E48</f>
        <v>0</v>
      </c>
      <c r="F189" s="139">
        <f>F157*'YTD PROGRAM SUMMARY'!F48</f>
        <v>192.47401672890788</v>
      </c>
      <c r="G189" s="139">
        <f>G157*'YTD PROGRAM SUMMARY'!G48</f>
        <v>0</v>
      </c>
      <c r="H189" s="139">
        <f>H157*'YTD PROGRAM SUMMARY'!H48</f>
        <v>0</v>
      </c>
      <c r="I189" s="139">
        <f>I157*'YTD PROGRAM SUMMARY'!I48</f>
        <v>1880.6820582763285</v>
      </c>
      <c r="J189" s="139">
        <f>J157*'YTD PROGRAM SUMMARY'!J48</f>
        <v>1965.0703304256044</v>
      </c>
      <c r="K189" s="139">
        <f>K157*'YTD PROGRAM SUMMARY'!K48</f>
        <v>0</v>
      </c>
      <c r="L189" s="139">
        <f>L157*'YTD PROGRAM SUMMARY'!L48</f>
        <v>925.39962641249406</v>
      </c>
      <c r="M189" s="139">
        <f>M157*'YTD PROGRAM SUMMARY'!M48</f>
        <v>0</v>
      </c>
      <c r="N189" s="139">
        <f>N157*'YTD PROGRAM SUMMARY'!N48</f>
        <v>0</v>
      </c>
      <c r="O189" s="275">
        <f>O157*'YTD PROGRAM SUMMARY'!O48</f>
        <v>0</v>
      </c>
      <c r="P189" s="275">
        <f>P157*'YTD PROGRAM SUMMARY'!P48</f>
        <v>0</v>
      </c>
      <c r="Q189" s="275">
        <f>Q157*'YTD PROGRAM SUMMARY'!Q48</f>
        <v>0</v>
      </c>
      <c r="R189" s="275">
        <f>R157*'YTD PROGRAM SUMMARY'!R48</f>
        <v>0</v>
      </c>
      <c r="S189" s="275">
        <f>S157*'YTD PROGRAM SUMMARY'!S48</f>
        <v>0</v>
      </c>
      <c r="T189" s="275">
        <f>T157*'YTD PROGRAM SUMMARY'!T48</f>
        <v>0</v>
      </c>
      <c r="U189" s="275">
        <f>U157*'YTD PROGRAM SUMMARY'!U48</f>
        <v>0</v>
      </c>
      <c r="V189" s="275">
        <f>V157*'YTD PROGRAM SUMMARY'!V48</f>
        <v>0</v>
      </c>
      <c r="W189" s="275">
        <f>W157*'YTD PROGRAM SUMMARY'!W48</f>
        <v>0</v>
      </c>
      <c r="X189" s="275">
        <f>X157*'YTD PROGRAM SUMMARY'!X48</f>
        <v>0</v>
      </c>
      <c r="Y189" s="275">
        <f>Y157*'YTD PROGRAM SUMMARY'!Y48</f>
        <v>0</v>
      </c>
      <c r="Z189" s="275">
        <f>Z157*'YTD PROGRAM SUMMARY'!Z48</f>
        <v>0</v>
      </c>
      <c r="AA189" s="275">
        <f>AA157*'YTD PROGRAM SUMMARY'!AA48</f>
        <v>0</v>
      </c>
      <c r="AB189" s="275">
        <f>AB157*'YTD PROGRAM SUMMARY'!AB48</f>
        <v>0</v>
      </c>
      <c r="AC189" s="275">
        <f>AC157*'YTD PROGRAM SUMMARY'!AC48</f>
        <v>0</v>
      </c>
      <c r="AD189" s="275">
        <f>AD157*'YTD PROGRAM SUMMARY'!AD48</f>
        <v>0</v>
      </c>
      <c r="AE189" s="275">
        <f>AE157*'YTD PROGRAM SUMMARY'!AE48</f>
        <v>0</v>
      </c>
      <c r="AF189" s="275">
        <f>AF157*'YTD PROGRAM SUMMARY'!AF48</f>
        <v>0</v>
      </c>
      <c r="AG189" s="275">
        <f>AG157*'YTD PROGRAM SUMMARY'!AG48</f>
        <v>0</v>
      </c>
      <c r="AH189" s="275">
        <f>AH157*'YTD PROGRAM SUMMARY'!AH48</f>
        <v>0</v>
      </c>
      <c r="AI189" s="275">
        <f>AI157*'YTD PROGRAM SUMMARY'!AI48</f>
        <v>0</v>
      </c>
      <c r="AJ189" s="275">
        <f>AJ157*'YTD PROGRAM SUMMARY'!AJ48</f>
        <v>0</v>
      </c>
      <c r="AK189" s="275">
        <f>AK157*'YTD PROGRAM SUMMARY'!AK48</f>
        <v>0</v>
      </c>
      <c r="AL189" s="275">
        <f>AL157*'YTD PROGRAM SUMMARY'!AL48</f>
        <v>0</v>
      </c>
      <c r="AM189" s="275">
        <f>AM157*'YTD PROGRAM SUMMARY'!AM48</f>
        <v>0</v>
      </c>
      <c r="AN189" s="275">
        <f>AN157*'YTD PROGRAM SUMMARY'!AN48</f>
        <v>0</v>
      </c>
      <c r="AO189" s="275">
        <f>AO157*'YTD PROGRAM SUMMARY'!AO48</f>
        <v>0</v>
      </c>
      <c r="AP189" s="275">
        <f>AP157*'YTD PROGRAM SUMMARY'!AP48</f>
        <v>0</v>
      </c>
      <c r="AQ189" s="275">
        <f>AQ157*'YTD PROGRAM SUMMARY'!AQ48</f>
        <v>0</v>
      </c>
      <c r="AR189" s="275">
        <f>AR157*'YTD PROGRAM SUMMARY'!AR48</f>
        <v>0</v>
      </c>
      <c r="AS189" s="275">
        <f>AS157*'YTD PROGRAM SUMMARY'!AS48</f>
        <v>0</v>
      </c>
      <c r="AT189" s="275">
        <f>AT157*'YTD PROGRAM SUMMARY'!AT48</f>
        <v>0</v>
      </c>
      <c r="AU189" s="275">
        <f>AU157*'YTD PROGRAM SUMMARY'!AU48</f>
        <v>0</v>
      </c>
      <c r="AV189" s="275">
        <f>AV157*'YTD PROGRAM SUMMARY'!AV48</f>
        <v>0</v>
      </c>
      <c r="AW189" s="275">
        <f>AW157*'YTD PROGRAM SUMMARY'!AW48</f>
        <v>0</v>
      </c>
      <c r="AX189" s="275">
        <f>AX157*'YTD PROGRAM SUMMARY'!AX48</f>
        <v>0</v>
      </c>
      <c r="AY189" s="275">
        <f>AY157*'YTD PROGRAM SUMMARY'!AY48</f>
        <v>0</v>
      </c>
      <c r="AZ189" s="275">
        <f>AZ157*'YTD PROGRAM SUMMARY'!AZ48</f>
        <v>0</v>
      </c>
      <c r="BA189" s="275">
        <f>BA157*'YTD PROGRAM SUMMARY'!BA48</f>
        <v>0</v>
      </c>
      <c r="BB189" s="275">
        <f>BB157*'YTD PROGRAM SUMMARY'!BB48</f>
        <v>0</v>
      </c>
      <c r="BC189" s="275">
        <f>BC157*'YTD PROGRAM SUMMARY'!BC48</f>
        <v>0</v>
      </c>
      <c r="BD189" s="275">
        <f>BD157*'YTD PROGRAM SUMMARY'!BD48</f>
        <v>0</v>
      </c>
      <c r="BE189" s="275">
        <f>BE157*'YTD PROGRAM SUMMARY'!BE48</f>
        <v>0</v>
      </c>
      <c r="BF189" s="275">
        <f>BF157*'YTD PROGRAM SUMMARY'!BF48</f>
        <v>0</v>
      </c>
      <c r="BG189" s="275">
        <f>BG157*'YTD PROGRAM SUMMARY'!BG48</f>
        <v>0</v>
      </c>
      <c r="BH189" s="275">
        <f>BH157*'YTD PROGRAM SUMMARY'!BH48</f>
        <v>0</v>
      </c>
      <c r="BI189" s="275">
        <f>BI157*'YTD PROGRAM SUMMARY'!BI48</f>
        <v>0</v>
      </c>
      <c r="BJ189" s="275">
        <f>BJ157*'YTD PROGRAM SUMMARY'!BJ48</f>
        <v>0</v>
      </c>
      <c r="BK189" s="275">
        <f>BK157*'YTD PROGRAM SUMMARY'!BK48</f>
        <v>0</v>
      </c>
      <c r="BL189" s="275">
        <f>BL157*'YTD PROGRAM SUMMARY'!BL48</f>
        <v>0</v>
      </c>
      <c r="BM189" s="275">
        <f>BM157*'YTD PROGRAM SUMMARY'!BM48</f>
        <v>0</v>
      </c>
      <c r="BN189" s="275">
        <f>BN157*'YTD PROGRAM SUMMARY'!BN48</f>
        <v>0</v>
      </c>
      <c r="BO189" s="275">
        <f>BO157*'YTD PROGRAM SUMMARY'!BO48</f>
        <v>0</v>
      </c>
      <c r="BP189" s="275">
        <f>BP157*'YTD PROGRAM SUMMARY'!BP48</f>
        <v>0</v>
      </c>
      <c r="BQ189" s="275">
        <f>BQ157*'YTD PROGRAM SUMMARY'!BQ48</f>
        <v>0</v>
      </c>
      <c r="BR189" s="275">
        <f>BR157*'YTD PROGRAM SUMMARY'!BR48</f>
        <v>0</v>
      </c>
      <c r="BS189" s="275">
        <f>BS157*'YTD PROGRAM SUMMARY'!BS48</f>
        <v>0</v>
      </c>
      <c r="BT189" s="275">
        <f>BT157*'YTD PROGRAM SUMMARY'!BT48</f>
        <v>0</v>
      </c>
      <c r="BU189" s="275">
        <f>BU157*'YTD PROGRAM SUMMARY'!BU48</f>
        <v>0</v>
      </c>
      <c r="BV189" s="275">
        <f>BV157*'YTD PROGRAM SUMMARY'!BV48</f>
        <v>0</v>
      </c>
      <c r="BW189" s="275">
        <f>BW157*'YTD PROGRAM SUMMARY'!BW48</f>
        <v>0</v>
      </c>
      <c r="BX189" s="275">
        <f>BX157*'YTD PROGRAM SUMMARY'!BX48</f>
        <v>0</v>
      </c>
      <c r="BY189" s="275">
        <f>BY157*'YTD PROGRAM SUMMARY'!BY48</f>
        <v>0</v>
      </c>
      <c r="BZ189" s="275">
        <f>BZ157*'YTD PROGRAM SUMMARY'!BZ48</f>
        <v>0</v>
      </c>
      <c r="CA189" s="275">
        <f>CA157*'YTD PROGRAM SUMMARY'!CA48</f>
        <v>0</v>
      </c>
      <c r="CB189" s="275">
        <f>CB157*'YTD PROGRAM SUMMARY'!CB48</f>
        <v>0</v>
      </c>
      <c r="CC189" s="275">
        <f>CC157*'YTD PROGRAM SUMMARY'!CC48</f>
        <v>0</v>
      </c>
      <c r="CD189" s="275">
        <f>CD157*'YTD PROGRAM SUMMARY'!CD48</f>
        <v>0</v>
      </c>
      <c r="CE189" s="275">
        <f>CE157*'YTD PROGRAM SUMMARY'!CE48</f>
        <v>0</v>
      </c>
      <c r="CF189" s="275">
        <f>CF157*'YTD PROGRAM SUMMARY'!CF48</f>
        <v>0</v>
      </c>
      <c r="CG189" s="275">
        <f>CG157*'YTD PROGRAM SUMMARY'!CG48</f>
        <v>0</v>
      </c>
      <c r="CH189" s="276">
        <f>CH157*'YTD PROGRAM SUMMARY'!CH48</f>
        <v>0</v>
      </c>
    </row>
    <row r="190" spans="1:86" ht="15" hidden="1" thickBot="1" x14ac:dyDescent="0.35">
      <c r="A190" s="122"/>
      <c r="B190" s="310" t="s">
        <v>170</v>
      </c>
      <c r="C190" s="132">
        <f>C176*'YTD PROGRAM SUMMARY'!C48</f>
        <v>0</v>
      </c>
      <c r="D190" s="132">
        <f>D176*'YTD PROGRAM SUMMARY'!D48</f>
        <v>0</v>
      </c>
      <c r="E190" s="132">
        <f>E176*'YTD PROGRAM SUMMARY'!E48</f>
        <v>0</v>
      </c>
      <c r="F190" s="132">
        <f>F176*'YTD PROGRAM SUMMARY'!F48</f>
        <v>119.60958882350762</v>
      </c>
      <c r="G190" s="132">
        <f>G176*'YTD PROGRAM SUMMARY'!G48</f>
        <v>0</v>
      </c>
      <c r="H190" s="132">
        <f>H176*'YTD PROGRAM SUMMARY'!H48</f>
        <v>0</v>
      </c>
      <c r="I190" s="132">
        <f>I176*'YTD PROGRAM SUMMARY'!I48</f>
        <v>3123.3080983144055</v>
      </c>
      <c r="J190" s="132">
        <f>J176*'YTD PROGRAM SUMMARY'!J48</f>
        <v>3167.9090757483218</v>
      </c>
      <c r="K190" s="132">
        <f>K176*'YTD PROGRAM SUMMARY'!K48</f>
        <v>0</v>
      </c>
      <c r="L190" s="132">
        <f>L176*'YTD PROGRAM SUMMARY'!L48</f>
        <v>827.21844024753</v>
      </c>
      <c r="M190" s="132">
        <f>M176*'YTD PROGRAM SUMMARY'!M48</f>
        <v>0</v>
      </c>
      <c r="N190" s="132">
        <f>N176*'YTD PROGRAM SUMMARY'!N48</f>
        <v>0</v>
      </c>
      <c r="O190" s="267">
        <f>O176*'YTD PROGRAM SUMMARY'!O48</f>
        <v>0</v>
      </c>
      <c r="P190" s="267">
        <f>P176*'YTD PROGRAM SUMMARY'!P48</f>
        <v>0</v>
      </c>
      <c r="Q190" s="267">
        <f>Q176*'YTD PROGRAM SUMMARY'!Q48</f>
        <v>0</v>
      </c>
      <c r="R190" s="267">
        <f>R176*'YTD PROGRAM SUMMARY'!R48</f>
        <v>0</v>
      </c>
      <c r="S190" s="267">
        <f>S176*'YTD PROGRAM SUMMARY'!S48</f>
        <v>0</v>
      </c>
      <c r="T190" s="267">
        <f>T176*'YTD PROGRAM SUMMARY'!T48</f>
        <v>0</v>
      </c>
      <c r="U190" s="267">
        <f>U176*'YTD PROGRAM SUMMARY'!U48</f>
        <v>0</v>
      </c>
      <c r="V190" s="267">
        <f>V176*'YTD PROGRAM SUMMARY'!V48</f>
        <v>0</v>
      </c>
      <c r="W190" s="267">
        <f>W176*'YTD PROGRAM SUMMARY'!W48</f>
        <v>0</v>
      </c>
      <c r="X190" s="267">
        <f>X176*'YTD PROGRAM SUMMARY'!X48</f>
        <v>0</v>
      </c>
      <c r="Y190" s="267">
        <f>Y176*'YTD PROGRAM SUMMARY'!Y48</f>
        <v>0</v>
      </c>
      <c r="Z190" s="267">
        <f>Z176*'YTD PROGRAM SUMMARY'!Z48</f>
        <v>0</v>
      </c>
      <c r="AA190" s="267">
        <f>AA176*'YTD PROGRAM SUMMARY'!AA48</f>
        <v>0</v>
      </c>
      <c r="AB190" s="267">
        <f>AB176*'YTD PROGRAM SUMMARY'!AB48</f>
        <v>0</v>
      </c>
      <c r="AC190" s="267">
        <f>AC176*'YTD PROGRAM SUMMARY'!AC48</f>
        <v>0</v>
      </c>
      <c r="AD190" s="267">
        <f>AD176*'YTD PROGRAM SUMMARY'!AD48</f>
        <v>0</v>
      </c>
      <c r="AE190" s="267">
        <f>AE176*'YTD PROGRAM SUMMARY'!AE48</f>
        <v>0</v>
      </c>
      <c r="AF190" s="267">
        <f>AF176*'YTD PROGRAM SUMMARY'!AF48</f>
        <v>0</v>
      </c>
      <c r="AG190" s="267">
        <f>AG176*'YTD PROGRAM SUMMARY'!AG48</f>
        <v>0</v>
      </c>
      <c r="AH190" s="267">
        <f>AH176*'YTD PROGRAM SUMMARY'!AH48</f>
        <v>0</v>
      </c>
      <c r="AI190" s="267">
        <f>AI176*'YTD PROGRAM SUMMARY'!AI48</f>
        <v>0</v>
      </c>
      <c r="AJ190" s="267">
        <f>AJ176*'YTD PROGRAM SUMMARY'!AJ48</f>
        <v>0</v>
      </c>
      <c r="AK190" s="267">
        <f>AK176*'YTD PROGRAM SUMMARY'!AK48</f>
        <v>0</v>
      </c>
      <c r="AL190" s="267">
        <f>AL176*'YTD PROGRAM SUMMARY'!AL48</f>
        <v>0</v>
      </c>
      <c r="AM190" s="267">
        <f>AM176*'YTD PROGRAM SUMMARY'!AM48</f>
        <v>0</v>
      </c>
      <c r="AN190" s="267">
        <f>AN176*'YTD PROGRAM SUMMARY'!AN48</f>
        <v>0</v>
      </c>
      <c r="AO190" s="267">
        <f>AO176*'YTD PROGRAM SUMMARY'!AO48</f>
        <v>0</v>
      </c>
      <c r="AP190" s="267">
        <f>AP176*'YTD PROGRAM SUMMARY'!AP48</f>
        <v>0</v>
      </c>
      <c r="AQ190" s="267">
        <f>AQ176*'YTD PROGRAM SUMMARY'!AQ48</f>
        <v>0</v>
      </c>
      <c r="AR190" s="267">
        <f>AR176*'YTD PROGRAM SUMMARY'!AR48</f>
        <v>0</v>
      </c>
      <c r="AS190" s="267">
        <f>AS176*'YTD PROGRAM SUMMARY'!AS48</f>
        <v>0</v>
      </c>
      <c r="AT190" s="267">
        <f>AT176*'YTD PROGRAM SUMMARY'!AT48</f>
        <v>0</v>
      </c>
      <c r="AU190" s="267">
        <f>AU176*'YTD PROGRAM SUMMARY'!AU48</f>
        <v>0</v>
      </c>
      <c r="AV190" s="267">
        <f>AV176*'YTD PROGRAM SUMMARY'!AV48</f>
        <v>0</v>
      </c>
      <c r="AW190" s="267">
        <f>AW176*'YTD PROGRAM SUMMARY'!AW48</f>
        <v>0</v>
      </c>
      <c r="AX190" s="267">
        <f>AX176*'YTD PROGRAM SUMMARY'!AX48</f>
        <v>0</v>
      </c>
      <c r="AY190" s="267">
        <f>AY176*'YTD PROGRAM SUMMARY'!AY48</f>
        <v>0</v>
      </c>
      <c r="AZ190" s="267">
        <f>AZ176*'YTD PROGRAM SUMMARY'!AZ48</f>
        <v>0</v>
      </c>
      <c r="BA190" s="267">
        <f>BA176*'YTD PROGRAM SUMMARY'!BA48</f>
        <v>0</v>
      </c>
      <c r="BB190" s="267">
        <f>BB176*'YTD PROGRAM SUMMARY'!BB48</f>
        <v>0</v>
      </c>
      <c r="BC190" s="267">
        <f>BC176*'YTD PROGRAM SUMMARY'!BC48</f>
        <v>0</v>
      </c>
      <c r="BD190" s="267">
        <f>BD176*'YTD PROGRAM SUMMARY'!BD48</f>
        <v>0</v>
      </c>
      <c r="BE190" s="267">
        <f>BE176*'YTD PROGRAM SUMMARY'!BE48</f>
        <v>0</v>
      </c>
      <c r="BF190" s="267">
        <f>BF176*'YTD PROGRAM SUMMARY'!BF48</f>
        <v>0</v>
      </c>
      <c r="BG190" s="267">
        <f>BG176*'YTD PROGRAM SUMMARY'!BG48</f>
        <v>0</v>
      </c>
      <c r="BH190" s="267">
        <f>BH176*'YTD PROGRAM SUMMARY'!BH48</f>
        <v>0</v>
      </c>
      <c r="BI190" s="267">
        <f>BI176*'YTD PROGRAM SUMMARY'!BI48</f>
        <v>0</v>
      </c>
      <c r="BJ190" s="267">
        <f>BJ176*'YTD PROGRAM SUMMARY'!BJ48</f>
        <v>0</v>
      </c>
      <c r="BK190" s="267">
        <f>BK176*'YTD PROGRAM SUMMARY'!BK48</f>
        <v>0</v>
      </c>
      <c r="BL190" s="267">
        <f>BL176*'YTD PROGRAM SUMMARY'!BL48</f>
        <v>0</v>
      </c>
      <c r="BM190" s="267">
        <f>BM176*'YTD PROGRAM SUMMARY'!BM48</f>
        <v>0</v>
      </c>
      <c r="BN190" s="267">
        <f>BN176*'YTD PROGRAM SUMMARY'!BN48</f>
        <v>0</v>
      </c>
      <c r="BO190" s="267">
        <f>BO176*'YTD PROGRAM SUMMARY'!BO48</f>
        <v>0</v>
      </c>
      <c r="BP190" s="267">
        <f>BP176*'YTD PROGRAM SUMMARY'!BP48</f>
        <v>0</v>
      </c>
      <c r="BQ190" s="267">
        <f>BQ176*'YTD PROGRAM SUMMARY'!BQ48</f>
        <v>0</v>
      </c>
      <c r="BR190" s="267">
        <f>BR176*'YTD PROGRAM SUMMARY'!BR48</f>
        <v>0</v>
      </c>
      <c r="BS190" s="267">
        <f>BS176*'YTD PROGRAM SUMMARY'!BS48</f>
        <v>0</v>
      </c>
      <c r="BT190" s="267">
        <f>BT176*'YTD PROGRAM SUMMARY'!BT48</f>
        <v>0</v>
      </c>
      <c r="BU190" s="267">
        <f>BU176*'YTD PROGRAM SUMMARY'!BU48</f>
        <v>0</v>
      </c>
      <c r="BV190" s="267">
        <f>BV176*'YTD PROGRAM SUMMARY'!BV48</f>
        <v>0</v>
      </c>
      <c r="BW190" s="267">
        <f>BW176*'YTD PROGRAM SUMMARY'!BW48</f>
        <v>0</v>
      </c>
      <c r="BX190" s="267">
        <f>BX176*'YTD PROGRAM SUMMARY'!BX48</f>
        <v>0</v>
      </c>
      <c r="BY190" s="267">
        <f>BY176*'YTD PROGRAM SUMMARY'!BY48</f>
        <v>0</v>
      </c>
      <c r="BZ190" s="267">
        <f>BZ176*'YTD PROGRAM SUMMARY'!BZ48</f>
        <v>0</v>
      </c>
      <c r="CA190" s="267">
        <f>CA176*'YTD PROGRAM SUMMARY'!CA48</f>
        <v>0</v>
      </c>
      <c r="CB190" s="267">
        <f>CB176*'YTD PROGRAM SUMMARY'!CB48</f>
        <v>0</v>
      </c>
      <c r="CC190" s="267">
        <f>CC176*'YTD PROGRAM SUMMARY'!CC48</f>
        <v>0</v>
      </c>
      <c r="CD190" s="267">
        <f>CD176*'YTD PROGRAM SUMMARY'!CD48</f>
        <v>0</v>
      </c>
      <c r="CE190" s="267">
        <f>CE176*'YTD PROGRAM SUMMARY'!CE48</f>
        <v>0</v>
      </c>
      <c r="CF190" s="267">
        <f>CF176*'YTD PROGRAM SUMMARY'!CF48</f>
        <v>0</v>
      </c>
      <c r="CG190" s="267">
        <f>CG176*'YTD PROGRAM SUMMARY'!CG48</f>
        <v>0</v>
      </c>
      <c r="CH190" s="268">
        <f>CH176*'YTD PROGRAM SUMMARY'!CH48</f>
        <v>0</v>
      </c>
    </row>
    <row r="191" spans="1:86" hidden="1" x14ac:dyDescent="0.3">
      <c r="A191" s="122"/>
      <c r="B191" s="323" t="s">
        <v>171</v>
      </c>
      <c r="C191" s="133">
        <f>IFERROR(C189/C73,0)</f>
        <v>0</v>
      </c>
      <c r="D191" s="133">
        <f t="shared" ref="D191:N191" si="134">IFERROR(D189/D73,0)</f>
        <v>0</v>
      </c>
      <c r="E191" s="133">
        <f t="shared" si="134"/>
        <v>0</v>
      </c>
      <c r="F191" s="133">
        <f t="shared" si="134"/>
        <v>0.16154578399417885</v>
      </c>
      <c r="G191" s="133">
        <f t="shared" si="134"/>
        <v>0</v>
      </c>
      <c r="H191" s="133">
        <f t="shared" si="134"/>
        <v>0</v>
      </c>
      <c r="I191" s="133">
        <f t="shared" si="134"/>
        <v>0.37583499445840413</v>
      </c>
      <c r="J191" s="133">
        <f t="shared" si="134"/>
        <v>0.37422946957067293</v>
      </c>
      <c r="K191" s="133">
        <f t="shared" si="134"/>
        <v>0</v>
      </c>
      <c r="L191" s="133">
        <f t="shared" si="134"/>
        <v>0.18045845600276644</v>
      </c>
      <c r="M191" s="133">
        <f t="shared" si="134"/>
        <v>0</v>
      </c>
      <c r="N191" s="133">
        <f t="shared" si="134"/>
        <v>0</v>
      </c>
      <c r="O191" s="269">
        <f>IFERROR(O189/O73,0)</f>
        <v>0</v>
      </c>
      <c r="P191" s="269">
        <f t="shared" ref="P191:Y191" si="135">IFERROR(P189/P73,0)</f>
        <v>0</v>
      </c>
      <c r="Q191" s="269">
        <f t="shared" si="135"/>
        <v>0</v>
      </c>
      <c r="R191" s="269">
        <f t="shared" si="135"/>
        <v>0</v>
      </c>
      <c r="S191" s="269">
        <f t="shared" si="135"/>
        <v>0</v>
      </c>
      <c r="T191" s="269">
        <f t="shared" si="135"/>
        <v>0</v>
      </c>
      <c r="U191" s="269">
        <f t="shared" si="135"/>
        <v>0</v>
      </c>
      <c r="V191" s="269">
        <f t="shared" si="135"/>
        <v>0</v>
      </c>
      <c r="W191" s="269">
        <f t="shared" si="135"/>
        <v>0</v>
      </c>
      <c r="X191" s="269">
        <f t="shared" si="135"/>
        <v>0</v>
      </c>
      <c r="Y191" s="269">
        <f t="shared" si="135"/>
        <v>0</v>
      </c>
      <c r="Z191" s="269">
        <f>IFERROR(Z189/Z80,0)</f>
        <v>0</v>
      </c>
      <c r="AA191" s="269">
        <f>IFERROR(AA189/AA73,0)</f>
        <v>0</v>
      </c>
      <c r="AB191" s="269">
        <f t="shared" ref="AB191:AK191" si="136">IFERROR(AB189/AB73,0)</f>
        <v>0</v>
      </c>
      <c r="AC191" s="269">
        <f t="shared" si="136"/>
        <v>0</v>
      </c>
      <c r="AD191" s="269">
        <f t="shared" si="136"/>
        <v>0</v>
      </c>
      <c r="AE191" s="269">
        <f t="shared" si="136"/>
        <v>0</v>
      </c>
      <c r="AF191" s="269">
        <f t="shared" si="136"/>
        <v>0</v>
      </c>
      <c r="AG191" s="269">
        <f t="shared" si="136"/>
        <v>0</v>
      </c>
      <c r="AH191" s="269">
        <f t="shared" si="136"/>
        <v>0</v>
      </c>
      <c r="AI191" s="269">
        <f t="shared" si="136"/>
        <v>0</v>
      </c>
      <c r="AJ191" s="269">
        <f t="shared" si="136"/>
        <v>0</v>
      </c>
      <c r="AK191" s="269">
        <f t="shared" si="136"/>
        <v>0</v>
      </c>
      <c r="AL191" s="269">
        <f>IFERROR(AL189/AL80,0)</f>
        <v>0</v>
      </c>
      <c r="AM191" s="269">
        <f>IFERROR(AM189/AM73,0)</f>
        <v>0</v>
      </c>
      <c r="AN191" s="269">
        <f t="shared" ref="AN191:AW191" si="137">IFERROR(AN189/AN73,0)</f>
        <v>0</v>
      </c>
      <c r="AO191" s="269">
        <f t="shared" si="137"/>
        <v>0</v>
      </c>
      <c r="AP191" s="269">
        <f t="shared" si="137"/>
        <v>0</v>
      </c>
      <c r="AQ191" s="269">
        <f t="shared" si="137"/>
        <v>0</v>
      </c>
      <c r="AR191" s="269">
        <f t="shared" si="137"/>
        <v>0</v>
      </c>
      <c r="AS191" s="269">
        <f t="shared" si="137"/>
        <v>0</v>
      </c>
      <c r="AT191" s="269">
        <f t="shared" si="137"/>
        <v>0</v>
      </c>
      <c r="AU191" s="269">
        <f t="shared" si="137"/>
        <v>0</v>
      </c>
      <c r="AV191" s="269">
        <f t="shared" si="137"/>
        <v>0</v>
      </c>
      <c r="AW191" s="269">
        <f t="shared" si="137"/>
        <v>0</v>
      </c>
      <c r="AX191" s="269">
        <f>IFERROR(AX189/AX80,0)</f>
        <v>0</v>
      </c>
      <c r="AY191" s="269">
        <f>IFERROR(AY189/AY73,0)</f>
        <v>0</v>
      </c>
      <c r="AZ191" s="269">
        <f t="shared" ref="AZ191:BI191" si="138">IFERROR(AZ189/AZ73,0)</f>
        <v>0</v>
      </c>
      <c r="BA191" s="269">
        <f t="shared" si="138"/>
        <v>0</v>
      </c>
      <c r="BB191" s="269">
        <f t="shared" si="138"/>
        <v>0</v>
      </c>
      <c r="BC191" s="269">
        <f t="shared" si="138"/>
        <v>0</v>
      </c>
      <c r="BD191" s="269">
        <f t="shared" si="138"/>
        <v>0</v>
      </c>
      <c r="BE191" s="269">
        <f t="shared" si="138"/>
        <v>0</v>
      </c>
      <c r="BF191" s="269">
        <f t="shared" si="138"/>
        <v>0</v>
      </c>
      <c r="BG191" s="269">
        <f t="shared" si="138"/>
        <v>0</v>
      </c>
      <c r="BH191" s="269">
        <f t="shared" si="138"/>
        <v>0</v>
      </c>
      <c r="BI191" s="269">
        <f t="shared" si="138"/>
        <v>0</v>
      </c>
      <c r="BJ191" s="269">
        <f>IFERROR(BJ189/BJ80,0)</f>
        <v>0</v>
      </c>
      <c r="BK191" s="269">
        <f>IFERROR(BK189/BK73,0)</f>
        <v>0</v>
      </c>
      <c r="BL191" s="269">
        <f t="shared" ref="BL191:BU191" si="139">IFERROR(BL189/BL73,0)</f>
        <v>0</v>
      </c>
      <c r="BM191" s="269">
        <f t="shared" si="139"/>
        <v>0</v>
      </c>
      <c r="BN191" s="269">
        <f t="shared" si="139"/>
        <v>0</v>
      </c>
      <c r="BO191" s="269">
        <f t="shared" si="139"/>
        <v>0</v>
      </c>
      <c r="BP191" s="269">
        <f t="shared" si="139"/>
        <v>0</v>
      </c>
      <c r="BQ191" s="269">
        <f t="shared" si="139"/>
        <v>0</v>
      </c>
      <c r="BR191" s="269">
        <f t="shared" si="139"/>
        <v>0</v>
      </c>
      <c r="BS191" s="269">
        <f t="shared" si="139"/>
        <v>0</v>
      </c>
      <c r="BT191" s="269">
        <f t="shared" si="139"/>
        <v>0</v>
      </c>
      <c r="BU191" s="269">
        <f t="shared" si="139"/>
        <v>0</v>
      </c>
      <c r="BV191" s="269">
        <f>IFERROR(BV189/BV80,0)</f>
        <v>0</v>
      </c>
      <c r="BW191" s="269">
        <f>IFERROR(BW189/BW73,0)</f>
        <v>0</v>
      </c>
      <c r="BX191" s="269">
        <f t="shared" ref="BX191:CG191" si="140">IFERROR(BX189/BX73,0)</f>
        <v>0</v>
      </c>
      <c r="BY191" s="269">
        <f t="shared" si="140"/>
        <v>0</v>
      </c>
      <c r="BZ191" s="269">
        <f t="shared" si="140"/>
        <v>0</v>
      </c>
      <c r="CA191" s="269">
        <f t="shared" si="140"/>
        <v>0</v>
      </c>
      <c r="CB191" s="269">
        <f t="shared" si="140"/>
        <v>0</v>
      </c>
      <c r="CC191" s="269">
        <f t="shared" si="140"/>
        <v>0</v>
      </c>
      <c r="CD191" s="269">
        <f t="shared" si="140"/>
        <v>0</v>
      </c>
      <c r="CE191" s="269">
        <f t="shared" si="140"/>
        <v>0</v>
      </c>
      <c r="CF191" s="269">
        <f t="shared" si="140"/>
        <v>0</v>
      </c>
      <c r="CG191" s="269">
        <f t="shared" si="140"/>
        <v>0</v>
      </c>
      <c r="CH191" s="277">
        <f>IFERROR(CH189/CH80,0)</f>
        <v>0</v>
      </c>
    </row>
    <row r="192" spans="1:86" ht="15" hidden="1" thickBot="1" x14ac:dyDescent="0.35">
      <c r="A192" s="122"/>
      <c r="B192" s="310" t="s">
        <v>172</v>
      </c>
      <c r="C192" s="134">
        <f t="shared" ref="C192" si="141">IFERROR(C190/C73,0)</f>
        <v>0</v>
      </c>
      <c r="D192" s="134">
        <f t="shared" ref="D192:N192" si="142">IFERROR(D190/D73,0)</f>
        <v>0</v>
      </c>
      <c r="E192" s="134">
        <f t="shared" si="142"/>
        <v>0</v>
      </c>
      <c r="F192" s="134">
        <f t="shared" si="142"/>
        <v>0.10038978314111763</v>
      </c>
      <c r="G192" s="134">
        <f t="shared" si="142"/>
        <v>0</v>
      </c>
      <c r="H192" s="134">
        <f t="shared" si="142"/>
        <v>0</v>
      </c>
      <c r="I192" s="134">
        <f t="shared" si="142"/>
        <v>0.62416104660334337</v>
      </c>
      <c r="J192" s="134">
        <f t="shared" si="142"/>
        <v>0.60329898360871814</v>
      </c>
      <c r="K192" s="134">
        <f t="shared" si="142"/>
        <v>0</v>
      </c>
      <c r="L192" s="134">
        <f t="shared" si="142"/>
        <v>0.16131253811155691</v>
      </c>
      <c r="M192" s="134">
        <f t="shared" si="142"/>
        <v>0</v>
      </c>
      <c r="N192" s="134">
        <f t="shared" si="142"/>
        <v>0</v>
      </c>
      <c r="O192" s="270">
        <f>IFERROR(O190/O73,0)</f>
        <v>0</v>
      </c>
      <c r="P192" s="270">
        <f t="shared" ref="P192:Y192" si="143">IFERROR(P190/P73,0)</f>
        <v>0</v>
      </c>
      <c r="Q192" s="270">
        <f t="shared" si="143"/>
        <v>0</v>
      </c>
      <c r="R192" s="270">
        <f t="shared" si="143"/>
        <v>0</v>
      </c>
      <c r="S192" s="270">
        <f t="shared" si="143"/>
        <v>0</v>
      </c>
      <c r="T192" s="270">
        <f t="shared" si="143"/>
        <v>0</v>
      </c>
      <c r="U192" s="270">
        <f t="shared" si="143"/>
        <v>0</v>
      </c>
      <c r="V192" s="270">
        <f t="shared" si="143"/>
        <v>0</v>
      </c>
      <c r="W192" s="270">
        <f t="shared" si="143"/>
        <v>0</v>
      </c>
      <c r="X192" s="270">
        <f t="shared" si="143"/>
        <v>0</v>
      </c>
      <c r="Y192" s="270">
        <f t="shared" si="143"/>
        <v>0</v>
      </c>
      <c r="Z192" s="270">
        <f>IFERROR(Z190/Z81,0)</f>
        <v>0</v>
      </c>
      <c r="AA192" s="270">
        <f>IFERROR(AA190/AA73,0)</f>
        <v>0</v>
      </c>
      <c r="AB192" s="270">
        <f t="shared" ref="AB192:AK192" si="144">IFERROR(AB190/AB73,0)</f>
        <v>0</v>
      </c>
      <c r="AC192" s="270">
        <f t="shared" si="144"/>
        <v>0</v>
      </c>
      <c r="AD192" s="270">
        <f t="shared" si="144"/>
        <v>0</v>
      </c>
      <c r="AE192" s="270">
        <f t="shared" si="144"/>
        <v>0</v>
      </c>
      <c r="AF192" s="270">
        <f t="shared" si="144"/>
        <v>0</v>
      </c>
      <c r="AG192" s="270">
        <f t="shared" si="144"/>
        <v>0</v>
      </c>
      <c r="AH192" s="270">
        <f t="shared" si="144"/>
        <v>0</v>
      </c>
      <c r="AI192" s="270">
        <f t="shared" si="144"/>
        <v>0</v>
      </c>
      <c r="AJ192" s="270">
        <f t="shared" si="144"/>
        <v>0</v>
      </c>
      <c r="AK192" s="270">
        <f t="shared" si="144"/>
        <v>0</v>
      </c>
      <c r="AL192" s="270">
        <f>IFERROR(AL190/AL81,0)</f>
        <v>0</v>
      </c>
      <c r="AM192" s="270">
        <f>IFERROR(AM190/AM73,0)</f>
        <v>0</v>
      </c>
      <c r="AN192" s="270">
        <f t="shared" ref="AN192:AW192" si="145">IFERROR(AN190/AN73,0)</f>
        <v>0</v>
      </c>
      <c r="AO192" s="270">
        <f t="shared" si="145"/>
        <v>0</v>
      </c>
      <c r="AP192" s="270">
        <f t="shared" si="145"/>
        <v>0</v>
      </c>
      <c r="AQ192" s="270">
        <f t="shared" si="145"/>
        <v>0</v>
      </c>
      <c r="AR192" s="270">
        <f t="shared" si="145"/>
        <v>0</v>
      </c>
      <c r="AS192" s="270">
        <f t="shared" si="145"/>
        <v>0</v>
      </c>
      <c r="AT192" s="270">
        <f t="shared" si="145"/>
        <v>0</v>
      </c>
      <c r="AU192" s="270">
        <f t="shared" si="145"/>
        <v>0</v>
      </c>
      <c r="AV192" s="270">
        <f t="shared" si="145"/>
        <v>0</v>
      </c>
      <c r="AW192" s="270">
        <f t="shared" si="145"/>
        <v>0</v>
      </c>
      <c r="AX192" s="270">
        <f>IFERROR(AX190/AX81,0)</f>
        <v>0</v>
      </c>
      <c r="AY192" s="270">
        <f>IFERROR(AY190/AY73,0)</f>
        <v>0</v>
      </c>
      <c r="AZ192" s="270">
        <f t="shared" ref="AZ192:BI192" si="146">IFERROR(AZ190/AZ73,0)</f>
        <v>0</v>
      </c>
      <c r="BA192" s="270">
        <f t="shared" si="146"/>
        <v>0</v>
      </c>
      <c r="BB192" s="270">
        <f t="shared" si="146"/>
        <v>0</v>
      </c>
      <c r="BC192" s="270">
        <f t="shared" si="146"/>
        <v>0</v>
      </c>
      <c r="BD192" s="270">
        <f t="shared" si="146"/>
        <v>0</v>
      </c>
      <c r="BE192" s="270">
        <f t="shared" si="146"/>
        <v>0</v>
      </c>
      <c r="BF192" s="270">
        <f t="shared" si="146"/>
        <v>0</v>
      </c>
      <c r="BG192" s="270">
        <f t="shared" si="146"/>
        <v>0</v>
      </c>
      <c r="BH192" s="270">
        <f t="shared" si="146"/>
        <v>0</v>
      </c>
      <c r="BI192" s="270">
        <f t="shared" si="146"/>
        <v>0</v>
      </c>
      <c r="BJ192" s="270">
        <f>IFERROR(BJ190/BJ81,0)</f>
        <v>0</v>
      </c>
      <c r="BK192" s="270">
        <f>IFERROR(BK190/BK73,0)</f>
        <v>0</v>
      </c>
      <c r="BL192" s="270">
        <f t="shared" ref="BL192:BU192" si="147">IFERROR(BL190/BL73,0)</f>
        <v>0</v>
      </c>
      <c r="BM192" s="270">
        <f t="shared" si="147"/>
        <v>0</v>
      </c>
      <c r="BN192" s="270">
        <f t="shared" si="147"/>
        <v>0</v>
      </c>
      <c r="BO192" s="270">
        <f t="shared" si="147"/>
        <v>0</v>
      </c>
      <c r="BP192" s="270">
        <f t="shared" si="147"/>
        <v>0</v>
      </c>
      <c r="BQ192" s="270">
        <f t="shared" si="147"/>
        <v>0</v>
      </c>
      <c r="BR192" s="270">
        <f t="shared" si="147"/>
        <v>0</v>
      </c>
      <c r="BS192" s="270">
        <f t="shared" si="147"/>
        <v>0</v>
      </c>
      <c r="BT192" s="270">
        <f t="shared" si="147"/>
        <v>0</v>
      </c>
      <c r="BU192" s="270">
        <f t="shared" si="147"/>
        <v>0</v>
      </c>
      <c r="BV192" s="270">
        <f>IFERROR(BV190/BV81,0)</f>
        <v>0</v>
      </c>
      <c r="BW192" s="270">
        <f>IFERROR(BW190/BW73,0)</f>
        <v>0</v>
      </c>
      <c r="BX192" s="270">
        <f t="shared" ref="BX192:CG192" si="148">IFERROR(BX190/BX73,0)</f>
        <v>0</v>
      </c>
      <c r="BY192" s="270">
        <f t="shared" si="148"/>
        <v>0</v>
      </c>
      <c r="BZ192" s="270">
        <f t="shared" si="148"/>
        <v>0</v>
      </c>
      <c r="CA192" s="270">
        <f t="shared" si="148"/>
        <v>0</v>
      </c>
      <c r="CB192" s="270">
        <f t="shared" si="148"/>
        <v>0</v>
      </c>
      <c r="CC192" s="270">
        <f t="shared" si="148"/>
        <v>0</v>
      </c>
      <c r="CD192" s="270">
        <f t="shared" si="148"/>
        <v>0</v>
      </c>
      <c r="CE192" s="270">
        <f t="shared" si="148"/>
        <v>0</v>
      </c>
      <c r="CF192" s="270">
        <f t="shared" si="148"/>
        <v>0</v>
      </c>
      <c r="CG192" s="270">
        <f t="shared" si="148"/>
        <v>0</v>
      </c>
      <c r="CH192" s="271">
        <f>IFERROR(CH190/CH81,0)</f>
        <v>0</v>
      </c>
    </row>
    <row r="193" spans="1:86" s="1" customFormat="1" ht="15" hidden="1" thickBot="1" x14ac:dyDescent="0.35">
      <c r="A193" s="135"/>
      <c r="B193" s="338" t="s">
        <v>173</v>
      </c>
      <c r="C193" s="136">
        <f>C191+C192</f>
        <v>0</v>
      </c>
      <c r="D193" s="136">
        <f t="shared" ref="D193:N193" si="149">D191+D192</f>
        <v>0</v>
      </c>
      <c r="E193" s="137">
        <f t="shared" si="149"/>
        <v>0</v>
      </c>
      <c r="F193" s="137">
        <f t="shared" si="149"/>
        <v>0.26193556713529648</v>
      </c>
      <c r="G193" s="137">
        <f t="shared" si="149"/>
        <v>0</v>
      </c>
      <c r="H193" s="137">
        <f t="shared" si="149"/>
        <v>0</v>
      </c>
      <c r="I193" s="137">
        <f t="shared" si="149"/>
        <v>0.99999604106174744</v>
      </c>
      <c r="J193" s="137">
        <f t="shared" si="149"/>
        <v>0.97752845317939108</v>
      </c>
      <c r="K193" s="137">
        <f t="shared" si="149"/>
        <v>0</v>
      </c>
      <c r="L193" s="137">
        <f t="shared" si="149"/>
        <v>0.34177099411432332</v>
      </c>
      <c r="M193" s="138">
        <f t="shared" si="149"/>
        <v>0</v>
      </c>
      <c r="N193" s="138">
        <f t="shared" si="149"/>
        <v>0</v>
      </c>
      <c r="O193" s="272">
        <f>O191+O192</f>
        <v>0</v>
      </c>
      <c r="P193" s="272">
        <f t="shared" ref="P193:X193" si="150">P191+P192</f>
        <v>0</v>
      </c>
      <c r="Q193" s="273">
        <f t="shared" si="150"/>
        <v>0</v>
      </c>
      <c r="R193" s="273">
        <f t="shared" si="150"/>
        <v>0</v>
      </c>
      <c r="S193" s="273">
        <f t="shared" si="150"/>
        <v>0</v>
      </c>
      <c r="T193" s="273">
        <f t="shared" si="150"/>
        <v>0</v>
      </c>
      <c r="U193" s="273">
        <f t="shared" si="150"/>
        <v>0</v>
      </c>
      <c r="V193" s="273">
        <f t="shared" si="150"/>
        <v>0</v>
      </c>
      <c r="W193" s="273">
        <f t="shared" si="150"/>
        <v>0</v>
      </c>
      <c r="X193" s="273">
        <f t="shared" si="150"/>
        <v>0</v>
      </c>
      <c r="Y193" s="274">
        <f>Y191+Y192</f>
        <v>0</v>
      </c>
      <c r="Z193" s="274">
        <f>Z191+Z192</f>
        <v>0</v>
      </c>
      <c r="AA193" s="272">
        <f>AA191+AA192</f>
        <v>0</v>
      </c>
      <c r="AB193" s="272">
        <f t="shared" ref="AB193:AJ193" si="151">AB191+AB192</f>
        <v>0</v>
      </c>
      <c r="AC193" s="273">
        <f t="shared" si="151"/>
        <v>0</v>
      </c>
      <c r="AD193" s="273">
        <f t="shared" si="151"/>
        <v>0</v>
      </c>
      <c r="AE193" s="273">
        <f t="shared" si="151"/>
        <v>0</v>
      </c>
      <c r="AF193" s="273">
        <f t="shared" si="151"/>
        <v>0</v>
      </c>
      <c r="AG193" s="273">
        <f t="shared" si="151"/>
        <v>0</v>
      </c>
      <c r="AH193" s="273">
        <f t="shared" si="151"/>
        <v>0</v>
      </c>
      <c r="AI193" s="273">
        <f t="shared" si="151"/>
        <v>0</v>
      </c>
      <c r="AJ193" s="273">
        <f t="shared" si="151"/>
        <v>0</v>
      </c>
      <c r="AK193" s="274">
        <f>AK191+AK192</f>
        <v>0</v>
      </c>
      <c r="AL193" s="274">
        <f>AL191+AL192</f>
        <v>0</v>
      </c>
      <c r="AM193" s="272">
        <f>AM191+AM192</f>
        <v>0</v>
      </c>
      <c r="AN193" s="272">
        <f t="shared" ref="AN193:AV193" si="152">AN191+AN192</f>
        <v>0</v>
      </c>
      <c r="AO193" s="273">
        <f t="shared" si="152"/>
        <v>0</v>
      </c>
      <c r="AP193" s="273">
        <f t="shared" si="152"/>
        <v>0</v>
      </c>
      <c r="AQ193" s="273">
        <f t="shared" si="152"/>
        <v>0</v>
      </c>
      <c r="AR193" s="273">
        <f t="shared" si="152"/>
        <v>0</v>
      </c>
      <c r="AS193" s="273">
        <f t="shared" si="152"/>
        <v>0</v>
      </c>
      <c r="AT193" s="273">
        <f t="shared" si="152"/>
        <v>0</v>
      </c>
      <c r="AU193" s="273">
        <f t="shared" si="152"/>
        <v>0</v>
      </c>
      <c r="AV193" s="273">
        <f t="shared" si="152"/>
        <v>0</v>
      </c>
      <c r="AW193" s="274">
        <f>AW191+AW192</f>
        <v>0</v>
      </c>
      <c r="AX193" s="274">
        <f>AX191+AX192</f>
        <v>0</v>
      </c>
      <c r="AY193" s="272">
        <f>AY191+AY192</f>
        <v>0</v>
      </c>
      <c r="AZ193" s="272">
        <f t="shared" ref="AZ193:BH193" si="153">AZ191+AZ192</f>
        <v>0</v>
      </c>
      <c r="BA193" s="273">
        <f t="shared" si="153"/>
        <v>0</v>
      </c>
      <c r="BB193" s="273">
        <f t="shared" si="153"/>
        <v>0</v>
      </c>
      <c r="BC193" s="273">
        <f t="shared" si="153"/>
        <v>0</v>
      </c>
      <c r="BD193" s="273">
        <f t="shared" si="153"/>
        <v>0</v>
      </c>
      <c r="BE193" s="273">
        <f t="shared" si="153"/>
        <v>0</v>
      </c>
      <c r="BF193" s="273">
        <f t="shared" si="153"/>
        <v>0</v>
      </c>
      <c r="BG193" s="273">
        <f t="shared" si="153"/>
        <v>0</v>
      </c>
      <c r="BH193" s="273">
        <f t="shared" si="153"/>
        <v>0</v>
      </c>
      <c r="BI193" s="274">
        <f>BI191+BI192</f>
        <v>0</v>
      </c>
      <c r="BJ193" s="274">
        <f>BJ191+BJ192</f>
        <v>0</v>
      </c>
      <c r="BK193" s="272">
        <f>BK191+BK192</f>
        <v>0</v>
      </c>
      <c r="BL193" s="272">
        <f t="shared" ref="BL193:BT193" si="154">BL191+BL192</f>
        <v>0</v>
      </c>
      <c r="BM193" s="273">
        <f t="shared" si="154"/>
        <v>0</v>
      </c>
      <c r="BN193" s="273">
        <f t="shared" si="154"/>
        <v>0</v>
      </c>
      <c r="BO193" s="273">
        <f t="shared" si="154"/>
        <v>0</v>
      </c>
      <c r="BP193" s="273">
        <f t="shared" si="154"/>
        <v>0</v>
      </c>
      <c r="BQ193" s="273">
        <f t="shared" si="154"/>
        <v>0</v>
      </c>
      <c r="BR193" s="273">
        <f t="shared" si="154"/>
        <v>0</v>
      </c>
      <c r="BS193" s="273">
        <f t="shared" si="154"/>
        <v>0</v>
      </c>
      <c r="BT193" s="273">
        <f t="shared" si="154"/>
        <v>0</v>
      </c>
      <c r="BU193" s="274">
        <f>BU191+BU192</f>
        <v>0</v>
      </c>
      <c r="BV193" s="274">
        <f>BV191+BV192</f>
        <v>0</v>
      </c>
      <c r="BW193" s="272">
        <f>BW191+BW192</f>
        <v>0</v>
      </c>
      <c r="BX193" s="272">
        <f t="shared" ref="BX193:CF193" si="155">BX191+BX192</f>
        <v>0</v>
      </c>
      <c r="BY193" s="273">
        <f t="shared" si="155"/>
        <v>0</v>
      </c>
      <c r="BZ193" s="273">
        <f t="shared" si="155"/>
        <v>0</v>
      </c>
      <c r="CA193" s="273">
        <f t="shared" si="155"/>
        <v>0</v>
      </c>
      <c r="CB193" s="273">
        <f t="shared" si="155"/>
        <v>0</v>
      </c>
      <c r="CC193" s="273">
        <f t="shared" si="155"/>
        <v>0</v>
      </c>
      <c r="CD193" s="273">
        <f t="shared" si="155"/>
        <v>0</v>
      </c>
      <c r="CE193" s="273">
        <f t="shared" si="155"/>
        <v>0</v>
      </c>
      <c r="CF193" s="273">
        <f t="shared" si="155"/>
        <v>0</v>
      </c>
      <c r="CG193" s="274">
        <f>CG191+CG192</f>
        <v>0</v>
      </c>
      <c r="CH193" s="278">
        <f>CH191+CH192</f>
        <v>0</v>
      </c>
    </row>
    <row r="194" spans="1:86" hidden="1" x14ac:dyDescent="0.3">
      <c r="A194" s="122"/>
      <c r="B194" s="122" t="s">
        <v>174</v>
      </c>
      <c r="C194" s="140">
        <f>C186+C193</f>
        <v>0.99999999999999978</v>
      </c>
      <c r="D194" s="140">
        <f t="shared" ref="D194:N194" si="156">D186+D193</f>
        <v>0</v>
      </c>
      <c r="E194" s="140">
        <f t="shared" si="156"/>
        <v>0</v>
      </c>
      <c r="F194" s="140">
        <f t="shared" si="156"/>
        <v>1.0000095537122864</v>
      </c>
      <c r="G194" s="140">
        <f t="shared" si="156"/>
        <v>0.99999104441399933</v>
      </c>
      <c r="H194" s="140">
        <f t="shared" si="156"/>
        <v>0</v>
      </c>
      <c r="I194" s="140">
        <f t="shared" si="156"/>
        <v>0.99999604106174744</v>
      </c>
      <c r="J194" s="140">
        <f t="shared" si="156"/>
        <v>0.99999509633301042</v>
      </c>
      <c r="K194" s="140">
        <f t="shared" si="156"/>
        <v>1.000004343066947</v>
      </c>
      <c r="L194" s="140">
        <f t="shared" si="156"/>
        <v>1.0000036724567263</v>
      </c>
      <c r="M194" s="140">
        <f t="shared" si="156"/>
        <v>0.99999569286693024</v>
      </c>
      <c r="N194" s="140">
        <f t="shared" si="156"/>
        <v>0.99999203484271981</v>
      </c>
      <c r="O194" s="279">
        <f>O186+O193</f>
        <v>0</v>
      </c>
      <c r="P194" s="279">
        <f t="shared" ref="P194:Z194" si="157">P186+P193</f>
        <v>0</v>
      </c>
      <c r="Q194" s="279">
        <f t="shared" si="157"/>
        <v>0</v>
      </c>
      <c r="R194" s="279">
        <f t="shared" si="157"/>
        <v>0</v>
      </c>
      <c r="S194" s="279">
        <f t="shared" si="157"/>
        <v>0</v>
      </c>
      <c r="T194" s="279">
        <f t="shared" si="157"/>
        <v>0</v>
      </c>
      <c r="U194" s="279">
        <f t="shared" si="157"/>
        <v>0</v>
      </c>
      <c r="V194" s="279">
        <f t="shared" si="157"/>
        <v>0</v>
      </c>
      <c r="W194" s="279">
        <f t="shared" si="157"/>
        <v>0</v>
      </c>
      <c r="X194" s="279">
        <f t="shared" si="157"/>
        <v>0</v>
      </c>
      <c r="Y194" s="279">
        <f t="shared" si="157"/>
        <v>0</v>
      </c>
      <c r="Z194" s="279">
        <f t="shared" si="157"/>
        <v>0</v>
      </c>
      <c r="AA194" s="279">
        <f>AA186+AA193</f>
        <v>0</v>
      </c>
      <c r="AB194" s="279">
        <f t="shared" ref="AB194:AL194" si="158">AB186+AB193</f>
        <v>0</v>
      </c>
      <c r="AC194" s="279">
        <f t="shared" si="158"/>
        <v>0</v>
      </c>
      <c r="AD194" s="279">
        <f t="shared" si="158"/>
        <v>0</v>
      </c>
      <c r="AE194" s="279">
        <f t="shared" si="158"/>
        <v>0</v>
      </c>
      <c r="AF194" s="279">
        <f t="shared" si="158"/>
        <v>0</v>
      </c>
      <c r="AG194" s="279">
        <f t="shared" si="158"/>
        <v>0</v>
      </c>
      <c r="AH194" s="279">
        <f t="shared" si="158"/>
        <v>0</v>
      </c>
      <c r="AI194" s="279">
        <f t="shared" si="158"/>
        <v>0</v>
      </c>
      <c r="AJ194" s="279">
        <f t="shared" si="158"/>
        <v>0</v>
      </c>
      <c r="AK194" s="279">
        <f t="shared" si="158"/>
        <v>0</v>
      </c>
      <c r="AL194" s="279">
        <f t="shared" si="158"/>
        <v>0</v>
      </c>
      <c r="AM194" s="279">
        <f>AM186+AM193</f>
        <v>0</v>
      </c>
      <c r="AN194" s="279">
        <f t="shared" ref="AN194:AX194" si="159">AN186+AN193</f>
        <v>0</v>
      </c>
      <c r="AO194" s="279">
        <f t="shared" si="159"/>
        <v>0</v>
      </c>
      <c r="AP194" s="279">
        <f t="shared" si="159"/>
        <v>0</v>
      </c>
      <c r="AQ194" s="279">
        <f t="shared" si="159"/>
        <v>0</v>
      </c>
      <c r="AR194" s="279">
        <f t="shared" si="159"/>
        <v>0</v>
      </c>
      <c r="AS194" s="279">
        <f t="shared" si="159"/>
        <v>0</v>
      </c>
      <c r="AT194" s="279">
        <f t="shared" si="159"/>
        <v>0</v>
      </c>
      <c r="AU194" s="279">
        <f t="shared" si="159"/>
        <v>0</v>
      </c>
      <c r="AV194" s="279">
        <f t="shared" si="159"/>
        <v>0</v>
      </c>
      <c r="AW194" s="279">
        <f t="shared" si="159"/>
        <v>0</v>
      </c>
      <c r="AX194" s="279">
        <f t="shared" si="159"/>
        <v>0</v>
      </c>
      <c r="AY194" s="279">
        <f>AY186+AY193</f>
        <v>0</v>
      </c>
      <c r="AZ194" s="279">
        <f t="shared" ref="AZ194:BJ194" si="160">AZ186+AZ193</f>
        <v>0</v>
      </c>
      <c r="BA194" s="279">
        <f t="shared" si="160"/>
        <v>0</v>
      </c>
      <c r="BB194" s="279">
        <f t="shared" si="160"/>
        <v>0</v>
      </c>
      <c r="BC194" s="279">
        <f t="shared" si="160"/>
        <v>0</v>
      </c>
      <c r="BD194" s="279">
        <f t="shared" si="160"/>
        <v>0</v>
      </c>
      <c r="BE194" s="279">
        <f t="shared" si="160"/>
        <v>0</v>
      </c>
      <c r="BF194" s="279">
        <f t="shared" si="160"/>
        <v>0</v>
      </c>
      <c r="BG194" s="279">
        <f t="shared" si="160"/>
        <v>0</v>
      </c>
      <c r="BH194" s="279">
        <f t="shared" si="160"/>
        <v>0</v>
      </c>
      <c r="BI194" s="279">
        <f t="shared" si="160"/>
        <v>0</v>
      </c>
      <c r="BJ194" s="279">
        <f t="shared" si="160"/>
        <v>0</v>
      </c>
      <c r="BK194" s="279">
        <f>BK186+BK193</f>
        <v>0</v>
      </c>
      <c r="BL194" s="279">
        <f t="shared" ref="BL194:BV194" si="161">BL186+BL193</f>
        <v>0</v>
      </c>
      <c r="BM194" s="279">
        <f t="shared" si="161"/>
        <v>0</v>
      </c>
      <c r="BN194" s="279">
        <f t="shared" si="161"/>
        <v>0</v>
      </c>
      <c r="BO194" s="279">
        <f t="shared" si="161"/>
        <v>0</v>
      </c>
      <c r="BP194" s="279">
        <f t="shared" si="161"/>
        <v>0</v>
      </c>
      <c r="BQ194" s="279">
        <f t="shared" si="161"/>
        <v>0</v>
      </c>
      <c r="BR194" s="279">
        <f t="shared" si="161"/>
        <v>0</v>
      </c>
      <c r="BS194" s="279">
        <f t="shared" si="161"/>
        <v>0</v>
      </c>
      <c r="BT194" s="279">
        <f t="shared" si="161"/>
        <v>0</v>
      </c>
      <c r="BU194" s="279">
        <f t="shared" si="161"/>
        <v>0</v>
      </c>
      <c r="BV194" s="279">
        <f t="shared" si="161"/>
        <v>0</v>
      </c>
      <c r="BW194" s="279">
        <f>BW186+BW193</f>
        <v>0</v>
      </c>
      <c r="BX194" s="279">
        <f t="shared" ref="BX194:CH194" si="162">BX186+BX193</f>
        <v>0</v>
      </c>
      <c r="BY194" s="279">
        <f t="shared" si="162"/>
        <v>0</v>
      </c>
      <c r="BZ194" s="279">
        <f t="shared" si="162"/>
        <v>0</v>
      </c>
      <c r="CA194" s="279">
        <f t="shared" si="162"/>
        <v>0</v>
      </c>
      <c r="CB194" s="279">
        <f t="shared" si="162"/>
        <v>0</v>
      </c>
      <c r="CC194" s="279">
        <f t="shared" si="162"/>
        <v>0</v>
      </c>
      <c r="CD194" s="279">
        <f t="shared" si="162"/>
        <v>0</v>
      </c>
      <c r="CE194" s="279">
        <f t="shared" si="162"/>
        <v>0</v>
      </c>
      <c r="CF194" s="279">
        <f t="shared" si="162"/>
        <v>0</v>
      </c>
      <c r="CG194" s="279">
        <f t="shared" si="162"/>
        <v>0</v>
      </c>
      <c r="CH194" s="279">
        <f t="shared" si="162"/>
        <v>0</v>
      </c>
    </row>
    <row r="195" spans="1:86" hidden="1" x14ac:dyDescent="0.3">
      <c r="A195" s="122"/>
      <c r="B195" s="122"/>
      <c r="C195" s="127"/>
      <c r="D195" s="127"/>
      <c r="E195" s="127"/>
      <c r="F195" s="127"/>
      <c r="G195" s="127"/>
      <c r="H195" s="127"/>
      <c r="I195" s="127"/>
      <c r="J195" s="127"/>
      <c r="K195" s="127"/>
      <c r="L195" s="127"/>
      <c r="M195" s="127"/>
      <c r="N195" s="127"/>
      <c r="O195" s="127"/>
      <c r="P195" s="127"/>
      <c r="Q195" s="127"/>
      <c r="R195" s="127"/>
      <c r="S195" s="127"/>
      <c r="T195" s="127"/>
      <c r="U195" s="127"/>
      <c r="V195" s="127"/>
      <c r="W195" s="127"/>
      <c r="X195" s="127"/>
      <c r="Y195" s="127"/>
      <c r="Z195" s="127"/>
      <c r="AA195" s="127"/>
      <c r="AB195" s="127"/>
      <c r="AC195" s="127"/>
      <c r="AD195" s="127"/>
      <c r="AE195" s="127"/>
      <c r="AF195" s="127"/>
      <c r="AG195" s="127"/>
      <c r="AH195" s="127"/>
      <c r="AI195" s="127"/>
      <c r="AJ195" s="127"/>
      <c r="AK195" s="127"/>
      <c r="AL195" s="127"/>
      <c r="AM195" s="127"/>
      <c r="AN195" s="127"/>
      <c r="AO195" s="127"/>
      <c r="AP195" s="127"/>
      <c r="AQ195" s="127"/>
      <c r="AR195" s="127"/>
      <c r="AS195" s="127"/>
      <c r="AT195" s="127"/>
      <c r="AU195" s="127"/>
      <c r="AV195" s="127"/>
      <c r="AW195" s="127"/>
      <c r="AX195" s="127"/>
      <c r="AY195" s="127"/>
      <c r="AZ195" s="127"/>
      <c r="BA195" s="127"/>
      <c r="BB195" s="127"/>
      <c r="BC195" s="127"/>
      <c r="BD195" s="127"/>
      <c r="BE195" s="127"/>
      <c r="BF195" s="127"/>
      <c r="BG195" s="127"/>
      <c r="BH195" s="127"/>
      <c r="BI195" s="127"/>
      <c r="BJ195" s="127"/>
      <c r="BK195" s="127"/>
      <c r="BL195" s="127"/>
      <c r="BM195" s="127"/>
      <c r="BN195" s="127"/>
      <c r="BO195" s="127"/>
      <c r="BP195" s="127"/>
      <c r="BQ195" s="127"/>
      <c r="BR195" s="127"/>
      <c r="BS195" s="127"/>
      <c r="BT195" s="127"/>
      <c r="BU195" s="127"/>
      <c r="BV195" s="127"/>
      <c r="BW195" s="127"/>
      <c r="BX195" s="127"/>
      <c r="BY195" s="127"/>
      <c r="BZ195" s="127"/>
      <c r="CA195" s="127"/>
      <c r="CB195" s="127"/>
      <c r="CC195" s="127"/>
      <c r="CD195" s="127"/>
      <c r="CE195" s="127"/>
      <c r="CF195" s="127"/>
      <c r="CG195" s="127"/>
      <c r="CH195" s="127"/>
    </row>
    <row r="196" spans="1:86" s="131" customFormat="1" hidden="1" x14ac:dyDescent="0.3">
      <c r="A196" s="122"/>
      <c r="B196" s="122" t="s">
        <v>175</v>
      </c>
      <c r="C196" s="141">
        <f t="shared" ref="C196" si="163">SUM(C182:C183)</f>
        <v>133.68272163658338</v>
      </c>
      <c r="D196" s="141">
        <f t="shared" ref="D196:BO196" si="164">SUM(D182:D183)</f>
        <v>0</v>
      </c>
      <c r="E196" s="142">
        <f t="shared" si="164"/>
        <v>0</v>
      </c>
      <c r="F196" s="142">
        <f t="shared" si="164"/>
        <v>879.37958718074788</v>
      </c>
      <c r="G196" s="142">
        <f t="shared" si="164"/>
        <v>2966.2755920719883</v>
      </c>
      <c r="H196" s="142">
        <f t="shared" si="164"/>
        <v>0</v>
      </c>
      <c r="I196" s="142">
        <f t="shared" si="164"/>
        <v>0</v>
      </c>
      <c r="J196" s="142">
        <f t="shared" si="164"/>
        <v>117.9718260458892</v>
      </c>
      <c r="K196" s="142">
        <f t="shared" si="164"/>
        <v>6490.8196083848361</v>
      </c>
      <c r="L196" s="142">
        <f t="shared" si="164"/>
        <v>3375.4487770925907</v>
      </c>
      <c r="M196" s="143">
        <f t="shared" si="164"/>
        <v>5483.3371465482087</v>
      </c>
      <c r="N196" s="143">
        <f t="shared" si="164"/>
        <v>6758.5959979415002</v>
      </c>
      <c r="O196" s="285">
        <f t="shared" si="164"/>
        <v>0</v>
      </c>
      <c r="P196" s="285">
        <f t="shared" si="164"/>
        <v>0</v>
      </c>
      <c r="Q196" s="286">
        <f t="shared" si="164"/>
        <v>0</v>
      </c>
      <c r="R196" s="286">
        <f t="shared" si="164"/>
        <v>0</v>
      </c>
      <c r="S196" s="286">
        <f t="shared" si="164"/>
        <v>0</v>
      </c>
      <c r="T196" s="286">
        <f t="shared" si="164"/>
        <v>0</v>
      </c>
      <c r="U196" s="286">
        <f t="shared" si="164"/>
        <v>0</v>
      </c>
      <c r="V196" s="286">
        <f t="shared" si="164"/>
        <v>0</v>
      </c>
      <c r="W196" s="286">
        <f t="shared" si="164"/>
        <v>0</v>
      </c>
      <c r="X196" s="286">
        <f t="shared" si="164"/>
        <v>0</v>
      </c>
      <c r="Y196" s="287">
        <f t="shared" si="164"/>
        <v>0</v>
      </c>
      <c r="Z196" s="287">
        <f t="shared" si="164"/>
        <v>0</v>
      </c>
      <c r="AA196" s="285">
        <f t="shared" si="164"/>
        <v>0</v>
      </c>
      <c r="AB196" s="285">
        <f t="shared" si="164"/>
        <v>0</v>
      </c>
      <c r="AC196" s="286">
        <f t="shared" si="164"/>
        <v>0</v>
      </c>
      <c r="AD196" s="286">
        <f t="shared" si="164"/>
        <v>0</v>
      </c>
      <c r="AE196" s="286">
        <f t="shared" si="164"/>
        <v>0</v>
      </c>
      <c r="AF196" s="286">
        <f t="shared" si="164"/>
        <v>0</v>
      </c>
      <c r="AG196" s="286">
        <f t="shared" si="164"/>
        <v>0</v>
      </c>
      <c r="AH196" s="286">
        <f t="shared" si="164"/>
        <v>0</v>
      </c>
      <c r="AI196" s="286">
        <f t="shared" si="164"/>
        <v>0</v>
      </c>
      <c r="AJ196" s="286">
        <f t="shared" si="164"/>
        <v>0</v>
      </c>
      <c r="AK196" s="287">
        <f t="shared" si="164"/>
        <v>0</v>
      </c>
      <c r="AL196" s="287">
        <f t="shared" si="164"/>
        <v>0</v>
      </c>
      <c r="AM196" s="285">
        <f t="shared" si="164"/>
        <v>0</v>
      </c>
      <c r="AN196" s="285">
        <f t="shared" si="164"/>
        <v>0</v>
      </c>
      <c r="AO196" s="286">
        <f t="shared" si="164"/>
        <v>0</v>
      </c>
      <c r="AP196" s="286">
        <f t="shared" si="164"/>
        <v>0</v>
      </c>
      <c r="AQ196" s="286">
        <f t="shared" si="164"/>
        <v>0</v>
      </c>
      <c r="AR196" s="286">
        <f t="shared" si="164"/>
        <v>0</v>
      </c>
      <c r="AS196" s="286">
        <f t="shared" si="164"/>
        <v>0</v>
      </c>
      <c r="AT196" s="286">
        <f t="shared" si="164"/>
        <v>0</v>
      </c>
      <c r="AU196" s="286">
        <f t="shared" si="164"/>
        <v>0</v>
      </c>
      <c r="AV196" s="286">
        <f t="shared" si="164"/>
        <v>0</v>
      </c>
      <c r="AW196" s="287">
        <f t="shared" si="164"/>
        <v>0</v>
      </c>
      <c r="AX196" s="287">
        <f t="shared" si="164"/>
        <v>0</v>
      </c>
      <c r="AY196" s="285">
        <f t="shared" si="164"/>
        <v>0</v>
      </c>
      <c r="AZ196" s="285">
        <f t="shared" si="164"/>
        <v>0</v>
      </c>
      <c r="BA196" s="286">
        <f t="shared" si="164"/>
        <v>0</v>
      </c>
      <c r="BB196" s="286">
        <f t="shared" si="164"/>
        <v>0</v>
      </c>
      <c r="BC196" s="286">
        <f t="shared" si="164"/>
        <v>0</v>
      </c>
      <c r="BD196" s="286">
        <f t="shared" si="164"/>
        <v>0</v>
      </c>
      <c r="BE196" s="286">
        <f t="shared" si="164"/>
        <v>0</v>
      </c>
      <c r="BF196" s="286">
        <f t="shared" si="164"/>
        <v>0</v>
      </c>
      <c r="BG196" s="286">
        <f t="shared" si="164"/>
        <v>0</v>
      </c>
      <c r="BH196" s="286">
        <f t="shared" si="164"/>
        <v>0</v>
      </c>
      <c r="BI196" s="287">
        <f t="shared" si="164"/>
        <v>0</v>
      </c>
      <c r="BJ196" s="287">
        <f t="shared" si="164"/>
        <v>0</v>
      </c>
      <c r="BK196" s="285">
        <f t="shared" si="164"/>
        <v>0</v>
      </c>
      <c r="BL196" s="285">
        <f t="shared" si="164"/>
        <v>0</v>
      </c>
      <c r="BM196" s="286">
        <f t="shared" si="164"/>
        <v>0</v>
      </c>
      <c r="BN196" s="286">
        <f t="shared" si="164"/>
        <v>0</v>
      </c>
      <c r="BO196" s="286">
        <f t="shared" si="164"/>
        <v>0</v>
      </c>
      <c r="BP196" s="286">
        <f t="shared" ref="BP196:CH196" si="165">SUM(BP182:BP183)</f>
        <v>0</v>
      </c>
      <c r="BQ196" s="286">
        <f t="shared" si="165"/>
        <v>0</v>
      </c>
      <c r="BR196" s="286">
        <f t="shared" si="165"/>
        <v>0</v>
      </c>
      <c r="BS196" s="286">
        <f t="shared" si="165"/>
        <v>0</v>
      </c>
      <c r="BT196" s="286">
        <f t="shared" si="165"/>
        <v>0</v>
      </c>
      <c r="BU196" s="287">
        <f t="shared" si="165"/>
        <v>0</v>
      </c>
      <c r="BV196" s="287">
        <f t="shared" si="165"/>
        <v>0</v>
      </c>
      <c r="BW196" s="285">
        <f t="shared" si="165"/>
        <v>0</v>
      </c>
      <c r="BX196" s="285">
        <f t="shared" si="165"/>
        <v>0</v>
      </c>
      <c r="BY196" s="286">
        <f t="shared" si="165"/>
        <v>0</v>
      </c>
      <c r="BZ196" s="286">
        <f t="shared" si="165"/>
        <v>0</v>
      </c>
      <c r="CA196" s="286">
        <f t="shared" si="165"/>
        <v>0</v>
      </c>
      <c r="CB196" s="286">
        <f t="shared" si="165"/>
        <v>0</v>
      </c>
      <c r="CC196" s="286">
        <f t="shared" si="165"/>
        <v>0</v>
      </c>
      <c r="CD196" s="286">
        <f t="shared" si="165"/>
        <v>0</v>
      </c>
      <c r="CE196" s="286">
        <f t="shared" si="165"/>
        <v>0</v>
      </c>
      <c r="CF196" s="286">
        <f t="shared" si="165"/>
        <v>0</v>
      </c>
      <c r="CG196" s="287">
        <f t="shared" si="165"/>
        <v>0</v>
      </c>
      <c r="CH196" s="287">
        <f t="shared" si="165"/>
        <v>0</v>
      </c>
    </row>
    <row r="197" spans="1:86" s="131" customFormat="1" hidden="1" x14ac:dyDescent="0.3">
      <c r="A197" s="122"/>
      <c r="B197" s="122" t="s">
        <v>176</v>
      </c>
      <c r="C197" s="141">
        <f t="shared" ref="C197" si="166">SUM(C189:C190)</f>
        <v>0</v>
      </c>
      <c r="D197" s="141">
        <f t="shared" ref="D197:BO197" si="167">SUM(D189:D190)</f>
        <v>0</v>
      </c>
      <c r="E197" s="142">
        <f t="shared" si="167"/>
        <v>0</v>
      </c>
      <c r="F197" s="142">
        <f t="shared" si="167"/>
        <v>312.08360555241552</v>
      </c>
      <c r="G197" s="142">
        <f t="shared" si="167"/>
        <v>0</v>
      </c>
      <c r="H197" s="142">
        <f t="shared" si="167"/>
        <v>0</v>
      </c>
      <c r="I197" s="142">
        <f t="shared" si="167"/>
        <v>5003.9901565907339</v>
      </c>
      <c r="J197" s="142">
        <f t="shared" si="167"/>
        <v>5132.9794061739267</v>
      </c>
      <c r="K197" s="142">
        <f t="shared" si="167"/>
        <v>0</v>
      </c>
      <c r="L197" s="142">
        <f t="shared" si="167"/>
        <v>1752.6180666600239</v>
      </c>
      <c r="M197" s="143">
        <f t="shared" si="167"/>
        <v>0</v>
      </c>
      <c r="N197" s="143">
        <f t="shared" si="167"/>
        <v>0</v>
      </c>
      <c r="O197" s="285">
        <f t="shared" si="167"/>
        <v>0</v>
      </c>
      <c r="P197" s="285">
        <f t="shared" si="167"/>
        <v>0</v>
      </c>
      <c r="Q197" s="286">
        <f t="shared" si="167"/>
        <v>0</v>
      </c>
      <c r="R197" s="286">
        <f t="shared" si="167"/>
        <v>0</v>
      </c>
      <c r="S197" s="286">
        <f t="shared" si="167"/>
        <v>0</v>
      </c>
      <c r="T197" s="286">
        <f t="shared" si="167"/>
        <v>0</v>
      </c>
      <c r="U197" s="286">
        <f t="shared" si="167"/>
        <v>0</v>
      </c>
      <c r="V197" s="286">
        <f t="shared" si="167"/>
        <v>0</v>
      </c>
      <c r="W197" s="286">
        <f t="shared" si="167"/>
        <v>0</v>
      </c>
      <c r="X197" s="286">
        <f t="shared" si="167"/>
        <v>0</v>
      </c>
      <c r="Y197" s="287">
        <f t="shared" si="167"/>
        <v>0</v>
      </c>
      <c r="Z197" s="287">
        <f t="shared" si="167"/>
        <v>0</v>
      </c>
      <c r="AA197" s="285">
        <f t="shared" si="167"/>
        <v>0</v>
      </c>
      <c r="AB197" s="285">
        <f t="shared" si="167"/>
        <v>0</v>
      </c>
      <c r="AC197" s="286">
        <f t="shared" si="167"/>
        <v>0</v>
      </c>
      <c r="AD197" s="286">
        <f t="shared" si="167"/>
        <v>0</v>
      </c>
      <c r="AE197" s="286">
        <f t="shared" si="167"/>
        <v>0</v>
      </c>
      <c r="AF197" s="286">
        <f t="shared" si="167"/>
        <v>0</v>
      </c>
      <c r="AG197" s="286">
        <f t="shared" si="167"/>
        <v>0</v>
      </c>
      <c r="AH197" s="286">
        <f t="shared" si="167"/>
        <v>0</v>
      </c>
      <c r="AI197" s="286">
        <f t="shared" si="167"/>
        <v>0</v>
      </c>
      <c r="AJ197" s="286">
        <f t="shared" si="167"/>
        <v>0</v>
      </c>
      <c r="AK197" s="287">
        <f t="shared" si="167"/>
        <v>0</v>
      </c>
      <c r="AL197" s="287">
        <f t="shared" si="167"/>
        <v>0</v>
      </c>
      <c r="AM197" s="285">
        <f t="shared" si="167"/>
        <v>0</v>
      </c>
      <c r="AN197" s="285">
        <f t="shared" si="167"/>
        <v>0</v>
      </c>
      <c r="AO197" s="286">
        <f t="shared" si="167"/>
        <v>0</v>
      </c>
      <c r="AP197" s="286">
        <f t="shared" si="167"/>
        <v>0</v>
      </c>
      <c r="AQ197" s="286">
        <f t="shared" si="167"/>
        <v>0</v>
      </c>
      <c r="AR197" s="286">
        <f t="shared" si="167"/>
        <v>0</v>
      </c>
      <c r="AS197" s="286">
        <f t="shared" si="167"/>
        <v>0</v>
      </c>
      <c r="AT197" s="286">
        <f t="shared" si="167"/>
        <v>0</v>
      </c>
      <c r="AU197" s="286">
        <f t="shared" si="167"/>
        <v>0</v>
      </c>
      <c r="AV197" s="286">
        <f t="shared" si="167"/>
        <v>0</v>
      </c>
      <c r="AW197" s="287">
        <f t="shared" si="167"/>
        <v>0</v>
      </c>
      <c r="AX197" s="287">
        <f t="shared" si="167"/>
        <v>0</v>
      </c>
      <c r="AY197" s="285">
        <f t="shared" si="167"/>
        <v>0</v>
      </c>
      <c r="AZ197" s="285">
        <f t="shared" si="167"/>
        <v>0</v>
      </c>
      <c r="BA197" s="286">
        <f t="shared" si="167"/>
        <v>0</v>
      </c>
      <c r="BB197" s="286">
        <f t="shared" si="167"/>
        <v>0</v>
      </c>
      <c r="BC197" s="286">
        <f t="shared" si="167"/>
        <v>0</v>
      </c>
      <c r="BD197" s="286">
        <f t="shared" si="167"/>
        <v>0</v>
      </c>
      <c r="BE197" s="286">
        <f t="shared" si="167"/>
        <v>0</v>
      </c>
      <c r="BF197" s="286">
        <f t="shared" si="167"/>
        <v>0</v>
      </c>
      <c r="BG197" s="286">
        <f t="shared" si="167"/>
        <v>0</v>
      </c>
      <c r="BH197" s="286">
        <f t="shared" si="167"/>
        <v>0</v>
      </c>
      <c r="BI197" s="287">
        <f t="shared" si="167"/>
        <v>0</v>
      </c>
      <c r="BJ197" s="287">
        <f t="shared" si="167"/>
        <v>0</v>
      </c>
      <c r="BK197" s="285">
        <f t="shared" si="167"/>
        <v>0</v>
      </c>
      <c r="BL197" s="285">
        <f t="shared" si="167"/>
        <v>0</v>
      </c>
      <c r="BM197" s="286">
        <f t="shared" si="167"/>
        <v>0</v>
      </c>
      <c r="BN197" s="286">
        <f t="shared" si="167"/>
        <v>0</v>
      </c>
      <c r="BO197" s="286">
        <f t="shared" si="167"/>
        <v>0</v>
      </c>
      <c r="BP197" s="286">
        <f t="shared" ref="BP197:CH197" si="168">SUM(BP189:BP190)</f>
        <v>0</v>
      </c>
      <c r="BQ197" s="286">
        <f t="shared" si="168"/>
        <v>0</v>
      </c>
      <c r="BR197" s="286">
        <f t="shared" si="168"/>
        <v>0</v>
      </c>
      <c r="BS197" s="286">
        <f t="shared" si="168"/>
        <v>0</v>
      </c>
      <c r="BT197" s="286">
        <f t="shared" si="168"/>
        <v>0</v>
      </c>
      <c r="BU197" s="287">
        <f t="shared" si="168"/>
        <v>0</v>
      </c>
      <c r="BV197" s="287">
        <f t="shared" si="168"/>
        <v>0</v>
      </c>
      <c r="BW197" s="285">
        <f t="shared" si="168"/>
        <v>0</v>
      </c>
      <c r="BX197" s="285">
        <f t="shared" si="168"/>
        <v>0</v>
      </c>
      <c r="BY197" s="286">
        <f t="shared" si="168"/>
        <v>0</v>
      </c>
      <c r="BZ197" s="286">
        <f t="shared" si="168"/>
        <v>0</v>
      </c>
      <c r="CA197" s="286">
        <f t="shared" si="168"/>
        <v>0</v>
      </c>
      <c r="CB197" s="286">
        <f t="shared" si="168"/>
        <v>0</v>
      </c>
      <c r="CC197" s="286">
        <f t="shared" si="168"/>
        <v>0</v>
      </c>
      <c r="CD197" s="286">
        <f t="shared" si="168"/>
        <v>0</v>
      </c>
      <c r="CE197" s="286">
        <f t="shared" si="168"/>
        <v>0</v>
      </c>
      <c r="CF197" s="286">
        <f t="shared" si="168"/>
        <v>0</v>
      </c>
      <c r="CG197" s="287">
        <f t="shared" si="168"/>
        <v>0</v>
      </c>
      <c r="CH197" s="287">
        <f t="shared" si="168"/>
        <v>0</v>
      </c>
    </row>
    <row r="198" spans="1:86" s="131" customFormat="1" hidden="1" x14ac:dyDescent="0.3">
      <c r="A198" s="122"/>
      <c r="B198" s="122" t="s">
        <v>162</v>
      </c>
      <c r="C198" s="144">
        <f t="shared" ref="C198" si="169">SUM(C196:C197)</f>
        <v>133.68272163658338</v>
      </c>
      <c r="D198" s="144">
        <f t="shared" ref="D198:BO198" si="170">SUM(D196:D197)</f>
        <v>0</v>
      </c>
      <c r="E198" s="144">
        <f t="shared" si="170"/>
        <v>0</v>
      </c>
      <c r="F198" s="144">
        <f t="shared" si="170"/>
        <v>1191.4631927331634</v>
      </c>
      <c r="G198" s="144">
        <f t="shared" si="170"/>
        <v>2966.2755920719883</v>
      </c>
      <c r="H198" s="144">
        <f t="shared" si="170"/>
        <v>0</v>
      </c>
      <c r="I198" s="144">
        <f t="shared" si="170"/>
        <v>5003.9901565907339</v>
      </c>
      <c r="J198" s="144">
        <f t="shared" si="170"/>
        <v>5250.9512322198161</v>
      </c>
      <c r="K198" s="144">
        <f t="shared" si="170"/>
        <v>6490.8196083848361</v>
      </c>
      <c r="L198" s="144">
        <f t="shared" si="170"/>
        <v>5128.0668437526147</v>
      </c>
      <c r="M198" s="145">
        <f t="shared" si="170"/>
        <v>5483.3371465482087</v>
      </c>
      <c r="N198" s="145">
        <f t="shared" si="170"/>
        <v>6758.5959979415002</v>
      </c>
      <c r="O198" s="288">
        <f t="shared" si="170"/>
        <v>0</v>
      </c>
      <c r="P198" s="288">
        <f t="shared" si="170"/>
        <v>0</v>
      </c>
      <c r="Q198" s="288">
        <f t="shared" si="170"/>
        <v>0</v>
      </c>
      <c r="R198" s="288">
        <f t="shared" si="170"/>
        <v>0</v>
      </c>
      <c r="S198" s="288">
        <f t="shared" si="170"/>
        <v>0</v>
      </c>
      <c r="T198" s="288">
        <f t="shared" si="170"/>
        <v>0</v>
      </c>
      <c r="U198" s="288">
        <f t="shared" si="170"/>
        <v>0</v>
      </c>
      <c r="V198" s="288">
        <f t="shared" si="170"/>
        <v>0</v>
      </c>
      <c r="W198" s="288">
        <f t="shared" si="170"/>
        <v>0</v>
      </c>
      <c r="X198" s="288">
        <f t="shared" si="170"/>
        <v>0</v>
      </c>
      <c r="Y198" s="289">
        <f t="shared" si="170"/>
        <v>0</v>
      </c>
      <c r="Z198" s="289">
        <f t="shared" si="170"/>
        <v>0</v>
      </c>
      <c r="AA198" s="288">
        <f t="shared" si="170"/>
        <v>0</v>
      </c>
      <c r="AB198" s="288">
        <f t="shared" si="170"/>
        <v>0</v>
      </c>
      <c r="AC198" s="288">
        <f t="shared" si="170"/>
        <v>0</v>
      </c>
      <c r="AD198" s="288">
        <f t="shared" si="170"/>
        <v>0</v>
      </c>
      <c r="AE198" s="288">
        <f t="shared" si="170"/>
        <v>0</v>
      </c>
      <c r="AF198" s="288">
        <f t="shared" si="170"/>
        <v>0</v>
      </c>
      <c r="AG198" s="288">
        <f t="shared" si="170"/>
        <v>0</v>
      </c>
      <c r="AH198" s="288">
        <f t="shared" si="170"/>
        <v>0</v>
      </c>
      <c r="AI198" s="288">
        <f t="shared" si="170"/>
        <v>0</v>
      </c>
      <c r="AJ198" s="288">
        <f t="shared" si="170"/>
        <v>0</v>
      </c>
      <c r="AK198" s="289">
        <f t="shared" si="170"/>
        <v>0</v>
      </c>
      <c r="AL198" s="289">
        <f t="shared" si="170"/>
        <v>0</v>
      </c>
      <c r="AM198" s="288">
        <f t="shared" si="170"/>
        <v>0</v>
      </c>
      <c r="AN198" s="288">
        <f t="shared" si="170"/>
        <v>0</v>
      </c>
      <c r="AO198" s="288">
        <f t="shared" si="170"/>
        <v>0</v>
      </c>
      <c r="AP198" s="288">
        <f t="shared" si="170"/>
        <v>0</v>
      </c>
      <c r="AQ198" s="288">
        <f t="shared" si="170"/>
        <v>0</v>
      </c>
      <c r="AR198" s="288">
        <f t="shared" si="170"/>
        <v>0</v>
      </c>
      <c r="AS198" s="288">
        <f t="shared" si="170"/>
        <v>0</v>
      </c>
      <c r="AT198" s="288">
        <f t="shared" si="170"/>
        <v>0</v>
      </c>
      <c r="AU198" s="288">
        <f t="shared" si="170"/>
        <v>0</v>
      </c>
      <c r="AV198" s="288">
        <f t="shared" si="170"/>
        <v>0</v>
      </c>
      <c r="AW198" s="289">
        <f t="shared" si="170"/>
        <v>0</v>
      </c>
      <c r="AX198" s="289">
        <f t="shared" si="170"/>
        <v>0</v>
      </c>
      <c r="AY198" s="288">
        <f t="shared" si="170"/>
        <v>0</v>
      </c>
      <c r="AZ198" s="288">
        <f t="shared" si="170"/>
        <v>0</v>
      </c>
      <c r="BA198" s="288">
        <f t="shared" si="170"/>
        <v>0</v>
      </c>
      <c r="BB198" s="288">
        <f t="shared" si="170"/>
        <v>0</v>
      </c>
      <c r="BC198" s="288">
        <f t="shared" si="170"/>
        <v>0</v>
      </c>
      <c r="BD198" s="288">
        <f t="shared" si="170"/>
        <v>0</v>
      </c>
      <c r="BE198" s="288">
        <f t="shared" si="170"/>
        <v>0</v>
      </c>
      <c r="BF198" s="288">
        <f t="shared" si="170"/>
        <v>0</v>
      </c>
      <c r="BG198" s="288">
        <f t="shared" si="170"/>
        <v>0</v>
      </c>
      <c r="BH198" s="288">
        <f t="shared" si="170"/>
        <v>0</v>
      </c>
      <c r="BI198" s="289">
        <f t="shared" si="170"/>
        <v>0</v>
      </c>
      <c r="BJ198" s="289">
        <f t="shared" si="170"/>
        <v>0</v>
      </c>
      <c r="BK198" s="288">
        <f t="shared" si="170"/>
        <v>0</v>
      </c>
      <c r="BL198" s="288">
        <f t="shared" si="170"/>
        <v>0</v>
      </c>
      <c r="BM198" s="288">
        <f t="shared" si="170"/>
        <v>0</v>
      </c>
      <c r="BN198" s="288">
        <f t="shared" si="170"/>
        <v>0</v>
      </c>
      <c r="BO198" s="288">
        <f t="shared" si="170"/>
        <v>0</v>
      </c>
      <c r="BP198" s="288">
        <f t="shared" ref="BP198:CH198" si="171">SUM(BP196:BP197)</f>
        <v>0</v>
      </c>
      <c r="BQ198" s="288">
        <f t="shared" si="171"/>
        <v>0</v>
      </c>
      <c r="BR198" s="288">
        <f t="shared" si="171"/>
        <v>0</v>
      </c>
      <c r="BS198" s="288">
        <f t="shared" si="171"/>
        <v>0</v>
      </c>
      <c r="BT198" s="288">
        <f t="shared" si="171"/>
        <v>0</v>
      </c>
      <c r="BU198" s="289">
        <f t="shared" si="171"/>
        <v>0</v>
      </c>
      <c r="BV198" s="289">
        <f t="shared" si="171"/>
        <v>0</v>
      </c>
      <c r="BW198" s="288">
        <f t="shared" si="171"/>
        <v>0</v>
      </c>
      <c r="BX198" s="288">
        <f t="shared" si="171"/>
        <v>0</v>
      </c>
      <c r="BY198" s="288">
        <f t="shared" si="171"/>
        <v>0</v>
      </c>
      <c r="BZ198" s="288">
        <f t="shared" si="171"/>
        <v>0</v>
      </c>
      <c r="CA198" s="288">
        <f t="shared" si="171"/>
        <v>0</v>
      </c>
      <c r="CB198" s="288">
        <f t="shared" si="171"/>
        <v>0</v>
      </c>
      <c r="CC198" s="288">
        <f t="shared" si="171"/>
        <v>0</v>
      </c>
      <c r="CD198" s="288">
        <f t="shared" si="171"/>
        <v>0</v>
      </c>
      <c r="CE198" s="288">
        <f t="shared" si="171"/>
        <v>0</v>
      </c>
      <c r="CF198" s="288">
        <f t="shared" si="171"/>
        <v>0</v>
      </c>
      <c r="CG198" s="289">
        <f t="shared" si="171"/>
        <v>0</v>
      </c>
      <c r="CH198" s="289">
        <f t="shared" si="171"/>
        <v>0</v>
      </c>
    </row>
    <row r="199" spans="1:86" hidden="1" x14ac:dyDescent="0.3"/>
    <row r="200" spans="1:86" x14ac:dyDescent="0.3">
      <c r="BW200" s="389">
        <f>BW93-BW110-BW127</f>
        <v>-1.3161059855479329E-7</v>
      </c>
      <c r="BX200" s="389">
        <f t="shared" ref="BX200:CH200" si="172">BX93-BX110-BX127</f>
        <v>4.4471407443721911E-8</v>
      </c>
      <c r="BY200" s="389">
        <f t="shared" si="172"/>
        <v>1.0845166633320635E-7</v>
      </c>
      <c r="BZ200" s="389">
        <f t="shared" si="172"/>
        <v>3.3852793389181624E-7</v>
      </c>
      <c r="CA200" s="389">
        <f t="shared" si="172"/>
        <v>4.3560853252473664E-7</v>
      </c>
      <c r="CB200" s="389">
        <f t="shared" si="172"/>
        <v>-4.9397414659396732E-7</v>
      </c>
      <c r="CC200" s="389">
        <f t="shared" si="172"/>
        <v>3.8774448839207221E-7</v>
      </c>
      <c r="CD200" s="389">
        <f t="shared" si="172"/>
        <v>3.1546729848536126E-7</v>
      </c>
      <c r="CE200" s="389">
        <f t="shared" si="172"/>
        <v>-1.527284589387945E-7</v>
      </c>
      <c r="CF200" s="389">
        <f t="shared" si="172"/>
        <v>8.1296873731193098E-8</v>
      </c>
      <c r="CG200" s="389">
        <f t="shared" si="172"/>
        <v>1.1021861314949866E-7</v>
      </c>
      <c r="CH200" s="389">
        <f t="shared" si="172"/>
        <v>-3.6265823326504798E-7</v>
      </c>
    </row>
    <row r="201" spans="1:86" x14ac:dyDescent="0.3">
      <c r="BW201" s="389">
        <f t="shared" ref="BW201:CH201" si="173">BW94-BW111-BW128</f>
        <v>-1.4933610470273251E-7</v>
      </c>
      <c r="BX201" s="389">
        <f t="shared" si="173"/>
        <v>-4.8343764836103476E-7</v>
      </c>
      <c r="BY201" s="389">
        <f t="shared" si="173"/>
        <v>-2.8039985720991478E-7</v>
      </c>
      <c r="BZ201" s="389">
        <f t="shared" si="173"/>
        <v>-3.373566251699267E-8</v>
      </c>
      <c r="CA201" s="389">
        <f t="shared" si="173"/>
        <v>-5.5283982544618304E-8</v>
      </c>
      <c r="CB201" s="389">
        <f t="shared" si="173"/>
        <v>3.7382161255372637E-7</v>
      </c>
      <c r="CC201" s="389">
        <f t="shared" si="173"/>
        <v>6.1526447318882571E-8</v>
      </c>
      <c r="CD201" s="389">
        <f t="shared" si="173"/>
        <v>-2.9018486059212423E-7</v>
      </c>
      <c r="CE201" s="389">
        <f t="shared" si="173"/>
        <v>3.8000720466169202E-8</v>
      </c>
      <c r="CF201" s="389">
        <f t="shared" si="173"/>
        <v>2.6795894099429507E-7</v>
      </c>
      <c r="CG201" s="389">
        <f t="shared" si="173"/>
        <v>4.6879497377777524E-8</v>
      </c>
      <c r="CH201" s="389">
        <f t="shared" si="173"/>
        <v>-1.6771892992657744E-7</v>
      </c>
    </row>
    <row r="202" spans="1:86" x14ac:dyDescent="0.3">
      <c r="BW202" s="389">
        <f t="shared" ref="BW202:CH202" si="174">BW95-BW112-BW129</f>
        <v>-3.6917460312542449E-7</v>
      </c>
      <c r="BX202" s="389">
        <f t="shared" si="174"/>
        <v>2.8584384609113556E-7</v>
      </c>
      <c r="BY202" s="389">
        <f t="shared" si="174"/>
        <v>-9.0870943289175776E-8</v>
      </c>
      <c r="BZ202" s="389">
        <f t="shared" si="174"/>
        <v>-6.9953738779035546E-8</v>
      </c>
      <c r="CA202" s="389">
        <f t="shared" si="174"/>
        <v>3.9011544471917459E-7</v>
      </c>
      <c r="CB202" s="389">
        <f t="shared" si="174"/>
        <v>-2.2884264142680744E-7</v>
      </c>
      <c r="CC202" s="389">
        <f t="shared" si="174"/>
        <v>-4.742225709827852E-7</v>
      </c>
      <c r="CD202" s="389">
        <f t="shared" si="174"/>
        <v>2.2627782172990329E-7</v>
      </c>
      <c r="CE202" s="389">
        <f t="shared" si="174"/>
        <v>-3.3087999710967875E-7</v>
      </c>
      <c r="CF202" s="389">
        <f t="shared" si="174"/>
        <v>1.9592293462600274E-7</v>
      </c>
      <c r="CG202" s="389">
        <f t="shared" si="174"/>
        <v>4.5054459885118803E-9</v>
      </c>
      <c r="CH202" s="389">
        <f t="shared" si="174"/>
        <v>-1.4686620438200682E-7</v>
      </c>
    </row>
    <row r="203" spans="1:86" x14ac:dyDescent="0.3">
      <c r="BW203" s="389">
        <f t="shared" ref="BW203:CH203" si="175">BW96-BW113-BW130</f>
        <v>4.0800000001423031E-7</v>
      </c>
      <c r="BX203" s="389">
        <f t="shared" si="175"/>
        <v>4.079999999170858E-7</v>
      </c>
      <c r="BY203" s="389">
        <f t="shared" si="175"/>
        <v>4.0800000004892478E-7</v>
      </c>
      <c r="BZ203" s="389">
        <f t="shared" si="175"/>
        <v>-3.025798630713894E-7</v>
      </c>
      <c r="CA203" s="389">
        <f t="shared" si="175"/>
        <v>3.7491046264021E-8</v>
      </c>
      <c r="CB203" s="389">
        <f t="shared" si="175"/>
        <v>1.13592515650629E-7</v>
      </c>
      <c r="CC203" s="389">
        <f t="shared" si="175"/>
        <v>-7.6261038386982172E-9</v>
      </c>
      <c r="CD203" s="389">
        <f t="shared" si="175"/>
        <v>-4.2076459418755041E-7</v>
      </c>
      <c r="CE203" s="389">
        <f t="shared" si="175"/>
        <v>-2.4853428506887987E-7</v>
      </c>
      <c r="CF203" s="389">
        <f t="shared" si="175"/>
        <v>-1.6563635130313614E-7</v>
      </c>
      <c r="CG203" s="389">
        <f t="shared" si="175"/>
        <v>4.0799999994484137E-7</v>
      </c>
      <c r="CH203" s="389">
        <f t="shared" si="175"/>
        <v>4.0800000001423031E-7</v>
      </c>
    </row>
    <row r="204" spans="1:86" x14ac:dyDescent="0.3">
      <c r="BW204" s="389">
        <f t="shared" ref="BW204:CH204" si="176">BW97-BW114-BW131</f>
        <v>2.4428108608663679E-7</v>
      </c>
      <c r="BX204" s="389">
        <f t="shared" si="176"/>
        <v>-2.2132405578861522E-7</v>
      </c>
      <c r="BY204" s="389">
        <f t="shared" si="176"/>
        <v>-3.850002363234295E-7</v>
      </c>
      <c r="BZ204" s="389">
        <f t="shared" si="176"/>
        <v>-2.3319716977538915E-8</v>
      </c>
      <c r="CA204" s="389">
        <f t="shared" si="176"/>
        <v>3.3503022438502277E-7</v>
      </c>
      <c r="CB204" s="389">
        <f t="shared" si="176"/>
        <v>-1.3697877553097478E-7</v>
      </c>
      <c r="CC204" s="389">
        <f t="shared" si="176"/>
        <v>4.6435874542845204E-8</v>
      </c>
      <c r="CD204" s="389">
        <f t="shared" si="176"/>
        <v>-3.3435625872223033E-7</v>
      </c>
      <c r="CE204" s="389">
        <f t="shared" si="176"/>
        <v>1.7089758855260394E-7</v>
      </c>
      <c r="CF204" s="389">
        <f t="shared" si="176"/>
        <v>-3.0339056318636599E-7</v>
      </c>
      <c r="CG204" s="389">
        <f t="shared" si="176"/>
        <v>4.4026527577008273E-8</v>
      </c>
      <c r="CH204" s="389">
        <f t="shared" si="176"/>
        <v>1.5553222147205435E-7</v>
      </c>
    </row>
    <row r="205" spans="1:86" x14ac:dyDescent="0.3">
      <c r="BW205" s="389">
        <f t="shared" ref="BW205:CH205" si="177">BW98-BW115-BW132</f>
        <v>4.345978500738118E-7</v>
      </c>
      <c r="BX205" s="389">
        <f t="shared" si="177"/>
        <v>-2.5338296240004499E-7</v>
      </c>
      <c r="BY205" s="389">
        <f t="shared" si="177"/>
        <v>2.2761141086659331E-7</v>
      </c>
      <c r="BZ205" s="389">
        <f t="shared" si="177"/>
        <v>4.9060322907142073E-7</v>
      </c>
      <c r="CA205" s="389">
        <f t="shared" si="177"/>
        <v>6.4551871525181381E-8</v>
      </c>
      <c r="CB205" s="389">
        <f t="shared" si="177"/>
        <v>1.6000000040150564E-8</v>
      </c>
      <c r="CC205" s="389">
        <f t="shared" si="177"/>
        <v>1.6000000102600609E-8</v>
      </c>
      <c r="CD205" s="389">
        <f t="shared" si="177"/>
        <v>1.6000000116478397E-8</v>
      </c>
      <c r="CE205" s="389">
        <f t="shared" si="177"/>
        <v>4.5951156769918899E-7</v>
      </c>
      <c r="CF205" s="389">
        <f t="shared" si="177"/>
        <v>4.4463199007360732E-7</v>
      </c>
      <c r="CG205" s="389">
        <f t="shared" si="177"/>
        <v>-2.2842939327236134E-7</v>
      </c>
      <c r="CH205" s="389">
        <f t="shared" si="177"/>
        <v>3.7831952477002107E-7</v>
      </c>
    </row>
    <row r="206" spans="1:86" x14ac:dyDescent="0.3">
      <c r="BW206" s="389">
        <f t="shared" ref="BW206:CH206" si="178">BW99-BW116-BW133</f>
        <v>-1.4933610470273251E-7</v>
      </c>
      <c r="BX206" s="389">
        <f t="shared" si="178"/>
        <v>-4.8343764836103476E-7</v>
      </c>
      <c r="BY206" s="389">
        <f t="shared" si="178"/>
        <v>-2.8039985720991478E-7</v>
      </c>
      <c r="BZ206" s="389">
        <f t="shared" si="178"/>
        <v>-3.373566251699267E-8</v>
      </c>
      <c r="CA206" s="389">
        <f t="shared" si="178"/>
        <v>-5.5283982544618304E-8</v>
      </c>
      <c r="CB206" s="389">
        <f t="shared" si="178"/>
        <v>3.7382161255372637E-7</v>
      </c>
      <c r="CC206" s="389">
        <f t="shared" si="178"/>
        <v>6.1526447318882571E-8</v>
      </c>
      <c r="CD206" s="389">
        <f t="shared" si="178"/>
        <v>-2.9018486059212423E-7</v>
      </c>
      <c r="CE206" s="389">
        <f t="shared" si="178"/>
        <v>3.8000720466169202E-8</v>
      </c>
      <c r="CF206" s="389">
        <f t="shared" si="178"/>
        <v>2.6795894099429507E-7</v>
      </c>
      <c r="CG206" s="389">
        <f t="shared" si="178"/>
        <v>4.6879497377777524E-8</v>
      </c>
      <c r="CH206" s="389">
        <f t="shared" si="178"/>
        <v>-1.6771892992657744E-7</v>
      </c>
    </row>
    <row r="207" spans="1:86" x14ac:dyDescent="0.3">
      <c r="BW207" s="389">
        <f t="shared" ref="BW207:CH207" si="179">BW100-BW117-BW134</f>
        <v>-7.9348935290435296E-8</v>
      </c>
      <c r="BX207" s="389">
        <f t="shared" si="179"/>
        <v>8.4956871150912439E-8</v>
      </c>
      <c r="BY207" s="389">
        <f t="shared" si="179"/>
        <v>9.5078686113483912E-8</v>
      </c>
      <c r="BZ207" s="389">
        <f t="shared" si="179"/>
        <v>-4.6377724086284211E-7</v>
      </c>
      <c r="CA207" s="389">
        <f t="shared" si="179"/>
        <v>2.5837688609128828E-7</v>
      </c>
      <c r="CB207" s="389">
        <f t="shared" si="179"/>
        <v>7.0033098896471468E-8</v>
      </c>
      <c r="CC207" s="389">
        <f t="shared" si="179"/>
        <v>1.6316043579406303E-7</v>
      </c>
      <c r="CD207" s="389">
        <f t="shared" si="179"/>
        <v>2.1590712837027404E-7</v>
      </c>
      <c r="CE207" s="389">
        <f t="shared" si="179"/>
        <v>-2.9402034582709513E-7</v>
      </c>
      <c r="CF207" s="389">
        <f t="shared" si="179"/>
        <v>-2.7111853646843986E-7</v>
      </c>
      <c r="CG207" s="389">
        <f t="shared" si="179"/>
        <v>1.4366665524769007E-7</v>
      </c>
      <c r="CH207" s="389">
        <f t="shared" si="179"/>
        <v>4.7370517266762113E-7</v>
      </c>
    </row>
    <row r="208" spans="1:86" x14ac:dyDescent="0.3">
      <c r="BW208" s="389">
        <f t="shared" ref="BW208:CH208" si="180">BW101-BW118-BW135</f>
        <v>-1.3161059855479329E-7</v>
      </c>
      <c r="BX208" s="389">
        <f t="shared" si="180"/>
        <v>4.4471407443721911E-8</v>
      </c>
      <c r="BY208" s="389">
        <f t="shared" si="180"/>
        <v>1.0845166633320635E-7</v>
      </c>
      <c r="BZ208" s="389">
        <f t="shared" si="180"/>
        <v>3.3852793389181624E-7</v>
      </c>
      <c r="CA208" s="389">
        <f t="shared" si="180"/>
        <v>4.3560853252473664E-7</v>
      </c>
      <c r="CB208" s="389">
        <f t="shared" si="180"/>
        <v>-4.9397414659396732E-7</v>
      </c>
      <c r="CC208" s="389">
        <f t="shared" si="180"/>
        <v>3.8774448839207221E-7</v>
      </c>
      <c r="CD208" s="389">
        <f t="shared" si="180"/>
        <v>3.1546729848536126E-7</v>
      </c>
      <c r="CE208" s="389">
        <f t="shared" si="180"/>
        <v>-1.527284589387945E-7</v>
      </c>
      <c r="CF208" s="389">
        <f t="shared" si="180"/>
        <v>8.1296873731193098E-8</v>
      </c>
      <c r="CG208" s="389">
        <f t="shared" si="180"/>
        <v>1.1021861314949866E-7</v>
      </c>
      <c r="CH208" s="389">
        <f t="shared" si="180"/>
        <v>-3.6265823326504798E-7</v>
      </c>
    </row>
    <row r="209" spans="75:86" x14ac:dyDescent="0.3">
      <c r="BW209" s="389">
        <f t="shared" ref="BW209:CH209" si="181">BW102-BW119-BW136</f>
        <v>-1.3161059855479329E-7</v>
      </c>
      <c r="BX209" s="389">
        <f t="shared" si="181"/>
        <v>4.4471407443721911E-8</v>
      </c>
      <c r="BY209" s="389">
        <f t="shared" si="181"/>
        <v>1.0845166633320635E-7</v>
      </c>
      <c r="BZ209" s="389">
        <f t="shared" si="181"/>
        <v>3.3852793389181624E-7</v>
      </c>
      <c r="CA209" s="389">
        <f t="shared" si="181"/>
        <v>4.3560853252473664E-7</v>
      </c>
      <c r="CB209" s="389">
        <f t="shared" si="181"/>
        <v>-4.9397414659396732E-7</v>
      </c>
      <c r="CC209" s="389">
        <f t="shared" si="181"/>
        <v>3.8774448839207221E-7</v>
      </c>
      <c r="CD209" s="389">
        <f t="shared" si="181"/>
        <v>3.1546729848536126E-7</v>
      </c>
      <c r="CE209" s="389">
        <f t="shared" si="181"/>
        <v>-1.527284589387945E-7</v>
      </c>
      <c r="CF209" s="389">
        <f t="shared" si="181"/>
        <v>8.1296873731193098E-8</v>
      </c>
      <c r="CG209" s="389">
        <f t="shared" si="181"/>
        <v>1.1021861314949866E-7</v>
      </c>
      <c r="CH209" s="389">
        <f t="shared" si="181"/>
        <v>-3.6265823326504798E-7</v>
      </c>
    </row>
    <row r="210" spans="75:86" x14ac:dyDescent="0.3">
      <c r="BW210" s="389">
        <f t="shared" ref="BW210:CH210" si="182">BW103-BW120-BW137</f>
        <v>-1.3161059855479329E-7</v>
      </c>
      <c r="BX210" s="389">
        <f t="shared" si="182"/>
        <v>4.4471407443721911E-8</v>
      </c>
      <c r="BY210" s="389">
        <f t="shared" si="182"/>
        <v>1.0845166633320635E-7</v>
      </c>
      <c r="BZ210" s="389">
        <f t="shared" si="182"/>
        <v>3.3852793389181624E-7</v>
      </c>
      <c r="CA210" s="389">
        <f t="shared" si="182"/>
        <v>4.3560853252473664E-7</v>
      </c>
      <c r="CB210" s="389">
        <f t="shared" si="182"/>
        <v>-4.9397414659396732E-7</v>
      </c>
      <c r="CC210" s="389">
        <f t="shared" si="182"/>
        <v>3.8774448839207221E-7</v>
      </c>
      <c r="CD210" s="389">
        <f t="shared" si="182"/>
        <v>3.1546729848536126E-7</v>
      </c>
      <c r="CE210" s="389">
        <f t="shared" si="182"/>
        <v>-1.527284589387945E-7</v>
      </c>
      <c r="CF210" s="389">
        <f t="shared" si="182"/>
        <v>8.1296873731193098E-8</v>
      </c>
      <c r="CG210" s="389">
        <f t="shared" si="182"/>
        <v>1.1021861314949866E-7</v>
      </c>
      <c r="CH210" s="389">
        <f t="shared" si="182"/>
        <v>-3.6265823326504798E-7</v>
      </c>
    </row>
    <row r="211" spans="75:86" x14ac:dyDescent="0.3">
      <c r="BW211" s="389">
        <f t="shared" ref="BW211:CH211" si="183">BW104-BW121-BW138</f>
        <v>2.9323314220102564E-7</v>
      </c>
      <c r="BX211" s="389">
        <f t="shared" si="183"/>
        <v>-2.896126563133733E-7</v>
      </c>
      <c r="BY211" s="389">
        <f t="shared" si="183"/>
        <v>4.1861587127961508E-7</v>
      </c>
      <c r="BZ211" s="389">
        <f t="shared" si="183"/>
        <v>1.1011378262329452E-8</v>
      </c>
      <c r="CA211" s="389">
        <f t="shared" si="183"/>
        <v>4.5363988502092334E-7</v>
      </c>
      <c r="CB211" s="389">
        <f t="shared" si="183"/>
        <v>-1.1404681228913138E-7</v>
      </c>
      <c r="CC211" s="389">
        <f t="shared" si="183"/>
        <v>-4.1137463847873423E-7</v>
      </c>
      <c r="CD211" s="389">
        <f t="shared" si="183"/>
        <v>3.0750956361152992E-7</v>
      </c>
      <c r="CE211" s="389">
        <f t="shared" si="183"/>
        <v>-2.6272384728853737E-7</v>
      </c>
      <c r="CF211" s="389">
        <f t="shared" si="183"/>
        <v>-2.9600310578851985E-7</v>
      </c>
      <c r="CG211" s="389">
        <f t="shared" si="183"/>
        <v>-4.7064807997057589E-7</v>
      </c>
      <c r="CH211" s="389">
        <f t="shared" si="183"/>
        <v>3.1030152193925464E-7</v>
      </c>
    </row>
    <row r="212" spans="75:86" x14ac:dyDescent="0.3">
      <c r="BW212" s="389">
        <f t="shared" ref="BW212:CH212" si="184">BW105-BW122-BW139</f>
        <v>1.0102276608563859E-7</v>
      </c>
      <c r="BX212" s="389">
        <f t="shared" si="184"/>
        <v>-1.1246694687182257E-7</v>
      </c>
      <c r="BY212" s="389">
        <f t="shared" si="184"/>
        <v>-2.2673644571244433E-7</v>
      </c>
      <c r="BZ212" s="389">
        <f t="shared" si="184"/>
        <v>1.6519438922335539E-7</v>
      </c>
      <c r="CA212" s="389">
        <f t="shared" si="184"/>
        <v>-4.3258129511086763E-7</v>
      </c>
      <c r="CB212" s="389">
        <f t="shared" si="184"/>
        <v>-4.4792893698353264E-7</v>
      </c>
      <c r="CC212" s="389">
        <f t="shared" si="184"/>
        <v>2.2086291005807279E-7</v>
      </c>
      <c r="CD212" s="389">
        <f t="shared" si="184"/>
        <v>4.1724398922027284E-7</v>
      </c>
      <c r="CE212" s="389">
        <f t="shared" si="184"/>
        <v>3.8135000278438635E-7</v>
      </c>
      <c r="CF212" s="389">
        <f t="shared" si="184"/>
        <v>-2.0572930716639126E-7</v>
      </c>
      <c r="CG212" s="389">
        <f t="shared" si="184"/>
        <v>4.7877946455707199E-7</v>
      </c>
      <c r="CH212" s="389">
        <f t="shared" si="184"/>
        <v>4.6525008984450722E-7</v>
      </c>
    </row>
  </sheetData>
  <mergeCells count="31">
    <mergeCell ref="A92:A105"/>
    <mergeCell ref="A77:A90"/>
    <mergeCell ref="A4:A19"/>
    <mergeCell ref="A22:A37"/>
    <mergeCell ref="A40:A55"/>
    <mergeCell ref="A58:A74"/>
    <mergeCell ref="A108:A122"/>
    <mergeCell ref="BW107:CH107"/>
    <mergeCell ref="B108:N108"/>
    <mergeCell ref="O108:Z108"/>
    <mergeCell ref="AA108:AL108"/>
    <mergeCell ref="AM108:AX108"/>
    <mergeCell ref="AY108:BJ108"/>
    <mergeCell ref="BK108:BV108"/>
    <mergeCell ref="BW108:CH108"/>
    <mergeCell ref="O107:Z107"/>
    <mergeCell ref="AA107:AL107"/>
    <mergeCell ref="AM107:AX107"/>
    <mergeCell ref="AY107:BJ107"/>
    <mergeCell ref="BK107:BV107"/>
    <mergeCell ref="C107:N107"/>
    <mergeCell ref="BK125:BV125"/>
    <mergeCell ref="BW125:CH125"/>
    <mergeCell ref="A126:A139"/>
    <mergeCell ref="A142:A158"/>
    <mergeCell ref="A161:A177"/>
    <mergeCell ref="C125:N125"/>
    <mergeCell ref="O125:Z125"/>
    <mergeCell ref="AA125:AL125"/>
    <mergeCell ref="AM125:AX125"/>
    <mergeCell ref="AY125:BJ125"/>
  </mergeCells>
  <conditionalFormatting sqref="C178:CH178">
    <cfRule type="expression" dxfId="0" priority="1">
      <formula>$C$178&lt;&gt;$C$73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CJ97"/>
  <sheetViews>
    <sheetView zoomScale="80" zoomScaleNormal="80" workbookViewId="0">
      <pane xSplit="2" topLeftCell="N1" activePane="topRight" state="frozen"/>
      <selection activeCell="M41" sqref="M41"/>
      <selection pane="topRight" activeCell="C2" sqref="C2:CH2"/>
    </sheetView>
  </sheetViews>
  <sheetFormatPr defaultRowHeight="14.4" x14ac:dyDescent="0.3"/>
  <cols>
    <col min="1" max="1" width="10.5546875" customWidth="1"/>
    <col min="2" max="2" width="24.77734375" customWidth="1"/>
    <col min="3" max="3" width="15.77734375" bestFit="1" customWidth="1"/>
    <col min="4" max="8" width="13.77734375" customWidth="1"/>
    <col min="9" max="14" width="14.21875" bestFit="1" customWidth="1"/>
    <col min="15" max="86" width="13.77734375" customWidth="1"/>
    <col min="87" max="87" width="10.5546875" bestFit="1" customWidth="1"/>
    <col min="88" max="88" width="10.5546875" customWidth="1"/>
  </cols>
  <sheetData>
    <row r="1" spans="1:88" s="2" customFormat="1" ht="15" thickBot="1" x14ac:dyDescent="0.3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" thickBot="1" x14ac:dyDescent="0.35">
      <c r="A2" s="19"/>
      <c r="B2" s="36" t="s">
        <v>121</v>
      </c>
      <c r="C2" s="474">
        <f>' 1M - RES'!C2</f>
        <v>0.79015470747957905</v>
      </c>
      <c r="D2" s="474">
        <f>C2</f>
        <v>0.79015470747957905</v>
      </c>
      <c r="E2" s="474">
        <f t="shared" ref="E2:BP2" si="0">D2</f>
        <v>0.79015470747957905</v>
      </c>
      <c r="F2" s="474">
        <f t="shared" si="0"/>
        <v>0.79015470747957905</v>
      </c>
      <c r="G2" s="474">
        <f t="shared" si="0"/>
        <v>0.79015470747957905</v>
      </c>
      <c r="H2" s="474">
        <f t="shared" si="0"/>
        <v>0.79015470747957905</v>
      </c>
      <c r="I2" s="474">
        <f t="shared" si="0"/>
        <v>0.79015470747957905</v>
      </c>
      <c r="J2" s="474">
        <f t="shared" si="0"/>
        <v>0.79015470747957905</v>
      </c>
      <c r="K2" s="474">
        <f t="shared" si="0"/>
        <v>0.79015470747957905</v>
      </c>
      <c r="L2" s="474">
        <f t="shared" si="0"/>
        <v>0.79015470747957905</v>
      </c>
      <c r="M2" s="474">
        <f t="shared" si="0"/>
        <v>0.79015470747957905</v>
      </c>
      <c r="N2" s="474">
        <f t="shared" si="0"/>
        <v>0.79015470747957905</v>
      </c>
      <c r="O2" s="474">
        <f t="shared" si="0"/>
        <v>0.79015470747957905</v>
      </c>
      <c r="P2" s="474">
        <f t="shared" si="0"/>
        <v>0.79015470747957905</v>
      </c>
      <c r="Q2" s="474">
        <f t="shared" si="0"/>
        <v>0.79015470747957905</v>
      </c>
      <c r="R2" s="474">
        <f t="shared" si="0"/>
        <v>0.79015470747957905</v>
      </c>
      <c r="S2" s="474">
        <f t="shared" si="0"/>
        <v>0.79015470747957905</v>
      </c>
      <c r="T2" s="474">
        <f t="shared" si="0"/>
        <v>0.79015470747957905</v>
      </c>
      <c r="U2" s="474">
        <f t="shared" si="0"/>
        <v>0.79015470747957905</v>
      </c>
      <c r="V2" s="474">
        <f t="shared" si="0"/>
        <v>0.79015470747957905</v>
      </c>
      <c r="W2" s="474">
        <f t="shared" si="0"/>
        <v>0.79015470747957905</v>
      </c>
      <c r="X2" s="474">
        <f t="shared" si="0"/>
        <v>0.79015470747957905</v>
      </c>
      <c r="Y2" s="474">
        <f t="shared" si="0"/>
        <v>0.79015470747957905</v>
      </c>
      <c r="Z2" s="474">
        <f t="shared" si="0"/>
        <v>0.79015470747957905</v>
      </c>
      <c r="AA2" s="474">
        <f t="shared" si="0"/>
        <v>0.79015470747957905</v>
      </c>
      <c r="AB2" s="474">
        <f t="shared" si="0"/>
        <v>0.79015470747957905</v>
      </c>
      <c r="AC2" s="474">
        <f t="shared" si="0"/>
        <v>0.79015470747957905</v>
      </c>
      <c r="AD2" s="474">
        <f t="shared" si="0"/>
        <v>0.79015470747957905</v>
      </c>
      <c r="AE2" s="474">
        <f t="shared" si="0"/>
        <v>0.79015470747957905</v>
      </c>
      <c r="AF2" s="474">
        <f t="shared" si="0"/>
        <v>0.79015470747957905</v>
      </c>
      <c r="AG2" s="474">
        <f t="shared" si="0"/>
        <v>0.79015470747957905</v>
      </c>
      <c r="AH2" s="474">
        <f t="shared" si="0"/>
        <v>0.79015470747957905</v>
      </c>
      <c r="AI2" s="474">
        <f t="shared" si="0"/>
        <v>0.79015470747957905</v>
      </c>
      <c r="AJ2" s="474">
        <f t="shared" si="0"/>
        <v>0.79015470747957905</v>
      </c>
      <c r="AK2" s="474">
        <f t="shared" si="0"/>
        <v>0.79015470747957905</v>
      </c>
      <c r="AL2" s="474">
        <f t="shared" si="0"/>
        <v>0.79015470747957905</v>
      </c>
      <c r="AM2" s="474">
        <f t="shared" si="0"/>
        <v>0.79015470747957905</v>
      </c>
      <c r="AN2" s="474">
        <f t="shared" si="0"/>
        <v>0.79015470747957905</v>
      </c>
      <c r="AO2" s="474">
        <f t="shared" si="0"/>
        <v>0.79015470747957905</v>
      </c>
      <c r="AP2" s="474">
        <f t="shared" si="0"/>
        <v>0.79015470747957905</v>
      </c>
      <c r="AQ2" s="474">
        <f t="shared" si="0"/>
        <v>0.79015470747957905</v>
      </c>
      <c r="AR2" s="474">
        <f t="shared" si="0"/>
        <v>0.79015470747957905</v>
      </c>
      <c r="AS2" s="474">
        <f t="shared" si="0"/>
        <v>0.79015470747957905</v>
      </c>
      <c r="AT2" s="474">
        <f t="shared" si="0"/>
        <v>0.79015470747957905</v>
      </c>
      <c r="AU2" s="474">
        <f t="shared" si="0"/>
        <v>0.79015470747957905</v>
      </c>
      <c r="AV2" s="474">
        <f t="shared" si="0"/>
        <v>0.79015470747957905</v>
      </c>
      <c r="AW2" s="474">
        <f t="shared" si="0"/>
        <v>0.79015470747957905</v>
      </c>
      <c r="AX2" s="474">
        <f t="shared" si="0"/>
        <v>0.79015470747957905</v>
      </c>
      <c r="AY2" s="474">
        <f t="shared" si="0"/>
        <v>0.79015470747957905</v>
      </c>
      <c r="AZ2" s="474">
        <f t="shared" si="0"/>
        <v>0.79015470747957905</v>
      </c>
      <c r="BA2" s="474">
        <f t="shared" si="0"/>
        <v>0.79015470747957905</v>
      </c>
      <c r="BB2" s="474">
        <f t="shared" si="0"/>
        <v>0.79015470747957905</v>
      </c>
      <c r="BC2" s="474">
        <f t="shared" si="0"/>
        <v>0.79015470747957905</v>
      </c>
      <c r="BD2" s="474">
        <f t="shared" si="0"/>
        <v>0.79015470747957905</v>
      </c>
      <c r="BE2" s="474">
        <f t="shared" si="0"/>
        <v>0.79015470747957905</v>
      </c>
      <c r="BF2" s="474">
        <f t="shared" si="0"/>
        <v>0.79015470747957905</v>
      </c>
      <c r="BG2" s="474">
        <f t="shared" si="0"/>
        <v>0.79015470747957905</v>
      </c>
      <c r="BH2" s="474">
        <f t="shared" si="0"/>
        <v>0.79015470747957905</v>
      </c>
      <c r="BI2" s="474">
        <f t="shared" si="0"/>
        <v>0.79015470747957905</v>
      </c>
      <c r="BJ2" s="474">
        <f t="shared" si="0"/>
        <v>0.79015470747957905</v>
      </c>
      <c r="BK2" s="474">
        <f t="shared" si="0"/>
        <v>0.79015470747957905</v>
      </c>
      <c r="BL2" s="474">
        <f t="shared" si="0"/>
        <v>0.79015470747957905</v>
      </c>
      <c r="BM2" s="474">
        <f t="shared" si="0"/>
        <v>0.79015470747957905</v>
      </c>
      <c r="BN2" s="474">
        <f t="shared" si="0"/>
        <v>0.79015470747957905</v>
      </c>
      <c r="BO2" s="474">
        <f t="shared" si="0"/>
        <v>0.79015470747957905</v>
      </c>
      <c r="BP2" s="474">
        <f t="shared" si="0"/>
        <v>0.79015470747957905</v>
      </c>
      <c r="BQ2" s="474">
        <f t="shared" ref="BQ2:CH2" si="1">BP2</f>
        <v>0.79015470747957905</v>
      </c>
      <c r="BR2" s="474">
        <f t="shared" si="1"/>
        <v>0.79015470747957905</v>
      </c>
      <c r="BS2" s="474">
        <f t="shared" si="1"/>
        <v>0.79015470747957905</v>
      </c>
      <c r="BT2" s="474">
        <f t="shared" si="1"/>
        <v>0.79015470747957905</v>
      </c>
      <c r="BU2" s="474">
        <f t="shared" si="1"/>
        <v>0.79015470747957905</v>
      </c>
      <c r="BV2" s="474">
        <f t="shared" si="1"/>
        <v>0.79015470747957905</v>
      </c>
      <c r="BW2" s="474">
        <f t="shared" si="1"/>
        <v>0.79015470747957905</v>
      </c>
      <c r="BX2" s="474">
        <f t="shared" si="1"/>
        <v>0.79015470747957905</v>
      </c>
      <c r="BY2" s="474">
        <f t="shared" si="1"/>
        <v>0.79015470747957905</v>
      </c>
      <c r="BZ2" s="474">
        <f t="shared" si="1"/>
        <v>0.79015470747957905</v>
      </c>
      <c r="CA2" s="474">
        <f t="shared" si="1"/>
        <v>0.79015470747957905</v>
      </c>
      <c r="CB2" s="474">
        <f t="shared" si="1"/>
        <v>0.79015470747957905</v>
      </c>
      <c r="CC2" s="474">
        <f t="shared" si="1"/>
        <v>0.79015470747957905</v>
      </c>
      <c r="CD2" s="474">
        <f t="shared" si="1"/>
        <v>0.79015470747957905</v>
      </c>
      <c r="CE2" s="474">
        <f t="shared" si="1"/>
        <v>0.79015470747957905</v>
      </c>
      <c r="CF2" s="474">
        <f t="shared" si="1"/>
        <v>0.79015470747957905</v>
      </c>
      <c r="CG2" s="474">
        <f t="shared" si="1"/>
        <v>0.79015470747957905</v>
      </c>
      <c r="CH2" s="474">
        <f t="shared" si="1"/>
        <v>0.79015470747957905</v>
      </c>
    </row>
    <row r="3" spans="1:88" s="7" customFormat="1" ht="16.5" customHeight="1" thickBot="1" x14ac:dyDescent="0.5">
      <c r="B3" s="87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3"/>
    </row>
    <row r="4" spans="1:88" ht="15.75" customHeight="1" x14ac:dyDescent="0.3">
      <c r="A4" s="541" t="s">
        <v>123</v>
      </c>
      <c r="B4" s="18" t="s">
        <v>124</v>
      </c>
      <c r="C4" s="292">
        <v>43831</v>
      </c>
      <c r="D4" s="292">
        <v>43862</v>
      </c>
      <c r="E4" s="292">
        <v>43891</v>
      </c>
      <c r="F4" s="292">
        <v>43922</v>
      </c>
      <c r="G4" s="292">
        <v>43952</v>
      </c>
      <c r="H4" s="292">
        <v>43983</v>
      </c>
      <c r="I4" s="292">
        <v>44013</v>
      </c>
      <c r="J4" s="292">
        <v>44044</v>
      </c>
      <c r="K4" s="292">
        <v>44075</v>
      </c>
      <c r="L4" s="292">
        <v>44105</v>
      </c>
      <c r="M4" s="292">
        <v>44136</v>
      </c>
      <c r="N4" s="292">
        <v>44166</v>
      </c>
      <c r="O4" s="292">
        <v>44197</v>
      </c>
      <c r="P4" s="292">
        <v>44228</v>
      </c>
      <c r="Q4" s="292">
        <v>44256</v>
      </c>
      <c r="R4" s="292">
        <v>44287</v>
      </c>
      <c r="S4" s="292">
        <v>44317</v>
      </c>
      <c r="T4" s="292">
        <v>44348</v>
      </c>
      <c r="U4" s="292">
        <v>44378</v>
      </c>
      <c r="V4" s="292">
        <v>44409</v>
      </c>
      <c r="W4" s="292">
        <v>44440</v>
      </c>
      <c r="X4" s="292">
        <v>44470</v>
      </c>
      <c r="Y4" s="292">
        <v>44501</v>
      </c>
      <c r="Z4" s="292">
        <v>44531</v>
      </c>
      <c r="AA4" s="292">
        <v>44562</v>
      </c>
      <c r="AB4" s="292">
        <v>44593</v>
      </c>
      <c r="AC4" s="292">
        <v>44621</v>
      </c>
      <c r="AD4" s="292">
        <v>44652</v>
      </c>
      <c r="AE4" s="292">
        <v>44682</v>
      </c>
      <c r="AF4" s="292">
        <v>44713</v>
      </c>
      <c r="AG4" s="292">
        <v>44743</v>
      </c>
      <c r="AH4" s="292">
        <v>44774</v>
      </c>
      <c r="AI4" s="292">
        <v>44805</v>
      </c>
      <c r="AJ4" s="292">
        <v>44835</v>
      </c>
      <c r="AK4" s="292">
        <v>44866</v>
      </c>
      <c r="AL4" s="292">
        <v>44896</v>
      </c>
      <c r="AM4" s="292">
        <v>44927</v>
      </c>
      <c r="AN4" s="292">
        <v>44958</v>
      </c>
      <c r="AO4" s="292">
        <v>44986</v>
      </c>
      <c r="AP4" s="292">
        <v>45017</v>
      </c>
      <c r="AQ4" s="292">
        <v>45047</v>
      </c>
      <c r="AR4" s="292">
        <v>45078</v>
      </c>
      <c r="AS4" s="292">
        <v>45108</v>
      </c>
      <c r="AT4" s="292">
        <v>45139</v>
      </c>
      <c r="AU4" s="292">
        <v>45170</v>
      </c>
      <c r="AV4" s="292">
        <v>45200</v>
      </c>
      <c r="AW4" s="292">
        <v>45231</v>
      </c>
      <c r="AX4" s="292">
        <v>45261</v>
      </c>
      <c r="AY4" s="292">
        <v>45292</v>
      </c>
      <c r="AZ4" s="292">
        <v>45323</v>
      </c>
      <c r="BA4" s="292">
        <v>45352</v>
      </c>
      <c r="BB4" s="292">
        <v>45383</v>
      </c>
      <c r="BC4" s="292">
        <v>45413</v>
      </c>
      <c r="BD4" s="292">
        <v>45444</v>
      </c>
      <c r="BE4" s="292">
        <v>45474</v>
      </c>
      <c r="BF4" s="292">
        <v>45505</v>
      </c>
      <c r="BG4" s="292">
        <v>45536</v>
      </c>
      <c r="BH4" s="292">
        <v>45566</v>
      </c>
      <c r="BI4" s="292">
        <v>45597</v>
      </c>
      <c r="BJ4" s="292">
        <v>45627</v>
      </c>
      <c r="BK4" s="292">
        <v>45658</v>
      </c>
      <c r="BL4" s="292">
        <v>45689</v>
      </c>
      <c r="BM4" s="292">
        <v>45717</v>
      </c>
      <c r="BN4" s="292">
        <v>45748</v>
      </c>
      <c r="BO4" s="292">
        <v>45778</v>
      </c>
      <c r="BP4" s="292">
        <v>45809</v>
      </c>
      <c r="BQ4" s="292">
        <v>45839</v>
      </c>
      <c r="BR4" s="292">
        <v>45870</v>
      </c>
      <c r="BS4" s="292">
        <v>45901</v>
      </c>
      <c r="BT4" s="292">
        <v>45931</v>
      </c>
      <c r="BU4" s="292">
        <v>45962</v>
      </c>
      <c r="BV4" s="292">
        <v>45992</v>
      </c>
      <c r="BW4" s="292">
        <v>46023</v>
      </c>
      <c r="BX4" s="292">
        <v>46054</v>
      </c>
      <c r="BY4" s="292">
        <v>46082</v>
      </c>
      <c r="BZ4" s="292">
        <v>46113</v>
      </c>
      <c r="CA4" s="292">
        <v>46143</v>
      </c>
      <c r="CB4" s="292">
        <v>46174</v>
      </c>
      <c r="CC4" s="292">
        <v>46204</v>
      </c>
      <c r="CD4" s="292">
        <v>46235</v>
      </c>
      <c r="CE4" s="292">
        <v>46266</v>
      </c>
      <c r="CF4" s="292">
        <v>46296</v>
      </c>
      <c r="CG4" s="292">
        <v>46327</v>
      </c>
      <c r="CH4" s="293">
        <v>46357</v>
      </c>
    </row>
    <row r="5" spans="1:88" ht="15" customHeight="1" x14ac:dyDescent="0.3">
      <c r="A5" s="542"/>
      <c r="B5" s="11" t="s">
        <v>59</v>
      </c>
      <c r="C5" s="3">
        <f>'RES kWh ENTRY'!C186</f>
        <v>3989.1730651855469</v>
      </c>
      <c r="D5" s="3">
        <f>'RES kWh ENTRY'!D186</f>
        <v>0</v>
      </c>
      <c r="E5" s="3">
        <f>'RES kWh ENTRY'!E186</f>
        <v>7450.9506225585938</v>
      </c>
      <c r="F5" s="3">
        <f>'RES kWh ENTRY'!F186</f>
        <v>1642.7213287353516</v>
      </c>
      <c r="G5" s="3">
        <f>'RES kWh ENTRY'!G186</f>
        <v>0</v>
      </c>
      <c r="H5" s="3">
        <f>'RES kWh ENTRY'!H186</f>
        <v>1013.7387084960938</v>
      </c>
      <c r="I5" s="3">
        <f>'RES kWh ENTRY'!I186</f>
        <v>13203.903350830078</v>
      </c>
      <c r="J5" s="3">
        <f>'RES kWh ENTRY'!J186</f>
        <v>0</v>
      </c>
      <c r="K5" s="3">
        <f>'RES kWh ENTRY'!K186</f>
        <v>1219.324951171875</v>
      </c>
      <c r="L5" s="3">
        <f>'RES kWh ENTRY'!L186</f>
        <v>0</v>
      </c>
      <c r="M5" s="3">
        <f>'RES kWh ENTRY'!M186</f>
        <v>0</v>
      </c>
      <c r="N5" s="3">
        <f>'RES kWh ENTRY'!N186</f>
        <v>206540.35125732422</v>
      </c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250"/>
    </row>
    <row r="6" spans="1:88" x14ac:dyDescent="0.3">
      <c r="A6" s="542"/>
      <c r="B6" s="13" t="s">
        <v>60</v>
      </c>
      <c r="C6" s="3">
        <f>'RES kWh ENTRY'!C187</f>
        <v>42665.317276000977</v>
      </c>
      <c r="D6" s="3">
        <f>'RES kWh ENTRY'!D187</f>
        <v>433.39840698242188</v>
      </c>
      <c r="E6" s="3">
        <f>'RES kWh ENTRY'!E187</f>
        <v>216.69920349121094</v>
      </c>
      <c r="F6" s="3">
        <f>'RES kWh ENTRY'!F187</f>
        <v>0</v>
      </c>
      <c r="G6" s="3">
        <f>'RES kWh ENTRY'!G187</f>
        <v>0</v>
      </c>
      <c r="H6" s="3">
        <f>'RES kWh ENTRY'!H187</f>
        <v>66674.135009765625</v>
      </c>
      <c r="I6" s="3">
        <f>'RES kWh ENTRY'!I187</f>
        <v>357719.28179931641</v>
      </c>
      <c r="J6" s="3">
        <f>'RES kWh ENTRY'!J187</f>
        <v>529406.64691925049</v>
      </c>
      <c r="K6" s="3">
        <f>'RES kWh ENTRY'!K187</f>
        <v>97717.871002197266</v>
      </c>
      <c r="L6" s="3">
        <f>'RES kWh ENTRY'!L187</f>
        <v>151210.60406494141</v>
      </c>
      <c r="M6" s="3">
        <f>'RES kWh ENTRY'!M187</f>
        <v>111216.90832519531</v>
      </c>
      <c r="N6" s="3">
        <f>'RES kWh ENTRY'!N187</f>
        <v>325267.86610412598</v>
      </c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250"/>
    </row>
    <row r="7" spans="1:88" x14ac:dyDescent="0.3">
      <c r="A7" s="542"/>
      <c r="B7" s="11" t="s">
        <v>61</v>
      </c>
      <c r="C7" s="3">
        <f>'RES kWh ENTRY'!C188</f>
        <v>0</v>
      </c>
      <c r="D7" s="3">
        <f>'RES kWh ENTRY'!D188</f>
        <v>0</v>
      </c>
      <c r="E7" s="3">
        <f>'RES kWh ENTRY'!E188</f>
        <v>0</v>
      </c>
      <c r="F7" s="3">
        <f>'RES kWh ENTRY'!F188</f>
        <v>0</v>
      </c>
      <c r="G7" s="3">
        <f>'RES kWh ENTRY'!G188</f>
        <v>0</v>
      </c>
      <c r="H7" s="3">
        <f>'RES kWh ENTRY'!H188</f>
        <v>0</v>
      </c>
      <c r="I7" s="3">
        <f>'RES kWh ENTRY'!I188</f>
        <v>0</v>
      </c>
      <c r="J7" s="3">
        <f>'RES kWh ENTRY'!J188</f>
        <v>0</v>
      </c>
      <c r="K7" s="3">
        <f>'RES kWh ENTRY'!K188</f>
        <v>0</v>
      </c>
      <c r="L7" s="3">
        <f>'RES kWh ENTRY'!L188</f>
        <v>0</v>
      </c>
      <c r="M7" s="3">
        <f>'RES kWh ENTRY'!M188</f>
        <v>0</v>
      </c>
      <c r="N7" s="3">
        <f>'RES kWh ENTRY'!N188</f>
        <v>0</v>
      </c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250"/>
    </row>
    <row r="8" spans="1:88" x14ac:dyDescent="0.3">
      <c r="A8" s="542"/>
      <c r="B8" s="11" t="s">
        <v>62</v>
      </c>
      <c r="C8" s="3">
        <f>'RES kWh ENTRY'!C189</f>
        <v>30783.107357025146</v>
      </c>
      <c r="D8" s="3">
        <f>'RES kWh ENTRY'!D189</f>
        <v>78.901008605957031</v>
      </c>
      <c r="E8" s="3">
        <f>'RES kWh ENTRY'!E189</f>
        <v>39.450504302978516</v>
      </c>
      <c r="F8" s="3">
        <f>'RES kWh ENTRY'!F189</f>
        <v>0</v>
      </c>
      <c r="G8" s="3">
        <f>'RES kWh ENTRY'!G189</f>
        <v>0</v>
      </c>
      <c r="H8" s="3">
        <f>'RES kWh ENTRY'!H189</f>
        <v>315.60403442382813</v>
      </c>
      <c r="I8" s="3">
        <f>'RES kWh ENTRY'!I189</f>
        <v>315.60403442382813</v>
      </c>
      <c r="J8" s="3">
        <f>'RES kWh ENTRY'!J189</f>
        <v>116594.07910919189</v>
      </c>
      <c r="K8" s="3">
        <f>'RES kWh ENTRY'!K189</f>
        <v>14494.628513336182</v>
      </c>
      <c r="L8" s="3">
        <f>'RES kWh ENTRY'!L189</f>
        <v>350876.18572998047</v>
      </c>
      <c r="M8" s="3">
        <f>'RES kWh ENTRY'!M189</f>
        <v>258855.4585723877</v>
      </c>
      <c r="N8" s="3">
        <f>'RES kWh ENTRY'!N189</f>
        <v>1209461.8879814148</v>
      </c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199"/>
      <c r="BS8" s="199"/>
      <c r="BT8" s="199"/>
      <c r="BU8" s="199"/>
      <c r="BV8" s="199"/>
      <c r="BW8" s="199"/>
      <c r="BX8" s="199"/>
      <c r="BY8" s="199"/>
      <c r="BZ8" s="199"/>
      <c r="CA8" s="199"/>
      <c r="CB8" s="199"/>
      <c r="CC8" s="199"/>
      <c r="CD8" s="199"/>
      <c r="CE8" s="199"/>
      <c r="CF8" s="199"/>
      <c r="CG8" s="199"/>
      <c r="CH8" s="250"/>
    </row>
    <row r="9" spans="1:88" x14ac:dyDescent="0.3">
      <c r="A9" s="542"/>
      <c r="B9" s="13" t="s">
        <v>63</v>
      </c>
      <c r="C9" s="3">
        <f>'RES kWh ENTRY'!C190</f>
        <v>19102.895401000977</v>
      </c>
      <c r="D9" s="3">
        <f>'RES kWh ENTRY'!D190</f>
        <v>881.11581420898438</v>
      </c>
      <c r="E9" s="3">
        <f>'RES kWh ENTRY'!E190</f>
        <v>7197.4131164550781</v>
      </c>
      <c r="F9" s="3">
        <f>'RES kWh ENTRY'!F190</f>
        <v>0</v>
      </c>
      <c r="G9" s="3">
        <f>'RES kWh ENTRY'!G190</f>
        <v>0</v>
      </c>
      <c r="H9" s="3">
        <f>'RES kWh ENTRY'!H190</f>
        <v>31857.568298339844</v>
      </c>
      <c r="I9" s="3">
        <f>'RES kWh ENTRY'!I190</f>
        <v>53427.192352294922</v>
      </c>
      <c r="J9" s="3">
        <f>'RES kWh ENTRY'!J190</f>
        <v>91652.245498657227</v>
      </c>
      <c r="K9" s="3">
        <f>'RES kWh ENTRY'!K190</f>
        <v>14029.419860839844</v>
      </c>
      <c r="L9" s="3">
        <f>'RES kWh ENTRY'!L190</f>
        <v>25688.194595336914</v>
      </c>
      <c r="M9" s="3">
        <f>'RES kWh ENTRY'!M190</f>
        <v>36891.196578979492</v>
      </c>
      <c r="N9" s="3">
        <f>'RES kWh ENTRY'!N190</f>
        <v>51601.42985534668</v>
      </c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199"/>
      <c r="AT9" s="199"/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199"/>
      <c r="BG9" s="199"/>
      <c r="BH9" s="199"/>
      <c r="BI9" s="199"/>
      <c r="BJ9" s="199"/>
      <c r="BK9" s="199"/>
      <c r="BL9" s="199"/>
      <c r="BM9" s="199"/>
      <c r="BN9" s="199"/>
      <c r="BO9" s="199"/>
      <c r="BP9" s="199"/>
      <c r="BQ9" s="199"/>
      <c r="BR9" s="199"/>
      <c r="BS9" s="199"/>
      <c r="BT9" s="199"/>
      <c r="BU9" s="199"/>
      <c r="BV9" s="199"/>
      <c r="BW9" s="199"/>
      <c r="BX9" s="199"/>
      <c r="BY9" s="199"/>
      <c r="BZ9" s="199"/>
      <c r="CA9" s="199"/>
      <c r="CB9" s="199"/>
      <c r="CC9" s="199"/>
      <c r="CD9" s="199"/>
      <c r="CE9" s="199"/>
      <c r="CF9" s="199"/>
      <c r="CG9" s="199"/>
      <c r="CH9" s="250"/>
    </row>
    <row r="10" spans="1:88" x14ac:dyDescent="0.3">
      <c r="A10" s="542"/>
      <c r="B10" s="11" t="s">
        <v>64</v>
      </c>
      <c r="C10" s="3">
        <f>'RES kWh ENTRY'!C191</f>
        <v>9951.258731842041</v>
      </c>
      <c r="D10" s="3">
        <f>'RES kWh ENTRY'!D191</f>
        <v>0</v>
      </c>
      <c r="E10" s="3">
        <f>'RES kWh ENTRY'!E191</f>
        <v>38909.153001785278</v>
      </c>
      <c r="F10" s="3">
        <f>'RES kWh ENTRY'!F191</f>
        <v>0</v>
      </c>
      <c r="G10" s="3">
        <f>'RES kWh ENTRY'!G191</f>
        <v>0</v>
      </c>
      <c r="H10" s="3">
        <f>'RES kWh ENTRY'!H191</f>
        <v>1749512.2047595978</v>
      </c>
      <c r="I10" s="3">
        <f>'RES kWh ENTRY'!I191</f>
        <v>308439.70274353027</v>
      </c>
      <c r="J10" s="3">
        <f>'RES kWh ENTRY'!J191</f>
        <v>2158592.4734420776</v>
      </c>
      <c r="K10" s="3">
        <f>'RES kWh ENTRY'!K191</f>
        <v>12399.188089370728</v>
      </c>
      <c r="L10" s="3">
        <f>'RES kWh ENTRY'!L191</f>
        <v>189241.53831481934</v>
      </c>
      <c r="M10" s="3">
        <f>'RES kWh ENTRY'!M191</f>
        <v>1430797.6047344208</v>
      </c>
      <c r="N10" s="3">
        <f>'RES kWh ENTRY'!N191</f>
        <v>619061.60583686829</v>
      </c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199"/>
      <c r="BE10" s="199"/>
      <c r="BF10" s="199"/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199"/>
      <c r="BS10" s="199"/>
      <c r="BT10" s="199"/>
      <c r="BU10" s="199"/>
      <c r="BV10" s="199"/>
      <c r="BW10" s="199"/>
      <c r="BX10" s="199"/>
      <c r="BY10" s="199"/>
      <c r="BZ10" s="199"/>
      <c r="CA10" s="199"/>
      <c r="CB10" s="199"/>
      <c r="CC10" s="199"/>
      <c r="CD10" s="199"/>
      <c r="CE10" s="199"/>
      <c r="CF10" s="199"/>
      <c r="CG10" s="199"/>
      <c r="CH10" s="250"/>
    </row>
    <row r="11" spans="1:88" x14ac:dyDescent="0.3">
      <c r="A11" s="542"/>
      <c r="B11" s="11" t="s">
        <v>65</v>
      </c>
      <c r="C11" s="3">
        <f>'RES kWh ENTRY'!C192</f>
        <v>1077.2999572753906</v>
      </c>
      <c r="D11" s="3">
        <f>'RES kWh ENTRY'!D192</f>
        <v>0</v>
      </c>
      <c r="E11" s="3">
        <f>'RES kWh ENTRY'!E192</f>
        <v>0</v>
      </c>
      <c r="F11" s="3">
        <f>'RES kWh ENTRY'!F192</f>
        <v>0</v>
      </c>
      <c r="G11" s="3">
        <f>'RES kWh ENTRY'!G192</f>
        <v>0</v>
      </c>
      <c r="H11" s="3">
        <f>'RES kWh ENTRY'!H192</f>
        <v>0</v>
      </c>
      <c r="I11" s="3">
        <f>'RES kWh ENTRY'!I192</f>
        <v>72332.997131347656</v>
      </c>
      <c r="J11" s="3">
        <f>'RES kWh ENTRY'!J192</f>
        <v>102035.69595336914</v>
      </c>
      <c r="K11" s="3">
        <f>'RES kWh ENTRY'!K192</f>
        <v>15389.999389648438</v>
      </c>
      <c r="L11" s="3">
        <f>'RES kWh ENTRY'!L192</f>
        <v>0</v>
      </c>
      <c r="M11" s="3">
        <f>'RES kWh ENTRY'!M192</f>
        <v>0</v>
      </c>
      <c r="N11" s="3">
        <f>'RES kWh ENTRY'!N192</f>
        <v>0</v>
      </c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199"/>
      <c r="AX11" s="199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199"/>
      <c r="BS11" s="199"/>
      <c r="BT11" s="199"/>
      <c r="BU11" s="199"/>
      <c r="BV11" s="199"/>
      <c r="BW11" s="199"/>
      <c r="BX11" s="199"/>
      <c r="BY11" s="199"/>
      <c r="BZ11" s="199"/>
      <c r="CA11" s="199"/>
      <c r="CB11" s="199"/>
      <c r="CC11" s="199"/>
      <c r="CD11" s="199"/>
      <c r="CE11" s="199"/>
      <c r="CF11" s="199"/>
      <c r="CG11" s="199"/>
      <c r="CH11" s="250"/>
    </row>
    <row r="12" spans="1:88" x14ac:dyDescent="0.3">
      <c r="A12" s="542"/>
      <c r="B12" s="11" t="s">
        <v>66</v>
      </c>
      <c r="C12" s="3">
        <f>'RES kWh ENTRY'!C193</f>
        <v>0</v>
      </c>
      <c r="D12" s="3">
        <f>'RES kWh ENTRY'!D193</f>
        <v>0</v>
      </c>
      <c r="E12" s="3">
        <f>'RES kWh ENTRY'!E193</f>
        <v>0</v>
      </c>
      <c r="F12" s="3">
        <f>'RES kWh ENTRY'!F193</f>
        <v>0</v>
      </c>
      <c r="G12" s="3">
        <f>'RES kWh ENTRY'!G193</f>
        <v>0</v>
      </c>
      <c r="H12" s="3">
        <f>'RES kWh ENTRY'!H193</f>
        <v>0</v>
      </c>
      <c r="I12" s="3">
        <f>'RES kWh ENTRY'!I193</f>
        <v>0</v>
      </c>
      <c r="J12" s="3">
        <f>'RES kWh ENTRY'!J193</f>
        <v>0</v>
      </c>
      <c r="K12" s="3">
        <f>'RES kWh ENTRY'!K193</f>
        <v>0</v>
      </c>
      <c r="L12" s="3">
        <f>'RES kWh ENTRY'!L193</f>
        <v>0</v>
      </c>
      <c r="M12" s="3">
        <f>'RES kWh ENTRY'!M193</f>
        <v>0</v>
      </c>
      <c r="N12" s="3">
        <f>'RES kWh ENTRY'!N193</f>
        <v>0</v>
      </c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  <c r="AJ12" s="199"/>
      <c r="AK12" s="199"/>
      <c r="AL12" s="199"/>
      <c r="AM12" s="199"/>
      <c r="AN12" s="199"/>
      <c r="AO12" s="199"/>
      <c r="AP12" s="199"/>
      <c r="AQ12" s="199"/>
      <c r="AR12" s="199"/>
      <c r="AS12" s="199"/>
      <c r="AT12" s="199"/>
      <c r="AU12" s="199"/>
      <c r="AV12" s="199"/>
      <c r="AW12" s="199"/>
      <c r="AX12" s="199"/>
      <c r="AY12" s="199"/>
      <c r="AZ12" s="199"/>
      <c r="BA12" s="199"/>
      <c r="BB12" s="199"/>
      <c r="BC12" s="199"/>
      <c r="BD12" s="199"/>
      <c r="BE12" s="199"/>
      <c r="BF12" s="199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199"/>
      <c r="BS12" s="199"/>
      <c r="BT12" s="199"/>
      <c r="BU12" s="199"/>
      <c r="BV12" s="199"/>
      <c r="BW12" s="199"/>
      <c r="BX12" s="199"/>
      <c r="BY12" s="199"/>
      <c r="BZ12" s="199"/>
      <c r="CA12" s="199"/>
      <c r="CB12" s="199"/>
      <c r="CC12" s="199"/>
      <c r="CD12" s="199"/>
      <c r="CE12" s="199"/>
      <c r="CF12" s="199"/>
      <c r="CG12" s="199"/>
      <c r="CH12" s="250"/>
    </row>
    <row r="13" spans="1:88" x14ac:dyDescent="0.3">
      <c r="A13" s="542"/>
      <c r="B13" s="11" t="s">
        <v>67</v>
      </c>
      <c r="C13" s="3">
        <f>'RES kWh ENTRY'!C194</f>
        <v>16375.151611328125</v>
      </c>
      <c r="D13" s="3">
        <f>'RES kWh ENTRY'!D194</f>
        <v>1129.32080078125</v>
      </c>
      <c r="E13" s="3">
        <f>'RES kWh ENTRY'!E194</f>
        <v>1157.1520385742188</v>
      </c>
      <c r="F13" s="3">
        <f>'RES kWh ENTRY'!F194</f>
        <v>1129.32080078125</v>
      </c>
      <c r="G13" s="3">
        <f>'RES kWh ENTRY'!G194</f>
        <v>0</v>
      </c>
      <c r="H13" s="3">
        <f>'RES kWh ENTRY'!H194</f>
        <v>0</v>
      </c>
      <c r="I13" s="3">
        <f>'RES kWh ENTRY'!I194</f>
        <v>564.660400390625</v>
      </c>
      <c r="J13" s="3">
        <f>'RES kWh ENTRY'!J194</f>
        <v>0</v>
      </c>
      <c r="K13" s="3">
        <f>'RES kWh ENTRY'!K194</f>
        <v>0</v>
      </c>
      <c r="L13" s="3">
        <f>'RES kWh ENTRY'!L194</f>
        <v>2369.966552734375</v>
      </c>
      <c r="M13" s="3">
        <f>'RES kWh ENTRY'!M194</f>
        <v>11900.441345214844</v>
      </c>
      <c r="N13" s="3">
        <f>'RES kWh ENTRY'!N194</f>
        <v>45594.02490234375</v>
      </c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199"/>
      <c r="CA13" s="199"/>
      <c r="CB13" s="199"/>
      <c r="CC13" s="199"/>
      <c r="CD13" s="199"/>
      <c r="CE13" s="199"/>
      <c r="CF13" s="199"/>
      <c r="CG13" s="199"/>
      <c r="CH13" s="250"/>
    </row>
    <row r="14" spans="1:88" x14ac:dyDescent="0.3">
      <c r="A14" s="542"/>
      <c r="B14" s="11" t="s">
        <v>68</v>
      </c>
      <c r="C14" s="3">
        <f>'RES kWh ENTRY'!C195</f>
        <v>729.41679000854492</v>
      </c>
      <c r="D14" s="3">
        <f>'RES kWh ENTRY'!D195</f>
        <v>0</v>
      </c>
      <c r="E14" s="3">
        <f>'RES kWh ENTRY'!E195</f>
        <v>6355.1002430915833</v>
      </c>
      <c r="F14" s="3">
        <f>'RES kWh ENTRY'!F195</f>
        <v>0</v>
      </c>
      <c r="G14" s="3">
        <f>'RES kWh ENTRY'!G195</f>
        <v>0</v>
      </c>
      <c r="H14" s="3">
        <f>'RES kWh ENTRY'!H195</f>
        <v>28641.929704904556</v>
      </c>
      <c r="I14" s="3">
        <f>'RES kWh ENTRY'!I195</f>
        <v>53039.875239610672</v>
      </c>
      <c r="J14" s="3">
        <f>'RES kWh ENTRY'!J195</f>
        <v>91384.373528003693</v>
      </c>
      <c r="K14" s="3">
        <f>'RES kWh ENTRY'!K195</f>
        <v>8557.5429036617279</v>
      </c>
      <c r="L14" s="3">
        <f>'RES kWh ENTRY'!L195</f>
        <v>27594.657748222351</v>
      </c>
      <c r="M14" s="3">
        <f>'RES kWh ENTRY'!M195</f>
        <v>45550.285900477596</v>
      </c>
      <c r="N14" s="3">
        <f>'RES kWh ENTRY'!N195</f>
        <v>321310.52356529236</v>
      </c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199"/>
      <c r="AU14" s="199"/>
      <c r="AV14" s="199"/>
      <c r="AW14" s="199"/>
      <c r="AX14" s="199"/>
      <c r="AY14" s="199"/>
      <c r="AZ14" s="199"/>
      <c r="BA14" s="199"/>
      <c r="BB14" s="199"/>
      <c r="BC14" s="199"/>
      <c r="BD14" s="199"/>
      <c r="BE14" s="199"/>
      <c r="BF14" s="199"/>
      <c r="BG14" s="199"/>
      <c r="BH14" s="199"/>
      <c r="BI14" s="199"/>
      <c r="BJ14" s="199"/>
      <c r="BK14" s="199"/>
      <c r="BL14" s="199"/>
      <c r="BM14" s="199"/>
      <c r="BN14" s="199"/>
      <c r="BO14" s="199"/>
      <c r="BP14" s="199"/>
      <c r="BQ14" s="199"/>
      <c r="BR14" s="199"/>
      <c r="BS14" s="199"/>
      <c r="BT14" s="199"/>
      <c r="BU14" s="199"/>
      <c r="BV14" s="199"/>
      <c r="BW14" s="199"/>
      <c r="BX14" s="199"/>
      <c r="BY14" s="199"/>
      <c r="BZ14" s="199"/>
      <c r="CA14" s="199"/>
      <c r="CB14" s="199"/>
      <c r="CC14" s="199"/>
      <c r="CD14" s="199"/>
      <c r="CE14" s="199"/>
      <c r="CF14" s="199"/>
      <c r="CG14" s="199"/>
      <c r="CH14" s="250"/>
    </row>
    <row r="15" spans="1:88" x14ac:dyDescent="0.3">
      <c r="A15" s="542"/>
      <c r="B15" s="11" t="s">
        <v>146</v>
      </c>
      <c r="C15" s="3"/>
      <c r="D15" s="3"/>
      <c r="E15" s="294"/>
      <c r="F15" s="294"/>
      <c r="G15" s="294"/>
      <c r="H15" s="294"/>
      <c r="I15" s="294"/>
      <c r="J15" s="294"/>
      <c r="K15" s="294"/>
      <c r="L15" s="294"/>
      <c r="M15" s="294"/>
      <c r="N15" s="294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199"/>
      <c r="BE15" s="199"/>
      <c r="BF15" s="199"/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199"/>
      <c r="CH15" s="250"/>
    </row>
    <row r="16" spans="1:88" ht="15" thickBot="1" x14ac:dyDescent="0.35">
      <c r="A16" s="543"/>
      <c r="B16" s="295" t="s">
        <v>125</v>
      </c>
      <c r="C16" s="296">
        <f>SUM(C5:C15)</f>
        <v>124673.62018966675</v>
      </c>
      <c r="D16" s="296">
        <f t="shared" ref="D16:BO16" si="2">SUM(D5:D15)</f>
        <v>2522.7360305786133</v>
      </c>
      <c r="E16" s="296">
        <f t="shared" si="2"/>
        <v>61325.918730258942</v>
      </c>
      <c r="F16" s="296">
        <f t="shared" si="2"/>
        <v>2772.0421295166016</v>
      </c>
      <c r="G16" s="296">
        <f t="shared" si="2"/>
        <v>0</v>
      </c>
      <c r="H16" s="296">
        <f t="shared" si="2"/>
        <v>1878015.1805155277</v>
      </c>
      <c r="I16" s="296">
        <f t="shared" si="2"/>
        <v>859043.21705174446</v>
      </c>
      <c r="J16" s="296">
        <f t="shared" si="2"/>
        <v>3089665.5144505501</v>
      </c>
      <c r="K16" s="296">
        <f t="shared" si="2"/>
        <v>163807.97471022606</v>
      </c>
      <c r="L16" s="296">
        <f t="shared" si="2"/>
        <v>746981.14700603485</v>
      </c>
      <c r="M16" s="296">
        <f t="shared" si="2"/>
        <v>1895211.8954566757</v>
      </c>
      <c r="N16" s="296">
        <f t="shared" si="2"/>
        <v>2778837.6895027161</v>
      </c>
      <c r="O16" s="297">
        <f t="shared" si="2"/>
        <v>0</v>
      </c>
      <c r="P16" s="297">
        <f t="shared" si="2"/>
        <v>0</v>
      </c>
      <c r="Q16" s="297">
        <f t="shared" si="2"/>
        <v>0</v>
      </c>
      <c r="R16" s="297">
        <f t="shared" si="2"/>
        <v>0</v>
      </c>
      <c r="S16" s="297">
        <f t="shared" si="2"/>
        <v>0</v>
      </c>
      <c r="T16" s="297">
        <f t="shared" si="2"/>
        <v>0</v>
      </c>
      <c r="U16" s="297">
        <f t="shared" si="2"/>
        <v>0</v>
      </c>
      <c r="V16" s="297">
        <f t="shared" si="2"/>
        <v>0</v>
      </c>
      <c r="W16" s="297">
        <f t="shared" si="2"/>
        <v>0</v>
      </c>
      <c r="X16" s="297">
        <f t="shared" si="2"/>
        <v>0</v>
      </c>
      <c r="Y16" s="297">
        <f t="shared" si="2"/>
        <v>0</v>
      </c>
      <c r="Z16" s="297">
        <f t="shared" si="2"/>
        <v>0</v>
      </c>
      <c r="AA16" s="297">
        <f t="shared" si="2"/>
        <v>0</v>
      </c>
      <c r="AB16" s="297">
        <f t="shared" si="2"/>
        <v>0</v>
      </c>
      <c r="AC16" s="297">
        <f t="shared" si="2"/>
        <v>0</v>
      </c>
      <c r="AD16" s="297">
        <f t="shared" si="2"/>
        <v>0</v>
      </c>
      <c r="AE16" s="297">
        <f t="shared" si="2"/>
        <v>0</v>
      </c>
      <c r="AF16" s="297">
        <f t="shared" si="2"/>
        <v>0</v>
      </c>
      <c r="AG16" s="297">
        <f t="shared" si="2"/>
        <v>0</v>
      </c>
      <c r="AH16" s="297">
        <f t="shared" si="2"/>
        <v>0</v>
      </c>
      <c r="AI16" s="297">
        <f t="shared" si="2"/>
        <v>0</v>
      </c>
      <c r="AJ16" s="297">
        <f t="shared" si="2"/>
        <v>0</v>
      </c>
      <c r="AK16" s="297">
        <f t="shared" si="2"/>
        <v>0</v>
      </c>
      <c r="AL16" s="297">
        <f t="shared" si="2"/>
        <v>0</v>
      </c>
      <c r="AM16" s="297">
        <f t="shared" si="2"/>
        <v>0</v>
      </c>
      <c r="AN16" s="297">
        <f t="shared" si="2"/>
        <v>0</v>
      </c>
      <c r="AO16" s="297">
        <f t="shared" si="2"/>
        <v>0</v>
      </c>
      <c r="AP16" s="297">
        <f t="shared" si="2"/>
        <v>0</v>
      </c>
      <c r="AQ16" s="297">
        <f t="shared" si="2"/>
        <v>0</v>
      </c>
      <c r="AR16" s="297">
        <f t="shared" si="2"/>
        <v>0</v>
      </c>
      <c r="AS16" s="297">
        <f t="shared" si="2"/>
        <v>0</v>
      </c>
      <c r="AT16" s="297">
        <f t="shared" si="2"/>
        <v>0</v>
      </c>
      <c r="AU16" s="297">
        <f t="shared" si="2"/>
        <v>0</v>
      </c>
      <c r="AV16" s="297">
        <f t="shared" si="2"/>
        <v>0</v>
      </c>
      <c r="AW16" s="297">
        <f t="shared" si="2"/>
        <v>0</v>
      </c>
      <c r="AX16" s="297">
        <f t="shared" si="2"/>
        <v>0</v>
      </c>
      <c r="AY16" s="297">
        <f t="shared" si="2"/>
        <v>0</v>
      </c>
      <c r="AZ16" s="297">
        <f t="shared" si="2"/>
        <v>0</v>
      </c>
      <c r="BA16" s="297">
        <f t="shared" si="2"/>
        <v>0</v>
      </c>
      <c r="BB16" s="297">
        <f t="shared" si="2"/>
        <v>0</v>
      </c>
      <c r="BC16" s="297">
        <f t="shared" si="2"/>
        <v>0</v>
      </c>
      <c r="BD16" s="297">
        <f t="shared" si="2"/>
        <v>0</v>
      </c>
      <c r="BE16" s="297">
        <f t="shared" si="2"/>
        <v>0</v>
      </c>
      <c r="BF16" s="297">
        <f t="shared" si="2"/>
        <v>0</v>
      </c>
      <c r="BG16" s="297">
        <f t="shared" si="2"/>
        <v>0</v>
      </c>
      <c r="BH16" s="297">
        <f t="shared" si="2"/>
        <v>0</v>
      </c>
      <c r="BI16" s="297">
        <f t="shared" si="2"/>
        <v>0</v>
      </c>
      <c r="BJ16" s="297">
        <f t="shared" si="2"/>
        <v>0</v>
      </c>
      <c r="BK16" s="297">
        <f t="shared" si="2"/>
        <v>0</v>
      </c>
      <c r="BL16" s="297">
        <f t="shared" si="2"/>
        <v>0</v>
      </c>
      <c r="BM16" s="297">
        <f t="shared" si="2"/>
        <v>0</v>
      </c>
      <c r="BN16" s="297">
        <f t="shared" si="2"/>
        <v>0</v>
      </c>
      <c r="BO16" s="297">
        <f t="shared" si="2"/>
        <v>0</v>
      </c>
      <c r="BP16" s="297">
        <f t="shared" ref="BP16:CH16" si="3">SUM(BP5:BP15)</f>
        <v>0</v>
      </c>
      <c r="BQ16" s="297">
        <f t="shared" si="3"/>
        <v>0</v>
      </c>
      <c r="BR16" s="297">
        <f t="shared" si="3"/>
        <v>0</v>
      </c>
      <c r="BS16" s="297">
        <f t="shared" si="3"/>
        <v>0</v>
      </c>
      <c r="BT16" s="297">
        <f t="shared" si="3"/>
        <v>0</v>
      </c>
      <c r="BU16" s="297">
        <f t="shared" si="3"/>
        <v>0</v>
      </c>
      <c r="BV16" s="297">
        <f t="shared" si="3"/>
        <v>0</v>
      </c>
      <c r="BW16" s="297">
        <f t="shared" si="3"/>
        <v>0</v>
      </c>
      <c r="BX16" s="297">
        <f t="shared" si="3"/>
        <v>0</v>
      </c>
      <c r="BY16" s="297">
        <f t="shared" si="3"/>
        <v>0</v>
      </c>
      <c r="BZ16" s="297">
        <f t="shared" si="3"/>
        <v>0</v>
      </c>
      <c r="CA16" s="297">
        <f t="shared" si="3"/>
        <v>0</v>
      </c>
      <c r="CB16" s="297">
        <f t="shared" si="3"/>
        <v>0</v>
      </c>
      <c r="CC16" s="297">
        <f t="shared" si="3"/>
        <v>0</v>
      </c>
      <c r="CD16" s="297">
        <f t="shared" si="3"/>
        <v>0</v>
      </c>
      <c r="CE16" s="297">
        <f t="shared" si="3"/>
        <v>0</v>
      </c>
      <c r="CF16" s="297">
        <f t="shared" si="3"/>
        <v>0</v>
      </c>
      <c r="CG16" s="297">
        <f t="shared" si="3"/>
        <v>0</v>
      </c>
      <c r="CH16" s="298">
        <f t="shared" si="3"/>
        <v>0</v>
      </c>
    </row>
    <row r="17" spans="1:86" s="49" customFormat="1" x14ac:dyDescent="0.3">
      <c r="A17" s="329"/>
      <c r="B17" s="330"/>
      <c r="C17" s="9"/>
      <c r="D17" s="330"/>
      <c r="E17" s="9"/>
      <c r="F17" s="330"/>
      <c r="G17" s="330"/>
      <c r="H17" s="9"/>
      <c r="I17" s="330"/>
      <c r="J17" s="330"/>
      <c r="K17" s="9"/>
      <c r="L17" s="330"/>
      <c r="M17" s="330"/>
      <c r="N17" s="9"/>
      <c r="O17" s="330"/>
      <c r="P17" s="330"/>
      <c r="Q17" s="9"/>
      <c r="R17" s="330"/>
      <c r="S17" s="330"/>
      <c r="T17" s="9"/>
      <c r="U17" s="330"/>
      <c r="V17" s="330"/>
      <c r="W17" s="9"/>
      <c r="X17" s="330"/>
      <c r="Y17" s="330"/>
      <c r="Z17" s="9"/>
      <c r="AA17" s="330"/>
      <c r="AB17" s="330"/>
      <c r="AC17" s="9"/>
      <c r="AD17" s="330"/>
      <c r="AE17" s="330"/>
      <c r="AF17" s="9"/>
      <c r="AG17" s="330"/>
      <c r="AH17" s="330"/>
      <c r="AI17" s="9"/>
      <c r="AJ17" s="330"/>
      <c r="AK17" s="330"/>
      <c r="AL17" s="9"/>
      <c r="AM17" s="330"/>
      <c r="AN17" s="330"/>
      <c r="AO17" s="9"/>
      <c r="AP17" s="330"/>
      <c r="AQ17" s="330"/>
      <c r="AR17" s="9"/>
      <c r="AS17" s="330"/>
      <c r="AT17" s="330"/>
      <c r="AU17" s="9"/>
      <c r="AV17" s="330"/>
      <c r="AW17" s="330"/>
      <c r="AX17" s="9"/>
      <c r="AY17" s="330"/>
      <c r="AZ17" s="330"/>
      <c r="BA17" s="9"/>
      <c r="BB17" s="330"/>
      <c r="BC17" s="330"/>
      <c r="BD17" s="9"/>
      <c r="BE17" s="330"/>
      <c r="BF17" s="330"/>
      <c r="BG17" s="9"/>
      <c r="BH17" s="330"/>
      <c r="BI17" s="330"/>
      <c r="BJ17" s="9"/>
      <c r="BK17" s="330"/>
      <c r="BL17" s="330"/>
      <c r="BM17" s="9"/>
      <c r="BN17" s="330"/>
      <c r="BO17" s="330"/>
      <c r="BP17" s="9"/>
      <c r="BQ17" s="330"/>
      <c r="BR17" s="330"/>
      <c r="BS17" s="9"/>
      <c r="BT17" s="330"/>
      <c r="BU17" s="330"/>
      <c r="BV17" s="9"/>
      <c r="BW17" s="330"/>
      <c r="BX17" s="330"/>
      <c r="BY17" s="9"/>
      <c r="BZ17" s="330"/>
      <c r="CA17" s="330"/>
      <c r="CB17" s="9"/>
      <c r="CC17" s="330"/>
      <c r="CD17" s="330"/>
      <c r="CE17" s="9"/>
      <c r="CF17" s="330"/>
      <c r="CG17" s="330"/>
      <c r="CH17" s="9"/>
    </row>
    <row r="18" spans="1:86" s="49" customFormat="1" ht="15" thickBot="1" x14ac:dyDescent="0.35"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</row>
    <row r="19" spans="1:86" ht="15.6" x14ac:dyDescent="0.3">
      <c r="A19" s="544" t="s">
        <v>126</v>
      </c>
      <c r="B19" s="18" t="s">
        <v>124</v>
      </c>
      <c r="C19" s="292">
        <v>43831</v>
      </c>
      <c r="D19" s="292">
        <v>43862</v>
      </c>
      <c r="E19" s="292">
        <v>43891</v>
      </c>
      <c r="F19" s="292">
        <v>43922</v>
      </c>
      <c r="G19" s="292">
        <v>43952</v>
      </c>
      <c r="H19" s="292">
        <v>43983</v>
      </c>
      <c r="I19" s="292">
        <v>44013</v>
      </c>
      <c r="J19" s="292">
        <v>44044</v>
      </c>
      <c r="K19" s="292">
        <v>44075</v>
      </c>
      <c r="L19" s="292">
        <v>44105</v>
      </c>
      <c r="M19" s="292">
        <v>44136</v>
      </c>
      <c r="N19" s="292">
        <v>44166</v>
      </c>
      <c r="O19" s="292">
        <v>44197</v>
      </c>
      <c r="P19" s="292">
        <v>44228</v>
      </c>
      <c r="Q19" s="292">
        <v>44256</v>
      </c>
      <c r="R19" s="292">
        <v>44287</v>
      </c>
      <c r="S19" s="292">
        <v>44317</v>
      </c>
      <c r="T19" s="292">
        <v>44348</v>
      </c>
      <c r="U19" s="292">
        <v>44378</v>
      </c>
      <c r="V19" s="292">
        <v>44409</v>
      </c>
      <c r="W19" s="292">
        <v>44440</v>
      </c>
      <c r="X19" s="292">
        <v>44470</v>
      </c>
      <c r="Y19" s="292">
        <v>44501</v>
      </c>
      <c r="Z19" s="292">
        <v>44531</v>
      </c>
      <c r="AA19" s="292">
        <v>44562</v>
      </c>
      <c r="AB19" s="292">
        <v>44593</v>
      </c>
      <c r="AC19" s="292">
        <v>44621</v>
      </c>
      <c r="AD19" s="292">
        <v>44652</v>
      </c>
      <c r="AE19" s="292">
        <v>44682</v>
      </c>
      <c r="AF19" s="292">
        <v>44713</v>
      </c>
      <c r="AG19" s="292">
        <v>44743</v>
      </c>
      <c r="AH19" s="292">
        <v>44774</v>
      </c>
      <c r="AI19" s="292">
        <v>44805</v>
      </c>
      <c r="AJ19" s="292">
        <v>44835</v>
      </c>
      <c r="AK19" s="292">
        <v>44866</v>
      </c>
      <c r="AL19" s="292">
        <v>44896</v>
      </c>
      <c r="AM19" s="292">
        <v>44927</v>
      </c>
      <c r="AN19" s="292">
        <v>44958</v>
      </c>
      <c r="AO19" s="292">
        <v>44986</v>
      </c>
      <c r="AP19" s="292">
        <v>45017</v>
      </c>
      <c r="AQ19" s="292">
        <v>45047</v>
      </c>
      <c r="AR19" s="292">
        <v>45078</v>
      </c>
      <c r="AS19" s="292">
        <v>45108</v>
      </c>
      <c r="AT19" s="292">
        <v>45139</v>
      </c>
      <c r="AU19" s="292">
        <v>45170</v>
      </c>
      <c r="AV19" s="292">
        <v>45200</v>
      </c>
      <c r="AW19" s="292">
        <v>45231</v>
      </c>
      <c r="AX19" s="292">
        <v>45261</v>
      </c>
      <c r="AY19" s="292">
        <v>45292</v>
      </c>
      <c r="AZ19" s="292">
        <v>45323</v>
      </c>
      <c r="BA19" s="292">
        <v>45352</v>
      </c>
      <c r="BB19" s="292">
        <v>45383</v>
      </c>
      <c r="BC19" s="292">
        <v>45413</v>
      </c>
      <c r="BD19" s="292">
        <v>45444</v>
      </c>
      <c r="BE19" s="292">
        <v>45474</v>
      </c>
      <c r="BF19" s="292">
        <v>45505</v>
      </c>
      <c r="BG19" s="292">
        <v>45536</v>
      </c>
      <c r="BH19" s="292">
        <v>45566</v>
      </c>
      <c r="BI19" s="292">
        <v>45597</v>
      </c>
      <c r="BJ19" s="292">
        <v>45627</v>
      </c>
      <c r="BK19" s="292">
        <v>45658</v>
      </c>
      <c r="BL19" s="292">
        <v>45689</v>
      </c>
      <c r="BM19" s="292">
        <v>45717</v>
      </c>
      <c r="BN19" s="292">
        <v>45748</v>
      </c>
      <c r="BO19" s="292">
        <v>45778</v>
      </c>
      <c r="BP19" s="292">
        <v>45809</v>
      </c>
      <c r="BQ19" s="292">
        <v>45839</v>
      </c>
      <c r="BR19" s="292">
        <v>45870</v>
      </c>
      <c r="BS19" s="292">
        <v>45901</v>
      </c>
      <c r="BT19" s="292">
        <v>45931</v>
      </c>
      <c r="BU19" s="292">
        <v>45962</v>
      </c>
      <c r="BV19" s="292">
        <v>45992</v>
      </c>
      <c r="BW19" s="292">
        <v>46023</v>
      </c>
      <c r="BX19" s="292">
        <v>46054</v>
      </c>
      <c r="BY19" s="292">
        <v>46082</v>
      </c>
      <c r="BZ19" s="292">
        <v>46113</v>
      </c>
      <c r="CA19" s="292">
        <v>46143</v>
      </c>
      <c r="CB19" s="292">
        <v>46174</v>
      </c>
      <c r="CC19" s="292">
        <v>46204</v>
      </c>
      <c r="CD19" s="292">
        <v>46235</v>
      </c>
      <c r="CE19" s="292">
        <v>46266</v>
      </c>
      <c r="CF19" s="292">
        <v>46296</v>
      </c>
      <c r="CG19" s="292">
        <v>46327</v>
      </c>
      <c r="CH19" s="293">
        <v>46357</v>
      </c>
    </row>
    <row r="20" spans="1:86" ht="15" customHeight="1" x14ac:dyDescent="0.3">
      <c r="A20" s="545"/>
      <c r="B20" s="11" t="str">
        <f t="shared" ref="B20:C31" si="4">B5</f>
        <v>Building Shell</v>
      </c>
      <c r="C20" s="3">
        <f>C5</f>
        <v>3989.1730651855469</v>
      </c>
      <c r="D20" s="3">
        <f>IF(SUM($C$16:$N$16)=0,0,C20+D5)</f>
        <v>3989.1730651855469</v>
      </c>
      <c r="E20" s="3">
        <f t="shared" ref="E20:BP20" si="5">IF(SUM($C$16:$N$16)=0,0,D20+E5)</f>
        <v>11440.123687744141</v>
      </c>
      <c r="F20" s="3">
        <f t="shared" si="5"/>
        <v>13082.845016479492</v>
      </c>
      <c r="G20" s="3">
        <f t="shared" si="5"/>
        <v>13082.845016479492</v>
      </c>
      <c r="H20" s="3">
        <f t="shared" si="5"/>
        <v>14096.583724975586</v>
      </c>
      <c r="I20" s="3">
        <f t="shared" si="5"/>
        <v>27300.487075805664</v>
      </c>
      <c r="J20" s="3">
        <f t="shared" si="5"/>
        <v>27300.487075805664</v>
      </c>
      <c r="K20" s="3">
        <f t="shared" si="5"/>
        <v>28519.812026977539</v>
      </c>
      <c r="L20" s="3">
        <f t="shared" si="5"/>
        <v>28519.812026977539</v>
      </c>
      <c r="M20" s="3">
        <f t="shared" si="5"/>
        <v>28519.812026977539</v>
      </c>
      <c r="N20" s="3">
        <f t="shared" si="5"/>
        <v>235060.16328430176</v>
      </c>
      <c r="O20" s="3">
        <f t="shared" si="5"/>
        <v>235060.16328430176</v>
      </c>
      <c r="P20" s="3">
        <f t="shared" si="5"/>
        <v>235060.16328430176</v>
      </c>
      <c r="Q20" s="3">
        <f t="shared" si="5"/>
        <v>235060.16328430176</v>
      </c>
      <c r="R20" s="3">
        <f t="shared" si="5"/>
        <v>235060.16328430176</v>
      </c>
      <c r="S20" s="3">
        <f t="shared" si="5"/>
        <v>235060.16328430176</v>
      </c>
      <c r="T20" s="3">
        <f t="shared" si="5"/>
        <v>235060.16328430176</v>
      </c>
      <c r="U20" s="3">
        <f t="shared" si="5"/>
        <v>235060.16328430176</v>
      </c>
      <c r="V20" s="3">
        <f t="shared" si="5"/>
        <v>235060.16328430176</v>
      </c>
      <c r="W20" s="3">
        <f t="shared" si="5"/>
        <v>235060.16328430176</v>
      </c>
      <c r="X20" s="3">
        <f t="shared" si="5"/>
        <v>235060.16328430176</v>
      </c>
      <c r="Y20" s="3">
        <f t="shared" si="5"/>
        <v>235060.16328430176</v>
      </c>
      <c r="Z20" s="3">
        <f t="shared" si="5"/>
        <v>235060.16328430176</v>
      </c>
      <c r="AA20" s="3">
        <f t="shared" si="5"/>
        <v>235060.16328430176</v>
      </c>
      <c r="AB20" s="3">
        <f t="shared" si="5"/>
        <v>235060.16328430176</v>
      </c>
      <c r="AC20" s="3">
        <f t="shared" si="5"/>
        <v>235060.16328430176</v>
      </c>
      <c r="AD20" s="3">
        <f t="shared" si="5"/>
        <v>235060.16328430176</v>
      </c>
      <c r="AE20" s="3">
        <f t="shared" si="5"/>
        <v>235060.16328430176</v>
      </c>
      <c r="AF20" s="3">
        <f t="shared" si="5"/>
        <v>235060.16328430176</v>
      </c>
      <c r="AG20" s="3">
        <f t="shared" si="5"/>
        <v>235060.16328430176</v>
      </c>
      <c r="AH20" s="3">
        <f t="shared" si="5"/>
        <v>235060.16328430176</v>
      </c>
      <c r="AI20" s="3">
        <f t="shared" si="5"/>
        <v>235060.16328430176</v>
      </c>
      <c r="AJ20" s="3">
        <f t="shared" si="5"/>
        <v>235060.16328430176</v>
      </c>
      <c r="AK20" s="3">
        <f t="shared" si="5"/>
        <v>235060.16328430176</v>
      </c>
      <c r="AL20" s="3">
        <f t="shared" si="5"/>
        <v>235060.16328430176</v>
      </c>
      <c r="AM20" s="3">
        <f t="shared" si="5"/>
        <v>235060.16328430176</v>
      </c>
      <c r="AN20" s="3">
        <f t="shared" si="5"/>
        <v>235060.16328430176</v>
      </c>
      <c r="AO20" s="3">
        <f t="shared" si="5"/>
        <v>235060.16328430176</v>
      </c>
      <c r="AP20" s="3">
        <f t="shared" si="5"/>
        <v>235060.16328430176</v>
      </c>
      <c r="AQ20" s="3">
        <f t="shared" si="5"/>
        <v>235060.16328430176</v>
      </c>
      <c r="AR20" s="3">
        <f t="shared" si="5"/>
        <v>235060.16328430176</v>
      </c>
      <c r="AS20" s="3">
        <f t="shared" si="5"/>
        <v>235060.16328430176</v>
      </c>
      <c r="AT20" s="3">
        <f t="shared" si="5"/>
        <v>235060.16328430176</v>
      </c>
      <c r="AU20" s="3">
        <f t="shared" si="5"/>
        <v>235060.16328430176</v>
      </c>
      <c r="AV20" s="3">
        <f t="shared" si="5"/>
        <v>235060.16328430176</v>
      </c>
      <c r="AW20" s="3">
        <f t="shared" si="5"/>
        <v>235060.16328430176</v>
      </c>
      <c r="AX20" s="3">
        <f t="shared" si="5"/>
        <v>235060.16328430176</v>
      </c>
      <c r="AY20" s="3">
        <f t="shared" si="5"/>
        <v>235060.16328430176</v>
      </c>
      <c r="AZ20" s="3">
        <f t="shared" si="5"/>
        <v>235060.16328430176</v>
      </c>
      <c r="BA20" s="3">
        <f t="shared" si="5"/>
        <v>235060.16328430176</v>
      </c>
      <c r="BB20" s="3">
        <f t="shared" si="5"/>
        <v>235060.16328430176</v>
      </c>
      <c r="BC20" s="3">
        <f t="shared" si="5"/>
        <v>235060.16328430176</v>
      </c>
      <c r="BD20" s="3">
        <f t="shared" si="5"/>
        <v>235060.16328430176</v>
      </c>
      <c r="BE20" s="3">
        <f t="shared" si="5"/>
        <v>235060.16328430176</v>
      </c>
      <c r="BF20" s="3">
        <f t="shared" si="5"/>
        <v>235060.16328430176</v>
      </c>
      <c r="BG20" s="3">
        <f t="shared" si="5"/>
        <v>235060.16328430176</v>
      </c>
      <c r="BH20" s="3">
        <f t="shared" si="5"/>
        <v>235060.16328430176</v>
      </c>
      <c r="BI20" s="3">
        <f t="shared" si="5"/>
        <v>235060.16328430176</v>
      </c>
      <c r="BJ20" s="3">
        <f t="shared" si="5"/>
        <v>235060.16328430176</v>
      </c>
      <c r="BK20" s="3">
        <f t="shared" si="5"/>
        <v>235060.16328430176</v>
      </c>
      <c r="BL20" s="3">
        <f t="shared" si="5"/>
        <v>235060.16328430176</v>
      </c>
      <c r="BM20" s="3">
        <f t="shared" si="5"/>
        <v>235060.16328430176</v>
      </c>
      <c r="BN20" s="3">
        <f t="shared" si="5"/>
        <v>235060.16328430176</v>
      </c>
      <c r="BO20" s="3">
        <f t="shared" si="5"/>
        <v>235060.16328430176</v>
      </c>
      <c r="BP20" s="3">
        <f t="shared" si="5"/>
        <v>235060.16328430176</v>
      </c>
      <c r="BQ20" s="3">
        <f t="shared" ref="BQ20:CH20" si="6">IF(SUM($C$16:$N$16)=0,0,BP20+BQ5)</f>
        <v>235060.16328430176</v>
      </c>
      <c r="BR20" s="3">
        <f t="shared" si="6"/>
        <v>235060.16328430176</v>
      </c>
      <c r="BS20" s="3">
        <f t="shared" si="6"/>
        <v>235060.16328430176</v>
      </c>
      <c r="BT20" s="3">
        <f t="shared" si="6"/>
        <v>235060.16328430176</v>
      </c>
      <c r="BU20" s="3">
        <f t="shared" si="6"/>
        <v>235060.16328430176</v>
      </c>
      <c r="BV20" s="3">
        <f t="shared" si="6"/>
        <v>235060.16328430176</v>
      </c>
      <c r="BW20" s="3">
        <f t="shared" si="6"/>
        <v>235060.16328430176</v>
      </c>
      <c r="BX20" s="3">
        <f t="shared" si="6"/>
        <v>235060.16328430176</v>
      </c>
      <c r="BY20" s="3">
        <f t="shared" si="6"/>
        <v>235060.16328430176</v>
      </c>
      <c r="BZ20" s="3">
        <f t="shared" si="6"/>
        <v>235060.16328430176</v>
      </c>
      <c r="CA20" s="3">
        <f t="shared" si="6"/>
        <v>235060.16328430176</v>
      </c>
      <c r="CB20" s="3">
        <f t="shared" si="6"/>
        <v>235060.16328430176</v>
      </c>
      <c r="CC20" s="3">
        <f t="shared" si="6"/>
        <v>235060.16328430176</v>
      </c>
      <c r="CD20" s="3">
        <f t="shared" si="6"/>
        <v>235060.16328430176</v>
      </c>
      <c r="CE20" s="3">
        <f t="shared" si="6"/>
        <v>235060.16328430176</v>
      </c>
      <c r="CF20" s="3">
        <f t="shared" si="6"/>
        <v>235060.16328430176</v>
      </c>
      <c r="CG20" s="3">
        <f t="shared" si="6"/>
        <v>235060.16328430176</v>
      </c>
      <c r="CH20" s="12">
        <f t="shared" si="6"/>
        <v>235060.16328430176</v>
      </c>
    </row>
    <row r="21" spans="1:86" x14ac:dyDescent="0.3">
      <c r="A21" s="545"/>
      <c r="B21" s="13" t="str">
        <f t="shared" si="4"/>
        <v>Cooling</v>
      </c>
      <c r="C21" s="3">
        <f t="shared" si="4"/>
        <v>42665.317276000977</v>
      </c>
      <c r="D21" s="3">
        <f t="shared" ref="D21:BO21" si="7">IF(SUM($C$16:$N$16)=0,0,C21+D6)</f>
        <v>43098.715682983398</v>
      </c>
      <c r="E21" s="3">
        <f t="shared" si="7"/>
        <v>43315.414886474609</v>
      </c>
      <c r="F21" s="3">
        <f t="shared" si="7"/>
        <v>43315.414886474609</v>
      </c>
      <c r="G21" s="3">
        <f t="shared" si="7"/>
        <v>43315.414886474609</v>
      </c>
      <c r="H21" s="3">
        <f t="shared" si="7"/>
        <v>109989.54989624023</v>
      </c>
      <c r="I21" s="3">
        <f t="shared" si="7"/>
        <v>467708.83169555664</v>
      </c>
      <c r="J21" s="3">
        <f t="shared" si="7"/>
        <v>997115.47861480713</v>
      </c>
      <c r="K21" s="3">
        <f t="shared" si="7"/>
        <v>1094833.3496170044</v>
      </c>
      <c r="L21" s="3">
        <f t="shared" si="7"/>
        <v>1246043.9536819458</v>
      </c>
      <c r="M21" s="3">
        <f t="shared" si="7"/>
        <v>1357260.8620071411</v>
      </c>
      <c r="N21" s="3">
        <f t="shared" si="7"/>
        <v>1682528.7281112671</v>
      </c>
      <c r="O21" s="3">
        <f t="shared" si="7"/>
        <v>1682528.7281112671</v>
      </c>
      <c r="P21" s="3">
        <f t="shared" si="7"/>
        <v>1682528.7281112671</v>
      </c>
      <c r="Q21" s="3">
        <f t="shared" si="7"/>
        <v>1682528.7281112671</v>
      </c>
      <c r="R21" s="3">
        <f t="shared" si="7"/>
        <v>1682528.7281112671</v>
      </c>
      <c r="S21" s="3">
        <f t="shared" si="7"/>
        <v>1682528.7281112671</v>
      </c>
      <c r="T21" s="3">
        <f t="shared" si="7"/>
        <v>1682528.7281112671</v>
      </c>
      <c r="U21" s="3">
        <f t="shared" si="7"/>
        <v>1682528.7281112671</v>
      </c>
      <c r="V21" s="3">
        <f t="shared" si="7"/>
        <v>1682528.7281112671</v>
      </c>
      <c r="W21" s="3">
        <f t="shared" si="7"/>
        <v>1682528.7281112671</v>
      </c>
      <c r="X21" s="3">
        <f t="shared" si="7"/>
        <v>1682528.7281112671</v>
      </c>
      <c r="Y21" s="3">
        <f t="shared" si="7"/>
        <v>1682528.7281112671</v>
      </c>
      <c r="Z21" s="3">
        <f t="shared" si="7"/>
        <v>1682528.7281112671</v>
      </c>
      <c r="AA21" s="3">
        <f t="shared" si="7"/>
        <v>1682528.7281112671</v>
      </c>
      <c r="AB21" s="3">
        <f t="shared" si="7"/>
        <v>1682528.7281112671</v>
      </c>
      <c r="AC21" s="3">
        <f t="shared" si="7"/>
        <v>1682528.7281112671</v>
      </c>
      <c r="AD21" s="3">
        <f t="shared" si="7"/>
        <v>1682528.7281112671</v>
      </c>
      <c r="AE21" s="3">
        <f t="shared" si="7"/>
        <v>1682528.7281112671</v>
      </c>
      <c r="AF21" s="3">
        <f t="shared" si="7"/>
        <v>1682528.7281112671</v>
      </c>
      <c r="AG21" s="3">
        <f t="shared" si="7"/>
        <v>1682528.7281112671</v>
      </c>
      <c r="AH21" s="3">
        <f t="shared" si="7"/>
        <v>1682528.7281112671</v>
      </c>
      <c r="AI21" s="3">
        <f t="shared" si="7"/>
        <v>1682528.7281112671</v>
      </c>
      <c r="AJ21" s="3">
        <f t="shared" si="7"/>
        <v>1682528.7281112671</v>
      </c>
      <c r="AK21" s="3">
        <f t="shared" si="7"/>
        <v>1682528.7281112671</v>
      </c>
      <c r="AL21" s="3">
        <f t="shared" si="7"/>
        <v>1682528.7281112671</v>
      </c>
      <c r="AM21" s="3">
        <f t="shared" si="7"/>
        <v>1682528.7281112671</v>
      </c>
      <c r="AN21" s="3">
        <f t="shared" si="7"/>
        <v>1682528.7281112671</v>
      </c>
      <c r="AO21" s="3">
        <f t="shared" si="7"/>
        <v>1682528.7281112671</v>
      </c>
      <c r="AP21" s="3">
        <f t="shared" si="7"/>
        <v>1682528.7281112671</v>
      </c>
      <c r="AQ21" s="3">
        <f t="shared" si="7"/>
        <v>1682528.7281112671</v>
      </c>
      <c r="AR21" s="3">
        <f t="shared" si="7"/>
        <v>1682528.7281112671</v>
      </c>
      <c r="AS21" s="3">
        <f t="shared" si="7"/>
        <v>1682528.7281112671</v>
      </c>
      <c r="AT21" s="3">
        <f t="shared" si="7"/>
        <v>1682528.7281112671</v>
      </c>
      <c r="AU21" s="3">
        <f t="shared" si="7"/>
        <v>1682528.7281112671</v>
      </c>
      <c r="AV21" s="3">
        <f t="shared" si="7"/>
        <v>1682528.7281112671</v>
      </c>
      <c r="AW21" s="3">
        <f t="shared" si="7"/>
        <v>1682528.7281112671</v>
      </c>
      <c r="AX21" s="3">
        <f t="shared" si="7"/>
        <v>1682528.7281112671</v>
      </c>
      <c r="AY21" s="3">
        <f t="shared" si="7"/>
        <v>1682528.7281112671</v>
      </c>
      <c r="AZ21" s="3">
        <f t="shared" si="7"/>
        <v>1682528.7281112671</v>
      </c>
      <c r="BA21" s="3">
        <f t="shared" si="7"/>
        <v>1682528.7281112671</v>
      </c>
      <c r="BB21" s="3">
        <f t="shared" si="7"/>
        <v>1682528.7281112671</v>
      </c>
      <c r="BC21" s="3">
        <f t="shared" si="7"/>
        <v>1682528.7281112671</v>
      </c>
      <c r="BD21" s="3">
        <f t="shared" si="7"/>
        <v>1682528.7281112671</v>
      </c>
      <c r="BE21" s="3">
        <f t="shared" si="7"/>
        <v>1682528.7281112671</v>
      </c>
      <c r="BF21" s="3">
        <f t="shared" si="7"/>
        <v>1682528.7281112671</v>
      </c>
      <c r="BG21" s="3">
        <f t="shared" si="7"/>
        <v>1682528.7281112671</v>
      </c>
      <c r="BH21" s="3">
        <f t="shared" si="7"/>
        <v>1682528.7281112671</v>
      </c>
      <c r="BI21" s="3">
        <f t="shared" si="7"/>
        <v>1682528.7281112671</v>
      </c>
      <c r="BJ21" s="3">
        <f t="shared" si="7"/>
        <v>1682528.7281112671</v>
      </c>
      <c r="BK21" s="3">
        <f t="shared" si="7"/>
        <v>1682528.7281112671</v>
      </c>
      <c r="BL21" s="3">
        <f t="shared" si="7"/>
        <v>1682528.7281112671</v>
      </c>
      <c r="BM21" s="3">
        <f t="shared" si="7"/>
        <v>1682528.7281112671</v>
      </c>
      <c r="BN21" s="3">
        <f t="shared" si="7"/>
        <v>1682528.7281112671</v>
      </c>
      <c r="BO21" s="3">
        <f t="shared" si="7"/>
        <v>1682528.7281112671</v>
      </c>
      <c r="BP21" s="3">
        <f t="shared" ref="BP21:CH21" si="8">IF(SUM($C$16:$N$16)=0,0,BO21+BP6)</f>
        <v>1682528.7281112671</v>
      </c>
      <c r="BQ21" s="3">
        <f t="shared" si="8"/>
        <v>1682528.7281112671</v>
      </c>
      <c r="BR21" s="3">
        <f t="shared" si="8"/>
        <v>1682528.7281112671</v>
      </c>
      <c r="BS21" s="3">
        <f t="shared" si="8"/>
        <v>1682528.7281112671</v>
      </c>
      <c r="BT21" s="3">
        <f t="shared" si="8"/>
        <v>1682528.7281112671</v>
      </c>
      <c r="BU21" s="3">
        <f t="shared" si="8"/>
        <v>1682528.7281112671</v>
      </c>
      <c r="BV21" s="3">
        <f t="shared" si="8"/>
        <v>1682528.7281112671</v>
      </c>
      <c r="BW21" s="3">
        <f t="shared" si="8"/>
        <v>1682528.7281112671</v>
      </c>
      <c r="BX21" s="3">
        <f t="shared" si="8"/>
        <v>1682528.7281112671</v>
      </c>
      <c r="BY21" s="3">
        <f t="shared" si="8"/>
        <v>1682528.7281112671</v>
      </c>
      <c r="BZ21" s="3">
        <f t="shared" si="8"/>
        <v>1682528.7281112671</v>
      </c>
      <c r="CA21" s="3">
        <f t="shared" si="8"/>
        <v>1682528.7281112671</v>
      </c>
      <c r="CB21" s="3">
        <f t="shared" si="8"/>
        <v>1682528.7281112671</v>
      </c>
      <c r="CC21" s="3">
        <f t="shared" si="8"/>
        <v>1682528.7281112671</v>
      </c>
      <c r="CD21" s="3">
        <f t="shared" si="8"/>
        <v>1682528.7281112671</v>
      </c>
      <c r="CE21" s="3">
        <f t="shared" si="8"/>
        <v>1682528.7281112671</v>
      </c>
      <c r="CF21" s="3">
        <f t="shared" si="8"/>
        <v>1682528.7281112671</v>
      </c>
      <c r="CG21" s="3">
        <f t="shared" si="8"/>
        <v>1682528.7281112671</v>
      </c>
      <c r="CH21" s="12">
        <f t="shared" si="8"/>
        <v>1682528.7281112671</v>
      </c>
    </row>
    <row r="22" spans="1:86" x14ac:dyDescent="0.3">
      <c r="A22" s="545"/>
      <c r="B22" s="11" t="str">
        <f t="shared" si="4"/>
        <v>Freezer</v>
      </c>
      <c r="C22" s="3">
        <f t="shared" si="4"/>
        <v>0</v>
      </c>
      <c r="D22" s="3">
        <f t="shared" ref="D22:BO22" si="9">IF(SUM($C$16:$N$16)=0,0,C22+D7)</f>
        <v>0</v>
      </c>
      <c r="E22" s="3">
        <f t="shared" si="9"/>
        <v>0</v>
      </c>
      <c r="F22" s="3">
        <f t="shared" si="9"/>
        <v>0</v>
      </c>
      <c r="G22" s="3">
        <f t="shared" si="9"/>
        <v>0</v>
      </c>
      <c r="H22" s="3">
        <f t="shared" si="9"/>
        <v>0</v>
      </c>
      <c r="I22" s="3">
        <f t="shared" si="9"/>
        <v>0</v>
      </c>
      <c r="J22" s="3">
        <f t="shared" si="9"/>
        <v>0</v>
      </c>
      <c r="K22" s="3">
        <f t="shared" si="9"/>
        <v>0</v>
      </c>
      <c r="L22" s="3">
        <f t="shared" si="9"/>
        <v>0</v>
      </c>
      <c r="M22" s="3">
        <f t="shared" si="9"/>
        <v>0</v>
      </c>
      <c r="N22" s="3">
        <f t="shared" si="9"/>
        <v>0</v>
      </c>
      <c r="O22" s="3">
        <f t="shared" si="9"/>
        <v>0</v>
      </c>
      <c r="P22" s="3">
        <f t="shared" si="9"/>
        <v>0</v>
      </c>
      <c r="Q22" s="3">
        <f t="shared" si="9"/>
        <v>0</v>
      </c>
      <c r="R22" s="3">
        <f t="shared" si="9"/>
        <v>0</v>
      </c>
      <c r="S22" s="3">
        <f t="shared" si="9"/>
        <v>0</v>
      </c>
      <c r="T22" s="3">
        <f t="shared" si="9"/>
        <v>0</v>
      </c>
      <c r="U22" s="3">
        <f t="shared" si="9"/>
        <v>0</v>
      </c>
      <c r="V22" s="3">
        <f t="shared" si="9"/>
        <v>0</v>
      </c>
      <c r="W22" s="3">
        <f t="shared" si="9"/>
        <v>0</v>
      </c>
      <c r="X22" s="3">
        <f t="shared" si="9"/>
        <v>0</v>
      </c>
      <c r="Y22" s="3">
        <f t="shared" si="9"/>
        <v>0</v>
      </c>
      <c r="Z22" s="3">
        <f t="shared" si="9"/>
        <v>0</v>
      </c>
      <c r="AA22" s="3">
        <f t="shared" si="9"/>
        <v>0</v>
      </c>
      <c r="AB22" s="3">
        <f t="shared" si="9"/>
        <v>0</v>
      </c>
      <c r="AC22" s="3">
        <f t="shared" si="9"/>
        <v>0</v>
      </c>
      <c r="AD22" s="3">
        <f t="shared" si="9"/>
        <v>0</v>
      </c>
      <c r="AE22" s="3">
        <f t="shared" si="9"/>
        <v>0</v>
      </c>
      <c r="AF22" s="3">
        <f t="shared" si="9"/>
        <v>0</v>
      </c>
      <c r="AG22" s="3">
        <f t="shared" si="9"/>
        <v>0</v>
      </c>
      <c r="AH22" s="3">
        <f t="shared" si="9"/>
        <v>0</v>
      </c>
      <c r="AI22" s="3">
        <f t="shared" si="9"/>
        <v>0</v>
      </c>
      <c r="AJ22" s="3">
        <f t="shared" si="9"/>
        <v>0</v>
      </c>
      <c r="AK22" s="3">
        <f t="shared" si="9"/>
        <v>0</v>
      </c>
      <c r="AL22" s="3">
        <f t="shared" si="9"/>
        <v>0</v>
      </c>
      <c r="AM22" s="3">
        <f t="shared" si="9"/>
        <v>0</v>
      </c>
      <c r="AN22" s="3">
        <f t="shared" si="9"/>
        <v>0</v>
      </c>
      <c r="AO22" s="3">
        <f t="shared" si="9"/>
        <v>0</v>
      </c>
      <c r="AP22" s="3">
        <f t="shared" si="9"/>
        <v>0</v>
      </c>
      <c r="AQ22" s="3">
        <f t="shared" si="9"/>
        <v>0</v>
      </c>
      <c r="AR22" s="3">
        <f t="shared" si="9"/>
        <v>0</v>
      </c>
      <c r="AS22" s="3">
        <f t="shared" si="9"/>
        <v>0</v>
      </c>
      <c r="AT22" s="3">
        <f t="shared" si="9"/>
        <v>0</v>
      </c>
      <c r="AU22" s="3">
        <f t="shared" si="9"/>
        <v>0</v>
      </c>
      <c r="AV22" s="3">
        <f t="shared" si="9"/>
        <v>0</v>
      </c>
      <c r="AW22" s="3">
        <f t="shared" si="9"/>
        <v>0</v>
      </c>
      <c r="AX22" s="3">
        <f t="shared" si="9"/>
        <v>0</v>
      </c>
      <c r="AY22" s="3">
        <f t="shared" si="9"/>
        <v>0</v>
      </c>
      <c r="AZ22" s="3">
        <f t="shared" si="9"/>
        <v>0</v>
      </c>
      <c r="BA22" s="3">
        <f t="shared" si="9"/>
        <v>0</v>
      </c>
      <c r="BB22" s="3">
        <f t="shared" si="9"/>
        <v>0</v>
      </c>
      <c r="BC22" s="3">
        <f t="shared" si="9"/>
        <v>0</v>
      </c>
      <c r="BD22" s="3">
        <f t="shared" si="9"/>
        <v>0</v>
      </c>
      <c r="BE22" s="3">
        <f t="shared" si="9"/>
        <v>0</v>
      </c>
      <c r="BF22" s="3">
        <f t="shared" si="9"/>
        <v>0</v>
      </c>
      <c r="BG22" s="3">
        <f t="shared" si="9"/>
        <v>0</v>
      </c>
      <c r="BH22" s="3">
        <f t="shared" si="9"/>
        <v>0</v>
      </c>
      <c r="BI22" s="3">
        <f t="shared" si="9"/>
        <v>0</v>
      </c>
      <c r="BJ22" s="3">
        <f t="shared" si="9"/>
        <v>0</v>
      </c>
      <c r="BK22" s="3">
        <f t="shared" si="9"/>
        <v>0</v>
      </c>
      <c r="BL22" s="3">
        <f t="shared" si="9"/>
        <v>0</v>
      </c>
      <c r="BM22" s="3">
        <f t="shared" si="9"/>
        <v>0</v>
      </c>
      <c r="BN22" s="3">
        <f t="shared" si="9"/>
        <v>0</v>
      </c>
      <c r="BO22" s="3">
        <f t="shared" si="9"/>
        <v>0</v>
      </c>
      <c r="BP22" s="3">
        <f t="shared" ref="BP22:CH22" si="10">IF(SUM($C$16:$N$16)=0,0,BO22+BP7)</f>
        <v>0</v>
      </c>
      <c r="BQ22" s="3">
        <f t="shared" si="10"/>
        <v>0</v>
      </c>
      <c r="BR22" s="3">
        <f t="shared" si="10"/>
        <v>0</v>
      </c>
      <c r="BS22" s="3">
        <f t="shared" si="10"/>
        <v>0</v>
      </c>
      <c r="BT22" s="3">
        <f t="shared" si="10"/>
        <v>0</v>
      </c>
      <c r="BU22" s="3">
        <f t="shared" si="10"/>
        <v>0</v>
      </c>
      <c r="BV22" s="3">
        <f t="shared" si="10"/>
        <v>0</v>
      </c>
      <c r="BW22" s="3">
        <f t="shared" si="10"/>
        <v>0</v>
      </c>
      <c r="BX22" s="3">
        <f t="shared" si="10"/>
        <v>0</v>
      </c>
      <c r="BY22" s="3">
        <f t="shared" si="10"/>
        <v>0</v>
      </c>
      <c r="BZ22" s="3">
        <f t="shared" si="10"/>
        <v>0</v>
      </c>
      <c r="CA22" s="3">
        <f t="shared" si="10"/>
        <v>0</v>
      </c>
      <c r="CB22" s="3">
        <f t="shared" si="10"/>
        <v>0</v>
      </c>
      <c r="CC22" s="3">
        <f t="shared" si="10"/>
        <v>0</v>
      </c>
      <c r="CD22" s="3">
        <f t="shared" si="10"/>
        <v>0</v>
      </c>
      <c r="CE22" s="3">
        <f t="shared" si="10"/>
        <v>0</v>
      </c>
      <c r="CF22" s="3">
        <f t="shared" si="10"/>
        <v>0</v>
      </c>
      <c r="CG22" s="3">
        <f t="shared" si="10"/>
        <v>0</v>
      </c>
      <c r="CH22" s="12">
        <f t="shared" si="10"/>
        <v>0</v>
      </c>
    </row>
    <row r="23" spans="1:86" x14ac:dyDescent="0.3">
      <c r="A23" s="545"/>
      <c r="B23" s="11" t="str">
        <f t="shared" si="4"/>
        <v>Heating</v>
      </c>
      <c r="C23" s="3">
        <f t="shared" si="4"/>
        <v>30783.107357025146</v>
      </c>
      <c r="D23" s="3">
        <f t="shared" ref="D23:BO23" si="11">IF(SUM($C$16:$N$16)=0,0,C23+D8)</f>
        <v>30862.008365631104</v>
      </c>
      <c r="E23" s="3">
        <f t="shared" si="11"/>
        <v>30901.458869934082</v>
      </c>
      <c r="F23" s="3">
        <f t="shared" si="11"/>
        <v>30901.458869934082</v>
      </c>
      <c r="G23" s="3">
        <f t="shared" si="11"/>
        <v>30901.458869934082</v>
      </c>
      <c r="H23" s="3">
        <f t="shared" si="11"/>
        <v>31217.06290435791</v>
      </c>
      <c r="I23" s="3">
        <f t="shared" si="11"/>
        <v>31532.666938781738</v>
      </c>
      <c r="J23" s="3">
        <f t="shared" si="11"/>
        <v>148126.74604797363</v>
      </c>
      <c r="K23" s="3">
        <f t="shared" si="11"/>
        <v>162621.37456130981</v>
      </c>
      <c r="L23" s="3">
        <f t="shared" si="11"/>
        <v>513497.56029129028</v>
      </c>
      <c r="M23" s="3">
        <f t="shared" si="11"/>
        <v>772353.01886367798</v>
      </c>
      <c r="N23" s="3">
        <f t="shared" si="11"/>
        <v>1981814.9068450928</v>
      </c>
      <c r="O23" s="3">
        <f t="shared" si="11"/>
        <v>1981814.9068450928</v>
      </c>
      <c r="P23" s="3">
        <f t="shared" si="11"/>
        <v>1981814.9068450928</v>
      </c>
      <c r="Q23" s="3">
        <f t="shared" si="11"/>
        <v>1981814.9068450928</v>
      </c>
      <c r="R23" s="3">
        <f t="shared" si="11"/>
        <v>1981814.9068450928</v>
      </c>
      <c r="S23" s="3">
        <f t="shared" si="11"/>
        <v>1981814.9068450928</v>
      </c>
      <c r="T23" s="3">
        <f t="shared" si="11"/>
        <v>1981814.9068450928</v>
      </c>
      <c r="U23" s="3">
        <f t="shared" si="11"/>
        <v>1981814.9068450928</v>
      </c>
      <c r="V23" s="3">
        <f t="shared" si="11"/>
        <v>1981814.9068450928</v>
      </c>
      <c r="W23" s="3">
        <f t="shared" si="11"/>
        <v>1981814.9068450928</v>
      </c>
      <c r="X23" s="3">
        <f t="shared" si="11"/>
        <v>1981814.9068450928</v>
      </c>
      <c r="Y23" s="3">
        <f t="shared" si="11"/>
        <v>1981814.9068450928</v>
      </c>
      <c r="Z23" s="3">
        <f t="shared" si="11"/>
        <v>1981814.9068450928</v>
      </c>
      <c r="AA23" s="3">
        <f t="shared" si="11"/>
        <v>1981814.9068450928</v>
      </c>
      <c r="AB23" s="3">
        <f t="shared" si="11"/>
        <v>1981814.9068450928</v>
      </c>
      <c r="AC23" s="3">
        <f t="shared" si="11"/>
        <v>1981814.9068450928</v>
      </c>
      <c r="AD23" s="3">
        <f t="shared" si="11"/>
        <v>1981814.9068450928</v>
      </c>
      <c r="AE23" s="3">
        <f t="shared" si="11"/>
        <v>1981814.9068450928</v>
      </c>
      <c r="AF23" s="3">
        <f t="shared" si="11"/>
        <v>1981814.9068450928</v>
      </c>
      <c r="AG23" s="3">
        <f t="shared" si="11"/>
        <v>1981814.9068450928</v>
      </c>
      <c r="AH23" s="3">
        <f t="shared" si="11"/>
        <v>1981814.9068450928</v>
      </c>
      <c r="AI23" s="3">
        <f t="shared" si="11"/>
        <v>1981814.9068450928</v>
      </c>
      <c r="AJ23" s="3">
        <f t="shared" si="11"/>
        <v>1981814.9068450928</v>
      </c>
      <c r="AK23" s="3">
        <f t="shared" si="11"/>
        <v>1981814.9068450928</v>
      </c>
      <c r="AL23" s="3">
        <f t="shared" si="11"/>
        <v>1981814.9068450928</v>
      </c>
      <c r="AM23" s="3">
        <f t="shared" si="11"/>
        <v>1981814.9068450928</v>
      </c>
      <c r="AN23" s="3">
        <f t="shared" si="11"/>
        <v>1981814.9068450928</v>
      </c>
      <c r="AO23" s="3">
        <f t="shared" si="11"/>
        <v>1981814.9068450928</v>
      </c>
      <c r="AP23" s="3">
        <f t="shared" si="11"/>
        <v>1981814.9068450928</v>
      </c>
      <c r="AQ23" s="3">
        <f t="shared" si="11"/>
        <v>1981814.9068450928</v>
      </c>
      <c r="AR23" s="3">
        <f t="shared" si="11"/>
        <v>1981814.9068450928</v>
      </c>
      <c r="AS23" s="3">
        <f t="shared" si="11"/>
        <v>1981814.9068450928</v>
      </c>
      <c r="AT23" s="3">
        <f t="shared" si="11"/>
        <v>1981814.9068450928</v>
      </c>
      <c r="AU23" s="3">
        <f t="shared" si="11"/>
        <v>1981814.9068450928</v>
      </c>
      <c r="AV23" s="3">
        <f t="shared" si="11"/>
        <v>1981814.9068450928</v>
      </c>
      <c r="AW23" s="3">
        <f t="shared" si="11"/>
        <v>1981814.9068450928</v>
      </c>
      <c r="AX23" s="3">
        <f t="shared" si="11"/>
        <v>1981814.9068450928</v>
      </c>
      <c r="AY23" s="3">
        <f t="shared" si="11"/>
        <v>1981814.9068450928</v>
      </c>
      <c r="AZ23" s="3">
        <f t="shared" si="11"/>
        <v>1981814.9068450928</v>
      </c>
      <c r="BA23" s="3">
        <f t="shared" si="11"/>
        <v>1981814.9068450928</v>
      </c>
      <c r="BB23" s="3">
        <f t="shared" si="11"/>
        <v>1981814.9068450928</v>
      </c>
      <c r="BC23" s="3">
        <f t="shared" si="11"/>
        <v>1981814.9068450928</v>
      </c>
      <c r="BD23" s="3">
        <f t="shared" si="11"/>
        <v>1981814.9068450928</v>
      </c>
      <c r="BE23" s="3">
        <f t="shared" si="11"/>
        <v>1981814.9068450928</v>
      </c>
      <c r="BF23" s="3">
        <f t="shared" si="11"/>
        <v>1981814.9068450928</v>
      </c>
      <c r="BG23" s="3">
        <f t="shared" si="11"/>
        <v>1981814.9068450928</v>
      </c>
      <c r="BH23" s="3">
        <f t="shared" si="11"/>
        <v>1981814.9068450928</v>
      </c>
      <c r="BI23" s="3">
        <f t="shared" si="11"/>
        <v>1981814.9068450928</v>
      </c>
      <c r="BJ23" s="3">
        <f t="shared" si="11"/>
        <v>1981814.9068450928</v>
      </c>
      <c r="BK23" s="3">
        <f t="shared" si="11"/>
        <v>1981814.9068450928</v>
      </c>
      <c r="BL23" s="3">
        <f t="shared" si="11"/>
        <v>1981814.9068450928</v>
      </c>
      <c r="BM23" s="3">
        <f t="shared" si="11"/>
        <v>1981814.9068450928</v>
      </c>
      <c r="BN23" s="3">
        <f t="shared" si="11"/>
        <v>1981814.9068450928</v>
      </c>
      <c r="BO23" s="3">
        <f t="shared" si="11"/>
        <v>1981814.9068450928</v>
      </c>
      <c r="BP23" s="3">
        <f t="shared" ref="BP23:CH23" si="12">IF(SUM($C$16:$N$16)=0,0,BO23+BP8)</f>
        <v>1981814.9068450928</v>
      </c>
      <c r="BQ23" s="3">
        <f t="shared" si="12"/>
        <v>1981814.9068450928</v>
      </c>
      <c r="BR23" s="3">
        <f t="shared" si="12"/>
        <v>1981814.9068450928</v>
      </c>
      <c r="BS23" s="3">
        <f t="shared" si="12"/>
        <v>1981814.9068450928</v>
      </c>
      <c r="BT23" s="3">
        <f t="shared" si="12"/>
        <v>1981814.9068450928</v>
      </c>
      <c r="BU23" s="3">
        <f t="shared" si="12"/>
        <v>1981814.9068450928</v>
      </c>
      <c r="BV23" s="3">
        <f t="shared" si="12"/>
        <v>1981814.9068450928</v>
      </c>
      <c r="BW23" s="3">
        <f t="shared" si="12"/>
        <v>1981814.9068450928</v>
      </c>
      <c r="BX23" s="3">
        <f t="shared" si="12"/>
        <v>1981814.9068450928</v>
      </c>
      <c r="BY23" s="3">
        <f t="shared" si="12"/>
        <v>1981814.9068450928</v>
      </c>
      <c r="BZ23" s="3">
        <f t="shared" si="12"/>
        <v>1981814.9068450928</v>
      </c>
      <c r="CA23" s="3">
        <f t="shared" si="12"/>
        <v>1981814.9068450928</v>
      </c>
      <c r="CB23" s="3">
        <f t="shared" si="12"/>
        <v>1981814.9068450928</v>
      </c>
      <c r="CC23" s="3">
        <f t="shared" si="12"/>
        <v>1981814.9068450928</v>
      </c>
      <c r="CD23" s="3">
        <f t="shared" si="12"/>
        <v>1981814.9068450928</v>
      </c>
      <c r="CE23" s="3">
        <f t="shared" si="12"/>
        <v>1981814.9068450928</v>
      </c>
      <c r="CF23" s="3">
        <f t="shared" si="12"/>
        <v>1981814.9068450928</v>
      </c>
      <c r="CG23" s="3">
        <f t="shared" si="12"/>
        <v>1981814.9068450928</v>
      </c>
      <c r="CH23" s="12">
        <f t="shared" si="12"/>
        <v>1981814.9068450928</v>
      </c>
    </row>
    <row r="24" spans="1:86" x14ac:dyDescent="0.3">
      <c r="A24" s="545"/>
      <c r="B24" s="13" t="str">
        <f t="shared" si="4"/>
        <v>HVAC</v>
      </c>
      <c r="C24" s="3">
        <f t="shared" si="4"/>
        <v>19102.895401000977</v>
      </c>
      <c r="D24" s="3">
        <f t="shared" ref="D24:BO24" si="13">IF(SUM($C$16:$N$16)=0,0,C24+D9)</f>
        <v>19984.011215209961</v>
      </c>
      <c r="E24" s="3">
        <f t="shared" si="13"/>
        <v>27181.424331665039</v>
      </c>
      <c r="F24" s="3">
        <f t="shared" si="13"/>
        <v>27181.424331665039</v>
      </c>
      <c r="G24" s="3">
        <f t="shared" si="13"/>
        <v>27181.424331665039</v>
      </c>
      <c r="H24" s="3">
        <f t="shared" si="13"/>
        <v>59038.992630004883</v>
      </c>
      <c r="I24" s="3">
        <f t="shared" si="13"/>
        <v>112466.1849822998</v>
      </c>
      <c r="J24" s="3">
        <f t="shared" si="13"/>
        <v>204118.43048095703</v>
      </c>
      <c r="K24" s="3">
        <f t="shared" si="13"/>
        <v>218147.85034179688</v>
      </c>
      <c r="L24" s="3">
        <f t="shared" si="13"/>
        <v>243836.04493713379</v>
      </c>
      <c r="M24" s="3">
        <f t="shared" si="13"/>
        <v>280727.24151611328</v>
      </c>
      <c r="N24" s="3">
        <f t="shared" si="13"/>
        <v>332328.67137145996</v>
      </c>
      <c r="O24" s="3">
        <f t="shared" si="13"/>
        <v>332328.67137145996</v>
      </c>
      <c r="P24" s="3">
        <f t="shared" si="13"/>
        <v>332328.67137145996</v>
      </c>
      <c r="Q24" s="3">
        <f t="shared" si="13"/>
        <v>332328.67137145996</v>
      </c>
      <c r="R24" s="3">
        <f t="shared" si="13"/>
        <v>332328.67137145996</v>
      </c>
      <c r="S24" s="3">
        <f t="shared" si="13"/>
        <v>332328.67137145996</v>
      </c>
      <c r="T24" s="3">
        <f t="shared" si="13"/>
        <v>332328.67137145996</v>
      </c>
      <c r="U24" s="3">
        <f t="shared" si="13"/>
        <v>332328.67137145996</v>
      </c>
      <c r="V24" s="3">
        <f t="shared" si="13"/>
        <v>332328.67137145996</v>
      </c>
      <c r="W24" s="3">
        <f t="shared" si="13"/>
        <v>332328.67137145996</v>
      </c>
      <c r="X24" s="3">
        <f t="shared" si="13"/>
        <v>332328.67137145996</v>
      </c>
      <c r="Y24" s="3">
        <f t="shared" si="13"/>
        <v>332328.67137145996</v>
      </c>
      <c r="Z24" s="3">
        <f t="shared" si="13"/>
        <v>332328.67137145996</v>
      </c>
      <c r="AA24" s="3">
        <f t="shared" si="13"/>
        <v>332328.67137145996</v>
      </c>
      <c r="AB24" s="3">
        <f t="shared" si="13"/>
        <v>332328.67137145996</v>
      </c>
      <c r="AC24" s="3">
        <f t="shared" si="13"/>
        <v>332328.67137145996</v>
      </c>
      <c r="AD24" s="3">
        <f t="shared" si="13"/>
        <v>332328.67137145996</v>
      </c>
      <c r="AE24" s="3">
        <f t="shared" si="13"/>
        <v>332328.67137145996</v>
      </c>
      <c r="AF24" s="3">
        <f t="shared" si="13"/>
        <v>332328.67137145996</v>
      </c>
      <c r="AG24" s="3">
        <f t="shared" si="13"/>
        <v>332328.67137145996</v>
      </c>
      <c r="AH24" s="3">
        <f t="shared" si="13"/>
        <v>332328.67137145996</v>
      </c>
      <c r="AI24" s="3">
        <f t="shared" si="13"/>
        <v>332328.67137145996</v>
      </c>
      <c r="AJ24" s="3">
        <f t="shared" si="13"/>
        <v>332328.67137145996</v>
      </c>
      <c r="AK24" s="3">
        <f t="shared" si="13"/>
        <v>332328.67137145996</v>
      </c>
      <c r="AL24" s="3">
        <f t="shared" si="13"/>
        <v>332328.67137145996</v>
      </c>
      <c r="AM24" s="3">
        <f t="shared" si="13"/>
        <v>332328.67137145996</v>
      </c>
      <c r="AN24" s="3">
        <f t="shared" si="13"/>
        <v>332328.67137145996</v>
      </c>
      <c r="AO24" s="3">
        <f t="shared" si="13"/>
        <v>332328.67137145996</v>
      </c>
      <c r="AP24" s="3">
        <f t="shared" si="13"/>
        <v>332328.67137145996</v>
      </c>
      <c r="AQ24" s="3">
        <f t="shared" si="13"/>
        <v>332328.67137145996</v>
      </c>
      <c r="AR24" s="3">
        <f t="shared" si="13"/>
        <v>332328.67137145996</v>
      </c>
      <c r="AS24" s="3">
        <f t="shared" si="13"/>
        <v>332328.67137145996</v>
      </c>
      <c r="AT24" s="3">
        <f t="shared" si="13"/>
        <v>332328.67137145996</v>
      </c>
      <c r="AU24" s="3">
        <f t="shared" si="13"/>
        <v>332328.67137145996</v>
      </c>
      <c r="AV24" s="3">
        <f t="shared" si="13"/>
        <v>332328.67137145996</v>
      </c>
      <c r="AW24" s="3">
        <f t="shared" si="13"/>
        <v>332328.67137145996</v>
      </c>
      <c r="AX24" s="3">
        <f t="shared" si="13"/>
        <v>332328.67137145996</v>
      </c>
      <c r="AY24" s="3">
        <f t="shared" si="13"/>
        <v>332328.67137145996</v>
      </c>
      <c r="AZ24" s="3">
        <f t="shared" si="13"/>
        <v>332328.67137145996</v>
      </c>
      <c r="BA24" s="3">
        <f t="shared" si="13"/>
        <v>332328.67137145996</v>
      </c>
      <c r="BB24" s="3">
        <f t="shared" si="13"/>
        <v>332328.67137145996</v>
      </c>
      <c r="BC24" s="3">
        <f t="shared" si="13"/>
        <v>332328.67137145996</v>
      </c>
      <c r="BD24" s="3">
        <f t="shared" si="13"/>
        <v>332328.67137145996</v>
      </c>
      <c r="BE24" s="3">
        <f t="shared" si="13"/>
        <v>332328.67137145996</v>
      </c>
      <c r="BF24" s="3">
        <f t="shared" si="13"/>
        <v>332328.67137145996</v>
      </c>
      <c r="BG24" s="3">
        <f t="shared" si="13"/>
        <v>332328.67137145996</v>
      </c>
      <c r="BH24" s="3">
        <f t="shared" si="13"/>
        <v>332328.67137145996</v>
      </c>
      <c r="BI24" s="3">
        <f t="shared" si="13"/>
        <v>332328.67137145996</v>
      </c>
      <c r="BJ24" s="3">
        <f t="shared" si="13"/>
        <v>332328.67137145996</v>
      </c>
      <c r="BK24" s="3">
        <f t="shared" si="13"/>
        <v>332328.67137145996</v>
      </c>
      <c r="BL24" s="3">
        <f t="shared" si="13"/>
        <v>332328.67137145996</v>
      </c>
      <c r="BM24" s="3">
        <f t="shared" si="13"/>
        <v>332328.67137145996</v>
      </c>
      <c r="BN24" s="3">
        <f t="shared" si="13"/>
        <v>332328.67137145996</v>
      </c>
      <c r="BO24" s="3">
        <f t="shared" si="13"/>
        <v>332328.67137145996</v>
      </c>
      <c r="BP24" s="3">
        <f t="shared" ref="BP24:CH24" si="14">IF(SUM($C$16:$N$16)=0,0,BO24+BP9)</f>
        <v>332328.67137145996</v>
      </c>
      <c r="BQ24" s="3">
        <f t="shared" si="14"/>
        <v>332328.67137145996</v>
      </c>
      <c r="BR24" s="3">
        <f t="shared" si="14"/>
        <v>332328.67137145996</v>
      </c>
      <c r="BS24" s="3">
        <f t="shared" si="14"/>
        <v>332328.67137145996</v>
      </c>
      <c r="BT24" s="3">
        <f t="shared" si="14"/>
        <v>332328.67137145996</v>
      </c>
      <c r="BU24" s="3">
        <f t="shared" si="14"/>
        <v>332328.67137145996</v>
      </c>
      <c r="BV24" s="3">
        <f t="shared" si="14"/>
        <v>332328.67137145996</v>
      </c>
      <c r="BW24" s="3">
        <f t="shared" si="14"/>
        <v>332328.67137145996</v>
      </c>
      <c r="BX24" s="3">
        <f t="shared" si="14"/>
        <v>332328.67137145996</v>
      </c>
      <c r="BY24" s="3">
        <f t="shared" si="14"/>
        <v>332328.67137145996</v>
      </c>
      <c r="BZ24" s="3">
        <f t="shared" si="14"/>
        <v>332328.67137145996</v>
      </c>
      <c r="CA24" s="3">
        <f t="shared" si="14"/>
        <v>332328.67137145996</v>
      </c>
      <c r="CB24" s="3">
        <f t="shared" si="14"/>
        <v>332328.67137145996</v>
      </c>
      <c r="CC24" s="3">
        <f t="shared" si="14"/>
        <v>332328.67137145996</v>
      </c>
      <c r="CD24" s="3">
        <f t="shared" si="14"/>
        <v>332328.67137145996</v>
      </c>
      <c r="CE24" s="3">
        <f t="shared" si="14"/>
        <v>332328.67137145996</v>
      </c>
      <c r="CF24" s="3">
        <f t="shared" si="14"/>
        <v>332328.67137145996</v>
      </c>
      <c r="CG24" s="3">
        <f t="shared" si="14"/>
        <v>332328.67137145996</v>
      </c>
      <c r="CH24" s="12">
        <f t="shared" si="14"/>
        <v>332328.67137145996</v>
      </c>
    </row>
    <row r="25" spans="1:86" x14ac:dyDescent="0.3">
      <c r="A25" s="545"/>
      <c r="B25" s="11" t="str">
        <f t="shared" si="4"/>
        <v>Lighting</v>
      </c>
      <c r="C25" s="3">
        <f t="shared" si="4"/>
        <v>9951.258731842041</v>
      </c>
      <c r="D25" s="3">
        <f t="shared" ref="D25:BO25" si="15">IF(SUM($C$16:$N$16)=0,0,C25+D10)</f>
        <v>9951.258731842041</v>
      </c>
      <c r="E25" s="3">
        <f t="shared" si="15"/>
        <v>48860.411733627319</v>
      </c>
      <c r="F25" s="3">
        <f t="shared" si="15"/>
        <v>48860.411733627319</v>
      </c>
      <c r="G25" s="3">
        <f t="shared" si="15"/>
        <v>48860.411733627319</v>
      </c>
      <c r="H25" s="3">
        <f t="shared" si="15"/>
        <v>1798372.6164932251</v>
      </c>
      <c r="I25" s="3">
        <f t="shared" si="15"/>
        <v>2106812.3192367554</v>
      </c>
      <c r="J25" s="3">
        <f t="shared" si="15"/>
        <v>4265404.792678833</v>
      </c>
      <c r="K25" s="3">
        <f t="shared" si="15"/>
        <v>4277803.9807682037</v>
      </c>
      <c r="L25" s="3">
        <f t="shared" si="15"/>
        <v>4467045.5190830231</v>
      </c>
      <c r="M25" s="3">
        <f t="shared" si="15"/>
        <v>5897843.1238174438</v>
      </c>
      <c r="N25" s="3">
        <f t="shared" si="15"/>
        <v>6516904.7296543121</v>
      </c>
      <c r="O25" s="3">
        <f t="shared" si="15"/>
        <v>6516904.7296543121</v>
      </c>
      <c r="P25" s="3">
        <f t="shared" si="15"/>
        <v>6516904.7296543121</v>
      </c>
      <c r="Q25" s="3">
        <f t="shared" si="15"/>
        <v>6516904.7296543121</v>
      </c>
      <c r="R25" s="3">
        <f t="shared" si="15"/>
        <v>6516904.7296543121</v>
      </c>
      <c r="S25" s="3">
        <f t="shared" si="15"/>
        <v>6516904.7296543121</v>
      </c>
      <c r="T25" s="3">
        <f t="shared" si="15"/>
        <v>6516904.7296543121</v>
      </c>
      <c r="U25" s="3">
        <f t="shared" si="15"/>
        <v>6516904.7296543121</v>
      </c>
      <c r="V25" s="3">
        <f t="shared" si="15"/>
        <v>6516904.7296543121</v>
      </c>
      <c r="W25" s="3">
        <f t="shared" si="15"/>
        <v>6516904.7296543121</v>
      </c>
      <c r="X25" s="3">
        <f t="shared" si="15"/>
        <v>6516904.7296543121</v>
      </c>
      <c r="Y25" s="3">
        <f t="shared" si="15"/>
        <v>6516904.7296543121</v>
      </c>
      <c r="Z25" s="3">
        <f t="shared" si="15"/>
        <v>6516904.7296543121</v>
      </c>
      <c r="AA25" s="3">
        <f t="shared" si="15"/>
        <v>6516904.7296543121</v>
      </c>
      <c r="AB25" s="3">
        <f t="shared" si="15"/>
        <v>6516904.7296543121</v>
      </c>
      <c r="AC25" s="3">
        <f t="shared" si="15"/>
        <v>6516904.7296543121</v>
      </c>
      <c r="AD25" s="3">
        <f t="shared" si="15"/>
        <v>6516904.7296543121</v>
      </c>
      <c r="AE25" s="3">
        <f t="shared" si="15"/>
        <v>6516904.7296543121</v>
      </c>
      <c r="AF25" s="3">
        <f t="shared" si="15"/>
        <v>6516904.7296543121</v>
      </c>
      <c r="AG25" s="3">
        <f t="shared" si="15"/>
        <v>6516904.7296543121</v>
      </c>
      <c r="AH25" s="3">
        <f t="shared" si="15"/>
        <v>6516904.7296543121</v>
      </c>
      <c r="AI25" s="3">
        <f t="shared" si="15"/>
        <v>6516904.7296543121</v>
      </c>
      <c r="AJ25" s="3">
        <f t="shared" si="15"/>
        <v>6516904.7296543121</v>
      </c>
      <c r="AK25" s="3">
        <f t="shared" si="15"/>
        <v>6516904.7296543121</v>
      </c>
      <c r="AL25" s="3">
        <f t="shared" si="15"/>
        <v>6516904.7296543121</v>
      </c>
      <c r="AM25" s="3">
        <f t="shared" si="15"/>
        <v>6516904.7296543121</v>
      </c>
      <c r="AN25" s="3">
        <f t="shared" si="15"/>
        <v>6516904.7296543121</v>
      </c>
      <c r="AO25" s="3">
        <f t="shared" si="15"/>
        <v>6516904.7296543121</v>
      </c>
      <c r="AP25" s="3">
        <f t="shared" si="15"/>
        <v>6516904.7296543121</v>
      </c>
      <c r="AQ25" s="3">
        <f t="shared" si="15"/>
        <v>6516904.7296543121</v>
      </c>
      <c r="AR25" s="3">
        <f t="shared" si="15"/>
        <v>6516904.7296543121</v>
      </c>
      <c r="AS25" s="3">
        <f t="shared" si="15"/>
        <v>6516904.7296543121</v>
      </c>
      <c r="AT25" s="3">
        <f t="shared" si="15"/>
        <v>6516904.7296543121</v>
      </c>
      <c r="AU25" s="3">
        <f t="shared" si="15"/>
        <v>6516904.7296543121</v>
      </c>
      <c r="AV25" s="3">
        <f t="shared" si="15"/>
        <v>6516904.7296543121</v>
      </c>
      <c r="AW25" s="3">
        <f t="shared" si="15"/>
        <v>6516904.7296543121</v>
      </c>
      <c r="AX25" s="3">
        <f t="shared" si="15"/>
        <v>6516904.7296543121</v>
      </c>
      <c r="AY25" s="3">
        <f t="shared" si="15"/>
        <v>6516904.7296543121</v>
      </c>
      <c r="AZ25" s="3">
        <f t="shared" si="15"/>
        <v>6516904.7296543121</v>
      </c>
      <c r="BA25" s="3">
        <f t="shared" si="15"/>
        <v>6516904.7296543121</v>
      </c>
      <c r="BB25" s="3">
        <f t="shared" si="15"/>
        <v>6516904.7296543121</v>
      </c>
      <c r="BC25" s="3">
        <f t="shared" si="15"/>
        <v>6516904.7296543121</v>
      </c>
      <c r="BD25" s="3">
        <f t="shared" si="15"/>
        <v>6516904.7296543121</v>
      </c>
      <c r="BE25" s="3">
        <f t="shared" si="15"/>
        <v>6516904.7296543121</v>
      </c>
      <c r="BF25" s="3">
        <f t="shared" si="15"/>
        <v>6516904.7296543121</v>
      </c>
      <c r="BG25" s="3">
        <f t="shared" si="15"/>
        <v>6516904.7296543121</v>
      </c>
      <c r="BH25" s="3">
        <f t="shared" si="15"/>
        <v>6516904.7296543121</v>
      </c>
      <c r="BI25" s="3">
        <f t="shared" si="15"/>
        <v>6516904.7296543121</v>
      </c>
      <c r="BJ25" s="3">
        <f t="shared" si="15"/>
        <v>6516904.7296543121</v>
      </c>
      <c r="BK25" s="3">
        <f t="shared" si="15"/>
        <v>6516904.7296543121</v>
      </c>
      <c r="BL25" s="3">
        <f t="shared" si="15"/>
        <v>6516904.7296543121</v>
      </c>
      <c r="BM25" s="3">
        <f t="shared" si="15"/>
        <v>6516904.7296543121</v>
      </c>
      <c r="BN25" s="3">
        <f t="shared" si="15"/>
        <v>6516904.7296543121</v>
      </c>
      <c r="BO25" s="3">
        <f t="shared" si="15"/>
        <v>6516904.7296543121</v>
      </c>
      <c r="BP25" s="3">
        <f t="shared" ref="BP25:CH25" si="16">IF(SUM($C$16:$N$16)=0,0,BO25+BP10)</f>
        <v>6516904.7296543121</v>
      </c>
      <c r="BQ25" s="3">
        <f t="shared" si="16"/>
        <v>6516904.7296543121</v>
      </c>
      <c r="BR25" s="3">
        <f t="shared" si="16"/>
        <v>6516904.7296543121</v>
      </c>
      <c r="BS25" s="3">
        <f t="shared" si="16"/>
        <v>6516904.7296543121</v>
      </c>
      <c r="BT25" s="3">
        <f t="shared" si="16"/>
        <v>6516904.7296543121</v>
      </c>
      <c r="BU25" s="3">
        <f t="shared" si="16"/>
        <v>6516904.7296543121</v>
      </c>
      <c r="BV25" s="3">
        <f t="shared" si="16"/>
        <v>6516904.7296543121</v>
      </c>
      <c r="BW25" s="3">
        <f t="shared" si="16"/>
        <v>6516904.7296543121</v>
      </c>
      <c r="BX25" s="3">
        <f t="shared" si="16"/>
        <v>6516904.7296543121</v>
      </c>
      <c r="BY25" s="3">
        <f t="shared" si="16"/>
        <v>6516904.7296543121</v>
      </c>
      <c r="BZ25" s="3">
        <f t="shared" si="16"/>
        <v>6516904.7296543121</v>
      </c>
      <c r="CA25" s="3">
        <f t="shared" si="16"/>
        <v>6516904.7296543121</v>
      </c>
      <c r="CB25" s="3">
        <f t="shared" si="16"/>
        <v>6516904.7296543121</v>
      </c>
      <c r="CC25" s="3">
        <f t="shared" si="16"/>
        <v>6516904.7296543121</v>
      </c>
      <c r="CD25" s="3">
        <f t="shared" si="16"/>
        <v>6516904.7296543121</v>
      </c>
      <c r="CE25" s="3">
        <f t="shared" si="16"/>
        <v>6516904.7296543121</v>
      </c>
      <c r="CF25" s="3">
        <f t="shared" si="16"/>
        <v>6516904.7296543121</v>
      </c>
      <c r="CG25" s="3">
        <f t="shared" si="16"/>
        <v>6516904.7296543121</v>
      </c>
      <c r="CH25" s="12">
        <f t="shared" si="16"/>
        <v>6516904.7296543121</v>
      </c>
    </row>
    <row r="26" spans="1:86" x14ac:dyDescent="0.3">
      <c r="A26" s="545"/>
      <c r="B26" s="11" t="str">
        <f t="shared" si="4"/>
        <v>Miscellaneous</v>
      </c>
      <c r="C26" s="3">
        <f t="shared" si="4"/>
        <v>1077.2999572753906</v>
      </c>
      <c r="D26" s="3">
        <f t="shared" ref="D26:BO26" si="17">IF(SUM($C$16:$N$16)=0,0,C26+D11)</f>
        <v>1077.2999572753906</v>
      </c>
      <c r="E26" s="3">
        <f t="shared" si="17"/>
        <v>1077.2999572753906</v>
      </c>
      <c r="F26" s="3">
        <f t="shared" si="17"/>
        <v>1077.2999572753906</v>
      </c>
      <c r="G26" s="3">
        <f t="shared" si="17"/>
        <v>1077.2999572753906</v>
      </c>
      <c r="H26" s="3">
        <f t="shared" si="17"/>
        <v>1077.2999572753906</v>
      </c>
      <c r="I26" s="3">
        <f t="shared" si="17"/>
        <v>73410.297088623047</v>
      </c>
      <c r="J26" s="3">
        <f t="shared" si="17"/>
        <v>175445.99304199219</v>
      </c>
      <c r="K26" s="3">
        <f t="shared" si="17"/>
        <v>190835.99243164063</v>
      </c>
      <c r="L26" s="3">
        <f t="shared" si="17"/>
        <v>190835.99243164063</v>
      </c>
      <c r="M26" s="3">
        <f t="shared" si="17"/>
        <v>190835.99243164063</v>
      </c>
      <c r="N26" s="3">
        <f t="shared" si="17"/>
        <v>190835.99243164063</v>
      </c>
      <c r="O26" s="3">
        <f t="shared" si="17"/>
        <v>190835.99243164063</v>
      </c>
      <c r="P26" s="3">
        <f t="shared" si="17"/>
        <v>190835.99243164063</v>
      </c>
      <c r="Q26" s="3">
        <f t="shared" si="17"/>
        <v>190835.99243164063</v>
      </c>
      <c r="R26" s="3">
        <f t="shared" si="17"/>
        <v>190835.99243164063</v>
      </c>
      <c r="S26" s="3">
        <f t="shared" si="17"/>
        <v>190835.99243164063</v>
      </c>
      <c r="T26" s="3">
        <f t="shared" si="17"/>
        <v>190835.99243164063</v>
      </c>
      <c r="U26" s="3">
        <f t="shared" si="17"/>
        <v>190835.99243164063</v>
      </c>
      <c r="V26" s="3">
        <f t="shared" si="17"/>
        <v>190835.99243164063</v>
      </c>
      <c r="W26" s="3">
        <f t="shared" si="17"/>
        <v>190835.99243164063</v>
      </c>
      <c r="X26" s="3">
        <f t="shared" si="17"/>
        <v>190835.99243164063</v>
      </c>
      <c r="Y26" s="3">
        <f t="shared" si="17"/>
        <v>190835.99243164063</v>
      </c>
      <c r="Z26" s="3">
        <f t="shared" si="17"/>
        <v>190835.99243164063</v>
      </c>
      <c r="AA26" s="3">
        <f t="shared" si="17"/>
        <v>190835.99243164063</v>
      </c>
      <c r="AB26" s="3">
        <f t="shared" si="17"/>
        <v>190835.99243164063</v>
      </c>
      <c r="AC26" s="3">
        <f t="shared" si="17"/>
        <v>190835.99243164063</v>
      </c>
      <c r="AD26" s="3">
        <f t="shared" si="17"/>
        <v>190835.99243164063</v>
      </c>
      <c r="AE26" s="3">
        <f t="shared" si="17"/>
        <v>190835.99243164063</v>
      </c>
      <c r="AF26" s="3">
        <f t="shared" si="17"/>
        <v>190835.99243164063</v>
      </c>
      <c r="AG26" s="3">
        <f t="shared" si="17"/>
        <v>190835.99243164063</v>
      </c>
      <c r="AH26" s="3">
        <f t="shared" si="17"/>
        <v>190835.99243164063</v>
      </c>
      <c r="AI26" s="3">
        <f t="shared" si="17"/>
        <v>190835.99243164063</v>
      </c>
      <c r="AJ26" s="3">
        <f t="shared" si="17"/>
        <v>190835.99243164063</v>
      </c>
      <c r="AK26" s="3">
        <f t="shared" si="17"/>
        <v>190835.99243164063</v>
      </c>
      <c r="AL26" s="3">
        <f t="shared" si="17"/>
        <v>190835.99243164063</v>
      </c>
      <c r="AM26" s="3">
        <f t="shared" si="17"/>
        <v>190835.99243164063</v>
      </c>
      <c r="AN26" s="3">
        <f t="shared" si="17"/>
        <v>190835.99243164063</v>
      </c>
      <c r="AO26" s="3">
        <f t="shared" si="17"/>
        <v>190835.99243164063</v>
      </c>
      <c r="AP26" s="3">
        <f t="shared" si="17"/>
        <v>190835.99243164063</v>
      </c>
      <c r="AQ26" s="3">
        <f t="shared" si="17"/>
        <v>190835.99243164063</v>
      </c>
      <c r="AR26" s="3">
        <f t="shared" si="17"/>
        <v>190835.99243164063</v>
      </c>
      <c r="AS26" s="3">
        <f t="shared" si="17"/>
        <v>190835.99243164063</v>
      </c>
      <c r="AT26" s="3">
        <f t="shared" si="17"/>
        <v>190835.99243164063</v>
      </c>
      <c r="AU26" s="3">
        <f t="shared" si="17"/>
        <v>190835.99243164063</v>
      </c>
      <c r="AV26" s="3">
        <f t="shared" si="17"/>
        <v>190835.99243164063</v>
      </c>
      <c r="AW26" s="3">
        <f t="shared" si="17"/>
        <v>190835.99243164063</v>
      </c>
      <c r="AX26" s="3">
        <f t="shared" si="17"/>
        <v>190835.99243164063</v>
      </c>
      <c r="AY26" s="3">
        <f t="shared" si="17"/>
        <v>190835.99243164063</v>
      </c>
      <c r="AZ26" s="3">
        <f t="shared" si="17"/>
        <v>190835.99243164063</v>
      </c>
      <c r="BA26" s="3">
        <f t="shared" si="17"/>
        <v>190835.99243164063</v>
      </c>
      <c r="BB26" s="3">
        <f t="shared" si="17"/>
        <v>190835.99243164063</v>
      </c>
      <c r="BC26" s="3">
        <f t="shared" si="17"/>
        <v>190835.99243164063</v>
      </c>
      <c r="BD26" s="3">
        <f t="shared" si="17"/>
        <v>190835.99243164063</v>
      </c>
      <c r="BE26" s="3">
        <f t="shared" si="17"/>
        <v>190835.99243164063</v>
      </c>
      <c r="BF26" s="3">
        <f t="shared" si="17"/>
        <v>190835.99243164063</v>
      </c>
      <c r="BG26" s="3">
        <f t="shared" si="17"/>
        <v>190835.99243164063</v>
      </c>
      <c r="BH26" s="3">
        <f t="shared" si="17"/>
        <v>190835.99243164063</v>
      </c>
      <c r="BI26" s="3">
        <f t="shared" si="17"/>
        <v>190835.99243164063</v>
      </c>
      <c r="BJ26" s="3">
        <f t="shared" si="17"/>
        <v>190835.99243164063</v>
      </c>
      <c r="BK26" s="3">
        <f t="shared" si="17"/>
        <v>190835.99243164063</v>
      </c>
      <c r="BL26" s="3">
        <f t="shared" si="17"/>
        <v>190835.99243164063</v>
      </c>
      <c r="BM26" s="3">
        <f t="shared" si="17"/>
        <v>190835.99243164063</v>
      </c>
      <c r="BN26" s="3">
        <f t="shared" si="17"/>
        <v>190835.99243164063</v>
      </c>
      <c r="BO26" s="3">
        <f t="shared" si="17"/>
        <v>190835.99243164063</v>
      </c>
      <c r="BP26" s="3">
        <f t="shared" ref="BP26:CH26" si="18">IF(SUM($C$16:$N$16)=0,0,BO26+BP11)</f>
        <v>190835.99243164063</v>
      </c>
      <c r="BQ26" s="3">
        <f t="shared" si="18"/>
        <v>190835.99243164063</v>
      </c>
      <c r="BR26" s="3">
        <f t="shared" si="18"/>
        <v>190835.99243164063</v>
      </c>
      <c r="BS26" s="3">
        <f t="shared" si="18"/>
        <v>190835.99243164063</v>
      </c>
      <c r="BT26" s="3">
        <f t="shared" si="18"/>
        <v>190835.99243164063</v>
      </c>
      <c r="BU26" s="3">
        <f t="shared" si="18"/>
        <v>190835.99243164063</v>
      </c>
      <c r="BV26" s="3">
        <f t="shared" si="18"/>
        <v>190835.99243164063</v>
      </c>
      <c r="BW26" s="3">
        <f t="shared" si="18"/>
        <v>190835.99243164063</v>
      </c>
      <c r="BX26" s="3">
        <f t="shared" si="18"/>
        <v>190835.99243164063</v>
      </c>
      <c r="BY26" s="3">
        <f t="shared" si="18"/>
        <v>190835.99243164063</v>
      </c>
      <c r="BZ26" s="3">
        <f t="shared" si="18"/>
        <v>190835.99243164063</v>
      </c>
      <c r="CA26" s="3">
        <f t="shared" si="18"/>
        <v>190835.99243164063</v>
      </c>
      <c r="CB26" s="3">
        <f t="shared" si="18"/>
        <v>190835.99243164063</v>
      </c>
      <c r="CC26" s="3">
        <f t="shared" si="18"/>
        <v>190835.99243164063</v>
      </c>
      <c r="CD26" s="3">
        <f t="shared" si="18"/>
        <v>190835.99243164063</v>
      </c>
      <c r="CE26" s="3">
        <f t="shared" si="18"/>
        <v>190835.99243164063</v>
      </c>
      <c r="CF26" s="3">
        <f t="shared" si="18"/>
        <v>190835.99243164063</v>
      </c>
      <c r="CG26" s="3">
        <f t="shared" si="18"/>
        <v>190835.99243164063</v>
      </c>
      <c r="CH26" s="12">
        <f t="shared" si="18"/>
        <v>190835.99243164063</v>
      </c>
    </row>
    <row r="27" spans="1:86" x14ac:dyDescent="0.3">
      <c r="A27" s="545"/>
      <c r="B27" s="11" t="str">
        <f t="shared" si="4"/>
        <v>Pool Spa</v>
      </c>
      <c r="C27" s="3">
        <f t="shared" si="4"/>
        <v>0</v>
      </c>
      <c r="D27" s="3">
        <f t="shared" ref="D27:BO27" si="19">IF(SUM($C$16:$N$16)=0,0,C27+D12)</f>
        <v>0</v>
      </c>
      <c r="E27" s="3">
        <f t="shared" si="19"/>
        <v>0</v>
      </c>
      <c r="F27" s="3">
        <f t="shared" si="19"/>
        <v>0</v>
      </c>
      <c r="G27" s="3">
        <f t="shared" si="19"/>
        <v>0</v>
      </c>
      <c r="H27" s="3">
        <f t="shared" si="19"/>
        <v>0</v>
      </c>
      <c r="I27" s="3">
        <f t="shared" si="19"/>
        <v>0</v>
      </c>
      <c r="J27" s="3">
        <f t="shared" si="19"/>
        <v>0</v>
      </c>
      <c r="K27" s="3">
        <f t="shared" si="19"/>
        <v>0</v>
      </c>
      <c r="L27" s="3">
        <f t="shared" si="19"/>
        <v>0</v>
      </c>
      <c r="M27" s="3">
        <f t="shared" si="19"/>
        <v>0</v>
      </c>
      <c r="N27" s="3">
        <f t="shared" si="19"/>
        <v>0</v>
      </c>
      <c r="O27" s="3">
        <f t="shared" si="19"/>
        <v>0</v>
      </c>
      <c r="P27" s="3">
        <f t="shared" si="19"/>
        <v>0</v>
      </c>
      <c r="Q27" s="3">
        <f t="shared" si="19"/>
        <v>0</v>
      </c>
      <c r="R27" s="3">
        <f t="shared" si="19"/>
        <v>0</v>
      </c>
      <c r="S27" s="3">
        <f t="shared" si="19"/>
        <v>0</v>
      </c>
      <c r="T27" s="3">
        <f t="shared" si="19"/>
        <v>0</v>
      </c>
      <c r="U27" s="3">
        <f t="shared" si="19"/>
        <v>0</v>
      </c>
      <c r="V27" s="3">
        <f t="shared" si="19"/>
        <v>0</v>
      </c>
      <c r="W27" s="3">
        <f t="shared" si="19"/>
        <v>0</v>
      </c>
      <c r="X27" s="3">
        <f t="shared" si="19"/>
        <v>0</v>
      </c>
      <c r="Y27" s="3">
        <f t="shared" si="19"/>
        <v>0</v>
      </c>
      <c r="Z27" s="3">
        <f t="shared" si="19"/>
        <v>0</v>
      </c>
      <c r="AA27" s="3">
        <f t="shared" si="19"/>
        <v>0</v>
      </c>
      <c r="AB27" s="3">
        <f t="shared" si="19"/>
        <v>0</v>
      </c>
      <c r="AC27" s="3">
        <f t="shared" si="19"/>
        <v>0</v>
      </c>
      <c r="AD27" s="3">
        <f t="shared" si="19"/>
        <v>0</v>
      </c>
      <c r="AE27" s="3">
        <f t="shared" si="19"/>
        <v>0</v>
      </c>
      <c r="AF27" s="3">
        <f t="shared" si="19"/>
        <v>0</v>
      </c>
      <c r="AG27" s="3">
        <f t="shared" si="19"/>
        <v>0</v>
      </c>
      <c r="AH27" s="3">
        <f t="shared" si="19"/>
        <v>0</v>
      </c>
      <c r="AI27" s="3">
        <f t="shared" si="19"/>
        <v>0</v>
      </c>
      <c r="AJ27" s="3">
        <f t="shared" si="19"/>
        <v>0</v>
      </c>
      <c r="AK27" s="3">
        <f t="shared" si="19"/>
        <v>0</v>
      </c>
      <c r="AL27" s="3">
        <f t="shared" si="19"/>
        <v>0</v>
      </c>
      <c r="AM27" s="3">
        <f t="shared" si="19"/>
        <v>0</v>
      </c>
      <c r="AN27" s="3">
        <f t="shared" si="19"/>
        <v>0</v>
      </c>
      <c r="AO27" s="3">
        <f t="shared" si="19"/>
        <v>0</v>
      </c>
      <c r="AP27" s="3">
        <f t="shared" si="19"/>
        <v>0</v>
      </c>
      <c r="AQ27" s="3">
        <f t="shared" si="19"/>
        <v>0</v>
      </c>
      <c r="AR27" s="3">
        <f t="shared" si="19"/>
        <v>0</v>
      </c>
      <c r="AS27" s="3">
        <f t="shared" si="19"/>
        <v>0</v>
      </c>
      <c r="AT27" s="3">
        <f t="shared" si="19"/>
        <v>0</v>
      </c>
      <c r="AU27" s="3">
        <f t="shared" si="19"/>
        <v>0</v>
      </c>
      <c r="AV27" s="3">
        <f t="shared" si="19"/>
        <v>0</v>
      </c>
      <c r="AW27" s="3">
        <f t="shared" si="19"/>
        <v>0</v>
      </c>
      <c r="AX27" s="3">
        <f t="shared" si="19"/>
        <v>0</v>
      </c>
      <c r="AY27" s="3">
        <f t="shared" si="19"/>
        <v>0</v>
      </c>
      <c r="AZ27" s="3">
        <f t="shared" si="19"/>
        <v>0</v>
      </c>
      <c r="BA27" s="3">
        <f t="shared" si="19"/>
        <v>0</v>
      </c>
      <c r="BB27" s="3">
        <f t="shared" si="19"/>
        <v>0</v>
      </c>
      <c r="BC27" s="3">
        <f t="shared" si="19"/>
        <v>0</v>
      </c>
      <c r="BD27" s="3">
        <f t="shared" si="19"/>
        <v>0</v>
      </c>
      <c r="BE27" s="3">
        <f t="shared" si="19"/>
        <v>0</v>
      </c>
      <c r="BF27" s="3">
        <f t="shared" si="19"/>
        <v>0</v>
      </c>
      <c r="BG27" s="3">
        <f t="shared" si="19"/>
        <v>0</v>
      </c>
      <c r="BH27" s="3">
        <f t="shared" si="19"/>
        <v>0</v>
      </c>
      <c r="BI27" s="3">
        <f t="shared" si="19"/>
        <v>0</v>
      </c>
      <c r="BJ27" s="3">
        <f t="shared" si="19"/>
        <v>0</v>
      </c>
      <c r="BK27" s="3">
        <f t="shared" si="19"/>
        <v>0</v>
      </c>
      <c r="BL27" s="3">
        <f t="shared" si="19"/>
        <v>0</v>
      </c>
      <c r="BM27" s="3">
        <f t="shared" si="19"/>
        <v>0</v>
      </c>
      <c r="BN27" s="3">
        <f t="shared" si="19"/>
        <v>0</v>
      </c>
      <c r="BO27" s="3">
        <f t="shared" si="19"/>
        <v>0</v>
      </c>
      <c r="BP27" s="3">
        <f t="shared" ref="BP27:CH27" si="20">IF(SUM($C$16:$N$16)=0,0,BO27+BP12)</f>
        <v>0</v>
      </c>
      <c r="BQ27" s="3">
        <f t="shared" si="20"/>
        <v>0</v>
      </c>
      <c r="BR27" s="3">
        <f t="shared" si="20"/>
        <v>0</v>
      </c>
      <c r="BS27" s="3">
        <f t="shared" si="20"/>
        <v>0</v>
      </c>
      <c r="BT27" s="3">
        <f t="shared" si="20"/>
        <v>0</v>
      </c>
      <c r="BU27" s="3">
        <f t="shared" si="20"/>
        <v>0</v>
      </c>
      <c r="BV27" s="3">
        <f t="shared" si="20"/>
        <v>0</v>
      </c>
      <c r="BW27" s="3">
        <f t="shared" si="20"/>
        <v>0</v>
      </c>
      <c r="BX27" s="3">
        <f t="shared" si="20"/>
        <v>0</v>
      </c>
      <c r="BY27" s="3">
        <f t="shared" si="20"/>
        <v>0</v>
      </c>
      <c r="BZ27" s="3">
        <f t="shared" si="20"/>
        <v>0</v>
      </c>
      <c r="CA27" s="3">
        <f t="shared" si="20"/>
        <v>0</v>
      </c>
      <c r="CB27" s="3">
        <f t="shared" si="20"/>
        <v>0</v>
      </c>
      <c r="CC27" s="3">
        <f t="shared" si="20"/>
        <v>0</v>
      </c>
      <c r="CD27" s="3">
        <f t="shared" si="20"/>
        <v>0</v>
      </c>
      <c r="CE27" s="3">
        <f t="shared" si="20"/>
        <v>0</v>
      </c>
      <c r="CF27" s="3">
        <f t="shared" si="20"/>
        <v>0</v>
      </c>
      <c r="CG27" s="3">
        <f t="shared" si="20"/>
        <v>0</v>
      </c>
      <c r="CH27" s="12">
        <f t="shared" si="20"/>
        <v>0</v>
      </c>
    </row>
    <row r="28" spans="1:86" x14ac:dyDescent="0.3">
      <c r="A28" s="545"/>
      <c r="B28" s="11" t="str">
        <f t="shared" si="4"/>
        <v>Refrigeration</v>
      </c>
      <c r="C28" s="3">
        <f t="shared" si="4"/>
        <v>16375.151611328125</v>
      </c>
      <c r="D28" s="3">
        <f t="shared" ref="D28:BO28" si="21">IF(SUM($C$16:$N$16)=0,0,C28+D13)</f>
        <v>17504.472412109375</v>
      </c>
      <c r="E28" s="3">
        <f t="shared" si="21"/>
        <v>18661.624450683594</v>
      </c>
      <c r="F28" s="3">
        <f t="shared" si="21"/>
        <v>19790.945251464844</v>
      </c>
      <c r="G28" s="3">
        <f t="shared" si="21"/>
        <v>19790.945251464844</v>
      </c>
      <c r="H28" s="3">
        <f t="shared" si="21"/>
        <v>19790.945251464844</v>
      </c>
      <c r="I28" s="3">
        <f t="shared" si="21"/>
        <v>20355.605651855469</v>
      </c>
      <c r="J28" s="3">
        <f t="shared" si="21"/>
        <v>20355.605651855469</v>
      </c>
      <c r="K28" s="3">
        <f t="shared" si="21"/>
        <v>20355.605651855469</v>
      </c>
      <c r="L28" s="3">
        <f t="shared" si="21"/>
        <v>22725.572204589844</v>
      </c>
      <c r="M28" s="3">
        <f t="shared" si="21"/>
        <v>34626.013549804688</v>
      </c>
      <c r="N28" s="3">
        <f t="shared" si="21"/>
        <v>80220.038452148438</v>
      </c>
      <c r="O28" s="3">
        <f t="shared" si="21"/>
        <v>80220.038452148438</v>
      </c>
      <c r="P28" s="3">
        <f t="shared" si="21"/>
        <v>80220.038452148438</v>
      </c>
      <c r="Q28" s="3">
        <f t="shared" si="21"/>
        <v>80220.038452148438</v>
      </c>
      <c r="R28" s="3">
        <f t="shared" si="21"/>
        <v>80220.038452148438</v>
      </c>
      <c r="S28" s="3">
        <f t="shared" si="21"/>
        <v>80220.038452148438</v>
      </c>
      <c r="T28" s="3">
        <f t="shared" si="21"/>
        <v>80220.038452148438</v>
      </c>
      <c r="U28" s="3">
        <f t="shared" si="21"/>
        <v>80220.038452148438</v>
      </c>
      <c r="V28" s="3">
        <f t="shared" si="21"/>
        <v>80220.038452148438</v>
      </c>
      <c r="W28" s="3">
        <f t="shared" si="21"/>
        <v>80220.038452148438</v>
      </c>
      <c r="X28" s="3">
        <f t="shared" si="21"/>
        <v>80220.038452148438</v>
      </c>
      <c r="Y28" s="3">
        <f t="shared" si="21"/>
        <v>80220.038452148438</v>
      </c>
      <c r="Z28" s="3">
        <f t="shared" si="21"/>
        <v>80220.038452148438</v>
      </c>
      <c r="AA28" s="3">
        <f t="shared" si="21"/>
        <v>80220.038452148438</v>
      </c>
      <c r="AB28" s="3">
        <f t="shared" si="21"/>
        <v>80220.038452148438</v>
      </c>
      <c r="AC28" s="3">
        <f t="shared" si="21"/>
        <v>80220.038452148438</v>
      </c>
      <c r="AD28" s="3">
        <f t="shared" si="21"/>
        <v>80220.038452148438</v>
      </c>
      <c r="AE28" s="3">
        <f t="shared" si="21"/>
        <v>80220.038452148438</v>
      </c>
      <c r="AF28" s="3">
        <f t="shared" si="21"/>
        <v>80220.038452148438</v>
      </c>
      <c r="AG28" s="3">
        <f t="shared" si="21"/>
        <v>80220.038452148438</v>
      </c>
      <c r="AH28" s="3">
        <f t="shared" si="21"/>
        <v>80220.038452148438</v>
      </c>
      <c r="AI28" s="3">
        <f t="shared" si="21"/>
        <v>80220.038452148438</v>
      </c>
      <c r="AJ28" s="3">
        <f t="shared" si="21"/>
        <v>80220.038452148438</v>
      </c>
      <c r="AK28" s="3">
        <f t="shared" si="21"/>
        <v>80220.038452148438</v>
      </c>
      <c r="AL28" s="3">
        <f t="shared" si="21"/>
        <v>80220.038452148438</v>
      </c>
      <c r="AM28" s="3">
        <f t="shared" si="21"/>
        <v>80220.038452148438</v>
      </c>
      <c r="AN28" s="3">
        <f t="shared" si="21"/>
        <v>80220.038452148438</v>
      </c>
      <c r="AO28" s="3">
        <f t="shared" si="21"/>
        <v>80220.038452148438</v>
      </c>
      <c r="AP28" s="3">
        <f t="shared" si="21"/>
        <v>80220.038452148438</v>
      </c>
      <c r="AQ28" s="3">
        <f t="shared" si="21"/>
        <v>80220.038452148438</v>
      </c>
      <c r="AR28" s="3">
        <f t="shared" si="21"/>
        <v>80220.038452148438</v>
      </c>
      <c r="AS28" s="3">
        <f t="shared" si="21"/>
        <v>80220.038452148438</v>
      </c>
      <c r="AT28" s="3">
        <f t="shared" si="21"/>
        <v>80220.038452148438</v>
      </c>
      <c r="AU28" s="3">
        <f t="shared" si="21"/>
        <v>80220.038452148438</v>
      </c>
      <c r="AV28" s="3">
        <f t="shared" si="21"/>
        <v>80220.038452148438</v>
      </c>
      <c r="AW28" s="3">
        <f t="shared" si="21"/>
        <v>80220.038452148438</v>
      </c>
      <c r="AX28" s="3">
        <f t="shared" si="21"/>
        <v>80220.038452148438</v>
      </c>
      <c r="AY28" s="3">
        <f t="shared" si="21"/>
        <v>80220.038452148438</v>
      </c>
      <c r="AZ28" s="3">
        <f t="shared" si="21"/>
        <v>80220.038452148438</v>
      </c>
      <c r="BA28" s="3">
        <f t="shared" si="21"/>
        <v>80220.038452148438</v>
      </c>
      <c r="BB28" s="3">
        <f t="shared" si="21"/>
        <v>80220.038452148438</v>
      </c>
      <c r="BC28" s="3">
        <f t="shared" si="21"/>
        <v>80220.038452148438</v>
      </c>
      <c r="BD28" s="3">
        <f t="shared" si="21"/>
        <v>80220.038452148438</v>
      </c>
      <c r="BE28" s="3">
        <f t="shared" si="21"/>
        <v>80220.038452148438</v>
      </c>
      <c r="BF28" s="3">
        <f t="shared" si="21"/>
        <v>80220.038452148438</v>
      </c>
      <c r="BG28" s="3">
        <f t="shared" si="21"/>
        <v>80220.038452148438</v>
      </c>
      <c r="BH28" s="3">
        <f t="shared" si="21"/>
        <v>80220.038452148438</v>
      </c>
      <c r="BI28" s="3">
        <f t="shared" si="21"/>
        <v>80220.038452148438</v>
      </c>
      <c r="BJ28" s="3">
        <f t="shared" si="21"/>
        <v>80220.038452148438</v>
      </c>
      <c r="BK28" s="3">
        <f t="shared" si="21"/>
        <v>80220.038452148438</v>
      </c>
      <c r="BL28" s="3">
        <f t="shared" si="21"/>
        <v>80220.038452148438</v>
      </c>
      <c r="BM28" s="3">
        <f t="shared" si="21"/>
        <v>80220.038452148438</v>
      </c>
      <c r="BN28" s="3">
        <f t="shared" si="21"/>
        <v>80220.038452148438</v>
      </c>
      <c r="BO28" s="3">
        <f t="shared" si="21"/>
        <v>80220.038452148438</v>
      </c>
      <c r="BP28" s="3">
        <f t="shared" ref="BP28:CH28" si="22">IF(SUM($C$16:$N$16)=0,0,BO28+BP13)</f>
        <v>80220.038452148438</v>
      </c>
      <c r="BQ28" s="3">
        <f t="shared" si="22"/>
        <v>80220.038452148438</v>
      </c>
      <c r="BR28" s="3">
        <f t="shared" si="22"/>
        <v>80220.038452148438</v>
      </c>
      <c r="BS28" s="3">
        <f t="shared" si="22"/>
        <v>80220.038452148438</v>
      </c>
      <c r="BT28" s="3">
        <f t="shared" si="22"/>
        <v>80220.038452148438</v>
      </c>
      <c r="BU28" s="3">
        <f t="shared" si="22"/>
        <v>80220.038452148438</v>
      </c>
      <c r="BV28" s="3">
        <f t="shared" si="22"/>
        <v>80220.038452148438</v>
      </c>
      <c r="BW28" s="3">
        <f t="shared" si="22"/>
        <v>80220.038452148438</v>
      </c>
      <c r="BX28" s="3">
        <f t="shared" si="22"/>
        <v>80220.038452148438</v>
      </c>
      <c r="BY28" s="3">
        <f t="shared" si="22"/>
        <v>80220.038452148438</v>
      </c>
      <c r="BZ28" s="3">
        <f t="shared" si="22"/>
        <v>80220.038452148438</v>
      </c>
      <c r="CA28" s="3">
        <f t="shared" si="22"/>
        <v>80220.038452148438</v>
      </c>
      <c r="CB28" s="3">
        <f t="shared" si="22"/>
        <v>80220.038452148438</v>
      </c>
      <c r="CC28" s="3">
        <f t="shared" si="22"/>
        <v>80220.038452148438</v>
      </c>
      <c r="CD28" s="3">
        <f t="shared" si="22"/>
        <v>80220.038452148438</v>
      </c>
      <c r="CE28" s="3">
        <f t="shared" si="22"/>
        <v>80220.038452148438</v>
      </c>
      <c r="CF28" s="3">
        <f t="shared" si="22"/>
        <v>80220.038452148438</v>
      </c>
      <c r="CG28" s="3">
        <f t="shared" si="22"/>
        <v>80220.038452148438</v>
      </c>
      <c r="CH28" s="12">
        <f t="shared" si="22"/>
        <v>80220.038452148438</v>
      </c>
    </row>
    <row r="29" spans="1:86" ht="15" customHeight="1" x14ac:dyDescent="0.3">
      <c r="A29" s="545"/>
      <c r="B29" s="11" t="str">
        <f t="shared" si="4"/>
        <v>Water Heating</v>
      </c>
      <c r="C29" s="3">
        <f t="shared" si="4"/>
        <v>729.41679000854492</v>
      </c>
      <c r="D29" s="3">
        <f t="shared" ref="D29:BO29" si="23">IF(SUM($C$16:$N$16)=0,0,C29+D14)</f>
        <v>729.41679000854492</v>
      </c>
      <c r="E29" s="3">
        <f t="shared" si="23"/>
        <v>7084.5170331001282</v>
      </c>
      <c r="F29" s="3">
        <f t="shared" si="23"/>
        <v>7084.5170331001282</v>
      </c>
      <c r="G29" s="3">
        <f t="shared" si="23"/>
        <v>7084.5170331001282</v>
      </c>
      <c r="H29" s="3">
        <f t="shared" si="23"/>
        <v>35726.446738004684</v>
      </c>
      <c r="I29" s="3">
        <f t="shared" si="23"/>
        <v>88766.321977615356</v>
      </c>
      <c r="J29" s="3">
        <f t="shared" si="23"/>
        <v>180150.69550561905</v>
      </c>
      <c r="K29" s="3">
        <f t="shared" si="23"/>
        <v>188708.23840928078</v>
      </c>
      <c r="L29" s="3">
        <f t="shared" si="23"/>
        <v>216302.89615750313</v>
      </c>
      <c r="M29" s="3">
        <f t="shared" si="23"/>
        <v>261853.18205798074</v>
      </c>
      <c r="N29" s="3">
        <f t="shared" si="23"/>
        <v>583163.70562327304</v>
      </c>
      <c r="O29" s="3">
        <f t="shared" si="23"/>
        <v>583163.70562327304</v>
      </c>
      <c r="P29" s="3">
        <f t="shared" si="23"/>
        <v>583163.70562327304</v>
      </c>
      <c r="Q29" s="3">
        <f t="shared" si="23"/>
        <v>583163.70562327304</v>
      </c>
      <c r="R29" s="3">
        <f t="shared" si="23"/>
        <v>583163.70562327304</v>
      </c>
      <c r="S29" s="3">
        <f t="shared" si="23"/>
        <v>583163.70562327304</v>
      </c>
      <c r="T29" s="3">
        <f t="shared" si="23"/>
        <v>583163.70562327304</v>
      </c>
      <c r="U29" s="3">
        <f t="shared" si="23"/>
        <v>583163.70562327304</v>
      </c>
      <c r="V29" s="3">
        <f t="shared" si="23"/>
        <v>583163.70562327304</v>
      </c>
      <c r="W29" s="3">
        <f t="shared" si="23"/>
        <v>583163.70562327304</v>
      </c>
      <c r="X29" s="3">
        <f t="shared" si="23"/>
        <v>583163.70562327304</v>
      </c>
      <c r="Y29" s="3">
        <f t="shared" si="23"/>
        <v>583163.70562327304</v>
      </c>
      <c r="Z29" s="3">
        <f t="shared" si="23"/>
        <v>583163.70562327304</v>
      </c>
      <c r="AA29" s="3">
        <f t="shared" si="23"/>
        <v>583163.70562327304</v>
      </c>
      <c r="AB29" s="3">
        <f t="shared" si="23"/>
        <v>583163.70562327304</v>
      </c>
      <c r="AC29" s="3">
        <f t="shared" si="23"/>
        <v>583163.70562327304</v>
      </c>
      <c r="AD29" s="3">
        <f t="shared" si="23"/>
        <v>583163.70562327304</v>
      </c>
      <c r="AE29" s="3">
        <f t="shared" si="23"/>
        <v>583163.70562327304</v>
      </c>
      <c r="AF29" s="3">
        <f t="shared" si="23"/>
        <v>583163.70562327304</v>
      </c>
      <c r="AG29" s="3">
        <f t="shared" si="23"/>
        <v>583163.70562327304</v>
      </c>
      <c r="AH29" s="3">
        <f t="shared" si="23"/>
        <v>583163.70562327304</v>
      </c>
      <c r="AI29" s="3">
        <f t="shared" si="23"/>
        <v>583163.70562327304</v>
      </c>
      <c r="AJ29" s="3">
        <f t="shared" si="23"/>
        <v>583163.70562327304</v>
      </c>
      <c r="AK29" s="3">
        <f t="shared" si="23"/>
        <v>583163.70562327304</v>
      </c>
      <c r="AL29" s="3">
        <f t="shared" si="23"/>
        <v>583163.70562327304</v>
      </c>
      <c r="AM29" s="3">
        <f t="shared" si="23"/>
        <v>583163.70562327304</v>
      </c>
      <c r="AN29" s="3">
        <f t="shared" si="23"/>
        <v>583163.70562327304</v>
      </c>
      <c r="AO29" s="3">
        <f t="shared" si="23"/>
        <v>583163.70562327304</v>
      </c>
      <c r="AP29" s="3">
        <f t="shared" si="23"/>
        <v>583163.70562327304</v>
      </c>
      <c r="AQ29" s="3">
        <f t="shared" si="23"/>
        <v>583163.70562327304</v>
      </c>
      <c r="AR29" s="3">
        <f t="shared" si="23"/>
        <v>583163.70562327304</v>
      </c>
      <c r="AS29" s="3">
        <f t="shared" si="23"/>
        <v>583163.70562327304</v>
      </c>
      <c r="AT29" s="3">
        <f t="shared" si="23"/>
        <v>583163.70562327304</v>
      </c>
      <c r="AU29" s="3">
        <f t="shared" si="23"/>
        <v>583163.70562327304</v>
      </c>
      <c r="AV29" s="3">
        <f t="shared" si="23"/>
        <v>583163.70562327304</v>
      </c>
      <c r="AW29" s="3">
        <f t="shared" si="23"/>
        <v>583163.70562327304</v>
      </c>
      <c r="AX29" s="3">
        <f t="shared" si="23"/>
        <v>583163.70562327304</v>
      </c>
      <c r="AY29" s="3">
        <f t="shared" si="23"/>
        <v>583163.70562327304</v>
      </c>
      <c r="AZ29" s="3">
        <f t="shared" si="23"/>
        <v>583163.70562327304</v>
      </c>
      <c r="BA29" s="3">
        <f t="shared" si="23"/>
        <v>583163.70562327304</v>
      </c>
      <c r="BB29" s="3">
        <f t="shared" si="23"/>
        <v>583163.70562327304</v>
      </c>
      <c r="BC29" s="3">
        <f t="shared" si="23"/>
        <v>583163.70562327304</v>
      </c>
      <c r="BD29" s="3">
        <f t="shared" si="23"/>
        <v>583163.70562327304</v>
      </c>
      <c r="BE29" s="3">
        <f t="shared" si="23"/>
        <v>583163.70562327304</v>
      </c>
      <c r="BF29" s="3">
        <f t="shared" si="23"/>
        <v>583163.70562327304</v>
      </c>
      <c r="BG29" s="3">
        <f t="shared" si="23"/>
        <v>583163.70562327304</v>
      </c>
      <c r="BH29" s="3">
        <f t="shared" si="23"/>
        <v>583163.70562327304</v>
      </c>
      <c r="BI29" s="3">
        <f t="shared" si="23"/>
        <v>583163.70562327304</v>
      </c>
      <c r="BJ29" s="3">
        <f t="shared" si="23"/>
        <v>583163.70562327304</v>
      </c>
      <c r="BK29" s="3">
        <f t="shared" si="23"/>
        <v>583163.70562327304</v>
      </c>
      <c r="BL29" s="3">
        <f t="shared" si="23"/>
        <v>583163.70562327304</v>
      </c>
      <c r="BM29" s="3">
        <f t="shared" si="23"/>
        <v>583163.70562327304</v>
      </c>
      <c r="BN29" s="3">
        <f t="shared" si="23"/>
        <v>583163.70562327304</v>
      </c>
      <c r="BO29" s="3">
        <f t="shared" si="23"/>
        <v>583163.70562327304</v>
      </c>
      <c r="BP29" s="3">
        <f t="shared" ref="BP29:CH29" si="24">IF(SUM($C$16:$N$16)=0,0,BO29+BP14)</f>
        <v>583163.70562327304</v>
      </c>
      <c r="BQ29" s="3">
        <f t="shared" si="24"/>
        <v>583163.70562327304</v>
      </c>
      <c r="BR29" s="3">
        <f t="shared" si="24"/>
        <v>583163.70562327304</v>
      </c>
      <c r="BS29" s="3">
        <f t="shared" si="24"/>
        <v>583163.70562327304</v>
      </c>
      <c r="BT29" s="3">
        <f t="shared" si="24"/>
        <v>583163.70562327304</v>
      </c>
      <c r="BU29" s="3">
        <f t="shared" si="24"/>
        <v>583163.70562327304</v>
      </c>
      <c r="BV29" s="3">
        <f t="shared" si="24"/>
        <v>583163.70562327304</v>
      </c>
      <c r="BW29" s="3">
        <f t="shared" si="24"/>
        <v>583163.70562327304</v>
      </c>
      <c r="BX29" s="3">
        <f t="shared" si="24"/>
        <v>583163.70562327304</v>
      </c>
      <c r="BY29" s="3">
        <f t="shared" si="24"/>
        <v>583163.70562327304</v>
      </c>
      <c r="BZ29" s="3">
        <f t="shared" si="24"/>
        <v>583163.70562327304</v>
      </c>
      <c r="CA29" s="3">
        <f t="shared" si="24"/>
        <v>583163.70562327304</v>
      </c>
      <c r="CB29" s="3">
        <f t="shared" si="24"/>
        <v>583163.70562327304</v>
      </c>
      <c r="CC29" s="3">
        <f t="shared" si="24"/>
        <v>583163.70562327304</v>
      </c>
      <c r="CD29" s="3">
        <f t="shared" si="24"/>
        <v>583163.70562327304</v>
      </c>
      <c r="CE29" s="3">
        <f t="shared" si="24"/>
        <v>583163.70562327304</v>
      </c>
      <c r="CF29" s="3">
        <f t="shared" si="24"/>
        <v>583163.70562327304</v>
      </c>
      <c r="CG29" s="3">
        <f t="shared" si="24"/>
        <v>583163.70562327304</v>
      </c>
      <c r="CH29" s="12">
        <f t="shared" si="24"/>
        <v>583163.70562327304</v>
      </c>
    </row>
    <row r="30" spans="1:86" ht="15" customHeight="1" x14ac:dyDescent="0.3">
      <c r="A30" s="545"/>
      <c r="B30" s="11" t="str">
        <f t="shared" si="4"/>
        <v xml:space="preserve"> 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12"/>
    </row>
    <row r="31" spans="1:86" ht="15" customHeight="1" thickBot="1" x14ac:dyDescent="0.35">
      <c r="A31" s="546"/>
      <c r="B31" s="295" t="str">
        <f t="shared" si="4"/>
        <v>Monthly kWh</v>
      </c>
      <c r="C31" s="296">
        <f>SUM(C20:C30)</f>
        <v>124673.62018966675</v>
      </c>
      <c r="D31" s="296">
        <f t="shared" ref="D31:BO31" si="25">SUM(D20:D30)</f>
        <v>127196.35622024536</v>
      </c>
      <c r="E31" s="296">
        <f t="shared" si="25"/>
        <v>188522.2749505043</v>
      </c>
      <c r="F31" s="296">
        <f t="shared" si="25"/>
        <v>191294.3170800209</v>
      </c>
      <c r="G31" s="296">
        <f t="shared" si="25"/>
        <v>191294.3170800209</v>
      </c>
      <c r="H31" s="296">
        <f t="shared" si="25"/>
        <v>2069309.4975955486</v>
      </c>
      <c r="I31" s="296">
        <f t="shared" si="25"/>
        <v>2928352.7146472931</v>
      </c>
      <c r="J31" s="296">
        <f t="shared" si="25"/>
        <v>6018018.2290978432</v>
      </c>
      <c r="K31" s="296">
        <f t="shared" si="25"/>
        <v>6181826.2038080692</v>
      </c>
      <c r="L31" s="296">
        <f t="shared" si="25"/>
        <v>6928807.3508141041</v>
      </c>
      <c r="M31" s="296">
        <f t="shared" si="25"/>
        <v>8824019.2462707795</v>
      </c>
      <c r="N31" s="296">
        <f t="shared" si="25"/>
        <v>11602856.935773496</v>
      </c>
      <c r="O31" s="296">
        <f t="shared" si="25"/>
        <v>11602856.935773496</v>
      </c>
      <c r="P31" s="296">
        <f t="shared" si="25"/>
        <v>11602856.935773496</v>
      </c>
      <c r="Q31" s="296">
        <f t="shared" si="25"/>
        <v>11602856.935773496</v>
      </c>
      <c r="R31" s="296">
        <f t="shared" si="25"/>
        <v>11602856.935773496</v>
      </c>
      <c r="S31" s="296">
        <f t="shared" si="25"/>
        <v>11602856.935773496</v>
      </c>
      <c r="T31" s="296">
        <f t="shared" si="25"/>
        <v>11602856.935773496</v>
      </c>
      <c r="U31" s="296">
        <f t="shared" si="25"/>
        <v>11602856.935773496</v>
      </c>
      <c r="V31" s="296">
        <f t="shared" si="25"/>
        <v>11602856.935773496</v>
      </c>
      <c r="W31" s="296">
        <f t="shared" si="25"/>
        <v>11602856.935773496</v>
      </c>
      <c r="X31" s="296">
        <f t="shared" si="25"/>
        <v>11602856.935773496</v>
      </c>
      <c r="Y31" s="296">
        <f t="shared" si="25"/>
        <v>11602856.935773496</v>
      </c>
      <c r="Z31" s="296">
        <f t="shared" si="25"/>
        <v>11602856.935773496</v>
      </c>
      <c r="AA31" s="296">
        <f t="shared" si="25"/>
        <v>11602856.935773496</v>
      </c>
      <c r="AB31" s="296">
        <f t="shared" si="25"/>
        <v>11602856.935773496</v>
      </c>
      <c r="AC31" s="296">
        <f t="shared" si="25"/>
        <v>11602856.935773496</v>
      </c>
      <c r="AD31" s="296">
        <f t="shared" si="25"/>
        <v>11602856.935773496</v>
      </c>
      <c r="AE31" s="296">
        <f t="shared" si="25"/>
        <v>11602856.935773496</v>
      </c>
      <c r="AF31" s="296">
        <f t="shared" si="25"/>
        <v>11602856.935773496</v>
      </c>
      <c r="AG31" s="296">
        <f t="shared" si="25"/>
        <v>11602856.935773496</v>
      </c>
      <c r="AH31" s="296">
        <f t="shared" si="25"/>
        <v>11602856.935773496</v>
      </c>
      <c r="AI31" s="296">
        <f t="shared" si="25"/>
        <v>11602856.935773496</v>
      </c>
      <c r="AJ31" s="296">
        <f t="shared" si="25"/>
        <v>11602856.935773496</v>
      </c>
      <c r="AK31" s="296">
        <f t="shared" si="25"/>
        <v>11602856.935773496</v>
      </c>
      <c r="AL31" s="296">
        <f t="shared" si="25"/>
        <v>11602856.935773496</v>
      </c>
      <c r="AM31" s="296">
        <f t="shared" si="25"/>
        <v>11602856.935773496</v>
      </c>
      <c r="AN31" s="296">
        <f t="shared" si="25"/>
        <v>11602856.935773496</v>
      </c>
      <c r="AO31" s="296">
        <f t="shared" si="25"/>
        <v>11602856.935773496</v>
      </c>
      <c r="AP31" s="296">
        <f t="shared" si="25"/>
        <v>11602856.935773496</v>
      </c>
      <c r="AQ31" s="296">
        <f t="shared" si="25"/>
        <v>11602856.935773496</v>
      </c>
      <c r="AR31" s="296">
        <f t="shared" si="25"/>
        <v>11602856.935773496</v>
      </c>
      <c r="AS31" s="296">
        <f t="shared" si="25"/>
        <v>11602856.935773496</v>
      </c>
      <c r="AT31" s="296">
        <f t="shared" si="25"/>
        <v>11602856.935773496</v>
      </c>
      <c r="AU31" s="296">
        <f t="shared" si="25"/>
        <v>11602856.935773496</v>
      </c>
      <c r="AV31" s="296">
        <f t="shared" si="25"/>
        <v>11602856.935773496</v>
      </c>
      <c r="AW31" s="296">
        <f t="shared" si="25"/>
        <v>11602856.935773496</v>
      </c>
      <c r="AX31" s="296">
        <f t="shared" si="25"/>
        <v>11602856.935773496</v>
      </c>
      <c r="AY31" s="296">
        <f t="shared" si="25"/>
        <v>11602856.935773496</v>
      </c>
      <c r="AZ31" s="296">
        <f t="shared" si="25"/>
        <v>11602856.935773496</v>
      </c>
      <c r="BA31" s="296">
        <f t="shared" si="25"/>
        <v>11602856.935773496</v>
      </c>
      <c r="BB31" s="296">
        <f t="shared" si="25"/>
        <v>11602856.935773496</v>
      </c>
      <c r="BC31" s="296">
        <f t="shared" si="25"/>
        <v>11602856.935773496</v>
      </c>
      <c r="BD31" s="296">
        <f t="shared" si="25"/>
        <v>11602856.935773496</v>
      </c>
      <c r="BE31" s="296">
        <f t="shared" si="25"/>
        <v>11602856.935773496</v>
      </c>
      <c r="BF31" s="296">
        <f t="shared" si="25"/>
        <v>11602856.935773496</v>
      </c>
      <c r="BG31" s="296">
        <f t="shared" si="25"/>
        <v>11602856.935773496</v>
      </c>
      <c r="BH31" s="296">
        <f t="shared" si="25"/>
        <v>11602856.935773496</v>
      </c>
      <c r="BI31" s="296">
        <f t="shared" si="25"/>
        <v>11602856.935773496</v>
      </c>
      <c r="BJ31" s="296">
        <f t="shared" si="25"/>
        <v>11602856.935773496</v>
      </c>
      <c r="BK31" s="296">
        <f t="shared" si="25"/>
        <v>11602856.935773496</v>
      </c>
      <c r="BL31" s="296">
        <f t="shared" si="25"/>
        <v>11602856.935773496</v>
      </c>
      <c r="BM31" s="296">
        <f t="shared" si="25"/>
        <v>11602856.935773496</v>
      </c>
      <c r="BN31" s="296">
        <f t="shared" si="25"/>
        <v>11602856.935773496</v>
      </c>
      <c r="BO31" s="296">
        <f t="shared" si="25"/>
        <v>11602856.935773496</v>
      </c>
      <c r="BP31" s="296">
        <f t="shared" ref="BP31:CH31" si="26">SUM(BP20:BP30)</f>
        <v>11602856.935773496</v>
      </c>
      <c r="BQ31" s="296">
        <f t="shared" si="26"/>
        <v>11602856.935773496</v>
      </c>
      <c r="BR31" s="296">
        <f t="shared" si="26"/>
        <v>11602856.935773496</v>
      </c>
      <c r="BS31" s="296">
        <f t="shared" si="26"/>
        <v>11602856.935773496</v>
      </c>
      <c r="BT31" s="296">
        <f t="shared" si="26"/>
        <v>11602856.935773496</v>
      </c>
      <c r="BU31" s="296">
        <f t="shared" si="26"/>
        <v>11602856.935773496</v>
      </c>
      <c r="BV31" s="296">
        <f t="shared" si="26"/>
        <v>11602856.935773496</v>
      </c>
      <c r="BW31" s="296">
        <f t="shared" si="26"/>
        <v>11602856.935773496</v>
      </c>
      <c r="BX31" s="296">
        <f t="shared" si="26"/>
        <v>11602856.935773496</v>
      </c>
      <c r="BY31" s="296">
        <f t="shared" si="26"/>
        <v>11602856.935773496</v>
      </c>
      <c r="BZ31" s="296">
        <f t="shared" si="26"/>
        <v>11602856.935773496</v>
      </c>
      <c r="CA31" s="296">
        <f t="shared" si="26"/>
        <v>11602856.935773496</v>
      </c>
      <c r="CB31" s="296">
        <f t="shared" si="26"/>
        <v>11602856.935773496</v>
      </c>
      <c r="CC31" s="296">
        <f t="shared" si="26"/>
        <v>11602856.935773496</v>
      </c>
      <c r="CD31" s="296">
        <f t="shared" si="26"/>
        <v>11602856.935773496</v>
      </c>
      <c r="CE31" s="296">
        <f t="shared" si="26"/>
        <v>11602856.935773496</v>
      </c>
      <c r="CF31" s="296">
        <f t="shared" si="26"/>
        <v>11602856.935773496</v>
      </c>
      <c r="CG31" s="296">
        <f t="shared" si="26"/>
        <v>11602856.935773496</v>
      </c>
      <c r="CH31" s="299">
        <f t="shared" si="26"/>
        <v>11602856.935773496</v>
      </c>
    </row>
    <row r="32" spans="1:86" s="49" customFormat="1" x14ac:dyDescent="0.3">
      <c r="A32" s="8"/>
      <c r="B32" s="330"/>
      <c r="C32" s="9"/>
      <c r="D32" s="330"/>
      <c r="E32" s="9"/>
      <c r="F32" s="330"/>
      <c r="G32" s="330"/>
      <c r="H32" s="9"/>
      <c r="I32" s="330"/>
      <c r="J32" s="330"/>
      <c r="K32" s="9"/>
      <c r="L32" s="330"/>
      <c r="M32" s="330"/>
      <c r="N32" s="407" t="s">
        <v>147</v>
      </c>
      <c r="O32" s="406">
        <f>SUM(C5:N15)</f>
        <v>11602856.935773496</v>
      </c>
      <c r="P32" s="330"/>
      <c r="Q32" s="9"/>
      <c r="R32" s="330"/>
      <c r="S32" s="330"/>
      <c r="T32" s="9"/>
      <c r="U32" s="330"/>
      <c r="V32" s="330"/>
      <c r="W32" s="9"/>
      <c r="X32" s="330"/>
      <c r="Y32" s="330"/>
      <c r="Z32" s="9"/>
      <c r="AA32" s="330"/>
      <c r="AB32" s="330"/>
      <c r="AC32" s="9"/>
      <c r="AD32" s="330"/>
      <c r="AE32" s="330"/>
      <c r="AF32" s="9"/>
      <c r="AG32" s="330"/>
      <c r="AH32" s="330"/>
      <c r="AI32" s="9"/>
      <c r="AJ32" s="330"/>
      <c r="AK32" s="330"/>
      <c r="AL32" s="9"/>
      <c r="AM32" s="330"/>
      <c r="AN32" s="330"/>
      <c r="AO32" s="9"/>
      <c r="AP32" s="330"/>
      <c r="AQ32" s="330"/>
      <c r="AR32" s="9"/>
      <c r="AS32" s="330"/>
      <c r="AT32" s="330"/>
      <c r="AU32" s="9"/>
      <c r="AV32" s="330"/>
      <c r="AW32" s="330"/>
      <c r="AX32" s="9"/>
      <c r="AY32" s="330"/>
      <c r="AZ32" s="330"/>
      <c r="BA32" s="9"/>
      <c r="BB32" s="330"/>
      <c r="BC32" s="330"/>
      <c r="BD32" s="9"/>
      <c r="BE32" s="330"/>
      <c r="BF32" s="330"/>
      <c r="BG32" s="9"/>
      <c r="BH32" s="330"/>
      <c r="BI32" s="330"/>
      <c r="BJ32" s="9"/>
      <c r="BK32" s="330"/>
      <c r="BL32" s="330"/>
      <c r="BM32" s="9"/>
      <c r="BN32" s="330"/>
      <c r="BO32" s="330"/>
      <c r="BP32" s="9"/>
      <c r="BQ32" s="330"/>
      <c r="BR32" s="330"/>
      <c r="BS32" s="9"/>
      <c r="BT32" s="330"/>
      <c r="BU32" s="330"/>
      <c r="BV32" s="9"/>
      <c r="BW32" s="330"/>
      <c r="BX32" s="330"/>
      <c r="BY32" s="9"/>
      <c r="BZ32" s="330"/>
      <c r="CA32" s="330"/>
      <c r="CB32" s="9"/>
      <c r="CC32" s="330"/>
      <c r="CD32" s="330"/>
      <c r="CE32" s="9"/>
      <c r="CF32" s="330"/>
      <c r="CG32" s="330"/>
      <c r="CH32" s="9"/>
    </row>
    <row r="33" spans="1:86" s="49" customFormat="1" ht="15" thickBot="1" x14ac:dyDescent="0.35"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52"/>
      <c r="BF33" s="152"/>
      <c r="BG33" s="152"/>
      <c r="BH33" s="152"/>
      <c r="BI33" s="152"/>
      <c r="BJ33" s="152"/>
      <c r="BK33" s="152"/>
      <c r="BL33" s="152"/>
      <c r="BM33" s="152"/>
      <c r="BN33" s="152"/>
      <c r="BO33" s="152"/>
      <c r="BP33" s="152"/>
      <c r="BQ33" s="152"/>
      <c r="BR33" s="152"/>
      <c r="BS33" s="152"/>
      <c r="BT33" s="152"/>
      <c r="BU33" s="152"/>
      <c r="BV33" s="152"/>
      <c r="BW33" s="152"/>
      <c r="BX33" s="152"/>
      <c r="BY33" s="152"/>
      <c r="BZ33" s="152"/>
      <c r="CA33" s="152"/>
      <c r="CB33" s="152"/>
      <c r="CC33" s="152"/>
      <c r="CD33" s="152"/>
      <c r="CE33" s="152"/>
      <c r="CF33" s="152"/>
      <c r="CG33" s="152"/>
      <c r="CH33" s="152"/>
    </row>
    <row r="34" spans="1:86" ht="15.6" x14ac:dyDescent="0.3">
      <c r="A34" s="547" t="s">
        <v>129</v>
      </c>
      <c r="B34" s="18" t="s">
        <v>124</v>
      </c>
      <c r="C34" s="292">
        <v>43831</v>
      </c>
      <c r="D34" s="292">
        <v>43862</v>
      </c>
      <c r="E34" s="292">
        <v>43891</v>
      </c>
      <c r="F34" s="292">
        <v>43922</v>
      </c>
      <c r="G34" s="292">
        <v>43952</v>
      </c>
      <c r="H34" s="292">
        <v>43983</v>
      </c>
      <c r="I34" s="292">
        <v>44013</v>
      </c>
      <c r="J34" s="292">
        <v>44044</v>
      </c>
      <c r="K34" s="292">
        <v>44075</v>
      </c>
      <c r="L34" s="292">
        <v>44105</v>
      </c>
      <c r="M34" s="292">
        <v>44136</v>
      </c>
      <c r="N34" s="292">
        <v>44166</v>
      </c>
      <c r="O34" s="292">
        <v>44197</v>
      </c>
      <c r="P34" s="292">
        <v>44228</v>
      </c>
      <c r="Q34" s="292">
        <v>44256</v>
      </c>
      <c r="R34" s="292">
        <v>44287</v>
      </c>
      <c r="S34" s="292">
        <v>44317</v>
      </c>
      <c r="T34" s="292">
        <v>44348</v>
      </c>
      <c r="U34" s="292">
        <v>44378</v>
      </c>
      <c r="V34" s="292">
        <v>44409</v>
      </c>
      <c r="W34" s="292">
        <v>44440</v>
      </c>
      <c r="X34" s="292">
        <v>44470</v>
      </c>
      <c r="Y34" s="292">
        <v>44501</v>
      </c>
      <c r="Z34" s="292">
        <v>44531</v>
      </c>
      <c r="AA34" s="292">
        <v>44562</v>
      </c>
      <c r="AB34" s="292">
        <v>44593</v>
      </c>
      <c r="AC34" s="292">
        <v>44621</v>
      </c>
      <c r="AD34" s="292">
        <v>44652</v>
      </c>
      <c r="AE34" s="292">
        <v>44682</v>
      </c>
      <c r="AF34" s="292">
        <v>44713</v>
      </c>
      <c r="AG34" s="292">
        <v>44743</v>
      </c>
      <c r="AH34" s="292">
        <v>44774</v>
      </c>
      <c r="AI34" s="292">
        <v>44805</v>
      </c>
      <c r="AJ34" s="292">
        <v>44835</v>
      </c>
      <c r="AK34" s="292">
        <v>44866</v>
      </c>
      <c r="AL34" s="292">
        <v>44896</v>
      </c>
      <c r="AM34" s="292">
        <v>44927</v>
      </c>
      <c r="AN34" s="292">
        <v>44958</v>
      </c>
      <c r="AO34" s="292">
        <v>44986</v>
      </c>
      <c r="AP34" s="292">
        <v>45017</v>
      </c>
      <c r="AQ34" s="292">
        <v>45047</v>
      </c>
      <c r="AR34" s="292">
        <v>45078</v>
      </c>
      <c r="AS34" s="292">
        <v>45108</v>
      </c>
      <c r="AT34" s="292">
        <v>45139</v>
      </c>
      <c r="AU34" s="292">
        <v>45170</v>
      </c>
      <c r="AV34" s="292">
        <v>45200</v>
      </c>
      <c r="AW34" s="292">
        <v>45231</v>
      </c>
      <c r="AX34" s="292">
        <v>45261</v>
      </c>
      <c r="AY34" s="292">
        <v>45292</v>
      </c>
      <c r="AZ34" s="292">
        <v>45323</v>
      </c>
      <c r="BA34" s="292">
        <v>45352</v>
      </c>
      <c r="BB34" s="292">
        <v>45383</v>
      </c>
      <c r="BC34" s="292">
        <v>45413</v>
      </c>
      <c r="BD34" s="292">
        <v>45444</v>
      </c>
      <c r="BE34" s="292">
        <v>45474</v>
      </c>
      <c r="BF34" s="292">
        <v>45505</v>
      </c>
      <c r="BG34" s="292">
        <v>45536</v>
      </c>
      <c r="BH34" s="292">
        <v>45566</v>
      </c>
      <c r="BI34" s="292">
        <v>45597</v>
      </c>
      <c r="BJ34" s="292">
        <v>45627</v>
      </c>
      <c r="BK34" s="292">
        <v>45658</v>
      </c>
      <c r="BL34" s="292">
        <v>45689</v>
      </c>
      <c r="BM34" s="292">
        <v>45717</v>
      </c>
      <c r="BN34" s="292">
        <v>45748</v>
      </c>
      <c r="BO34" s="292">
        <v>45778</v>
      </c>
      <c r="BP34" s="292">
        <v>45809</v>
      </c>
      <c r="BQ34" s="292">
        <v>45839</v>
      </c>
      <c r="BR34" s="292">
        <v>45870</v>
      </c>
      <c r="BS34" s="292">
        <v>45901</v>
      </c>
      <c r="BT34" s="292">
        <v>45931</v>
      </c>
      <c r="BU34" s="292">
        <v>45962</v>
      </c>
      <c r="BV34" s="292">
        <v>45992</v>
      </c>
      <c r="BW34" s="292">
        <v>46023</v>
      </c>
      <c r="BX34" s="292">
        <v>46054</v>
      </c>
      <c r="BY34" s="292">
        <v>46082</v>
      </c>
      <c r="BZ34" s="292">
        <v>46113</v>
      </c>
      <c r="CA34" s="292">
        <v>46143</v>
      </c>
      <c r="CB34" s="292">
        <v>46174</v>
      </c>
      <c r="CC34" s="292">
        <v>46204</v>
      </c>
      <c r="CD34" s="292">
        <v>46235</v>
      </c>
      <c r="CE34" s="292">
        <v>46266</v>
      </c>
      <c r="CF34" s="292">
        <v>46296</v>
      </c>
      <c r="CG34" s="292">
        <v>46327</v>
      </c>
      <c r="CH34" s="293">
        <v>46357</v>
      </c>
    </row>
    <row r="35" spans="1:86" ht="15" customHeight="1" x14ac:dyDescent="0.3">
      <c r="A35" s="548"/>
      <c r="B35" s="11" t="str">
        <f t="shared" ref="B35:B46" si="27">B20</f>
        <v>Building Shell</v>
      </c>
      <c r="C35" s="3">
        <v>0</v>
      </c>
      <c r="D35" s="3">
        <v>0</v>
      </c>
      <c r="E35" s="3">
        <v>0</v>
      </c>
      <c r="F35" s="3">
        <v>0</v>
      </c>
      <c r="G35" s="3">
        <f>F35</f>
        <v>0</v>
      </c>
      <c r="H35" s="3">
        <f t="shared" ref="H35:BS35" si="28">G35</f>
        <v>0</v>
      </c>
      <c r="I35" s="3">
        <f t="shared" si="28"/>
        <v>0</v>
      </c>
      <c r="J35" s="3">
        <f t="shared" si="28"/>
        <v>0</v>
      </c>
      <c r="K35" s="3">
        <f t="shared" si="28"/>
        <v>0</v>
      </c>
      <c r="L35" s="3">
        <f t="shared" si="28"/>
        <v>0</v>
      </c>
      <c r="M35" s="3">
        <f t="shared" si="28"/>
        <v>0</v>
      </c>
      <c r="N35" s="3">
        <f t="shared" si="28"/>
        <v>0</v>
      </c>
      <c r="O35" s="3">
        <f t="shared" si="28"/>
        <v>0</v>
      </c>
      <c r="P35" s="3">
        <f t="shared" si="28"/>
        <v>0</v>
      </c>
      <c r="Q35" s="3">
        <f t="shared" si="28"/>
        <v>0</v>
      </c>
      <c r="R35" s="3">
        <f t="shared" si="28"/>
        <v>0</v>
      </c>
      <c r="S35" s="3">
        <f t="shared" si="28"/>
        <v>0</v>
      </c>
      <c r="T35" s="3">
        <f t="shared" si="28"/>
        <v>0</v>
      </c>
      <c r="U35" s="3">
        <f t="shared" si="28"/>
        <v>0</v>
      </c>
      <c r="V35" s="3">
        <f t="shared" si="28"/>
        <v>0</v>
      </c>
      <c r="W35" s="3">
        <f t="shared" si="28"/>
        <v>0</v>
      </c>
      <c r="X35" s="3">
        <f t="shared" si="28"/>
        <v>0</v>
      </c>
      <c r="Y35" s="3">
        <f t="shared" si="28"/>
        <v>0</v>
      </c>
      <c r="Z35" s="3">
        <f t="shared" si="28"/>
        <v>0</v>
      </c>
      <c r="AA35" s="3">
        <f t="shared" si="28"/>
        <v>0</v>
      </c>
      <c r="AB35" s="3">
        <f t="shared" si="28"/>
        <v>0</v>
      </c>
      <c r="AC35" s="3">
        <f t="shared" si="28"/>
        <v>0</v>
      </c>
      <c r="AD35" s="3">
        <f t="shared" si="28"/>
        <v>0</v>
      </c>
      <c r="AE35" s="3">
        <f t="shared" si="28"/>
        <v>0</v>
      </c>
      <c r="AF35" s="3">
        <f t="shared" si="28"/>
        <v>0</v>
      </c>
      <c r="AG35" s="3">
        <f t="shared" si="28"/>
        <v>0</v>
      </c>
      <c r="AH35" s="3">
        <f t="shared" si="28"/>
        <v>0</v>
      </c>
      <c r="AI35" s="3">
        <f t="shared" si="28"/>
        <v>0</v>
      </c>
      <c r="AJ35" s="3">
        <f t="shared" si="28"/>
        <v>0</v>
      </c>
      <c r="AK35" s="3">
        <f t="shared" si="28"/>
        <v>0</v>
      </c>
      <c r="AL35" s="3">
        <f t="shared" si="28"/>
        <v>0</v>
      </c>
      <c r="AM35" s="3">
        <f t="shared" si="28"/>
        <v>0</v>
      </c>
      <c r="AN35" s="3">
        <f t="shared" si="28"/>
        <v>0</v>
      </c>
      <c r="AO35" s="3">
        <f t="shared" si="28"/>
        <v>0</v>
      </c>
      <c r="AP35" s="3">
        <f t="shared" si="28"/>
        <v>0</v>
      </c>
      <c r="AQ35" s="3">
        <f t="shared" si="28"/>
        <v>0</v>
      </c>
      <c r="AR35" s="3">
        <f t="shared" si="28"/>
        <v>0</v>
      </c>
      <c r="AS35" s="3">
        <f t="shared" si="28"/>
        <v>0</v>
      </c>
      <c r="AT35" s="3">
        <f t="shared" si="28"/>
        <v>0</v>
      </c>
      <c r="AU35" s="3">
        <f t="shared" si="28"/>
        <v>0</v>
      </c>
      <c r="AV35" s="3">
        <f t="shared" si="28"/>
        <v>0</v>
      </c>
      <c r="AW35" s="3">
        <f t="shared" si="28"/>
        <v>0</v>
      </c>
      <c r="AX35" s="3">
        <f t="shared" si="28"/>
        <v>0</v>
      </c>
      <c r="AY35" s="3">
        <f t="shared" si="28"/>
        <v>0</v>
      </c>
      <c r="AZ35" s="3">
        <f t="shared" si="28"/>
        <v>0</v>
      </c>
      <c r="BA35" s="3">
        <f t="shared" si="28"/>
        <v>0</v>
      </c>
      <c r="BB35" s="3">
        <f t="shared" si="28"/>
        <v>0</v>
      </c>
      <c r="BC35" s="3">
        <f t="shared" si="28"/>
        <v>0</v>
      </c>
      <c r="BD35" s="3">
        <f t="shared" si="28"/>
        <v>0</v>
      </c>
      <c r="BE35" s="3">
        <f t="shared" si="28"/>
        <v>0</v>
      </c>
      <c r="BF35" s="3">
        <f t="shared" si="28"/>
        <v>0</v>
      </c>
      <c r="BG35" s="3">
        <f t="shared" si="28"/>
        <v>0</v>
      </c>
      <c r="BH35" s="3">
        <f t="shared" si="28"/>
        <v>0</v>
      </c>
      <c r="BI35" s="3">
        <f t="shared" si="28"/>
        <v>0</v>
      </c>
      <c r="BJ35" s="3">
        <f t="shared" si="28"/>
        <v>0</v>
      </c>
      <c r="BK35" s="3">
        <f t="shared" si="28"/>
        <v>0</v>
      </c>
      <c r="BL35" s="3">
        <f t="shared" si="28"/>
        <v>0</v>
      </c>
      <c r="BM35" s="3">
        <f t="shared" si="28"/>
        <v>0</v>
      </c>
      <c r="BN35" s="3">
        <f t="shared" si="28"/>
        <v>0</v>
      </c>
      <c r="BO35" s="3">
        <f t="shared" si="28"/>
        <v>0</v>
      </c>
      <c r="BP35" s="3">
        <f t="shared" si="28"/>
        <v>0</v>
      </c>
      <c r="BQ35" s="3">
        <f t="shared" si="28"/>
        <v>0</v>
      </c>
      <c r="BR35" s="3">
        <f t="shared" si="28"/>
        <v>0</v>
      </c>
      <c r="BS35" s="3">
        <f t="shared" si="28"/>
        <v>0</v>
      </c>
      <c r="BT35" s="3">
        <f t="shared" ref="BT35:CH35" si="29">BS35</f>
        <v>0</v>
      </c>
      <c r="BU35" s="3">
        <f t="shared" si="29"/>
        <v>0</v>
      </c>
      <c r="BV35" s="3">
        <f t="shared" si="29"/>
        <v>0</v>
      </c>
      <c r="BW35" s="3">
        <f t="shared" si="29"/>
        <v>0</v>
      </c>
      <c r="BX35" s="3">
        <f t="shared" si="29"/>
        <v>0</v>
      </c>
      <c r="BY35" s="3">
        <f t="shared" si="29"/>
        <v>0</v>
      </c>
      <c r="BZ35" s="3">
        <f t="shared" si="29"/>
        <v>0</v>
      </c>
      <c r="CA35" s="3">
        <f t="shared" si="29"/>
        <v>0</v>
      </c>
      <c r="CB35" s="3">
        <f t="shared" si="29"/>
        <v>0</v>
      </c>
      <c r="CC35" s="3">
        <f t="shared" si="29"/>
        <v>0</v>
      </c>
      <c r="CD35" s="3">
        <f t="shared" si="29"/>
        <v>0</v>
      </c>
      <c r="CE35" s="3">
        <f t="shared" si="29"/>
        <v>0</v>
      </c>
      <c r="CF35" s="3">
        <f t="shared" si="29"/>
        <v>0</v>
      </c>
      <c r="CG35" s="3">
        <f t="shared" si="29"/>
        <v>0</v>
      </c>
      <c r="CH35" s="12">
        <f t="shared" si="29"/>
        <v>0</v>
      </c>
    </row>
    <row r="36" spans="1:86" x14ac:dyDescent="0.3">
      <c r="A36" s="548"/>
      <c r="B36" s="13" t="str">
        <f t="shared" si="27"/>
        <v>Cooling</v>
      </c>
      <c r="C36" s="3">
        <v>0</v>
      </c>
      <c r="D36" s="3">
        <v>0</v>
      </c>
      <c r="E36" s="3">
        <v>0</v>
      </c>
      <c r="F36" s="3">
        <v>0</v>
      </c>
      <c r="G36" s="3">
        <f t="shared" ref="G36:BR36" si="30">F36</f>
        <v>0</v>
      </c>
      <c r="H36" s="3">
        <f t="shared" si="30"/>
        <v>0</v>
      </c>
      <c r="I36" s="3">
        <f t="shared" si="30"/>
        <v>0</v>
      </c>
      <c r="J36" s="3">
        <f t="shared" si="30"/>
        <v>0</v>
      </c>
      <c r="K36" s="3">
        <f t="shared" si="30"/>
        <v>0</v>
      </c>
      <c r="L36" s="3">
        <f t="shared" si="30"/>
        <v>0</v>
      </c>
      <c r="M36" s="3">
        <f t="shared" si="30"/>
        <v>0</v>
      </c>
      <c r="N36" s="3">
        <f t="shared" si="30"/>
        <v>0</v>
      </c>
      <c r="O36" s="3">
        <f t="shared" si="30"/>
        <v>0</v>
      </c>
      <c r="P36" s="3">
        <f t="shared" si="30"/>
        <v>0</v>
      </c>
      <c r="Q36" s="3">
        <f t="shared" si="30"/>
        <v>0</v>
      </c>
      <c r="R36" s="3">
        <f t="shared" si="30"/>
        <v>0</v>
      </c>
      <c r="S36" s="3">
        <f t="shared" si="30"/>
        <v>0</v>
      </c>
      <c r="T36" s="3">
        <f t="shared" si="30"/>
        <v>0</v>
      </c>
      <c r="U36" s="3">
        <f t="shared" si="30"/>
        <v>0</v>
      </c>
      <c r="V36" s="3">
        <f t="shared" si="30"/>
        <v>0</v>
      </c>
      <c r="W36" s="3">
        <f t="shared" si="30"/>
        <v>0</v>
      </c>
      <c r="X36" s="3">
        <f t="shared" si="30"/>
        <v>0</v>
      </c>
      <c r="Y36" s="3">
        <f t="shared" si="30"/>
        <v>0</v>
      </c>
      <c r="Z36" s="3">
        <f t="shared" si="30"/>
        <v>0</v>
      </c>
      <c r="AA36" s="3">
        <f t="shared" si="30"/>
        <v>0</v>
      </c>
      <c r="AB36" s="3">
        <f t="shared" si="30"/>
        <v>0</v>
      </c>
      <c r="AC36" s="3">
        <f t="shared" si="30"/>
        <v>0</v>
      </c>
      <c r="AD36" s="3">
        <f t="shared" si="30"/>
        <v>0</v>
      </c>
      <c r="AE36" s="3">
        <f t="shared" si="30"/>
        <v>0</v>
      </c>
      <c r="AF36" s="3">
        <f t="shared" si="30"/>
        <v>0</v>
      </c>
      <c r="AG36" s="3">
        <f t="shared" si="30"/>
        <v>0</v>
      </c>
      <c r="AH36" s="3">
        <f t="shared" si="30"/>
        <v>0</v>
      </c>
      <c r="AI36" s="3">
        <f t="shared" si="30"/>
        <v>0</v>
      </c>
      <c r="AJ36" s="3">
        <f t="shared" si="30"/>
        <v>0</v>
      </c>
      <c r="AK36" s="3">
        <f t="shared" si="30"/>
        <v>0</v>
      </c>
      <c r="AL36" s="3">
        <f t="shared" si="30"/>
        <v>0</v>
      </c>
      <c r="AM36" s="3">
        <f t="shared" si="30"/>
        <v>0</v>
      </c>
      <c r="AN36" s="3">
        <f t="shared" si="30"/>
        <v>0</v>
      </c>
      <c r="AO36" s="3">
        <f t="shared" si="30"/>
        <v>0</v>
      </c>
      <c r="AP36" s="3">
        <f t="shared" si="30"/>
        <v>0</v>
      </c>
      <c r="AQ36" s="3">
        <f t="shared" si="30"/>
        <v>0</v>
      </c>
      <c r="AR36" s="3">
        <f t="shared" si="30"/>
        <v>0</v>
      </c>
      <c r="AS36" s="3">
        <f t="shared" si="30"/>
        <v>0</v>
      </c>
      <c r="AT36" s="3">
        <f t="shared" si="30"/>
        <v>0</v>
      </c>
      <c r="AU36" s="3">
        <f t="shared" si="30"/>
        <v>0</v>
      </c>
      <c r="AV36" s="3">
        <f t="shared" si="30"/>
        <v>0</v>
      </c>
      <c r="AW36" s="3">
        <f t="shared" si="30"/>
        <v>0</v>
      </c>
      <c r="AX36" s="3">
        <f t="shared" si="30"/>
        <v>0</v>
      </c>
      <c r="AY36" s="3">
        <f t="shared" si="30"/>
        <v>0</v>
      </c>
      <c r="AZ36" s="3">
        <f t="shared" si="30"/>
        <v>0</v>
      </c>
      <c r="BA36" s="3">
        <f t="shared" si="30"/>
        <v>0</v>
      </c>
      <c r="BB36" s="3">
        <f t="shared" si="30"/>
        <v>0</v>
      </c>
      <c r="BC36" s="3">
        <f t="shared" si="30"/>
        <v>0</v>
      </c>
      <c r="BD36" s="3">
        <f t="shared" si="30"/>
        <v>0</v>
      </c>
      <c r="BE36" s="3">
        <f t="shared" si="30"/>
        <v>0</v>
      </c>
      <c r="BF36" s="3">
        <f t="shared" si="30"/>
        <v>0</v>
      </c>
      <c r="BG36" s="3">
        <f t="shared" si="30"/>
        <v>0</v>
      </c>
      <c r="BH36" s="3">
        <f t="shared" si="30"/>
        <v>0</v>
      </c>
      <c r="BI36" s="3">
        <f t="shared" si="30"/>
        <v>0</v>
      </c>
      <c r="BJ36" s="3">
        <f t="shared" si="30"/>
        <v>0</v>
      </c>
      <c r="BK36" s="3">
        <f t="shared" si="30"/>
        <v>0</v>
      </c>
      <c r="BL36" s="3">
        <f t="shared" si="30"/>
        <v>0</v>
      </c>
      <c r="BM36" s="3">
        <f t="shared" si="30"/>
        <v>0</v>
      </c>
      <c r="BN36" s="3">
        <f t="shared" si="30"/>
        <v>0</v>
      </c>
      <c r="BO36" s="3">
        <f t="shared" si="30"/>
        <v>0</v>
      </c>
      <c r="BP36" s="3">
        <f t="shared" si="30"/>
        <v>0</v>
      </c>
      <c r="BQ36" s="3">
        <f t="shared" si="30"/>
        <v>0</v>
      </c>
      <c r="BR36" s="3">
        <f t="shared" si="30"/>
        <v>0</v>
      </c>
      <c r="BS36" s="3">
        <f t="shared" ref="BS36:CH36" si="31">BR36</f>
        <v>0</v>
      </c>
      <c r="BT36" s="3">
        <f t="shared" si="31"/>
        <v>0</v>
      </c>
      <c r="BU36" s="3">
        <f t="shared" si="31"/>
        <v>0</v>
      </c>
      <c r="BV36" s="3">
        <f t="shared" si="31"/>
        <v>0</v>
      </c>
      <c r="BW36" s="3">
        <f t="shared" si="31"/>
        <v>0</v>
      </c>
      <c r="BX36" s="3">
        <f t="shared" si="31"/>
        <v>0</v>
      </c>
      <c r="BY36" s="3">
        <f t="shared" si="31"/>
        <v>0</v>
      </c>
      <c r="BZ36" s="3">
        <f t="shared" si="31"/>
        <v>0</v>
      </c>
      <c r="CA36" s="3">
        <f t="shared" si="31"/>
        <v>0</v>
      </c>
      <c r="CB36" s="3">
        <f t="shared" si="31"/>
        <v>0</v>
      </c>
      <c r="CC36" s="3">
        <f t="shared" si="31"/>
        <v>0</v>
      </c>
      <c r="CD36" s="3">
        <f t="shared" si="31"/>
        <v>0</v>
      </c>
      <c r="CE36" s="3">
        <f t="shared" si="31"/>
        <v>0</v>
      </c>
      <c r="CF36" s="3">
        <f t="shared" si="31"/>
        <v>0</v>
      </c>
      <c r="CG36" s="3">
        <f t="shared" si="31"/>
        <v>0</v>
      </c>
      <c r="CH36" s="12">
        <f t="shared" si="31"/>
        <v>0</v>
      </c>
    </row>
    <row r="37" spans="1:86" x14ac:dyDescent="0.3">
      <c r="A37" s="548"/>
      <c r="B37" s="11" t="str">
        <f t="shared" si="27"/>
        <v>Freezer</v>
      </c>
      <c r="C37" s="3">
        <v>0</v>
      </c>
      <c r="D37" s="3">
        <v>0</v>
      </c>
      <c r="E37" s="3">
        <v>0</v>
      </c>
      <c r="F37" s="3">
        <v>0</v>
      </c>
      <c r="G37" s="3">
        <f t="shared" ref="G37:BR37" si="32">F37</f>
        <v>0</v>
      </c>
      <c r="H37" s="3">
        <f t="shared" si="32"/>
        <v>0</v>
      </c>
      <c r="I37" s="3">
        <f t="shared" si="32"/>
        <v>0</v>
      </c>
      <c r="J37" s="3">
        <f t="shared" si="32"/>
        <v>0</v>
      </c>
      <c r="K37" s="3">
        <f t="shared" si="32"/>
        <v>0</v>
      </c>
      <c r="L37" s="3">
        <f t="shared" si="32"/>
        <v>0</v>
      </c>
      <c r="M37" s="3">
        <f t="shared" si="32"/>
        <v>0</v>
      </c>
      <c r="N37" s="3">
        <f t="shared" si="32"/>
        <v>0</v>
      </c>
      <c r="O37" s="3">
        <f t="shared" si="32"/>
        <v>0</v>
      </c>
      <c r="P37" s="3">
        <f t="shared" si="32"/>
        <v>0</v>
      </c>
      <c r="Q37" s="3">
        <f t="shared" si="32"/>
        <v>0</v>
      </c>
      <c r="R37" s="3">
        <f t="shared" si="32"/>
        <v>0</v>
      </c>
      <c r="S37" s="3">
        <f t="shared" si="32"/>
        <v>0</v>
      </c>
      <c r="T37" s="3">
        <f t="shared" si="32"/>
        <v>0</v>
      </c>
      <c r="U37" s="3">
        <f t="shared" si="32"/>
        <v>0</v>
      </c>
      <c r="V37" s="3">
        <f t="shared" si="32"/>
        <v>0</v>
      </c>
      <c r="W37" s="3">
        <f t="shared" si="32"/>
        <v>0</v>
      </c>
      <c r="X37" s="3">
        <f t="shared" si="32"/>
        <v>0</v>
      </c>
      <c r="Y37" s="3">
        <f t="shared" si="32"/>
        <v>0</v>
      </c>
      <c r="Z37" s="3">
        <f t="shared" si="32"/>
        <v>0</v>
      </c>
      <c r="AA37" s="3">
        <f t="shared" si="32"/>
        <v>0</v>
      </c>
      <c r="AB37" s="3">
        <f t="shared" si="32"/>
        <v>0</v>
      </c>
      <c r="AC37" s="3">
        <f t="shared" si="32"/>
        <v>0</v>
      </c>
      <c r="AD37" s="3">
        <f t="shared" si="32"/>
        <v>0</v>
      </c>
      <c r="AE37" s="3">
        <f t="shared" si="32"/>
        <v>0</v>
      </c>
      <c r="AF37" s="3">
        <f t="shared" si="32"/>
        <v>0</v>
      </c>
      <c r="AG37" s="3">
        <f t="shared" si="32"/>
        <v>0</v>
      </c>
      <c r="AH37" s="3">
        <f t="shared" si="32"/>
        <v>0</v>
      </c>
      <c r="AI37" s="3">
        <f t="shared" si="32"/>
        <v>0</v>
      </c>
      <c r="AJ37" s="3">
        <f t="shared" si="32"/>
        <v>0</v>
      </c>
      <c r="AK37" s="3">
        <f t="shared" si="32"/>
        <v>0</v>
      </c>
      <c r="AL37" s="3">
        <f t="shared" si="32"/>
        <v>0</v>
      </c>
      <c r="AM37" s="3">
        <f t="shared" si="32"/>
        <v>0</v>
      </c>
      <c r="AN37" s="3">
        <f t="shared" si="32"/>
        <v>0</v>
      </c>
      <c r="AO37" s="3">
        <f t="shared" si="32"/>
        <v>0</v>
      </c>
      <c r="AP37" s="3">
        <f t="shared" si="32"/>
        <v>0</v>
      </c>
      <c r="AQ37" s="3">
        <f t="shared" si="32"/>
        <v>0</v>
      </c>
      <c r="AR37" s="3">
        <f t="shared" si="32"/>
        <v>0</v>
      </c>
      <c r="AS37" s="3">
        <f t="shared" si="32"/>
        <v>0</v>
      </c>
      <c r="AT37" s="3">
        <f t="shared" si="32"/>
        <v>0</v>
      </c>
      <c r="AU37" s="3">
        <f t="shared" si="32"/>
        <v>0</v>
      </c>
      <c r="AV37" s="3">
        <f t="shared" si="32"/>
        <v>0</v>
      </c>
      <c r="AW37" s="3">
        <f t="shared" si="32"/>
        <v>0</v>
      </c>
      <c r="AX37" s="3">
        <f t="shared" si="32"/>
        <v>0</v>
      </c>
      <c r="AY37" s="3">
        <f t="shared" si="32"/>
        <v>0</v>
      </c>
      <c r="AZ37" s="3">
        <f t="shared" si="32"/>
        <v>0</v>
      </c>
      <c r="BA37" s="3">
        <f t="shared" si="32"/>
        <v>0</v>
      </c>
      <c r="BB37" s="3">
        <f t="shared" si="32"/>
        <v>0</v>
      </c>
      <c r="BC37" s="3">
        <f t="shared" si="32"/>
        <v>0</v>
      </c>
      <c r="BD37" s="3">
        <f t="shared" si="32"/>
        <v>0</v>
      </c>
      <c r="BE37" s="3">
        <f t="shared" si="32"/>
        <v>0</v>
      </c>
      <c r="BF37" s="3">
        <f t="shared" si="32"/>
        <v>0</v>
      </c>
      <c r="BG37" s="3">
        <f t="shared" si="32"/>
        <v>0</v>
      </c>
      <c r="BH37" s="3">
        <f t="shared" si="32"/>
        <v>0</v>
      </c>
      <c r="BI37" s="3">
        <f t="shared" si="32"/>
        <v>0</v>
      </c>
      <c r="BJ37" s="3">
        <f t="shared" si="32"/>
        <v>0</v>
      </c>
      <c r="BK37" s="3">
        <f t="shared" si="32"/>
        <v>0</v>
      </c>
      <c r="BL37" s="3">
        <f t="shared" si="32"/>
        <v>0</v>
      </c>
      <c r="BM37" s="3">
        <f t="shared" si="32"/>
        <v>0</v>
      </c>
      <c r="BN37" s="3">
        <f t="shared" si="32"/>
        <v>0</v>
      </c>
      <c r="BO37" s="3">
        <f t="shared" si="32"/>
        <v>0</v>
      </c>
      <c r="BP37" s="3">
        <f t="shared" si="32"/>
        <v>0</v>
      </c>
      <c r="BQ37" s="3">
        <f t="shared" si="32"/>
        <v>0</v>
      </c>
      <c r="BR37" s="3">
        <f t="shared" si="32"/>
        <v>0</v>
      </c>
      <c r="BS37" s="3">
        <f t="shared" ref="BS37:CH37" si="33">BR37</f>
        <v>0</v>
      </c>
      <c r="BT37" s="3">
        <f t="shared" si="33"/>
        <v>0</v>
      </c>
      <c r="BU37" s="3">
        <f t="shared" si="33"/>
        <v>0</v>
      </c>
      <c r="BV37" s="3">
        <f t="shared" si="33"/>
        <v>0</v>
      </c>
      <c r="BW37" s="3">
        <f t="shared" si="33"/>
        <v>0</v>
      </c>
      <c r="BX37" s="3">
        <f t="shared" si="33"/>
        <v>0</v>
      </c>
      <c r="BY37" s="3">
        <f t="shared" si="33"/>
        <v>0</v>
      </c>
      <c r="BZ37" s="3">
        <f t="shared" si="33"/>
        <v>0</v>
      </c>
      <c r="CA37" s="3">
        <f t="shared" si="33"/>
        <v>0</v>
      </c>
      <c r="CB37" s="3">
        <f t="shared" si="33"/>
        <v>0</v>
      </c>
      <c r="CC37" s="3">
        <f t="shared" si="33"/>
        <v>0</v>
      </c>
      <c r="CD37" s="3">
        <f t="shared" si="33"/>
        <v>0</v>
      </c>
      <c r="CE37" s="3">
        <f t="shared" si="33"/>
        <v>0</v>
      </c>
      <c r="CF37" s="3">
        <f t="shared" si="33"/>
        <v>0</v>
      </c>
      <c r="CG37" s="3">
        <f t="shared" si="33"/>
        <v>0</v>
      </c>
      <c r="CH37" s="12">
        <f t="shared" si="33"/>
        <v>0</v>
      </c>
    </row>
    <row r="38" spans="1:86" x14ac:dyDescent="0.3">
      <c r="A38" s="548"/>
      <c r="B38" s="11" t="str">
        <f t="shared" si="27"/>
        <v>Heating</v>
      </c>
      <c r="C38" s="3">
        <v>0</v>
      </c>
      <c r="D38" s="3">
        <v>0</v>
      </c>
      <c r="E38" s="3">
        <v>0</v>
      </c>
      <c r="F38" s="3">
        <v>0</v>
      </c>
      <c r="G38" s="3">
        <f t="shared" ref="G38:BR38" si="34">F38</f>
        <v>0</v>
      </c>
      <c r="H38" s="3">
        <f t="shared" si="34"/>
        <v>0</v>
      </c>
      <c r="I38" s="3">
        <f t="shared" si="34"/>
        <v>0</v>
      </c>
      <c r="J38" s="3">
        <f t="shared" si="34"/>
        <v>0</v>
      </c>
      <c r="K38" s="3">
        <f t="shared" si="34"/>
        <v>0</v>
      </c>
      <c r="L38" s="3">
        <f t="shared" si="34"/>
        <v>0</v>
      </c>
      <c r="M38" s="3">
        <f t="shared" si="34"/>
        <v>0</v>
      </c>
      <c r="N38" s="3">
        <f t="shared" si="34"/>
        <v>0</v>
      </c>
      <c r="O38" s="3">
        <f t="shared" si="34"/>
        <v>0</v>
      </c>
      <c r="P38" s="3">
        <f t="shared" si="34"/>
        <v>0</v>
      </c>
      <c r="Q38" s="3">
        <f t="shared" si="34"/>
        <v>0</v>
      </c>
      <c r="R38" s="3">
        <f t="shared" si="34"/>
        <v>0</v>
      </c>
      <c r="S38" s="3">
        <f t="shared" si="34"/>
        <v>0</v>
      </c>
      <c r="T38" s="3">
        <f t="shared" si="34"/>
        <v>0</v>
      </c>
      <c r="U38" s="3">
        <f t="shared" si="34"/>
        <v>0</v>
      </c>
      <c r="V38" s="3">
        <f t="shared" si="34"/>
        <v>0</v>
      </c>
      <c r="W38" s="3">
        <f t="shared" si="34"/>
        <v>0</v>
      </c>
      <c r="X38" s="3">
        <f t="shared" si="34"/>
        <v>0</v>
      </c>
      <c r="Y38" s="3">
        <f t="shared" si="34"/>
        <v>0</v>
      </c>
      <c r="Z38" s="3">
        <f t="shared" si="34"/>
        <v>0</v>
      </c>
      <c r="AA38" s="3">
        <f t="shared" si="34"/>
        <v>0</v>
      </c>
      <c r="AB38" s="3">
        <f t="shared" si="34"/>
        <v>0</v>
      </c>
      <c r="AC38" s="3">
        <f t="shared" si="34"/>
        <v>0</v>
      </c>
      <c r="AD38" s="3">
        <f t="shared" si="34"/>
        <v>0</v>
      </c>
      <c r="AE38" s="3">
        <f t="shared" si="34"/>
        <v>0</v>
      </c>
      <c r="AF38" s="3">
        <f t="shared" si="34"/>
        <v>0</v>
      </c>
      <c r="AG38" s="3">
        <f t="shared" si="34"/>
        <v>0</v>
      </c>
      <c r="AH38" s="3">
        <f t="shared" si="34"/>
        <v>0</v>
      </c>
      <c r="AI38" s="3">
        <f t="shared" si="34"/>
        <v>0</v>
      </c>
      <c r="AJ38" s="3">
        <f t="shared" si="34"/>
        <v>0</v>
      </c>
      <c r="AK38" s="3">
        <f t="shared" si="34"/>
        <v>0</v>
      </c>
      <c r="AL38" s="3">
        <f t="shared" si="34"/>
        <v>0</v>
      </c>
      <c r="AM38" s="3">
        <f t="shared" si="34"/>
        <v>0</v>
      </c>
      <c r="AN38" s="3">
        <f t="shared" si="34"/>
        <v>0</v>
      </c>
      <c r="AO38" s="3">
        <f t="shared" si="34"/>
        <v>0</v>
      </c>
      <c r="AP38" s="3">
        <f t="shared" si="34"/>
        <v>0</v>
      </c>
      <c r="AQ38" s="3">
        <f t="shared" si="34"/>
        <v>0</v>
      </c>
      <c r="AR38" s="3">
        <f t="shared" si="34"/>
        <v>0</v>
      </c>
      <c r="AS38" s="3">
        <f t="shared" si="34"/>
        <v>0</v>
      </c>
      <c r="AT38" s="3">
        <f t="shared" si="34"/>
        <v>0</v>
      </c>
      <c r="AU38" s="3">
        <f t="shared" si="34"/>
        <v>0</v>
      </c>
      <c r="AV38" s="3">
        <f t="shared" si="34"/>
        <v>0</v>
      </c>
      <c r="AW38" s="3">
        <f t="shared" si="34"/>
        <v>0</v>
      </c>
      <c r="AX38" s="3">
        <f t="shared" si="34"/>
        <v>0</v>
      </c>
      <c r="AY38" s="3">
        <f t="shared" si="34"/>
        <v>0</v>
      </c>
      <c r="AZ38" s="3">
        <f t="shared" si="34"/>
        <v>0</v>
      </c>
      <c r="BA38" s="3">
        <f t="shared" si="34"/>
        <v>0</v>
      </c>
      <c r="BB38" s="3">
        <f t="shared" si="34"/>
        <v>0</v>
      </c>
      <c r="BC38" s="3">
        <f t="shared" si="34"/>
        <v>0</v>
      </c>
      <c r="BD38" s="3">
        <f t="shared" si="34"/>
        <v>0</v>
      </c>
      <c r="BE38" s="3">
        <f t="shared" si="34"/>
        <v>0</v>
      </c>
      <c r="BF38" s="3">
        <f t="shared" si="34"/>
        <v>0</v>
      </c>
      <c r="BG38" s="3">
        <f t="shared" si="34"/>
        <v>0</v>
      </c>
      <c r="BH38" s="3">
        <f t="shared" si="34"/>
        <v>0</v>
      </c>
      <c r="BI38" s="3">
        <f t="shared" si="34"/>
        <v>0</v>
      </c>
      <c r="BJ38" s="3">
        <f t="shared" si="34"/>
        <v>0</v>
      </c>
      <c r="BK38" s="3">
        <f t="shared" si="34"/>
        <v>0</v>
      </c>
      <c r="BL38" s="3">
        <f t="shared" si="34"/>
        <v>0</v>
      </c>
      <c r="BM38" s="3">
        <f t="shared" si="34"/>
        <v>0</v>
      </c>
      <c r="BN38" s="3">
        <f t="shared" si="34"/>
        <v>0</v>
      </c>
      <c r="BO38" s="3">
        <f t="shared" si="34"/>
        <v>0</v>
      </c>
      <c r="BP38" s="3">
        <f t="shared" si="34"/>
        <v>0</v>
      </c>
      <c r="BQ38" s="3">
        <f t="shared" si="34"/>
        <v>0</v>
      </c>
      <c r="BR38" s="3">
        <f t="shared" si="34"/>
        <v>0</v>
      </c>
      <c r="BS38" s="3">
        <f t="shared" ref="BS38:CH38" si="35">BR38</f>
        <v>0</v>
      </c>
      <c r="BT38" s="3">
        <f t="shared" si="35"/>
        <v>0</v>
      </c>
      <c r="BU38" s="3">
        <f t="shared" si="35"/>
        <v>0</v>
      </c>
      <c r="BV38" s="3">
        <f t="shared" si="35"/>
        <v>0</v>
      </c>
      <c r="BW38" s="3">
        <f t="shared" si="35"/>
        <v>0</v>
      </c>
      <c r="BX38" s="3">
        <f t="shared" si="35"/>
        <v>0</v>
      </c>
      <c r="BY38" s="3">
        <f t="shared" si="35"/>
        <v>0</v>
      </c>
      <c r="BZ38" s="3">
        <f t="shared" si="35"/>
        <v>0</v>
      </c>
      <c r="CA38" s="3">
        <f t="shared" si="35"/>
        <v>0</v>
      </c>
      <c r="CB38" s="3">
        <f t="shared" si="35"/>
        <v>0</v>
      </c>
      <c r="CC38" s="3">
        <f t="shared" si="35"/>
        <v>0</v>
      </c>
      <c r="CD38" s="3">
        <f t="shared" si="35"/>
        <v>0</v>
      </c>
      <c r="CE38" s="3">
        <f t="shared" si="35"/>
        <v>0</v>
      </c>
      <c r="CF38" s="3">
        <f t="shared" si="35"/>
        <v>0</v>
      </c>
      <c r="CG38" s="3">
        <f t="shared" si="35"/>
        <v>0</v>
      </c>
      <c r="CH38" s="12">
        <f t="shared" si="35"/>
        <v>0</v>
      </c>
    </row>
    <row r="39" spans="1:86" x14ac:dyDescent="0.3">
      <c r="A39" s="548"/>
      <c r="B39" s="13" t="str">
        <f t="shared" si="27"/>
        <v>HVAC</v>
      </c>
      <c r="C39" s="3">
        <v>0</v>
      </c>
      <c r="D39" s="3">
        <v>0</v>
      </c>
      <c r="E39" s="3">
        <v>0</v>
      </c>
      <c r="F39" s="3">
        <v>0</v>
      </c>
      <c r="G39" s="3">
        <f t="shared" ref="G39:BR39" si="36">F39</f>
        <v>0</v>
      </c>
      <c r="H39" s="3">
        <f t="shared" si="36"/>
        <v>0</v>
      </c>
      <c r="I39" s="3">
        <f t="shared" si="36"/>
        <v>0</v>
      </c>
      <c r="J39" s="3">
        <f t="shared" si="36"/>
        <v>0</v>
      </c>
      <c r="K39" s="3">
        <f t="shared" si="36"/>
        <v>0</v>
      </c>
      <c r="L39" s="3">
        <f t="shared" si="36"/>
        <v>0</v>
      </c>
      <c r="M39" s="3">
        <f t="shared" si="36"/>
        <v>0</v>
      </c>
      <c r="N39" s="3">
        <f t="shared" si="36"/>
        <v>0</v>
      </c>
      <c r="O39" s="3">
        <f t="shared" si="36"/>
        <v>0</v>
      </c>
      <c r="P39" s="3">
        <f t="shared" si="36"/>
        <v>0</v>
      </c>
      <c r="Q39" s="3">
        <f t="shared" si="36"/>
        <v>0</v>
      </c>
      <c r="R39" s="3">
        <f t="shared" si="36"/>
        <v>0</v>
      </c>
      <c r="S39" s="3">
        <f t="shared" si="36"/>
        <v>0</v>
      </c>
      <c r="T39" s="3">
        <f t="shared" si="36"/>
        <v>0</v>
      </c>
      <c r="U39" s="3">
        <f t="shared" si="36"/>
        <v>0</v>
      </c>
      <c r="V39" s="3">
        <f t="shared" si="36"/>
        <v>0</v>
      </c>
      <c r="W39" s="3">
        <f t="shared" si="36"/>
        <v>0</v>
      </c>
      <c r="X39" s="3">
        <f t="shared" si="36"/>
        <v>0</v>
      </c>
      <c r="Y39" s="3">
        <f t="shared" si="36"/>
        <v>0</v>
      </c>
      <c r="Z39" s="3">
        <f t="shared" si="36"/>
        <v>0</v>
      </c>
      <c r="AA39" s="3">
        <f t="shared" si="36"/>
        <v>0</v>
      </c>
      <c r="AB39" s="3">
        <f t="shared" si="36"/>
        <v>0</v>
      </c>
      <c r="AC39" s="3">
        <f t="shared" si="36"/>
        <v>0</v>
      </c>
      <c r="AD39" s="3">
        <f t="shared" si="36"/>
        <v>0</v>
      </c>
      <c r="AE39" s="3">
        <f t="shared" si="36"/>
        <v>0</v>
      </c>
      <c r="AF39" s="3">
        <f t="shared" si="36"/>
        <v>0</v>
      </c>
      <c r="AG39" s="3">
        <f t="shared" si="36"/>
        <v>0</v>
      </c>
      <c r="AH39" s="3">
        <f t="shared" si="36"/>
        <v>0</v>
      </c>
      <c r="AI39" s="3">
        <f t="shared" si="36"/>
        <v>0</v>
      </c>
      <c r="AJ39" s="3">
        <f t="shared" si="36"/>
        <v>0</v>
      </c>
      <c r="AK39" s="3">
        <f t="shared" si="36"/>
        <v>0</v>
      </c>
      <c r="AL39" s="3">
        <f t="shared" si="36"/>
        <v>0</v>
      </c>
      <c r="AM39" s="3">
        <f t="shared" si="36"/>
        <v>0</v>
      </c>
      <c r="AN39" s="3">
        <f t="shared" si="36"/>
        <v>0</v>
      </c>
      <c r="AO39" s="3">
        <f t="shared" si="36"/>
        <v>0</v>
      </c>
      <c r="AP39" s="3">
        <f t="shared" si="36"/>
        <v>0</v>
      </c>
      <c r="AQ39" s="3">
        <f t="shared" si="36"/>
        <v>0</v>
      </c>
      <c r="AR39" s="3">
        <f t="shared" si="36"/>
        <v>0</v>
      </c>
      <c r="AS39" s="3">
        <f t="shared" si="36"/>
        <v>0</v>
      </c>
      <c r="AT39" s="3">
        <f t="shared" si="36"/>
        <v>0</v>
      </c>
      <c r="AU39" s="3">
        <f t="shared" si="36"/>
        <v>0</v>
      </c>
      <c r="AV39" s="3">
        <f t="shared" si="36"/>
        <v>0</v>
      </c>
      <c r="AW39" s="3">
        <f t="shared" si="36"/>
        <v>0</v>
      </c>
      <c r="AX39" s="3">
        <f t="shared" si="36"/>
        <v>0</v>
      </c>
      <c r="AY39" s="3">
        <f t="shared" si="36"/>
        <v>0</v>
      </c>
      <c r="AZ39" s="3">
        <f t="shared" si="36"/>
        <v>0</v>
      </c>
      <c r="BA39" s="3">
        <f t="shared" si="36"/>
        <v>0</v>
      </c>
      <c r="BB39" s="3">
        <f t="shared" si="36"/>
        <v>0</v>
      </c>
      <c r="BC39" s="3">
        <f t="shared" si="36"/>
        <v>0</v>
      </c>
      <c r="BD39" s="3">
        <f t="shared" si="36"/>
        <v>0</v>
      </c>
      <c r="BE39" s="3">
        <f t="shared" si="36"/>
        <v>0</v>
      </c>
      <c r="BF39" s="3">
        <f t="shared" si="36"/>
        <v>0</v>
      </c>
      <c r="BG39" s="3">
        <f t="shared" si="36"/>
        <v>0</v>
      </c>
      <c r="BH39" s="3">
        <f t="shared" si="36"/>
        <v>0</v>
      </c>
      <c r="BI39" s="3">
        <f t="shared" si="36"/>
        <v>0</v>
      </c>
      <c r="BJ39" s="3">
        <f t="shared" si="36"/>
        <v>0</v>
      </c>
      <c r="BK39" s="3">
        <f t="shared" si="36"/>
        <v>0</v>
      </c>
      <c r="BL39" s="3">
        <f t="shared" si="36"/>
        <v>0</v>
      </c>
      <c r="BM39" s="3">
        <f t="shared" si="36"/>
        <v>0</v>
      </c>
      <c r="BN39" s="3">
        <f t="shared" si="36"/>
        <v>0</v>
      </c>
      <c r="BO39" s="3">
        <f t="shared" si="36"/>
        <v>0</v>
      </c>
      <c r="BP39" s="3">
        <f t="shared" si="36"/>
        <v>0</v>
      </c>
      <c r="BQ39" s="3">
        <f t="shared" si="36"/>
        <v>0</v>
      </c>
      <c r="BR39" s="3">
        <f t="shared" si="36"/>
        <v>0</v>
      </c>
      <c r="BS39" s="3">
        <f t="shared" ref="BS39:CH39" si="37">BR39</f>
        <v>0</v>
      </c>
      <c r="BT39" s="3">
        <f t="shared" si="37"/>
        <v>0</v>
      </c>
      <c r="BU39" s="3">
        <f t="shared" si="37"/>
        <v>0</v>
      </c>
      <c r="BV39" s="3">
        <f t="shared" si="37"/>
        <v>0</v>
      </c>
      <c r="BW39" s="3">
        <f t="shared" si="37"/>
        <v>0</v>
      </c>
      <c r="BX39" s="3">
        <f t="shared" si="37"/>
        <v>0</v>
      </c>
      <c r="BY39" s="3">
        <f t="shared" si="37"/>
        <v>0</v>
      </c>
      <c r="BZ39" s="3">
        <f t="shared" si="37"/>
        <v>0</v>
      </c>
      <c r="CA39" s="3">
        <f t="shared" si="37"/>
        <v>0</v>
      </c>
      <c r="CB39" s="3">
        <f t="shared" si="37"/>
        <v>0</v>
      </c>
      <c r="CC39" s="3">
        <f t="shared" si="37"/>
        <v>0</v>
      </c>
      <c r="CD39" s="3">
        <f t="shared" si="37"/>
        <v>0</v>
      </c>
      <c r="CE39" s="3">
        <f t="shared" si="37"/>
        <v>0</v>
      </c>
      <c r="CF39" s="3">
        <f t="shared" si="37"/>
        <v>0</v>
      </c>
      <c r="CG39" s="3">
        <f t="shared" si="37"/>
        <v>0</v>
      </c>
      <c r="CH39" s="12">
        <f t="shared" si="37"/>
        <v>0</v>
      </c>
    </row>
    <row r="40" spans="1:86" x14ac:dyDescent="0.3">
      <c r="A40" s="548"/>
      <c r="B40" s="11" t="str">
        <f t="shared" si="27"/>
        <v>Lighting</v>
      </c>
      <c r="C40" s="3">
        <v>0</v>
      </c>
      <c r="D40" s="3">
        <v>0</v>
      </c>
      <c r="E40" s="3">
        <v>0</v>
      </c>
      <c r="F40" s="3">
        <v>0</v>
      </c>
      <c r="G40" s="3">
        <f t="shared" ref="G40:BR40" si="38">F40</f>
        <v>0</v>
      </c>
      <c r="H40" s="3">
        <f t="shared" si="38"/>
        <v>0</v>
      </c>
      <c r="I40" s="3">
        <f t="shared" si="38"/>
        <v>0</v>
      </c>
      <c r="J40" s="3">
        <f t="shared" si="38"/>
        <v>0</v>
      </c>
      <c r="K40" s="3">
        <f t="shared" si="38"/>
        <v>0</v>
      </c>
      <c r="L40" s="3">
        <f t="shared" si="38"/>
        <v>0</v>
      </c>
      <c r="M40" s="3">
        <f t="shared" si="38"/>
        <v>0</v>
      </c>
      <c r="N40" s="3">
        <f t="shared" si="38"/>
        <v>0</v>
      </c>
      <c r="O40" s="3">
        <f t="shared" si="38"/>
        <v>0</v>
      </c>
      <c r="P40" s="3">
        <f t="shared" si="38"/>
        <v>0</v>
      </c>
      <c r="Q40" s="3">
        <f t="shared" si="38"/>
        <v>0</v>
      </c>
      <c r="R40" s="3">
        <f t="shared" si="38"/>
        <v>0</v>
      </c>
      <c r="S40" s="3">
        <f t="shared" si="38"/>
        <v>0</v>
      </c>
      <c r="T40" s="3">
        <f t="shared" si="38"/>
        <v>0</v>
      </c>
      <c r="U40" s="3">
        <f t="shared" si="38"/>
        <v>0</v>
      </c>
      <c r="V40" s="3">
        <f t="shared" si="38"/>
        <v>0</v>
      </c>
      <c r="W40" s="3">
        <f t="shared" si="38"/>
        <v>0</v>
      </c>
      <c r="X40" s="3">
        <f t="shared" si="38"/>
        <v>0</v>
      </c>
      <c r="Y40" s="3">
        <f t="shared" si="38"/>
        <v>0</v>
      </c>
      <c r="Z40" s="3">
        <f t="shared" si="38"/>
        <v>0</v>
      </c>
      <c r="AA40" s="3">
        <f t="shared" si="38"/>
        <v>0</v>
      </c>
      <c r="AB40" s="3">
        <f t="shared" si="38"/>
        <v>0</v>
      </c>
      <c r="AC40" s="3">
        <f t="shared" si="38"/>
        <v>0</v>
      </c>
      <c r="AD40" s="3">
        <f t="shared" si="38"/>
        <v>0</v>
      </c>
      <c r="AE40" s="3">
        <f t="shared" si="38"/>
        <v>0</v>
      </c>
      <c r="AF40" s="3">
        <f t="shared" si="38"/>
        <v>0</v>
      </c>
      <c r="AG40" s="3">
        <f t="shared" si="38"/>
        <v>0</v>
      </c>
      <c r="AH40" s="3">
        <f t="shared" si="38"/>
        <v>0</v>
      </c>
      <c r="AI40" s="3">
        <f t="shared" si="38"/>
        <v>0</v>
      </c>
      <c r="AJ40" s="3">
        <f t="shared" si="38"/>
        <v>0</v>
      </c>
      <c r="AK40" s="3">
        <f t="shared" si="38"/>
        <v>0</v>
      </c>
      <c r="AL40" s="3">
        <f t="shared" si="38"/>
        <v>0</v>
      </c>
      <c r="AM40" s="3">
        <f t="shared" si="38"/>
        <v>0</v>
      </c>
      <c r="AN40" s="3">
        <f t="shared" si="38"/>
        <v>0</v>
      </c>
      <c r="AO40" s="3">
        <f t="shared" si="38"/>
        <v>0</v>
      </c>
      <c r="AP40" s="3">
        <f t="shared" si="38"/>
        <v>0</v>
      </c>
      <c r="AQ40" s="3">
        <f t="shared" si="38"/>
        <v>0</v>
      </c>
      <c r="AR40" s="3">
        <f t="shared" si="38"/>
        <v>0</v>
      </c>
      <c r="AS40" s="3">
        <f t="shared" si="38"/>
        <v>0</v>
      </c>
      <c r="AT40" s="3">
        <f t="shared" si="38"/>
        <v>0</v>
      </c>
      <c r="AU40" s="3">
        <f t="shared" si="38"/>
        <v>0</v>
      </c>
      <c r="AV40" s="3">
        <f t="shared" si="38"/>
        <v>0</v>
      </c>
      <c r="AW40" s="3">
        <f t="shared" si="38"/>
        <v>0</v>
      </c>
      <c r="AX40" s="3">
        <f t="shared" si="38"/>
        <v>0</v>
      </c>
      <c r="AY40" s="3">
        <f t="shared" si="38"/>
        <v>0</v>
      </c>
      <c r="AZ40" s="3">
        <f t="shared" si="38"/>
        <v>0</v>
      </c>
      <c r="BA40" s="3">
        <f t="shared" si="38"/>
        <v>0</v>
      </c>
      <c r="BB40" s="3">
        <f t="shared" si="38"/>
        <v>0</v>
      </c>
      <c r="BC40" s="3">
        <f t="shared" si="38"/>
        <v>0</v>
      </c>
      <c r="BD40" s="3">
        <f t="shared" si="38"/>
        <v>0</v>
      </c>
      <c r="BE40" s="3">
        <f t="shared" si="38"/>
        <v>0</v>
      </c>
      <c r="BF40" s="3">
        <f t="shared" si="38"/>
        <v>0</v>
      </c>
      <c r="BG40" s="3">
        <f t="shared" si="38"/>
        <v>0</v>
      </c>
      <c r="BH40" s="3">
        <f t="shared" si="38"/>
        <v>0</v>
      </c>
      <c r="BI40" s="3">
        <f t="shared" si="38"/>
        <v>0</v>
      </c>
      <c r="BJ40" s="3">
        <f t="shared" si="38"/>
        <v>0</v>
      </c>
      <c r="BK40" s="3">
        <f t="shared" si="38"/>
        <v>0</v>
      </c>
      <c r="BL40" s="3">
        <f t="shared" si="38"/>
        <v>0</v>
      </c>
      <c r="BM40" s="3">
        <f t="shared" si="38"/>
        <v>0</v>
      </c>
      <c r="BN40" s="3">
        <f t="shared" si="38"/>
        <v>0</v>
      </c>
      <c r="BO40" s="3">
        <f t="shared" si="38"/>
        <v>0</v>
      </c>
      <c r="BP40" s="3">
        <f t="shared" si="38"/>
        <v>0</v>
      </c>
      <c r="BQ40" s="3">
        <f t="shared" si="38"/>
        <v>0</v>
      </c>
      <c r="BR40" s="3">
        <f t="shared" si="38"/>
        <v>0</v>
      </c>
      <c r="BS40" s="3">
        <f t="shared" ref="BS40:CH40" si="39">BR40</f>
        <v>0</v>
      </c>
      <c r="BT40" s="3">
        <f t="shared" si="39"/>
        <v>0</v>
      </c>
      <c r="BU40" s="3">
        <f t="shared" si="39"/>
        <v>0</v>
      </c>
      <c r="BV40" s="3">
        <f t="shared" si="39"/>
        <v>0</v>
      </c>
      <c r="BW40" s="3">
        <f t="shared" si="39"/>
        <v>0</v>
      </c>
      <c r="BX40" s="3">
        <f t="shared" si="39"/>
        <v>0</v>
      </c>
      <c r="BY40" s="3">
        <f t="shared" si="39"/>
        <v>0</v>
      </c>
      <c r="BZ40" s="3">
        <f t="shared" si="39"/>
        <v>0</v>
      </c>
      <c r="CA40" s="3">
        <f t="shared" si="39"/>
        <v>0</v>
      </c>
      <c r="CB40" s="3">
        <f t="shared" si="39"/>
        <v>0</v>
      </c>
      <c r="CC40" s="3">
        <f t="shared" si="39"/>
        <v>0</v>
      </c>
      <c r="CD40" s="3">
        <f t="shared" si="39"/>
        <v>0</v>
      </c>
      <c r="CE40" s="3">
        <f t="shared" si="39"/>
        <v>0</v>
      </c>
      <c r="CF40" s="3">
        <f t="shared" si="39"/>
        <v>0</v>
      </c>
      <c r="CG40" s="3">
        <f t="shared" si="39"/>
        <v>0</v>
      </c>
      <c r="CH40" s="12">
        <f t="shared" si="39"/>
        <v>0</v>
      </c>
    </row>
    <row r="41" spans="1:86" x14ac:dyDescent="0.3">
      <c r="A41" s="548"/>
      <c r="B41" s="11" t="str">
        <f t="shared" si="27"/>
        <v>Miscellaneous</v>
      </c>
      <c r="C41" s="3">
        <v>0</v>
      </c>
      <c r="D41" s="3">
        <v>0</v>
      </c>
      <c r="E41" s="3">
        <v>0</v>
      </c>
      <c r="F41" s="3">
        <v>0</v>
      </c>
      <c r="G41" s="3">
        <f t="shared" ref="G41:BR41" si="40">F41</f>
        <v>0</v>
      </c>
      <c r="H41" s="3">
        <f t="shared" si="40"/>
        <v>0</v>
      </c>
      <c r="I41" s="3">
        <f t="shared" si="40"/>
        <v>0</v>
      </c>
      <c r="J41" s="3">
        <f t="shared" si="40"/>
        <v>0</v>
      </c>
      <c r="K41" s="3">
        <f t="shared" si="40"/>
        <v>0</v>
      </c>
      <c r="L41" s="3">
        <f t="shared" si="40"/>
        <v>0</v>
      </c>
      <c r="M41" s="3">
        <f t="shared" si="40"/>
        <v>0</v>
      </c>
      <c r="N41" s="3">
        <f t="shared" si="40"/>
        <v>0</v>
      </c>
      <c r="O41" s="3">
        <f t="shared" si="40"/>
        <v>0</v>
      </c>
      <c r="P41" s="3">
        <f t="shared" si="40"/>
        <v>0</v>
      </c>
      <c r="Q41" s="3">
        <f t="shared" si="40"/>
        <v>0</v>
      </c>
      <c r="R41" s="3">
        <f t="shared" si="40"/>
        <v>0</v>
      </c>
      <c r="S41" s="3">
        <f t="shared" si="40"/>
        <v>0</v>
      </c>
      <c r="T41" s="3">
        <f t="shared" si="40"/>
        <v>0</v>
      </c>
      <c r="U41" s="3">
        <f t="shared" si="40"/>
        <v>0</v>
      </c>
      <c r="V41" s="3">
        <f t="shared" si="40"/>
        <v>0</v>
      </c>
      <c r="W41" s="3">
        <f t="shared" si="40"/>
        <v>0</v>
      </c>
      <c r="X41" s="3">
        <f t="shared" si="40"/>
        <v>0</v>
      </c>
      <c r="Y41" s="3">
        <f t="shared" si="40"/>
        <v>0</v>
      </c>
      <c r="Z41" s="3">
        <f t="shared" si="40"/>
        <v>0</v>
      </c>
      <c r="AA41" s="3">
        <f t="shared" si="40"/>
        <v>0</v>
      </c>
      <c r="AB41" s="3">
        <f t="shared" si="40"/>
        <v>0</v>
      </c>
      <c r="AC41" s="3">
        <f t="shared" si="40"/>
        <v>0</v>
      </c>
      <c r="AD41" s="3">
        <f t="shared" si="40"/>
        <v>0</v>
      </c>
      <c r="AE41" s="3">
        <f t="shared" si="40"/>
        <v>0</v>
      </c>
      <c r="AF41" s="3">
        <f t="shared" si="40"/>
        <v>0</v>
      </c>
      <c r="AG41" s="3">
        <f t="shared" si="40"/>
        <v>0</v>
      </c>
      <c r="AH41" s="3">
        <f t="shared" si="40"/>
        <v>0</v>
      </c>
      <c r="AI41" s="3">
        <f t="shared" si="40"/>
        <v>0</v>
      </c>
      <c r="AJ41" s="3">
        <f t="shared" si="40"/>
        <v>0</v>
      </c>
      <c r="AK41" s="3">
        <f t="shared" si="40"/>
        <v>0</v>
      </c>
      <c r="AL41" s="3">
        <f t="shared" si="40"/>
        <v>0</v>
      </c>
      <c r="AM41" s="3">
        <f t="shared" si="40"/>
        <v>0</v>
      </c>
      <c r="AN41" s="3">
        <f t="shared" si="40"/>
        <v>0</v>
      </c>
      <c r="AO41" s="3">
        <f t="shared" si="40"/>
        <v>0</v>
      </c>
      <c r="AP41" s="3">
        <f t="shared" si="40"/>
        <v>0</v>
      </c>
      <c r="AQ41" s="3">
        <f t="shared" si="40"/>
        <v>0</v>
      </c>
      <c r="AR41" s="3">
        <f t="shared" si="40"/>
        <v>0</v>
      </c>
      <c r="AS41" s="3">
        <f t="shared" si="40"/>
        <v>0</v>
      </c>
      <c r="AT41" s="3">
        <f t="shared" si="40"/>
        <v>0</v>
      </c>
      <c r="AU41" s="3">
        <f t="shared" si="40"/>
        <v>0</v>
      </c>
      <c r="AV41" s="3">
        <f t="shared" si="40"/>
        <v>0</v>
      </c>
      <c r="AW41" s="3">
        <f t="shared" si="40"/>
        <v>0</v>
      </c>
      <c r="AX41" s="3">
        <f t="shared" si="40"/>
        <v>0</v>
      </c>
      <c r="AY41" s="3">
        <f t="shared" si="40"/>
        <v>0</v>
      </c>
      <c r="AZ41" s="3">
        <f t="shared" si="40"/>
        <v>0</v>
      </c>
      <c r="BA41" s="3">
        <f t="shared" si="40"/>
        <v>0</v>
      </c>
      <c r="BB41" s="3">
        <f t="shared" si="40"/>
        <v>0</v>
      </c>
      <c r="BC41" s="3">
        <f t="shared" si="40"/>
        <v>0</v>
      </c>
      <c r="BD41" s="3">
        <f t="shared" si="40"/>
        <v>0</v>
      </c>
      <c r="BE41" s="3">
        <f t="shared" si="40"/>
        <v>0</v>
      </c>
      <c r="BF41" s="3">
        <f t="shared" si="40"/>
        <v>0</v>
      </c>
      <c r="BG41" s="3">
        <f t="shared" si="40"/>
        <v>0</v>
      </c>
      <c r="BH41" s="3">
        <f t="shared" si="40"/>
        <v>0</v>
      </c>
      <c r="BI41" s="3">
        <f t="shared" si="40"/>
        <v>0</v>
      </c>
      <c r="BJ41" s="3">
        <f t="shared" si="40"/>
        <v>0</v>
      </c>
      <c r="BK41" s="3">
        <f t="shared" si="40"/>
        <v>0</v>
      </c>
      <c r="BL41" s="3">
        <f t="shared" si="40"/>
        <v>0</v>
      </c>
      <c r="BM41" s="3">
        <f t="shared" si="40"/>
        <v>0</v>
      </c>
      <c r="BN41" s="3">
        <f t="shared" si="40"/>
        <v>0</v>
      </c>
      <c r="BO41" s="3">
        <f t="shared" si="40"/>
        <v>0</v>
      </c>
      <c r="BP41" s="3">
        <f t="shared" si="40"/>
        <v>0</v>
      </c>
      <c r="BQ41" s="3">
        <f t="shared" si="40"/>
        <v>0</v>
      </c>
      <c r="BR41" s="3">
        <f t="shared" si="40"/>
        <v>0</v>
      </c>
      <c r="BS41" s="3">
        <f t="shared" ref="BS41:CH41" si="41">BR41</f>
        <v>0</v>
      </c>
      <c r="BT41" s="3">
        <f t="shared" si="41"/>
        <v>0</v>
      </c>
      <c r="BU41" s="3">
        <f t="shared" si="41"/>
        <v>0</v>
      </c>
      <c r="BV41" s="3">
        <f t="shared" si="41"/>
        <v>0</v>
      </c>
      <c r="BW41" s="3">
        <f t="shared" si="41"/>
        <v>0</v>
      </c>
      <c r="BX41" s="3">
        <f t="shared" si="41"/>
        <v>0</v>
      </c>
      <c r="BY41" s="3">
        <f t="shared" si="41"/>
        <v>0</v>
      </c>
      <c r="BZ41" s="3">
        <f t="shared" si="41"/>
        <v>0</v>
      </c>
      <c r="CA41" s="3">
        <f t="shared" si="41"/>
        <v>0</v>
      </c>
      <c r="CB41" s="3">
        <f t="shared" si="41"/>
        <v>0</v>
      </c>
      <c r="CC41" s="3">
        <f t="shared" si="41"/>
        <v>0</v>
      </c>
      <c r="CD41" s="3">
        <f t="shared" si="41"/>
        <v>0</v>
      </c>
      <c r="CE41" s="3">
        <f t="shared" si="41"/>
        <v>0</v>
      </c>
      <c r="CF41" s="3">
        <f t="shared" si="41"/>
        <v>0</v>
      </c>
      <c r="CG41" s="3">
        <f t="shared" si="41"/>
        <v>0</v>
      </c>
      <c r="CH41" s="12">
        <f t="shared" si="41"/>
        <v>0</v>
      </c>
    </row>
    <row r="42" spans="1:86" x14ac:dyDescent="0.3">
      <c r="A42" s="548"/>
      <c r="B42" s="11" t="str">
        <f t="shared" si="27"/>
        <v>Pool Spa</v>
      </c>
      <c r="C42" s="3">
        <v>0</v>
      </c>
      <c r="D42" s="3">
        <v>0</v>
      </c>
      <c r="E42" s="3">
        <v>0</v>
      </c>
      <c r="F42" s="3">
        <v>0</v>
      </c>
      <c r="G42" s="3">
        <f t="shared" ref="G42:BR42" si="42">F42</f>
        <v>0</v>
      </c>
      <c r="H42" s="3">
        <f t="shared" si="42"/>
        <v>0</v>
      </c>
      <c r="I42" s="3">
        <f t="shared" si="42"/>
        <v>0</v>
      </c>
      <c r="J42" s="3">
        <f t="shared" si="42"/>
        <v>0</v>
      </c>
      <c r="K42" s="3">
        <f t="shared" si="42"/>
        <v>0</v>
      </c>
      <c r="L42" s="3">
        <f t="shared" si="42"/>
        <v>0</v>
      </c>
      <c r="M42" s="3">
        <f t="shared" si="42"/>
        <v>0</v>
      </c>
      <c r="N42" s="3">
        <f t="shared" si="42"/>
        <v>0</v>
      </c>
      <c r="O42" s="3">
        <f t="shared" si="42"/>
        <v>0</v>
      </c>
      <c r="P42" s="3">
        <f t="shared" si="42"/>
        <v>0</v>
      </c>
      <c r="Q42" s="3">
        <f t="shared" si="42"/>
        <v>0</v>
      </c>
      <c r="R42" s="3">
        <f t="shared" si="42"/>
        <v>0</v>
      </c>
      <c r="S42" s="3">
        <f t="shared" si="42"/>
        <v>0</v>
      </c>
      <c r="T42" s="3">
        <f t="shared" si="42"/>
        <v>0</v>
      </c>
      <c r="U42" s="3">
        <f t="shared" si="42"/>
        <v>0</v>
      </c>
      <c r="V42" s="3">
        <f t="shared" si="42"/>
        <v>0</v>
      </c>
      <c r="W42" s="3">
        <f t="shared" si="42"/>
        <v>0</v>
      </c>
      <c r="X42" s="3">
        <f t="shared" si="42"/>
        <v>0</v>
      </c>
      <c r="Y42" s="3">
        <f t="shared" si="42"/>
        <v>0</v>
      </c>
      <c r="Z42" s="3">
        <f t="shared" si="42"/>
        <v>0</v>
      </c>
      <c r="AA42" s="3">
        <f t="shared" si="42"/>
        <v>0</v>
      </c>
      <c r="AB42" s="3">
        <f t="shared" si="42"/>
        <v>0</v>
      </c>
      <c r="AC42" s="3">
        <f t="shared" si="42"/>
        <v>0</v>
      </c>
      <c r="AD42" s="3">
        <f t="shared" si="42"/>
        <v>0</v>
      </c>
      <c r="AE42" s="3">
        <f t="shared" si="42"/>
        <v>0</v>
      </c>
      <c r="AF42" s="3">
        <f t="shared" si="42"/>
        <v>0</v>
      </c>
      <c r="AG42" s="3">
        <f t="shared" si="42"/>
        <v>0</v>
      </c>
      <c r="AH42" s="3">
        <f t="shared" si="42"/>
        <v>0</v>
      </c>
      <c r="AI42" s="3">
        <f t="shared" si="42"/>
        <v>0</v>
      </c>
      <c r="AJ42" s="3">
        <f t="shared" si="42"/>
        <v>0</v>
      </c>
      <c r="AK42" s="3">
        <f t="shared" si="42"/>
        <v>0</v>
      </c>
      <c r="AL42" s="3">
        <f t="shared" si="42"/>
        <v>0</v>
      </c>
      <c r="AM42" s="3">
        <f t="shared" si="42"/>
        <v>0</v>
      </c>
      <c r="AN42" s="3">
        <f t="shared" si="42"/>
        <v>0</v>
      </c>
      <c r="AO42" s="3">
        <f t="shared" si="42"/>
        <v>0</v>
      </c>
      <c r="AP42" s="3">
        <f t="shared" si="42"/>
        <v>0</v>
      </c>
      <c r="AQ42" s="3">
        <f t="shared" si="42"/>
        <v>0</v>
      </c>
      <c r="AR42" s="3">
        <f t="shared" si="42"/>
        <v>0</v>
      </c>
      <c r="AS42" s="3">
        <f t="shared" si="42"/>
        <v>0</v>
      </c>
      <c r="AT42" s="3">
        <f t="shared" si="42"/>
        <v>0</v>
      </c>
      <c r="AU42" s="3">
        <f t="shared" si="42"/>
        <v>0</v>
      </c>
      <c r="AV42" s="3">
        <f t="shared" si="42"/>
        <v>0</v>
      </c>
      <c r="AW42" s="3">
        <f t="shared" si="42"/>
        <v>0</v>
      </c>
      <c r="AX42" s="3">
        <f t="shared" si="42"/>
        <v>0</v>
      </c>
      <c r="AY42" s="3">
        <f t="shared" si="42"/>
        <v>0</v>
      </c>
      <c r="AZ42" s="3">
        <f t="shared" si="42"/>
        <v>0</v>
      </c>
      <c r="BA42" s="3">
        <f t="shared" si="42"/>
        <v>0</v>
      </c>
      <c r="BB42" s="3">
        <f t="shared" si="42"/>
        <v>0</v>
      </c>
      <c r="BC42" s="3">
        <f t="shared" si="42"/>
        <v>0</v>
      </c>
      <c r="BD42" s="3">
        <f t="shared" si="42"/>
        <v>0</v>
      </c>
      <c r="BE42" s="3">
        <f t="shared" si="42"/>
        <v>0</v>
      </c>
      <c r="BF42" s="3">
        <f t="shared" si="42"/>
        <v>0</v>
      </c>
      <c r="BG42" s="3">
        <f t="shared" si="42"/>
        <v>0</v>
      </c>
      <c r="BH42" s="3">
        <f t="shared" si="42"/>
        <v>0</v>
      </c>
      <c r="BI42" s="3">
        <f t="shared" si="42"/>
        <v>0</v>
      </c>
      <c r="BJ42" s="3">
        <f t="shared" si="42"/>
        <v>0</v>
      </c>
      <c r="BK42" s="3">
        <f t="shared" si="42"/>
        <v>0</v>
      </c>
      <c r="BL42" s="3">
        <f t="shared" si="42"/>
        <v>0</v>
      </c>
      <c r="BM42" s="3">
        <f t="shared" si="42"/>
        <v>0</v>
      </c>
      <c r="BN42" s="3">
        <f t="shared" si="42"/>
        <v>0</v>
      </c>
      <c r="BO42" s="3">
        <f t="shared" si="42"/>
        <v>0</v>
      </c>
      <c r="BP42" s="3">
        <f t="shared" si="42"/>
        <v>0</v>
      </c>
      <c r="BQ42" s="3">
        <f t="shared" si="42"/>
        <v>0</v>
      </c>
      <c r="BR42" s="3">
        <f t="shared" si="42"/>
        <v>0</v>
      </c>
      <c r="BS42" s="3">
        <f t="shared" ref="BS42:CH42" si="43">BR42</f>
        <v>0</v>
      </c>
      <c r="BT42" s="3">
        <f t="shared" si="43"/>
        <v>0</v>
      </c>
      <c r="BU42" s="3">
        <f t="shared" si="43"/>
        <v>0</v>
      </c>
      <c r="BV42" s="3">
        <f t="shared" si="43"/>
        <v>0</v>
      </c>
      <c r="BW42" s="3">
        <f t="shared" si="43"/>
        <v>0</v>
      </c>
      <c r="BX42" s="3">
        <f t="shared" si="43"/>
        <v>0</v>
      </c>
      <c r="BY42" s="3">
        <f t="shared" si="43"/>
        <v>0</v>
      </c>
      <c r="BZ42" s="3">
        <f t="shared" si="43"/>
        <v>0</v>
      </c>
      <c r="CA42" s="3">
        <f t="shared" si="43"/>
        <v>0</v>
      </c>
      <c r="CB42" s="3">
        <f t="shared" si="43"/>
        <v>0</v>
      </c>
      <c r="CC42" s="3">
        <f t="shared" si="43"/>
        <v>0</v>
      </c>
      <c r="CD42" s="3">
        <f t="shared" si="43"/>
        <v>0</v>
      </c>
      <c r="CE42" s="3">
        <f t="shared" si="43"/>
        <v>0</v>
      </c>
      <c r="CF42" s="3">
        <f t="shared" si="43"/>
        <v>0</v>
      </c>
      <c r="CG42" s="3">
        <f t="shared" si="43"/>
        <v>0</v>
      </c>
      <c r="CH42" s="12">
        <f t="shared" si="43"/>
        <v>0</v>
      </c>
    </row>
    <row r="43" spans="1:86" x14ac:dyDescent="0.3">
      <c r="A43" s="548"/>
      <c r="B43" s="11" t="str">
        <f t="shared" si="27"/>
        <v>Refrigeration</v>
      </c>
      <c r="C43" s="3">
        <v>0</v>
      </c>
      <c r="D43" s="3">
        <v>0</v>
      </c>
      <c r="E43" s="3">
        <v>0</v>
      </c>
      <c r="F43" s="3">
        <v>0</v>
      </c>
      <c r="G43" s="3">
        <f t="shared" ref="G43:BR43" si="44">F43</f>
        <v>0</v>
      </c>
      <c r="H43" s="3">
        <f t="shared" si="44"/>
        <v>0</v>
      </c>
      <c r="I43" s="3">
        <f t="shared" si="44"/>
        <v>0</v>
      </c>
      <c r="J43" s="3">
        <f t="shared" si="44"/>
        <v>0</v>
      </c>
      <c r="K43" s="3">
        <f t="shared" si="44"/>
        <v>0</v>
      </c>
      <c r="L43" s="3">
        <f t="shared" si="44"/>
        <v>0</v>
      </c>
      <c r="M43" s="3">
        <f t="shared" si="44"/>
        <v>0</v>
      </c>
      <c r="N43" s="3">
        <f t="shared" si="44"/>
        <v>0</v>
      </c>
      <c r="O43" s="3">
        <f t="shared" si="44"/>
        <v>0</v>
      </c>
      <c r="P43" s="3">
        <f t="shared" si="44"/>
        <v>0</v>
      </c>
      <c r="Q43" s="3">
        <f t="shared" si="44"/>
        <v>0</v>
      </c>
      <c r="R43" s="3">
        <f t="shared" si="44"/>
        <v>0</v>
      </c>
      <c r="S43" s="3">
        <f t="shared" si="44"/>
        <v>0</v>
      </c>
      <c r="T43" s="3">
        <f t="shared" si="44"/>
        <v>0</v>
      </c>
      <c r="U43" s="3">
        <f t="shared" si="44"/>
        <v>0</v>
      </c>
      <c r="V43" s="3">
        <f t="shared" si="44"/>
        <v>0</v>
      </c>
      <c r="W43" s="3">
        <f t="shared" si="44"/>
        <v>0</v>
      </c>
      <c r="X43" s="3">
        <f t="shared" si="44"/>
        <v>0</v>
      </c>
      <c r="Y43" s="3">
        <f t="shared" si="44"/>
        <v>0</v>
      </c>
      <c r="Z43" s="3">
        <f t="shared" si="44"/>
        <v>0</v>
      </c>
      <c r="AA43" s="3">
        <f t="shared" si="44"/>
        <v>0</v>
      </c>
      <c r="AB43" s="3">
        <f t="shared" si="44"/>
        <v>0</v>
      </c>
      <c r="AC43" s="3">
        <f t="shared" si="44"/>
        <v>0</v>
      </c>
      <c r="AD43" s="3">
        <f t="shared" si="44"/>
        <v>0</v>
      </c>
      <c r="AE43" s="3">
        <f t="shared" si="44"/>
        <v>0</v>
      </c>
      <c r="AF43" s="3">
        <f t="shared" si="44"/>
        <v>0</v>
      </c>
      <c r="AG43" s="3">
        <f t="shared" si="44"/>
        <v>0</v>
      </c>
      <c r="AH43" s="3">
        <f t="shared" si="44"/>
        <v>0</v>
      </c>
      <c r="AI43" s="3">
        <f t="shared" si="44"/>
        <v>0</v>
      </c>
      <c r="AJ43" s="3">
        <f t="shared" si="44"/>
        <v>0</v>
      </c>
      <c r="AK43" s="3">
        <f t="shared" si="44"/>
        <v>0</v>
      </c>
      <c r="AL43" s="3">
        <f t="shared" si="44"/>
        <v>0</v>
      </c>
      <c r="AM43" s="3">
        <f t="shared" si="44"/>
        <v>0</v>
      </c>
      <c r="AN43" s="3">
        <f t="shared" si="44"/>
        <v>0</v>
      </c>
      <c r="AO43" s="3">
        <f t="shared" si="44"/>
        <v>0</v>
      </c>
      <c r="AP43" s="3">
        <f t="shared" si="44"/>
        <v>0</v>
      </c>
      <c r="AQ43" s="3">
        <f t="shared" si="44"/>
        <v>0</v>
      </c>
      <c r="AR43" s="3">
        <f t="shared" si="44"/>
        <v>0</v>
      </c>
      <c r="AS43" s="3">
        <f t="shared" si="44"/>
        <v>0</v>
      </c>
      <c r="AT43" s="3">
        <f t="shared" si="44"/>
        <v>0</v>
      </c>
      <c r="AU43" s="3">
        <f t="shared" si="44"/>
        <v>0</v>
      </c>
      <c r="AV43" s="3">
        <f t="shared" si="44"/>
        <v>0</v>
      </c>
      <c r="AW43" s="3">
        <f t="shared" si="44"/>
        <v>0</v>
      </c>
      <c r="AX43" s="3">
        <f t="shared" si="44"/>
        <v>0</v>
      </c>
      <c r="AY43" s="3">
        <f t="shared" si="44"/>
        <v>0</v>
      </c>
      <c r="AZ43" s="3">
        <f t="shared" si="44"/>
        <v>0</v>
      </c>
      <c r="BA43" s="3">
        <f t="shared" si="44"/>
        <v>0</v>
      </c>
      <c r="BB43" s="3">
        <f t="shared" si="44"/>
        <v>0</v>
      </c>
      <c r="BC43" s="3">
        <f t="shared" si="44"/>
        <v>0</v>
      </c>
      <c r="BD43" s="3">
        <f t="shared" si="44"/>
        <v>0</v>
      </c>
      <c r="BE43" s="3">
        <f t="shared" si="44"/>
        <v>0</v>
      </c>
      <c r="BF43" s="3">
        <f t="shared" si="44"/>
        <v>0</v>
      </c>
      <c r="BG43" s="3">
        <f t="shared" si="44"/>
        <v>0</v>
      </c>
      <c r="BH43" s="3">
        <f t="shared" si="44"/>
        <v>0</v>
      </c>
      <c r="BI43" s="3">
        <f t="shared" si="44"/>
        <v>0</v>
      </c>
      <c r="BJ43" s="3">
        <f t="shared" si="44"/>
        <v>0</v>
      </c>
      <c r="BK43" s="3">
        <f t="shared" si="44"/>
        <v>0</v>
      </c>
      <c r="BL43" s="3">
        <f t="shared" si="44"/>
        <v>0</v>
      </c>
      <c r="BM43" s="3">
        <f t="shared" si="44"/>
        <v>0</v>
      </c>
      <c r="BN43" s="3">
        <f t="shared" si="44"/>
        <v>0</v>
      </c>
      <c r="BO43" s="3">
        <f t="shared" si="44"/>
        <v>0</v>
      </c>
      <c r="BP43" s="3">
        <f t="shared" si="44"/>
        <v>0</v>
      </c>
      <c r="BQ43" s="3">
        <f t="shared" si="44"/>
        <v>0</v>
      </c>
      <c r="BR43" s="3">
        <f t="shared" si="44"/>
        <v>0</v>
      </c>
      <c r="BS43" s="3">
        <f t="shared" ref="BS43:CH43" si="45">BR43</f>
        <v>0</v>
      </c>
      <c r="BT43" s="3">
        <f t="shared" si="45"/>
        <v>0</v>
      </c>
      <c r="BU43" s="3">
        <f t="shared" si="45"/>
        <v>0</v>
      </c>
      <c r="BV43" s="3">
        <f t="shared" si="45"/>
        <v>0</v>
      </c>
      <c r="BW43" s="3">
        <f t="shared" si="45"/>
        <v>0</v>
      </c>
      <c r="BX43" s="3">
        <f t="shared" si="45"/>
        <v>0</v>
      </c>
      <c r="BY43" s="3">
        <f t="shared" si="45"/>
        <v>0</v>
      </c>
      <c r="BZ43" s="3">
        <f t="shared" si="45"/>
        <v>0</v>
      </c>
      <c r="CA43" s="3">
        <f t="shared" si="45"/>
        <v>0</v>
      </c>
      <c r="CB43" s="3">
        <f t="shared" si="45"/>
        <v>0</v>
      </c>
      <c r="CC43" s="3">
        <f t="shared" si="45"/>
        <v>0</v>
      </c>
      <c r="CD43" s="3">
        <f t="shared" si="45"/>
        <v>0</v>
      </c>
      <c r="CE43" s="3">
        <f t="shared" si="45"/>
        <v>0</v>
      </c>
      <c r="CF43" s="3">
        <f t="shared" si="45"/>
        <v>0</v>
      </c>
      <c r="CG43" s="3">
        <f t="shared" si="45"/>
        <v>0</v>
      </c>
      <c r="CH43" s="12">
        <f t="shared" si="45"/>
        <v>0</v>
      </c>
    </row>
    <row r="44" spans="1:86" ht="15" customHeight="1" x14ac:dyDescent="0.3">
      <c r="A44" s="548"/>
      <c r="B44" s="11" t="str">
        <f t="shared" si="27"/>
        <v>Water Heating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BR44" si="46">F44</f>
        <v>0</v>
      </c>
      <c r="H44" s="3">
        <f t="shared" si="46"/>
        <v>0</v>
      </c>
      <c r="I44" s="3">
        <f t="shared" si="46"/>
        <v>0</v>
      </c>
      <c r="J44" s="3">
        <f t="shared" si="46"/>
        <v>0</v>
      </c>
      <c r="K44" s="3">
        <f t="shared" si="46"/>
        <v>0</v>
      </c>
      <c r="L44" s="3">
        <f t="shared" si="46"/>
        <v>0</v>
      </c>
      <c r="M44" s="3">
        <f t="shared" si="46"/>
        <v>0</v>
      </c>
      <c r="N44" s="3">
        <f t="shared" si="46"/>
        <v>0</v>
      </c>
      <c r="O44" s="3">
        <f t="shared" si="46"/>
        <v>0</v>
      </c>
      <c r="P44" s="3">
        <f t="shared" si="46"/>
        <v>0</v>
      </c>
      <c r="Q44" s="3">
        <f t="shared" si="46"/>
        <v>0</v>
      </c>
      <c r="R44" s="3">
        <f t="shared" si="46"/>
        <v>0</v>
      </c>
      <c r="S44" s="3">
        <f t="shared" si="46"/>
        <v>0</v>
      </c>
      <c r="T44" s="3">
        <f t="shared" si="46"/>
        <v>0</v>
      </c>
      <c r="U44" s="3">
        <f t="shared" si="46"/>
        <v>0</v>
      </c>
      <c r="V44" s="3">
        <f t="shared" si="46"/>
        <v>0</v>
      </c>
      <c r="W44" s="3">
        <f t="shared" si="46"/>
        <v>0</v>
      </c>
      <c r="X44" s="3">
        <f t="shared" si="46"/>
        <v>0</v>
      </c>
      <c r="Y44" s="3">
        <f t="shared" si="46"/>
        <v>0</v>
      </c>
      <c r="Z44" s="3">
        <f t="shared" si="46"/>
        <v>0</v>
      </c>
      <c r="AA44" s="3">
        <f t="shared" si="46"/>
        <v>0</v>
      </c>
      <c r="AB44" s="3">
        <f t="shared" si="46"/>
        <v>0</v>
      </c>
      <c r="AC44" s="3">
        <f t="shared" si="46"/>
        <v>0</v>
      </c>
      <c r="AD44" s="3">
        <f t="shared" si="46"/>
        <v>0</v>
      </c>
      <c r="AE44" s="3">
        <f t="shared" si="46"/>
        <v>0</v>
      </c>
      <c r="AF44" s="3">
        <f t="shared" si="46"/>
        <v>0</v>
      </c>
      <c r="AG44" s="3">
        <f t="shared" si="46"/>
        <v>0</v>
      </c>
      <c r="AH44" s="3">
        <f t="shared" si="46"/>
        <v>0</v>
      </c>
      <c r="AI44" s="3">
        <f t="shared" si="46"/>
        <v>0</v>
      </c>
      <c r="AJ44" s="3">
        <f t="shared" si="46"/>
        <v>0</v>
      </c>
      <c r="AK44" s="3">
        <f t="shared" si="46"/>
        <v>0</v>
      </c>
      <c r="AL44" s="3">
        <f t="shared" si="46"/>
        <v>0</v>
      </c>
      <c r="AM44" s="3">
        <f t="shared" si="46"/>
        <v>0</v>
      </c>
      <c r="AN44" s="3">
        <f t="shared" si="46"/>
        <v>0</v>
      </c>
      <c r="AO44" s="3">
        <f t="shared" si="46"/>
        <v>0</v>
      </c>
      <c r="AP44" s="3">
        <f t="shared" si="46"/>
        <v>0</v>
      </c>
      <c r="AQ44" s="3">
        <f t="shared" si="46"/>
        <v>0</v>
      </c>
      <c r="AR44" s="3">
        <f t="shared" si="46"/>
        <v>0</v>
      </c>
      <c r="AS44" s="3">
        <f t="shared" si="46"/>
        <v>0</v>
      </c>
      <c r="AT44" s="3">
        <f t="shared" si="46"/>
        <v>0</v>
      </c>
      <c r="AU44" s="3">
        <f t="shared" si="46"/>
        <v>0</v>
      </c>
      <c r="AV44" s="3">
        <f t="shared" si="46"/>
        <v>0</v>
      </c>
      <c r="AW44" s="3">
        <f t="shared" si="46"/>
        <v>0</v>
      </c>
      <c r="AX44" s="3">
        <f t="shared" si="46"/>
        <v>0</v>
      </c>
      <c r="AY44" s="3">
        <f t="shared" si="46"/>
        <v>0</v>
      </c>
      <c r="AZ44" s="3">
        <f t="shared" si="46"/>
        <v>0</v>
      </c>
      <c r="BA44" s="3">
        <f t="shared" si="46"/>
        <v>0</v>
      </c>
      <c r="BB44" s="3">
        <f t="shared" si="46"/>
        <v>0</v>
      </c>
      <c r="BC44" s="3">
        <f t="shared" si="46"/>
        <v>0</v>
      </c>
      <c r="BD44" s="3">
        <f t="shared" si="46"/>
        <v>0</v>
      </c>
      <c r="BE44" s="3">
        <f t="shared" si="46"/>
        <v>0</v>
      </c>
      <c r="BF44" s="3">
        <f t="shared" si="46"/>
        <v>0</v>
      </c>
      <c r="BG44" s="3">
        <f t="shared" si="46"/>
        <v>0</v>
      </c>
      <c r="BH44" s="3">
        <f t="shared" si="46"/>
        <v>0</v>
      </c>
      <c r="BI44" s="3">
        <f t="shared" si="46"/>
        <v>0</v>
      </c>
      <c r="BJ44" s="3">
        <f t="shared" si="46"/>
        <v>0</v>
      </c>
      <c r="BK44" s="3">
        <f t="shared" si="46"/>
        <v>0</v>
      </c>
      <c r="BL44" s="3">
        <f t="shared" si="46"/>
        <v>0</v>
      </c>
      <c r="BM44" s="3">
        <f t="shared" si="46"/>
        <v>0</v>
      </c>
      <c r="BN44" s="3">
        <f t="shared" si="46"/>
        <v>0</v>
      </c>
      <c r="BO44" s="3">
        <f t="shared" si="46"/>
        <v>0</v>
      </c>
      <c r="BP44" s="3">
        <f t="shared" si="46"/>
        <v>0</v>
      </c>
      <c r="BQ44" s="3">
        <f t="shared" si="46"/>
        <v>0</v>
      </c>
      <c r="BR44" s="3">
        <f t="shared" si="46"/>
        <v>0</v>
      </c>
      <c r="BS44" s="3">
        <f t="shared" ref="BS44:CH44" si="47">BR44</f>
        <v>0</v>
      </c>
      <c r="BT44" s="3">
        <f t="shared" si="47"/>
        <v>0</v>
      </c>
      <c r="BU44" s="3">
        <f t="shared" si="47"/>
        <v>0</v>
      </c>
      <c r="BV44" s="3">
        <f t="shared" si="47"/>
        <v>0</v>
      </c>
      <c r="BW44" s="3">
        <f t="shared" si="47"/>
        <v>0</v>
      </c>
      <c r="BX44" s="3">
        <f t="shared" si="47"/>
        <v>0</v>
      </c>
      <c r="BY44" s="3">
        <f t="shared" si="47"/>
        <v>0</v>
      </c>
      <c r="BZ44" s="3">
        <f t="shared" si="47"/>
        <v>0</v>
      </c>
      <c r="CA44" s="3">
        <f t="shared" si="47"/>
        <v>0</v>
      </c>
      <c r="CB44" s="3">
        <f t="shared" si="47"/>
        <v>0</v>
      </c>
      <c r="CC44" s="3">
        <f t="shared" si="47"/>
        <v>0</v>
      </c>
      <c r="CD44" s="3">
        <f t="shared" si="47"/>
        <v>0</v>
      </c>
      <c r="CE44" s="3">
        <f t="shared" si="47"/>
        <v>0</v>
      </c>
      <c r="CF44" s="3">
        <f t="shared" si="47"/>
        <v>0</v>
      </c>
      <c r="CG44" s="3">
        <f t="shared" si="47"/>
        <v>0</v>
      </c>
      <c r="CH44" s="12">
        <f t="shared" si="47"/>
        <v>0</v>
      </c>
    </row>
    <row r="45" spans="1:86" ht="15" customHeight="1" x14ac:dyDescent="0.3">
      <c r="A45" s="548"/>
      <c r="B45" s="11" t="str">
        <f t="shared" si="27"/>
        <v xml:space="preserve"> </v>
      </c>
      <c r="C45" s="3"/>
      <c r="D45" s="3"/>
      <c r="E45" s="3"/>
      <c r="F45" s="3">
        <v>0</v>
      </c>
      <c r="G45" s="3">
        <f t="shared" ref="G45:BR45" si="48">F45</f>
        <v>0</v>
      </c>
      <c r="H45" s="3">
        <f t="shared" si="48"/>
        <v>0</v>
      </c>
      <c r="I45" s="3">
        <f t="shared" si="48"/>
        <v>0</v>
      </c>
      <c r="J45" s="3">
        <f t="shared" si="48"/>
        <v>0</v>
      </c>
      <c r="K45" s="3">
        <f t="shared" si="48"/>
        <v>0</v>
      </c>
      <c r="L45" s="3">
        <f t="shared" si="48"/>
        <v>0</v>
      </c>
      <c r="M45" s="3">
        <f t="shared" si="48"/>
        <v>0</v>
      </c>
      <c r="N45" s="3">
        <f t="shared" si="48"/>
        <v>0</v>
      </c>
      <c r="O45" s="3">
        <f t="shared" si="48"/>
        <v>0</v>
      </c>
      <c r="P45" s="3">
        <f t="shared" si="48"/>
        <v>0</v>
      </c>
      <c r="Q45" s="3">
        <f t="shared" si="48"/>
        <v>0</v>
      </c>
      <c r="R45" s="3">
        <f t="shared" si="48"/>
        <v>0</v>
      </c>
      <c r="S45" s="3">
        <f t="shared" si="48"/>
        <v>0</v>
      </c>
      <c r="T45" s="3">
        <f t="shared" si="48"/>
        <v>0</v>
      </c>
      <c r="U45" s="3">
        <f t="shared" si="48"/>
        <v>0</v>
      </c>
      <c r="V45" s="3">
        <f t="shared" si="48"/>
        <v>0</v>
      </c>
      <c r="W45" s="3">
        <f t="shared" si="48"/>
        <v>0</v>
      </c>
      <c r="X45" s="3">
        <f t="shared" si="48"/>
        <v>0</v>
      </c>
      <c r="Y45" s="3">
        <f t="shared" si="48"/>
        <v>0</v>
      </c>
      <c r="Z45" s="3">
        <f t="shared" si="48"/>
        <v>0</v>
      </c>
      <c r="AA45" s="3">
        <f t="shared" si="48"/>
        <v>0</v>
      </c>
      <c r="AB45" s="3">
        <f t="shared" si="48"/>
        <v>0</v>
      </c>
      <c r="AC45" s="3">
        <f t="shared" si="48"/>
        <v>0</v>
      </c>
      <c r="AD45" s="3">
        <f t="shared" si="48"/>
        <v>0</v>
      </c>
      <c r="AE45" s="3">
        <f t="shared" si="48"/>
        <v>0</v>
      </c>
      <c r="AF45" s="3">
        <f t="shared" si="48"/>
        <v>0</v>
      </c>
      <c r="AG45" s="3">
        <f t="shared" si="48"/>
        <v>0</v>
      </c>
      <c r="AH45" s="3">
        <f t="shared" si="48"/>
        <v>0</v>
      </c>
      <c r="AI45" s="3">
        <f t="shared" si="48"/>
        <v>0</v>
      </c>
      <c r="AJ45" s="3">
        <f t="shared" si="48"/>
        <v>0</v>
      </c>
      <c r="AK45" s="3">
        <f t="shared" si="48"/>
        <v>0</v>
      </c>
      <c r="AL45" s="3">
        <f t="shared" si="48"/>
        <v>0</v>
      </c>
      <c r="AM45" s="3">
        <f t="shared" si="48"/>
        <v>0</v>
      </c>
      <c r="AN45" s="3">
        <f t="shared" si="48"/>
        <v>0</v>
      </c>
      <c r="AO45" s="3">
        <f t="shared" si="48"/>
        <v>0</v>
      </c>
      <c r="AP45" s="3">
        <f t="shared" si="48"/>
        <v>0</v>
      </c>
      <c r="AQ45" s="3">
        <f t="shared" si="48"/>
        <v>0</v>
      </c>
      <c r="AR45" s="3">
        <f t="shared" si="48"/>
        <v>0</v>
      </c>
      <c r="AS45" s="3">
        <f t="shared" si="48"/>
        <v>0</v>
      </c>
      <c r="AT45" s="3">
        <f t="shared" si="48"/>
        <v>0</v>
      </c>
      <c r="AU45" s="3">
        <f t="shared" si="48"/>
        <v>0</v>
      </c>
      <c r="AV45" s="3">
        <f t="shared" si="48"/>
        <v>0</v>
      </c>
      <c r="AW45" s="3">
        <f t="shared" si="48"/>
        <v>0</v>
      </c>
      <c r="AX45" s="3">
        <f t="shared" si="48"/>
        <v>0</v>
      </c>
      <c r="AY45" s="3">
        <f t="shared" si="48"/>
        <v>0</v>
      </c>
      <c r="AZ45" s="3">
        <f t="shared" si="48"/>
        <v>0</v>
      </c>
      <c r="BA45" s="3">
        <f t="shared" si="48"/>
        <v>0</v>
      </c>
      <c r="BB45" s="3">
        <f t="shared" si="48"/>
        <v>0</v>
      </c>
      <c r="BC45" s="3">
        <f t="shared" si="48"/>
        <v>0</v>
      </c>
      <c r="BD45" s="3">
        <f t="shared" si="48"/>
        <v>0</v>
      </c>
      <c r="BE45" s="3">
        <f t="shared" si="48"/>
        <v>0</v>
      </c>
      <c r="BF45" s="3">
        <f t="shared" si="48"/>
        <v>0</v>
      </c>
      <c r="BG45" s="3">
        <f t="shared" si="48"/>
        <v>0</v>
      </c>
      <c r="BH45" s="3">
        <f t="shared" si="48"/>
        <v>0</v>
      </c>
      <c r="BI45" s="3">
        <f t="shared" si="48"/>
        <v>0</v>
      </c>
      <c r="BJ45" s="3">
        <f t="shared" si="48"/>
        <v>0</v>
      </c>
      <c r="BK45" s="3">
        <f t="shared" si="48"/>
        <v>0</v>
      </c>
      <c r="BL45" s="3">
        <f t="shared" si="48"/>
        <v>0</v>
      </c>
      <c r="BM45" s="3">
        <f t="shared" si="48"/>
        <v>0</v>
      </c>
      <c r="BN45" s="3">
        <f t="shared" si="48"/>
        <v>0</v>
      </c>
      <c r="BO45" s="3">
        <f t="shared" si="48"/>
        <v>0</v>
      </c>
      <c r="BP45" s="3">
        <f t="shared" si="48"/>
        <v>0</v>
      </c>
      <c r="BQ45" s="3">
        <f t="shared" si="48"/>
        <v>0</v>
      </c>
      <c r="BR45" s="3">
        <f t="shared" si="48"/>
        <v>0</v>
      </c>
      <c r="BS45" s="3">
        <f t="shared" ref="BS45:CH45" si="49">BR45</f>
        <v>0</v>
      </c>
      <c r="BT45" s="3">
        <f t="shared" si="49"/>
        <v>0</v>
      </c>
      <c r="BU45" s="3">
        <f t="shared" si="49"/>
        <v>0</v>
      </c>
      <c r="BV45" s="3">
        <f t="shared" si="49"/>
        <v>0</v>
      </c>
      <c r="BW45" s="3">
        <f t="shared" si="49"/>
        <v>0</v>
      </c>
      <c r="BX45" s="3">
        <f t="shared" si="49"/>
        <v>0</v>
      </c>
      <c r="BY45" s="3">
        <f t="shared" si="49"/>
        <v>0</v>
      </c>
      <c r="BZ45" s="3">
        <f t="shared" si="49"/>
        <v>0</v>
      </c>
      <c r="CA45" s="3">
        <f t="shared" si="49"/>
        <v>0</v>
      </c>
      <c r="CB45" s="3">
        <f t="shared" si="49"/>
        <v>0</v>
      </c>
      <c r="CC45" s="3">
        <f t="shared" si="49"/>
        <v>0</v>
      </c>
      <c r="CD45" s="3">
        <f t="shared" si="49"/>
        <v>0</v>
      </c>
      <c r="CE45" s="3">
        <f t="shared" si="49"/>
        <v>0</v>
      </c>
      <c r="CF45" s="3">
        <f t="shared" si="49"/>
        <v>0</v>
      </c>
      <c r="CG45" s="3">
        <f t="shared" si="49"/>
        <v>0</v>
      </c>
      <c r="CH45" s="12">
        <f t="shared" si="49"/>
        <v>0</v>
      </c>
    </row>
    <row r="46" spans="1:86" ht="15" customHeight="1" thickBot="1" x14ac:dyDescent="0.35">
      <c r="A46" s="549"/>
      <c r="B46" s="295" t="str">
        <f t="shared" si="27"/>
        <v>Monthly kWh</v>
      </c>
      <c r="C46" s="296">
        <f>SUM(C35:C45)</f>
        <v>0</v>
      </c>
      <c r="D46" s="296">
        <f t="shared" ref="D46:BO46" si="50">SUM(D35:D45)</f>
        <v>0</v>
      </c>
      <c r="E46" s="296">
        <f t="shared" si="50"/>
        <v>0</v>
      </c>
      <c r="F46" s="296">
        <f t="shared" si="50"/>
        <v>0</v>
      </c>
      <c r="G46" s="296">
        <f t="shared" si="50"/>
        <v>0</v>
      </c>
      <c r="H46" s="296">
        <f t="shared" si="50"/>
        <v>0</v>
      </c>
      <c r="I46" s="296">
        <f t="shared" si="50"/>
        <v>0</v>
      </c>
      <c r="J46" s="296">
        <f t="shared" si="50"/>
        <v>0</v>
      </c>
      <c r="K46" s="296">
        <f t="shared" si="50"/>
        <v>0</v>
      </c>
      <c r="L46" s="296">
        <f t="shared" si="50"/>
        <v>0</v>
      </c>
      <c r="M46" s="296">
        <f t="shared" si="50"/>
        <v>0</v>
      </c>
      <c r="N46" s="296">
        <f t="shared" si="50"/>
        <v>0</v>
      </c>
      <c r="O46" s="296">
        <f t="shared" si="50"/>
        <v>0</v>
      </c>
      <c r="P46" s="296">
        <f t="shared" si="50"/>
        <v>0</v>
      </c>
      <c r="Q46" s="296">
        <f t="shared" si="50"/>
        <v>0</v>
      </c>
      <c r="R46" s="296">
        <f t="shared" si="50"/>
        <v>0</v>
      </c>
      <c r="S46" s="296">
        <f t="shared" si="50"/>
        <v>0</v>
      </c>
      <c r="T46" s="296">
        <f t="shared" si="50"/>
        <v>0</v>
      </c>
      <c r="U46" s="296">
        <f t="shared" si="50"/>
        <v>0</v>
      </c>
      <c r="V46" s="296">
        <f t="shared" si="50"/>
        <v>0</v>
      </c>
      <c r="W46" s="296">
        <f t="shared" si="50"/>
        <v>0</v>
      </c>
      <c r="X46" s="296">
        <f t="shared" si="50"/>
        <v>0</v>
      </c>
      <c r="Y46" s="296">
        <f t="shared" si="50"/>
        <v>0</v>
      </c>
      <c r="Z46" s="296">
        <f t="shared" si="50"/>
        <v>0</v>
      </c>
      <c r="AA46" s="296">
        <f t="shared" si="50"/>
        <v>0</v>
      </c>
      <c r="AB46" s="296">
        <f t="shared" si="50"/>
        <v>0</v>
      </c>
      <c r="AC46" s="296">
        <f t="shared" si="50"/>
        <v>0</v>
      </c>
      <c r="AD46" s="296">
        <f t="shared" si="50"/>
        <v>0</v>
      </c>
      <c r="AE46" s="296">
        <f t="shared" si="50"/>
        <v>0</v>
      </c>
      <c r="AF46" s="296">
        <f t="shared" si="50"/>
        <v>0</v>
      </c>
      <c r="AG46" s="296">
        <f t="shared" si="50"/>
        <v>0</v>
      </c>
      <c r="AH46" s="296">
        <f t="shared" si="50"/>
        <v>0</v>
      </c>
      <c r="AI46" s="296">
        <f t="shared" si="50"/>
        <v>0</v>
      </c>
      <c r="AJ46" s="296">
        <f t="shared" si="50"/>
        <v>0</v>
      </c>
      <c r="AK46" s="296">
        <f t="shared" si="50"/>
        <v>0</v>
      </c>
      <c r="AL46" s="296">
        <f t="shared" si="50"/>
        <v>0</v>
      </c>
      <c r="AM46" s="296">
        <f t="shared" si="50"/>
        <v>0</v>
      </c>
      <c r="AN46" s="296">
        <f t="shared" si="50"/>
        <v>0</v>
      </c>
      <c r="AO46" s="296">
        <f t="shared" si="50"/>
        <v>0</v>
      </c>
      <c r="AP46" s="296">
        <f t="shared" si="50"/>
        <v>0</v>
      </c>
      <c r="AQ46" s="296">
        <f t="shared" si="50"/>
        <v>0</v>
      </c>
      <c r="AR46" s="296">
        <f t="shared" si="50"/>
        <v>0</v>
      </c>
      <c r="AS46" s="296">
        <f t="shared" si="50"/>
        <v>0</v>
      </c>
      <c r="AT46" s="296">
        <f t="shared" si="50"/>
        <v>0</v>
      </c>
      <c r="AU46" s="296">
        <f t="shared" si="50"/>
        <v>0</v>
      </c>
      <c r="AV46" s="296">
        <f t="shared" si="50"/>
        <v>0</v>
      </c>
      <c r="AW46" s="296">
        <f t="shared" si="50"/>
        <v>0</v>
      </c>
      <c r="AX46" s="296">
        <f t="shared" si="50"/>
        <v>0</v>
      </c>
      <c r="AY46" s="296">
        <f t="shared" si="50"/>
        <v>0</v>
      </c>
      <c r="AZ46" s="296">
        <f t="shared" si="50"/>
        <v>0</v>
      </c>
      <c r="BA46" s="296">
        <f t="shared" si="50"/>
        <v>0</v>
      </c>
      <c r="BB46" s="296">
        <f t="shared" si="50"/>
        <v>0</v>
      </c>
      <c r="BC46" s="296">
        <f t="shared" si="50"/>
        <v>0</v>
      </c>
      <c r="BD46" s="296">
        <f t="shared" si="50"/>
        <v>0</v>
      </c>
      <c r="BE46" s="296">
        <f t="shared" si="50"/>
        <v>0</v>
      </c>
      <c r="BF46" s="296">
        <f t="shared" si="50"/>
        <v>0</v>
      </c>
      <c r="BG46" s="296">
        <f t="shared" si="50"/>
        <v>0</v>
      </c>
      <c r="BH46" s="296">
        <f t="shared" si="50"/>
        <v>0</v>
      </c>
      <c r="BI46" s="296">
        <f t="shared" si="50"/>
        <v>0</v>
      </c>
      <c r="BJ46" s="296">
        <f t="shared" si="50"/>
        <v>0</v>
      </c>
      <c r="BK46" s="296">
        <f t="shared" si="50"/>
        <v>0</v>
      </c>
      <c r="BL46" s="296">
        <f t="shared" si="50"/>
        <v>0</v>
      </c>
      <c r="BM46" s="296">
        <f t="shared" si="50"/>
        <v>0</v>
      </c>
      <c r="BN46" s="296">
        <f t="shared" si="50"/>
        <v>0</v>
      </c>
      <c r="BO46" s="296">
        <f t="shared" si="50"/>
        <v>0</v>
      </c>
      <c r="BP46" s="296">
        <f t="shared" ref="BP46:CH46" si="51">SUM(BP35:BP45)</f>
        <v>0</v>
      </c>
      <c r="BQ46" s="296">
        <f t="shared" si="51"/>
        <v>0</v>
      </c>
      <c r="BR46" s="296">
        <f t="shared" si="51"/>
        <v>0</v>
      </c>
      <c r="BS46" s="296">
        <f t="shared" si="51"/>
        <v>0</v>
      </c>
      <c r="BT46" s="296">
        <f t="shared" si="51"/>
        <v>0</v>
      </c>
      <c r="BU46" s="296">
        <f t="shared" si="51"/>
        <v>0</v>
      </c>
      <c r="BV46" s="296">
        <f t="shared" si="51"/>
        <v>0</v>
      </c>
      <c r="BW46" s="296">
        <f t="shared" si="51"/>
        <v>0</v>
      </c>
      <c r="BX46" s="296">
        <f t="shared" si="51"/>
        <v>0</v>
      </c>
      <c r="BY46" s="296">
        <f t="shared" si="51"/>
        <v>0</v>
      </c>
      <c r="BZ46" s="296">
        <f t="shared" si="51"/>
        <v>0</v>
      </c>
      <c r="CA46" s="296">
        <f t="shared" si="51"/>
        <v>0</v>
      </c>
      <c r="CB46" s="296">
        <f t="shared" si="51"/>
        <v>0</v>
      </c>
      <c r="CC46" s="296">
        <f t="shared" si="51"/>
        <v>0</v>
      </c>
      <c r="CD46" s="296">
        <f t="shared" si="51"/>
        <v>0</v>
      </c>
      <c r="CE46" s="296">
        <f t="shared" si="51"/>
        <v>0</v>
      </c>
      <c r="CF46" s="296">
        <f t="shared" si="51"/>
        <v>0</v>
      </c>
      <c r="CG46" s="296">
        <f t="shared" si="51"/>
        <v>0</v>
      </c>
      <c r="CH46" s="299">
        <f t="shared" si="51"/>
        <v>0</v>
      </c>
    </row>
    <row r="47" spans="1:86" s="49" customFormat="1" x14ac:dyDescent="0.3">
      <c r="A47" s="8"/>
      <c r="B47" s="330"/>
      <c r="C47" s="9"/>
      <c r="D47" s="330"/>
      <c r="E47" s="9"/>
      <c r="F47" s="330"/>
      <c r="G47" s="330"/>
      <c r="H47" s="9"/>
      <c r="I47" s="330"/>
      <c r="J47" s="330"/>
      <c r="K47" s="9"/>
      <c r="L47" s="330"/>
      <c r="M47" s="330"/>
      <c r="N47" s="9"/>
      <c r="O47" s="330"/>
      <c r="P47" s="330"/>
      <c r="Q47" s="9"/>
      <c r="R47" s="330"/>
      <c r="S47" s="330"/>
      <c r="T47" s="9"/>
      <c r="U47" s="330"/>
      <c r="V47" s="330"/>
      <c r="W47" s="9"/>
      <c r="X47" s="330"/>
      <c r="Y47" s="330"/>
      <c r="Z47" s="9"/>
      <c r="AA47" s="330"/>
      <c r="AB47" s="330"/>
      <c r="AC47" s="9"/>
      <c r="AD47" s="330"/>
      <c r="AE47" s="330"/>
      <c r="AF47" s="9"/>
      <c r="AG47" s="330"/>
      <c r="AH47" s="330"/>
      <c r="AI47" s="9"/>
      <c r="AJ47" s="330"/>
      <c r="AK47" s="330"/>
      <c r="AL47" s="9"/>
      <c r="AM47" s="330"/>
      <c r="AN47" s="330"/>
      <c r="AO47" s="9"/>
      <c r="AP47" s="330"/>
      <c r="AQ47" s="330"/>
      <c r="AR47" s="9"/>
      <c r="AS47" s="330"/>
      <c r="AT47" s="330"/>
      <c r="AU47" s="9"/>
      <c r="AV47" s="330"/>
      <c r="AW47" s="330"/>
      <c r="AX47" s="9"/>
      <c r="AY47" s="330"/>
      <c r="AZ47" s="330"/>
      <c r="BA47" s="9"/>
      <c r="BB47" s="330"/>
      <c r="BC47" s="330"/>
      <c r="BD47" s="9"/>
      <c r="BE47" s="330"/>
      <c r="BF47" s="330"/>
      <c r="BG47" s="9"/>
      <c r="BH47" s="330"/>
      <c r="BI47" s="330"/>
      <c r="BJ47" s="9"/>
      <c r="BK47" s="330"/>
      <c r="BL47" s="330"/>
      <c r="BM47" s="9"/>
      <c r="BN47" s="330"/>
      <c r="BO47" s="330"/>
      <c r="BP47" s="9"/>
      <c r="BQ47" s="330"/>
      <c r="BR47" s="330"/>
      <c r="BS47" s="9"/>
      <c r="BT47" s="330"/>
      <c r="BU47" s="330"/>
      <c r="BV47" s="9"/>
      <c r="BW47" s="330"/>
      <c r="BX47" s="330"/>
      <c r="BY47" s="9"/>
      <c r="BZ47" s="330"/>
      <c r="CA47" s="330"/>
      <c r="CB47" s="9"/>
      <c r="CC47" s="330"/>
      <c r="CD47" s="330"/>
      <c r="CE47" s="9"/>
      <c r="CF47" s="330"/>
      <c r="CG47" s="330"/>
      <c r="CH47" s="9"/>
    </row>
    <row r="48" spans="1:86" s="49" customFormat="1" ht="15" thickBot="1" x14ac:dyDescent="0.35">
      <c r="A48" s="254" t="s">
        <v>130</v>
      </c>
      <c r="B48" s="254"/>
      <c r="C48" s="254"/>
      <c r="D48" s="254"/>
      <c r="E48" s="254"/>
      <c r="F48" s="254"/>
      <c r="G48" s="254"/>
      <c r="H48" s="254"/>
      <c r="I48" s="254"/>
      <c r="J48" s="254"/>
    </row>
    <row r="49" spans="1:87" ht="15.6" x14ac:dyDescent="0.3">
      <c r="A49" s="550" t="s">
        <v>30</v>
      </c>
      <c r="B49" s="18" t="s">
        <v>124</v>
      </c>
      <c r="C49" s="292">
        <v>43831</v>
      </c>
      <c r="D49" s="292">
        <v>43862</v>
      </c>
      <c r="E49" s="292">
        <v>43891</v>
      </c>
      <c r="F49" s="292">
        <v>43922</v>
      </c>
      <c r="G49" s="292">
        <v>43952</v>
      </c>
      <c r="H49" s="292">
        <v>43983</v>
      </c>
      <c r="I49" s="292">
        <v>44013</v>
      </c>
      <c r="J49" s="292">
        <v>44044</v>
      </c>
      <c r="K49" s="292">
        <v>44075</v>
      </c>
      <c r="L49" s="292">
        <v>44105</v>
      </c>
      <c r="M49" s="292">
        <v>44136</v>
      </c>
      <c r="N49" s="292">
        <v>44166</v>
      </c>
      <c r="O49" s="292">
        <v>44197</v>
      </c>
      <c r="P49" s="292">
        <v>44228</v>
      </c>
      <c r="Q49" s="292">
        <v>44256</v>
      </c>
      <c r="R49" s="292">
        <v>44287</v>
      </c>
      <c r="S49" s="292">
        <v>44317</v>
      </c>
      <c r="T49" s="292">
        <v>44348</v>
      </c>
      <c r="U49" s="292">
        <v>44378</v>
      </c>
      <c r="V49" s="292">
        <v>44409</v>
      </c>
      <c r="W49" s="292">
        <v>44440</v>
      </c>
      <c r="X49" s="292">
        <v>44470</v>
      </c>
      <c r="Y49" s="292">
        <v>44501</v>
      </c>
      <c r="Z49" s="292">
        <v>44531</v>
      </c>
      <c r="AA49" s="292">
        <v>44562</v>
      </c>
      <c r="AB49" s="292">
        <v>44593</v>
      </c>
      <c r="AC49" s="292">
        <v>44621</v>
      </c>
      <c r="AD49" s="292">
        <v>44652</v>
      </c>
      <c r="AE49" s="292">
        <v>44682</v>
      </c>
      <c r="AF49" s="292">
        <v>44713</v>
      </c>
      <c r="AG49" s="292">
        <v>44743</v>
      </c>
      <c r="AH49" s="292">
        <v>44774</v>
      </c>
      <c r="AI49" s="292">
        <v>44805</v>
      </c>
      <c r="AJ49" s="292">
        <v>44835</v>
      </c>
      <c r="AK49" s="292">
        <v>44866</v>
      </c>
      <c r="AL49" s="292">
        <v>44896</v>
      </c>
      <c r="AM49" s="292">
        <v>44927</v>
      </c>
      <c r="AN49" s="292">
        <v>44958</v>
      </c>
      <c r="AO49" s="292">
        <v>44986</v>
      </c>
      <c r="AP49" s="292">
        <v>45017</v>
      </c>
      <c r="AQ49" s="292">
        <v>45047</v>
      </c>
      <c r="AR49" s="292">
        <v>45078</v>
      </c>
      <c r="AS49" s="292">
        <v>45108</v>
      </c>
      <c r="AT49" s="292">
        <v>45139</v>
      </c>
      <c r="AU49" s="292">
        <v>45170</v>
      </c>
      <c r="AV49" s="292">
        <v>45200</v>
      </c>
      <c r="AW49" s="292">
        <v>45231</v>
      </c>
      <c r="AX49" s="292">
        <v>45261</v>
      </c>
      <c r="AY49" s="292">
        <v>45292</v>
      </c>
      <c r="AZ49" s="292">
        <v>45323</v>
      </c>
      <c r="BA49" s="292">
        <v>45352</v>
      </c>
      <c r="BB49" s="292">
        <v>45383</v>
      </c>
      <c r="BC49" s="292">
        <v>45413</v>
      </c>
      <c r="BD49" s="292">
        <v>45444</v>
      </c>
      <c r="BE49" s="292">
        <v>45474</v>
      </c>
      <c r="BF49" s="292">
        <v>45505</v>
      </c>
      <c r="BG49" s="292">
        <v>45536</v>
      </c>
      <c r="BH49" s="292">
        <v>45566</v>
      </c>
      <c r="BI49" s="292">
        <v>45597</v>
      </c>
      <c r="BJ49" s="292">
        <v>45627</v>
      </c>
      <c r="BK49" s="292">
        <v>45658</v>
      </c>
      <c r="BL49" s="292">
        <v>45689</v>
      </c>
      <c r="BM49" s="292">
        <v>45717</v>
      </c>
      <c r="BN49" s="292">
        <v>45748</v>
      </c>
      <c r="BO49" s="292">
        <v>45778</v>
      </c>
      <c r="BP49" s="292">
        <v>45809</v>
      </c>
      <c r="BQ49" s="292">
        <v>45839</v>
      </c>
      <c r="BR49" s="292">
        <v>45870</v>
      </c>
      <c r="BS49" s="292">
        <v>45901</v>
      </c>
      <c r="BT49" s="292">
        <v>45931</v>
      </c>
      <c r="BU49" s="292">
        <v>45962</v>
      </c>
      <c r="BV49" s="292">
        <v>45992</v>
      </c>
      <c r="BW49" s="292">
        <v>46023</v>
      </c>
      <c r="BX49" s="292">
        <v>46054</v>
      </c>
      <c r="BY49" s="292">
        <v>46082</v>
      </c>
      <c r="BZ49" s="292">
        <v>46113</v>
      </c>
      <c r="CA49" s="292">
        <v>46143</v>
      </c>
      <c r="CB49" s="292">
        <v>46174</v>
      </c>
      <c r="CC49" s="292">
        <v>46204</v>
      </c>
      <c r="CD49" s="292">
        <v>46235</v>
      </c>
      <c r="CE49" s="292">
        <v>46266</v>
      </c>
      <c r="CF49" s="292">
        <v>46296</v>
      </c>
      <c r="CG49" s="292">
        <v>46327</v>
      </c>
      <c r="CH49" s="293">
        <v>46357</v>
      </c>
    </row>
    <row r="50" spans="1:87" ht="15" customHeight="1" x14ac:dyDescent="0.3">
      <c r="A50" s="551"/>
      <c r="B50" s="14" t="str">
        <f t="shared" ref="B50:B60" si="52">B35</f>
        <v>Building Shell</v>
      </c>
      <c r="C50" s="30">
        <f>IF(C20=0,0,(C5*0.5)-C35)*C66*C$78*C$2</f>
        <v>7.1762768205327543</v>
      </c>
      <c r="D50" s="30">
        <f>IF(D20=0,0,(D5*0.5)+C20-D35)*D66*D$78*D$2</f>
        <v>12.396968361425648</v>
      </c>
      <c r="E50" s="30">
        <f t="shared" ref="E50:BP51" si="53">IF(E20=0,0,(E5*0.5)+D20-E35)*E66*E$78*E$2</f>
        <v>18.793054781182047</v>
      </c>
      <c r="F50" s="30">
        <f t="shared" si="53"/>
        <v>17.123301230859528</v>
      </c>
      <c r="G50" s="30">
        <f t="shared" si="53"/>
        <v>21.007968687736316</v>
      </c>
      <c r="H50" s="30">
        <f t="shared" si="53"/>
        <v>116.9960407005189</v>
      </c>
      <c r="I50" s="30">
        <f t="shared" si="53"/>
        <v>240.11429308662886</v>
      </c>
      <c r="J50" s="30">
        <f t="shared" si="53"/>
        <v>301.1186841655333</v>
      </c>
      <c r="K50" s="30">
        <f t="shared" si="53"/>
        <v>154.28092967286057</v>
      </c>
      <c r="L50" s="30">
        <f t="shared" si="53"/>
        <v>39.009964138071616</v>
      </c>
      <c r="M50" s="30">
        <f t="shared" si="53"/>
        <v>66.244152302245595</v>
      </c>
      <c r="N50" s="30">
        <f t="shared" si="53"/>
        <v>512.66015029550533</v>
      </c>
      <c r="O50" s="30">
        <f t="shared" si="53"/>
        <v>917.30337103876366</v>
      </c>
      <c r="P50" s="30">
        <f t="shared" si="53"/>
        <v>788.69277508215487</v>
      </c>
      <c r="Q50" s="30">
        <f t="shared" si="53"/>
        <v>614.42326170213039</v>
      </c>
      <c r="R50" s="30">
        <f t="shared" si="53"/>
        <v>328.26416995744017</v>
      </c>
      <c r="S50" s="30">
        <f t="shared" si="53"/>
        <v>377.45127636921416</v>
      </c>
      <c r="T50" s="30">
        <f t="shared" si="53"/>
        <v>2023.6708204786562</v>
      </c>
      <c r="U50" s="30">
        <f t="shared" si="53"/>
        <v>2726.8260216504259</v>
      </c>
      <c r="V50" s="30">
        <f t="shared" si="53"/>
        <v>2592.6646243111227</v>
      </c>
      <c r="W50" s="30">
        <f t="shared" si="53"/>
        <v>1299.3588749419043</v>
      </c>
      <c r="X50" s="30">
        <f t="shared" si="53"/>
        <v>321.51995010822833</v>
      </c>
      <c r="Y50" s="30">
        <f t="shared" si="53"/>
        <v>545.98400726017053</v>
      </c>
      <c r="Z50" s="30">
        <f t="shared" si="53"/>
        <v>914.37885974078688</v>
      </c>
      <c r="AA50" s="30">
        <f t="shared" si="53"/>
        <v>917.30337103876366</v>
      </c>
      <c r="AB50" s="30">
        <f t="shared" si="53"/>
        <v>788.69277508215487</v>
      </c>
      <c r="AC50" s="30">
        <f t="shared" si="53"/>
        <v>614.42326170213039</v>
      </c>
      <c r="AD50" s="30">
        <f t="shared" si="53"/>
        <v>328.26416995744017</v>
      </c>
      <c r="AE50" s="30">
        <f t="shared" si="53"/>
        <v>377.45127636921416</v>
      </c>
      <c r="AF50" s="30">
        <f t="shared" si="53"/>
        <v>2023.6708204786562</v>
      </c>
      <c r="AG50" s="30">
        <f t="shared" si="53"/>
        <v>2726.8260216504259</v>
      </c>
      <c r="AH50" s="30">
        <f t="shared" si="53"/>
        <v>2592.6646243111227</v>
      </c>
      <c r="AI50" s="30">
        <f t="shared" si="53"/>
        <v>1299.3588749419043</v>
      </c>
      <c r="AJ50" s="30">
        <f t="shared" si="53"/>
        <v>321.51995010822833</v>
      </c>
      <c r="AK50" s="30">
        <f t="shared" si="53"/>
        <v>545.98400726017053</v>
      </c>
      <c r="AL50" s="30">
        <f t="shared" si="53"/>
        <v>914.37885974078688</v>
      </c>
      <c r="AM50" s="30">
        <f t="shared" si="53"/>
        <v>917.30337103876366</v>
      </c>
      <c r="AN50" s="30">
        <f t="shared" si="53"/>
        <v>788.69277508215487</v>
      </c>
      <c r="AO50" s="30">
        <f t="shared" si="53"/>
        <v>614.42326170213039</v>
      </c>
      <c r="AP50" s="30">
        <f t="shared" si="53"/>
        <v>328.26416995744017</v>
      </c>
      <c r="AQ50" s="30">
        <f t="shared" si="53"/>
        <v>377.45127636921416</v>
      </c>
      <c r="AR50" s="30">
        <f t="shared" si="53"/>
        <v>2023.6708204786562</v>
      </c>
      <c r="AS50" s="30">
        <f t="shared" si="53"/>
        <v>2726.8260216504259</v>
      </c>
      <c r="AT50" s="30">
        <f t="shared" si="53"/>
        <v>2592.6646243111227</v>
      </c>
      <c r="AU50" s="30">
        <f t="shared" si="53"/>
        <v>1299.3588749419043</v>
      </c>
      <c r="AV50" s="30">
        <f t="shared" si="53"/>
        <v>321.51995010822833</v>
      </c>
      <c r="AW50" s="30">
        <f t="shared" si="53"/>
        <v>545.98400726017053</v>
      </c>
      <c r="AX50" s="30">
        <f t="shared" si="53"/>
        <v>914.37885974078688</v>
      </c>
      <c r="AY50" s="30">
        <f t="shared" si="53"/>
        <v>917.30337103876366</v>
      </c>
      <c r="AZ50" s="30">
        <f t="shared" si="53"/>
        <v>788.69277508215487</v>
      </c>
      <c r="BA50" s="30">
        <f t="shared" si="53"/>
        <v>614.42326170213039</v>
      </c>
      <c r="BB50" s="30">
        <f t="shared" si="53"/>
        <v>328.26416995744017</v>
      </c>
      <c r="BC50" s="30">
        <f t="shared" si="53"/>
        <v>377.45127636921416</v>
      </c>
      <c r="BD50" s="30">
        <f t="shared" si="53"/>
        <v>2023.6708204786562</v>
      </c>
      <c r="BE50" s="30">
        <f t="shared" si="53"/>
        <v>2726.8260216504259</v>
      </c>
      <c r="BF50" s="30">
        <f t="shared" si="53"/>
        <v>2592.6646243111227</v>
      </c>
      <c r="BG50" s="30">
        <f t="shared" si="53"/>
        <v>1299.3588749419043</v>
      </c>
      <c r="BH50" s="30">
        <f t="shared" si="53"/>
        <v>321.51995010822833</v>
      </c>
      <c r="BI50" s="30">
        <f t="shared" si="53"/>
        <v>545.98400726017053</v>
      </c>
      <c r="BJ50" s="30">
        <f t="shared" si="53"/>
        <v>914.37885974078688</v>
      </c>
      <c r="BK50" s="30">
        <f t="shared" si="53"/>
        <v>917.30337103876366</v>
      </c>
      <c r="BL50" s="30">
        <f t="shared" si="53"/>
        <v>788.69277508215487</v>
      </c>
      <c r="BM50" s="30">
        <f t="shared" si="53"/>
        <v>614.42326170213039</v>
      </c>
      <c r="BN50" s="30">
        <f t="shared" si="53"/>
        <v>328.26416995744017</v>
      </c>
      <c r="BO50" s="30">
        <f t="shared" si="53"/>
        <v>377.45127636921416</v>
      </c>
      <c r="BP50" s="30">
        <f t="shared" si="53"/>
        <v>2023.6708204786562</v>
      </c>
      <c r="BQ50" s="30">
        <f t="shared" ref="BQ50:CH54" si="54">IF(BQ20=0,0,(BQ5*0.5)+BP20-BQ35)*BQ66*BQ$78*BQ$2</f>
        <v>2726.8260216504259</v>
      </c>
      <c r="BR50" s="30">
        <f t="shared" si="54"/>
        <v>2592.6646243111227</v>
      </c>
      <c r="BS50" s="30">
        <f t="shared" si="54"/>
        <v>1299.3588749419043</v>
      </c>
      <c r="BT50" s="30">
        <f t="shared" si="54"/>
        <v>321.51995010822833</v>
      </c>
      <c r="BU50" s="30">
        <f t="shared" si="54"/>
        <v>545.98400726017053</v>
      </c>
      <c r="BV50" s="30">
        <f t="shared" si="54"/>
        <v>914.37885974078688</v>
      </c>
      <c r="BW50" s="30">
        <f t="shared" si="54"/>
        <v>917.30337103876366</v>
      </c>
      <c r="BX50" s="30">
        <f t="shared" si="54"/>
        <v>788.69277508215487</v>
      </c>
      <c r="BY50" s="30">
        <f t="shared" si="54"/>
        <v>614.42326170213039</v>
      </c>
      <c r="BZ50" s="30">
        <f t="shared" si="54"/>
        <v>328.26416995744017</v>
      </c>
      <c r="CA50" s="30">
        <f t="shared" si="54"/>
        <v>377.45127636921416</v>
      </c>
      <c r="CB50" s="30">
        <f t="shared" si="54"/>
        <v>2023.6708204786562</v>
      </c>
      <c r="CC50" s="30">
        <f t="shared" si="54"/>
        <v>2726.8260216504259</v>
      </c>
      <c r="CD50" s="30">
        <f t="shared" si="54"/>
        <v>2592.6646243111227</v>
      </c>
      <c r="CE50" s="30">
        <f t="shared" si="54"/>
        <v>1299.3588749419043</v>
      </c>
      <c r="CF50" s="30">
        <f t="shared" si="54"/>
        <v>321.51995010822833</v>
      </c>
      <c r="CG50" s="30">
        <f t="shared" si="54"/>
        <v>545.98400726017053</v>
      </c>
      <c r="CH50" s="34">
        <f t="shared" si="54"/>
        <v>914.37885974078688</v>
      </c>
    </row>
    <row r="51" spans="1:87" ht="15.6" x14ac:dyDescent="0.3">
      <c r="A51" s="551"/>
      <c r="B51" s="14" t="str">
        <f t="shared" si="52"/>
        <v>Cooling</v>
      </c>
      <c r="C51" s="30">
        <f t="shared" ref="C51:C59" si="55">IF(C21=0,0,(C6*0.5)-C36)*C67*C$78*C$2</f>
        <v>0.82754014754864869</v>
      </c>
      <c r="D51" s="30">
        <f t="shared" ref="D51:S59" si="56">IF(D21=0,0,(D6*0.5)+C21-D36)*D67*D$78*D$2</f>
        <v>1.5749186373880193</v>
      </c>
      <c r="E51" s="30">
        <f t="shared" si="56"/>
        <v>4.7035071823267725</v>
      </c>
      <c r="F51" s="30">
        <f t="shared" si="56"/>
        <v>24.523117669860682</v>
      </c>
      <c r="G51" s="30">
        <f t="shared" si="56"/>
        <v>111.26860020703418</v>
      </c>
      <c r="H51" s="30">
        <f t="shared" si="56"/>
        <v>1338.0873778793073</v>
      </c>
      <c r="I51" s="30">
        <f t="shared" si="56"/>
        <v>6811.1571693080004</v>
      </c>
      <c r="J51" s="30">
        <f t="shared" si="56"/>
        <v>16420.634463058079</v>
      </c>
      <c r="K51" s="30">
        <f t="shared" si="56"/>
        <v>10965.089473170348</v>
      </c>
      <c r="L51" s="30">
        <f t="shared" si="56"/>
        <v>799.02551536089834</v>
      </c>
      <c r="M51" s="30">
        <f t="shared" si="56"/>
        <v>73.260159275139912</v>
      </c>
      <c r="N51" s="30">
        <f t="shared" si="56"/>
        <v>67.562215197347044</v>
      </c>
      <c r="O51" s="30">
        <f t="shared" si="56"/>
        <v>70.793638233044248</v>
      </c>
      <c r="P51" s="30">
        <f t="shared" si="56"/>
        <v>66.717785912013895</v>
      </c>
      <c r="Q51" s="30">
        <f t="shared" si="56"/>
        <v>196.53364245309123</v>
      </c>
      <c r="R51" s="30">
        <f t="shared" si="56"/>
        <v>952.56735022703151</v>
      </c>
      <c r="S51" s="30">
        <f t="shared" si="56"/>
        <v>4322.0783380634339</v>
      </c>
      <c r="T51" s="30">
        <f t="shared" si="53"/>
        <v>29371.135594936099</v>
      </c>
      <c r="U51" s="30">
        <f t="shared" si="53"/>
        <v>39674.570586349226</v>
      </c>
      <c r="V51" s="30">
        <f t="shared" si="53"/>
        <v>37722.188283529162</v>
      </c>
      <c r="W51" s="30">
        <f t="shared" si="53"/>
        <v>17638.173358679487</v>
      </c>
      <c r="X51" s="30">
        <f t="shared" si="53"/>
        <v>1148.6149933565594</v>
      </c>
      <c r="Y51" s="30">
        <f t="shared" si="53"/>
        <v>94.696803742363784</v>
      </c>
      <c r="Z51" s="30">
        <f t="shared" si="53"/>
        <v>74.791602927980321</v>
      </c>
      <c r="AA51" s="30">
        <f t="shared" si="53"/>
        <v>70.793638233044248</v>
      </c>
      <c r="AB51" s="30">
        <f t="shared" si="53"/>
        <v>66.717785912013895</v>
      </c>
      <c r="AC51" s="30">
        <f t="shared" si="53"/>
        <v>196.53364245309123</v>
      </c>
      <c r="AD51" s="30">
        <f t="shared" si="53"/>
        <v>952.56735022703151</v>
      </c>
      <c r="AE51" s="30">
        <f t="shared" si="53"/>
        <v>4322.0783380634339</v>
      </c>
      <c r="AF51" s="30">
        <f t="shared" si="53"/>
        <v>29371.135594936099</v>
      </c>
      <c r="AG51" s="30">
        <f t="shared" si="53"/>
        <v>39674.570586349226</v>
      </c>
      <c r="AH51" s="30">
        <f t="shared" si="53"/>
        <v>37722.188283529162</v>
      </c>
      <c r="AI51" s="30">
        <f t="shared" si="53"/>
        <v>17638.173358679487</v>
      </c>
      <c r="AJ51" s="30">
        <f t="shared" si="53"/>
        <v>1148.6149933565594</v>
      </c>
      <c r="AK51" s="30">
        <f t="shared" si="53"/>
        <v>94.696803742363784</v>
      </c>
      <c r="AL51" s="30">
        <f t="shared" si="53"/>
        <v>74.791602927980321</v>
      </c>
      <c r="AM51" s="30">
        <f t="shared" si="53"/>
        <v>70.793638233044248</v>
      </c>
      <c r="AN51" s="30">
        <f t="shared" si="53"/>
        <v>66.717785912013895</v>
      </c>
      <c r="AO51" s="30">
        <f t="shared" si="53"/>
        <v>196.53364245309123</v>
      </c>
      <c r="AP51" s="30">
        <f t="shared" si="53"/>
        <v>952.56735022703151</v>
      </c>
      <c r="AQ51" s="30">
        <f t="shared" si="53"/>
        <v>4322.0783380634339</v>
      </c>
      <c r="AR51" s="30">
        <f t="shared" si="53"/>
        <v>29371.135594936099</v>
      </c>
      <c r="AS51" s="30">
        <f t="shared" si="53"/>
        <v>39674.570586349226</v>
      </c>
      <c r="AT51" s="30">
        <f t="shared" si="53"/>
        <v>37722.188283529162</v>
      </c>
      <c r="AU51" s="30">
        <f t="shared" si="53"/>
        <v>17638.173358679487</v>
      </c>
      <c r="AV51" s="30">
        <f t="shared" si="53"/>
        <v>1148.6149933565594</v>
      </c>
      <c r="AW51" s="30">
        <f t="shared" si="53"/>
        <v>94.696803742363784</v>
      </c>
      <c r="AX51" s="30">
        <f t="shared" si="53"/>
        <v>74.791602927980321</v>
      </c>
      <c r="AY51" s="30">
        <f t="shared" si="53"/>
        <v>70.793638233044248</v>
      </c>
      <c r="AZ51" s="30">
        <f t="shared" si="53"/>
        <v>66.717785912013895</v>
      </c>
      <c r="BA51" s="30">
        <f t="shared" si="53"/>
        <v>196.53364245309123</v>
      </c>
      <c r="BB51" s="30">
        <f t="shared" si="53"/>
        <v>952.56735022703151</v>
      </c>
      <c r="BC51" s="30">
        <f t="shared" si="53"/>
        <v>4322.0783380634339</v>
      </c>
      <c r="BD51" s="30">
        <f t="shared" si="53"/>
        <v>29371.135594936099</v>
      </c>
      <c r="BE51" s="30">
        <f t="shared" si="53"/>
        <v>39674.570586349226</v>
      </c>
      <c r="BF51" s="30">
        <f t="shared" si="53"/>
        <v>37722.188283529162</v>
      </c>
      <c r="BG51" s="30">
        <f t="shared" si="53"/>
        <v>17638.173358679487</v>
      </c>
      <c r="BH51" s="30">
        <f t="shared" si="53"/>
        <v>1148.6149933565594</v>
      </c>
      <c r="BI51" s="30">
        <f t="shared" si="53"/>
        <v>94.696803742363784</v>
      </c>
      <c r="BJ51" s="30">
        <f t="shared" si="53"/>
        <v>74.791602927980321</v>
      </c>
      <c r="BK51" s="30">
        <f t="shared" si="53"/>
        <v>70.793638233044248</v>
      </c>
      <c r="BL51" s="30">
        <f t="shared" si="53"/>
        <v>66.717785912013895</v>
      </c>
      <c r="BM51" s="30">
        <f t="shared" si="53"/>
        <v>196.53364245309123</v>
      </c>
      <c r="BN51" s="30">
        <f t="shared" si="53"/>
        <v>952.56735022703151</v>
      </c>
      <c r="BO51" s="30">
        <f t="shared" si="53"/>
        <v>4322.0783380634339</v>
      </c>
      <c r="BP51" s="30">
        <f t="shared" si="53"/>
        <v>29371.135594936099</v>
      </c>
      <c r="BQ51" s="30">
        <f t="shared" si="54"/>
        <v>39674.570586349226</v>
      </c>
      <c r="BR51" s="30">
        <f t="shared" si="54"/>
        <v>37722.188283529162</v>
      </c>
      <c r="BS51" s="30">
        <f t="shared" si="54"/>
        <v>17638.173358679487</v>
      </c>
      <c r="BT51" s="30">
        <f t="shared" si="54"/>
        <v>1148.6149933565594</v>
      </c>
      <c r="BU51" s="30">
        <f t="shared" si="54"/>
        <v>94.696803742363784</v>
      </c>
      <c r="BV51" s="30">
        <f t="shared" si="54"/>
        <v>74.791602927980321</v>
      </c>
      <c r="BW51" s="30">
        <f t="shared" si="54"/>
        <v>70.793638233044248</v>
      </c>
      <c r="BX51" s="30">
        <f t="shared" si="54"/>
        <v>66.717785912013895</v>
      </c>
      <c r="BY51" s="30">
        <f t="shared" si="54"/>
        <v>196.53364245309123</v>
      </c>
      <c r="BZ51" s="30">
        <f t="shared" si="54"/>
        <v>952.56735022703151</v>
      </c>
      <c r="CA51" s="30">
        <f t="shared" si="54"/>
        <v>4322.0783380634339</v>
      </c>
      <c r="CB51" s="30">
        <f t="shared" si="54"/>
        <v>29371.135594936099</v>
      </c>
      <c r="CC51" s="30">
        <f t="shared" si="54"/>
        <v>39674.570586349226</v>
      </c>
      <c r="CD51" s="30">
        <f t="shared" si="54"/>
        <v>37722.188283529162</v>
      </c>
      <c r="CE51" s="30">
        <f t="shared" si="54"/>
        <v>17638.173358679487</v>
      </c>
      <c r="CF51" s="30">
        <f t="shared" si="54"/>
        <v>1148.6149933565594</v>
      </c>
      <c r="CG51" s="30">
        <f t="shared" si="54"/>
        <v>94.696803742363784</v>
      </c>
      <c r="CH51" s="34">
        <f t="shared" si="54"/>
        <v>74.791602927980321</v>
      </c>
    </row>
    <row r="52" spans="1:87" ht="15.6" x14ac:dyDescent="0.3">
      <c r="A52" s="551"/>
      <c r="B52" s="14" t="str">
        <f t="shared" si="52"/>
        <v>Freezer</v>
      </c>
      <c r="C52" s="30">
        <f t="shared" si="55"/>
        <v>0</v>
      </c>
      <c r="D52" s="30">
        <f t="shared" si="56"/>
        <v>0</v>
      </c>
      <c r="E52" s="30">
        <f t="shared" ref="E52:BP55" si="57">IF(E22=0,0,(E7*0.5)+D22-E37)*E68*E$78*E$2</f>
        <v>0</v>
      </c>
      <c r="F52" s="30">
        <f t="shared" si="57"/>
        <v>0</v>
      </c>
      <c r="G52" s="30">
        <f t="shared" si="57"/>
        <v>0</v>
      </c>
      <c r="H52" s="30">
        <f t="shared" si="57"/>
        <v>0</v>
      </c>
      <c r="I52" s="30">
        <f t="shared" si="57"/>
        <v>0</v>
      </c>
      <c r="J52" s="30">
        <f t="shared" si="57"/>
        <v>0</v>
      </c>
      <c r="K52" s="30">
        <f t="shared" si="57"/>
        <v>0</v>
      </c>
      <c r="L52" s="30">
        <f t="shared" si="57"/>
        <v>0</v>
      </c>
      <c r="M52" s="30">
        <f t="shared" si="57"/>
        <v>0</v>
      </c>
      <c r="N52" s="30">
        <f t="shared" si="57"/>
        <v>0</v>
      </c>
      <c r="O52" s="30">
        <f t="shared" si="57"/>
        <v>0</v>
      </c>
      <c r="P52" s="30">
        <f t="shared" si="57"/>
        <v>0</v>
      </c>
      <c r="Q52" s="30">
        <f t="shared" si="57"/>
        <v>0</v>
      </c>
      <c r="R52" s="30">
        <f t="shared" si="57"/>
        <v>0</v>
      </c>
      <c r="S52" s="30">
        <f t="shared" si="57"/>
        <v>0</v>
      </c>
      <c r="T52" s="30">
        <f t="shared" si="57"/>
        <v>0</v>
      </c>
      <c r="U52" s="30">
        <f t="shared" si="57"/>
        <v>0</v>
      </c>
      <c r="V52" s="30">
        <f t="shared" si="57"/>
        <v>0</v>
      </c>
      <c r="W52" s="30">
        <f t="shared" si="57"/>
        <v>0</v>
      </c>
      <c r="X52" s="30">
        <f t="shared" si="57"/>
        <v>0</v>
      </c>
      <c r="Y52" s="30">
        <f t="shared" si="57"/>
        <v>0</v>
      </c>
      <c r="Z52" s="30">
        <f t="shared" si="57"/>
        <v>0</v>
      </c>
      <c r="AA52" s="30">
        <f t="shared" si="57"/>
        <v>0</v>
      </c>
      <c r="AB52" s="30">
        <f t="shared" si="57"/>
        <v>0</v>
      </c>
      <c r="AC52" s="30">
        <f t="shared" si="57"/>
        <v>0</v>
      </c>
      <c r="AD52" s="30">
        <f t="shared" si="57"/>
        <v>0</v>
      </c>
      <c r="AE52" s="30">
        <f t="shared" si="57"/>
        <v>0</v>
      </c>
      <c r="AF52" s="30">
        <f t="shared" si="57"/>
        <v>0</v>
      </c>
      <c r="AG52" s="30">
        <f t="shared" si="57"/>
        <v>0</v>
      </c>
      <c r="AH52" s="30">
        <f t="shared" si="57"/>
        <v>0</v>
      </c>
      <c r="AI52" s="30">
        <f t="shared" si="57"/>
        <v>0</v>
      </c>
      <c r="AJ52" s="30">
        <f t="shared" si="57"/>
        <v>0</v>
      </c>
      <c r="AK52" s="30">
        <f t="shared" si="57"/>
        <v>0</v>
      </c>
      <c r="AL52" s="30">
        <f t="shared" si="57"/>
        <v>0</v>
      </c>
      <c r="AM52" s="30">
        <f t="shared" si="57"/>
        <v>0</v>
      </c>
      <c r="AN52" s="30">
        <f t="shared" si="57"/>
        <v>0</v>
      </c>
      <c r="AO52" s="30">
        <f t="shared" si="57"/>
        <v>0</v>
      </c>
      <c r="AP52" s="30">
        <f t="shared" si="57"/>
        <v>0</v>
      </c>
      <c r="AQ52" s="30">
        <f t="shared" si="57"/>
        <v>0</v>
      </c>
      <c r="AR52" s="30">
        <f t="shared" si="57"/>
        <v>0</v>
      </c>
      <c r="AS52" s="30">
        <f t="shared" si="57"/>
        <v>0</v>
      </c>
      <c r="AT52" s="30">
        <f t="shared" si="57"/>
        <v>0</v>
      </c>
      <c r="AU52" s="30">
        <f t="shared" si="57"/>
        <v>0</v>
      </c>
      <c r="AV52" s="30">
        <f t="shared" si="57"/>
        <v>0</v>
      </c>
      <c r="AW52" s="30">
        <f t="shared" si="57"/>
        <v>0</v>
      </c>
      <c r="AX52" s="30">
        <f t="shared" si="57"/>
        <v>0</v>
      </c>
      <c r="AY52" s="30">
        <f t="shared" si="57"/>
        <v>0</v>
      </c>
      <c r="AZ52" s="30">
        <f t="shared" si="57"/>
        <v>0</v>
      </c>
      <c r="BA52" s="30">
        <f t="shared" si="57"/>
        <v>0</v>
      </c>
      <c r="BB52" s="30">
        <f t="shared" si="57"/>
        <v>0</v>
      </c>
      <c r="BC52" s="30">
        <f t="shared" si="57"/>
        <v>0</v>
      </c>
      <c r="BD52" s="30">
        <f t="shared" si="57"/>
        <v>0</v>
      </c>
      <c r="BE52" s="30">
        <f t="shared" si="57"/>
        <v>0</v>
      </c>
      <c r="BF52" s="30">
        <f t="shared" si="57"/>
        <v>0</v>
      </c>
      <c r="BG52" s="30">
        <f t="shared" si="57"/>
        <v>0</v>
      </c>
      <c r="BH52" s="30">
        <f t="shared" si="57"/>
        <v>0</v>
      </c>
      <c r="BI52" s="30">
        <f t="shared" si="57"/>
        <v>0</v>
      </c>
      <c r="BJ52" s="30">
        <f t="shared" si="57"/>
        <v>0</v>
      </c>
      <c r="BK52" s="30">
        <f t="shared" si="57"/>
        <v>0</v>
      </c>
      <c r="BL52" s="30">
        <f t="shared" si="57"/>
        <v>0</v>
      </c>
      <c r="BM52" s="30">
        <f t="shared" si="57"/>
        <v>0</v>
      </c>
      <c r="BN52" s="30">
        <f t="shared" si="57"/>
        <v>0</v>
      </c>
      <c r="BO52" s="30">
        <f t="shared" si="57"/>
        <v>0</v>
      </c>
      <c r="BP52" s="30">
        <f t="shared" si="57"/>
        <v>0</v>
      </c>
      <c r="BQ52" s="30">
        <f t="shared" si="54"/>
        <v>0</v>
      </c>
      <c r="BR52" s="30">
        <f t="shared" si="54"/>
        <v>0</v>
      </c>
      <c r="BS52" s="30">
        <f t="shared" si="54"/>
        <v>0</v>
      </c>
      <c r="BT52" s="30">
        <f t="shared" si="54"/>
        <v>0</v>
      </c>
      <c r="BU52" s="30">
        <f t="shared" si="54"/>
        <v>0</v>
      </c>
      <c r="BV52" s="30">
        <f t="shared" si="54"/>
        <v>0</v>
      </c>
      <c r="BW52" s="30">
        <f t="shared" si="54"/>
        <v>0</v>
      </c>
      <c r="BX52" s="30">
        <f t="shared" si="54"/>
        <v>0</v>
      </c>
      <c r="BY52" s="30">
        <f t="shared" si="54"/>
        <v>0</v>
      </c>
      <c r="BZ52" s="30">
        <f t="shared" si="54"/>
        <v>0</v>
      </c>
      <c r="CA52" s="30">
        <f t="shared" si="54"/>
        <v>0</v>
      </c>
      <c r="CB52" s="30">
        <f t="shared" si="54"/>
        <v>0</v>
      </c>
      <c r="CC52" s="30">
        <f t="shared" si="54"/>
        <v>0</v>
      </c>
      <c r="CD52" s="30">
        <f t="shared" si="54"/>
        <v>0</v>
      </c>
      <c r="CE52" s="30">
        <f t="shared" si="54"/>
        <v>0</v>
      </c>
      <c r="CF52" s="30">
        <f t="shared" si="54"/>
        <v>0</v>
      </c>
      <c r="CG52" s="30">
        <f t="shared" si="54"/>
        <v>0</v>
      </c>
      <c r="CH52" s="34">
        <f t="shared" si="54"/>
        <v>0</v>
      </c>
    </row>
    <row r="53" spans="1:87" ht="15.6" x14ac:dyDescent="0.3">
      <c r="A53" s="551"/>
      <c r="B53" s="14" t="str">
        <f t="shared" si="52"/>
        <v>Heating</v>
      </c>
      <c r="C53" s="30">
        <f t="shared" si="55"/>
        <v>108.42077301688433</v>
      </c>
      <c r="D53" s="30">
        <f t="shared" si="56"/>
        <v>187.43570518541935</v>
      </c>
      <c r="E53" s="30">
        <f t="shared" si="57"/>
        <v>144.81734293809632</v>
      </c>
      <c r="F53" s="30">
        <f t="shared" si="57"/>
        <v>68.000825605499088</v>
      </c>
      <c r="G53" s="30">
        <f t="shared" si="57"/>
        <v>20.805451170954168</v>
      </c>
      <c r="H53" s="30">
        <f t="shared" si="57"/>
        <v>1.3116004401266488</v>
      </c>
      <c r="I53" s="30">
        <f t="shared" si="57"/>
        <v>1.5587389080494549E-2</v>
      </c>
      <c r="J53" s="30">
        <f t="shared" si="57"/>
        <v>6.6942626984966488E-2</v>
      </c>
      <c r="K53" s="30">
        <f t="shared" si="57"/>
        <v>113.33012975713207</v>
      </c>
      <c r="L53" s="30">
        <f t="shared" si="57"/>
        <v>686.67890127485646</v>
      </c>
      <c r="M53" s="30">
        <f t="shared" si="57"/>
        <v>2904.3291726826974</v>
      </c>
      <c r="N53" s="30">
        <f t="shared" si="57"/>
        <v>10484.575969859927</v>
      </c>
      <c r="O53" s="30">
        <f t="shared" si="57"/>
        <v>15141.914314241067</v>
      </c>
      <c r="P53" s="30">
        <f t="shared" si="57"/>
        <v>13011.966990154857</v>
      </c>
      <c r="Q53" s="30">
        <f t="shared" si="57"/>
        <v>9972.1629333300225</v>
      </c>
      <c r="R53" s="30">
        <f t="shared" si="57"/>
        <v>4361.122574503197</v>
      </c>
      <c r="S53" s="30">
        <f t="shared" si="57"/>
        <v>1334.3238404304702</v>
      </c>
      <c r="T53" s="30">
        <f t="shared" si="57"/>
        <v>83.689992286433608</v>
      </c>
      <c r="U53" s="30">
        <f t="shared" si="57"/>
        <v>0.98458814454627763</v>
      </c>
      <c r="V53" s="30">
        <f t="shared" si="57"/>
        <v>1.4768822168194164</v>
      </c>
      <c r="W53" s="30">
        <f t="shared" si="57"/>
        <v>1445.5394942180267</v>
      </c>
      <c r="X53" s="30">
        <f t="shared" si="57"/>
        <v>4025.535782574118</v>
      </c>
      <c r="Y53" s="30">
        <f t="shared" si="57"/>
        <v>8952.5842926325895</v>
      </c>
      <c r="Z53" s="30">
        <f t="shared" si="57"/>
        <v>15088.759661356535</v>
      </c>
      <c r="AA53" s="30">
        <f t="shared" si="57"/>
        <v>15141.914314241067</v>
      </c>
      <c r="AB53" s="30">
        <f t="shared" si="57"/>
        <v>13011.966990154857</v>
      </c>
      <c r="AC53" s="30">
        <f t="shared" si="57"/>
        <v>9972.1629333300225</v>
      </c>
      <c r="AD53" s="30">
        <f t="shared" si="57"/>
        <v>4361.122574503197</v>
      </c>
      <c r="AE53" s="30">
        <f t="shared" si="57"/>
        <v>1334.3238404304702</v>
      </c>
      <c r="AF53" s="30">
        <f t="shared" si="57"/>
        <v>83.689992286433608</v>
      </c>
      <c r="AG53" s="30">
        <f t="shared" si="57"/>
        <v>0.98458814454627763</v>
      </c>
      <c r="AH53" s="30">
        <f t="shared" si="57"/>
        <v>1.4768822168194164</v>
      </c>
      <c r="AI53" s="30">
        <f t="shared" si="57"/>
        <v>1445.5394942180267</v>
      </c>
      <c r="AJ53" s="30">
        <f t="shared" si="57"/>
        <v>4025.535782574118</v>
      </c>
      <c r="AK53" s="30">
        <f t="shared" si="57"/>
        <v>8952.5842926325895</v>
      </c>
      <c r="AL53" s="30">
        <f t="shared" si="57"/>
        <v>15088.759661356535</v>
      </c>
      <c r="AM53" s="30">
        <f t="shared" si="57"/>
        <v>15141.914314241067</v>
      </c>
      <c r="AN53" s="30">
        <f t="shared" si="57"/>
        <v>13011.966990154857</v>
      </c>
      <c r="AO53" s="30">
        <f t="shared" si="57"/>
        <v>9972.1629333300225</v>
      </c>
      <c r="AP53" s="30">
        <f t="shared" si="57"/>
        <v>4361.122574503197</v>
      </c>
      <c r="AQ53" s="30">
        <f t="shared" si="57"/>
        <v>1334.3238404304702</v>
      </c>
      <c r="AR53" s="30">
        <f t="shared" si="57"/>
        <v>83.689992286433608</v>
      </c>
      <c r="AS53" s="30">
        <f t="shared" si="57"/>
        <v>0.98458814454627763</v>
      </c>
      <c r="AT53" s="30">
        <f t="shared" si="57"/>
        <v>1.4768822168194164</v>
      </c>
      <c r="AU53" s="30">
        <f t="shared" si="57"/>
        <v>1445.5394942180267</v>
      </c>
      <c r="AV53" s="30">
        <f t="shared" si="57"/>
        <v>4025.535782574118</v>
      </c>
      <c r="AW53" s="30">
        <f t="shared" si="57"/>
        <v>8952.5842926325895</v>
      </c>
      <c r="AX53" s="30">
        <f t="shared" si="57"/>
        <v>15088.759661356535</v>
      </c>
      <c r="AY53" s="30">
        <f t="shared" si="57"/>
        <v>15141.914314241067</v>
      </c>
      <c r="AZ53" s="30">
        <f t="shared" si="57"/>
        <v>13011.966990154857</v>
      </c>
      <c r="BA53" s="30">
        <f t="shared" si="57"/>
        <v>9972.1629333300225</v>
      </c>
      <c r="BB53" s="30">
        <f t="shared" si="57"/>
        <v>4361.122574503197</v>
      </c>
      <c r="BC53" s="30">
        <f t="shared" si="57"/>
        <v>1334.3238404304702</v>
      </c>
      <c r="BD53" s="30">
        <f t="shared" si="57"/>
        <v>83.689992286433608</v>
      </c>
      <c r="BE53" s="30">
        <f t="shared" si="57"/>
        <v>0.98458814454627763</v>
      </c>
      <c r="BF53" s="30">
        <f t="shared" si="57"/>
        <v>1.4768822168194164</v>
      </c>
      <c r="BG53" s="30">
        <f t="shared" si="57"/>
        <v>1445.5394942180267</v>
      </c>
      <c r="BH53" s="30">
        <f t="shared" si="57"/>
        <v>4025.535782574118</v>
      </c>
      <c r="BI53" s="30">
        <f t="shared" si="57"/>
        <v>8952.5842926325895</v>
      </c>
      <c r="BJ53" s="30">
        <f t="shared" si="57"/>
        <v>15088.759661356535</v>
      </c>
      <c r="BK53" s="30">
        <f t="shared" si="57"/>
        <v>15141.914314241067</v>
      </c>
      <c r="BL53" s="30">
        <f t="shared" si="57"/>
        <v>13011.966990154857</v>
      </c>
      <c r="BM53" s="30">
        <f t="shared" si="57"/>
        <v>9972.1629333300225</v>
      </c>
      <c r="BN53" s="30">
        <f t="shared" si="57"/>
        <v>4361.122574503197</v>
      </c>
      <c r="BO53" s="30">
        <f t="shared" si="57"/>
        <v>1334.3238404304702</v>
      </c>
      <c r="BP53" s="30">
        <f t="shared" si="57"/>
        <v>83.689992286433608</v>
      </c>
      <c r="BQ53" s="30">
        <f t="shared" si="54"/>
        <v>0.98458814454627763</v>
      </c>
      <c r="BR53" s="30">
        <f t="shared" si="54"/>
        <v>1.4768822168194164</v>
      </c>
      <c r="BS53" s="30">
        <f t="shared" si="54"/>
        <v>1445.5394942180267</v>
      </c>
      <c r="BT53" s="30">
        <f t="shared" si="54"/>
        <v>4025.535782574118</v>
      </c>
      <c r="BU53" s="30">
        <f t="shared" si="54"/>
        <v>8952.5842926325895</v>
      </c>
      <c r="BV53" s="30">
        <f t="shared" si="54"/>
        <v>15088.759661356535</v>
      </c>
      <c r="BW53" s="30">
        <f t="shared" si="54"/>
        <v>15141.914314241067</v>
      </c>
      <c r="BX53" s="30">
        <f t="shared" si="54"/>
        <v>13011.966990154857</v>
      </c>
      <c r="BY53" s="30">
        <f t="shared" si="54"/>
        <v>9972.1629333300225</v>
      </c>
      <c r="BZ53" s="30">
        <f t="shared" si="54"/>
        <v>4361.122574503197</v>
      </c>
      <c r="CA53" s="30">
        <f t="shared" si="54"/>
        <v>1334.3238404304702</v>
      </c>
      <c r="CB53" s="30">
        <f t="shared" si="54"/>
        <v>83.689992286433608</v>
      </c>
      <c r="CC53" s="30">
        <f t="shared" si="54"/>
        <v>0.98458814454627763</v>
      </c>
      <c r="CD53" s="30">
        <f t="shared" si="54"/>
        <v>1.4768822168194164</v>
      </c>
      <c r="CE53" s="30">
        <f t="shared" si="54"/>
        <v>1445.5394942180267</v>
      </c>
      <c r="CF53" s="30">
        <f t="shared" si="54"/>
        <v>4025.535782574118</v>
      </c>
      <c r="CG53" s="30">
        <f t="shared" si="54"/>
        <v>8952.5842926325895</v>
      </c>
      <c r="CH53" s="34">
        <f t="shared" si="54"/>
        <v>15088.759661356535</v>
      </c>
    </row>
    <row r="54" spans="1:87" ht="15.6" x14ac:dyDescent="0.3">
      <c r="A54" s="551"/>
      <c r="B54" s="14" t="str">
        <f t="shared" si="52"/>
        <v>HVAC</v>
      </c>
      <c r="C54" s="30">
        <f t="shared" si="55"/>
        <v>34.364933090434562</v>
      </c>
      <c r="D54" s="30">
        <f t="shared" si="56"/>
        <v>60.734284618537565</v>
      </c>
      <c r="E54" s="30">
        <f t="shared" si="57"/>
        <v>57.448024249221092</v>
      </c>
      <c r="F54" s="30">
        <f t="shared" si="57"/>
        <v>37.9591657379355</v>
      </c>
      <c r="G54" s="30">
        <f t="shared" si="57"/>
        <v>43.646967500449129</v>
      </c>
      <c r="H54" s="30">
        <f t="shared" si="57"/>
        <v>371.14273107136694</v>
      </c>
      <c r="I54" s="30">
        <f t="shared" si="57"/>
        <v>994.77677252222634</v>
      </c>
      <c r="J54" s="30">
        <f t="shared" si="57"/>
        <v>1745.9311727780589</v>
      </c>
      <c r="K54" s="30">
        <f t="shared" si="57"/>
        <v>1167.0957594633783</v>
      </c>
      <c r="L54" s="30">
        <f t="shared" si="57"/>
        <v>315.95536411934131</v>
      </c>
      <c r="M54" s="30">
        <f t="shared" si="57"/>
        <v>609.212469687831</v>
      </c>
      <c r="N54" s="30">
        <f t="shared" si="57"/>
        <v>1192.3870015896548</v>
      </c>
      <c r="O54" s="30">
        <f t="shared" si="57"/>
        <v>1296.8858962850577</v>
      </c>
      <c r="P54" s="30">
        <f t="shared" si="57"/>
        <v>1115.0559005879268</v>
      </c>
      <c r="Q54" s="30">
        <f t="shared" si="57"/>
        <v>868.6732084594978</v>
      </c>
      <c r="R54" s="30">
        <f t="shared" si="57"/>
        <v>464.10073887707875</v>
      </c>
      <c r="S54" s="30">
        <f t="shared" si="57"/>
        <v>533.64159809387797</v>
      </c>
      <c r="T54" s="30">
        <f t="shared" si="57"/>
        <v>2861.0710792770806</v>
      </c>
      <c r="U54" s="30">
        <f t="shared" si="57"/>
        <v>3855.1937349765708</v>
      </c>
      <c r="V54" s="30">
        <f t="shared" si="57"/>
        <v>3665.5160018203005</v>
      </c>
      <c r="W54" s="30">
        <f t="shared" si="57"/>
        <v>1837.0369632641036</v>
      </c>
      <c r="X54" s="30">
        <f t="shared" si="57"/>
        <v>454.56574328016518</v>
      </c>
      <c r="Y54" s="30">
        <f t="shared" si="57"/>
        <v>771.91361219034638</v>
      </c>
      <c r="Z54" s="30">
        <f t="shared" si="57"/>
        <v>1292.7512145912824</v>
      </c>
      <c r="AA54" s="30">
        <f t="shared" si="57"/>
        <v>1296.8858962850577</v>
      </c>
      <c r="AB54" s="30">
        <f t="shared" si="57"/>
        <v>1115.0559005879268</v>
      </c>
      <c r="AC54" s="30">
        <f t="shared" si="57"/>
        <v>868.6732084594978</v>
      </c>
      <c r="AD54" s="30">
        <f t="shared" si="57"/>
        <v>464.10073887707875</v>
      </c>
      <c r="AE54" s="30">
        <f t="shared" si="57"/>
        <v>533.64159809387797</v>
      </c>
      <c r="AF54" s="30">
        <f t="shared" si="57"/>
        <v>2861.0710792770806</v>
      </c>
      <c r="AG54" s="30">
        <f t="shared" si="57"/>
        <v>3855.1937349765708</v>
      </c>
      <c r="AH54" s="30">
        <f t="shared" si="57"/>
        <v>3665.5160018203005</v>
      </c>
      <c r="AI54" s="30">
        <f t="shared" si="57"/>
        <v>1837.0369632641036</v>
      </c>
      <c r="AJ54" s="30">
        <f t="shared" si="57"/>
        <v>454.56574328016518</v>
      </c>
      <c r="AK54" s="30">
        <f t="shared" si="57"/>
        <v>771.91361219034638</v>
      </c>
      <c r="AL54" s="30">
        <f t="shared" si="57"/>
        <v>1292.7512145912824</v>
      </c>
      <c r="AM54" s="30">
        <f t="shared" si="57"/>
        <v>1296.8858962850577</v>
      </c>
      <c r="AN54" s="30">
        <f t="shared" si="57"/>
        <v>1115.0559005879268</v>
      </c>
      <c r="AO54" s="30">
        <f t="shared" si="57"/>
        <v>868.6732084594978</v>
      </c>
      <c r="AP54" s="30">
        <f t="shared" si="57"/>
        <v>464.10073887707875</v>
      </c>
      <c r="AQ54" s="30">
        <f t="shared" si="57"/>
        <v>533.64159809387797</v>
      </c>
      <c r="AR54" s="30">
        <f t="shared" si="57"/>
        <v>2861.0710792770806</v>
      </c>
      <c r="AS54" s="30">
        <f t="shared" si="57"/>
        <v>3855.1937349765708</v>
      </c>
      <c r="AT54" s="30">
        <f t="shared" si="57"/>
        <v>3665.5160018203005</v>
      </c>
      <c r="AU54" s="30">
        <f t="shared" si="57"/>
        <v>1837.0369632641036</v>
      </c>
      <c r="AV54" s="30">
        <f t="shared" si="57"/>
        <v>454.56574328016518</v>
      </c>
      <c r="AW54" s="30">
        <f t="shared" si="57"/>
        <v>771.91361219034638</v>
      </c>
      <c r="AX54" s="30">
        <f t="shared" si="57"/>
        <v>1292.7512145912824</v>
      </c>
      <c r="AY54" s="30">
        <f t="shared" si="57"/>
        <v>1296.8858962850577</v>
      </c>
      <c r="AZ54" s="30">
        <f t="shared" si="57"/>
        <v>1115.0559005879268</v>
      </c>
      <c r="BA54" s="30">
        <f t="shared" si="57"/>
        <v>868.6732084594978</v>
      </c>
      <c r="BB54" s="30">
        <f t="shared" si="57"/>
        <v>464.10073887707875</v>
      </c>
      <c r="BC54" s="30">
        <f t="shared" si="57"/>
        <v>533.64159809387797</v>
      </c>
      <c r="BD54" s="30">
        <f t="shared" si="57"/>
        <v>2861.0710792770806</v>
      </c>
      <c r="BE54" s="30">
        <f t="shared" si="57"/>
        <v>3855.1937349765708</v>
      </c>
      <c r="BF54" s="30">
        <f t="shared" si="57"/>
        <v>3665.5160018203005</v>
      </c>
      <c r="BG54" s="30">
        <f t="shared" si="57"/>
        <v>1837.0369632641036</v>
      </c>
      <c r="BH54" s="30">
        <f t="shared" si="57"/>
        <v>454.56574328016518</v>
      </c>
      <c r="BI54" s="30">
        <f t="shared" si="57"/>
        <v>771.91361219034638</v>
      </c>
      <c r="BJ54" s="30">
        <f t="shared" si="57"/>
        <v>1292.7512145912824</v>
      </c>
      <c r="BK54" s="30">
        <f t="shared" si="57"/>
        <v>1296.8858962850577</v>
      </c>
      <c r="BL54" s="30">
        <f t="shared" si="57"/>
        <v>1115.0559005879268</v>
      </c>
      <c r="BM54" s="30">
        <f t="shared" si="57"/>
        <v>868.6732084594978</v>
      </c>
      <c r="BN54" s="30">
        <f t="shared" si="57"/>
        <v>464.10073887707875</v>
      </c>
      <c r="BO54" s="30">
        <f t="shared" si="57"/>
        <v>533.64159809387797</v>
      </c>
      <c r="BP54" s="30">
        <f t="shared" si="57"/>
        <v>2861.0710792770806</v>
      </c>
      <c r="BQ54" s="30">
        <f t="shared" si="54"/>
        <v>3855.1937349765708</v>
      </c>
      <c r="BR54" s="30">
        <f t="shared" si="54"/>
        <v>3665.5160018203005</v>
      </c>
      <c r="BS54" s="30">
        <f t="shared" si="54"/>
        <v>1837.0369632641036</v>
      </c>
      <c r="BT54" s="30">
        <f t="shared" si="54"/>
        <v>454.56574328016518</v>
      </c>
      <c r="BU54" s="30">
        <f t="shared" si="54"/>
        <v>771.91361219034638</v>
      </c>
      <c r="BV54" s="30">
        <f t="shared" si="54"/>
        <v>1292.7512145912824</v>
      </c>
      <c r="BW54" s="30">
        <f t="shared" si="54"/>
        <v>1296.8858962850577</v>
      </c>
      <c r="BX54" s="30">
        <f t="shared" si="54"/>
        <v>1115.0559005879268</v>
      </c>
      <c r="BY54" s="30">
        <f t="shared" si="54"/>
        <v>868.6732084594978</v>
      </c>
      <c r="BZ54" s="30">
        <f t="shared" si="54"/>
        <v>464.10073887707875</v>
      </c>
      <c r="CA54" s="30">
        <f t="shared" si="54"/>
        <v>533.64159809387797</v>
      </c>
      <c r="CB54" s="30">
        <f t="shared" si="54"/>
        <v>2861.0710792770806</v>
      </c>
      <c r="CC54" s="30">
        <f t="shared" si="54"/>
        <v>3855.1937349765708</v>
      </c>
      <c r="CD54" s="30">
        <f t="shared" si="54"/>
        <v>3665.5160018203005</v>
      </c>
      <c r="CE54" s="30">
        <f t="shared" si="54"/>
        <v>1837.0369632641036</v>
      </c>
      <c r="CF54" s="30">
        <f t="shared" si="54"/>
        <v>454.56574328016518</v>
      </c>
      <c r="CG54" s="30">
        <f t="shared" si="54"/>
        <v>771.91361219034638</v>
      </c>
      <c r="CH54" s="34">
        <f t="shared" si="54"/>
        <v>1292.7512145912824</v>
      </c>
    </row>
    <row r="55" spans="1:87" ht="15.6" x14ac:dyDescent="0.3">
      <c r="A55" s="551"/>
      <c r="B55" s="14" t="str">
        <f t="shared" si="52"/>
        <v>Lighting</v>
      </c>
      <c r="C55" s="30">
        <f t="shared" si="55"/>
        <v>16.274742446483053</v>
      </c>
      <c r="D55" s="30">
        <f t="shared" si="56"/>
        <v>29.38474324724233</v>
      </c>
      <c r="E55" s="30">
        <f t="shared" si="57"/>
        <v>94.989096132900229</v>
      </c>
      <c r="F55" s="30">
        <f t="shared" si="57"/>
        <v>155.61150899624224</v>
      </c>
      <c r="G55" s="30">
        <f t="shared" si="57"/>
        <v>152.34399214167624</v>
      </c>
      <c r="H55" s="30">
        <f t="shared" si="57"/>
        <v>5239.2996715746222</v>
      </c>
      <c r="I55" s="30">
        <f t="shared" si="57"/>
        <v>10972.139602188625</v>
      </c>
      <c r="J55" s="30">
        <f t="shared" si="57"/>
        <v>18616.163118776385</v>
      </c>
      <c r="K55" s="30">
        <f t="shared" si="57"/>
        <v>26100.003530174647</v>
      </c>
      <c r="L55" s="30">
        <f t="shared" si="57"/>
        <v>13660.843721914391</v>
      </c>
      <c r="M55" s="30">
        <f t="shared" si="57"/>
        <v>18155.296580175702</v>
      </c>
      <c r="N55" s="30">
        <f t="shared" si="57"/>
        <v>22199.008926355709</v>
      </c>
      <c r="O55" s="30">
        <f t="shared" si="57"/>
        <v>23120.388615548145</v>
      </c>
      <c r="P55" s="30">
        <f t="shared" si="57"/>
        <v>20776.934402070598</v>
      </c>
      <c r="Q55" s="30">
        <f t="shared" si="57"/>
        <v>22588.582595540596</v>
      </c>
      <c r="R55" s="30">
        <f t="shared" si="57"/>
        <v>20755.154182794475</v>
      </c>
      <c r="S55" s="30">
        <f t="shared" si="57"/>
        <v>20319.339270717282</v>
      </c>
      <c r="T55" s="30">
        <f t="shared" si="57"/>
        <v>36967.741793286972</v>
      </c>
      <c r="U55" s="30">
        <f t="shared" si="57"/>
        <v>36620.231638051424</v>
      </c>
      <c r="V55" s="30">
        <f t="shared" si="57"/>
        <v>38077.723764280017</v>
      </c>
      <c r="W55" s="30">
        <f t="shared" si="57"/>
        <v>39819.051824753784</v>
      </c>
      <c r="X55" s="30">
        <f t="shared" si="57"/>
        <v>20360.880324796188</v>
      </c>
      <c r="Y55" s="30">
        <f t="shared" si="57"/>
        <v>22830.21887218552</v>
      </c>
      <c r="Z55" s="30">
        <f t="shared" si="57"/>
        <v>23305.962871464926</v>
      </c>
      <c r="AA55" s="30">
        <f t="shared" si="57"/>
        <v>23120.388615548145</v>
      </c>
      <c r="AB55" s="30">
        <f t="shared" si="57"/>
        <v>20776.934402070598</v>
      </c>
      <c r="AC55" s="30">
        <f t="shared" si="57"/>
        <v>22588.582595540596</v>
      </c>
      <c r="AD55" s="30">
        <f t="shared" si="57"/>
        <v>20755.154182794475</v>
      </c>
      <c r="AE55" s="30">
        <f t="shared" si="57"/>
        <v>20319.339270717282</v>
      </c>
      <c r="AF55" s="30">
        <f t="shared" si="57"/>
        <v>36967.741793286972</v>
      </c>
      <c r="AG55" s="30">
        <f t="shared" si="57"/>
        <v>36620.231638051424</v>
      </c>
      <c r="AH55" s="30">
        <f t="shared" si="57"/>
        <v>38077.723764280017</v>
      </c>
      <c r="AI55" s="30">
        <f t="shared" si="57"/>
        <v>39819.051824753784</v>
      </c>
      <c r="AJ55" s="30">
        <f t="shared" si="57"/>
        <v>20360.880324796188</v>
      </c>
      <c r="AK55" s="30">
        <f t="shared" si="57"/>
        <v>22830.21887218552</v>
      </c>
      <c r="AL55" s="30">
        <f t="shared" si="57"/>
        <v>23305.962871464926</v>
      </c>
      <c r="AM55" s="30">
        <f t="shared" si="57"/>
        <v>23120.388615548145</v>
      </c>
      <c r="AN55" s="30">
        <f t="shared" si="57"/>
        <v>20776.934402070598</v>
      </c>
      <c r="AO55" s="30">
        <f t="shared" si="57"/>
        <v>22588.582595540596</v>
      </c>
      <c r="AP55" s="30">
        <f t="shared" si="57"/>
        <v>20755.154182794475</v>
      </c>
      <c r="AQ55" s="30">
        <f t="shared" si="57"/>
        <v>20319.339270717282</v>
      </c>
      <c r="AR55" s="30">
        <f t="shared" si="57"/>
        <v>36967.741793286972</v>
      </c>
      <c r="AS55" s="30">
        <f t="shared" si="57"/>
        <v>36620.231638051424</v>
      </c>
      <c r="AT55" s="30">
        <f t="shared" si="57"/>
        <v>38077.723764280017</v>
      </c>
      <c r="AU55" s="30">
        <f t="shared" si="57"/>
        <v>39819.051824753784</v>
      </c>
      <c r="AV55" s="30">
        <f t="shared" si="57"/>
        <v>20360.880324796188</v>
      </c>
      <c r="AW55" s="30">
        <f t="shared" si="57"/>
        <v>22830.21887218552</v>
      </c>
      <c r="AX55" s="30">
        <f t="shared" si="57"/>
        <v>23305.962871464926</v>
      </c>
      <c r="AY55" s="30">
        <f t="shared" si="57"/>
        <v>23120.388615548145</v>
      </c>
      <c r="AZ55" s="30">
        <f t="shared" si="57"/>
        <v>20776.934402070598</v>
      </c>
      <c r="BA55" s="30">
        <f t="shared" si="57"/>
        <v>22588.582595540596</v>
      </c>
      <c r="BB55" s="30">
        <f t="shared" si="57"/>
        <v>20755.154182794475</v>
      </c>
      <c r="BC55" s="30">
        <f t="shared" si="57"/>
        <v>20319.339270717282</v>
      </c>
      <c r="BD55" s="30">
        <f t="shared" si="57"/>
        <v>36967.741793286972</v>
      </c>
      <c r="BE55" s="30">
        <f t="shared" si="57"/>
        <v>36620.231638051424</v>
      </c>
      <c r="BF55" s="30">
        <f t="shared" si="57"/>
        <v>38077.723764280017</v>
      </c>
      <c r="BG55" s="30">
        <f t="shared" si="57"/>
        <v>39819.051824753784</v>
      </c>
      <c r="BH55" s="30">
        <f t="shared" si="57"/>
        <v>20360.880324796188</v>
      </c>
      <c r="BI55" s="30">
        <f t="shared" si="57"/>
        <v>22830.21887218552</v>
      </c>
      <c r="BJ55" s="30">
        <f t="shared" si="57"/>
        <v>23305.962871464926</v>
      </c>
      <c r="BK55" s="30">
        <f t="shared" si="57"/>
        <v>23120.388615548145</v>
      </c>
      <c r="BL55" s="30">
        <f t="shared" si="57"/>
        <v>20776.934402070598</v>
      </c>
      <c r="BM55" s="30">
        <f t="shared" si="57"/>
        <v>22588.582595540596</v>
      </c>
      <c r="BN55" s="30">
        <f t="shared" si="57"/>
        <v>20755.154182794475</v>
      </c>
      <c r="BO55" s="30">
        <f t="shared" si="57"/>
        <v>20319.339270717282</v>
      </c>
      <c r="BP55" s="30">
        <f t="shared" ref="BP55:CH58" si="58">IF(BP25=0,0,(BP10*0.5)+BO25-BP40)*BP71*BP$78*BP$2</f>
        <v>36967.741793286972</v>
      </c>
      <c r="BQ55" s="30">
        <f t="shared" si="58"/>
        <v>36620.231638051424</v>
      </c>
      <c r="BR55" s="30">
        <f t="shared" si="58"/>
        <v>38077.723764280017</v>
      </c>
      <c r="BS55" s="30">
        <f t="shared" si="58"/>
        <v>39819.051824753784</v>
      </c>
      <c r="BT55" s="30">
        <f t="shared" si="58"/>
        <v>20360.880324796188</v>
      </c>
      <c r="BU55" s="30">
        <f t="shared" si="58"/>
        <v>22830.21887218552</v>
      </c>
      <c r="BV55" s="30">
        <f t="shared" si="58"/>
        <v>23305.962871464926</v>
      </c>
      <c r="BW55" s="30">
        <f t="shared" si="58"/>
        <v>23120.388615548145</v>
      </c>
      <c r="BX55" s="30">
        <f t="shared" si="58"/>
        <v>20776.934402070598</v>
      </c>
      <c r="BY55" s="30">
        <f t="shared" si="58"/>
        <v>22588.582595540596</v>
      </c>
      <c r="BZ55" s="30">
        <f t="shared" si="58"/>
        <v>20755.154182794475</v>
      </c>
      <c r="CA55" s="30">
        <f t="shared" si="58"/>
        <v>20319.339270717282</v>
      </c>
      <c r="CB55" s="30">
        <f t="shared" si="58"/>
        <v>36967.741793286972</v>
      </c>
      <c r="CC55" s="30">
        <f t="shared" si="58"/>
        <v>36620.231638051424</v>
      </c>
      <c r="CD55" s="30">
        <f t="shared" si="58"/>
        <v>38077.723764280017</v>
      </c>
      <c r="CE55" s="30">
        <f t="shared" si="58"/>
        <v>39819.051824753784</v>
      </c>
      <c r="CF55" s="30">
        <f t="shared" si="58"/>
        <v>20360.880324796188</v>
      </c>
      <c r="CG55" s="30">
        <f t="shared" si="58"/>
        <v>22830.21887218552</v>
      </c>
      <c r="CH55" s="34">
        <f t="shared" si="58"/>
        <v>23305.962871464926</v>
      </c>
    </row>
    <row r="56" spans="1:87" ht="15.6" x14ac:dyDescent="0.3">
      <c r="A56" s="551"/>
      <c r="B56" s="14" t="str">
        <f t="shared" si="52"/>
        <v>Miscellaneous</v>
      </c>
      <c r="C56" s="30">
        <f t="shared" si="55"/>
        <v>1.4782278176695169</v>
      </c>
      <c r="D56" s="30">
        <f t="shared" si="56"/>
        <v>2.7827681492681977</v>
      </c>
      <c r="E56" s="30">
        <f t="shared" ref="E56:BP59" si="59">IF(E26=0,0,(E11*0.5)+D26-E41)*E72*E$78*E$2</f>
        <v>3.1796383614553947</v>
      </c>
      <c r="F56" s="30">
        <f t="shared" si="59"/>
        <v>3.329628437848934</v>
      </c>
      <c r="G56" s="30">
        <f t="shared" si="59"/>
        <v>3.5897080645297827</v>
      </c>
      <c r="H56" s="30">
        <f t="shared" si="59"/>
        <v>7.3254856378521831</v>
      </c>
      <c r="I56" s="30">
        <f t="shared" si="59"/>
        <v>261.76703262092508</v>
      </c>
      <c r="J56" s="30">
        <f t="shared" si="59"/>
        <v>874.0968348923102</v>
      </c>
      <c r="K56" s="30">
        <f t="shared" si="59"/>
        <v>1245.5448603249624</v>
      </c>
      <c r="L56" s="30">
        <f t="shared" si="59"/>
        <v>598.5596619594337</v>
      </c>
      <c r="M56" s="30">
        <f t="shared" si="59"/>
        <v>610.83715342845949</v>
      </c>
      <c r="N56" s="30">
        <f t="shared" si="59"/>
        <v>589.47290635360071</v>
      </c>
      <c r="O56" s="30">
        <f t="shared" si="59"/>
        <v>568.04490241958467</v>
      </c>
      <c r="P56" s="30">
        <f t="shared" si="59"/>
        <v>532.22697617300753</v>
      </c>
      <c r="Q56" s="30">
        <f t="shared" si="59"/>
        <v>604.37813706154736</v>
      </c>
      <c r="R56" s="30">
        <f t="shared" si="59"/>
        <v>589.81989470466829</v>
      </c>
      <c r="S56" s="30">
        <f t="shared" si="59"/>
        <v>635.89114285956146</v>
      </c>
      <c r="T56" s="30">
        <f t="shared" si="59"/>
        <v>1297.6574558481011</v>
      </c>
      <c r="U56" s="30">
        <f t="shared" si="59"/>
        <v>1341.2856216939963</v>
      </c>
      <c r="V56" s="30">
        <f t="shared" si="59"/>
        <v>1340.606153700018</v>
      </c>
      <c r="W56" s="30">
        <f t="shared" si="59"/>
        <v>1297.8786779856753</v>
      </c>
      <c r="X56" s="30">
        <f t="shared" si="59"/>
        <v>598.5596619594337</v>
      </c>
      <c r="Y56" s="30">
        <f t="shared" si="59"/>
        <v>610.83715342845949</v>
      </c>
      <c r="Z56" s="30">
        <f t="shared" si="59"/>
        <v>589.47290635360071</v>
      </c>
      <c r="AA56" s="30">
        <f t="shared" si="59"/>
        <v>568.04490241958467</v>
      </c>
      <c r="AB56" s="30">
        <f t="shared" si="59"/>
        <v>532.22697617300753</v>
      </c>
      <c r="AC56" s="30">
        <f t="shared" si="59"/>
        <v>604.37813706154736</v>
      </c>
      <c r="AD56" s="30">
        <f t="shared" si="59"/>
        <v>589.81989470466829</v>
      </c>
      <c r="AE56" s="30">
        <f t="shared" si="59"/>
        <v>635.89114285956146</v>
      </c>
      <c r="AF56" s="30">
        <f t="shared" si="59"/>
        <v>1297.6574558481011</v>
      </c>
      <c r="AG56" s="30">
        <f t="shared" si="59"/>
        <v>1341.2856216939963</v>
      </c>
      <c r="AH56" s="30">
        <f t="shared" si="59"/>
        <v>1340.606153700018</v>
      </c>
      <c r="AI56" s="30">
        <f t="shared" si="59"/>
        <v>1297.8786779856753</v>
      </c>
      <c r="AJ56" s="30">
        <f t="shared" si="59"/>
        <v>598.5596619594337</v>
      </c>
      <c r="AK56" s="30">
        <f t="shared" si="59"/>
        <v>610.83715342845949</v>
      </c>
      <c r="AL56" s="30">
        <f t="shared" si="59"/>
        <v>589.47290635360071</v>
      </c>
      <c r="AM56" s="30">
        <f t="shared" si="59"/>
        <v>568.04490241958467</v>
      </c>
      <c r="AN56" s="30">
        <f t="shared" si="59"/>
        <v>532.22697617300753</v>
      </c>
      <c r="AO56" s="30">
        <f t="shared" si="59"/>
        <v>604.37813706154736</v>
      </c>
      <c r="AP56" s="30">
        <f t="shared" si="59"/>
        <v>589.81989470466829</v>
      </c>
      <c r="AQ56" s="30">
        <f t="shared" si="59"/>
        <v>635.89114285956146</v>
      </c>
      <c r="AR56" s="30">
        <f t="shared" si="59"/>
        <v>1297.6574558481011</v>
      </c>
      <c r="AS56" s="30">
        <f t="shared" si="59"/>
        <v>1341.2856216939963</v>
      </c>
      <c r="AT56" s="30">
        <f t="shared" si="59"/>
        <v>1340.606153700018</v>
      </c>
      <c r="AU56" s="30">
        <f t="shared" si="59"/>
        <v>1297.8786779856753</v>
      </c>
      <c r="AV56" s="30">
        <f t="shared" si="59"/>
        <v>598.5596619594337</v>
      </c>
      <c r="AW56" s="30">
        <f t="shared" si="59"/>
        <v>610.83715342845949</v>
      </c>
      <c r="AX56" s="30">
        <f t="shared" si="59"/>
        <v>589.47290635360071</v>
      </c>
      <c r="AY56" s="30">
        <f t="shared" si="59"/>
        <v>568.04490241958467</v>
      </c>
      <c r="AZ56" s="30">
        <f t="shared" si="59"/>
        <v>532.22697617300753</v>
      </c>
      <c r="BA56" s="30">
        <f t="shared" si="59"/>
        <v>604.37813706154736</v>
      </c>
      <c r="BB56" s="30">
        <f t="shared" si="59"/>
        <v>589.81989470466829</v>
      </c>
      <c r="BC56" s="30">
        <f t="shared" si="59"/>
        <v>635.89114285956146</v>
      </c>
      <c r="BD56" s="30">
        <f t="shared" si="59"/>
        <v>1297.6574558481011</v>
      </c>
      <c r="BE56" s="30">
        <f t="shared" si="59"/>
        <v>1341.2856216939963</v>
      </c>
      <c r="BF56" s="30">
        <f t="shared" si="59"/>
        <v>1340.606153700018</v>
      </c>
      <c r="BG56" s="30">
        <f t="shared" si="59"/>
        <v>1297.8786779856753</v>
      </c>
      <c r="BH56" s="30">
        <f t="shared" si="59"/>
        <v>598.5596619594337</v>
      </c>
      <c r="BI56" s="30">
        <f t="shared" si="59"/>
        <v>610.83715342845949</v>
      </c>
      <c r="BJ56" s="30">
        <f t="shared" si="59"/>
        <v>589.47290635360071</v>
      </c>
      <c r="BK56" s="30">
        <f t="shared" si="59"/>
        <v>568.04490241958467</v>
      </c>
      <c r="BL56" s="30">
        <f t="shared" si="59"/>
        <v>532.22697617300753</v>
      </c>
      <c r="BM56" s="30">
        <f t="shared" si="59"/>
        <v>604.37813706154736</v>
      </c>
      <c r="BN56" s="30">
        <f t="shared" si="59"/>
        <v>589.81989470466829</v>
      </c>
      <c r="BO56" s="30">
        <f t="shared" si="59"/>
        <v>635.89114285956146</v>
      </c>
      <c r="BP56" s="30">
        <f t="shared" si="59"/>
        <v>1297.6574558481011</v>
      </c>
      <c r="BQ56" s="30">
        <f t="shared" si="58"/>
        <v>1341.2856216939963</v>
      </c>
      <c r="BR56" s="30">
        <f t="shared" si="58"/>
        <v>1340.606153700018</v>
      </c>
      <c r="BS56" s="30">
        <f t="shared" si="58"/>
        <v>1297.8786779856753</v>
      </c>
      <c r="BT56" s="30">
        <f t="shared" si="58"/>
        <v>598.5596619594337</v>
      </c>
      <c r="BU56" s="30">
        <f t="shared" si="58"/>
        <v>610.83715342845949</v>
      </c>
      <c r="BV56" s="30">
        <f t="shared" si="58"/>
        <v>589.47290635360071</v>
      </c>
      <c r="BW56" s="30">
        <f t="shared" si="58"/>
        <v>568.04490241958467</v>
      </c>
      <c r="BX56" s="30">
        <f t="shared" si="58"/>
        <v>532.22697617300753</v>
      </c>
      <c r="BY56" s="30">
        <f t="shared" si="58"/>
        <v>604.37813706154736</v>
      </c>
      <c r="BZ56" s="30">
        <f t="shared" si="58"/>
        <v>589.81989470466829</v>
      </c>
      <c r="CA56" s="30">
        <f t="shared" si="58"/>
        <v>635.89114285956146</v>
      </c>
      <c r="CB56" s="30">
        <f t="shared" si="58"/>
        <v>1297.6574558481011</v>
      </c>
      <c r="CC56" s="30">
        <f t="shared" si="58"/>
        <v>1341.2856216939963</v>
      </c>
      <c r="CD56" s="30">
        <f t="shared" si="58"/>
        <v>1340.606153700018</v>
      </c>
      <c r="CE56" s="30">
        <f t="shared" si="58"/>
        <v>1297.8786779856753</v>
      </c>
      <c r="CF56" s="30">
        <f t="shared" si="58"/>
        <v>598.5596619594337</v>
      </c>
      <c r="CG56" s="30">
        <f t="shared" si="58"/>
        <v>610.83715342845949</v>
      </c>
      <c r="CH56" s="34">
        <f t="shared" si="58"/>
        <v>589.47290635360071</v>
      </c>
    </row>
    <row r="57" spans="1:87" ht="15.6" x14ac:dyDescent="0.3">
      <c r="A57" s="551"/>
      <c r="B57" s="14" t="str">
        <f t="shared" si="52"/>
        <v>Pool Spa</v>
      </c>
      <c r="C57" s="30">
        <f t="shared" si="55"/>
        <v>0</v>
      </c>
      <c r="D57" s="30">
        <f t="shared" si="56"/>
        <v>0</v>
      </c>
      <c r="E57" s="30">
        <f t="shared" si="59"/>
        <v>0</v>
      </c>
      <c r="F57" s="30">
        <f t="shared" si="59"/>
        <v>0</v>
      </c>
      <c r="G57" s="30">
        <f t="shared" si="59"/>
        <v>0</v>
      </c>
      <c r="H57" s="30">
        <f t="shared" si="59"/>
        <v>0</v>
      </c>
      <c r="I57" s="30">
        <f t="shared" si="59"/>
        <v>0</v>
      </c>
      <c r="J57" s="30">
        <f t="shared" si="59"/>
        <v>0</v>
      </c>
      <c r="K57" s="30">
        <f t="shared" si="59"/>
        <v>0</v>
      </c>
      <c r="L57" s="30">
        <f t="shared" si="59"/>
        <v>0</v>
      </c>
      <c r="M57" s="30">
        <f t="shared" si="59"/>
        <v>0</v>
      </c>
      <c r="N57" s="30">
        <f t="shared" si="59"/>
        <v>0</v>
      </c>
      <c r="O57" s="30">
        <f t="shared" si="59"/>
        <v>0</v>
      </c>
      <c r="P57" s="30">
        <f t="shared" si="59"/>
        <v>0</v>
      </c>
      <c r="Q57" s="30">
        <f t="shared" si="59"/>
        <v>0</v>
      </c>
      <c r="R57" s="30">
        <f t="shared" si="59"/>
        <v>0</v>
      </c>
      <c r="S57" s="30">
        <f t="shared" si="59"/>
        <v>0</v>
      </c>
      <c r="T57" s="30">
        <f t="shared" si="59"/>
        <v>0</v>
      </c>
      <c r="U57" s="30">
        <f t="shared" si="59"/>
        <v>0</v>
      </c>
      <c r="V57" s="30">
        <f t="shared" si="59"/>
        <v>0</v>
      </c>
      <c r="W57" s="30">
        <f t="shared" si="59"/>
        <v>0</v>
      </c>
      <c r="X57" s="30">
        <f t="shared" si="59"/>
        <v>0</v>
      </c>
      <c r="Y57" s="30">
        <f t="shared" si="59"/>
        <v>0</v>
      </c>
      <c r="Z57" s="30">
        <f t="shared" si="59"/>
        <v>0</v>
      </c>
      <c r="AA57" s="30">
        <f t="shared" si="59"/>
        <v>0</v>
      </c>
      <c r="AB57" s="30">
        <f t="shared" si="59"/>
        <v>0</v>
      </c>
      <c r="AC57" s="30">
        <f t="shared" si="59"/>
        <v>0</v>
      </c>
      <c r="AD57" s="30">
        <f t="shared" si="59"/>
        <v>0</v>
      </c>
      <c r="AE57" s="30">
        <f t="shared" si="59"/>
        <v>0</v>
      </c>
      <c r="AF57" s="30">
        <f t="shared" si="59"/>
        <v>0</v>
      </c>
      <c r="AG57" s="30">
        <f t="shared" si="59"/>
        <v>0</v>
      </c>
      <c r="AH57" s="30">
        <f t="shared" si="59"/>
        <v>0</v>
      </c>
      <c r="AI57" s="30">
        <f t="shared" si="59"/>
        <v>0</v>
      </c>
      <c r="AJ57" s="30">
        <f t="shared" si="59"/>
        <v>0</v>
      </c>
      <c r="AK57" s="30">
        <f t="shared" si="59"/>
        <v>0</v>
      </c>
      <c r="AL57" s="30">
        <f t="shared" si="59"/>
        <v>0</v>
      </c>
      <c r="AM57" s="30">
        <f t="shared" si="59"/>
        <v>0</v>
      </c>
      <c r="AN57" s="30">
        <f t="shared" si="59"/>
        <v>0</v>
      </c>
      <c r="AO57" s="30">
        <f t="shared" si="59"/>
        <v>0</v>
      </c>
      <c r="AP57" s="30">
        <f t="shared" si="59"/>
        <v>0</v>
      </c>
      <c r="AQ57" s="30">
        <f t="shared" si="59"/>
        <v>0</v>
      </c>
      <c r="AR57" s="30">
        <f t="shared" si="59"/>
        <v>0</v>
      </c>
      <c r="AS57" s="30">
        <f t="shared" si="59"/>
        <v>0</v>
      </c>
      <c r="AT57" s="30">
        <f t="shared" si="59"/>
        <v>0</v>
      </c>
      <c r="AU57" s="30">
        <f t="shared" si="59"/>
        <v>0</v>
      </c>
      <c r="AV57" s="30">
        <f t="shared" si="59"/>
        <v>0</v>
      </c>
      <c r="AW57" s="30">
        <f t="shared" si="59"/>
        <v>0</v>
      </c>
      <c r="AX57" s="30">
        <f t="shared" si="59"/>
        <v>0</v>
      </c>
      <c r="AY57" s="30">
        <f t="shared" si="59"/>
        <v>0</v>
      </c>
      <c r="AZ57" s="30">
        <f t="shared" si="59"/>
        <v>0</v>
      </c>
      <c r="BA57" s="30">
        <f t="shared" si="59"/>
        <v>0</v>
      </c>
      <c r="BB57" s="30">
        <f t="shared" si="59"/>
        <v>0</v>
      </c>
      <c r="BC57" s="30">
        <f t="shared" si="59"/>
        <v>0</v>
      </c>
      <c r="BD57" s="30">
        <f t="shared" si="59"/>
        <v>0</v>
      </c>
      <c r="BE57" s="30">
        <f t="shared" si="59"/>
        <v>0</v>
      </c>
      <c r="BF57" s="30">
        <f t="shared" si="59"/>
        <v>0</v>
      </c>
      <c r="BG57" s="30">
        <f t="shared" si="59"/>
        <v>0</v>
      </c>
      <c r="BH57" s="30">
        <f t="shared" si="59"/>
        <v>0</v>
      </c>
      <c r="BI57" s="30">
        <f t="shared" si="59"/>
        <v>0</v>
      </c>
      <c r="BJ57" s="30">
        <f t="shared" si="59"/>
        <v>0</v>
      </c>
      <c r="BK57" s="30">
        <f t="shared" si="59"/>
        <v>0</v>
      </c>
      <c r="BL57" s="30">
        <f t="shared" si="59"/>
        <v>0</v>
      </c>
      <c r="BM57" s="30">
        <f t="shared" si="59"/>
        <v>0</v>
      </c>
      <c r="BN57" s="30">
        <f t="shared" si="59"/>
        <v>0</v>
      </c>
      <c r="BO57" s="30">
        <f t="shared" si="59"/>
        <v>0</v>
      </c>
      <c r="BP57" s="30">
        <f t="shared" si="59"/>
        <v>0</v>
      </c>
      <c r="BQ57" s="30">
        <f t="shared" si="58"/>
        <v>0</v>
      </c>
      <c r="BR57" s="30">
        <f t="shared" si="58"/>
        <v>0</v>
      </c>
      <c r="BS57" s="30">
        <f t="shared" si="58"/>
        <v>0</v>
      </c>
      <c r="BT57" s="30">
        <f t="shared" si="58"/>
        <v>0</v>
      </c>
      <c r="BU57" s="30">
        <f t="shared" si="58"/>
        <v>0</v>
      </c>
      <c r="BV57" s="30">
        <f t="shared" si="58"/>
        <v>0</v>
      </c>
      <c r="BW57" s="30">
        <f t="shared" si="58"/>
        <v>0</v>
      </c>
      <c r="BX57" s="30">
        <f t="shared" si="58"/>
        <v>0</v>
      </c>
      <c r="BY57" s="30">
        <f t="shared" si="58"/>
        <v>0</v>
      </c>
      <c r="BZ57" s="30">
        <f t="shared" si="58"/>
        <v>0</v>
      </c>
      <c r="CA57" s="30">
        <f t="shared" si="58"/>
        <v>0</v>
      </c>
      <c r="CB57" s="30">
        <f t="shared" si="58"/>
        <v>0</v>
      </c>
      <c r="CC57" s="30">
        <f t="shared" si="58"/>
        <v>0</v>
      </c>
      <c r="CD57" s="30">
        <f t="shared" si="58"/>
        <v>0</v>
      </c>
      <c r="CE57" s="30">
        <f t="shared" si="58"/>
        <v>0</v>
      </c>
      <c r="CF57" s="30">
        <f t="shared" si="58"/>
        <v>0</v>
      </c>
      <c r="CG57" s="30">
        <f t="shared" si="58"/>
        <v>0</v>
      </c>
      <c r="CH57" s="34">
        <f t="shared" si="58"/>
        <v>0</v>
      </c>
    </row>
    <row r="58" spans="1:87" ht="15.6" x14ac:dyDescent="0.3">
      <c r="A58" s="551"/>
      <c r="B58" s="14" t="str">
        <f t="shared" si="52"/>
        <v>Refrigeration</v>
      </c>
      <c r="C58" s="30">
        <f t="shared" si="55"/>
        <v>20.394249533808662</v>
      </c>
      <c r="D58" s="30">
        <f t="shared" si="56"/>
        <v>40.817792345431627</v>
      </c>
      <c r="E58" s="30">
        <f t="shared" si="59"/>
        <v>50.484543553403896</v>
      </c>
      <c r="F58" s="30">
        <f t="shared" si="59"/>
        <v>56.969216541067603</v>
      </c>
      <c r="G58" s="30">
        <f t="shared" si="59"/>
        <v>66.567097162775624</v>
      </c>
      <c r="H58" s="30">
        <f t="shared" si="59"/>
        <v>146.03030399574371</v>
      </c>
      <c r="I58" s="30">
        <f t="shared" si="59"/>
        <v>156.63513082761321</v>
      </c>
      <c r="J58" s="30">
        <f t="shared" si="59"/>
        <v>158.79269264102504</v>
      </c>
      <c r="K58" s="30">
        <f t="shared" si="59"/>
        <v>143.21714735278456</v>
      </c>
      <c r="L58" s="30">
        <f t="shared" si="59"/>
        <v>68.186472639332223</v>
      </c>
      <c r="M58" s="30">
        <f t="shared" si="59"/>
        <v>87.981144729641727</v>
      </c>
      <c r="N58" s="30">
        <f t="shared" si="59"/>
        <v>165.44450095276699</v>
      </c>
      <c r="O58" s="30">
        <f t="shared" si="59"/>
        <v>216.73193879109374</v>
      </c>
      <c r="P58" s="30">
        <f t="shared" si="59"/>
        <v>208.69882571112285</v>
      </c>
      <c r="Q58" s="30">
        <f t="shared" si="59"/>
        <v>240.31286820763091</v>
      </c>
      <c r="R58" s="30">
        <f t="shared" si="59"/>
        <v>237.69921110150787</v>
      </c>
      <c r="S58" s="30">
        <f t="shared" si="59"/>
        <v>269.82112406432509</v>
      </c>
      <c r="T58" s="30">
        <f t="shared" si="59"/>
        <v>591.9149617601222</v>
      </c>
      <c r="U58" s="30">
        <f t="shared" si="59"/>
        <v>625.97039771649349</v>
      </c>
      <c r="V58" s="30">
        <f t="shared" si="59"/>
        <v>625.79105370033938</v>
      </c>
      <c r="W58" s="30">
        <f t="shared" si="59"/>
        <v>564.40890357885974</v>
      </c>
      <c r="X58" s="30">
        <f t="shared" si="59"/>
        <v>253.93555743858343</v>
      </c>
      <c r="Y58" s="30">
        <f t="shared" si="59"/>
        <v>246.12574248603383</v>
      </c>
      <c r="Z58" s="30">
        <f t="shared" si="59"/>
        <v>231.1261727638973</v>
      </c>
      <c r="AA58" s="30">
        <f t="shared" si="59"/>
        <v>216.73193879109374</v>
      </c>
      <c r="AB58" s="30">
        <f t="shared" si="59"/>
        <v>208.69882571112285</v>
      </c>
      <c r="AC58" s="30">
        <f t="shared" si="59"/>
        <v>240.31286820763091</v>
      </c>
      <c r="AD58" s="30">
        <f t="shared" si="59"/>
        <v>237.69921110150787</v>
      </c>
      <c r="AE58" s="30">
        <f t="shared" si="59"/>
        <v>269.82112406432509</v>
      </c>
      <c r="AF58" s="30">
        <f t="shared" si="59"/>
        <v>591.9149617601222</v>
      </c>
      <c r="AG58" s="30">
        <f t="shared" si="59"/>
        <v>625.97039771649349</v>
      </c>
      <c r="AH58" s="30">
        <f t="shared" si="59"/>
        <v>625.79105370033938</v>
      </c>
      <c r="AI58" s="30">
        <f t="shared" si="59"/>
        <v>564.40890357885974</v>
      </c>
      <c r="AJ58" s="30">
        <f t="shared" si="59"/>
        <v>253.93555743858343</v>
      </c>
      <c r="AK58" s="30">
        <f t="shared" si="59"/>
        <v>246.12574248603383</v>
      </c>
      <c r="AL58" s="30">
        <f t="shared" si="59"/>
        <v>231.1261727638973</v>
      </c>
      <c r="AM58" s="30">
        <f t="shared" si="59"/>
        <v>216.73193879109374</v>
      </c>
      <c r="AN58" s="30">
        <f t="shared" si="59"/>
        <v>208.69882571112285</v>
      </c>
      <c r="AO58" s="30">
        <f t="shared" si="59"/>
        <v>240.31286820763091</v>
      </c>
      <c r="AP58" s="30">
        <f t="shared" si="59"/>
        <v>237.69921110150787</v>
      </c>
      <c r="AQ58" s="30">
        <f t="shared" si="59"/>
        <v>269.82112406432509</v>
      </c>
      <c r="AR58" s="30">
        <f t="shared" si="59"/>
        <v>591.9149617601222</v>
      </c>
      <c r="AS58" s="30">
        <f t="shared" si="59"/>
        <v>625.97039771649349</v>
      </c>
      <c r="AT58" s="30">
        <f t="shared" si="59"/>
        <v>625.79105370033938</v>
      </c>
      <c r="AU58" s="30">
        <f t="shared" si="59"/>
        <v>564.40890357885974</v>
      </c>
      <c r="AV58" s="30">
        <f t="shared" si="59"/>
        <v>253.93555743858343</v>
      </c>
      <c r="AW58" s="30">
        <f t="shared" si="59"/>
        <v>246.12574248603383</v>
      </c>
      <c r="AX58" s="30">
        <f t="shared" si="59"/>
        <v>231.1261727638973</v>
      </c>
      <c r="AY58" s="30">
        <f t="shared" si="59"/>
        <v>216.73193879109374</v>
      </c>
      <c r="AZ58" s="30">
        <f t="shared" si="59"/>
        <v>208.69882571112285</v>
      </c>
      <c r="BA58" s="30">
        <f t="shared" si="59"/>
        <v>240.31286820763091</v>
      </c>
      <c r="BB58" s="30">
        <f t="shared" si="59"/>
        <v>237.69921110150787</v>
      </c>
      <c r="BC58" s="30">
        <f t="shared" si="59"/>
        <v>269.82112406432509</v>
      </c>
      <c r="BD58" s="30">
        <f t="shared" si="59"/>
        <v>591.9149617601222</v>
      </c>
      <c r="BE58" s="30">
        <f t="shared" si="59"/>
        <v>625.97039771649349</v>
      </c>
      <c r="BF58" s="30">
        <f t="shared" si="59"/>
        <v>625.79105370033938</v>
      </c>
      <c r="BG58" s="30">
        <f t="shared" si="59"/>
        <v>564.40890357885974</v>
      </c>
      <c r="BH58" s="30">
        <f t="shared" si="59"/>
        <v>253.93555743858343</v>
      </c>
      <c r="BI58" s="30">
        <f t="shared" si="59"/>
        <v>246.12574248603383</v>
      </c>
      <c r="BJ58" s="30">
        <f t="shared" si="59"/>
        <v>231.1261727638973</v>
      </c>
      <c r="BK58" s="30">
        <f t="shared" si="59"/>
        <v>216.73193879109374</v>
      </c>
      <c r="BL58" s="30">
        <f t="shared" si="59"/>
        <v>208.69882571112285</v>
      </c>
      <c r="BM58" s="30">
        <f t="shared" si="59"/>
        <v>240.31286820763091</v>
      </c>
      <c r="BN58" s="30">
        <f t="shared" si="59"/>
        <v>237.69921110150787</v>
      </c>
      <c r="BO58" s="30">
        <f t="shared" si="59"/>
        <v>269.82112406432509</v>
      </c>
      <c r="BP58" s="30">
        <f t="shared" si="59"/>
        <v>591.9149617601222</v>
      </c>
      <c r="BQ58" s="30">
        <f t="shared" si="58"/>
        <v>625.97039771649349</v>
      </c>
      <c r="BR58" s="30">
        <f t="shared" si="58"/>
        <v>625.79105370033938</v>
      </c>
      <c r="BS58" s="30">
        <f t="shared" si="58"/>
        <v>564.40890357885974</v>
      </c>
      <c r="BT58" s="30">
        <f t="shared" si="58"/>
        <v>253.93555743858343</v>
      </c>
      <c r="BU58" s="30">
        <f t="shared" si="58"/>
        <v>246.12574248603383</v>
      </c>
      <c r="BV58" s="30">
        <f t="shared" si="58"/>
        <v>231.1261727638973</v>
      </c>
      <c r="BW58" s="30">
        <f t="shared" si="58"/>
        <v>216.73193879109374</v>
      </c>
      <c r="BX58" s="30">
        <f t="shared" si="58"/>
        <v>208.69882571112285</v>
      </c>
      <c r="BY58" s="30">
        <f t="shared" si="58"/>
        <v>240.31286820763091</v>
      </c>
      <c r="BZ58" s="30">
        <f t="shared" si="58"/>
        <v>237.69921110150787</v>
      </c>
      <c r="CA58" s="30">
        <f t="shared" si="58"/>
        <v>269.82112406432509</v>
      </c>
      <c r="CB58" s="30">
        <f t="shared" si="58"/>
        <v>591.9149617601222</v>
      </c>
      <c r="CC58" s="30">
        <f t="shared" si="58"/>
        <v>625.97039771649349</v>
      </c>
      <c r="CD58" s="30">
        <f t="shared" si="58"/>
        <v>625.79105370033938</v>
      </c>
      <c r="CE58" s="30">
        <f t="shared" si="58"/>
        <v>564.40890357885974</v>
      </c>
      <c r="CF58" s="30">
        <f t="shared" si="58"/>
        <v>253.93555743858343</v>
      </c>
      <c r="CG58" s="30">
        <f t="shared" si="58"/>
        <v>246.12574248603383</v>
      </c>
      <c r="CH58" s="34">
        <f t="shared" si="58"/>
        <v>231.1261727638973</v>
      </c>
    </row>
    <row r="59" spans="1:87" ht="15.75" customHeight="1" x14ac:dyDescent="0.3">
      <c r="A59" s="551"/>
      <c r="B59" s="14" t="str">
        <f t="shared" si="52"/>
        <v>Water Heating</v>
      </c>
      <c r="C59" s="30">
        <f t="shared" si="55"/>
        <v>1.2205687087899508</v>
      </c>
      <c r="D59" s="30">
        <f t="shared" si="56"/>
        <v>2.2093729640812416</v>
      </c>
      <c r="E59" s="30">
        <f t="shared" si="59"/>
        <v>12.98258909885373</v>
      </c>
      <c r="F59" s="30">
        <f t="shared" si="59"/>
        <v>22.603946053304099</v>
      </c>
      <c r="G59" s="30">
        <f t="shared" si="59"/>
        <v>23.259615064484422</v>
      </c>
      <c r="H59" s="30">
        <f t="shared" si="59"/>
        <v>136.59111585689416</v>
      </c>
      <c r="I59" s="30">
        <f t="shared" si="59"/>
        <v>348.99566520889834</v>
      </c>
      <c r="J59" s="30">
        <f t="shared" si="59"/>
        <v>709.06518504209407</v>
      </c>
      <c r="K59" s="30">
        <f t="shared" si="59"/>
        <v>1059.4026324622503</v>
      </c>
      <c r="L59" s="30">
        <f t="shared" si="59"/>
        <v>596.05742716831128</v>
      </c>
      <c r="M59" s="30">
        <f t="shared" si="59"/>
        <v>789.76026597820191</v>
      </c>
      <c r="N59" s="30">
        <f t="shared" si="59"/>
        <v>1530.4303782816055</v>
      </c>
      <c r="O59" s="30">
        <f t="shared" si="59"/>
        <v>2116.8720758610998</v>
      </c>
      <c r="P59" s="30">
        <f t="shared" si="59"/>
        <v>1907.1286064543033</v>
      </c>
      <c r="Q59" s="30">
        <f t="shared" si="59"/>
        <v>2079.3109380279202</v>
      </c>
      <c r="R59" s="30">
        <f t="shared" si="59"/>
        <v>1860.6491988890207</v>
      </c>
      <c r="S59" s="30">
        <f t="shared" si="59"/>
        <v>1914.6207495869439</v>
      </c>
      <c r="T59" s="30">
        <f t="shared" si="59"/>
        <v>3721.2421427469567</v>
      </c>
      <c r="U59" s="30">
        <f t="shared" si="59"/>
        <v>3269.613287091182</v>
      </c>
      <c r="V59" s="30">
        <f t="shared" si="59"/>
        <v>3075.3061647605032</v>
      </c>
      <c r="W59" s="30">
        <f t="shared" si="59"/>
        <v>3349.8180908166437</v>
      </c>
      <c r="X59" s="30">
        <f t="shared" si="59"/>
        <v>1716.4913669030479</v>
      </c>
      <c r="Y59" s="30">
        <f t="shared" si="59"/>
        <v>1926.3982797446154</v>
      </c>
      <c r="Z59" s="30">
        <f t="shared" si="59"/>
        <v>2112.3635837530919</v>
      </c>
      <c r="AA59" s="30">
        <f t="shared" si="59"/>
        <v>2116.8720758610998</v>
      </c>
      <c r="AB59" s="30">
        <f t="shared" si="59"/>
        <v>1907.1286064543033</v>
      </c>
      <c r="AC59" s="30">
        <f t="shared" si="59"/>
        <v>2079.3109380279202</v>
      </c>
      <c r="AD59" s="30">
        <f t="shared" si="59"/>
        <v>1860.6491988890207</v>
      </c>
      <c r="AE59" s="30">
        <f t="shared" si="59"/>
        <v>1914.6207495869439</v>
      </c>
      <c r="AF59" s="30">
        <f t="shared" si="59"/>
        <v>3721.2421427469567</v>
      </c>
      <c r="AG59" s="30">
        <f t="shared" si="59"/>
        <v>3269.613287091182</v>
      </c>
      <c r="AH59" s="30">
        <f t="shared" si="59"/>
        <v>3075.3061647605032</v>
      </c>
      <c r="AI59" s="30">
        <f t="shared" si="59"/>
        <v>3349.8180908166437</v>
      </c>
      <c r="AJ59" s="30">
        <f t="shared" si="59"/>
        <v>1716.4913669030479</v>
      </c>
      <c r="AK59" s="30">
        <f t="shared" si="59"/>
        <v>1926.3982797446154</v>
      </c>
      <c r="AL59" s="30">
        <f t="shared" si="59"/>
        <v>2112.3635837530919</v>
      </c>
      <c r="AM59" s="30">
        <f t="shared" si="59"/>
        <v>2116.8720758610998</v>
      </c>
      <c r="AN59" s="30">
        <f t="shared" si="59"/>
        <v>1907.1286064543033</v>
      </c>
      <c r="AO59" s="30">
        <f t="shared" si="59"/>
        <v>2079.3109380279202</v>
      </c>
      <c r="AP59" s="30">
        <f t="shared" si="59"/>
        <v>1860.6491988890207</v>
      </c>
      <c r="AQ59" s="30">
        <f t="shared" si="59"/>
        <v>1914.6207495869439</v>
      </c>
      <c r="AR59" s="30">
        <f t="shared" si="59"/>
        <v>3721.2421427469567</v>
      </c>
      <c r="AS59" s="30">
        <f t="shared" si="59"/>
        <v>3269.613287091182</v>
      </c>
      <c r="AT59" s="30">
        <f t="shared" si="59"/>
        <v>3075.3061647605032</v>
      </c>
      <c r="AU59" s="30">
        <f t="shared" si="59"/>
        <v>3349.8180908166437</v>
      </c>
      <c r="AV59" s="30">
        <f t="shared" si="59"/>
        <v>1716.4913669030479</v>
      </c>
      <c r="AW59" s="30">
        <f t="shared" si="59"/>
        <v>1926.3982797446154</v>
      </c>
      <c r="AX59" s="30">
        <f t="shared" si="59"/>
        <v>2112.3635837530919</v>
      </c>
      <c r="AY59" s="30">
        <f t="shared" si="59"/>
        <v>2116.8720758610998</v>
      </c>
      <c r="AZ59" s="30">
        <f t="shared" si="59"/>
        <v>1907.1286064543033</v>
      </c>
      <c r="BA59" s="30">
        <f t="shared" si="59"/>
        <v>2079.3109380279202</v>
      </c>
      <c r="BB59" s="30">
        <f t="shared" si="59"/>
        <v>1860.6491988890207</v>
      </c>
      <c r="BC59" s="30">
        <f t="shared" si="59"/>
        <v>1914.6207495869439</v>
      </c>
      <c r="BD59" s="30">
        <f t="shared" si="59"/>
        <v>3721.2421427469567</v>
      </c>
      <c r="BE59" s="30">
        <f t="shared" si="59"/>
        <v>3269.613287091182</v>
      </c>
      <c r="BF59" s="30">
        <f t="shared" si="59"/>
        <v>3075.3061647605032</v>
      </c>
      <c r="BG59" s="30">
        <f t="shared" si="59"/>
        <v>3349.8180908166437</v>
      </c>
      <c r="BH59" s="30">
        <f t="shared" si="59"/>
        <v>1716.4913669030479</v>
      </c>
      <c r="BI59" s="30">
        <f t="shared" si="59"/>
        <v>1926.3982797446154</v>
      </c>
      <c r="BJ59" s="30">
        <f t="shared" si="59"/>
        <v>2112.3635837530919</v>
      </c>
      <c r="BK59" s="30">
        <f t="shared" si="59"/>
        <v>2116.8720758610998</v>
      </c>
      <c r="BL59" s="30">
        <f t="shared" si="59"/>
        <v>1907.1286064543033</v>
      </c>
      <c r="BM59" s="30">
        <f t="shared" si="59"/>
        <v>2079.3109380279202</v>
      </c>
      <c r="BN59" s="30">
        <f t="shared" si="59"/>
        <v>1860.6491988890207</v>
      </c>
      <c r="BO59" s="30">
        <f t="shared" si="59"/>
        <v>1914.6207495869439</v>
      </c>
      <c r="BP59" s="30">
        <f t="shared" ref="BP59:CH59" si="60">IF(BP29=0,0,(BP14*0.5)+BO29-BP44)*BP75*BP$78*BP$2</f>
        <v>3721.2421427469567</v>
      </c>
      <c r="BQ59" s="30">
        <f t="shared" si="60"/>
        <v>3269.613287091182</v>
      </c>
      <c r="BR59" s="30">
        <f t="shared" si="60"/>
        <v>3075.3061647605032</v>
      </c>
      <c r="BS59" s="30">
        <f t="shared" si="60"/>
        <v>3349.8180908166437</v>
      </c>
      <c r="BT59" s="30">
        <f t="shared" si="60"/>
        <v>1716.4913669030479</v>
      </c>
      <c r="BU59" s="30">
        <f t="shared" si="60"/>
        <v>1926.3982797446154</v>
      </c>
      <c r="BV59" s="30">
        <f t="shared" si="60"/>
        <v>2112.3635837530919</v>
      </c>
      <c r="BW59" s="30">
        <f t="shared" si="60"/>
        <v>2116.8720758610998</v>
      </c>
      <c r="BX59" s="30">
        <f t="shared" si="60"/>
        <v>1907.1286064543033</v>
      </c>
      <c r="BY59" s="30">
        <f t="shared" si="60"/>
        <v>2079.3109380279202</v>
      </c>
      <c r="BZ59" s="30">
        <f t="shared" si="60"/>
        <v>1860.6491988890207</v>
      </c>
      <c r="CA59" s="30">
        <f t="shared" si="60"/>
        <v>1914.6207495869439</v>
      </c>
      <c r="CB59" s="30">
        <f t="shared" si="60"/>
        <v>3721.2421427469567</v>
      </c>
      <c r="CC59" s="30">
        <f t="shared" si="60"/>
        <v>3269.613287091182</v>
      </c>
      <c r="CD59" s="30">
        <f t="shared" si="60"/>
        <v>3075.3061647605032</v>
      </c>
      <c r="CE59" s="30">
        <f t="shared" si="60"/>
        <v>3349.8180908166437</v>
      </c>
      <c r="CF59" s="30">
        <f t="shared" si="60"/>
        <v>1716.4913669030479</v>
      </c>
      <c r="CG59" s="30">
        <f t="shared" si="60"/>
        <v>1926.3982797446154</v>
      </c>
      <c r="CH59" s="34">
        <f t="shared" si="60"/>
        <v>2112.3635837530919</v>
      </c>
    </row>
    <row r="60" spans="1:87" ht="15.75" customHeight="1" x14ac:dyDescent="0.3">
      <c r="A60" s="551"/>
      <c r="B60" s="341" t="str">
        <f t="shared" si="52"/>
        <v xml:space="preserve"> 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12"/>
    </row>
    <row r="61" spans="1:87" ht="15.75" customHeight="1" x14ac:dyDescent="0.3">
      <c r="A61" s="551"/>
      <c r="B61" s="301" t="s">
        <v>132</v>
      </c>
      <c r="C61" s="30">
        <f>SUM(C50:C60)</f>
        <v>190.15731158215149</v>
      </c>
      <c r="D61" s="30">
        <f>SUM(D50:D60)</f>
        <v>337.33655350879394</v>
      </c>
      <c r="E61" s="30">
        <f t="shared" ref="E61:BP61" si="61">SUM(E50:E60)</f>
        <v>387.39779629743947</v>
      </c>
      <c r="F61" s="30">
        <f t="shared" si="61"/>
        <v>386.12071027261766</v>
      </c>
      <c r="G61" s="30">
        <f t="shared" si="61"/>
        <v>442.48939999963983</v>
      </c>
      <c r="H61" s="30">
        <f t="shared" si="61"/>
        <v>7356.7843271564316</v>
      </c>
      <c r="I61" s="30">
        <f t="shared" si="61"/>
        <v>19785.601253151999</v>
      </c>
      <c r="J61" s="30">
        <f t="shared" si="61"/>
        <v>38825.869093980466</v>
      </c>
      <c r="K61" s="30">
        <f t="shared" si="61"/>
        <v>40947.964462378368</v>
      </c>
      <c r="L61" s="30">
        <f t="shared" si="61"/>
        <v>16764.317028574638</v>
      </c>
      <c r="M61" s="30">
        <f t="shared" si="61"/>
        <v>23296.921098259918</v>
      </c>
      <c r="N61" s="30">
        <f t="shared" si="61"/>
        <v>36741.54204888612</v>
      </c>
      <c r="O61" s="30">
        <f t="shared" si="61"/>
        <v>43448.934752417852</v>
      </c>
      <c r="P61" s="30">
        <f t="shared" si="61"/>
        <v>38407.422262145978</v>
      </c>
      <c r="Q61" s="30">
        <f t="shared" si="61"/>
        <v>37164.377584782436</v>
      </c>
      <c r="R61" s="30">
        <f t="shared" si="61"/>
        <v>29549.377321054417</v>
      </c>
      <c r="S61" s="30">
        <f t="shared" si="61"/>
        <v>29707.167340185108</v>
      </c>
      <c r="T61" s="30">
        <f t="shared" si="61"/>
        <v>76918.123840620421</v>
      </c>
      <c r="U61" s="30">
        <f t="shared" si="61"/>
        <v>88114.675875673856</v>
      </c>
      <c r="V61" s="30">
        <f t="shared" si="61"/>
        <v>87101.272928318285</v>
      </c>
      <c r="W61" s="30">
        <f t="shared" si="61"/>
        <v>67251.266188238485</v>
      </c>
      <c r="X61" s="30">
        <f t="shared" si="61"/>
        <v>28880.103380416323</v>
      </c>
      <c r="Y61" s="30">
        <f t="shared" si="61"/>
        <v>35978.758763670099</v>
      </c>
      <c r="Z61" s="30">
        <f t="shared" si="61"/>
        <v>43609.606872952099</v>
      </c>
      <c r="AA61" s="30">
        <f t="shared" si="61"/>
        <v>43448.934752417852</v>
      </c>
      <c r="AB61" s="30">
        <f t="shared" si="61"/>
        <v>38407.422262145978</v>
      </c>
      <c r="AC61" s="30">
        <f t="shared" si="61"/>
        <v>37164.377584782436</v>
      </c>
      <c r="AD61" s="30">
        <f t="shared" si="61"/>
        <v>29549.377321054417</v>
      </c>
      <c r="AE61" s="30">
        <f t="shared" si="61"/>
        <v>29707.167340185108</v>
      </c>
      <c r="AF61" s="30">
        <f t="shared" si="61"/>
        <v>76918.123840620421</v>
      </c>
      <c r="AG61" s="30">
        <f t="shared" si="61"/>
        <v>88114.675875673856</v>
      </c>
      <c r="AH61" s="30">
        <f t="shared" si="61"/>
        <v>87101.272928318285</v>
      </c>
      <c r="AI61" s="30">
        <f t="shared" si="61"/>
        <v>67251.266188238485</v>
      </c>
      <c r="AJ61" s="30">
        <f t="shared" si="61"/>
        <v>28880.103380416323</v>
      </c>
      <c r="AK61" s="30">
        <f t="shared" si="61"/>
        <v>35978.758763670099</v>
      </c>
      <c r="AL61" s="30">
        <f t="shared" si="61"/>
        <v>43609.606872952099</v>
      </c>
      <c r="AM61" s="30">
        <f t="shared" si="61"/>
        <v>43448.934752417852</v>
      </c>
      <c r="AN61" s="30">
        <f t="shared" si="61"/>
        <v>38407.422262145978</v>
      </c>
      <c r="AO61" s="30">
        <f t="shared" si="61"/>
        <v>37164.377584782436</v>
      </c>
      <c r="AP61" s="30">
        <f t="shared" si="61"/>
        <v>29549.377321054417</v>
      </c>
      <c r="AQ61" s="30">
        <f t="shared" si="61"/>
        <v>29707.167340185108</v>
      </c>
      <c r="AR61" s="30">
        <f t="shared" si="61"/>
        <v>76918.123840620421</v>
      </c>
      <c r="AS61" s="30">
        <f t="shared" si="61"/>
        <v>88114.675875673856</v>
      </c>
      <c r="AT61" s="30">
        <f t="shared" si="61"/>
        <v>87101.272928318285</v>
      </c>
      <c r="AU61" s="30">
        <f t="shared" si="61"/>
        <v>67251.266188238485</v>
      </c>
      <c r="AV61" s="30">
        <f t="shared" si="61"/>
        <v>28880.103380416323</v>
      </c>
      <c r="AW61" s="30">
        <f t="shared" si="61"/>
        <v>35978.758763670099</v>
      </c>
      <c r="AX61" s="30">
        <f t="shared" si="61"/>
        <v>43609.606872952099</v>
      </c>
      <c r="AY61" s="30">
        <f t="shared" si="61"/>
        <v>43448.934752417852</v>
      </c>
      <c r="AZ61" s="30">
        <f t="shared" si="61"/>
        <v>38407.422262145978</v>
      </c>
      <c r="BA61" s="30">
        <f t="shared" si="61"/>
        <v>37164.377584782436</v>
      </c>
      <c r="BB61" s="30">
        <f t="shared" si="61"/>
        <v>29549.377321054417</v>
      </c>
      <c r="BC61" s="30">
        <f t="shared" si="61"/>
        <v>29707.167340185108</v>
      </c>
      <c r="BD61" s="30">
        <f t="shared" si="61"/>
        <v>76918.123840620421</v>
      </c>
      <c r="BE61" s="30">
        <f t="shared" si="61"/>
        <v>88114.675875673856</v>
      </c>
      <c r="BF61" s="30">
        <f t="shared" si="61"/>
        <v>87101.272928318285</v>
      </c>
      <c r="BG61" s="30">
        <f t="shared" si="61"/>
        <v>67251.266188238485</v>
      </c>
      <c r="BH61" s="30">
        <f t="shared" si="61"/>
        <v>28880.103380416323</v>
      </c>
      <c r="BI61" s="30">
        <f t="shared" si="61"/>
        <v>35978.758763670099</v>
      </c>
      <c r="BJ61" s="30">
        <f t="shared" si="61"/>
        <v>43609.606872952099</v>
      </c>
      <c r="BK61" s="30">
        <f t="shared" si="61"/>
        <v>43448.934752417852</v>
      </c>
      <c r="BL61" s="30">
        <f t="shared" si="61"/>
        <v>38407.422262145978</v>
      </c>
      <c r="BM61" s="30">
        <f t="shared" si="61"/>
        <v>37164.377584782436</v>
      </c>
      <c r="BN61" s="30">
        <f t="shared" si="61"/>
        <v>29549.377321054417</v>
      </c>
      <c r="BO61" s="30">
        <f t="shared" si="61"/>
        <v>29707.167340185108</v>
      </c>
      <c r="BP61" s="30">
        <f t="shared" si="61"/>
        <v>76918.123840620421</v>
      </c>
      <c r="BQ61" s="30">
        <f t="shared" ref="BQ61:CH61" si="62">SUM(BQ50:BQ60)</f>
        <v>88114.675875673856</v>
      </c>
      <c r="BR61" s="30">
        <f t="shared" si="62"/>
        <v>87101.272928318285</v>
      </c>
      <c r="BS61" s="30">
        <f t="shared" si="62"/>
        <v>67251.266188238485</v>
      </c>
      <c r="BT61" s="30">
        <f t="shared" si="62"/>
        <v>28880.103380416323</v>
      </c>
      <c r="BU61" s="30">
        <f t="shared" si="62"/>
        <v>35978.758763670099</v>
      </c>
      <c r="BV61" s="30">
        <f t="shared" si="62"/>
        <v>43609.606872952099</v>
      </c>
      <c r="BW61" s="30">
        <f t="shared" si="62"/>
        <v>43448.934752417852</v>
      </c>
      <c r="BX61" s="30">
        <f t="shared" si="62"/>
        <v>38407.422262145978</v>
      </c>
      <c r="BY61" s="30">
        <f t="shared" si="62"/>
        <v>37164.377584782436</v>
      </c>
      <c r="BZ61" s="30">
        <f t="shared" si="62"/>
        <v>29549.377321054417</v>
      </c>
      <c r="CA61" s="30">
        <f t="shared" si="62"/>
        <v>29707.167340185108</v>
      </c>
      <c r="CB61" s="30">
        <f t="shared" si="62"/>
        <v>76918.123840620421</v>
      </c>
      <c r="CC61" s="30">
        <f t="shared" si="62"/>
        <v>88114.675875673856</v>
      </c>
      <c r="CD61" s="30">
        <f t="shared" si="62"/>
        <v>87101.272928318285</v>
      </c>
      <c r="CE61" s="30">
        <f t="shared" si="62"/>
        <v>67251.266188238485</v>
      </c>
      <c r="CF61" s="30">
        <f t="shared" si="62"/>
        <v>28880.103380416323</v>
      </c>
      <c r="CG61" s="30">
        <f t="shared" si="62"/>
        <v>35978.758763670099</v>
      </c>
      <c r="CH61" s="34">
        <f t="shared" si="62"/>
        <v>43609.606872952099</v>
      </c>
    </row>
    <row r="62" spans="1:87" ht="16.5" customHeight="1" thickBot="1" x14ac:dyDescent="0.35">
      <c r="A62" s="552"/>
      <c r="B62" s="162" t="s">
        <v>133</v>
      </c>
      <c r="C62" s="31">
        <f>C61</f>
        <v>190.15731158215149</v>
      </c>
      <c r="D62" s="31">
        <f>C62+D61</f>
        <v>527.49386509094541</v>
      </c>
      <c r="E62" s="31">
        <f t="shared" ref="E62:BP62" si="63">D62+E61</f>
        <v>914.89166138838482</v>
      </c>
      <c r="F62" s="31">
        <f t="shared" si="63"/>
        <v>1301.0123716610024</v>
      </c>
      <c r="G62" s="31">
        <f t="shared" si="63"/>
        <v>1743.5017716606421</v>
      </c>
      <c r="H62" s="31">
        <f t="shared" si="63"/>
        <v>9100.2860988170742</v>
      </c>
      <c r="I62" s="31">
        <f t="shared" si="63"/>
        <v>28885.887351969075</v>
      </c>
      <c r="J62" s="31">
        <f t="shared" si="63"/>
        <v>67711.756445949548</v>
      </c>
      <c r="K62" s="31">
        <f t="shared" si="63"/>
        <v>108659.72090832792</v>
      </c>
      <c r="L62" s="31">
        <f t="shared" si="63"/>
        <v>125424.03793690255</v>
      </c>
      <c r="M62" s="31">
        <f t="shared" si="63"/>
        <v>148720.95903516246</v>
      </c>
      <c r="N62" s="31">
        <f t="shared" si="63"/>
        <v>185462.50108404859</v>
      </c>
      <c r="O62" s="31">
        <f t="shared" si="63"/>
        <v>228911.43583646644</v>
      </c>
      <c r="P62" s="31">
        <f t="shared" si="63"/>
        <v>267318.8580986124</v>
      </c>
      <c r="Q62" s="31">
        <f t="shared" si="63"/>
        <v>304483.23568339483</v>
      </c>
      <c r="R62" s="31">
        <f t="shared" si="63"/>
        <v>334032.61300444923</v>
      </c>
      <c r="S62" s="31">
        <f t="shared" si="63"/>
        <v>363739.78034463432</v>
      </c>
      <c r="T62" s="31">
        <f t="shared" si="63"/>
        <v>440657.90418525471</v>
      </c>
      <c r="U62" s="31">
        <f t="shared" si="63"/>
        <v>528772.58006092859</v>
      </c>
      <c r="V62" s="31">
        <f t="shared" si="63"/>
        <v>615873.85298924684</v>
      </c>
      <c r="W62" s="31">
        <f t="shared" si="63"/>
        <v>683125.11917748535</v>
      </c>
      <c r="X62" s="31">
        <f t="shared" si="63"/>
        <v>712005.22255790164</v>
      </c>
      <c r="Y62" s="31">
        <f t="shared" si="63"/>
        <v>747983.98132157174</v>
      </c>
      <c r="Z62" s="31">
        <f t="shared" si="63"/>
        <v>791593.58819452382</v>
      </c>
      <c r="AA62" s="31">
        <f t="shared" si="63"/>
        <v>835042.52294694167</v>
      </c>
      <c r="AB62" s="31">
        <f t="shared" si="63"/>
        <v>873449.94520908769</v>
      </c>
      <c r="AC62" s="31">
        <f t="shared" si="63"/>
        <v>910614.32279387012</v>
      </c>
      <c r="AD62" s="31">
        <f t="shared" si="63"/>
        <v>940163.70011492458</v>
      </c>
      <c r="AE62" s="31">
        <f t="shared" si="63"/>
        <v>969870.86745510972</v>
      </c>
      <c r="AF62" s="31">
        <f t="shared" si="63"/>
        <v>1046788.9912957301</v>
      </c>
      <c r="AG62" s="31">
        <f t="shared" si="63"/>
        <v>1134903.667171404</v>
      </c>
      <c r="AH62" s="31">
        <f t="shared" si="63"/>
        <v>1222004.9400997222</v>
      </c>
      <c r="AI62" s="31">
        <f t="shared" si="63"/>
        <v>1289256.2062879608</v>
      </c>
      <c r="AJ62" s="31">
        <f t="shared" si="63"/>
        <v>1318136.309668377</v>
      </c>
      <c r="AK62" s="31">
        <f t="shared" si="63"/>
        <v>1354115.068432047</v>
      </c>
      <c r="AL62" s="31">
        <f t="shared" si="63"/>
        <v>1397724.6753049991</v>
      </c>
      <c r="AM62" s="31">
        <f t="shared" si="63"/>
        <v>1441173.6100574171</v>
      </c>
      <c r="AN62" s="31">
        <f t="shared" si="63"/>
        <v>1479581.032319563</v>
      </c>
      <c r="AO62" s="31">
        <f t="shared" si="63"/>
        <v>1516745.4099043454</v>
      </c>
      <c r="AP62" s="31">
        <f t="shared" si="63"/>
        <v>1546294.7872253999</v>
      </c>
      <c r="AQ62" s="31">
        <f t="shared" si="63"/>
        <v>1576001.9545655849</v>
      </c>
      <c r="AR62" s="31">
        <f t="shared" si="63"/>
        <v>1652920.0784062054</v>
      </c>
      <c r="AS62" s="31">
        <f t="shared" si="63"/>
        <v>1741034.7542818792</v>
      </c>
      <c r="AT62" s="31">
        <f t="shared" si="63"/>
        <v>1828136.0272101974</v>
      </c>
      <c r="AU62" s="31">
        <f t="shared" si="63"/>
        <v>1895387.2933984359</v>
      </c>
      <c r="AV62" s="31">
        <f t="shared" si="63"/>
        <v>1924267.3967788522</v>
      </c>
      <c r="AW62" s="31">
        <f t="shared" si="63"/>
        <v>1960246.1555425222</v>
      </c>
      <c r="AX62" s="31">
        <f t="shared" si="63"/>
        <v>2003855.7624154743</v>
      </c>
      <c r="AY62" s="31">
        <f t="shared" si="63"/>
        <v>2047304.6971678922</v>
      </c>
      <c r="AZ62" s="31">
        <f t="shared" si="63"/>
        <v>2085712.1194300381</v>
      </c>
      <c r="BA62" s="31">
        <f t="shared" si="63"/>
        <v>2122876.4970148206</v>
      </c>
      <c r="BB62" s="31">
        <f t="shared" si="63"/>
        <v>2152425.8743358748</v>
      </c>
      <c r="BC62" s="31">
        <f t="shared" si="63"/>
        <v>2182133.0416760598</v>
      </c>
      <c r="BD62" s="31">
        <f t="shared" si="63"/>
        <v>2259051.1655166801</v>
      </c>
      <c r="BE62" s="31">
        <f t="shared" si="63"/>
        <v>2347165.8413923541</v>
      </c>
      <c r="BF62" s="31">
        <f t="shared" si="63"/>
        <v>2434267.1143206726</v>
      </c>
      <c r="BG62" s="31">
        <f t="shared" si="63"/>
        <v>2501518.3805089109</v>
      </c>
      <c r="BH62" s="31">
        <f t="shared" si="63"/>
        <v>2530398.4838893274</v>
      </c>
      <c r="BI62" s="31">
        <f t="shared" si="63"/>
        <v>2566377.2426529974</v>
      </c>
      <c r="BJ62" s="31">
        <f t="shared" si="63"/>
        <v>2609986.8495259495</v>
      </c>
      <c r="BK62" s="31">
        <f t="shared" si="63"/>
        <v>2653435.7842783672</v>
      </c>
      <c r="BL62" s="31">
        <f t="shared" si="63"/>
        <v>2691843.2065405133</v>
      </c>
      <c r="BM62" s="31">
        <f t="shared" si="63"/>
        <v>2729007.5841252957</v>
      </c>
      <c r="BN62" s="31">
        <f t="shared" si="63"/>
        <v>2758556.96144635</v>
      </c>
      <c r="BO62" s="31">
        <f t="shared" si="63"/>
        <v>2788264.128786535</v>
      </c>
      <c r="BP62" s="31">
        <f t="shared" si="63"/>
        <v>2865182.2526271553</v>
      </c>
      <c r="BQ62" s="31">
        <f t="shared" ref="BQ62:CH62" si="64">BP62+BQ61</f>
        <v>2953296.9285028293</v>
      </c>
      <c r="BR62" s="31">
        <f t="shared" si="64"/>
        <v>3040398.2014311478</v>
      </c>
      <c r="BS62" s="31">
        <f t="shared" si="64"/>
        <v>3107649.467619386</v>
      </c>
      <c r="BT62" s="31">
        <f t="shared" si="64"/>
        <v>3136529.5709998026</v>
      </c>
      <c r="BU62" s="31">
        <f t="shared" si="64"/>
        <v>3172508.3297634725</v>
      </c>
      <c r="BV62" s="31">
        <f t="shared" si="64"/>
        <v>3216117.9366364246</v>
      </c>
      <c r="BW62" s="31">
        <f t="shared" si="64"/>
        <v>3259566.8713888424</v>
      </c>
      <c r="BX62" s="31">
        <f t="shared" si="64"/>
        <v>3297974.2936509885</v>
      </c>
      <c r="BY62" s="31">
        <f t="shared" si="64"/>
        <v>3335138.6712357709</v>
      </c>
      <c r="BZ62" s="31">
        <f t="shared" si="64"/>
        <v>3364688.0485568251</v>
      </c>
      <c r="CA62" s="31">
        <f t="shared" si="64"/>
        <v>3394395.2158970102</v>
      </c>
      <c r="CB62" s="31">
        <f t="shared" si="64"/>
        <v>3471313.3397376304</v>
      </c>
      <c r="CC62" s="31">
        <f t="shared" si="64"/>
        <v>3559428.0156133045</v>
      </c>
      <c r="CD62" s="31">
        <f t="shared" si="64"/>
        <v>3646529.2885416229</v>
      </c>
      <c r="CE62" s="31">
        <f t="shared" si="64"/>
        <v>3713780.5547298612</v>
      </c>
      <c r="CF62" s="31">
        <f t="shared" si="64"/>
        <v>3742660.6581102777</v>
      </c>
      <c r="CG62" s="31">
        <f t="shared" si="64"/>
        <v>3778639.4168739477</v>
      </c>
      <c r="CH62" s="35">
        <f t="shared" si="64"/>
        <v>3822249.0237468998</v>
      </c>
    </row>
    <row r="63" spans="1:87" x14ac:dyDescent="0.3">
      <c r="A63" s="8"/>
      <c r="B63" s="41"/>
      <c r="C63" s="42"/>
      <c r="D63" s="38"/>
      <c r="E63" s="43"/>
      <c r="F63" s="38"/>
      <c r="G63" s="43"/>
      <c r="H63" s="38"/>
      <c r="I63" s="43"/>
      <c r="J63" s="38"/>
      <c r="K63" s="43"/>
      <c r="L63" s="38"/>
      <c r="M63" s="43"/>
      <c r="N63" s="38"/>
      <c r="O63" s="43"/>
      <c r="P63" s="38"/>
      <c r="Q63" s="43"/>
      <c r="R63" s="38"/>
      <c r="S63" s="43"/>
      <c r="T63" s="38"/>
      <c r="U63" s="43"/>
      <c r="V63" s="38"/>
      <c r="W63" s="43"/>
      <c r="X63" s="38"/>
      <c r="Y63" s="43"/>
      <c r="Z63" s="38"/>
      <c r="AA63" s="43"/>
      <c r="AB63" s="38"/>
      <c r="AC63" s="43"/>
      <c r="AD63" s="38"/>
      <c r="AE63" s="43"/>
      <c r="AF63" s="38"/>
      <c r="AG63" s="43"/>
      <c r="AH63" s="38"/>
      <c r="AI63" s="43"/>
      <c r="AJ63" s="38"/>
      <c r="AK63" s="43"/>
      <c r="AL63" s="38"/>
      <c r="AM63" s="43"/>
      <c r="AN63" s="38"/>
      <c r="AO63" s="43"/>
      <c r="AP63" s="38"/>
      <c r="AQ63" s="43"/>
      <c r="AR63" s="38"/>
      <c r="AS63" s="43"/>
      <c r="AT63" s="38"/>
      <c r="AU63" s="43"/>
      <c r="AV63" s="38"/>
      <c r="AW63" s="43"/>
      <c r="AX63" s="38"/>
      <c r="AY63" s="43"/>
      <c r="AZ63" s="38"/>
      <c r="BA63" s="43"/>
      <c r="BB63" s="38"/>
      <c r="BC63" s="43"/>
      <c r="BD63" s="38"/>
      <c r="BE63" s="43"/>
      <c r="BF63" s="38"/>
      <c r="BG63" s="43"/>
      <c r="BH63" s="38"/>
      <c r="BI63" s="43"/>
      <c r="BJ63" s="38"/>
      <c r="BK63" s="43"/>
      <c r="BL63" s="38"/>
      <c r="BM63" s="43"/>
      <c r="BN63" s="38"/>
      <c r="BO63" s="43"/>
      <c r="BP63" s="38"/>
      <c r="BQ63" s="43"/>
      <c r="BR63" s="38"/>
      <c r="BS63" s="43"/>
      <c r="BT63" s="38"/>
      <c r="BU63" s="43"/>
      <c r="BV63" s="38"/>
      <c r="BW63" s="43"/>
      <c r="BX63" s="38"/>
      <c r="BY63" s="43"/>
      <c r="BZ63" s="38"/>
      <c r="CA63" s="43"/>
      <c r="CB63" s="38"/>
      <c r="CC63" s="43"/>
      <c r="CD63" s="38"/>
      <c r="CE63" s="43"/>
      <c r="CF63" s="38"/>
      <c r="CG63" s="43"/>
      <c r="CH63" s="38"/>
    </row>
    <row r="64" spans="1:87" ht="15" thickBot="1" x14ac:dyDescent="0.35">
      <c r="A64" s="49"/>
      <c r="B64" s="49"/>
      <c r="C64" s="49"/>
      <c r="D64" s="49"/>
      <c r="E64" s="49"/>
      <c r="F64" s="49"/>
      <c r="G64" s="49"/>
      <c r="H64" s="49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241"/>
    </row>
    <row r="65" spans="1:88" ht="15.6" x14ac:dyDescent="0.3">
      <c r="A65" s="536" t="s">
        <v>134</v>
      </c>
      <c r="B65" s="18" t="s">
        <v>134</v>
      </c>
      <c r="C65" s="292">
        <f t="shared" ref="C65:AH65" si="65">C49</f>
        <v>43831</v>
      </c>
      <c r="D65" s="292">
        <f t="shared" si="65"/>
        <v>43862</v>
      </c>
      <c r="E65" s="292">
        <f t="shared" si="65"/>
        <v>43891</v>
      </c>
      <c r="F65" s="292">
        <f t="shared" si="65"/>
        <v>43922</v>
      </c>
      <c r="G65" s="292">
        <f t="shared" si="65"/>
        <v>43952</v>
      </c>
      <c r="H65" s="292">
        <f t="shared" si="65"/>
        <v>43983</v>
      </c>
      <c r="I65" s="292">
        <f t="shared" si="65"/>
        <v>44013</v>
      </c>
      <c r="J65" s="292">
        <f t="shared" si="65"/>
        <v>44044</v>
      </c>
      <c r="K65" s="292">
        <f t="shared" si="65"/>
        <v>44075</v>
      </c>
      <c r="L65" s="292">
        <f t="shared" si="65"/>
        <v>44105</v>
      </c>
      <c r="M65" s="292">
        <f t="shared" si="65"/>
        <v>44136</v>
      </c>
      <c r="N65" s="292">
        <f t="shared" si="65"/>
        <v>44166</v>
      </c>
      <c r="O65" s="292">
        <f t="shared" si="65"/>
        <v>44197</v>
      </c>
      <c r="P65" s="292">
        <f t="shared" si="65"/>
        <v>44228</v>
      </c>
      <c r="Q65" s="292">
        <f t="shared" si="65"/>
        <v>44256</v>
      </c>
      <c r="R65" s="292">
        <f t="shared" si="65"/>
        <v>44287</v>
      </c>
      <c r="S65" s="292">
        <f t="shared" si="65"/>
        <v>44317</v>
      </c>
      <c r="T65" s="292">
        <f t="shared" si="65"/>
        <v>44348</v>
      </c>
      <c r="U65" s="292">
        <f t="shared" si="65"/>
        <v>44378</v>
      </c>
      <c r="V65" s="292">
        <f t="shared" si="65"/>
        <v>44409</v>
      </c>
      <c r="W65" s="292">
        <f t="shared" si="65"/>
        <v>44440</v>
      </c>
      <c r="X65" s="292">
        <f t="shared" si="65"/>
        <v>44470</v>
      </c>
      <c r="Y65" s="292">
        <f t="shared" si="65"/>
        <v>44501</v>
      </c>
      <c r="Z65" s="292">
        <f t="shared" si="65"/>
        <v>44531</v>
      </c>
      <c r="AA65" s="292">
        <f t="shared" si="65"/>
        <v>44562</v>
      </c>
      <c r="AB65" s="292">
        <f t="shared" si="65"/>
        <v>44593</v>
      </c>
      <c r="AC65" s="292">
        <f t="shared" si="65"/>
        <v>44621</v>
      </c>
      <c r="AD65" s="292">
        <f t="shared" si="65"/>
        <v>44652</v>
      </c>
      <c r="AE65" s="292">
        <f t="shared" si="65"/>
        <v>44682</v>
      </c>
      <c r="AF65" s="292">
        <f t="shared" si="65"/>
        <v>44713</v>
      </c>
      <c r="AG65" s="292">
        <f t="shared" si="65"/>
        <v>44743</v>
      </c>
      <c r="AH65" s="292">
        <f t="shared" si="65"/>
        <v>44774</v>
      </c>
      <c r="AI65" s="292">
        <f t="shared" ref="AI65:BN65" si="66">AI49</f>
        <v>44805</v>
      </c>
      <c r="AJ65" s="292">
        <f t="shared" si="66"/>
        <v>44835</v>
      </c>
      <c r="AK65" s="292">
        <f t="shared" si="66"/>
        <v>44866</v>
      </c>
      <c r="AL65" s="292">
        <f t="shared" si="66"/>
        <v>44896</v>
      </c>
      <c r="AM65" s="292">
        <f t="shared" si="66"/>
        <v>44927</v>
      </c>
      <c r="AN65" s="292">
        <f t="shared" si="66"/>
        <v>44958</v>
      </c>
      <c r="AO65" s="292">
        <f t="shared" si="66"/>
        <v>44986</v>
      </c>
      <c r="AP65" s="292">
        <f t="shared" si="66"/>
        <v>45017</v>
      </c>
      <c r="AQ65" s="292">
        <f t="shared" si="66"/>
        <v>45047</v>
      </c>
      <c r="AR65" s="292">
        <f t="shared" si="66"/>
        <v>45078</v>
      </c>
      <c r="AS65" s="292">
        <f t="shared" si="66"/>
        <v>45108</v>
      </c>
      <c r="AT65" s="292">
        <f t="shared" si="66"/>
        <v>45139</v>
      </c>
      <c r="AU65" s="292">
        <f t="shared" si="66"/>
        <v>45170</v>
      </c>
      <c r="AV65" s="292">
        <f t="shared" si="66"/>
        <v>45200</v>
      </c>
      <c r="AW65" s="292">
        <f t="shared" si="66"/>
        <v>45231</v>
      </c>
      <c r="AX65" s="292">
        <f t="shared" si="66"/>
        <v>45261</v>
      </c>
      <c r="AY65" s="292">
        <f t="shared" si="66"/>
        <v>45292</v>
      </c>
      <c r="AZ65" s="292">
        <f t="shared" si="66"/>
        <v>45323</v>
      </c>
      <c r="BA65" s="292">
        <f t="shared" si="66"/>
        <v>45352</v>
      </c>
      <c r="BB65" s="292">
        <f t="shared" si="66"/>
        <v>45383</v>
      </c>
      <c r="BC65" s="292">
        <f t="shared" si="66"/>
        <v>45413</v>
      </c>
      <c r="BD65" s="292">
        <f t="shared" si="66"/>
        <v>45444</v>
      </c>
      <c r="BE65" s="292">
        <f t="shared" si="66"/>
        <v>45474</v>
      </c>
      <c r="BF65" s="292">
        <f t="shared" si="66"/>
        <v>45505</v>
      </c>
      <c r="BG65" s="292">
        <f t="shared" si="66"/>
        <v>45536</v>
      </c>
      <c r="BH65" s="292">
        <f t="shared" si="66"/>
        <v>45566</v>
      </c>
      <c r="BI65" s="292">
        <f t="shared" si="66"/>
        <v>45597</v>
      </c>
      <c r="BJ65" s="292">
        <f t="shared" si="66"/>
        <v>45627</v>
      </c>
      <c r="BK65" s="292">
        <f t="shared" si="66"/>
        <v>45658</v>
      </c>
      <c r="BL65" s="292">
        <f t="shared" si="66"/>
        <v>45689</v>
      </c>
      <c r="BM65" s="292">
        <f t="shared" si="66"/>
        <v>45717</v>
      </c>
      <c r="BN65" s="292">
        <f t="shared" si="66"/>
        <v>45748</v>
      </c>
      <c r="BO65" s="292">
        <f t="shared" ref="BO65:CH65" si="67">BO49</f>
        <v>45778</v>
      </c>
      <c r="BP65" s="292">
        <f t="shared" si="67"/>
        <v>45809</v>
      </c>
      <c r="BQ65" s="292">
        <f t="shared" si="67"/>
        <v>45839</v>
      </c>
      <c r="BR65" s="292">
        <f t="shared" si="67"/>
        <v>45870</v>
      </c>
      <c r="BS65" s="292">
        <f t="shared" si="67"/>
        <v>45901</v>
      </c>
      <c r="BT65" s="292">
        <f t="shared" si="67"/>
        <v>45931</v>
      </c>
      <c r="BU65" s="292">
        <f t="shared" si="67"/>
        <v>45962</v>
      </c>
      <c r="BV65" s="292">
        <f t="shared" si="67"/>
        <v>45992</v>
      </c>
      <c r="BW65" s="292">
        <f t="shared" si="67"/>
        <v>46023</v>
      </c>
      <c r="BX65" s="292">
        <f t="shared" si="67"/>
        <v>46054</v>
      </c>
      <c r="BY65" s="292">
        <f t="shared" si="67"/>
        <v>46082</v>
      </c>
      <c r="BZ65" s="292">
        <f t="shared" si="67"/>
        <v>46113</v>
      </c>
      <c r="CA65" s="292">
        <f t="shared" si="67"/>
        <v>46143</v>
      </c>
      <c r="CB65" s="292">
        <f t="shared" si="67"/>
        <v>46174</v>
      </c>
      <c r="CC65" s="292">
        <f t="shared" si="67"/>
        <v>46204</v>
      </c>
      <c r="CD65" s="292">
        <f t="shared" si="67"/>
        <v>46235</v>
      </c>
      <c r="CE65" s="292">
        <f t="shared" si="67"/>
        <v>46266</v>
      </c>
      <c r="CF65" s="292">
        <f t="shared" si="67"/>
        <v>46296</v>
      </c>
      <c r="CG65" s="292">
        <f t="shared" si="67"/>
        <v>46327</v>
      </c>
      <c r="CH65" s="293">
        <f t="shared" si="67"/>
        <v>46357</v>
      </c>
      <c r="CJ65" s="243" t="s">
        <v>36</v>
      </c>
    </row>
    <row r="66" spans="1:88" ht="15" customHeight="1" x14ac:dyDescent="0.3">
      <c r="A66" s="537"/>
      <c r="B66" s="98" t="s">
        <v>59</v>
      </c>
      <c r="C66" s="21">
        <f>' 1M - RES'!C66</f>
        <v>0.11129699999999999</v>
      </c>
      <c r="D66" s="21">
        <f>' 1M - RES'!D66</f>
        <v>9.3076999999999993E-2</v>
      </c>
      <c r="E66" s="21">
        <f>' 1M - RES'!E66</f>
        <v>7.0041999999999993E-2</v>
      </c>
      <c r="F66" s="21">
        <f>' 1M - RES'!F66</f>
        <v>3.7116000000000003E-2</v>
      </c>
      <c r="G66" s="21">
        <f>' 1M - RES'!G66</f>
        <v>4.0888000000000001E-2</v>
      </c>
      <c r="H66" s="21">
        <f>' 1M - RES'!H66</f>
        <v>0.103973</v>
      </c>
      <c r="I66" s="21">
        <f>' 1M - RES'!I66</f>
        <v>0.1401</v>
      </c>
      <c r="J66" s="21">
        <f>' 1M - RES'!J66</f>
        <v>0.13320699999999999</v>
      </c>
      <c r="K66" s="21">
        <f>' 1M - RES'!K66</f>
        <v>6.6758999999999999E-2</v>
      </c>
      <c r="L66" s="21">
        <f>' 1M - RES'!L66</f>
        <v>3.7011000000000002E-2</v>
      </c>
      <c r="M66" s="21">
        <f>' 1M - RES'!M66</f>
        <v>5.9593E-2</v>
      </c>
      <c r="N66" s="21">
        <f>' 1M - RES'!N66</f>
        <v>0.106937</v>
      </c>
      <c r="O66" s="21">
        <f>' 1M - RES'!O66</f>
        <v>0.11129699999999999</v>
      </c>
      <c r="P66" s="21">
        <f>' 1M - RES'!P66</f>
        <v>9.3076999999999993E-2</v>
      </c>
      <c r="Q66" s="21">
        <f>' 1M - RES'!Q66</f>
        <v>7.0041999999999993E-2</v>
      </c>
      <c r="R66" s="21">
        <f>' 1M - RES'!R66</f>
        <v>3.7116000000000003E-2</v>
      </c>
      <c r="S66" s="21">
        <f>' 1M - RES'!S66</f>
        <v>4.0888000000000001E-2</v>
      </c>
      <c r="T66" s="21">
        <f>' 1M - RES'!T66</f>
        <v>0.103973</v>
      </c>
      <c r="U66" s="21">
        <f>' 1M - RES'!U66</f>
        <v>0.1401</v>
      </c>
      <c r="V66" s="21">
        <f>' 1M - RES'!V66</f>
        <v>0.13320699999999999</v>
      </c>
      <c r="W66" s="21">
        <f>' 1M - RES'!W66</f>
        <v>6.6758999999999999E-2</v>
      </c>
      <c r="X66" s="21">
        <f>' 1M - RES'!X66</f>
        <v>3.7011000000000002E-2</v>
      </c>
      <c r="Y66" s="21">
        <f>' 1M - RES'!Y66</f>
        <v>5.9593E-2</v>
      </c>
      <c r="Z66" s="21">
        <f>' 1M - RES'!Z66</f>
        <v>0.106937</v>
      </c>
      <c r="AA66" s="21">
        <f>' 1M - RES'!AA66</f>
        <v>0.11129699999999999</v>
      </c>
      <c r="AB66" s="21">
        <f>' 1M - RES'!AB66</f>
        <v>9.3076999999999993E-2</v>
      </c>
      <c r="AC66" s="21">
        <f>' 1M - RES'!AC66</f>
        <v>7.0041999999999993E-2</v>
      </c>
      <c r="AD66" s="21">
        <f>' 1M - RES'!AD66</f>
        <v>3.7116000000000003E-2</v>
      </c>
      <c r="AE66" s="21">
        <f>' 1M - RES'!AE66</f>
        <v>4.0888000000000001E-2</v>
      </c>
      <c r="AF66" s="21">
        <f>' 1M - RES'!AF66</f>
        <v>0.103973</v>
      </c>
      <c r="AG66" s="21">
        <f>' 1M - RES'!AG66</f>
        <v>0.1401</v>
      </c>
      <c r="AH66" s="21">
        <f>' 1M - RES'!AH66</f>
        <v>0.13320699999999999</v>
      </c>
      <c r="AI66" s="21">
        <f>' 1M - RES'!AI66</f>
        <v>6.6758999999999999E-2</v>
      </c>
      <c r="AJ66" s="21">
        <f>' 1M - RES'!AJ66</f>
        <v>3.7011000000000002E-2</v>
      </c>
      <c r="AK66" s="21">
        <f>' 1M - RES'!AK66</f>
        <v>5.9593E-2</v>
      </c>
      <c r="AL66" s="21">
        <f>' 1M - RES'!AL66</f>
        <v>0.106937</v>
      </c>
      <c r="AM66" s="21">
        <f>' 1M - RES'!AM66</f>
        <v>0.11129699999999999</v>
      </c>
      <c r="AN66" s="21">
        <f>' 1M - RES'!AN66</f>
        <v>9.3076999999999993E-2</v>
      </c>
      <c r="AO66" s="21">
        <f>' 1M - RES'!AO66</f>
        <v>7.0041999999999993E-2</v>
      </c>
      <c r="AP66" s="21">
        <f>' 1M - RES'!AP66</f>
        <v>3.7116000000000003E-2</v>
      </c>
      <c r="AQ66" s="21">
        <f>' 1M - RES'!AQ66</f>
        <v>4.0888000000000001E-2</v>
      </c>
      <c r="AR66" s="21">
        <f>' 1M - RES'!AR66</f>
        <v>0.103973</v>
      </c>
      <c r="AS66" s="21">
        <f>' 1M - RES'!AS66</f>
        <v>0.1401</v>
      </c>
      <c r="AT66" s="21">
        <f>' 1M - RES'!AT66</f>
        <v>0.13320699999999999</v>
      </c>
      <c r="AU66" s="21">
        <f>' 1M - RES'!AU66</f>
        <v>6.6758999999999999E-2</v>
      </c>
      <c r="AV66" s="21">
        <f>' 1M - RES'!AV66</f>
        <v>3.7011000000000002E-2</v>
      </c>
      <c r="AW66" s="21">
        <f>' 1M - RES'!AW66</f>
        <v>5.9593E-2</v>
      </c>
      <c r="AX66" s="21">
        <f>' 1M - RES'!AX66</f>
        <v>0.106937</v>
      </c>
      <c r="AY66" s="21">
        <f>' 1M - RES'!AY66</f>
        <v>0.11129699999999999</v>
      </c>
      <c r="AZ66" s="21">
        <f>' 1M - RES'!AZ66</f>
        <v>9.3076999999999993E-2</v>
      </c>
      <c r="BA66" s="21">
        <f>' 1M - RES'!BA66</f>
        <v>7.0041999999999993E-2</v>
      </c>
      <c r="BB66" s="21">
        <f>' 1M - RES'!BB66</f>
        <v>3.7116000000000003E-2</v>
      </c>
      <c r="BC66" s="21">
        <f>' 1M - RES'!BC66</f>
        <v>4.0888000000000001E-2</v>
      </c>
      <c r="BD66" s="21">
        <f>' 1M - RES'!BD66</f>
        <v>0.103973</v>
      </c>
      <c r="BE66" s="21">
        <f>' 1M - RES'!BE66</f>
        <v>0.1401</v>
      </c>
      <c r="BF66" s="21">
        <f>' 1M - RES'!BF66</f>
        <v>0.13320699999999999</v>
      </c>
      <c r="BG66" s="21">
        <f>' 1M - RES'!BG66</f>
        <v>6.6758999999999999E-2</v>
      </c>
      <c r="BH66" s="21">
        <f>' 1M - RES'!BH66</f>
        <v>3.7011000000000002E-2</v>
      </c>
      <c r="BI66" s="21">
        <f>' 1M - RES'!BI66</f>
        <v>5.9593E-2</v>
      </c>
      <c r="BJ66" s="21">
        <f>' 1M - RES'!BJ66</f>
        <v>0.106937</v>
      </c>
      <c r="BK66" s="21">
        <f>' 1M - RES'!BK66</f>
        <v>0.11129699999999999</v>
      </c>
      <c r="BL66" s="21">
        <f>' 1M - RES'!BL66</f>
        <v>9.3076999999999993E-2</v>
      </c>
      <c r="BM66" s="21">
        <f>' 1M - RES'!BM66</f>
        <v>7.0041999999999993E-2</v>
      </c>
      <c r="BN66" s="21">
        <f>' 1M - RES'!BN66</f>
        <v>3.7116000000000003E-2</v>
      </c>
      <c r="BO66" s="21">
        <f>' 1M - RES'!BO66</f>
        <v>4.0888000000000001E-2</v>
      </c>
      <c r="BP66" s="21">
        <f>' 1M - RES'!BP66</f>
        <v>0.103973</v>
      </c>
      <c r="BQ66" s="21">
        <f>' 1M - RES'!BQ66</f>
        <v>0.1401</v>
      </c>
      <c r="BR66" s="21">
        <f>' 1M - RES'!BR66</f>
        <v>0.13320699999999999</v>
      </c>
      <c r="BS66" s="21">
        <f>' 1M - RES'!BS66</f>
        <v>6.6758999999999999E-2</v>
      </c>
      <c r="BT66" s="21">
        <f>' 1M - RES'!BT66</f>
        <v>3.7011000000000002E-2</v>
      </c>
      <c r="BU66" s="21">
        <f>' 1M - RES'!BU66</f>
        <v>5.9593E-2</v>
      </c>
      <c r="BV66" s="21">
        <f>' 1M - RES'!BV66</f>
        <v>0.106937</v>
      </c>
      <c r="BW66" s="21">
        <f>' 1M - RES'!BW66</f>
        <v>0.11129699999999999</v>
      </c>
      <c r="BX66" s="21">
        <f>' 1M - RES'!BX66</f>
        <v>9.3076999999999993E-2</v>
      </c>
      <c r="BY66" s="21">
        <f>' 1M - RES'!BY66</f>
        <v>7.0041999999999993E-2</v>
      </c>
      <c r="BZ66" s="21">
        <f>' 1M - RES'!BZ66</f>
        <v>3.7116000000000003E-2</v>
      </c>
      <c r="CA66" s="21">
        <f>' 1M - RES'!CA66</f>
        <v>4.0888000000000001E-2</v>
      </c>
      <c r="CB66" s="21">
        <f>' 1M - RES'!CB66</f>
        <v>0.103973</v>
      </c>
      <c r="CC66" s="21">
        <f>' 1M - RES'!CC66</f>
        <v>0.1401</v>
      </c>
      <c r="CD66" s="21">
        <f>' 1M - RES'!CD66</f>
        <v>0.13320699999999999</v>
      </c>
      <c r="CE66" s="21">
        <f>' 1M - RES'!CE66</f>
        <v>6.6758999999999999E-2</v>
      </c>
      <c r="CF66" s="21">
        <f>' 1M - RES'!CF66</f>
        <v>3.7011000000000002E-2</v>
      </c>
      <c r="CG66" s="21">
        <f>' 1M - RES'!CG66</f>
        <v>5.9593E-2</v>
      </c>
      <c r="CH66" s="25">
        <f>' 1M - RES'!CH66</f>
        <v>0.106937</v>
      </c>
      <c r="CJ66" s="261">
        <f>SUM(C66:N66)</f>
        <v>1</v>
      </c>
    </row>
    <row r="67" spans="1:88" x14ac:dyDescent="0.3">
      <c r="A67" s="537"/>
      <c r="B67" s="99" t="s">
        <v>60</v>
      </c>
      <c r="C67" s="21">
        <f>' 1M - RES'!C67</f>
        <v>1.1999999999999999E-3</v>
      </c>
      <c r="D67" s="21">
        <f>' 1M - RES'!D67</f>
        <v>1.1000000000000001E-3</v>
      </c>
      <c r="E67" s="21">
        <f>' 1M - RES'!E67</f>
        <v>3.13E-3</v>
      </c>
      <c r="F67" s="21">
        <f>' 1M - RES'!F67</f>
        <v>1.5047E-2</v>
      </c>
      <c r="G67" s="21">
        <f>' 1M - RES'!G67</f>
        <v>6.5409999999999996E-2</v>
      </c>
      <c r="H67" s="21">
        <f>' 1M - RES'!H67</f>
        <v>0.21082300000000001</v>
      </c>
      <c r="I67" s="21">
        <f>' 1M - RES'!I67</f>
        <v>0.28477999999999998</v>
      </c>
      <c r="J67" s="21">
        <f>' 1M - RES'!J67</f>
        <v>0.27076600000000001</v>
      </c>
      <c r="K67" s="21">
        <f>' 1M - RES'!K67</f>
        <v>0.126605</v>
      </c>
      <c r="L67" s="21">
        <f>' 1M - RES'!L67</f>
        <v>1.8471999999999999E-2</v>
      </c>
      <c r="M67" s="21">
        <f>' 1M - RES'!M67</f>
        <v>1.444E-3</v>
      </c>
      <c r="N67" s="21">
        <f>' 1M - RES'!N67</f>
        <v>1.222E-3</v>
      </c>
      <c r="O67" s="21">
        <f>' 1M - RES'!O67</f>
        <v>1.1999999999999999E-3</v>
      </c>
      <c r="P67" s="21">
        <f>' 1M - RES'!P67</f>
        <v>1.1000000000000001E-3</v>
      </c>
      <c r="Q67" s="21">
        <f>' 1M - RES'!Q67</f>
        <v>3.13E-3</v>
      </c>
      <c r="R67" s="21">
        <f>' 1M - RES'!R67</f>
        <v>1.5047E-2</v>
      </c>
      <c r="S67" s="21">
        <f>' 1M - RES'!S67</f>
        <v>6.5409999999999996E-2</v>
      </c>
      <c r="T67" s="21">
        <f>' 1M - RES'!T67</f>
        <v>0.21082300000000001</v>
      </c>
      <c r="U67" s="21">
        <f>' 1M - RES'!U67</f>
        <v>0.28477999999999998</v>
      </c>
      <c r="V67" s="21">
        <f>' 1M - RES'!V67</f>
        <v>0.27076600000000001</v>
      </c>
      <c r="W67" s="21">
        <f>' 1M - RES'!W67</f>
        <v>0.126605</v>
      </c>
      <c r="X67" s="21">
        <f>' 1M - RES'!X67</f>
        <v>1.8471999999999999E-2</v>
      </c>
      <c r="Y67" s="21">
        <f>' 1M - RES'!Y67</f>
        <v>1.444E-3</v>
      </c>
      <c r="Z67" s="21">
        <f>' 1M - RES'!Z67</f>
        <v>1.222E-3</v>
      </c>
      <c r="AA67" s="21">
        <f>' 1M - RES'!AA67</f>
        <v>1.1999999999999999E-3</v>
      </c>
      <c r="AB67" s="21">
        <f>' 1M - RES'!AB67</f>
        <v>1.1000000000000001E-3</v>
      </c>
      <c r="AC67" s="21">
        <f>' 1M - RES'!AC67</f>
        <v>3.13E-3</v>
      </c>
      <c r="AD67" s="21">
        <f>' 1M - RES'!AD67</f>
        <v>1.5047E-2</v>
      </c>
      <c r="AE67" s="21">
        <f>' 1M - RES'!AE67</f>
        <v>6.5409999999999996E-2</v>
      </c>
      <c r="AF67" s="21">
        <f>' 1M - RES'!AF67</f>
        <v>0.21082300000000001</v>
      </c>
      <c r="AG67" s="21">
        <f>' 1M - RES'!AG67</f>
        <v>0.28477999999999998</v>
      </c>
      <c r="AH67" s="21">
        <f>' 1M - RES'!AH67</f>
        <v>0.27076600000000001</v>
      </c>
      <c r="AI67" s="21">
        <f>' 1M - RES'!AI67</f>
        <v>0.126605</v>
      </c>
      <c r="AJ67" s="21">
        <f>' 1M - RES'!AJ67</f>
        <v>1.8471999999999999E-2</v>
      </c>
      <c r="AK67" s="21">
        <f>' 1M - RES'!AK67</f>
        <v>1.444E-3</v>
      </c>
      <c r="AL67" s="21">
        <f>' 1M - RES'!AL67</f>
        <v>1.222E-3</v>
      </c>
      <c r="AM67" s="21">
        <f>' 1M - RES'!AM67</f>
        <v>1.1999999999999999E-3</v>
      </c>
      <c r="AN67" s="21">
        <f>' 1M - RES'!AN67</f>
        <v>1.1000000000000001E-3</v>
      </c>
      <c r="AO67" s="21">
        <f>' 1M - RES'!AO67</f>
        <v>3.13E-3</v>
      </c>
      <c r="AP67" s="21">
        <f>' 1M - RES'!AP67</f>
        <v>1.5047E-2</v>
      </c>
      <c r="AQ67" s="21">
        <f>' 1M - RES'!AQ67</f>
        <v>6.5409999999999996E-2</v>
      </c>
      <c r="AR67" s="21">
        <f>' 1M - RES'!AR67</f>
        <v>0.21082300000000001</v>
      </c>
      <c r="AS67" s="21">
        <f>' 1M - RES'!AS67</f>
        <v>0.28477999999999998</v>
      </c>
      <c r="AT67" s="21">
        <f>' 1M - RES'!AT67</f>
        <v>0.27076600000000001</v>
      </c>
      <c r="AU67" s="21">
        <f>' 1M - RES'!AU67</f>
        <v>0.126605</v>
      </c>
      <c r="AV67" s="21">
        <f>' 1M - RES'!AV67</f>
        <v>1.8471999999999999E-2</v>
      </c>
      <c r="AW67" s="21">
        <f>' 1M - RES'!AW67</f>
        <v>1.444E-3</v>
      </c>
      <c r="AX67" s="21">
        <f>' 1M - RES'!AX67</f>
        <v>1.222E-3</v>
      </c>
      <c r="AY67" s="21">
        <f>' 1M - RES'!AY67</f>
        <v>1.1999999999999999E-3</v>
      </c>
      <c r="AZ67" s="21">
        <f>' 1M - RES'!AZ67</f>
        <v>1.1000000000000001E-3</v>
      </c>
      <c r="BA67" s="21">
        <f>' 1M - RES'!BA67</f>
        <v>3.13E-3</v>
      </c>
      <c r="BB67" s="21">
        <f>' 1M - RES'!BB67</f>
        <v>1.5047E-2</v>
      </c>
      <c r="BC67" s="21">
        <f>' 1M - RES'!BC67</f>
        <v>6.5409999999999996E-2</v>
      </c>
      <c r="BD67" s="21">
        <f>' 1M - RES'!BD67</f>
        <v>0.21082300000000001</v>
      </c>
      <c r="BE67" s="21">
        <f>' 1M - RES'!BE67</f>
        <v>0.28477999999999998</v>
      </c>
      <c r="BF67" s="21">
        <f>' 1M - RES'!BF67</f>
        <v>0.27076600000000001</v>
      </c>
      <c r="BG67" s="21">
        <f>' 1M - RES'!BG67</f>
        <v>0.126605</v>
      </c>
      <c r="BH67" s="21">
        <f>' 1M - RES'!BH67</f>
        <v>1.8471999999999999E-2</v>
      </c>
      <c r="BI67" s="21">
        <f>' 1M - RES'!BI67</f>
        <v>1.444E-3</v>
      </c>
      <c r="BJ67" s="21">
        <f>' 1M - RES'!BJ67</f>
        <v>1.222E-3</v>
      </c>
      <c r="BK67" s="21">
        <f>' 1M - RES'!BK67</f>
        <v>1.1999999999999999E-3</v>
      </c>
      <c r="BL67" s="21">
        <f>' 1M - RES'!BL67</f>
        <v>1.1000000000000001E-3</v>
      </c>
      <c r="BM67" s="21">
        <f>' 1M - RES'!BM67</f>
        <v>3.13E-3</v>
      </c>
      <c r="BN67" s="21">
        <f>' 1M - RES'!BN67</f>
        <v>1.5047E-2</v>
      </c>
      <c r="BO67" s="21">
        <f>' 1M - RES'!BO67</f>
        <v>6.5409999999999996E-2</v>
      </c>
      <c r="BP67" s="21">
        <f>' 1M - RES'!BP67</f>
        <v>0.21082300000000001</v>
      </c>
      <c r="BQ67" s="21">
        <f>' 1M - RES'!BQ67</f>
        <v>0.28477999999999998</v>
      </c>
      <c r="BR67" s="21">
        <f>' 1M - RES'!BR67</f>
        <v>0.27076600000000001</v>
      </c>
      <c r="BS67" s="21">
        <f>' 1M - RES'!BS67</f>
        <v>0.126605</v>
      </c>
      <c r="BT67" s="21">
        <f>' 1M - RES'!BT67</f>
        <v>1.8471999999999999E-2</v>
      </c>
      <c r="BU67" s="21">
        <f>' 1M - RES'!BU67</f>
        <v>1.444E-3</v>
      </c>
      <c r="BV67" s="21">
        <f>' 1M - RES'!BV67</f>
        <v>1.222E-3</v>
      </c>
      <c r="BW67" s="21">
        <f>' 1M - RES'!BW67</f>
        <v>1.1999999999999999E-3</v>
      </c>
      <c r="BX67" s="21">
        <f>' 1M - RES'!BX67</f>
        <v>1.1000000000000001E-3</v>
      </c>
      <c r="BY67" s="21">
        <f>' 1M - RES'!BY67</f>
        <v>3.13E-3</v>
      </c>
      <c r="BZ67" s="21">
        <f>' 1M - RES'!BZ67</f>
        <v>1.5047E-2</v>
      </c>
      <c r="CA67" s="21">
        <f>' 1M - RES'!CA67</f>
        <v>6.5409999999999996E-2</v>
      </c>
      <c r="CB67" s="21">
        <f>' 1M - RES'!CB67</f>
        <v>0.21082300000000001</v>
      </c>
      <c r="CC67" s="21">
        <f>' 1M - RES'!CC67</f>
        <v>0.28477999999999998</v>
      </c>
      <c r="CD67" s="21">
        <f>' 1M - RES'!CD67</f>
        <v>0.27076600000000001</v>
      </c>
      <c r="CE67" s="21">
        <f>' 1M - RES'!CE67</f>
        <v>0.126605</v>
      </c>
      <c r="CF67" s="21">
        <f>' 1M - RES'!CF67</f>
        <v>1.8471999999999999E-2</v>
      </c>
      <c r="CG67" s="21">
        <f>' 1M - RES'!CG67</f>
        <v>1.444E-3</v>
      </c>
      <c r="CH67" s="25">
        <f>' 1M - RES'!CH67</f>
        <v>1.222E-3</v>
      </c>
      <c r="CJ67" s="261">
        <f t="shared" ref="CJ67:CJ75" si="68">SUM(C67:N67)</f>
        <v>0.99999900000000008</v>
      </c>
    </row>
    <row r="68" spans="1:88" x14ac:dyDescent="0.3">
      <c r="A68" s="537"/>
      <c r="B68" s="98" t="s">
        <v>61</v>
      </c>
      <c r="C68" s="21">
        <f>' 1M - RES'!C68</f>
        <v>7.9578999999999997E-2</v>
      </c>
      <c r="D68" s="21">
        <f>' 1M - RES'!D68</f>
        <v>7.2517999999999999E-2</v>
      </c>
      <c r="E68" s="21">
        <f>' 1M - RES'!E68</f>
        <v>8.1079999999999999E-2</v>
      </c>
      <c r="F68" s="21">
        <f>' 1M - RES'!F68</f>
        <v>7.9918000000000003E-2</v>
      </c>
      <c r="G68" s="21">
        <f>' 1M - RES'!G68</f>
        <v>8.4083000000000005E-2</v>
      </c>
      <c r="H68" s="21">
        <f>' 1M - RES'!H68</f>
        <v>8.5730000000000001E-2</v>
      </c>
      <c r="I68" s="21">
        <f>' 1M - RES'!I68</f>
        <v>9.6095E-2</v>
      </c>
      <c r="J68" s="21">
        <f>' 1M - RES'!J68</f>
        <v>9.6095E-2</v>
      </c>
      <c r="K68" s="21">
        <f>' 1M - RES'!K68</f>
        <v>8.4277000000000005E-2</v>
      </c>
      <c r="L68" s="21">
        <f>' 1M - RES'!L68</f>
        <v>8.2582000000000003E-2</v>
      </c>
      <c r="M68" s="21">
        <f>' 1M - RES'!M68</f>
        <v>7.8464999999999993E-2</v>
      </c>
      <c r="N68" s="21">
        <f>' 1M - RES'!N68</f>
        <v>7.9578999999999997E-2</v>
      </c>
      <c r="O68" s="21">
        <f>' 1M - RES'!O68</f>
        <v>7.9578999999999997E-2</v>
      </c>
      <c r="P68" s="21">
        <f>' 1M - RES'!P68</f>
        <v>7.2517999999999999E-2</v>
      </c>
      <c r="Q68" s="21">
        <f>' 1M - RES'!Q68</f>
        <v>8.1079999999999999E-2</v>
      </c>
      <c r="R68" s="21">
        <f>' 1M - RES'!R68</f>
        <v>7.9918000000000003E-2</v>
      </c>
      <c r="S68" s="21">
        <f>' 1M - RES'!S68</f>
        <v>8.4083000000000005E-2</v>
      </c>
      <c r="T68" s="21">
        <f>' 1M - RES'!T68</f>
        <v>8.5730000000000001E-2</v>
      </c>
      <c r="U68" s="21">
        <f>' 1M - RES'!U68</f>
        <v>9.6095E-2</v>
      </c>
      <c r="V68" s="21">
        <f>' 1M - RES'!V68</f>
        <v>9.6095E-2</v>
      </c>
      <c r="W68" s="21">
        <f>' 1M - RES'!W68</f>
        <v>8.4277000000000005E-2</v>
      </c>
      <c r="X68" s="21">
        <f>' 1M - RES'!X68</f>
        <v>8.2582000000000003E-2</v>
      </c>
      <c r="Y68" s="21">
        <f>' 1M - RES'!Y68</f>
        <v>7.8464999999999993E-2</v>
      </c>
      <c r="Z68" s="21">
        <f>' 1M - RES'!Z68</f>
        <v>7.9578999999999997E-2</v>
      </c>
      <c r="AA68" s="21">
        <f>' 1M - RES'!AA68</f>
        <v>7.9578999999999997E-2</v>
      </c>
      <c r="AB68" s="21">
        <f>' 1M - RES'!AB68</f>
        <v>7.2517999999999999E-2</v>
      </c>
      <c r="AC68" s="21">
        <f>' 1M - RES'!AC68</f>
        <v>8.1079999999999999E-2</v>
      </c>
      <c r="AD68" s="21">
        <f>' 1M - RES'!AD68</f>
        <v>7.9918000000000003E-2</v>
      </c>
      <c r="AE68" s="21">
        <f>' 1M - RES'!AE68</f>
        <v>8.4083000000000005E-2</v>
      </c>
      <c r="AF68" s="21">
        <f>' 1M - RES'!AF68</f>
        <v>8.5730000000000001E-2</v>
      </c>
      <c r="AG68" s="21">
        <f>' 1M - RES'!AG68</f>
        <v>9.6095E-2</v>
      </c>
      <c r="AH68" s="21">
        <f>' 1M - RES'!AH68</f>
        <v>9.6095E-2</v>
      </c>
      <c r="AI68" s="21">
        <f>' 1M - RES'!AI68</f>
        <v>8.4277000000000005E-2</v>
      </c>
      <c r="AJ68" s="21">
        <f>' 1M - RES'!AJ68</f>
        <v>8.2582000000000003E-2</v>
      </c>
      <c r="AK68" s="21">
        <f>' 1M - RES'!AK68</f>
        <v>7.8464999999999993E-2</v>
      </c>
      <c r="AL68" s="21">
        <f>' 1M - RES'!AL68</f>
        <v>7.9578999999999997E-2</v>
      </c>
      <c r="AM68" s="21">
        <f>' 1M - RES'!AM68</f>
        <v>7.9578999999999997E-2</v>
      </c>
      <c r="AN68" s="21">
        <f>' 1M - RES'!AN68</f>
        <v>7.2517999999999999E-2</v>
      </c>
      <c r="AO68" s="21">
        <f>' 1M - RES'!AO68</f>
        <v>8.1079999999999999E-2</v>
      </c>
      <c r="AP68" s="21">
        <f>' 1M - RES'!AP68</f>
        <v>7.9918000000000003E-2</v>
      </c>
      <c r="AQ68" s="21">
        <f>' 1M - RES'!AQ68</f>
        <v>8.4083000000000005E-2</v>
      </c>
      <c r="AR68" s="21">
        <f>' 1M - RES'!AR68</f>
        <v>8.5730000000000001E-2</v>
      </c>
      <c r="AS68" s="21">
        <f>' 1M - RES'!AS68</f>
        <v>9.6095E-2</v>
      </c>
      <c r="AT68" s="21">
        <f>' 1M - RES'!AT68</f>
        <v>9.6095E-2</v>
      </c>
      <c r="AU68" s="21">
        <f>' 1M - RES'!AU68</f>
        <v>8.4277000000000005E-2</v>
      </c>
      <c r="AV68" s="21">
        <f>' 1M - RES'!AV68</f>
        <v>8.2582000000000003E-2</v>
      </c>
      <c r="AW68" s="21">
        <f>' 1M - RES'!AW68</f>
        <v>7.8464999999999993E-2</v>
      </c>
      <c r="AX68" s="21">
        <f>' 1M - RES'!AX68</f>
        <v>7.9578999999999997E-2</v>
      </c>
      <c r="AY68" s="21">
        <f>' 1M - RES'!AY68</f>
        <v>7.9578999999999997E-2</v>
      </c>
      <c r="AZ68" s="21">
        <f>' 1M - RES'!AZ68</f>
        <v>7.2517999999999999E-2</v>
      </c>
      <c r="BA68" s="21">
        <f>' 1M - RES'!BA68</f>
        <v>8.1079999999999999E-2</v>
      </c>
      <c r="BB68" s="21">
        <f>' 1M - RES'!BB68</f>
        <v>7.9918000000000003E-2</v>
      </c>
      <c r="BC68" s="21">
        <f>' 1M - RES'!BC68</f>
        <v>8.4083000000000005E-2</v>
      </c>
      <c r="BD68" s="21">
        <f>' 1M - RES'!BD68</f>
        <v>8.5730000000000001E-2</v>
      </c>
      <c r="BE68" s="21">
        <f>' 1M - RES'!BE68</f>
        <v>9.6095E-2</v>
      </c>
      <c r="BF68" s="21">
        <f>' 1M - RES'!BF68</f>
        <v>9.6095E-2</v>
      </c>
      <c r="BG68" s="21">
        <f>' 1M - RES'!BG68</f>
        <v>8.4277000000000005E-2</v>
      </c>
      <c r="BH68" s="21">
        <f>' 1M - RES'!BH68</f>
        <v>8.2582000000000003E-2</v>
      </c>
      <c r="BI68" s="21">
        <f>' 1M - RES'!BI68</f>
        <v>7.8464999999999993E-2</v>
      </c>
      <c r="BJ68" s="21">
        <f>' 1M - RES'!BJ68</f>
        <v>7.9578999999999997E-2</v>
      </c>
      <c r="BK68" s="21">
        <f>' 1M - RES'!BK68</f>
        <v>7.9578999999999997E-2</v>
      </c>
      <c r="BL68" s="21">
        <f>' 1M - RES'!BL68</f>
        <v>7.2517999999999999E-2</v>
      </c>
      <c r="BM68" s="21">
        <f>' 1M - RES'!BM68</f>
        <v>8.1079999999999999E-2</v>
      </c>
      <c r="BN68" s="21">
        <f>' 1M - RES'!BN68</f>
        <v>7.9918000000000003E-2</v>
      </c>
      <c r="BO68" s="21">
        <f>' 1M - RES'!BO68</f>
        <v>8.4083000000000005E-2</v>
      </c>
      <c r="BP68" s="21">
        <f>' 1M - RES'!BP68</f>
        <v>8.5730000000000001E-2</v>
      </c>
      <c r="BQ68" s="21">
        <f>' 1M - RES'!BQ68</f>
        <v>9.6095E-2</v>
      </c>
      <c r="BR68" s="21">
        <f>' 1M - RES'!BR68</f>
        <v>9.6095E-2</v>
      </c>
      <c r="BS68" s="21">
        <f>' 1M - RES'!BS68</f>
        <v>8.4277000000000005E-2</v>
      </c>
      <c r="BT68" s="21">
        <f>' 1M - RES'!BT68</f>
        <v>8.2582000000000003E-2</v>
      </c>
      <c r="BU68" s="21">
        <f>' 1M - RES'!BU68</f>
        <v>7.8464999999999993E-2</v>
      </c>
      <c r="BV68" s="21">
        <f>' 1M - RES'!BV68</f>
        <v>7.9578999999999997E-2</v>
      </c>
      <c r="BW68" s="21">
        <f>' 1M - RES'!BW68</f>
        <v>7.9578999999999997E-2</v>
      </c>
      <c r="BX68" s="21">
        <f>' 1M - RES'!BX68</f>
        <v>7.2517999999999999E-2</v>
      </c>
      <c r="BY68" s="21">
        <f>' 1M - RES'!BY68</f>
        <v>8.1079999999999999E-2</v>
      </c>
      <c r="BZ68" s="21">
        <f>' 1M - RES'!BZ68</f>
        <v>7.9918000000000003E-2</v>
      </c>
      <c r="CA68" s="21">
        <f>' 1M - RES'!CA68</f>
        <v>8.4083000000000005E-2</v>
      </c>
      <c r="CB68" s="21">
        <f>' 1M - RES'!CB68</f>
        <v>8.5730000000000001E-2</v>
      </c>
      <c r="CC68" s="21">
        <f>' 1M - RES'!CC68</f>
        <v>9.6095E-2</v>
      </c>
      <c r="CD68" s="21">
        <f>' 1M - RES'!CD68</f>
        <v>9.6095E-2</v>
      </c>
      <c r="CE68" s="21">
        <f>' 1M - RES'!CE68</f>
        <v>8.4277000000000005E-2</v>
      </c>
      <c r="CF68" s="21">
        <f>' 1M - RES'!CF68</f>
        <v>8.2582000000000003E-2</v>
      </c>
      <c r="CG68" s="21">
        <f>' 1M - RES'!CG68</f>
        <v>7.8464999999999993E-2</v>
      </c>
      <c r="CH68" s="25">
        <f>' 1M - RES'!CH68</f>
        <v>7.9578999999999997E-2</v>
      </c>
      <c r="CJ68" s="261">
        <f t="shared" si="68"/>
        <v>1.0000010000000001</v>
      </c>
    </row>
    <row r="69" spans="1:88" x14ac:dyDescent="0.3">
      <c r="A69" s="537"/>
      <c r="B69" s="98" t="s">
        <v>62</v>
      </c>
      <c r="C69" s="393">
        <f>' 1M - RES'!C69</f>
        <v>0.21790499999999999</v>
      </c>
      <c r="D69" s="393">
        <f>' 1M - RES'!D69</f>
        <v>0.18213499999999999</v>
      </c>
      <c r="E69" s="393">
        <f>' 1M - RES'!E69</f>
        <v>0.13483300000000001</v>
      </c>
      <c r="F69" s="393">
        <f>' 1M - RES'!F69</f>
        <v>5.8486000000000003E-2</v>
      </c>
      <c r="G69" s="393">
        <f>' 1M - RES'!G69</f>
        <v>1.7144E-2</v>
      </c>
      <c r="H69" s="393">
        <f>' 1M - RES'!H69</f>
        <v>5.1000000000000004E-4</v>
      </c>
      <c r="I69" s="393">
        <f>' 1M - RES'!I69</f>
        <v>6.0000000000000002E-6</v>
      </c>
      <c r="J69" s="393">
        <f>' 1M - RES'!J69</f>
        <v>9.0000000000000002E-6</v>
      </c>
      <c r="K69" s="393">
        <f>' 1M - RES'!K69</f>
        <v>8.8090000000000009E-3</v>
      </c>
      <c r="L69" s="393">
        <f>' 1M - RES'!L69</f>
        <v>5.4961999999999997E-2</v>
      </c>
      <c r="M69" s="393">
        <f>' 1M - RES'!M69</f>
        <v>0.115899</v>
      </c>
      <c r="N69" s="393">
        <f>' 1M - RES'!N69</f>
        <v>0.20930099999999999</v>
      </c>
      <c r="O69" s="21">
        <f>' 1M - RES'!O69</f>
        <v>0.21790499999999999</v>
      </c>
      <c r="P69" s="21">
        <f>' 1M - RES'!P69</f>
        <v>0.18213499999999999</v>
      </c>
      <c r="Q69" s="21">
        <f>' 1M - RES'!Q69</f>
        <v>0.13483300000000001</v>
      </c>
      <c r="R69" s="21">
        <f>' 1M - RES'!R69</f>
        <v>5.8486000000000003E-2</v>
      </c>
      <c r="S69" s="21">
        <f>' 1M - RES'!S69</f>
        <v>1.7144E-2</v>
      </c>
      <c r="T69" s="21">
        <f>' 1M - RES'!T69</f>
        <v>5.1000000000000004E-4</v>
      </c>
      <c r="U69" s="21">
        <f>' 1M - RES'!U69</f>
        <v>6.0000000000000002E-6</v>
      </c>
      <c r="V69" s="21">
        <f>' 1M - RES'!V69</f>
        <v>9.0000000000000002E-6</v>
      </c>
      <c r="W69" s="21">
        <f>' 1M - RES'!W69</f>
        <v>8.8090000000000009E-3</v>
      </c>
      <c r="X69" s="21">
        <f>' 1M - RES'!X69</f>
        <v>5.4961999999999997E-2</v>
      </c>
      <c r="Y69" s="21">
        <f>' 1M - RES'!Y69</f>
        <v>0.115899</v>
      </c>
      <c r="Z69" s="21">
        <f>' 1M - RES'!Z69</f>
        <v>0.20930099999999999</v>
      </c>
      <c r="AA69" s="21">
        <f>' 1M - RES'!AA69</f>
        <v>0.21790499999999999</v>
      </c>
      <c r="AB69" s="21">
        <f>' 1M - RES'!AB69</f>
        <v>0.18213499999999999</v>
      </c>
      <c r="AC69" s="21">
        <f>' 1M - RES'!AC69</f>
        <v>0.13483300000000001</v>
      </c>
      <c r="AD69" s="21">
        <f>' 1M - RES'!AD69</f>
        <v>5.8486000000000003E-2</v>
      </c>
      <c r="AE69" s="21">
        <f>' 1M - RES'!AE69</f>
        <v>1.7144E-2</v>
      </c>
      <c r="AF69" s="21">
        <f>' 1M - RES'!AF69</f>
        <v>5.1000000000000004E-4</v>
      </c>
      <c r="AG69" s="21">
        <f>' 1M - RES'!AG69</f>
        <v>6.0000000000000002E-6</v>
      </c>
      <c r="AH69" s="21">
        <f>' 1M - RES'!AH69</f>
        <v>9.0000000000000002E-6</v>
      </c>
      <c r="AI69" s="21">
        <f>' 1M - RES'!AI69</f>
        <v>8.8090000000000009E-3</v>
      </c>
      <c r="AJ69" s="21">
        <f>' 1M - RES'!AJ69</f>
        <v>5.4961999999999997E-2</v>
      </c>
      <c r="AK69" s="21">
        <f>' 1M - RES'!AK69</f>
        <v>0.115899</v>
      </c>
      <c r="AL69" s="21">
        <f>' 1M - RES'!AL69</f>
        <v>0.20930099999999999</v>
      </c>
      <c r="AM69" s="21">
        <f>' 1M - RES'!AM69</f>
        <v>0.21790499999999999</v>
      </c>
      <c r="AN69" s="21">
        <f>' 1M - RES'!AN69</f>
        <v>0.18213499999999999</v>
      </c>
      <c r="AO69" s="21">
        <f>' 1M - RES'!AO69</f>
        <v>0.13483300000000001</v>
      </c>
      <c r="AP69" s="21">
        <f>' 1M - RES'!AP69</f>
        <v>5.8486000000000003E-2</v>
      </c>
      <c r="AQ69" s="21">
        <f>' 1M - RES'!AQ69</f>
        <v>1.7144E-2</v>
      </c>
      <c r="AR69" s="21">
        <f>' 1M - RES'!AR69</f>
        <v>5.1000000000000004E-4</v>
      </c>
      <c r="AS69" s="21">
        <f>' 1M - RES'!AS69</f>
        <v>6.0000000000000002E-6</v>
      </c>
      <c r="AT69" s="21">
        <f>' 1M - RES'!AT69</f>
        <v>9.0000000000000002E-6</v>
      </c>
      <c r="AU69" s="21">
        <f>' 1M - RES'!AU69</f>
        <v>8.8090000000000009E-3</v>
      </c>
      <c r="AV69" s="21">
        <f>' 1M - RES'!AV69</f>
        <v>5.4961999999999997E-2</v>
      </c>
      <c r="AW69" s="21">
        <f>' 1M - RES'!AW69</f>
        <v>0.115899</v>
      </c>
      <c r="AX69" s="21">
        <f>' 1M - RES'!AX69</f>
        <v>0.20930099999999999</v>
      </c>
      <c r="AY69" s="21">
        <f>' 1M - RES'!AY69</f>
        <v>0.21790499999999999</v>
      </c>
      <c r="AZ69" s="21">
        <f>' 1M - RES'!AZ69</f>
        <v>0.18213499999999999</v>
      </c>
      <c r="BA69" s="21">
        <f>' 1M - RES'!BA69</f>
        <v>0.13483300000000001</v>
      </c>
      <c r="BB69" s="21">
        <f>' 1M - RES'!BB69</f>
        <v>5.8486000000000003E-2</v>
      </c>
      <c r="BC69" s="21">
        <f>' 1M - RES'!BC69</f>
        <v>1.7144E-2</v>
      </c>
      <c r="BD69" s="21">
        <f>' 1M - RES'!BD69</f>
        <v>5.1000000000000004E-4</v>
      </c>
      <c r="BE69" s="21">
        <f>' 1M - RES'!BE69</f>
        <v>6.0000000000000002E-6</v>
      </c>
      <c r="BF69" s="21">
        <f>' 1M - RES'!BF69</f>
        <v>9.0000000000000002E-6</v>
      </c>
      <c r="BG69" s="21">
        <f>' 1M - RES'!BG69</f>
        <v>8.8090000000000009E-3</v>
      </c>
      <c r="BH69" s="21">
        <f>' 1M - RES'!BH69</f>
        <v>5.4961999999999997E-2</v>
      </c>
      <c r="BI69" s="21">
        <f>' 1M - RES'!BI69</f>
        <v>0.115899</v>
      </c>
      <c r="BJ69" s="21">
        <f>' 1M - RES'!BJ69</f>
        <v>0.20930099999999999</v>
      </c>
      <c r="BK69" s="21">
        <f>' 1M - RES'!BK69</f>
        <v>0.21790499999999999</v>
      </c>
      <c r="BL69" s="21">
        <f>' 1M - RES'!BL69</f>
        <v>0.18213499999999999</v>
      </c>
      <c r="BM69" s="21">
        <f>' 1M - RES'!BM69</f>
        <v>0.13483300000000001</v>
      </c>
      <c r="BN69" s="21">
        <f>' 1M - RES'!BN69</f>
        <v>5.8486000000000003E-2</v>
      </c>
      <c r="BO69" s="21">
        <f>' 1M - RES'!BO69</f>
        <v>1.7144E-2</v>
      </c>
      <c r="BP69" s="21">
        <f>' 1M - RES'!BP69</f>
        <v>5.1000000000000004E-4</v>
      </c>
      <c r="BQ69" s="21">
        <f>' 1M - RES'!BQ69</f>
        <v>6.0000000000000002E-6</v>
      </c>
      <c r="BR69" s="21">
        <f>' 1M - RES'!BR69</f>
        <v>9.0000000000000002E-6</v>
      </c>
      <c r="BS69" s="21">
        <f>' 1M - RES'!BS69</f>
        <v>8.8090000000000009E-3</v>
      </c>
      <c r="BT69" s="21">
        <f>' 1M - RES'!BT69</f>
        <v>5.4961999999999997E-2</v>
      </c>
      <c r="BU69" s="21">
        <f>' 1M - RES'!BU69</f>
        <v>0.115899</v>
      </c>
      <c r="BV69" s="21">
        <f>' 1M - RES'!BV69</f>
        <v>0.20930099999999999</v>
      </c>
      <c r="BW69" s="21">
        <f>' 1M - RES'!BW69</f>
        <v>0.21790499999999999</v>
      </c>
      <c r="BX69" s="21">
        <f>' 1M - RES'!BX69</f>
        <v>0.18213499999999999</v>
      </c>
      <c r="BY69" s="21">
        <f>' 1M - RES'!BY69</f>
        <v>0.13483300000000001</v>
      </c>
      <c r="BZ69" s="21">
        <f>' 1M - RES'!BZ69</f>
        <v>5.8486000000000003E-2</v>
      </c>
      <c r="CA69" s="21">
        <f>' 1M - RES'!CA69</f>
        <v>1.7144E-2</v>
      </c>
      <c r="CB69" s="21">
        <f>' 1M - RES'!CB69</f>
        <v>5.1000000000000004E-4</v>
      </c>
      <c r="CC69" s="21">
        <f>' 1M - RES'!CC69</f>
        <v>6.0000000000000002E-6</v>
      </c>
      <c r="CD69" s="21">
        <f>' 1M - RES'!CD69</f>
        <v>9.0000000000000002E-6</v>
      </c>
      <c r="CE69" s="21">
        <f>' 1M - RES'!CE69</f>
        <v>8.8090000000000009E-3</v>
      </c>
      <c r="CF69" s="21">
        <f>' 1M - RES'!CF69</f>
        <v>5.4961999999999997E-2</v>
      </c>
      <c r="CG69" s="21">
        <f>' 1M - RES'!CG69</f>
        <v>0.115899</v>
      </c>
      <c r="CH69" s="25">
        <f>' 1M - RES'!CH69</f>
        <v>0.20930099999999999</v>
      </c>
      <c r="CJ69" s="261">
        <f t="shared" si="68"/>
        <v>0.99999899999999986</v>
      </c>
    </row>
    <row r="70" spans="1:88" x14ac:dyDescent="0.3">
      <c r="A70" s="537"/>
      <c r="B70" s="99" t="s">
        <v>63</v>
      </c>
      <c r="C70" s="21">
        <f>' 1M - RES'!C70</f>
        <v>0.11129699999999999</v>
      </c>
      <c r="D70" s="21">
        <f>' 1M - RES'!D70</f>
        <v>9.3076999999999993E-2</v>
      </c>
      <c r="E70" s="21">
        <f>' 1M - RES'!E70</f>
        <v>7.0041999999999993E-2</v>
      </c>
      <c r="F70" s="21">
        <f>' 1M - RES'!F70</f>
        <v>3.7116000000000003E-2</v>
      </c>
      <c r="G70" s="21">
        <f>' 1M - RES'!G70</f>
        <v>4.0888000000000001E-2</v>
      </c>
      <c r="H70" s="21">
        <f>' 1M - RES'!H70</f>
        <v>0.103973</v>
      </c>
      <c r="I70" s="21">
        <f>' 1M - RES'!I70</f>
        <v>0.1401</v>
      </c>
      <c r="J70" s="21">
        <f>' 1M - RES'!J70</f>
        <v>0.13320699999999999</v>
      </c>
      <c r="K70" s="21">
        <f>' 1M - RES'!K70</f>
        <v>6.6758999999999999E-2</v>
      </c>
      <c r="L70" s="21">
        <f>' 1M - RES'!L70</f>
        <v>3.7011000000000002E-2</v>
      </c>
      <c r="M70" s="21">
        <f>' 1M - RES'!M70</f>
        <v>5.9593E-2</v>
      </c>
      <c r="N70" s="21">
        <f>' 1M - RES'!N70</f>
        <v>0.106937</v>
      </c>
      <c r="O70" s="21">
        <f>' 1M - RES'!O70</f>
        <v>0.11129699999999999</v>
      </c>
      <c r="P70" s="21">
        <f>' 1M - RES'!P70</f>
        <v>9.3076999999999993E-2</v>
      </c>
      <c r="Q70" s="21">
        <f>' 1M - RES'!Q70</f>
        <v>7.0041999999999993E-2</v>
      </c>
      <c r="R70" s="21">
        <f>' 1M - RES'!R70</f>
        <v>3.7116000000000003E-2</v>
      </c>
      <c r="S70" s="21">
        <f>' 1M - RES'!S70</f>
        <v>4.0888000000000001E-2</v>
      </c>
      <c r="T70" s="21">
        <f>' 1M - RES'!T70</f>
        <v>0.103973</v>
      </c>
      <c r="U70" s="21">
        <f>' 1M - RES'!U70</f>
        <v>0.1401</v>
      </c>
      <c r="V70" s="21">
        <f>' 1M - RES'!V70</f>
        <v>0.13320699999999999</v>
      </c>
      <c r="W70" s="21">
        <f>' 1M - RES'!W70</f>
        <v>6.6758999999999999E-2</v>
      </c>
      <c r="X70" s="21">
        <f>' 1M - RES'!X70</f>
        <v>3.7011000000000002E-2</v>
      </c>
      <c r="Y70" s="21">
        <f>' 1M - RES'!Y70</f>
        <v>5.9593E-2</v>
      </c>
      <c r="Z70" s="21">
        <f>' 1M - RES'!Z70</f>
        <v>0.106937</v>
      </c>
      <c r="AA70" s="21">
        <f>' 1M - RES'!AA70</f>
        <v>0.11129699999999999</v>
      </c>
      <c r="AB70" s="21">
        <f>' 1M - RES'!AB70</f>
        <v>9.3076999999999993E-2</v>
      </c>
      <c r="AC70" s="21">
        <f>' 1M - RES'!AC70</f>
        <v>7.0041999999999993E-2</v>
      </c>
      <c r="AD70" s="21">
        <f>' 1M - RES'!AD70</f>
        <v>3.7116000000000003E-2</v>
      </c>
      <c r="AE70" s="21">
        <f>' 1M - RES'!AE70</f>
        <v>4.0888000000000001E-2</v>
      </c>
      <c r="AF70" s="21">
        <f>' 1M - RES'!AF70</f>
        <v>0.103973</v>
      </c>
      <c r="AG70" s="21">
        <f>' 1M - RES'!AG70</f>
        <v>0.1401</v>
      </c>
      <c r="AH70" s="21">
        <f>' 1M - RES'!AH70</f>
        <v>0.13320699999999999</v>
      </c>
      <c r="AI70" s="21">
        <f>' 1M - RES'!AI70</f>
        <v>6.6758999999999999E-2</v>
      </c>
      <c r="AJ70" s="21">
        <f>' 1M - RES'!AJ70</f>
        <v>3.7011000000000002E-2</v>
      </c>
      <c r="AK70" s="21">
        <f>' 1M - RES'!AK70</f>
        <v>5.9593E-2</v>
      </c>
      <c r="AL70" s="21">
        <f>' 1M - RES'!AL70</f>
        <v>0.106937</v>
      </c>
      <c r="AM70" s="21">
        <f>' 1M - RES'!AM70</f>
        <v>0.11129699999999999</v>
      </c>
      <c r="AN70" s="21">
        <f>' 1M - RES'!AN70</f>
        <v>9.3076999999999993E-2</v>
      </c>
      <c r="AO70" s="21">
        <f>' 1M - RES'!AO70</f>
        <v>7.0041999999999993E-2</v>
      </c>
      <c r="AP70" s="21">
        <f>' 1M - RES'!AP70</f>
        <v>3.7116000000000003E-2</v>
      </c>
      <c r="AQ70" s="21">
        <f>' 1M - RES'!AQ70</f>
        <v>4.0888000000000001E-2</v>
      </c>
      <c r="AR70" s="21">
        <f>' 1M - RES'!AR70</f>
        <v>0.103973</v>
      </c>
      <c r="AS70" s="21">
        <f>' 1M - RES'!AS70</f>
        <v>0.1401</v>
      </c>
      <c r="AT70" s="21">
        <f>' 1M - RES'!AT70</f>
        <v>0.13320699999999999</v>
      </c>
      <c r="AU70" s="21">
        <f>' 1M - RES'!AU70</f>
        <v>6.6758999999999999E-2</v>
      </c>
      <c r="AV70" s="21">
        <f>' 1M - RES'!AV70</f>
        <v>3.7011000000000002E-2</v>
      </c>
      <c r="AW70" s="21">
        <f>' 1M - RES'!AW70</f>
        <v>5.9593E-2</v>
      </c>
      <c r="AX70" s="21">
        <f>' 1M - RES'!AX70</f>
        <v>0.106937</v>
      </c>
      <c r="AY70" s="21">
        <f>' 1M - RES'!AY70</f>
        <v>0.11129699999999999</v>
      </c>
      <c r="AZ70" s="21">
        <f>' 1M - RES'!AZ70</f>
        <v>9.3076999999999993E-2</v>
      </c>
      <c r="BA70" s="21">
        <f>' 1M - RES'!BA70</f>
        <v>7.0041999999999993E-2</v>
      </c>
      <c r="BB70" s="21">
        <f>' 1M - RES'!BB70</f>
        <v>3.7116000000000003E-2</v>
      </c>
      <c r="BC70" s="21">
        <f>' 1M - RES'!BC70</f>
        <v>4.0888000000000001E-2</v>
      </c>
      <c r="BD70" s="21">
        <f>' 1M - RES'!BD70</f>
        <v>0.103973</v>
      </c>
      <c r="BE70" s="21">
        <f>' 1M - RES'!BE70</f>
        <v>0.1401</v>
      </c>
      <c r="BF70" s="21">
        <f>' 1M - RES'!BF70</f>
        <v>0.13320699999999999</v>
      </c>
      <c r="BG70" s="21">
        <f>' 1M - RES'!BG70</f>
        <v>6.6758999999999999E-2</v>
      </c>
      <c r="BH70" s="21">
        <f>' 1M - RES'!BH70</f>
        <v>3.7011000000000002E-2</v>
      </c>
      <c r="BI70" s="21">
        <f>' 1M - RES'!BI70</f>
        <v>5.9593E-2</v>
      </c>
      <c r="BJ70" s="21">
        <f>' 1M - RES'!BJ70</f>
        <v>0.106937</v>
      </c>
      <c r="BK70" s="21">
        <f>' 1M - RES'!BK70</f>
        <v>0.11129699999999999</v>
      </c>
      <c r="BL70" s="21">
        <f>' 1M - RES'!BL70</f>
        <v>9.3076999999999993E-2</v>
      </c>
      <c r="BM70" s="21">
        <f>' 1M - RES'!BM70</f>
        <v>7.0041999999999993E-2</v>
      </c>
      <c r="BN70" s="21">
        <f>' 1M - RES'!BN70</f>
        <v>3.7116000000000003E-2</v>
      </c>
      <c r="BO70" s="21">
        <f>' 1M - RES'!BO70</f>
        <v>4.0888000000000001E-2</v>
      </c>
      <c r="BP70" s="21">
        <f>' 1M - RES'!BP70</f>
        <v>0.103973</v>
      </c>
      <c r="BQ70" s="21">
        <f>' 1M - RES'!BQ70</f>
        <v>0.1401</v>
      </c>
      <c r="BR70" s="21">
        <f>' 1M - RES'!BR70</f>
        <v>0.13320699999999999</v>
      </c>
      <c r="BS70" s="21">
        <f>' 1M - RES'!BS70</f>
        <v>6.6758999999999999E-2</v>
      </c>
      <c r="BT70" s="21">
        <f>' 1M - RES'!BT70</f>
        <v>3.7011000000000002E-2</v>
      </c>
      <c r="BU70" s="21">
        <f>' 1M - RES'!BU70</f>
        <v>5.9593E-2</v>
      </c>
      <c r="BV70" s="21">
        <f>' 1M - RES'!BV70</f>
        <v>0.106937</v>
      </c>
      <c r="BW70" s="21">
        <f>' 1M - RES'!BW70</f>
        <v>0.11129699999999999</v>
      </c>
      <c r="BX70" s="21">
        <f>' 1M - RES'!BX70</f>
        <v>9.3076999999999993E-2</v>
      </c>
      <c r="BY70" s="21">
        <f>' 1M - RES'!BY70</f>
        <v>7.0041999999999993E-2</v>
      </c>
      <c r="BZ70" s="21">
        <f>' 1M - RES'!BZ70</f>
        <v>3.7116000000000003E-2</v>
      </c>
      <c r="CA70" s="21">
        <f>' 1M - RES'!CA70</f>
        <v>4.0888000000000001E-2</v>
      </c>
      <c r="CB70" s="21">
        <f>' 1M - RES'!CB70</f>
        <v>0.103973</v>
      </c>
      <c r="CC70" s="21">
        <f>' 1M - RES'!CC70</f>
        <v>0.1401</v>
      </c>
      <c r="CD70" s="21">
        <f>' 1M - RES'!CD70</f>
        <v>0.13320699999999999</v>
      </c>
      <c r="CE70" s="21">
        <f>' 1M - RES'!CE70</f>
        <v>6.6758999999999999E-2</v>
      </c>
      <c r="CF70" s="21">
        <f>' 1M - RES'!CF70</f>
        <v>3.7011000000000002E-2</v>
      </c>
      <c r="CG70" s="21">
        <f>' 1M - RES'!CG70</f>
        <v>5.9593E-2</v>
      </c>
      <c r="CH70" s="25">
        <f>' 1M - RES'!CH70</f>
        <v>0.106937</v>
      </c>
      <c r="CJ70" s="261">
        <f t="shared" si="68"/>
        <v>1</v>
      </c>
    </row>
    <row r="71" spans="1:88" x14ac:dyDescent="0.3">
      <c r="A71" s="537"/>
      <c r="B71" s="98" t="s">
        <v>64</v>
      </c>
      <c r="C71" s="21">
        <f>' 1M - RES'!C71</f>
        <v>0.10118199999999999</v>
      </c>
      <c r="D71" s="21">
        <f>' 1M - RES'!D71</f>
        <v>8.8441000000000006E-2</v>
      </c>
      <c r="E71" s="21">
        <f>' 1M - RES'!E71</f>
        <v>9.2879000000000003E-2</v>
      </c>
      <c r="F71" s="21">
        <f>' 1M - RES'!F71</f>
        <v>8.4644999999999998E-2</v>
      </c>
      <c r="G71" s="21">
        <f>' 1M - RES'!G71</f>
        <v>7.9393000000000005E-2</v>
      </c>
      <c r="H71" s="21">
        <f>' 1M - RES'!H71</f>
        <v>6.8507999999999999E-2</v>
      </c>
      <c r="I71" s="21">
        <f>' 1M - RES'!I71</f>
        <v>6.7863999999999994E-2</v>
      </c>
      <c r="J71" s="21">
        <f>' 1M - RES'!J71</f>
        <v>7.0565000000000003E-2</v>
      </c>
      <c r="K71" s="21">
        <f>' 1M - RES'!K71</f>
        <v>7.3791999999999996E-2</v>
      </c>
      <c r="L71" s="21">
        <f>' 1M - RES'!L71</f>
        <v>8.4539000000000003E-2</v>
      </c>
      <c r="M71" s="21">
        <f>' 1M - RES'!M71</f>
        <v>8.9880000000000002E-2</v>
      </c>
      <c r="N71" s="21">
        <f>' 1M - RES'!N71</f>
        <v>9.8311999999999997E-2</v>
      </c>
      <c r="O71" s="21">
        <f>' 1M - RES'!O71</f>
        <v>0.10118199999999999</v>
      </c>
      <c r="P71" s="21">
        <f>' 1M - RES'!P71</f>
        <v>8.8441000000000006E-2</v>
      </c>
      <c r="Q71" s="21">
        <f>' 1M - RES'!Q71</f>
        <v>9.2879000000000003E-2</v>
      </c>
      <c r="R71" s="21">
        <f>' 1M - RES'!R71</f>
        <v>8.4644999999999998E-2</v>
      </c>
      <c r="S71" s="21">
        <f>' 1M - RES'!S71</f>
        <v>7.9393000000000005E-2</v>
      </c>
      <c r="T71" s="21">
        <f>' 1M - RES'!T71</f>
        <v>6.8507999999999999E-2</v>
      </c>
      <c r="U71" s="21">
        <f>' 1M - RES'!U71</f>
        <v>6.7863999999999994E-2</v>
      </c>
      <c r="V71" s="21">
        <f>' 1M - RES'!V71</f>
        <v>7.0565000000000003E-2</v>
      </c>
      <c r="W71" s="21">
        <f>' 1M - RES'!W71</f>
        <v>7.3791999999999996E-2</v>
      </c>
      <c r="X71" s="21">
        <f>' 1M - RES'!X71</f>
        <v>8.4539000000000003E-2</v>
      </c>
      <c r="Y71" s="21">
        <f>' 1M - RES'!Y71</f>
        <v>8.9880000000000002E-2</v>
      </c>
      <c r="Z71" s="21">
        <f>' 1M - RES'!Z71</f>
        <v>9.8311999999999997E-2</v>
      </c>
      <c r="AA71" s="21">
        <f>' 1M - RES'!AA71</f>
        <v>0.10118199999999999</v>
      </c>
      <c r="AB71" s="21">
        <f>' 1M - RES'!AB71</f>
        <v>8.8441000000000006E-2</v>
      </c>
      <c r="AC71" s="21">
        <f>' 1M - RES'!AC71</f>
        <v>9.2879000000000003E-2</v>
      </c>
      <c r="AD71" s="21">
        <f>' 1M - RES'!AD71</f>
        <v>8.4644999999999998E-2</v>
      </c>
      <c r="AE71" s="21">
        <f>' 1M - RES'!AE71</f>
        <v>7.9393000000000005E-2</v>
      </c>
      <c r="AF71" s="21">
        <f>' 1M - RES'!AF71</f>
        <v>6.8507999999999999E-2</v>
      </c>
      <c r="AG71" s="21">
        <f>' 1M - RES'!AG71</f>
        <v>6.7863999999999994E-2</v>
      </c>
      <c r="AH71" s="21">
        <f>' 1M - RES'!AH71</f>
        <v>7.0565000000000003E-2</v>
      </c>
      <c r="AI71" s="21">
        <f>' 1M - RES'!AI71</f>
        <v>7.3791999999999996E-2</v>
      </c>
      <c r="AJ71" s="21">
        <f>' 1M - RES'!AJ71</f>
        <v>8.4539000000000003E-2</v>
      </c>
      <c r="AK71" s="21">
        <f>' 1M - RES'!AK71</f>
        <v>8.9880000000000002E-2</v>
      </c>
      <c r="AL71" s="21">
        <f>' 1M - RES'!AL71</f>
        <v>9.8311999999999997E-2</v>
      </c>
      <c r="AM71" s="21">
        <f>' 1M - RES'!AM71</f>
        <v>0.10118199999999999</v>
      </c>
      <c r="AN71" s="21">
        <f>' 1M - RES'!AN71</f>
        <v>8.8441000000000006E-2</v>
      </c>
      <c r="AO71" s="21">
        <f>' 1M - RES'!AO71</f>
        <v>9.2879000000000003E-2</v>
      </c>
      <c r="AP71" s="21">
        <f>' 1M - RES'!AP71</f>
        <v>8.4644999999999998E-2</v>
      </c>
      <c r="AQ71" s="21">
        <f>' 1M - RES'!AQ71</f>
        <v>7.9393000000000005E-2</v>
      </c>
      <c r="AR71" s="21">
        <f>' 1M - RES'!AR71</f>
        <v>6.8507999999999999E-2</v>
      </c>
      <c r="AS71" s="21">
        <f>' 1M - RES'!AS71</f>
        <v>6.7863999999999994E-2</v>
      </c>
      <c r="AT71" s="21">
        <f>' 1M - RES'!AT71</f>
        <v>7.0565000000000003E-2</v>
      </c>
      <c r="AU71" s="21">
        <f>' 1M - RES'!AU71</f>
        <v>7.3791999999999996E-2</v>
      </c>
      <c r="AV71" s="21">
        <f>' 1M - RES'!AV71</f>
        <v>8.4539000000000003E-2</v>
      </c>
      <c r="AW71" s="21">
        <f>' 1M - RES'!AW71</f>
        <v>8.9880000000000002E-2</v>
      </c>
      <c r="AX71" s="21">
        <f>' 1M - RES'!AX71</f>
        <v>9.8311999999999997E-2</v>
      </c>
      <c r="AY71" s="21">
        <f>' 1M - RES'!AY71</f>
        <v>0.10118199999999999</v>
      </c>
      <c r="AZ71" s="21">
        <f>' 1M - RES'!AZ71</f>
        <v>8.8441000000000006E-2</v>
      </c>
      <c r="BA71" s="21">
        <f>' 1M - RES'!BA71</f>
        <v>9.2879000000000003E-2</v>
      </c>
      <c r="BB71" s="21">
        <f>' 1M - RES'!BB71</f>
        <v>8.4644999999999998E-2</v>
      </c>
      <c r="BC71" s="21">
        <f>' 1M - RES'!BC71</f>
        <v>7.9393000000000005E-2</v>
      </c>
      <c r="BD71" s="21">
        <f>' 1M - RES'!BD71</f>
        <v>6.8507999999999999E-2</v>
      </c>
      <c r="BE71" s="21">
        <f>' 1M - RES'!BE71</f>
        <v>6.7863999999999994E-2</v>
      </c>
      <c r="BF71" s="21">
        <f>' 1M - RES'!BF71</f>
        <v>7.0565000000000003E-2</v>
      </c>
      <c r="BG71" s="21">
        <f>' 1M - RES'!BG71</f>
        <v>7.3791999999999996E-2</v>
      </c>
      <c r="BH71" s="21">
        <f>' 1M - RES'!BH71</f>
        <v>8.4539000000000003E-2</v>
      </c>
      <c r="BI71" s="21">
        <f>' 1M - RES'!BI71</f>
        <v>8.9880000000000002E-2</v>
      </c>
      <c r="BJ71" s="21">
        <f>' 1M - RES'!BJ71</f>
        <v>9.8311999999999997E-2</v>
      </c>
      <c r="BK71" s="21">
        <f>' 1M - RES'!BK71</f>
        <v>0.10118199999999999</v>
      </c>
      <c r="BL71" s="21">
        <f>' 1M - RES'!BL71</f>
        <v>8.8441000000000006E-2</v>
      </c>
      <c r="BM71" s="21">
        <f>' 1M - RES'!BM71</f>
        <v>9.2879000000000003E-2</v>
      </c>
      <c r="BN71" s="21">
        <f>' 1M - RES'!BN71</f>
        <v>8.4644999999999998E-2</v>
      </c>
      <c r="BO71" s="21">
        <f>' 1M - RES'!BO71</f>
        <v>7.9393000000000005E-2</v>
      </c>
      <c r="BP71" s="21">
        <f>' 1M - RES'!BP71</f>
        <v>6.8507999999999999E-2</v>
      </c>
      <c r="BQ71" s="21">
        <f>' 1M - RES'!BQ71</f>
        <v>6.7863999999999994E-2</v>
      </c>
      <c r="BR71" s="21">
        <f>' 1M - RES'!BR71</f>
        <v>7.0565000000000003E-2</v>
      </c>
      <c r="BS71" s="21">
        <f>' 1M - RES'!BS71</f>
        <v>7.3791999999999996E-2</v>
      </c>
      <c r="BT71" s="21">
        <f>' 1M - RES'!BT71</f>
        <v>8.4539000000000003E-2</v>
      </c>
      <c r="BU71" s="21">
        <f>' 1M - RES'!BU71</f>
        <v>8.9880000000000002E-2</v>
      </c>
      <c r="BV71" s="21">
        <f>' 1M - RES'!BV71</f>
        <v>9.8311999999999997E-2</v>
      </c>
      <c r="BW71" s="21">
        <f>' 1M - RES'!BW71</f>
        <v>0.10118199999999999</v>
      </c>
      <c r="BX71" s="21">
        <f>' 1M - RES'!BX71</f>
        <v>8.8441000000000006E-2</v>
      </c>
      <c r="BY71" s="21">
        <f>' 1M - RES'!BY71</f>
        <v>9.2879000000000003E-2</v>
      </c>
      <c r="BZ71" s="21">
        <f>' 1M - RES'!BZ71</f>
        <v>8.4644999999999998E-2</v>
      </c>
      <c r="CA71" s="21">
        <f>' 1M - RES'!CA71</f>
        <v>7.9393000000000005E-2</v>
      </c>
      <c r="CB71" s="21">
        <f>' 1M - RES'!CB71</f>
        <v>6.8507999999999999E-2</v>
      </c>
      <c r="CC71" s="21">
        <f>' 1M - RES'!CC71</f>
        <v>6.7863999999999994E-2</v>
      </c>
      <c r="CD71" s="21">
        <f>' 1M - RES'!CD71</f>
        <v>7.0565000000000003E-2</v>
      </c>
      <c r="CE71" s="21">
        <f>' 1M - RES'!CE71</f>
        <v>7.3791999999999996E-2</v>
      </c>
      <c r="CF71" s="21">
        <f>' 1M - RES'!CF71</f>
        <v>8.4539000000000003E-2</v>
      </c>
      <c r="CG71" s="21">
        <f>' 1M - RES'!CG71</f>
        <v>8.9880000000000002E-2</v>
      </c>
      <c r="CH71" s="25">
        <f>' 1M - RES'!CH71</f>
        <v>9.8311999999999997E-2</v>
      </c>
      <c r="CJ71" s="261">
        <f t="shared" si="68"/>
        <v>0.99999999999999989</v>
      </c>
    </row>
    <row r="72" spans="1:88" x14ac:dyDescent="0.3">
      <c r="A72" s="537"/>
      <c r="B72" s="98" t="s">
        <v>65</v>
      </c>
      <c r="C72" s="21">
        <f>' 1M - RES'!C72</f>
        <v>8.4892999999999996E-2</v>
      </c>
      <c r="D72" s="21">
        <f>' 1M - RES'!D72</f>
        <v>7.7366000000000004E-2</v>
      </c>
      <c r="E72" s="21">
        <f>' 1M - RES'!E72</f>
        <v>8.4862999999999994E-2</v>
      </c>
      <c r="F72" s="21">
        <f>' 1M - RES'!F72</f>
        <v>8.2143999999999995E-2</v>
      </c>
      <c r="G72" s="21">
        <f>' 1M - RES'!G72</f>
        <v>8.4847000000000006E-2</v>
      </c>
      <c r="H72" s="21">
        <f>' 1M - RES'!H72</f>
        <v>8.2122000000000001E-2</v>
      </c>
      <c r="I72" s="21">
        <f>' 1M - RES'!I72</f>
        <v>8.4883E-2</v>
      </c>
      <c r="J72" s="21">
        <f>' 1M - RES'!J72</f>
        <v>8.4839999999999999E-2</v>
      </c>
      <c r="K72" s="21">
        <f>' 1M - RES'!K72</f>
        <v>8.2136000000000001E-2</v>
      </c>
      <c r="L72" s="21">
        <f>' 1M - RES'!L72</f>
        <v>8.4869E-2</v>
      </c>
      <c r="M72" s="21">
        <f>' 1M - RES'!M72</f>
        <v>8.2122000000000001E-2</v>
      </c>
      <c r="N72" s="21">
        <f>' 1M - RES'!N72</f>
        <v>8.4915000000000004E-2</v>
      </c>
      <c r="O72" s="21">
        <f>' 1M - RES'!O72</f>
        <v>8.4892999999999996E-2</v>
      </c>
      <c r="P72" s="21">
        <f>' 1M - RES'!P72</f>
        <v>7.7366000000000004E-2</v>
      </c>
      <c r="Q72" s="21">
        <f>' 1M - RES'!Q72</f>
        <v>8.4862999999999994E-2</v>
      </c>
      <c r="R72" s="21">
        <f>' 1M - RES'!R72</f>
        <v>8.2143999999999995E-2</v>
      </c>
      <c r="S72" s="21">
        <f>' 1M - RES'!S72</f>
        <v>8.4847000000000006E-2</v>
      </c>
      <c r="T72" s="21">
        <f>' 1M - RES'!T72</f>
        <v>8.2122000000000001E-2</v>
      </c>
      <c r="U72" s="21">
        <f>' 1M - RES'!U72</f>
        <v>8.4883E-2</v>
      </c>
      <c r="V72" s="21">
        <f>' 1M - RES'!V72</f>
        <v>8.4839999999999999E-2</v>
      </c>
      <c r="W72" s="21">
        <f>' 1M - RES'!W72</f>
        <v>8.2136000000000001E-2</v>
      </c>
      <c r="X72" s="21">
        <f>' 1M - RES'!X72</f>
        <v>8.4869E-2</v>
      </c>
      <c r="Y72" s="21">
        <f>' 1M - RES'!Y72</f>
        <v>8.2122000000000001E-2</v>
      </c>
      <c r="Z72" s="21">
        <f>' 1M - RES'!Z72</f>
        <v>8.4915000000000004E-2</v>
      </c>
      <c r="AA72" s="21">
        <f>' 1M - RES'!AA72</f>
        <v>8.4892999999999996E-2</v>
      </c>
      <c r="AB72" s="21">
        <f>' 1M - RES'!AB72</f>
        <v>7.7366000000000004E-2</v>
      </c>
      <c r="AC72" s="21">
        <f>' 1M - RES'!AC72</f>
        <v>8.4862999999999994E-2</v>
      </c>
      <c r="AD72" s="21">
        <f>' 1M - RES'!AD72</f>
        <v>8.2143999999999995E-2</v>
      </c>
      <c r="AE72" s="21">
        <f>' 1M - RES'!AE72</f>
        <v>8.4847000000000006E-2</v>
      </c>
      <c r="AF72" s="21">
        <f>' 1M - RES'!AF72</f>
        <v>8.2122000000000001E-2</v>
      </c>
      <c r="AG72" s="21">
        <f>' 1M - RES'!AG72</f>
        <v>8.4883E-2</v>
      </c>
      <c r="AH72" s="21">
        <f>' 1M - RES'!AH72</f>
        <v>8.4839999999999999E-2</v>
      </c>
      <c r="AI72" s="21">
        <f>' 1M - RES'!AI72</f>
        <v>8.2136000000000001E-2</v>
      </c>
      <c r="AJ72" s="21">
        <f>' 1M - RES'!AJ72</f>
        <v>8.4869E-2</v>
      </c>
      <c r="AK72" s="21">
        <f>' 1M - RES'!AK72</f>
        <v>8.2122000000000001E-2</v>
      </c>
      <c r="AL72" s="21">
        <f>' 1M - RES'!AL72</f>
        <v>8.4915000000000004E-2</v>
      </c>
      <c r="AM72" s="21">
        <f>' 1M - RES'!AM72</f>
        <v>8.4892999999999996E-2</v>
      </c>
      <c r="AN72" s="21">
        <f>' 1M - RES'!AN72</f>
        <v>7.7366000000000004E-2</v>
      </c>
      <c r="AO72" s="21">
        <f>' 1M - RES'!AO72</f>
        <v>8.4862999999999994E-2</v>
      </c>
      <c r="AP72" s="21">
        <f>' 1M - RES'!AP72</f>
        <v>8.2143999999999995E-2</v>
      </c>
      <c r="AQ72" s="21">
        <f>' 1M - RES'!AQ72</f>
        <v>8.4847000000000006E-2</v>
      </c>
      <c r="AR72" s="21">
        <f>' 1M - RES'!AR72</f>
        <v>8.2122000000000001E-2</v>
      </c>
      <c r="AS72" s="21">
        <f>' 1M - RES'!AS72</f>
        <v>8.4883E-2</v>
      </c>
      <c r="AT72" s="21">
        <f>' 1M - RES'!AT72</f>
        <v>8.4839999999999999E-2</v>
      </c>
      <c r="AU72" s="21">
        <f>' 1M - RES'!AU72</f>
        <v>8.2136000000000001E-2</v>
      </c>
      <c r="AV72" s="21">
        <f>' 1M - RES'!AV72</f>
        <v>8.4869E-2</v>
      </c>
      <c r="AW72" s="21">
        <f>' 1M - RES'!AW72</f>
        <v>8.2122000000000001E-2</v>
      </c>
      <c r="AX72" s="21">
        <f>' 1M - RES'!AX72</f>
        <v>8.4915000000000004E-2</v>
      </c>
      <c r="AY72" s="21">
        <f>' 1M - RES'!AY72</f>
        <v>8.4892999999999996E-2</v>
      </c>
      <c r="AZ72" s="21">
        <f>' 1M - RES'!AZ72</f>
        <v>7.7366000000000004E-2</v>
      </c>
      <c r="BA72" s="21">
        <f>' 1M - RES'!BA72</f>
        <v>8.4862999999999994E-2</v>
      </c>
      <c r="BB72" s="21">
        <f>' 1M - RES'!BB72</f>
        <v>8.2143999999999995E-2</v>
      </c>
      <c r="BC72" s="21">
        <f>' 1M - RES'!BC72</f>
        <v>8.4847000000000006E-2</v>
      </c>
      <c r="BD72" s="21">
        <f>' 1M - RES'!BD72</f>
        <v>8.2122000000000001E-2</v>
      </c>
      <c r="BE72" s="21">
        <f>' 1M - RES'!BE72</f>
        <v>8.4883E-2</v>
      </c>
      <c r="BF72" s="21">
        <f>' 1M - RES'!BF72</f>
        <v>8.4839999999999999E-2</v>
      </c>
      <c r="BG72" s="21">
        <f>' 1M - RES'!BG72</f>
        <v>8.2136000000000001E-2</v>
      </c>
      <c r="BH72" s="21">
        <f>' 1M - RES'!BH72</f>
        <v>8.4869E-2</v>
      </c>
      <c r="BI72" s="21">
        <f>' 1M - RES'!BI72</f>
        <v>8.2122000000000001E-2</v>
      </c>
      <c r="BJ72" s="21">
        <f>' 1M - RES'!BJ72</f>
        <v>8.4915000000000004E-2</v>
      </c>
      <c r="BK72" s="21">
        <f>' 1M - RES'!BK72</f>
        <v>8.4892999999999996E-2</v>
      </c>
      <c r="BL72" s="21">
        <f>' 1M - RES'!BL72</f>
        <v>7.7366000000000004E-2</v>
      </c>
      <c r="BM72" s="21">
        <f>' 1M - RES'!BM72</f>
        <v>8.4862999999999994E-2</v>
      </c>
      <c r="BN72" s="21">
        <f>' 1M - RES'!BN72</f>
        <v>8.2143999999999995E-2</v>
      </c>
      <c r="BO72" s="21">
        <f>' 1M - RES'!BO72</f>
        <v>8.4847000000000006E-2</v>
      </c>
      <c r="BP72" s="21">
        <f>' 1M - RES'!BP72</f>
        <v>8.2122000000000001E-2</v>
      </c>
      <c r="BQ72" s="21">
        <f>' 1M - RES'!BQ72</f>
        <v>8.4883E-2</v>
      </c>
      <c r="BR72" s="21">
        <f>' 1M - RES'!BR72</f>
        <v>8.4839999999999999E-2</v>
      </c>
      <c r="BS72" s="21">
        <f>' 1M - RES'!BS72</f>
        <v>8.2136000000000001E-2</v>
      </c>
      <c r="BT72" s="21">
        <f>' 1M - RES'!BT72</f>
        <v>8.4869E-2</v>
      </c>
      <c r="BU72" s="21">
        <f>' 1M - RES'!BU72</f>
        <v>8.2122000000000001E-2</v>
      </c>
      <c r="BV72" s="21">
        <f>' 1M - RES'!BV72</f>
        <v>8.4915000000000004E-2</v>
      </c>
      <c r="BW72" s="21">
        <f>' 1M - RES'!BW72</f>
        <v>8.4892999999999996E-2</v>
      </c>
      <c r="BX72" s="21">
        <f>' 1M - RES'!BX72</f>
        <v>7.7366000000000004E-2</v>
      </c>
      <c r="BY72" s="21">
        <f>' 1M - RES'!BY72</f>
        <v>8.4862999999999994E-2</v>
      </c>
      <c r="BZ72" s="21">
        <f>' 1M - RES'!BZ72</f>
        <v>8.2143999999999995E-2</v>
      </c>
      <c r="CA72" s="21">
        <f>' 1M - RES'!CA72</f>
        <v>8.4847000000000006E-2</v>
      </c>
      <c r="CB72" s="21">
        <f>' 1M - RES'!CB72</f>
        <v>8.2122000000000001E-2</v>
      </c>
      <c r="CC72" s="21">
        <f>' 1M - RES'!CC72</f>
        <v>8.4883E-2</v>
      </c>
      <c r="CD72" s="21">
        <f>' 1M - RES'!CD72</f>
        <v>8.4839999999999999E-2</v>
      </c>
      <c r="CE72" s="21">
        <f>' 1M - RES'!CE72</f>
        <v>8.2136000000000001E-2</v>
      </c>
      <c r="CF72" s="21">
        <f>' 1M - RES'!CF72</f>
        <v>8.4869E-2</v>
      </c>
      <c r="CG72" s="21">
        <f>' 1M - RES'!CG72</f>
        <v>8.2122000000000001E-2</v>
      </c>
      <c r="CH72" s="25">
        <f>' 1M - RES'!CH72</f>
        <v>8.4915000000000004E-2</v>
      </c>
      <c r="CJ72" s="261">
        <f t="shared" si="68"/>
        <v>1</v>
      </c>
    </row>
    <row r="73" spans="1:88" x14ac:dyDescent="0.3">
      <c r="A73" s="537"/>
      <c r="B73" s="98" t="s">
        <v>66</v>
      </c>
      <c r="C73" s="21">
        <f>' 1M - RES'!C73</f>
        <v>8.6451E-2</v>
      </c>
      <c r="D73" s="21">
        <f>' 1M - RES'!D73</f>
        <v>7.1145E-2</v>
      </c>
      <c r="E73" s="21">
        <f>' 1M - RES'!E73</f>
        <v>8.6052000000000003E-2</v>
      </c>
      <c r="F73" s="21">
        <f>' 1M - RES'!F73</f>
        <v>8.0701999999999996E-2</v>
      </c>
      <c r="G73" s="21">
        <f>' 1M - RES'!G73</f>
        <v>8.6052000000000003E-2</v>
      </c>
      <c r="H73" s="21">
        <f>' 1M - RES'!H73</f>
        <v>8.0701999999999996E-2</v>
      </c>
      <c r="I73" s="21">
        <f>' 1M - RES'!I73</f>
        <v>8.6451E-2</v>
      </c>
      <c r="J73" s="21">
        <f>' 1M - RES'!J73</f>
        <v>8.5653000000000007E-2</v>
      </c>
      <c r="K73" s="21">
        <f>' 1M - RES'!K73</f>
        <v>8.3031999999999995E-2</v>
      </c>
      <c r="L73" s="21">
        <f>' 1M - RES'!L73</f>
        <v>8.6052000000000003E-2</v>
      </c>
      <c r="M73" s="21">
        <f>' 1M - RES'!M73</f>
        <v>8.1087999999999993E-2</v>
      </c>
      <c r="N73" s="21">
        <f>' 1M - RES'!N73</f>
        <v>8.6619000000000002E-2</v>
      </c>
      <c r="O73" s="21">
        <f>' 1M - RES'!O73</f>
        <v>8.6451E-2</v>
      </c>
      <c r="P73" s="21">
        <f>' 1M - RES'!P73</f>
        <v>7.1145E-2</v>
      </c>
      <c r="Q73" s="21">
        <f>' 1M - RES'!Q73</f>
        <v>8.6052000000000003E-2</v>
      </c>
      <c r="R73" s="21">
        <f>' 1M - RES'!R73</f>
        <v>8.0701999999999996E-2</v>
      </c>
      <c r="S73" s="21">
        <f>' 1M - RES'!S73</f>
        <v>8.6052000000000003E-2</v>
      </c>
      <c r="T73" s="21">
        <f>' 1M - RES'!T73</f>
        <v>8.0701999999999996E-2</v>
      </c>
      <c r="U73" s="21">
        <f>' 1M - RES'!U73</f>
        <v>8.6451E-2</v>
      </c>
      <c r="V73" s="21">
        <f>' 1M - RES'!V73</f>
        <v>8.5653000000000007E-2</v>
      </c>
      <c r="W73" s="21">
        <f>' 1M - RES'!W73</f>
        <v>8.3031999999999995E-2</v>
      </c>
      <c r="X73" s="21">
        <f>' 1M - RES'!X73</f>
        <v>8.6052000000000003E-2</v>
      </c>
      <c r="Y73" s="21">
        <f>' 1M - RES'!Y73</f>
        <v>8.1087999999999993E-2</v>
      </c>
      <c r="Z73" s="21">
        <f>' 1M - RES'!Z73</f>
        <v>8.6619000000000002E-2</v>
      </c>
      <c r="AA73" s="21">
        <f>' 1M - RES'!AA73</f>
        <v>8.6451E-2</v>
      </c>
      <c r="AB73" s="21">
        <f>' 1M - RES'!AB73</f>
        <v>7.1145E-2</v>
      </c>
      <c r="AC73" s="21">
        <f>' 1M - RES'!AC73</f>
        <v>8.6052000000000003E-2</v>
      </c>
      <c r="AD73" s="21">
        <f>' 1M - RES'!AD73</f>
        <v>8.0701999999999996E-2</v>
      </c>
      <c r="AE73" s="21">
        <f>' 1M - RES'!AE73</f>
        <v>8.6052000000000003E-2</v>
      </c>
      <c r="AF73" s="21">
        <f>' 1M - RES'!AF73</f>
        <v>8.0701999999999996E-2</v>
      </c>
      <c r="AG73" s="21">
        <f>' 1M - RES'!AG73</f>
        <v>8.6451E-2</v>
      </c>
      <c r="AH73" s="21">
        <f>' 1M - RES'!AH73</f>
        <v>8.5653000000000007E-2</v>
      </c>
      <c r="AI73" s="21">
        <f>' 1M - RES'!AI73</f>
        <v>8.3031999999999995E-2</v>
      </c>
      <c r="AJ73" s="21">
        <f>' 1M - RES'!AJ73</f>
        <v>8.6052000000000003E-2</v>
      </c>
      <c r="AK73" s="21">
        <f>' 1M - RES'!AK73</f>
        <v>8.1087999999999993E-2</v>
      </c>
      <c r="AL73" s="21">
        <f>' 1M - RES'!AL73</f>
        <v>8.6619000000000002E-2</v>
      </c>
      <c r="AM73" s="21">
        <f>' 1M - RES'!AM73</f>
        <v>8.6451E-2</v>
      </c>
      <c r="AN73" s="21">
        <f>' 1M - RES'!AN73</f>
        <v>7.1145E-2</v>
      </c>
      <c r="AO73" s="21">
        <f>' 1M - RES'!AO73</f>
        <v>8.6052000000000003E-2</v>
      </c>
      <c r="AP73" s="21">
        <f>' 1M - RES'!AP73</f>
        <v>8.0701999999999996E-2</v>
      </c>
      <c r="AQ73" s="21">
        <f>' 1M - RES'!AQ73</f>
        <v>8.6052000000000003E-2</v>
      </c>
      <c r="AR73" s="21">
        <f>' 1M - RES'!AR73</f>
        <v>8.0701999999999996E-2</v>
      </c>
      <c r="AS73" s="21">
        <f>' 1M - RES'!AS73</f>
        <v>8.6451E-2</v>
      </c>
      <c r="AT73" s="21">
        <f>' 1M - RES'!AT73</f>
        <v>8.5653000000000007E-2</v>
      </c>
      <c r="AU73" s="21">
        <f>' 1M - RES'!AU73</f>
        <v>8.3031999999999995E-2</v>
      </c>
      <c r="AV73" s="21">
        <f>' 1M - RES'!AV73</f>
        <v>8.6052000000000003E-2</v>
      </c>
      <c r="AW73" s="21">
        <f>' 1M - RES'!AW73</f>
        <v>8.1087999999999993E-2</v>
      </c>
      <c r="AX73" s="21">
        <f>' 1M - RES'!AX73</f>
        <v>8.6619000000000002E-2</v>
      </c>
      <c r="AY73" s="21">
        <f>' 1M - RES'!AY73</f>
        <v>8.6451E-2</v>
      </c>
      <c r="AZ73" s="21">
        <f>' 1M - RES'!AZ73</f>
        <v>7.1145E-2</v>
      </c>
      <c r="BA73" s="21">
        <f>' 1M - RES'!BA73</f>
        <v>8.6052000000000003E-2</v>
      </c>
      <c r="BB73" s="21">
        <f>' 1M - RES'!BB73</f>
        <v>8.0701999999999996E-2</v>
      </c>
      <c r="BC73" s="21">
        <f>' 1M - RES'!BC73</f>
        <v>8.6052000000000003E-2</v>
      </c>
      <c r="BD73" s="21">
        <f>' 1M - RES'!BD73</f>
        <v>8.0701999999999996E-2</v>
      </c>
      <c r="BE73" s="21">
        <f>' 1M - RES'!BE73</f>
        <v>8.6451E-2</v>
      </c>
      <c r="BF73" s="21">
        <f>' 1M - RES'!BF73</f>
        <v>8.5653000000000007E-2</v>
      </c>
      <c r="BG73" s="21">
        <f>' 1M - RES'!BG73</f>
        <v>8.3031999999999995E-2</v>
      </c>
      <c r="BH73" s="21">
        <f>' 1M - RES'!BH73</f>
        <v>8.6052000000000003E-2</v>
      </c>
      <c r="BI73" s="21">
        <f>' 1M - RES'!BI73</f>
        <v>8.1087999999999993E-2</v>
      </c>
      <c r="BJ73" s="21">
        <f>' 1M - RES'!BJ73</f>
        <v>8.6619000000000002E-2</v>
      </c>
      <c r="BK73" s="21">
        <f>' 1M - RES'!BK73</f>
        <v>8.6451E-2</v>
      </c>
      <c r="BL73" s="21">
        <f>' 1M - RES'!BL73</f>
        <v>7.1145E-2</v>
      </c>
      <c r="BM73" s="21">
        <f>' 1M - RES'!BM73</f>
        <v>8.6052000000000003E-2</v>
      </c>
      <c r="BN73" s="21">
        <f>' 1M - RES'!BN73</f>
        <v>8.0701999999999996E-2</v>
      </c>
      <c r="BO73" s="21">
        <f>' 1M - RES'!BO73</f>
        <v>8.6052000000000003E-2</v>
      </c>
      <c r="BP73" s="21">
        <f>' 1M - RES'!BP73</f>
        <v>8.0701999999999996E-2</v>
      </c>
      <c r="BQ73" s="21">
        <f>' 1M - RES'!BQ73</f>
        <v>8.6451E-2</v>
      </c>
      <c r="BR73" s="21">
        <f>' 1M - RES'!BR73</f>
        <v>8.5653000000000007E-2</v>
      </c>
      <c r="BS73" s="21">
        <f>' 1M - RES'!BS73</f>
        <v>8.3031999999999995E-2</v>
      </c>
      <c r="BT73" s="21">
        <f>' 1M - RES'!BT73</f>
        <v>8.6052000000000003E-2</v>
      </c>
      <c r="BU73" s="21">
        <f>' 1M - RES'!BU73</f>
        <v>8.1087999999999993E-2</v>
      </c>
      <c r="BV73" s="21">
        <f>' 1M - RES'!BV73</f>
        <v>8.6619000000000002E-2</v>
      </c>
      <c r="BW73" s="21">
        <f>' 1M - RES'!BW73</f>
        <v>8.6451E-2</v>
      </c>
      <c r="BX73" s="21">
        <f>' 1M - RES'!BX73</f>
        <v>7.1145E-2</v>
      </c>
      <c r="BY73" s="21">
        <f>' 1M - RES'!BY73</f>
        <v>8.6052000000000003E-2</v>
      </c>
      <c r="BZ73" s="21">
        <f>' 1M - RES'!BZ73</f>
        <v>8.0701999999999996E-2</v>
      </c>
      <c r="CA73" s="21">
        <f>' 1M - RES'!CA73</f>
        <v>8.6052000000000003E-2</v>
      </c>
      <c r="CB73" s="21">
        <f>' 1M - RES'!CB73</f>
        <v>8.0701999999999996E-2</v>
      </c>
      <c r="CC73" s="21">
        <f>' 1M - RES'!CC73</f>
        <v>8.6451E-2</v>
      </c>
      <c r="CD73" s="21">
        <f>' 1M - RES'!CD73</f>
        <v>8.5653000000000007E-2</v>
      </c>
      <c r="CE73" s="21">
        <f>' 1M - RES'!CE73</f>
        <v>8.3031999999999995E-2</v>
      </c>
      <c r="CF73" s="21">
        <f>' 1M - RES'!CF73</f>
        <v>8.6052000000000003E-2</v>
      </c>
      <c r="CG73" s="21">
        <f>' 1M - RES'!CG73</f>
        <v>8.1087999999999993E-2</v>
      </c>
      <c r="CH73" s="25">
        <f>' 1M - RES'!CH73</f>
        <v>8.6619000000000002E-2</v>
      </c>
      <c r="CJ73" s="261">
        <f t="shared" si="68"/>
        <v>0.99999900000000008</v>
      </c>
    </row>
    <row r="74" spans="1:88" x14ac:dyDescent="0.3">
      <c r="A74" s="537"/>
      <c r="B74" s="98" t="s">
        <v>67</v>
      </c>
      <c r="C74" s="21">
        <f>' 1M - RES'!C74</f>
        <v>7.7052999999999996E-2</v>
      </c>
      <c r="D74" s="21">
        <f>' 1M - RES'!D74</f>
        <v>7.2168999999999997E-2</v>
      </c>
      <c r="E74" s="21">
        <f>' 1M - RES'!E74</f>
        <v>8.0271999999999996E-2</v>
      </c>
      <c r="F74" s="21">
        <f>' 1M - RES'!F74</f>
        <v>7.8752000000000003E-2</v>
      </c>
      <c r="G74" s="21">
        <f>' 1M - RES'!G74</f>
        <v>8.5646E-2</v>
      </c>
      <c r="H74" s="21">
        <f>' 1M - RES'!H74</f>
        <v>8.9111999999999997E-2</v>
      </c>
      <c r="I74" s="21">
        <f>' 1M - RES'!I74</f>
        <v>9.4239000000000003E-2</v>
      </c>
      <c r="J74" s="21">
        <f>' 1M - RES'!J74</f>
        <v>9.4212000000000004E-2</v>
      </c>
      <c r="K74" s="21">
        <f>' 1M - RES'!K74</f>
        <v>8.4971000000000005E-2</v>
      </c>
      <c r="L74" s="21">
        <f>' 1M - RES'!L74</f>
        <v>8.5653000000000007E-2</v>
      </c>
      <c r="M74" s="21">
        <f>' 1M - RES'!M74</f>
        <v>7.8716999999999995E-2</v>
      </c>
      <c r="N74" s="21">
        <f>' 1M - RES'!N74</f>
        <v>7.9203999999999997E-2</v>
      </c>
      <c r="O74" s="21">
        <f>' 1M - RES'!O74</f>
        <v>7.7052999999999996E-2</v>
      </c>
      <c r="P74" s="21">
        <f>' 1M - RES'!P74</f>
        <v>7.2168999999999997E-2</v>
      </c>
      <c r="Q74" s="21">
        <f>' 1M - RES'!Q74</f>
        <v>8.0271999999999996E-2</v>
      </c>
      <c r="R74" s="21">
        <f>' 1M - RES'!R74</f>
        <v>7.8752000000000003E-2</v>
      </c>
      <c r="S74" s="21">
        <f>' 1M - RES'!S74</f>
        <v>8.5646E-2</v>
      </c>
      <c r="T74" s="21">
        <f>' 1M - RES'!T74</f>
        <v>8.9111999999999997E-2</v>
      </c>
      <c r="U74" s="21">
        <f>' 1M - RES'!U74</f>
        <v>9.4239000000000003E-2</v>
      </c>
      <c r="V74" s="21">
        <f>' 1M - RES'!V74</f>
        <v>9.4212000000000004E-2</v>
      </c>
      <c r="W74" s="21">
        <f>' 1M - RES'!W74</f>
        <v>8.4971000000000005E-2</v>
      </c>
      <c r="X74" s="21">
        <f>' 1M - RES'!X74</f>
        <v>8.5653000000000007E-2</v>
      </c>
      <c r="Y74" s="21">
        <f>' 1M - RES'!Y74</f>
        <v>7.8716999999999995E-2</v>
      </c>
      <c r="Z74" s="21">
        <f>' 1M - RES'!Z74</f>
        <v>7.9203999999999997E-2</v>
      </c>
      <c r="AA74" s="21">
        <f>' 1M - RES'!AA74</f>
        <v>7.7052999999999996E-2</v>
      </c>
      <c r="AB74" s="21">
        <f>' 1M - RES'!AB74</f>
        <v>7.2168999999999997E-2</v>
      </c>
      <c r="AC74" s="21">
        <f>' 1M - RES'!AC74</f>
        <v>8.0271999999999996E-2</v>
      </c>
      <c r="AD74" s="21">
        <f>' 1M - RES'!AD74</f>
        <v>7.8752000000000003E-2</v>
      </c>
      <c r="AE74" s="21">
        <f>' 1M - RES'!AE74</f>
        <v>8.5646E-2</v>
      </c>
      <c r="AF74" s="21">
        <f>' 1M - RES'!AF74</f>
        <v>8.9111999999999997E-2</v>
      </c>
      <c r="AG74" s="21">
        <f>' 1M - RES'!AG74</f>
        <v>9.4239000000000003E-2</v>
      </c>
      <c r="AH74" s="21">
        <f>' 1M - RES'!AH74</f>
        <v>9.4212000000000004E-2</v>
      </c>
      <c r="AI74" s="21">
        <f>' 1M - RES'!AI74</f>
        <v>8.4971000000000005E-2</v>
      </c>
      <c r="AJ74" s="21">
        <f>' 1M - RES'!AJ74</f>
        <v>8.5653000000000007E-2</v>
      </c>
      <c r="AK74" s="21">
        <f>' 1M - RES'!AK74</f>
        <v>7.8716999999999995E-2</v>
      </c>
      <c r="AL74" s="21">
        <f>' 1M - RES'!AL74</f>
        <v>7.9203999999999997E-2</v>
      </c>
      <c r="AM74" s="21">
        <f>' 1M - RES'!AM74</f>
        <v>7.7052999999999996E-2</v>
      </c>
      <c r="AN74" s="21">
        <f>' 1M - RES'!AN74</f>
        <v>7.2168999999999997E-2</v>
      </c>
      <c r="AO74" s="21">
        <f>' 1M - RES'!AO74</f>
        <v>8.0271999999999996E-2</v>
      </c>
      <c r="AP74" s="21">
        <f>' 1M - RES'!AP74</f>
        <v>7.8752000000000003E-2</v>
      </c>
      <c r="AQ74" s="21">
        <f>' 1M - RES'!AQ74</f>
        <v>8.5646E-2</v>
      </c>
      <c r="AR74" s="21">
        <f>' 1M - RES'!AR74</f>
        <v>8.9111999999999997E-2</v>
      </c>
      <c r="AS74" s="21">
        <f>' 1M - RES'!AS74</f>
        <v>9.4239000000000003E-2</v>
      </c>
      <c r="AT74" s="21">
        <f>' 1M - RES'!AT74</f>
        <v>9.4212000000000004E-2</v>
      </c>
      <c r="AU74" s="21">
        <f>' 1M - RES'!AU74</f>
        <v>8.4971000000000005E-2</v>
      </c>
      <c r="AV74" s="21">
        <f>' 1M - RES'!AV74</f>
        <v>8.5653000000000007E-2</v>
      </c>
      <c r="AW74" s="21">
        <f>' 1M - RES'!AW74</f>
        <v>7.8716999999999995E-2</v>
      </c>
      <c r="AX74" s="21">
        <f>' 1M - RES'!AX74</f>
        <v>7.9203999999999997E-2</v>
      </c>
      <c r="AY74" s="21">
        <f>' 1M - RES'!AY74</f>
        <v>7.7052999999999996E-2</v>
      </c>
      <c r="AZ74" s="21">
        <f>' 1M - RES'!AZ74</f>
        <v>7.2168999999999997E-2</v>
      </c>
      <c r="BA74" s="21">
        <f>' 1M - RES'!BA74</f>
        <v>8.0271999999999996E-2</v>
      </c>
      <c r="BB74" s="21">
        <f>' 1M - RES'!BB74</f>
        <v>7.8752000000000003E-2</v>
      </c>
      <c r="BC74" s="21">
        <f>' 1M - RES'!BC74</f>
        <v>8.5646E-2</v>
      </c>
      <c r="BD74" s="21">
        <f>' 1M - RES'!BD74</f>
        <v>8.9111999999999997E-2</v>
      </c>
      <c r="BE74" s="21">
        <f>' 1M - RES'!BE74</f>
        <v>9.4239000000000003E-2</v>
      </c>
      <c r="BF74" s="21">
        <f>' 1M - RES'!BF74</f>
        <v>9.4212000000000004E-2</v>
      </c>
      <c r="BG74" s="21">
        <f>' 1M - RES'!BG74</f>
        <v>8.4971000000000005E-2</v>
      </c>
      <c r="BH74" s="21">
        <f>' 1M - RES'!BH74</f>
        <v>8.5653000000000007E-2</v>
      </c>
      <c r="BI74" s="21">
        <f>' 1M - RES'!BI74</f>
        <v>7.8716999999999995E-2</v>
      </c>
      <c r="BJ74" s="21">
        <f>' 1M - RES'!BJ74</f>
        <v>7.9203999999999997E-2</v>
      </c>
      <c r="BK74" s="21">
        <f>' 1M - RES'!BK74</f>
        <v>7.7052999999999996E-2</v>
      </c>
      <c r="BL74" s="21">
        <f>' 1M - RES'!BL74</f>
        <v>7.2168999999999997E-2</v>
      </c>
      <c r="BM74" s="21">
        <f>' 1M - RES'!BM74</f>
        <v>8.0271999999999996E-2</v>
      </c>
      <c r="BN74" s="21">
        <f>' 1M - RES'!BN74</f>
        <v>7.8752000000000003E-2</v>
      </c>
      <c r="BO74" s="21">
        <f>' 1M - RES'!BO74</f>
        <v>8.5646E-2</v>
      </c>
      <c r="BP74" s="21">
        <f>' 1M - RES'!BP74</f>
        <v>8.9111999999999997E-2</v>
      </c>
      <c r="BQ74" s="21">
        <f>' 1M - RES'!BQ74</f>
        <v>9.4239000000000003E-2</v>
      </c>
      <c r="BR74" s="21">
        <f>' 1M - RES'!BR74</f>
        <v>9.4212000000000004E-2</v>
      </c>
      <c r="BS74" s="21">
        <f>' 1M - RES'!BS74</f>
        <v>8.4971000000000005E-2</v>
      </c>
      <c r="BT74" s="21">
        <f>' 1M - RES'!BT74</f>
        <v>8.5653000000000007E-2</v>
      </c>
      <c r="BU74" s="21">
        <f>' 1M - RES'!BU74</f>
        <v>7.8716999999999995E-2</v>
      </c>
      <c r="BV74" s="21">
        <f>' 1M - RES'!BV74</f>
        <v>7.9203999999999997E-2</v>
      </c>
      <c r="BW74" s="21">
        <f>' 1M - RES'!BW74</f>
        <v>7.7052999999999996E-2</v>
      </c>
      <c r="BX74" s="21">
        <f>' 1M - RES'!BX74</f>
        <v>7.2168999999999997E-2</v>
      </c>
      <c r="BY74" s="21">
        <f>' 1M - RES'!BY74</f>
        <v>8.0271999999999996E-2</v>
      </c>
      <c r="BZ74" s="21">
        <f>' 1M - RES'!BZ74</f>
        <v>7.8752000000000003E-2</v>
      </c>
      <c r="CA74" s="21">
        <f>' 1M - RES'!CA74</f>
        <v>8.5646E-2</v>
      </c>
      <c r="CB74" s="21">
        <f>' 1M - RES'!CB74</f>
        <v>8.9111999999999997E-2</v>
      </c>
      <c r="CC74" s="21">
        <f>' 1M - RES'!CC74</f>
        <v>9.4239000000000003E-2</v>
      </c>
      <c r="CD74" s="21">
        <f>' 1M - RES'!CD74</f>
        <v>9.4212000000000004E-2</v>
      </c>
      <c r="CE74" s="21">
        <f>' 1M - RES'!CE74</f>
        <v>8.4971000000000005E-2</v>
      </c>
      <c r="CF74" s="21">
        <f>' 1M - RES'!CF74</f>
        <v>8.5653000000000007E-2</v>
      </c>
      <c r="CG74" s="21">
        <f>' 1M - RES'!CG74</f>
        <v>7.8716999999999995E-2</v>
      </c>
      <c r="CH74" s="25">
        <f>' 1M - RES'!CH74</f>
        <v>7.9203999999999997E-2</v>
      </c>
      <c r="CJ74" s="261">
        <f t="shared" si="68"/>
        <v>1</v>
      </c>
    </row>
    <row r="75" spans="1:88" ht="15" thickBot="1" x14ac:dyDescent="0.35">
      <c r="A75" s="538"/>
      <c r="B75" s="100" t="s">
        <v>68</v>
      </c>
      <c r="C75" s="22">
        <f>' 1M - RES'!C75</f>
        <v>0.10352699999999999</v>
      </c>
      <c r="D75" s="22">
        <f>' 1M - RES'!D75</f>
        <v>9.0719999999999995E-2</v>
      </c>
      <c r="E75" s="22">
        <f>' 1M - RES'!E75</f>
        <v>9.5543000000000003E-2</v>
      </c>
      <c r="F75" s="22">
        <f>' 1M - RES'!F75</f>
        <v>8.4798999999999999E-2</v>
      </c>
      <c r="G75" s="22">
        <f>' 1M - RES'!G75</f>
        <v>8.3599999999999994E-2</v>
      </c>
      <c r="H75" s="22">
        <f>' 1M - RES'!H75</f>
        <v>7.7064999999999995E-2</v>
      </c>
      <c r="I75" s="22">
        <f>' 1M - RES'!I75</f>
        <v>6.7711999999999994E-2</v>
      </c>
      <c r="J75" s="22">
        <f>' 1M - RES'!J75</f>
        <v>6.3687999999999995E-2</v>
      </c>
      <c r="K75" s="22">
        <f>' 1M - RES'!K75</f>
        <v>6.9373000000000004E-2</v>
      </c>
      <c r="L75" s="22">
        <f>' 1M - RES'!L75</f>
        <v>7.9644000000000006E-2</v>
      </c>
      <c r="M75" s="22">
        <f>' 1M - RES'!M75</f>
        <v>8.4751999999999994E-2</v>
      </c>
      <c r="N75" s="22">
        <f>' 1M - RES'!N75</f>
        <v>9.9576999999999999E-2</v>
      </c>
      <c r="O75" s="22">
        <f>' 1M - RES'!O75</f>
        <v>0.10352699999999999</v>
      </c>
      <c r="P75" s="22">
        <f>' 1M - RES'!P75</f>
        <v>9.0719999999999995E-2</v>
      </c>
      <c r="Q75" s="22">
        <f>' 1M - RES'!Q75</f>
        <v>9.5543000000000003E-2</v>
      </c>
      <c r="R75" s="22">
        <f>' 1M - RES'!R75</f>
        <v>8.4798999999999999E-2</v>
      </c>
      <c r="S75" s="22">
        <f>' 1M - RES'!S75</f>
        <v>8.3599999999999994E-2</v>
      </c>
      <c r="T75" s="22">
        <f>' 1M - RES'!T75</f>
        <v>7.7064999999999995E-2</v>
      </c>
      <c r="U75" s="22">
        <f>' 1M - RES'!U75</f>
        <v>6.7711999999999994E-2</v>
      </c>
      <c r="V75" s="22">
        <f>' 1M - RES'!V75</f>
        <v>6.3687999999999995E-2</v>
      </c>
      <c r="W75" s="22">
        <f>' 1M - RES'!W75</f>
        <v>6.9373000000000004E-2</v>
      </c>
      <c r="X75" s="22">
        <f>' 1M - RES'!X75</f>
        <v>7.9644000000000006E-2</v>
      </c>
      <c r="Y75" s="22">
        <f>' 1M - RES'!Y75</f>
        <v>8.4751999999999994E-2</v>
      </c>
      <c r="Z75" s="22">
        <f>' 1M - RES'!Z75</f>
        <v>9.9576999999999999E-2</v>
      </c>
      <c r="AA75" s="22">
        <f>' 1M - RES'!AA75</f>
        <v>0.10352699999999999</v>
      </c>
      <c r="AB75" s="22">
        <f>' 1M - RES'!AB75</f>
        <v>9.0719999999999995E-2</v>
      </c>
      <c r="AC75" s="22">
        <f>' 1M - RES'!AC75</f>
        <v>9.5543000000000003E-2</v>
      </c>
      <c r="AD75" s="22">
        <f>' 1M - RES'!AD75</f>
        <v>8.4798999999999999E-2</v>
      </c>
      <c r="AE75" s="22">
        <f>' 1M - RES'!AE75</f>
        <v>8.3599999999999994E-2</v>
      </c>
      <c r="AF75" s="22">
        <f>' 1M - RES'!AF75</f>
        <v>7.7064999999999995E-2</v>
      </c>
      <c r="AG75" s="22">
        <f>' 1M - RES'!AG75</f>
        <v>6.7711999999999994E-2</v>
      </c>
      <c r="AH75" s="22">
        <f>' 1M - RES'!AH75</f>
        <v>6.3687999999999995E-2</v>
      </c>
      <c r="AI75" s="22">
        <f>' 1M - RES'!AI75</f>
        <v>6.9373000000000004E-2</v>
      </c>
      <c r="AJ75" s="22">
        <f>' 1M - RES'!AJ75</f>
        <v>7.9644000000000006E-2</v>
      </c>
      <c r="AK75" s="22">
        <f>' 1M - RES'!AK75</f>
        <v>8.4751999999999994E-2</v>
      </c>
      <c r="AL75" s="22">
        <f>' 1M - RES'!AL75</f>
        <v>9.9576999999999999E-2</v>
      </c>
      <c r="AM75" s="22">
        <f>' 1M - RES'!AM75</f>
        <v>0.10352699999999999</v>
      </c>
      <c r="AN75" s="22">
        <f>' 1M - RES'!AN75</f>
        <v>9.0719999999999995E-2</v>
      </c>
      <c r="AO75" s="22">
        <f>' 1M - RES'!AO75</f>
        <v>9.5543000000000003E-2</v>
      </c>
      <c r="AP75" s="22">
        <f>' 1M - RES'!AP75</f>
        <v>8.4798999999999999E-2</v>
      </c>
      <c r="AQ75" s="22">
        <f>' 1M - RES'!AQ75</f>
        <v>8.3599999999999994E-2</v>
      </c>
      <c r="AR75" s="22">
        <f>' 1M - RES'!AR75</f>
        <v>7.7064999999999995E-2</v>
      </c>
      <c r="AS75" s="22">
        <f>' 1M - RES'!AS75</f>
        <v>6.7711999999999994E-2</v>
      </c>
      <c r="AT75" s="22">
        <f>' 1M - RES'!AT75</f>
        <v>6.3687999999999995E-2</v>
      </c>
      <c r="AU75" s="22">
        <f>' 1M - RES'!AU75</f>
        <v>6.9373000000000004E-2</v>
      </c>
      <c r="AV75" s="22">
        <f>' 1M - RES'!AV75</f>
        <v>7.9644000000000006E-2</v>
      </c>
      <c r="AW75" s="22">
        <f>' 1M - RES'!AW75</f>
        <v>8.4751999999999994E-2</v>
      </c>
      <c r="AX75" s="22">
        <f>' 1M - RES'!AX75</f>
        <v>9.9576999999999999E-2</v>
      </c>
      <c r="AY75" s="22">
        <f>' 1M - RES'!AY75</f>
        <v>0.10352699999999999</v>
      </c>
      <c r="AZ75" s="22">
        <f>' 1M - RES'!AZ75</f>
        <v>9.0719999999999995E-2</v>
      </c>
      <c r="BA75" s="22">
        <f>' 1M - RES'!BA75</f>
        <v>9.5543000000000003E-2</v>
      </c>
      <c r="BB75" s="22">
        <f>' 1M - RES'!BB75</f>
        <v>8.4798999999999999E-2</v>
      </c>
      <c r="BC75" s="22">
        <f>' 1M - RES'!BC75</f>
        <v>8.3599999999999994E-2</v>
      </c>
      <c r="BD75" s="22">
        <f>' 1M - RES'!BD75</f>
        <v>7.7064999999999995E-2</v>
      </c>
      <c r="BE75" s="22">
        <f>' 1M - RES'!BE75</f>
        <v>6.7711999999999994E-2</v>
      </c>
      <c r="BF75" s="22">
        <f>' 1M - RES'!BF75</f>
        <v>6.3687999999999995E-2</v>
      </c>
      <c r="BG75" s="22">
        <f>' 1M - RES'!BG75</f>
        <v>6.9373000000000004E-2</v>
      </c>
      <c r="BH75" s="22">
        <f>' 1M - RES'!BH75</f>
        <v>7.9644000000000006E-2</v>
      </c>
      <c r="BI75" s="22">
        <f>' 1M - RES'!BI75</f>
        <v>8.4751999999999994E-2</v>
      </c>
      <c r="BJ75" s="22">
        <f>' 1M - RES'!BJ75</f>
        <v>9.9576999999999999E-2</v>
      </c>
      <c r="BK75" s="22">
        <f>' 1M - RES'!BK75</f>
        <v>0.10352699999999999</v>
      </c>
      <c r="BL75" s="22">
        <f>' 1M - RES'!BL75</f>
        <v>9.0719999999999995E-2</v>
      </c>
      <c r="BM75" s="22">
        <f>' 1M - RES'!BM75</f>
        <v>9.5543000000000003E-2</v>
      </c>
      <c r="BN75" s="22">
        <f>' 1M - RES'!BN75</f>
        <v>8.4798999999999999E-2</v>
      </c>
      <c r="BO75" s="22">
        <f>' 1M - RES'!BO75</f>
        <v>8.3599999999999994E-2</v>
      </c>
      <c r="BP75" s="22">
        <f>' 1M - RES'!BP75</f>
        <v>7.7064999999999995E-2</v>
      </c>
      <c r="BQ75" s="22">
        <f>' 1M - RES'!BQ75</f>
        <v>6.7711999999999994E-2</v>
      </c>
      <c r="BR75" s="22">
        <f>' 1M - RES'!BR75</f>
        <v>6.3687999999999995E-2</v>
      </c>
      <c r="BS75" s="22">
        <f>' 1M - RES'!BS75</f>
        <v>6.9373000000000004E-2</v>
      </c>
      <c r="BT75" s="22">
        <f>' 1M - RES'!BT75</f>
        <v>7.9644000000000006E-2</v>
      </c>
      <c r="BU75" s="22">
        <f>' 1M - RES'!BU75</f>
        <v>8.4751999999999994E-2</v>
      </c>
      <c r="BV75" s="22">
        <f>' 1M - RES'!BV75</f>
        <v>9.9576999999999999E-2</v>
      </c>
      <c r="BW75" s="22">
        <f>' 1M - RES'!BW75</f>
        <v>0.10352699999999999</v>
      </c>
      <c r="BX75" s="22">
        <f>' 1M - RES'!BX75</f>
        <v>9.0719999999999995E-2</v>
      </c>
      <c r="BY75" s="22">
        <f>' 1M - RES'!BY75</f>
        <v>9.5543000000000003E-2</v>
      </c>
      <c r="BZ75" s="22">
        <f>' 1M - RES'!BZ75</f>
        <v>8.4798999999999999E-2</v>
      </c>
      <c r="CA75" s="22">
        <f>' 1M - RES'!CA75</f>
        <v>8.3599999999999994E-2</v>
      </c>
      <c r="CB75" s="22">
        <f>' 1M - RES'!CB75</f>
        <v>7.7064999999999995E-2</v>
      </c>
      <c r="CC75" s="22">
        <f>' 1M - RES'!CC75</f>
        <v>6.7711999999999994E-2</v>
      </c>
      <c r="CD75" s="22">
        <f>' 1M - RES'!CD75</f>
        <v>6.3687999999999995E-2</v>
      </c>
      <c r="CE75" s="22">
        <f>' 1M - RES'!CE75</f>
        <v>6.9373000000000004E-2</v>
      </c>
      <c r="CF75" s="22">
        <f>' 1M - RES'!CF75</f>
        <v>7.9644000000000006E-2</v>
      </c>
      <c r="CG75" s="22">
        <f>' 1M - RES'!CG75</f>
        <v>8.4751999999999994E-2</v>
      </c>
      <c r="CH75" s="26">
        <f>' 1M - RES'!CH75</f>
        <v>9.9576999999999999E-2</v>
      </c>
      <c r="CJ75" s="261">
        <f t="shared" si="68"/>
        <v>1</v>
      </c>
    </row>
    <row r="76" spans="1:88" ht="15" thickBot="1" x14ac:dyDescent="0.35">
      <c r="CJ76" s="243" t="s">
        <v>137</v>
      </c>
    </row>
    <row r="77" spans="1:88" x14ac:dyDescent="0.3">
      <c r="A77" s="20"/>
      <c r="B77" s="539" t="s">
        <v>153</v>
      </c>
      <c r="C77" s="234">
        <f>C65</f>
        <v>43831</v>
      </c>
      <c r="D77" s="234">
        <f t="shared" ref="D77:BO77" si="69">D65</f>
        <v>43862</v>
      </c>
      <c r="E77" s="234">
        <f t="shared" si="69"/>
        <v>43891</v>
      </c>
      <c r="F77" s="234">
        <f t="shared" si="69"/>
        <v>43922</v>
      </c>
      <c r="G77" s="234">
        <f t="shared" si="69"/>
        <v>43952</v>
      </c>
      <c r="H77" s="234">
        <f t="shared" si="69"/>
        <v>43983</v>
      </c>
      <c r="I77" s="234">
        <f t="shared" si="69"/>
        <v>44013</v>
      </c>
      <c r="J77" s="234">
        <f t="shared" si="69"/>
        <v>44044</v>
      </c>
      <c r="K77" s="234">
        <f t="shared" si="69"/>
        <v>44075</v>
      </c>
      <c r="L77" s="234">
        <f t="shared" si="69"/>
        <v>44105</v>
      </c>
      <c r="M77" s="234">
        <f t="shared" si="69"/>
        <v>44136</v>
      </c>
      <c r="N77" s="234">
        <f t="shared" si="69"/>
        <v>44166</v>
      </c>
      <c r="O77" s="234">
        <f t="shared" si="69"/>
        <v>44197</v>
      </c>
      <c r="P77" s="234">
        <f t="shared" si="69"/>
        <v>44228</v>
      </c>
      <c r="Q77" s="234">
        <f t="shared" si="69"/>
        <v>44256</v>
      </c>
      <c r="R77" s="234">
        <f t="shared" si="69"/>
        <v>44287</v>
      </c>
      <c r="S77" s="234">
        <f t="shared" si="69"/>
        <v>44317</v>
      </c>
      <c r="T77" s="234">
        <f t="shared" si="69"/>
        <v>44348</v>
      </c>
      <c r="U77" s="234">
        <f t="shared" si="69"/>
        <v>44378</v>
      </c>
      <c r="V77" s="234">
        <f t="shared" si="69"/>
        <v>44409</v>
      </c>
      <c r="W77" s="234">
        <f t="shared" si="69"/>
        <v>44440</v>
      </c>
      <c r="X77" s="234">
        <f t="shared" si="69"/>
        <v>44470</v>
      </c>
      <c r="Y77" s="234">
        <f t="shared" si="69"/>
        <v>44501</v>
      </c>
      <c r="Z77" s="234">
        <f t="shared" si="69"/>
        <v>44531</v>
      </c>
      <c r="AA77" s="234">
        <f t="shared" si="69"/>
        <v>44562</v>
      </c>
      <c r="AB77" s="234">
        <f t="shared" si="69"/>
        <v>44593</v>
      </c>
      <c r="AC77" s="234">
        <f t="shared" si="69"/>
        <v>44621</v>
      </c>
      <c r="AD77" s="234">
        <f t="shared" si="69"/>
        <v>44652</v>
      </c>
      <c r="AE77" s="234">
        <f t="shared" si="69"/>
        <v>44682</v>
      </c>
      <c r="AF77" s="234">
        <f t="shared" si="69"/>
        <v>44713</v>
      </c>
      <c r="AG77" s="234">
        <f t="shared" si="69"/>
        <v>44743</v>
      </c>
      <c r="AH77" s="234">
        <f t="shared" si="69"/>
        <v>44774</v>
      </c>
      <c r="AI77" s="234">
        <f t="shared" si="69"/>
        <v>44805</v>
      </c>
      <c r="AJ77" s="234">
        <f t="shared" si="69"/>
        <v>44835</v>
      </c>
      <c r="AK77" s="234">
        <f t="shared" si="69"/>
        <v>44866</v>
      </c>
      <c r="AL77" s="234">
        <f t="shared" si="69"/>
        <v>44896</v>
      </c>
      <c r="AM77" s="234">
        <f t="shared" si="69"/>
        <v>44927</v>
      </c>
      <c r="AN77" s="234">
        <f t="shared" si="69"/>
        <v>44958</v>
      </c>
      <c r="AO77" s="234">
        <f t="shared" si="69"/>
        <v>44986</v>
      </c>
      <c r="AP77" s="234">
        <f t="shared" si="69"/>
        <v>45017</v>
      </c>
      <c r="AQ77" s="234">
        <f t="shared" si="69"/>
        <v>45047</v>
      </c>
      <c r="AR77" s="234">
        <f t="shared" si="69"/>
        <v>45078</v>
      </c>
      <c r="AS77" s="234">
        <f t="shared" si="69"/>
        <v>45108</v>
      </c>
      <c r="AT77" s="234">
        <f t="shared" si="69"/>
        <v>45139</v>
      </c>
      <c r="AU77" s="234">
        <f t="shared" si="69"/>
        <v>45170</v>
      </c>
      <c r="AV77" s="234">
        <f t="shared" si="69"/>
        <v>45200</v>
      </c>
      <c r="AW77" s="234">
        <f t="shared" si="69"/>
        <v>45231</v>
      </c>
      <c r="AX77" s="234">
        <f t="shared" si="69"/>
        <v>45261</v>
      </c>
      <c r="AY77" s="234">
        <f t="shared" si="69"/>
        <v>45292</v>
      </c>
      <c r="AZ77" s="234">
        <f t="shared" si="69"/>
        <v>45323</v>
      </c>
      <c r="BA77" s="234">
        <f t="shared" si="69"/>
        <v>45352</v>
      </c>
      <c r="BB77" s="234">
        <f t="shared" si="69"/>
        <v>45383</v>
      </c>
      <c r="BC77" s="234">
        <f t="shared" si="69"/>
        <v>45413</v>
      </c>
      <c r="BD77" s="234">
        <f t="shared" si="69"/>
        <v>45444</v>
      </c>
      <c r="BE77" s="234">
        <f t="shared" si="69"/>
        <v>45474</v>
      </c>
      <c r="BF77" s="234">
        <f t="shared" si="69"/>
        <v>45505</v>
      </c>
      <c r="BG77" s="234">
        <f t="shared" si="69"/>
        <v>45536</v>
      </c>
      <c r="BH77" s="234">
        <f t="shared" si="69"/>
        <v>45566</v>
      </c>
      <c r="BI77" s="234">
        <f t="shared" si="69"/>
        <v>45597</v>
      </c>
      <c r="BJ77" s="234">
        <f t="shared" si="69"/>
        <v>45627</v>
      </c>
      <c r="BK77" s="234">
        <f t="shared" si="69"/>
        <v>45658</v>
      </c>
      <c r="BL77" s="234">
        <f t="shared" si="69"/>
        <v>45689</v>
      </c>
      <c r="BM77" s="234">
        <f t="shared" si="69"/>
        <v>45717</v>
      </c>
      <c r="BN77" s="234">
        <f t="shared" si="69"/>
        <v>45748</v>
      </c>
      <c r="BO77" s="234">
        <f t="shared" si="69"/>
        <v>45778</v>
      </c>
      <c r="BP77" s="234">
        <f t="shared" ref="BP77:CH77" si="70">BP65</f>
        <v>45809</v>
      </c>
      <c r="BQ77" s="234">
        <f t="shared" si="70"/>
        <v>45839</v>
      </c>
      <c r="BR77" s="234">
        <f t="shared" si="70"/>
        <v>45870</v>
      </c>
      <c r="BS77" s="234">
        <f t="shared" si="70"/>
        <v>45901</v>
      </c>
      <c r="BT77" s="234">
        <f t="shared" si="70"/>
        <v>45931</v>
      </c>
      <c r="BU77" s="234">
        <f t="shared" si="70"/>
        <v>45962</v>
      </c>
      <c r="BV77" s="234">
        <f t="shared" si="70"/>
        <v>45992</v>
      </c>
      <c r="BW77" s="234">
        <f t="shared" si="70"/>
        <v>46023</v>
      </c>
      <c r="BX77" s="234">
        <f t="shared" si="70"/>
        <v>46054</v>
      </c>
      <c r="BY77" s="234">
        <f t="shared" si="70"/>
        <v>46082</v>
      </c>
      <c r="BZ77" s="234">
        <f t="shared" si="70"/>
        <v>46113</v>
      </c>
      <c r="CA77" s="234">
        <f t="shared" si="70"/>
        <v>46143</v>
      </c>
      <c r="CB77" s="234">
        <f t="shared" si="70"/>
        <v>46174</v>
      </c>
      <c r="CC77" s="234">
        <f t="shared" si="70"/>
        <v>46204</v>
      </c>
      <c r="CD77" s="234">
        <f t="shared" si="70"/>
        <v>46235</v>
      </c>
      <c r="CE77" s="234">
        <f t="shared" si="70"/>
        <v>46266</v>
      </c>
      <c r="CF77" s="234">
        <f t="shared" si="70"/>
        <v>46296</v>
      </c>
      <c r="CG77" s="234">
        <f t="shared" si="70"/>
        <v>46327</v>
      </c>
      <c r="CH77" s="302">
        <f t="shared" si="70"/>
        <v>46357</v>
      </c>
    </row>
    <row r="78" spans="1:88" ht="15" thickBot="1" x14ac:dyDescent="0.35">
      <c r="A78" s="20"/>
      <c r="B78" s="540"/>
      <c r="C78" s="379">
        <f>' 1M - RES'!C78</f>
        <v>4.0911999999999997E-2</v>
      </c>
      <c r="D78" s="379">
        <f>' 1M - RES'!D78</f>
        <v>4.2255000000000001E-2</v>
      </c>
      <c r="E78" s="379">
        <f>' 1M - RES'!E78</f>
        <v>4.4016E-2</v>
      </c>
      <c r="F78" s="380">
        <f>' 1M - RES'!F78</f>
        <v>4.7618000000000001E-2</v>
      </c>
      <c r="G78" s="380">
        <f>' 1M - RES'!G78</f>
        <v>4.9702000000000003E-2</v>
      </c>
      <c r="H78" s="380">
        <f>' 1M - RES'!H78</f>
        <v>0.104792</v>
      </c>
      <c r="I78" s="380">
        <f>' 1M - RES'!I78</f>
        <v>0.104792</v>
      </c>
      <c r="J78" s="380">
        <f>' 1M - RES'!J78</f>
        <v>0.104792</v>
      </c>
      <c r="K78" s="380">
        <f>' 1M - RES'!K78</f>
        <v>0.104792</v>
      </c>
      <c r="L78" s="380">
        <f>' 1M - RES'!L78</f>
        <v>4.6772000000000001E-2</v>
      </c>
      <c r="M78" s="380">
        <f>' 1M - RES'!M78</f>
        <v>4.9327999999999997E-2</v>
      </c>
      <c r="N78" s="380">
        <f>' 1M - RES'!N78</f>
        <v>4.6037000000000002E-2</v>
      </c>
      <c r="O78" s="380">
        <f>' 1M - RES'!O78</f>
        <v>4.4374999999999998E-2</v>
      </c>
      <c r="P78" s="380">
        <f>' 1M - RES'!P78</f>
        <v>4.5622000000000003E-2</v>
      </c>
      <c r="Q78" s="380">
        <f>' 1M - RES'!Q78</f>
        <v>4.7230000000000001E-2</v>
      </c>
      <c r="R78" s="380">
        <f>' 1M - RES'!R78</f>
        <v>4.7618000000000001E-2</v>
      </c>
      <c r="S78" s="380">
        <f>' 1M - RES'!S78</f>
        <v>4.9702000000000003E-2</v>
      </c>
      <c r="T78" s="380">
        <f>' 1M - RES'!T78</f>
        <v>0.104792</v>
      </c>
      <c r="U78" s="380">
        <f>' 1M - RES'!U78</f>
        <v>0.104792</v>
      </c>
      <c r="V78" s="380">
        <f>' 1M - RES'!V78</f>
        <v>0.104792</v>
      </c>
      <c r="W78" s="380">
        <f>' 1M - RES'!W78</f>
        <v>0.104792</v>
      </c>
      <c r="X78" s="380">
        <f>' 1M - RES'!X78</f>
        <v>4.6772000000000001E-2</v>
      </c>
      <c r="Y78" s="380">
        <f>' 1M - RES'!Y78</f>
        <v>4.9327999999999997E-2</v>
      </c>
      <c r="Z78" s="380">
        <f>' 1M - RES'!Z78</f>
        <v>4.6037000000000002E-2</v>
      </c>
      <c r="AA78" s="380">
        <f>' 1M - RES'!AA78</f>
        <v>4.4374999999999998E-2</v>
      </c>
      <c r="AB78" s="380">
        <f>' 1M - RES'!AB78</f>
        <v>4.5622000000000003E-2</v>
      </c>
      <c r="AC78" s="380">
        <f>' 1M - RES'!AC78</f>
        <v>4.7230000000000001E-2</v>
      </c>
      <c r="AD78" s="380">
        <f>' 1M - RES'!AD78</f>
        <v>4.7618000000000001E-2</v>
      </c>
      <c r="AE78" s="380">
        <f>' 1M - RES'!AE78</f>
        <v>4.9702000000000003E-2</v>
      </c>
      <c r="AF78" s="380">
        <f>' 1M - RES'!AF78</f>
        <v>0.104792</v>
      </c>
      <c r="AG78" s="380">
        <f>' 1M - RES'!AG78</f>
        <v>0.104792</v>
      </c>
      <c r="AH78" s="380">
        <f>' 1M - RES'!AH78</f>
        <v>0.104792</v>
      </c>
      <c r="AI78" s="380">
        <f>' 1M - RES'!AI78</f>
        <v>0.104792</v>
      </c>
      <c r="AJ78" s="380">
        <f>' 1M - RES'!AJ78</f>
        <v>4.6772000000000001E-2</v>
      </c>
      <c r="AK78" s="380">
        <f>' 1M - RES'!AK78</f>
        <v>4.9327999999999997E-2</v>
      </c>
      <c r="AL78" s="380">
        <f>' 1M - RES'!AL78</f>
        <v>4.6037000000000002E-2</v>
      </c>
      <c r="AM78" s="380">
        <f>' 1M - RES'!AM78</f>
        <v>4.4374999999999998E-2</v>
      </c>
      <c r="AN78" s="380">
        <f>' 1M - RES'!AN78</f>
        <v>4.5622000000000003E-2</v>
      </c>
      <c r="AO78" s="380">
        <f>' 1M - RES'!AO78</f>
        <v>4.7230000000000001E-2</v>
      </c>
      <c r="AP78" s="380">
        <f>' 1M - RES'!AP78</f>
        <v>4.7618000000000001E-2</v>
      </c>
      <c r="AQ78" s="380">
        <f>' 1M - RES'!AQ78</f>
        <v>4.9702000000000003E-2</v>
      </c>
      <c r="AR78" s="380">
        <f>' 1M - RES'!AR78</f>
        <v>0.104792</v>
      </c>
      <c r="AS78" s="380">
        <f>' 1M - RES'!AS78</f>
        <v>0.104792</v>
      </c>
      <c r="AT78" s="380">
        <f>' 1M - RES'!AT78</f>
        <v>0.104792</v>
      </c>
      <c r="AU78" s="380">
        <f>' 1M - RES'!AU78</f>
        <v>0.104792</v>
      </c>
      <c r="AV78" s="380">
        <f>' 1M - RES'!AV78</f>
        <v>4.6772000000000001E-2</v>
      </c>
      <c r="AW78" s="380">
        <f>' 1M - RES'!AW78</f>
        <v>4.9327999999999997E-2</v>
      </c>
      <c r="AX78" s="380">
        <f>' 1M - RES'!AX78</f>
        <v>4.6037000000000002E-2</v>
      </c>
      <c r="AY78" s="380">
        <f>' 1M - RES'!AY78</f>
        <v>4.4374999999999998E-2</v>
      </c>
      <c r="AZ78" s="380">
        <f>' 1M - RES'!AZ78</f>
        <v>4.5622000000000003E-2</v>
      </c>
      <c r="BA78" s="380">
        <f>' 1M - RES'!BA78</f>
        <v>4.7230000000000001E-2</v>
      </c>
      <c r="BB78" s="380">
        <f>' 1M - RES'!BB78</f>
        <v>4.7618000000000001E-2</v>
      </c>
      <c r="BC78" s="380">
        <f>' 1M - RES'!BC78</f>
        <v>4.9702000000000003E-2</v>
      </c>
      <c r="BD78" s="380">
        <f>' 1M - RES'!BD78</f>
        <v>0.104792</v>
      </c>
      <c r="BE78" s="380">
        <f>' 1M - RES'!BE78</f>
        <v>0.104792</v>
      </c>
      <c r="BF78" s="380">
        <f>' 1M - RES'!BF78</f>
        <v>0.104792</v>
      </c>
      <c r="BG78" s="380">
        <f>' 1M - RES'!BG78</f>
        <v>0.104792</v>
      </c>
      <c r="BH78" s="380">
        <f>' 1M - RES'!BH78</f>
        <v>4.6772000000000001E-2</v>
      </c>
      <c r="BI78" s="380">
        <f>' 1M - RES'!BI78</f>
        <v>4.9327999999999997E-2</v>
      </c>
      <c r="BJ78" s="380">
        <f>' 1M - RES'!BJ78</f>
        <v>4.6037000000000002E-2</v>
      </c>
      <c r="BK78" s="380">
        <f>' 1M - RES'!BK78</f>
        <v>4.4374999999999998E-2</v>
      </c>
      <c r="BL78" s="380">
        <f>' 1M - RES'!BL78</f>
        <v>4.5622000000000003E-2</v>
      </c>
      <c r="BM78" s="380">
        <f>' 1M - RES'!BM78</f>
        <v>4.7230000000000001E-2</v>
      </c>
      <c r="BN78" s="380">
        <f>' 1M - RES'!BN78</f>
        <v>4.7618000000000001E-2</v>
      </c>
      <c r="BO78" s="380">
        <f>' 1M - RES'!BO78</f>
        <v>4.9702000000000003E-2</v>
      </c>
      <c r="BP78" s="380">
        <f>' 1M - RES'!BP78</f>
        <v>0.104792</v>
      </c>
      <c r="BQ78" s="380">
        <f>' 1M - RES'!BQ78</f>
        <v>0.104792</v>
      </c>
      <c r="BR78" s="380">
        <f>' 1M - RES'!BR78</f>
        <v>0.104792</v>
      </c>
      <c r="BS78" s="380">
        <f>' 1M - RES'!BS78</f>
        <v>0.104792</v>
      </c>
      <c r="BT78" s="380">
        <f>' 1M - RES'!BT78</f>
        <v>4.6772000000000001E-2</v>
      </c>
      <c r="BU78" s="380">
        <f>' 1M - RES'!BU78</f>
        <v>4.9327999999999997E-2</v>
      </c>
      <c r="BV78" s="380">
        <f>' 1M - RES'!BV78</f>
        <v>4.6037000000000002E-2</v>
      </c>
      <c r="BW78" s="380">
        <f>' 1M - RES'!BW78</f>
        <v>4.4374999999999998E-2</v>
      </c>
      <c r="BX78" s="380">
        <f>' 1M - RES'!BX78</f>
        <v>4.5622000000000003E-2</v>
      </c>
      <c r="BY78" s="380">
        <f>' 1M - RES'!BY78</f>
        <v>4.7230000000000001E-2</v>
      </c>
      <c r="BZ78" s="380">
        <f>' 1M - RES'!BZ78</f>
        <v>4.7618000000000001E-2</v>
      </c>
      <c r="CA78" s="380">
        <f>' 1M - RES'!CA78</f>
        <v>4.9702000000000003E-2</v>
      </c>
      <c r="CB78" s="380">
        <f>' 1M - RES'!CB78</f>
        <v>0.104792</v>
      </c>
      <c r="CC78" s="380">
        <f>' 1M - RES'!CC78</f>
        <v>0.104792</v>
      </c>
      <c r="CD78" s="380">
        <f>' 1M - RES'!CD78</f>
        <v>0.104792</v>
      </c>
      <c r="CE78" s="380">
        <f>' 1M - RES'!CE78</f>
        <v>0.104792</v>
      </c>
      <c r="CF78" s="380">
        <f>' 1M - RES'!CF78</f>
        <v>4.6772000000000001E-2</v>
      </c>
      <c r="CG78" s="380">
        <f>' 1M - RES'!CG78</f>
        <v>4.9327999999999997E-2</v>
      </c>
      <c r="CH78" s="384">
        <f>' 1M - RES'!CH78</f>
        <v>4.6037000000000002E-2</v>
      </c>
      <c r="CJ78" s="243" t="s">
        <v>139</v>
      </c>
    </row>
    <row r="79" spans="1:88" x14ac:dyDescent="0.3">
      <c r="CJ79" s="243" t="s">
        <v>140</v>
      </c>
    </row>
    <row r="96" spans="10:10" x14ac:dyDescent="0.3">
      <c r="J96" s="5"/>
    </row>
    <row r="97" spans="4:4" x14ac:dyDescent="0.3">
      <c r="D97" s="6"/>
    </row>
  </sheetData>
  <mergeCells count="7">
    <mergeCell ref="A49:A62"/>
    <mergeCell ref="A65:A75"/>
    <mergeCell ref="B77:B78"/>
    <mergeCell ref="C3:O3"/>
    <mergeCell ref="A4:A16"/>
    <mergeCell ref="A19:A31"/>
    <mergeCell ref="A34:A46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CJ112"/>
  <sheetViews>
    <sheetView zoomScale="80" zoomScaleNormal="80" workbookViewId="0">
      <pane xSplit="2" topLeftCell="H1" activePane="topRight" state="frozen"/>
      <selection activeCell="G51" sqref="G51"/>
      <selection pane="topRight" activeCell="C2" sqref="C2:CH2"/>
    </sheetView>
  </sheetViews>
  <sheetFormatPr defaultRowHeight="14.4" x14ac:dyDescent="0.3"/>
  <cols>
    <col min="1" max="1" width="9.44140625" customWidth="1"/>
    <col min="2" max="2" width="24.77734375" customWidth="1"/>
    <col min="3" max="3" width="15.77734375" bestFit="1" customWidth="1"/>
    <col min="4" max="9" width="13.77734375" customWidth="1"/>
    <col min="10" max="16" width="14.21875" bestFit="1" customWidth="1"/>
    <col min="17" max="84" width="14.21875" customWidth="1"/>
    <col min="85" max="86" width="14.21875" bestFit="1" customWidth="1"/>
    <col min="87" max="88" width="10.5546875" bestFit="1" customWidth="1"/>
    <col min="99" max="99" width="9.21875" customWidth="1"/>
  </cols>
  <sheetData>
    <row r="1" spans="1:88" s="2" customFormat="1" ht="15" thickBot="1" x14ac:dyDescent="0.3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" thickBot="1" x14ac:dyDescent="0.35">
      <c r="A2" s="19"/>
      <c r="B2" s="36" t="s">
        <v>121</v>
      </c>
      <c r="C2" s="472">
        <f>' 1M - RES'!C2</f>
        <v>0.79015470747957905</v>
      </c>
      <c r="D2" s="472">
        <f>C2</f>
        <v>0.79015470747957905</v>
      </c>
      <c r="E2" s="470">
        <f t="shared" ref="E2:BP2" si="0">D2</f>
        <v>0.79015470747957905</v>
      </c>
      <c r="F2" s="474">
        <f t="shared" si="0"/>
        <v>0.79015470747957905</v>
      </c>
      <c r="G2" s="474">
        <f t="shared" si="0"/>
        <v>0.79015470747957905</v>
      </c>
      <c r="H2" s="474">
        <f t="shared" si="0"/>
        <v>0.79015470747957905</v>
      </c>
      <c r="I2" s="474">
        <f t="shared" si="0"/>
        <v>0.79015470747957905</v>
      </c>
      <c r="J2" s="474">
        <f t="shared" si="0"/>
        <v>0.79015470747957905</v>
      </c>
      <c r="K2" s="474">
        <f t="shared" si="0"/>
        <v>0.79015470747957905</v>
      </c>
      <c r="L2" s="474">
        <f t="shared" si="0"/>
        <v>0.79015470747957905</v>
      </c>
      <c r="M2" s="474">
        <f t="shared" si="0"/>
        <v>0.79015470747957905</v>
      </c>
      <c r="N2" s="474">
        <f t="shared" si="0"/>
        <v>0.79015470747957905</v>
      </c>
      <c r="O2" s="474">
        <f t="shared" si="0"/>
        <v>0.79015470747957905</v>
      </c>
      <c r="P2" s="474">
        <f t="shared" si="0"/>
        <v>0.79015470747957905</v>
      </c>
      <c r="Q2" s="474">
        <f t="shared" si="0"/>
        <v>0.79015470747957905</v>
      </c>
      <c r="R2" s="474">
        <f t="shared" si="0"/>
        <v>0.79015470747957905</v>
      </c>
      <c r="S2" s="474">
        <f t="shared" si="0"/>
        <v>0.79015470747957905</v>
      </c>
      <c r="T2" s="474">
        <f t="shared" si="0"/>
        <v>0.79015470747957905</v>
      </c>
      <c r="U2" s="474">
        <f t="shared" si="0"/>
        <v>0.79015470747957905</v>
      </c>
      <c r="V2" s="474">
        <f t="shared" si="0"/>
        <v>0.79015470747957905</v>
      </c>
      <c r="W2" s="474">
        <f t="shared" si="0"/>
        <v>0.79015470747957905</v>
      </c>
      <c r="X2" s="474">
        <f t="shared" si="0"/>
        <v>0.79015470747957905</v>
      </c>
      <c r="Y2" s="474">
        <f t="shared" si="0"/>
        <v>0.79015470747957905</v>
      </c>
      <c r="Z2" s="474">
        <f t="shared" si="0"/>
        <v>0.79015470747957905</v>
      </c>
      <c r="AA2" s="474">
        <f t="shared" si="0"/>
        <v>0.79015470747957905</v>
      </c>
      <c r="AB2" s="474">
        <f t="shared" si="0"/>
        <v>0.79015470747957905</v>
      </c>
      <c r="AC2" s="474">
        <f t="shared" si="0"/>
        <v>0.79015470747957905</v>
      </c>
      <c r="AD2" s="474">
        <f t="shared" si="0"/>
        <v>0.79015470747957905</v>
      </c>
      <c r="AE2" s="474">
        <f t="shared" si="0"/>
        <v>0.79015470747957905</v>
      </c>
      <c r="AF2" s="474">
        <f t="shared" si="0"/>
        <v>0.79015470747957905</v>
      </c>
      <c r="AG2" s="474">
        <f t="shared" si="0"/>
        <v>0.79015470747957905</v>
      </c>
      <c r="AH2" s="474">
        <f t="shared" si="0"/>
        <v>0.79015470747957905</v>
      </c>
      <c r="AI2" s="474">
        <f t="shared" si="0"/>
        <v>0.79015470747957905</v>
      </c>
      <c r="AJ2" s="474">
        <f t="shared" si="0"/>
        <v>0.79015470747957905</v>
      </c>
      <c r="AK2" s="474">
        <f t="shared" si="0"/>
        <v>0.79015470747957905</v>
      </c>
      <c r="AL2" s="474">
        <f t="shared" si="0"/>
        <v>0.79015470747957905</v>
      </c>
      <c r="AM2" s="474">
        <f t="shared" si="0"/>
        <v>0.79015470747957905</v>
      </c>
      <c r="AN2" s="474">
        <f t="shared" si="0"/>
        <v>0.79015470747957905</v>
      </c>
      <c r="AO2" s="474">
        <f t="shared" si="0"/>
        <v>0.79015470747957905</v>
      </c>
      <c r="AP2" s="474">
        <f t="shared" si="0"/>
        <v>0.79015470747957905</v>
      </c>
      <c r="AQ2" s="474">
        <f t="shared" si="0"/>
        <v>0.79015470747957905</v>
      </c>
      <c r="AR2" s="474">
        <f t="shared" si="0"/>
        <v>0.79015470747957905</v>
      </c>
      <c r="AS2" s="474">
        <f t="shared" si="0"/>
        <v>0.79015470747957905</v>
      </c>
      <c r="AT2" s="474">
        <f t="shared" si="0"/>
        <v>0.79015470747957905</v>
      </c>
      <c r="AU2" s="474">
        <f t="shared" si="0"/>
        <v>0.79015470747957905</v>
      </c>
      <c r="AV2" s="474">
        <f t="shared" si="0"/>
        <v>0.79015470747957905</v>
      </c>
      <c r="AW2" s="474">
        <f t="shared" si="0"/>
        <v>0.79015470747957905</v>
      </c>
      <c r="AX2" s="474">
        <f t="shared" si="0"/>
        <v>0.79015470747957905</v>
      </c>
      <c r="AY2" s="474">
        <f t="shared" si="0"/>
        <v>0.79015470747957905</v>
      </c>
      <c r="AZ2" s="474">
        <f t="shared" si="0"/>
        <v>0.79015470747957905</v>
      </c>
      <c r="BA2" s="474">
        <f t="shared" si="0"/>
        <v>0.79015470747957905</v>
      </c>
      <c r="BB2" s="474">
        <f t="shared" si="0"/>
        <v>0.79015470747957905</v>
      </c>
      <c r="BC2" s="474">
        <f t="shared" si="0"/>
        <v>0.79015470747957905</v>
      </c>
      <c r="BD2" s="474">
        <f t="shared" si="0"/>
        <v>0.79015470747957905</v>
      </c>
      <c r="BE2" s="474">
        <f t="shared" si="0"/>
        <v>0.79015470747957905</v>
      </c>
      <c r="BF2" s="474">
        <f t="shared" si="0"/>
        <v>0.79015470747957905</v>
      </c>
      <c r="BG2" s="474">
        <f t="shared" si="0"/>
        <v>0.79015470747957905</v>
      </c>
      <c r="BH2" s="474">
        <f t="shared" si="0"/>
        <v>0.79015470747957905</v>
      </c>
      <c r="BI2" s="474">
        <f t="shared" si="0"/>
        <v>0.79015470747957905</v>
      </c>
      <c r="BJ2" s="474">
        <f t="shared" si="0"/>
        <v>0.79015470747957905</v>
      </c>
      <c r="BK2" s="474">
        <f t="shared" si="0"/>
        <v>0.79015470747957905</v>
      </c>
      <c r="BL2" s="474">
        <f t="shared" si="0"/>
        <v>0.79015470747957905</v>
      </c>
      <c r="BM2" s="474">
        <f t="shared" si="0"/>
        <v>0.79015470747957905</v>
      </c>
      <c r="BN2" s="474">
        <f t="shared" si="0"/>
        <v>0.79015470747957905</v>
      </c>
      <c r="BO2" s="474">
        <f t="shared" si="0"/>
        <v>0.79015470747957905</v>
      </c>
      <c r="BP2" s="474">
        <f t="shared" si="0"/>
        <v>0.79015470747957905</v>
      </c>
      <c r="BQ2" s="474">
        <f t="shared" ref="BQ2:CH2" si="1">BP2</f>
        <v>0.79015470747957905</v>
      </c>
      <c r="BR2" s="474">
        <f t="shared" si="1"/>
        <v>0.79015470747957905</v>
      </c>
      <c r="BS2" s="474">
        <f t="shared" si="1"/>
        <v>0.79015470747957905</v>
      </c>
      <c r="BT2" s="474">
        <f t="shared" si="1"/>
        <v>0.79015470747957905</v>
      </c>
      <c r="BU2" s="474">
        <f t="shared" si="1"/>
        <v>0.79015470747957905</v>
      </c>
      <c r="BV2" s="474">
        <f t="shared" si="1"/>
        <v>0.79015470747957905</v>
      </c>
      <c r="BW2" s="474">
        <f t="shared" si="1"/>
        <v>0.79015470747957905</v>
      </c>
      <c r="BX2" s="474">
        <f t="shared" si="1"/>
        <v>0.79015470747957905</v>
      </c>
      <c r="BY2" s="474">
        <f t="shared" si="1"/>
        <v>0.79015470747957905</v>
      </c>
      <c r="BZ2" s="474">
        <f t="shared" si="1"/>
        <v>0.79015470747957905</v>
      </c>
      <c r="CA2" s="474">
        <f t="shared" si="1"/>
        <v>0.79015470747957905</v>
      </c>
      <c r="CB2" s="474">
        <f t="shared" si="1"/>
        <v>0.79015470747957905</v>
      </c>
      <c r="CC2" s="474">
        <f t="shared" si="1"/>
        <v>0.79015470747957905</v>
      </c>
      <c r="CD2" s="474">
        <f t="shared" si="1"/>
        <v>0.79015470747957905</v>
      </c>
      <c r="CE2" s="474">
        <f t="shared" si="1"/>
        <v>0.79015470747957905</v>
      </c>
      <c r="CF2" s="474">
        <f t="shared" si="1"/>
        <v>0.79015470747957905</v>
      </c>
      <c r="CG2" s="474">
        <f t="shared" si="1"/>
        <v>0.79015470747957905</v>
      </c>
      <c r="CH2" s="475">
        <f t="shared" si="1"/>
        <v>0.79015470747957905</v>
      </c>
    </row>
    <row r="3" spans="1:88" s="7" customFormat="1" ht="15" thickBot="1" x14ac:dyDescent="0.3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x14ac:dyDescent="0.3">
      <c r="A4" s="541" t="s">
        <v>123</v>
      </c>
      <c r="B4" s="18" t="s">
        <v>124</v>
      </c>
      <c r="C4" s="292">
        <v>43831</v>
      </c>
      <c r="D4" s="292">
        <v>43862</v>
      </c>
      <c r="E4" s="292">
        <v>43891</v>
      </c>
      <c r="F4" s="292">
        <v>43922</v>
      </c>
      <c r="G4" s="292">
        <v>43952</v>
      </c>
      <c r="H4" s="292">
        <v>43983</v>
      </c>
      <c r="I4" s="292">
        <v>44013</v>
      </c>
      <c r="J4" s="292">
        <v>44044</v>
      </c>
      <c r="K4" s="292">
        <v>44075</v>
      </c>
      <c r="L4" s="292">
        <v>44105</v>
      </c>
      <c r="M4" s="292">
        <v>44136</v>
      </c>
      <c r="N4" s="292">
        <v>44166</v>
      </c>
      <c r="O4" s="292">
        <v>44197</v>
      </c>
      <c r="P4" s="292">
        <v>44228</v>
      </c>
      <c r="Q4" s="292">
        <v>44256</v>
      </c>
      <c r="R4" s="292">
        <v>44287</v>
      </c>
      <c r="S4" s="292">
        <v>44317</v>
      </c>
      <c r="T4" s="292">
        <v>44348</v>
      </c>
      <c r="U4" s="292">
        <v>44378</v>
      </c>
      <c r="V4" s="292">
        <v>44409</v>
      </c>
      <c r="W4" s="292">
        <v>44440</v>
      </c>
      <c r="X4" s="292">
        <v>44470</v>
      </c>
      <c r="Y4" s="292">
        <v>44501</v>
      </c>
      <c r="Z4" s="292">
        <v>44531</v>
      </c>
      <c r="AA4" s="292">
        <v>44562</v>
      </c>
      <c r="AB4" s="292">
        <v>44593</v>
      </c>
      <c r="AC4" s="292">
        <v>44621</v>
      </c>
      <c r="AD4" s="292">
        <v>44652</v>
      </c>
      <c r="AE4" s="292">
        <v>44682</v>
      </c>
      <c r="AF4" s="292">
        <v>44713</v>
      </c>
      <c r="AG4" s="292">
        <v>44743</v>
      </c>
      <c r="AH4" s="292">
        <v>44774</v>
      </c>
      <c r="AI4" s="292">
        <v>44805</v>
      </c>
      <c r="AJ4" s="292">
        <v>44835</v>
      </c>
      <c r="AK4" s="292">
        <v>44866</v>
      </c>
      <c r="AL4" s="292">
        <v>44896</v>
      </c>
      <c r="AM4" s="292">
        <v>44927</v>
      </c>
      <c r="AN4" s="292">
        <v>44958</v>
      </c>
      <c r="AO4" s="292">
        <v>44986</v>
      </c>
      <c r="AP4" s="292">
        <v>45017</v>
      </c>
      <c r="AQ4" s="292">
        <v>45047</v>
      </c>
      <c r="AR4" s="292">
        <v>45078</v>
      </c>
      <c r="AS4" s="292">
        <v>45108</v>
      </c>
      <c r="AT4" s="292">
        <v>45139</v>
      </c>
      <c r="AU4" s="292">
        <v>45170</v>
      </c>
      <c r="AV4" s="292">
        <v>45200</v>
      </c>
      <c r="AW4" s="292">
        <v>45231</v>
      </c>
      <c r="AX4" s="292">
        <v>45261</v>
      </c>
      <c r="AY4" s="292">
        <v>45292</v>
      </c>
      <c r="AZ4" s="292">
        <v>45323</v>
      </c>
      <c r="BA4" s="292">
        <v>45352</v>
      </c>
      <c r="BB4" s="292">
        <v>45383</v>
      </c>
      <c r="BC4" s="292">
        <v>45413</v>
      </c>
      <c r="BD4" s="292">
        <v>45444</v>
      </c>
      <c r="BE4" s="292">
        <v>45474</v>
      </c>
      <c r="BF4" s="292">
        <v>45505</v>
      </c>
      <c r="BG4" s="292">
        <v>45536</v>
      </c>
      <c r="BH4" s="292">
        <v>45566</v>
      </c>
      <c r="BI4" s="292">
        <v>45597</v>
      </c>
      <c r="BJ4" s="292">
        <v>45627</v>
      </c>
      <c r="BK4" s="292">
        <v>45658</v>
      </c>
      <c r="BL4" s="292">
        <v>45689</v>
      </c>
      <c r="BM4" s="292">
        <v>45717</v>
      </c>
      <c r="BN4" s="292">
        <v>45748</v>
      </c>
      <c r="BO4" s="292">
        <v>45778</v>
      </c>
      <c r="BP4" s="292">
        <v>45809</v>
      </c>
      <c r="BQ4" s="292">
        <v>45839</v>
      </c>
      <c r="BR4" s="292">
        <v>45870</v>
      </c>
      <c r="BS4" s="292">
        <v>45901</v>
      </c>
      <c r="BT4" s="292">
        <v>45931</v>
      </c>
      <c r="BU4" s="292">
        <v>45962</v>
      </c>
      <c r="BV4" s="292">
        <v>45992</v>
      </c>
      <c r="BW4" s="292">
        <v>46023</v>
      </c>
      <c r="BX4" s="292">
        <v>46054</v>
      </c>
      <c r="BY4" s="292">
        <v>46082</v>
      </c>
      <c r="BZ4" s="292">
        <v>46113</v>
      </c>
      <c r="CA4" s="292">
        <v>46143</v>
      </c>
      <c r="CB4" s="292">
        <v>46174</v>
      </c>
      <c r="CC4" s="292">
        <v>46204</v>
      </c>
      <c r="CD4" s="292">
        <v>46235</v>
      </c>
      <c r="CE4" s="292">
        <v>46266</v>
      </c>
      <c r="CF4" s="292">
        <v>46296</v>
      </c>
      <c r="CG4" s="292">
        <v>46327</v>
      </c>
      <c r="CH4" s="293">
        <v>46357</v>
      </c>
    </row>
    <row r="5" spans="1:88" ht="15" customHeight="1" x14ac:dyDescent="0.3">
      <c r="A5" s="542"/>
      <c r="B5" s="11" t="s">
        <v>141</v>
      </c>
      <c r="C5" s="3">
        <f>'BIZ kWh ENTRY'!C180</f>
        <v>0</v>
      </c>
      <c r="D5" s="3">
        <f>'BIZ kWh ENTRY'!D180</f>
        <v>0</v>
      </c>
      <c r="E5" s="3">
        <f>'BIZ kWh ENTRY'!E180</f>
        <v>0</v>
      </c>
      <c r="F5" s="3">
        <f>'BIZ kWh ENTRY'!F180</f>
        <v>0</v>
      </c>
      <c r="G5" s="3">
        <f>'BIZ kWh ENTRY'!G180</f>
        <v>0</v>
      </c>
      <c r="H5" s="3">
        <f>'BIZ kWh ENTRY'!H180</f>
        <v>0</v>
      </c>
      <c r="I5" s="3">
        <f>'BIZ kWh ENTRY'!I180</f>
        <v>0</v>
      </c>
      <c r="J5" s="3">
        <f>'BIZ kWh ENTRY'!J180</f>
        <v>0</v>
      </c>
      <c r="K5" s="3">
        <f>'BIZ kWh ENTRY'!K180</f>
        <v>0</v>
      </c>
      <c r="L5" s="3">
        <f>'BIZ kWh ENTRY'!L180</f>
        <v>0</v>
      </c>
      <c r="M5" s="3">
        <f>'BIZ kWh ENTRY'!M180</f>
        <v>0</v>
      </c>
      <c r="N5" s="3">
        <f>'BIZ kWh ENTRY'!N180</f>
        <v>0</v>
      </c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250"/>
    </row>
    <row r="6" spans="1:88" x14ac:dyDescent="0.3">
      <c r="A6" s="542"/>
      <c r="B6" s="13" t="s">
        <v>59</v>
      </c>
      <c r="C6" s="3">
        <f>'BIZ kWh ENTRY'!C181</f>
        <v>0</v>
      </c>
      <c r="D6" s="3">
        <f>'BIZ kWh ENTRY'!D181</f>
        <v>0</v>
      </c>
      <c r="E6" s="3">
        <f>'BIZ kWh ENTRY'!E181</f>
        <v>0</v>
      </c>
      <c r="F6" s="3">
        <f>'BIZ kWh ENTRY'!F181</f>
        <v>0</v>
      </c>
      <c r="G6" s="3">
        <f>'BIZ kWh ENTRY'!G181</f>
        <v>0</v>
      </c>
      <c r="H6" s="3">
        <f>'BIZ kWh ENTRY'!H181</f>
        <v>0</v>
      </c>
      <c r="I6" s="3">
        <f>'BIZ kWh ENTRY'!I181</f>
        <v>0</v>
      </c>
      <c r="J6" s="3">
        <f>'BIZ kWh ENTRY'!J181</f>
        <v>0</v>
      </c>
      <c r="K6" s="3">
        <f>'BIZ kWh ENTRY'!K181</f>
        <v>0</v>
      </c>
      <c r="L6" s="3">
        <f>'BIZ kWh ENTRY'!L181</f>
        <v>0</v>
      </c>
      <c r="M6" s="3">
        <f>'BIZ kWh ENTRY'!M181</f>
        <v>0</v>
      </c>
      <c r="N6" s="3">
        <f>'BIZ kWh ENTRY'!N181</f>
        <v>0</v>
      </c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250"/>
    </row>
    <row r="7" spans="1:88" x14ac:dyDescent="0.3">
      <c r="A7" s="542"/>
      <c r="B7" s="11" t="s">
        <v>142</v>
      </c>
      <c r="C7" s="3">
        <f>'BIZ kWh ENTRY'!C182</f>
        <v>0</v>
      </c>
      <c r="D7" s="3">
        <f>'BIZ kWh ENTRY'!D182</f>
        <v>0</v>
      </c>
      <c r="E7" s="3">
        <f>'BIZ kWh ENTRY'!E182</f>
        <v>0</v>
      </c>
      <c r="F7" s="3">
        <f>'BIZ kWh ENTRY'!F182</f>
        <v>0</v>
      </c>
      <c r="G7" s="3">
        <f>'BIZ kWh ENTRY'!G182</f>
        <v>0</v>
      </c>
      <c r="H7" s="3">
        <f>'BIZ kWh ENTRY'!H182</f>
        <v>0</v>
      </c>
      <c r="I7" s="3">
        <f>'BIZ kWh ENTRY'!I182</f>
        <v>0</v>
      </c>
      <c r="J7" s="3">
        <f>'BIZ kWh ENTRY'!J182</f>
        <v>0</v>
      </c>
      <c r="K7" s="3">
        <f>'BIZ kWh ENTRY'!K182</f>
        <v>0</v>
      </c>
      <c r="L7" s="3">
        <f>'BIZ kWh ENTRY'!L182</f>
        <v>0</v>
      </c>
      <c r="M7" s="3">
        <f>'BIZ kWh ENTRY'!M182</f>
        <v>0</v>
      </c>
      <c r="N7" s="3">
        <f>'BIZ kWh ENTRY'!N182</f>
        <v>0</v>
      </c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250"/>
    </row>
    <row r="8" spans="1:88" x14ac:dyDescent="0.3">
      <c r="A8" s="542"/>
      <c r="B8" s="11" t="s">
        <v>60</v>
      </c>
      <c r="C8" s="3">
        <f>'BIZ kWh ENTRY'!C183</f>
        <v>0</v>
      </c>
      <c r="D8" s="3">
        <f>'BIZ kWh ENTRY'!D183</f>
        <v>0</v>
      </c>
      <c r="E8" s="3">
        <f>'BIZ kWh ENTRY'!E183</f>
        <v>0</v>
      </c>
      <c r="F8" s="3">
        <f>'BIZ kWh ENTRY'!F183</f>
        <v>0</v>
      </c>
      <c r="G8" s="3">
        <f>'BIZ kWh ENTRY'!G183</f>
        <v>0</v>
      </c>
      <c r="H8" s="3">
        <f>'BIZ kWh ENTRY'!H183</f>
        <v>0</v>
      </c>
      <c r="I8" s="3">
        <f>'BIZ kWh ENTRY'!I183</f>
        <v>0</v>
      </c>
      <c r="J8" s="3">
        <f>'BIZ kWh ENTRY'!J183</f>
        <v>0</v>
      </c>
      <c r="K8" s="3">
        <f>'BIZ kWh ENTRY'!K183</f>
        <v>0</v>
      </c>
      <c r="L8" s="3">
        <f>'BIZ kWh ENTRY'!L183</f>
        <v>0</v>
      </c>
      <c r="M8" s="3">
        <f>'BIZ kWh ENTRY'!M183</f>
        <v>0</v>
      </c>
      <c r="N8" s="3">
        <f>'BIZ kWh ENTRY'!N183</f>
        <v>0</v>
      </c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199"/>
      <c r="BS8" s="199"/>
      <c r="BT8" s="199"/>
      <c r="BU8" s="199"/>
      <c r="BV8" s="199"/>
      <c r="BW8" s="199"/>
      <c r="BX8" s="199"/>
      <c r="BY8" s="199"/>
      <c r="BZ8" s="199"/>
      <c r="CA8" s="199"/>
      <c r="CB8" s="199"/>
      <c r="CC8" s="199"/>
      <c r="CD8" s="199"/>
      <c r="CE8" s="199"/>
      <c r="CF8" s="199"/>
      <c r="CG8" s="199"/>
      <c r="CH8" s="250"/>
    </row>
    <row r="9" spans="1:88" x14ac:dyDescent="0.3">
      <c r="A9" s="542"/>
      <c r="B9" s="13" t="s">
        <v>143</v>
      </c>
      <c r="C9" s="3">
        <f>'BIZ kWh ENTRY'!C184</f>
        <v>0</v>
      </c>
      <c r="D9" s="3">
        <f>'BIZ kWh ENTRY'!D184</f>
        <v>0</v>
      </c>
      <c r="E9" s="3">
        <f>'BIZ kWh ENTRY'!E184</f>
        <v>0</v>
      </c>
      <c r="F9" s="3">
        <f>'BIZ kWh ENTRY'!F184</f>
        <v>0</v>
      </c>
      <c r="G9" s="3">
        <f>'BIZ kWh ENTRY'!G184</f>
        <v>0</v>
      </c>
      <c r="H9" s="3">
        <f>'BIZ kWh ENTRY'!H184</f>
        <v>0</v>
      </c>
      <c r="I9" s="3">
        <f>'BIZ kWh ENTRY'!I184</f>
        <v>0</v>
      </c>
      <c r="J9" s="3">
        <f>'BIZ kWh ENTRY'!J184</f>
        <v>0</v>
      </c>
      <c r="K9" s="3">
        <f>'BIZ kWh ENTRY'!K184</f>
        <v>0</v>
      </c>
      <c r="L9" s="3">
        <f>'BIZ kWh ENTRY'!L184</f>
        <v>0</v>
      </c>
      <c r="M9" s="3">
        <f>'BIZ kWh ENTRY'!M184</f>
        <v>0</v>
      </c>
      <c r="N9" s="3">
        <f>'BIZ kWh ENTRY'!N184</f>
        <v>0</v>
      </c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199"/>
      <c r="AT9" s="199"/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199"/>
      <c r="BG9" s="199"/>
      <c r="BH9" s="199"/>
      <c r="BI9" s="199"/>
      <c r="BJ9" s="199"/>
      <c r="BK9" s="199"/>
      <c r="BL9" s="199"/>
      <c r="BM9" s="199"/>
      <c r="BN9" s="199"/>
      <c r="BO9" s="199"/>
      <c r="BP9" s="199"/>
      <c r="BQ9" s="199"/>
      <c r="BR9" s="199"/>
      <c r="BS9" s="199"/>
      <c r="BT9" s="199"/>
      <c r="BU9" s="199"/>
      <c r="BV9" s="199"/>
      <c r="BW9" s="199"/>
      <c r="BX9" s="199"/>
      <c r="BY9" s="199"/>
      <c r="BZ9" s="199"/>
      <c r="CA9" s="199"/>
      <c r="CB9" s="199"/>
      <c r="CC9" s="199"/>
      <c r="CD9" s="199"/>
      <c r="CE9" s="199"/>
      <c r="CF9" s="199"/>
      <c r="CG9" s="199"/>
      <c r="CH9" s="250"/>
    </row>
    <row r="10" spans="1:88" x14ac:dyDescent="0.3">
      <c r="A10" s="542"/>
      <c r="B10" s="11" t="s">
        <v>62</v>
      </c>
      <c r="C10" s="3">
        <f>'BIZ kWh ENTRY'!C185</f>
        <v>0</v>
      </c>
      <c r="D10" s="3">
        <f>'BIZ kWh ENTRY'!D185</f>
        <v>0</v>
      </c>
      <c r="E10" s="3">
        <f>'BIZ kWh ENTRY'!E185</f>
        <v>0</v>
      </c>
      <c r="F10" s="3">
        <f>'BIZ kWh ENTRY'!F185</f>
        <v>0</v>
      </c>
      <c r="G10" s="3">
        <f>'BIZ kWh ENTRY'!G185</f>
        <v>0</v>
      </c>
      <c r="H10" s="3">
        <f>'BIZ kWh ENTRY'!H185</f>
        <v>0</v>
      </c>
      <c r="I10" s="3">
        <f>'BIZ kWh ENTRY'!I185</f>
        <v>0</v>
      </c>
      <c r="J10" s="3">
        <f>'BIZ kWh ENTRY'!J185</f>
        <v>0</v>
      </c>
      <c r="K10" s="3">
        <f>'BIZ kWh ENTRY'!K185</f>
        <v>0</v>
      </c>
      <c r="L10" s="3">
        <f>'BIZ kWh ENTRY'!L185</f>
        <v>0</v>
      </c>
      <c r="M10" s="3">
        <f>'BIZ kWh ENTRY'!M185</f>
        <v>0</v>
      </c>
      <c r="N10" s="3">
        <f>'BIZ kWh ENTRY'!N185</f>
        <v>0</v>
      </c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199"/>
      <c r="BE10" s="199"/>
      <c r="BF10" s="199"/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199"/>
      <c r="BS10" s="199"/>
      <c r="BT10" s="199"/>
      <c r="BU10" s="199"/>
      <c r="BV10" s="199"/>
      <c r="BW10" s="199"/>
      <c r="BX10" s="199"/>
      <c r="BY10" s="199"/>
      <c r="BZ10" s="199"/>
      <c r="CA10" s="199"/>
      <c r="CB10" s="199"/>
      <c r="CC10" s="199"/>
      <c r="CD10" s="199"/>
      <c r="CE10" s="199"/>
      <c r="CF10" s="199"/>
      <c r="CG10" s="199"/>
      <c r="CH10" s="250"/>
    </row>
    <row r="11" spans="1:88" x14ac:dyDescent="0.3">
      <c r="A11" s="542"/>
      <c r="B11" s="11" t="s">
        <v>63</v>
      </c>
      <c r="C11" s="3">
        <f>'BIZ kWh ENTRY'!C186</f>
        <v>0</v>
      </c>
      <c r="D11" s="3">
        <f>'BIZ kWh ENTRY'!D186</f>
        <v>0</v>
      </c>
      <c r="E11" s="3">
        <f>'BIZ kWh ENTRY'!E186</f>
        <v>0</v>
      </c>
      <c r="F11" s="3">
        <f>'BIZ kWh ENTRY'!F186</f>
        <v>0</v>
      </c>
      <c r="G11" s="3">
        <f>'BIZ kWh ENTRY'!G186</f>
        <v>0</v>
      </c>
      <c r="H11" s="3">
        <f>'BIZ kWh ENTRY'!H186</f>
        <v>0</v>
      </c>
      <c r="I11" s="3">
        <f>'BIZ kWh ENTRY'!I186</f>
        <v>0</v>
      </c>
      <c r="J11" s="3">
        <f>'BIZ kWh ENTRY'!J186</f>
        <v>0</v>
      </c>
      <c r="K11" s="3">
        <f>'BIZ kWh ENTRY'!K186</f>
        <v>0</v>
      </c>
      <c r="L11" s="3">
        <f>'BIZ kWh ENTRY'!L186</f>
        <v>0</v>
      </c>
      <c r="M11" s="3">
        <f>'BIZ kWh ENTRY'!M186</f>
        <v>0</v>
      </c>
      <c r="N11" s="3">
        <f>'BIZ kWh ENTRY'!N186</f>
        <v>0</v>
      </c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199"/>
      <c r="AX11" s="199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199"/>
      <c r="BS11" s="199"/>
      <c r="BT11" s="199"/>
      <c r="BU11" s="199"/>
      <c r="BV11" s="199"/>
      <c r="BW11" s="199"/>
      <c r="BX11" s="199"/>
      <c r="BY11" s="199"/>
      <c r="BZ11" s="199"/>
      <c r="CA11" s="199"/>
      <c r="CB11" s="199"/>
      <c r="CC11" s="199"/>
      <c r="CD11" s="199"/>
      <c r="CE11" s="199"/>
      <c r="CF11" s="199"/>
      <c r="CG11" s="199"/>
      <c r="CH11" s="250"/>
    </row>
    <row r="12" spans="1:88" x14ac:dyDescent="0.3">
      <c r="A12" s="542"/>
      <c r="B12" s="11" t="s">
        <v>64</v>
      </c>
      <c r="C12" s="3">
        <f>'BIZ kWh ENTRY'!C187</f>
        <v>0</v>
      </c>
      <c r="D12" s="3">
        <f>'BIZ kWh ENTRY'!D187</f>
        <v>79361.439101464843</v>
      </c>
      <c r="E12" s="3">
        <f>'BIZ kWh ENTRY'!E187</f>
        <v>205462.59867490234</v>
      </c>
      <c r="F12" s="3">
        <f>'BIZ kWh ENTRY'!F187</f>
        <v>48204.76650000002</v>
      </c>
      <c r="G12" s="3">
        <f>'BIZ kWh ENTRY'!G187</f>
        <v>0</v>
      </c>
      <c r="H12" s="3">
        <f>'BIZ kWh ENTRY'!H187</f>
        <v>0</v>
      </c>
      <c r="I12" s="3">
        <f>'BIZ kWh ENTRY'!I187</f>
        <v>42812.742606787113</v>
      </c>
      <c r="J12" s="3">
        <f>'BIZ kWh ENTRY'!J187</f>
        <v>15803.165647949219</v>
      </c>
      <c r="K12" s="3">
        <f>'BIZ kWh ENTRY'!K187</f>
        <v>0</v>
      </c>
      <c r="L12" s="3">
        <f>'BIZ kWh ENTRY'!L187</f>
        <v>121434.16351318359</v>
      </c>
      <c r="M12" s="3">
        <f>'BIZ kWh ENTRY'!M187</f>
        <v>8063.7275024414066</v>
      </c>
      <c r="N12" s="3">
        <f>'BIZ kWh ENTRY'!N187</f>
        <v>13385.460090637207</v>
      </c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  <c r="AJ12" s="199"/>
      <c r="AK12" s="199"/>
      <c r="AL12" s="199"/>
      <c r="AM12" s="199"/>
      <c r="AN12" s="199"/>
      <c r="AO12" s="199"/>
      <c r="AP12" s="199"/>
      <c r="AQ12" s="199"/>
      <c r="AR12" s="199"/>
      <c r="AS12" s="199"/>
      <c r="AT12" s="199"/>
      <c r="AU12" s="199"/>
      <c r="AV12" s="199"/>
      <c r="AW12" s="199"/>
      <c r="AX12" s="199"/>
      <c r="AY12" s="199"/>
      <c r="AZ12" s="199"/>
      <c r="BA12" s="199"/>
      <c r="BB12" s="199"/>
      <c r="BC12" s="199"/>
      <c r="BD12" s="199"/>
      <c r="BE12" s="199"/>
      <c r="BF12" s="199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199"/>
      <c r="BS12" s="199"/>
      <c r="BT12" s="199"/>
      <c r="BU12" s="199"/>
      <c r="BV12" s="199"/>
      <c r="BW12" s="199"/>
      <c r="BX12" s="199"/>
      <c r="BY12" s="199"/>
      <c r="BZ12" s="199"/>
      <c r="CA12" s="199"/>
      <c r="CB12" s="199"/>
      <c r="CC12" s="199"/>
      <c r="CD12" s="199"/>
      <c r="CE12" s="199"/>
      <c r="CF12" s="199"/>
      <c r="CG12" s="199"/>
      <c r="CH12" s="250"/>
    </row>
    <row r="13" spans="1:88" x14ac:dyDescent="0.3">
      <c r="A13" s="542"/>
      <c r="B13" s="11" t="s">
        <v>65</v>
      </c>
      <c r="C13" s="3">
        <f>'BIZ kWh ENTRY'!C188</f>
        <v>0</v>
      </c>
      <c r="D13" s="3">
        <f>'BIZ kWh ENTRY'!D188</f>
        <v>0</v>
      </c>
      <c r="E13" s="3">
        <f>'BIZ kWh ENTRY'!E188</f>
        <v>0</v>
      </c>
      <c r="F13" s="3">
        <f>'BIZ kWh ENTRY'!F188</f>
        <v>0</v>
      </c>
      <c r="G13" s="3">
        <f>'BIZ kWh ENTRY'!G188</f>
        <v>0</v>
      </c>
      <c r="H13" s="3">
        <f>'BIZ kWh ENTRY'!H188</f>
        <v>0</v>
      </c>
      <c r="I13" s="3">
        <f>'BIZ kWh ENTRY'!I188</f>
        <v>0</v>
      </c>
      <c r="J13" s="3">
        <f>'BIZ kWh ENTRY'!J188</f>
        <v>0</v>
      </c>
      <c r="K13" s="3">
        <f>'BIZ kWh ENTRY'!K188</f>
        <v>0</v>
      </c>
      <c r="L13" s="3">
        <f>'BIZ kWh ENTRY'!L188</f>
        <v>0</v>
      </c>
      <c r="M13" s="3">
        <f>'BIZ kWh ENTRY'!M188</f>
        <v>0</v>
      </c>
      <c r="N13" s="3">
        <f>'BIZ kWh ENTRY'!N188</f>
        <v>0</v>
      </c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199"/>
      <c r="CA13" s="199"/>
      <c r="CB13" s="199"/>
      <c r="CC13" s="199"/>
      <c r="CD13" s="199"/>
      <c r="CE13" s="199"/>
      <c r="CF13" s="199"/>
      <c r="CG13" s="199"/>
      <c r="CH13" s="250"/>
    </row>
    <row r="14" spans="1:88" x14ac:dyDescent="0.3">
      <c r="A14" s="542"/>
      <c r="B14" s="11" t="s">
        <v>144</v>
      </c>
      <c r="C14" s="3">
        <f>'BIZ kWh ENTRY'!C189</f>
        <v>0</v>
      </c>
      <c r="D14" s="3">
        <f>'BIZ kWh ENTRY'!D189</f>
        <v>0</v>
      </c>
      <c r="E14" s="3">
        <f>'BIZ kWh ENTRY'!E189</f>
        <v>0</v>
      </c>
      <c r="F14" s="3">
        <f>'BIZ kWh ENTRY'!F189</f>
        <v>0</v>
      </c>
      <c r="G14" s="3">
        <f>'BIZ kWh ENTRY'!G189</f>
        <v>0</v>
      </c>
      <c r="H14" s="3">
        <f>'BIZ kWh ENTRY'!H189</f>
        <v>0</v>
      </c>
      <c r="I14" s="3">
        <f>'BIZ kWh ENTRY'!I189</f>
        <v>0</v>
      </c>
      <c r="J14" s="3">
        <f>'BIZ kWh ENTRY'!J189</f>
        <v>0</v>
      </c>
      <c r="K14" s="3">
        <f>'BIZ kWh ENTRY'!K189</f>
        <v>0</v>
      </c>
      <c r="L14" s="3">
        <f>'BIZ kWh ENTRY'!L189</f>
        <v>0</v>
      </c>
      <c r="M14" s="3">
        <f>'BIZ kWh ENTRY'!M189</f>
        <v>0</v>
      </c>
      <c r="N14" s="3">
        <f>'BIZ kWh ENTRY'!N189</f>
        <v>0</v>
      </c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199"/>
      <c r="AU14" s="199"/>
      <c r="AV14" s="199"/>
      <c r="AW14" s="199"/>
      <c r="AX14" s="199"/>
      <c r="AY14" s="199"/>
      <c r="AZ14" s="199"/>
      <c r="BA14" s="199"/>
      <c r="BB14" s="199"/>
      <c r="BC14" s="199"/>
      <c r="BD14" s="199"/>
      <c r="BE14" s="199"/>
      <c r="BF14" s="199"/>
      <c r="BG14" s="199"/>
      <c r="BH14" s="199"/>
      <c r="BI14" s="199"/>
      <c r="BJ14" s="199"/>
      <c r="BK14" s="199"/>
      <c r="BL14" s="199"/>
      <c r="BM14" s="199"/>
      <c r="BN14" s="199"/>
      <c r="BO14" s="199"/>
      <c r="BP14" s="199"/>
      <c r="BQ14" s="199"/>
      <c r="BR14" s="199"/>
      <c r="BS14" s="199"/>
      <c r="BT14" s="199"/>
      <c r="BU14" s="199"/>
      <c r="BV14" s="199"/>
      <c r="BW14" s="199"/>
      <c r="BX14" s="199"/>
      <c r="BY14" s="199"/>
      <c r="BZ14" s="199"/>
      <c r="CA14" s="199"/>
      <c r="CB14" s="199"/>
      <c r="CC14" s="199"/>
      <c r="CD14" s="199"/>
      <c r="CE14" s="199"/>
      <c r="CF14" s="199"/>
      <c r="CG14" s="199"/>
      <c r="CH14" s="250"/>
    </row>
    <row r="15" spans="1:88" x14ac:dyDescent="0.3">
      <c r="A15" s="542"/>
      <c r="B15" s="11" t="s">
        <v>145</v>
      </c>
      <c r="C15" s="3">
        <f>'BIZ kWh ENTRY'!C190</f>
        <v>0</v>
      </c>
      <c r="D15" s="3">
        <f>'BIZ kWh ENTRY'!D190</f>
        <v>0</v>
      </c>
      <c r="E15" s="3">
        <f>'BIZ kWh ENTRY'!E190</f>
        <v>0</v>
      </c>
      <c r="F15" s="3">
        <f>'BIZ kWh ENTRY'!F190</f>
        <v>0</v>
      </c>
      <c r="G15" s="3">
        <f>'BIZ kWh ENTRY'!G190</f>
        <v>0</v>
      </c>
      <c r="H15" s="3">
        <f>'BIZ kWh ENTRY'!H190</f>
        <v>0</v>
      </c>
      <c r="I15" s="3">
        <f>'BIZ kWh ENTRY'!I190</f>
        <v>0</v>
      </c>
      <c r="J15" s="3">
        <f>'BIZ kWh ENTRY'!J190</f>
        <v>0</v>
      </c>
      <c r="K15" s="3">
        <f>'BIZ kWh ENTRY'!K190</f>
        <v>0</v>
      </c>
      <c r="L15" s="3">
        <f>'BIZ kWh ENTRY'!L190</f>
        <v>0</v>
      </c>
      <c r="M15" s="3">
        <f>'BIZ kWh ENTRY'!M190</f>
        <v>0</v>
      </c>
      <c r="N15" s="3">
        <f>'BIZ kWh ENTRY'!N190</f>
        <v>0</v>
      </c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199"/>
      <c r="BE15" s="199"/>
      <c r="BF15" s="199"/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199"/>
      <c r="CH15" s="250"/>
    </row>
    <row r="16" spans="1:88" x14ac:dyDescent="0.3">
      <c r="A16" s="542"/>
      <c r="B16" s="11" t="s">
        <v>67</v>
      </c>
      <c r="C16" s="3">
        <f>'BIZ kWh ENTRY'!C191</f>
        <v>0</v>
      </c>
      <c r="D16" s="3">
        <f>'BIZ kWh ENTRY'!D191</f>
        <v>0</v>
      </c>
      <c r="E16" s="3">
        <f>'BIZ kWh ENTRY'!E191</f>
        <v>0</v>
      </c>
      <c r="F16" s="3">
        <f>'BIZ kWh ENTRY'!F191</f>
        <v>0</v>
      </c>
      <c r="G16" s="3">
        <f>'BIZ kWh ENTRY'!G191</f>
        <v>0</v>
      </c>
      <c r="H16" s="3">
        <f>'BIZ kWh ENTRY'!H191</f>
        <v>0</v>
      </c>
      <c r="I16" s="3">
        <f>'BIZ kWh ENTRY'!I191</f>
        <v>0</v>
      </c>
      <c r="J16" s="3">
        <f>'BIZ kWh ENTRY'!J191</f>
        <v>0</v>
      </c>
      <c r="K16" s="3">
        <f>'BIZ kWh ENTRY'!K191</f>
        <v>0</v>
      </c>
      <c r="L16" s="3">
        <f>'BIZ kWh ENTRY'!L191</f>
        <v>0</v>
      </c>
      <c r="M16" s="3">
        <f>'BIZ kWh ENTRY'!M191</f>
        <v>0</v>
      </c>
      <c r="N16" s="3">
        <f>'BIZ kWh ENTRY'!N191</f>
        <v>0</v>
      </c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199"/>
      <c r="AL16" s="199"/>
      <c r="AM16" s="199"/>
      <c r="AN16" s="199"/>
      <c r="AO16" s="199"/>
      <c r="AP16" s="199"/>
      <c r="AQ16" s="199"/>
      <c r="AR16" s="199"/>
      <c r="AS16" s="199"/>
      <c r="AT16" s="199"/>
      <c r="AU16" s="199"/>
      <c r="AV16" s="199"/>
      <c r="AW16" s="199"/>
      <c r="AX16" s="199"/>
      <c r="AY16" s="199"/>
      <c r="AZ16" s="199"/>
      <c r="BA16" s="199"/>
      <c r="BB16" s="199"/>
      <c r="BC16" s="199"/>
      <c r="BD16" s="199"/>
      <c r="BE16" s="199"/>
      <c r="BF16" s="199"/>
      <c r="BG16" s="199"/>
      <c r="BH16" s="199"/>
      <c r="BI16" s="199"/>
      <c r="BJ16" s="199"/>
      <c r="BK16" s="199"/>
      <c r="BL16" s="199"/>
      <c r="BM16" s="199"/>
      <c r="BN16" s="199"/>
      <c r="BO16" s="199"/>
      <c r="BP16" s="199"/>
      <c r="BQ16" s="199"/>
      <c r="BR16" s="199"/>
      <c r="BS16" s="199"/>
      <c r="BT16" s="199"/>
      <c r="BU16" s="199"/>
      <c r="BV16" s="199"/>
      <c r="BW16" s="199"/>
      <c r="BX16" s="199"/>
      <c r="BY16" s="199"/>
      <c r="BZ16" s="199"/>
      <c r="CA16" s="199"/>
      <c r="CB16" s="199"/>
      <c r="CC16" s="199"/>
      <c r="CD16" s="199"/>
      <c r="CE16" s="199"/>
      <c r="CF16" s="199"/>
      <c r="CG16" s="199"/>
      <c r="CH16" s="250"/>
    </row>
    <row r="17" spans="1:86" x14ac:dyDescent="0.3">
      <c r="A17" s="542"/>
      <c r="B17" s="11" t="s">
        <v>68</v>
      </c>
      <c r="C17" s="3">
        <f>'BIZ kWh ENTRY'!C192</f>
        <v>0</v>
      </c>
      <c r="D17" s="3">
        <f>'BIZ kWh ENTRY'!D192</f>
        <v>0</v>
      </c>
      <c r="E17" s="3">
        <f>'BIZ kWh ENTRY'!E192</f>
        <v>0</v>
      </c>
      <c r="F17" s="3">
        <f>'BIZ kWh ENTRY'!F192</f>
        <v>0</v>
      </c>
      <c r="G17" s="3">
        <f>'BIZ kWh ENTRY'!G192</f>
        <v>0</v>
      </c>
      <c r="H17" s="3">
        <f>'BIZ kWh ENTRY'!H192</f>
        <v>0</v>
      </c>
      <c r="I17" s="3">
        <f>'BIZ kWh ENTRY'!I192</f>
        <v>0</v>
      </c>
      <c r="J17" s="3">
        <f>'BIZ kWh ENTRY'!J192</f>
        <v>0</v>
      </c>
      <c r="K17" s="3">
        <f>'BIZ kWh ENTRY'!K192</f>
        <v>0</v>
      </c>
      <c r="L17" s="3">
        <f>'BIZ kWh ENTRY'!L192</f>
        <v>0</v>
      </c>
      <c r="M17" s="3">
        <f>'BIZ kWh ENTRY'!M192</f>
        <v>0</v>
      </c>
      <c r="N17" s="3">
        <f>'BIZ kWh ENTRY'!N192</f>
        <v>0</v>
      </c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199"/>
      <c r="BV17" s="199"/>
      <c r="BW17" s="199"/>
      <c r="BX17" s="199"/>
      <c r="BY17" s="199"/>
      <c r="BZ17" s="199"/>
      <c r="CA17" s="199"/>
      <c r="CB17" s="199"/>
      <c r="CC17" s="199"/>
      <c r="CD17" s="199"/>
      <c r="CE17" s="199"/>
      <c r="CF17" s="199"/>
      <c r="CG17" s="199"/>
      <c r="CH17" s="250"/>
    </row>
    <row r="18" spans="1:86" x14ac:dyDescent="0.3">
      <c r="A18" s="542"/>
      <c r="B18" s="11" t="s">
        <v>146</v>
      </c>
      <c r="C18" s="3"/>
      <c r="D18" s="3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  <c r="AH18" s="199"/>
      <c r="AI18" s="199"/>
      <c r="AJ18" s="199"/>
      <c r="AK18" s="199"/>
      <c r="AL18" s="199"/>
      <c r="AM18" s="199"/>
      <c r="AN18" s="199"/>
      <c r="AO18" s="199"/>
      <c r="AP18" s="199"/>
      <c r="AQ18" s="199"/>
      <c r="AR18" s="199"/>
      <c r="AS18" s="199"/>
      <c r="AT18" s="199"/>
      <c r="AU18" s="199"/>
      <c r="AV18" s="199"/>
      <c r="AW18" s="199"/>
      <c r="AX18" s="199"/>
      <c r="AY18" s="199"/>
      <c r="AZ18" s="199"/>
      <c r="BA18" s="199"/>
      <c r="BB18" s="199"/>
      <c r="BC18" s="199"/>
      <c r="BD18" s="199"/>
      <c r="BE18" s="199"/>
      <c r="BF18" s="199"/>
      <c r="BG18" s="199"/>
      <c r="BH18" s="199"/>
      <c r="BI18" s="199"/>
      <c r="BJ18" s="199"/>
      <c r="BK18" s="199"/>
      <c r="BL18" s="199"/>
      <c r="BM18" s="199"/>
      <c r="BN18" s="199"/>
      <c r="BO18" s="199"/>
      <c r="BP18" s="199"/>
      <c r="BQ18" s="199"/>
      <c r="BR18" s="199"/>
      <c r="BS18" s="199"/>
      <c r="BT18" s="199"/>
      <c r="BU18" s="199"/>
      <c r="BV18" s="199"/>
      <c r="BW18" s="199"/>
      <c r="BX18" s="199"/>
      <c r="BY18" s="199"/>
      <c r="BZ18" s="199"/>
      <c r="CA18" s="199"/>
      <c r="CB18" s="199"/>
      <c r="CC18" s="199"/>
      <c r="CD18" s="199"/>
      <c r="CE18" s="199"/>
      <c r="CF18" s="199"/>
      <c r="CG18" s="199"/>
      <c r="CH18" s="250"/>
    </row>
    <row r="19" spans="1:86" ht="15" thickBot="1" x14ac:dyDescent="0.35">
      <c r="A19" s="543"/>
      <c r="B19" s="16" t="str">
        <f>' LI 1M - RES'!B16</f>
        <v>Monthly kWh</v>
      </c>
      <c r="C19" s="296">
        <f>SUM(C5:C18)</f>
        <v>0</v>
      </c>
      <c r="D19" s="296">
        <f t="shared" ref="D19:BO19" si="2">SUM(D5:D18)</f>
        <v>79361.439101464843</v>
      </c>
      <c r="E19" s="296">
        <f t="shared" si="2"/>
        <v>205462.59867490234</v>
      </c>
      <c r="F19" s="296">
        <f t="shared" si="2"/>
        <v>48204.76650000002</v>
      </c>
      <c r="G19" s="296">
        <f t="shared" si="2"/>
        <v>0</v>
      </c>
      <c r="H19" s="296">
        <f t="shared" si="2"/>
        <v>0</v>
      </c>
      <c r="I19" s="296">
        <f t="shared" si="2"/>
        <v>42812.742606787113</v>
      </c>
      <c r="J19" s="296">
        <f t="shared" si="2"/>
        <v>15803.165647949219</v>
      </c>
      <c r="K19" s="296">
        <f t="shared" si="2"/>
        <v>0</v>
      </c>
      <c r="L19" s="296">
        <f t="shared" si="2"/>
        <v>121434.16351318359</v>
      </c>
      <c r="M19" s="296">
        <f t="shared" si="2"/>
        <v>8063.7275024414066</v>
      </c>
      <c r="N19" s="296">
        <f t="shared" si="2"/>
        <v>13385.460090637207</v>
      </c>
      <c r="O19" s="297">
        <f t="shared" si="2"/>
        <v>0</v>
      </c>
      <c r="P19" s="297">
        <f t="shared" si="2"/>
        <v>0</v>
      </c>
      <c r="Q19" s="297">
        <f t="shared" si="2"/>
        <v>0</v>
      </c>
      <c r="R19" s="297">
        <f t="shared" si="2"/>
        <v>0</v>
      </c>
      <c r="S19" s="297">
        <f t="shared" si="2"/>
        <v>0</v>
      </c>
      <c r="T19" s="297">
        <f t="shared" si="2"/>
        <v>0</v>
      </c>
      <c r="U19" s="297">
        <f t="shared" si="2"/>
        <v>0</v>
      </c>
      <c r="V19" s="297">
        <f t="shared" si="2"/>
        <v>0</v>
      </c>
      <c r="W19" s="297">
        <f t="shared" si="2"/>
        <v>0</v>
      </c>
      <c r="X19" s="297">
        <f t="shared" si="2"/>
        <v>0</v>
      </c>
      <c r="Y19" s="297">
        <f t="shared" si="2"/>
        <v>0</v>
      </c>
      <c r="Z19" s="297">
        <f t="shared" si="2"/>
        <v>0</v>
      </c>
      <c r="AA19" s="297">
        <f t="shared" si="2"/>
        <v>0</v>
      </c>
      <c r="AB19" s="297">
        <f t="shared" si="2"/>
        <v>0</v>
      </c>
      <c r="AC19" s="297">
        <f t="shared" si="2"/>
        <v>0</v>
      </c>
      <c r="AD19" s="297">
        <f t="shared" si="2"/>
        <v>0</v>
      </c>
      <c r="AE19" s="297">
        <f t="shared" si="2"/>
        <v>0</v>
      </c>
      <c r="AF19" s="297">
        <f t="shared" si="2"/>
        <v>0</v>
      </c>
      <c r="AG19" s="297">
        <f t="shared" si="2"/>
        <v>0</v>
      </c>
      <c r="AH19" s="297">
        <f t="shared" si="2"/>
        <v>0</v>
      </c>
      <c r="AI19" s="297">
        <f t="shared" si="2"/>
        <v>0</v>
      </c>
      <c r="AJ19" s="297">
        <f t="shared" si="2"/>
        <v>0</v>
      </c>
      <c r="AK19" s="297">
        <f t="shared" si="2"/>
        <v>0</v>
      </c>
      <c r="AL19" s="297">
        <f t="shared" si="2"/>
        <v>0</v>
      </c>
      <c r="AM19" s="297">
        <f t="shared" si="2"/>
        <v>0</v>
      </c>
      <c r="AN19" s="297">
        <f t="shared" si="2"/>
        <v>0</v>
      </c>
      <c r="AO19" s="297">
        <f t="shared" si="2"/>
        <v>0</v>
      </c>
      <c r="AP19" s="297">
        <f t="shared" si="2"/>
        <v>0</v>
      </c>
      <c r="AQ19" s="297">
        <f t="shared" si="2"/>
        <v>0</v>
      </c>
      <c r="AR19" s="297">
        <f t="shared" si="2"/>
        <v>0</v>
      </c>
      <c r="AS19" s="297">
        <f t="shared" si="2"/>
        <v>0</v>
      </c>
      <c r="AT19" s="297">
        <f t="shared" si="2"/>
        <v>0</v>
      </c>
      <c r="AU19" s="297">
        <f t="shared" si="2"/>
        <v>0</v>
      </c>
      <c r="AV19" s="297">
        <f t="shared" si="2"/>
        <v>0</v>
      </c>
      <c r="AW19" s="297">
        <f t="shared" si="2"/>
        <v>0</v>
      </c>
      <c r="AX19" s="297">
        <f t="shared" si="2"/>
        <v>0</v>
      </c>
      <c r="AY19" s="297">
        <f t="shared" si="2"/>
        <v>0</v>
      </c>
      <c r="AZ19" s="297">
        <f t="shared" si="2"/>
        <v>0</v>
      </c>
      <c r="BA19" s="297">
        <f t="shared" si="2"/>
        <v>0</v>
      </c>
      <c r="BB19" s="297">
        <f t="shared" si="2"/>
        <v>0</v>
      </c>
      <c r="BC19" s="297">
        <f t="shared" si="2"/>
        <v>0</v>
      </c>
      <c r="BD19" s="297">
        <f t="shared" si="2"/>
        <v>0</v>
      </c>
      <c r="BE19" s="297">
        <f t="shared" si="2"/>
        <v>0</v>
      </c>
      <c r="BF19" s="297">
        <f t="shared" si="2"/>
        <v>0</v>
      </c>
      <c r="BG19" s="297">
        <f t="shared" si="2"/>
        <v>0</v>
      </c>
      <c r="BH19" s="297">
        <f t="shared" si="2"/>
        <v>0</v>
      </c>
      <c r="BI19" s="297">
        <f t="shared" si="2"/>
        <v>0</v>
      </c>
      <c r="BJ19" s="297">
        <f t="shared" si="2"/>
        <v>0</v>
      </c>
      <c r="BK19" s="297">
        <f t="shared" si="2"/>
        <v>0</v>
      </c>
      <c r="BL19" s="297">
        <f t="shared" si="2"/>
        <v>0</v>
      </c>
      <c r="BM19" s="297">
        <f t="shared" si="2"/>
        <v>0</v>
      </c>
      <c r="BN19" s="297">
        <f t="shared" si="2"/>
        <v>0</v>
      </c>
      <c r="BO19" s="297">
        <f t="shared" si="2"/>
        <v>0</v>
      </c>
      <c r="BP19" s="297">
        <f t="shared" ref="BP19:CH19" si="3">SUM(BP5:BP18)</f>
        <v>0</v>
      </c>
      <c r="BQ19" s="297">
        <f t="shared" si="3"/>
        <v>0</v>
      </c>
      <c r="BR19" s="297">
        <f t="shared" si="3"/>
        <v>0</v>
      </c>
      <c r="BS19" s="297">
        <f t="shared" si="3"/>
        <v>0</v>
      </c>
      <c r="BT19" s="297">
        <f t="shared" si="3"/>
        <v>0</v>
      </c>
      <c r="BU19" s="297">
        <f t="shared" si="3"/>
        <v>0</v>
      </c>
      <c r="BV19" s="297">
        <f t="shared" si="3"/>
        <v>0</v>
      </c>
      <c r="BW19" s="297">
        <f t="shared" si="3"/>
        <v>0</v>
      </c>
      <c r="BX19" s="297">
        <f t="shared" si="3"/>
        <v>0</v>
      </c>
      <c r="BY19" s="297">
        <f t="shared" si="3"/>
        <v>0</v>
      </c>
      <c r="BZ19" s="297">
        <f t="shared" si="3"/>
        <v>0</v>
      </c>
      <c r="CA19" s="297">
        <f t="shared" si="3"/>
        <v>0</v>
      </c>
      <c r="CB19" s="297">
        <f t="shared" si="3"/>
        <v>0</v>
      </c>
      <c r="CC19" s="297">
        <f t="shared" si="3"/>
        <v>0</v>
      </c>
      <c r="CD19" s="297">
        <f t="shared" si="3"/>
        <v>0</v>
      </c>
      <c r="CE19" s="297">
        <f t="shared" si="3"/>
        <v>0</v>
      </c>
      <c r="CF19" s="297">
        <f t="shared" si="3"/>
        <v>0</v>
      </c>
      <c r="CG19" s="297">
        <f t="shared" si="3"/>
        <v>0</v>
      </c>
      <c r="CH19" s="298">
        <f t="shared" si="3"/>
        <v>0</v>
      </c>
    </row>
    <row r="20" spans="1:86" s="49" customFormat="1" x14ac:dyDescent="0.3">
      <c r="A20" s="329"/>
      <c r="B20" s="330"/>
      <c r="C20" s="9"/>
      <c r="D20" s="330"/>
      <c r="E20" s="9"/>
      <c r="F20" s="330"/>
      <c r="G20" s="330"/>
      <c r="H20" s="9"/>
      <c r="I20" s="330"/>
      <c r="J20" s="330"/>
      <c r="K20" s="9"/>
      <c r="L20" s="330"/>
      <c r="M20" s="330"/>
      <c r="N20" s="9"/>
      <c r="O20" s="330"/>
      <c r="P20" s="330"/>
      <c r="Q20" s="9"/>
      <c r="R20" s="330"/>
      <c r="S20" s="330"/>
      <c r="T20" s="9"/>
      <c r="U20" s="330"/>
      <c r="V20" s="330"/>
      <c r="W20" s="9"/>
      <c r="X20" s="330"/>
      <c r="Y20" s="330"/>
      <c r="Z20" s="9"/>
      <c r="AA20" s="330"/>
      <c r="AB20" s="330"/>
      <c r="AC20" s="9"/>
      <c r="AD20" s="330"/>
      <c r="AE20" s="330"/>
      <c r="AF20" s="9"/>
      <c r="AG20" s="330"/>
      <c r="AH20" s="330"/>
      <c r="AI20" s="9"/>
      <c r="AJ20" s="330"/>
      <c r="AK20" s="330"/>
      <c r="AL20" s="9"/>
      <c r="AM20" s="330"/>
      <c r="AN20" s="330"/>
      <c r="AO20" s="9"/>
      <c r="AP20" s="330"/>
      <c r="AQ20" s="330"/>
      <c r="AR20" s="9"/>
      <c r="AS20" s="330"/>
      <c r="AT20" s="330"/>
      <c r="AU20" s="9"/>
      <c r="AV20" s="330"/>
      <c r="AW20" s="330"/>
      <c r="AX20" s="9"/>
      <c r="AY20" s="330"/>
      <c r="AZ20" s="330"/>
      <c r="BA20" s="9"/>
      <c r="BB20" s="330"/>
      <c r="BC20" s="330"/>
      <c r="BD20" s="9"/>
      <c r="BE20" s="330"/>
      <c r="BF20" s="330"/>
      <c r="BG20" s="9"/>
      <c r="BH20" s="330"/>
      <c r="BI20" s="330"/>
      <c r="BJ20" s="9"/>
      <c r="BK20" s="330"/>
      <c r="BL20" s="330"/>
      <c r="BM20" s="9"/>
      <c r="BN20" s="330"/>
      <c r="BO20" s="330"/>
      <c r="BP20" s="9"/>
      <c r="BQ20" s="330"/>
      <c r="BR20" s="330"/>
      <c r="BS20" s="9"/>
      <c r="BT20" s="330"/>
      <c r="BU20" s="330"/>
      <c r="BV20" s="9"/>
      <c r="BW20" s="330"/>
      <c r="BX20" s="330"/>
      <c r="BY20" s="9"/>
      <c r="BZ20" s="330"/>
      <c r="CA20" s="330"/>
      <c r="CB20" s="9"/>
      <c r="CC20" s="330"/>
      <c r="CD20" s="330"/>
      <c r="CE20" s="9"/>
      <c r="CF20" s="330"/>
      <c r="CG20" s="330"/>
      <c r="CH20" s="153"/>
    </row>
    <row r="21" spans="1:86" s="49" customFormat="1" ht="15" thickBot="1" x14ac:dyDescent="0.35">
      <c r="C21" s="331"/>
      <c r="D21" s="152"/>
      <c r="E21" s="331"/>
      <c r="F21" s="152"/>
      <c r="G21" s="152"/>
      <c r="H21" s="331"/>
      <c r="I21" s="152"/>
      <c r="J21" s="152"/>
      <c r="K21" s="331"/>
      <c r="L21" s="152"/>
      <c r="M21" s="152"/>
      <c r="N21" s="331"/>
      <c r="O21" s="152"/>
      <c r="P21" s="152"/>
      <c r="Q21" s="331"/>
      <c r="R21" s="152"/>
      <c r="S21" s="152"/>
      <c r="T21" s="331"/>
      <c r="U21" s="152"/>
      <c r="V21" s="152"/>
      <c r="W21" s="331"/>
      <c r="X21" s="152"/>
      <c r="Y21" s="152"/>
      <c r="Z21" s="331"/>
      <c r="AA21" s="152"/>
      <c r="AB21" s="152"/>
      <c r="AC21" s="331"/>
      <c r="AD21" s="152"/>
      <c r="AE21" s="152"/>
      <c r="AF21" s="331"/>
      <c r="AG21" s="152"/>
      <c r="AH21" s="152"/>
      <c r="AI21" s="331"/>
      <c r="AJ21" s="152"/>
      <c r="AK21" s="152"/>
      <c r="AL21" s="331"/>
      <c r="AM21" s="152"/>
      <c r="AN21" s="152"/>
      <c r="AO21" s="331"/>
      <c r="AP21" s="152"/>
      <c r="AQ21" s="152"/>
      <c r="AR21" s="331"/>
      <c r="AS21" s="152"/>
      <c r="AT21" s="152"/>
      <c r="AU21" s="331"/>
      <c r="AV21" s="152"/>
      <c r="AW21" s="152"/>
      <c r="AX21" s="331"/>
      <c r="AY21" s="152"/>
      <c r="AZ21" s="152"/>
      <c r="BA21" s="331"/>
      <c r="BB21" s="152"/>
      <c r="BC21" s="152"/>
      <c r="BD21" s="331"/>
      <c r="BE21" s="152"/>
      <c r="BF21" s="152"/>
      <c r="BG21" s="331"/>
      <c r="BH21" s="152"/>
      <c r="BI21" s="152"/>
      <c r="BJ21" s="331"/>
      <c r="BK21" s="152"/>
      <c r="BL21" s="152"/>
      <c r="BM21" s="331"/>
      <c r="BN21" s="152"/>
      <c r="BO21" s="152"/>
      <c r="BP21" s="331"/>
      <c r="BQ21" s="152"/>
      <c r="BR21" s="152"/>
      <c r="BS21" s="331"/>
      <c r="BT21" s="152"/>
      <c r="BU21" s="152"/>
      <c r="BV21" s="331"/>
      <c r="BW21" s="152"/>
      <c r="BX21" s="152"/>
      <c r="BY21" s="331"/>
      <c r="BZ21" s="152"/>
      <c r="CA21" s="152"/>
      <c r="CB21" s="331"/>
      <c r="CC21" s="152"/>
      <c r="CD21" s="152"/>
      <c r="CE21" s="331"/>
      <c r="CF21" s="152"/>
      <c r="CG21" s="152"/>
      <c r="CH21" s="331"/>
    </row>
    <row r="22" spans="1:86" ht="15.6" x14ac:dyDescent="0.3">
      <c r="A22" s="544" t="s">
        <v>126</v>
      </c>
      <c r="B22" s="18" t="str">
        <f t="shared" ref="B22" si="4">B4</f>
        <v>End Use</v>
      </c>
      <c r="C22" s="292">
        <v>43831</v>
      </c>
      <c r="D22" s="292">
        <v>43862</v>
      </c>
      <c r="E22" s="292">
        <v>43891</v>
      </c>
      <c r="F22" s="292">
        <v>43922</v>
      </c>
      <c r="G22" s="292">
        <v>43952</v>
      </c>
      <c r="H22" s="292">
        <v>43983</v>
      </c>
      <c r="I22" s="292">
        <v>44013</v>
      </c>
      <c r="J22" s="292">
        <v>44044</v>
      </c>
      <c r="K22" s="292">
        <v>44075</v>
      </c>
      <c r="L22" s="292">
        <v>44105</v>
      </c>
      <c r="M22" s="292">
        <v>44136</v>
      </c>
      <c r="N22" s="292">
        <v>44166</v>
      </c>
      <c r="O22" s="292">
        <v>44197</v>
      </c>
      <c r="P22" s="292">
        <v>44228</v>
      </c>
      <c r="Q22" s="292">
        <v>44256</v>
      </c>
      <c r="R22" s="292">
        <v>44287</v>
      </c>
      <c r="S22" s="292">
        <v>44317</v>
      </c>
      <c r="T22" s="292">
        <v>44348</v>
      </c>
      <c r="U22" s="292">
        <v>44378</v>
      </c>
      <c r="V22" s="292">
        <v>44409</v>
      </c>
      <c r="W22" s="292">
        <v>44440</v>
      </c>
      <c r="X22" s="292">
        <v>44470</v>
      </c>
      <c r="Y22" s="292">
        <v>44501</v>
      </c>
      <c r="Z22" s="292">
        <v>44531</v>
      </c>
      <c r="AA22" s="292">
        <v>44562</v>
      </c>
      <c r="AB22" s="292">
        <v>44593</v>
      </c>
      <c r="AC22" s="292">
        <v>44621</v>
      </c>
      <c r="AD22" s="292">
        <v>44652</v>
      </c>
      <c r="AE22" s="292">
        <v>44682</v>
      </c>
      <c r="AF22" s="292">
        <v>44713</v>
      </c>
      <c r="AG22" s="292">
        <v>44743</v>
      </c>
      <c r="AH22" s="292">
        <v>44774</v>
      </c>
      <c r="AI22" s="292">
        <v>44805</v>
      </c>
      <c r="AJ22" s="292">
        <v>44835</v>
      </c>
      <c r="AK22" s="292">
        <v>44866</v>
      </c>
      <c r="AL22" s="292">
        <v>44896</v>
      </c>
      <c r="AM22" s="292">
        <v>44927</v>
      </c>
      <c r="AN22" s="292">
        <v>44958</v>
      </c>
      <c r="AO22" s="292">
        <v>44986</v>
      </c>
      <c r="AP22" s="292">
        <v>45017</v>
      </c>
      <c r="AQ22" s="292">
        <v>45047</v>
      </c>
      <c r="AR22" s="292">
        <v>45078</v>
      </c>
      <c r="AS22" s="292">
        <v>45108</v>
      </c>
      <c r="AT22" s="292">
        <v>45139</v>
      </c>
      <c r="AU22" s="292">
        <v>45170</v>
      </c>
      <c r="AV22" s="292">
        <v>45200</v>
      </c>
      <c r="AW22" s="292">
        <v>45231</v>
      </c>
      <c r="AX22" s="292">
        <v>45261</v>
      </c>
      <c r="AY22" s="292">
        <v>45292</v>
      </c>
      <c r="AZ22" s="292">
        <v>45323</v>
      </c>
      <c r="BA22" s="292">
        <v>45352</v>
      </c>
      <c r="BB22" s="292">
        <v>45383</v>
      </c>
      <c r="BC22" s="292">
        <v>45413</v>
      </c>
      <c r="BD22" s="292">
        <v>45444</v>
      </c>
      <c r="BE22" s="292">
        <v>45474</v>
      </c>
      <c r="BF22" s="292">
        <v>45505</v>
      </c>
      <c r="BG22" s="292">
        <v>45536</v>
      </c>
      <c r="BH22" s="292">
        <v>45566</v>
      </c>
      <c r="BI22" s="292">
        <v>45597</v>
      </c>
      <c r="BJ22" s="292">
        <v>45627</v>
      </c>
      <c r="BK22" s="292">
        <v>45658</v>
      </c>
      <c r="BL22" s="292">
        <v>45689</v>
      </c>
      <c r="BM22" s="292">
        <v>45717</v>
      </c>
      <c r="BN22" s="292">
        <v>45748</v>
      </c>
      <c r="BO22" s="292">
        <v>45778</v>
      </c>
      <c r="BP22" s="292">
        <v>45809</v>
      </c>
      <c r="BQ22" s="292">
        <v>45839</v>
      </c>
      <c r="BR22" s="292">
        <v>45870</v>
      </c>
      <c r="BS22" s="292">
        <v>45901</v>
      </c>
      <c r="BT22" s="292">
        <v>45931</v>
      </c>
      <c r="BU22" s="292">
        <v>45962</v>
      </c>
      <c r="BV22" s="292">
        <v>45992</v>
      </c>
      <c r="BW22" s="292">
        <v>46023</v>
      </c>
      <c r="BX22" s="292">
        <v>46054</v>
      </c>
      <c r="BY22" s="292">
        <v>46082</v>
      </c>
      <c r="BZ22" s="292">
        <v>46113</v>
      </c>
      <c r="CA22" s="292">
        <v>46143</v>
      </c>
      <c r="CB22" s="292">
        <v>46174</v>
      </c>
      <c r="CC22" s="292">
        <v>46204</v>
      </c>
      <c r="CD22" s="292">
        <v>46235</v>
      </c>
      <c r="CE22" s="292">
        <v>46266</v>
      </c>
      <c r="CF22" s="292">
        <v>46296</v>
      </c>
      <c r="CG22" s="292">
        <v>46327</v>
      </c>
      <c r="CH22" s="293">
        <v>46357</v>
      </c>
    </row>
    <row r="23" spans="1:86" ht="15" customHeight="1" x14ac:dyDescent="0.3">
      <c r="A23" s="545"/>
      <c r="B23" s="11" t="str">
        <f t="shared" ref="B23:C37" si="5">B5</f>
        <v>Air Comp</v>
      </c>
      <c r="C23" s="3">
        <f>C5</f>
        <v>0</v>
      </c>
      <c r="D23" s="3">
        <f>IF(SUM($C$19:$N$19)=0,0,C23+D5)</f>
        <v>0</v>
      </c>
      <c r="E23" s="3">
        <f t="shared" ref="E23:BP23" si="6">IF(SUM($C$19:$N$19)=0,0,D23+E5)</f>
        <v>0</v>
      </c>
      <c r="F23" s="3">
        <f t="shared" si="6"/>
        <v>0</v>
      </c>
      <c r="G23" s="3">
        <f t="shared" si="6"/>
        <v>0</v>
      </c>
      <c r="H23" s="3">
        <f t="shared" si="6"/>
        <v>0</v>
      </c>
      <c r="I23" s="3">
        <f t="shared" si="6"/>
        <v>0</v>
      </c>
      <c r="J23" s="3">
        <f t="shared" si="6"/>
        <v>0</v>
      </c>
      <c r="K23" s="3">
        <f t="shared" si="6"/>
        <v>0</v>
      </c>
      <c r="L23" s="3">
        <f t="shared" si="6"/>
        <v>0</v>
      </c>
      <c r="M23" s="3">
        <f t="shared" si="6"/>
        <v>0</v>
      </c>
      <c r="N23" s="3">
        <f t="shared" si="6"/>
        <v>0</v>
      </c>
      <c r="O23" s="3">
        <f t="shared" si="6"/>
        <v>0</v>
      </c>
      <c r="P23" s="3">
        <f t="shared" si="6"/>
        <v>0</v>
      </c>
      <c r="Q23" s="3">
        <f t="shared" si="6"/>
        <v>0</v>
      </c>
      <c r="R23" s="3">
        <f t="shared" si="6"/>
        <v>0</v>
      </c>
      <c r="S23" s="3">
        <f t="shared" si="6"/>
        <v>0</v>
      </c>
      <c r="T23" s="3">
        <f t="shared" si="6"/>
        <v>0</v>
      </c>
      <c r="U23" s="3">
        <f t="shared" si="6"/>
        <v>0</v>
      </c>
      <c r="V23" s="3">
        <f t="shared" si="6"/>
        <v>0</v>
      </c>
      <c r="W23" s="3">
        <f t="shared" si="6"/>
        <v>0</v>
      </c>
      <c r="X23" s="3">
        <f t="shared" si="6"/>
        <v>0</v>
      </c>
      <c r="Y23" s="3">
        <f t="shared" si="6"/>
        <v>0</v>
      </c>
      <c r="Z23" s="3">
        <f t="shared" si="6"/>
        <v>0</v>
      </c>
      <c r="AA23" s="3">
        <f t="shared" si="6"/>
        <v>0</v>
      </c>
      <c r="AB23" s="3">
        <f t="shared" si="6"/>
        <v>0</v>
      </c>
      <c r="AC23" s="3">
        <f t="shared" si="6"/>
        <v>0</v>
      </c>
      <c r="AD23" s="3">
        <f t="shared" si="6"/>
        <v>0</v>
      </c>
      <c r="AE23" s="3">
        <f t="shared" si="6"/>
        <v>0</v>
      </c>
      <c r="AF23" s="3">
        <f t="shared" si="6"/>
        <v>0</v>
      </c>
      <c r="AG23" s="3">
        <f t="shared" si="6"/>
        <v>0</v>
      </c>
      <c r="AH23" s="3">
        <f t="shared" si="6"/>
        <v>0</v>
      </c>
      <c r="AI23" s="3">
        <f t="shared" si="6"/>
        <v>0</v>
      </c>
      <c r="AJ23" s="3">
        <f t="shared" si="6"/>
        <v>0</v>
      </c>
      <c r="AK23" s="3">
        <f t="shared" si="6"/>
        <v>0</v>
      </c>
      <c r="AL23" s="3">
        <f t="shared" si="6"/>
        <v>0</v>
      </c>
      <c r="AM23" s="3">
        <f t="shared" si="6"/>
        <v>0</v>
      </c>
      <c r="AN23" s="3">
        <f t="shared" si="6"/>
        <v>0</v>
      </c>
      <c r="AO23" s="3">
        <f t="shared" si="6"/>
        <v>0</v>
      </c>
      <c r="AP23" s="3">
        <f t="shared" si="6"/>
        <v>0</v>
      </c>
      <c r="AQ23" s="3">
        <f t="shared" si="6"/>
        <v>0</v>
      </c>
      <c r="AR23" s="3">
        <f t="shared" si="6"/>
        <v>0</v>
      </c>
      <c r="AS23" s="3">
        <f t="shared" si="6"/>
        <v>0</v>
      </c>
      <c r="AT23" s="3">
        <f t="shared" si="6"/>
        <v>0</v>
      </c>
      <c r="AU23" s="3">
        <f t="shared" si="6"/>
        <v>0</v>
      </c>
      <c r="AV23" s="3">
        <f t="shared" si="6"/>
        <v>0</v>
      </c>
      <c r="AW23" s="3">
        <f t="shared" si="6"/>
        <v>0</v>
      </c>
      <c r="AX23" s="3">
        <f t="shared" si="6"/>
        <v>0</v>
      </c>
      <c r="AY23" s="3">
        <f t="shared" si="6"/>
        <v>0</v>
      </c>
      <c r="AZ23" s="3">
        <f t="shared" si="6"/>
        <v>0</v>
      </c>
      <c r="BA23" s="3">
        <f t="shared" si="6"/>
        <v>0</v>
      </c>
      <c r="BB23" s="3">
        <f t="shared" si="6"/>
        <v>0</v>
      </c>
      <c r="BC23" s="3">
        <f t="shared" si="6"/>
        <v>0</v>
      </c>
      <c r="BD23" s="3">
        <f t="shared" si="6"/>
        <v>0</v>
      </c>
      <c r="BE23" s="3">
        <f t="shared" si="6"/>
        <v>0</v>
      </c>
      <c r="BF23" s="3">
        <f t="shared" si="6"/>
        <v>0</v>
      </c>
      <c r="BG23" s="3">
        <f t="shared" si="6"/>
        <v>0</v>
      </c>
      <c r="BH23" s="3">
        <f t="shared" si="6"/>
        <v>0</v>
      </c>
      <c r="BI23" s="3">
        <f t="shared" si="6"/>
        <v>0</v>
      </c>
      <c r="BJ23" s="3">
        <f t="shared" si="6"/>
        <v>0</v>
      </c>
      <c r="BK23" s="3">
        <f t="shared" si="6"/>
        <v>0</v>
      </c>
      <c r="BL23" s="3">
        <f t="shared" si="6"/>
        <v>0</v>
      </c>
      <c r="BM23" s="3">
        <f t="shared" si="6"/>
        <v>0</v>
      </c>
      <c r="BN23" s="3">
        <f t="shared" si="6"/>
        <v>0</v>
      </c>
      <c r="BO23" s="3">
        <f t="shared" si="6"/>
        <v>0</v>
      </c>
      <c r="BP23" s="3">
        <f t="shared" si="6"/>
        <v>0</v>
      </c>
      <c r="BQ23" s="3">
        <f t="shared" ref="BQ23:CH23" si="7">IF(SUM($C$19:$N$19)=0,0,BP23+BQ5)</f>
        <v>0</v>
      </c>
      <c r="BR23" s="3">
        <f t="shared" si="7"/>
        <v>0</v>
      </c>
      <c r="BS23" s="3">
        <f t="shared" si="7"/>
        <v>0</v>
      </c>
      <c r="BT23" s="3">
        <f t="shared" si="7"/>
        <v>0</v>
      </c>
      <c r="BU23" s="3">
        <f t="shared" si="7"/>
        <v>0</v>
      </c>
      <c r="BV23" s="3">
        <f t="shared" si="7"/>
        <v>0</v>
      </c>
      <c r="BW23" s="3">
        <f t="shared" si="7"/>
        <v>0</v>
      </c>
      <c r="BX23" s="3">
        <f t="shared" si="7"/>
        <v>0</v>
      </c>
      <c r="BY23" s="3">
        <f t="shared" si="7"/>
        <v>0</v>
      </c>
      <c r="BZ23" s="3">
        <f t="shared" si="7"/>
        <v>0</v>
      </c>
      <c r="CA23" s="3">
        <f t="shared" si="7"/>
        <v>0</v>
      </c>
      <c r="CB23" s="3">
        <f t="shared" si="7"/>
        <v>0</v>
      </c>
      <c r="CC23" s="3">
        <f t="shared" si="7"/>
        <v>0</v>
      </c>
      <c r="CD23" s="3">
        <f t="shared" si="7"/>
        <v>0</v>
      </c>
      <c r="CE23" s="3">
        <f t="shared" si="7"/>
        <v>0</v>
      </c>
      <c r="CF23" s="3">
        <f t="shared" si="7"/>
        <v>0</v>
      </c>
      <c r="CG23" s="3">
        <f t="shared" si="7"/>
        <v>0</v>
      </c>
      <c r="CH23" s="12">
        <f t="shared" si="7"/>
        <v>0</v>
      </c>
    </row>
    <row r="24" spans="1:86" x14ac:dyDescent="0.3">
      <c r="A24" s="545"/>
      <c r="B24" s="13" t="str">
        <f t="shared" si="5"/>
        <v>Building Shell</v>
      </c>
      <c r="C24" s="3">
        <f t="shared" si="5"/>
        <v>0</v>
      </c>
      <c r="D24" s="3">
        <f t="shared" ref="D24:BO24" si="8">IF(SUM($C$19:$N$19)=0,0,C24+D6)</f>
        <v>0</v>
      </c>
      <c r="E24" s="3">
        <f t="shared" si="8"/>
        <v>0</v>
      </c>
      <c r="F24" s="3">
        <f t="shared" si="8"/>
        <v>0</v>
      </c>
      <c r="G24" s="3">
        <f t="shared" si="8"/>
        <v>0</v>
      </c>
      <c r="H24" s="3">
        <f t="shared" si="8"/>
        <v>0</v>
      </c>
      <c r="I24" s="3">
        <f t="shared" si="8"/>
        <v>0</v>
      </c>
      <c r="J24" s="3">
        <f t="shared" si="8"/>
        <v>0</v>
      </c>
      <c r="K24" s="3">
        <f t="shared" si="8"/>
        <v>0</v>
      </c>
      <c r="L24" s="3">
        <f t="shared" si="8"/>
        <v>0</v>
      </c>
      <c r="M24" s="3">
        <f t="shared" si="8"/>
        <v>0</v>
      </c>
      <c r="N24" s="3">
        <f t="shared" si="8"/>
        <v>0</v>
      </c>
      <c r="O24" s="3">
        <f t="shared" si="8"/>
        <v>0</v>
      </c>
      <c r="P24" s="3">
        <f t="shared" si="8"/>
        <v>0</v>
      </c>
      <c r="Q24" s="3">
        <f t="shared" si="8"/>
        <v>0</v>
      </c>
      <c r="R24" s="3">
        <f t="shared" si="8"/>
        <v>0</v>
      </c>
      <c r="S24" s="3">
        <f t="shared" si="8"/>
        <v>0</v>
      </c>
      <c r="T24" s="3">
        <f t="shared" si="8"/>
        <v>0</v>
      </c>
      <c r="U24" s="3">
        <f t="shared" si="8"/>
        <v>0</v>
      </c>
      <c r="V24" s="3">
        <f t="shared" si="8"/>
        <v>0</v>
      </c>
      <c r="W24" s="3">
        <f t="shared" si="8"/>
        <v>0</v>
      </c>
      <c r="X24" s="3">
        <f t="shared" si="8"/>
        <v>0</v>
      </c>
      <c r="Y24" s="3">
        <f t="shared" si="8"/>
        <v>0</v>
      </c>
      <c r="Z24" s="3">
        <f t="shared" si="8"/>
        <v>0</v>
      </c>
      <c r="AA24" s="3">
        <f t="shared" si="8"/>
        <v>0</v>
      </c>
      <c r="AB24" s="3">
        <f t="shared" si="8"/>
        <v>0</v>
      </c>
      <c r="AC24" s="3">
        <f t="shared" si="8"/>
        <v>0</v>
      </c>
      <c r="AD24" s="3">
        <f t="shared" si="8"/>
        <v>0</v>
      </c>
      <c r="AE24" s="3">
        <f t="shared" si="8"/>
        <v>0</v>
      </c>
      <c r="AF24" s="3">
        <f t="shared" si="8"/>
        <v>0</v>
      </c>
      <c r="AG24" s="3">
        <f t="shared" si="8"/>
        <v>0</v>
      </c>
      <c r="AH24" s="3">
        <f t="shared" si="8"/>
        <v>0</v>
      </c>
      <c r="AI24" s="3">
        <f t="shared" si="8"/>
        <v>0</v>
      </c>
      <c r="AJ24" s="3">
        <f t="shared" si="8"/>
        <v>0</v>
      </c>
      <c r="AK24" s="3">
        <f t="shared" si="8"/>
        <v>0</v>
      </c>
      <c r="AL24" s="3">
        <f t="shared" si="8"/>
        <v>0</v>
      </c>
      <c r="AM24" s="3">
        <f t="shared" si="8"/>
        <v>0</v>
      </c>
      <c r="AN24" s="3">
        <f t="shared" si="8"/>
        <v>0</v>
      </c>
      <c r="AO24" s="3">
        <f t="shared" si="8"/>
        <v>0</v>
      </c>
      <c r="AP24" s="3">
        <f t="shared" si="8"/>
        <v>0</v>
      </c>
      <c r="AQ24" s="3">
        <f t="shared" si="8"/>
        <v>0</v>
      </c>
      <c r="AR24" s="3">
        <f t="shared" si="8"/>
        <v>0</v>
      </c>
      <c r="AS24" s="3">
        <f t="shared" si="8"/>
        <v>0</v>
      </c>
      <c r="AT24" s="3">
        <f t="shared" si="8"/>
        <v>0</v>
      </c>
      <c r="AU24" s="3">
        <f t="shared" si="8"/>
        <v>0</v>
      </c>
      <c r="AV24" s="3">
        <f t="shared" si="8"/>
        <v>0</v>
      </c>
      <c r="AW24" s="3">
        <f t="shared" si="8"/>
        <v>0</v>
      </c>
      <c r="AX24" s="3">
        <f t="shared" si="8"/>
        <v>0</v>
      </c>
      <c r="AY24" s="3">
        <f t="shared" si="8"/>
        <v>0</v>
      </c>
      <c r="AZ24" s="3">
        <f t="shared" si="8"/>
        <v>0</v>
      </c>
      <c r="BA24" s="3">
        <f t="shared" si="8"/>
        <v>0</v>
      </c>
      <c r="BB24" s="3">
        <f t="shared" si="8"/>
        <v>0</v>
      </c>
      <c r="BC24" s="3">
        <f t="shared" si="8"/>
        <v>0</v>
      </c>
      <c r="BD24" s="3">
        <f t="shared" si="8"/>
        <v>0</v>
      </c>
      <c r="BE24" s="3">
        <f t="shared" si="8"/>
        <v>0</v>
      </c>
      <c r="BF24" s="3">
        <f t="shared" si="8"/>
        <v>0</v>
      </c>
      <c r="BG24" s="3">
        <f t="shared" si="8"/>
        <v>0</v>
      </c>
      <c r="BH24" s="3">
        <f t="shared" si="8"/>
        <v>0</v>
      </c>
      <c r="BI24" s="3">
        <f t="shared" si="8"/>
        <v>0</v>
      </c>
      <c r="BJ24" s="3">
        <f t="shared" si="8"/>
        <v>0</v>
      </c>
      <c r="BK24" s="3">
        <f t="shared" si="8"/>
        <v>0</v>
      </c>
      <c r="BL24" s="3">
        <f t="shared" si="8"/>
        <v>0</v>
      </c>
      <c r="BM24" s="3">
        <f t="shared" si="8"/>
        <v>0</v>
      </c>
      <c r="BN24" s="3">
        <f t="shared" si="8"/>
        <v>0</v>
      </c>
      <c r="BO24" s="3">
        <f t="shared" si="8"/>
        <v>0</v>
      </c>
      <c r="BP24" s="3">
        <f t="shared" ref="BP24:CH24" si="9">IF(SUM($C$19:$N$19)=0,0,BO24+BP6)</f>
        <v>0</v>
      </c>
      <c r="BQ24" s="3">
        <f t="shared" si="9"/>
        <v>0</v>
      </c>
      <c r="BR24" s="3">
        <f t="shared" si="9"/>
        <v>0</v>
      </c>
      <c r="BS24" s="3">
        <f t="shared" si="9"/>
        <v>0</v>
      </c>
      <c r="BT24" s="3">
        <f t="shared" si="9"/>
        <v>0</v>
      </c>
      <c r="BU24" s="3">
        <f t="shared" si="9"/>
        <v>0</v>
      </c>
      <c r="BV24" s="3">
        <f t="shared" si="9"/>
        <v>0</v>
      </c>
      <c r="BW24" s="3">
        <f t="shared" si="9"/>
        <v>0</v>
      </c>
      <c r="BX24" s="3">
        <f t="shared" si="9"/>
        <v>0</v>
      </c>
      <c r="BY24" s="3">
        <f t="shared" si="9"/>
        <v>0</v>
      </c>
      <c r="BZ24" s="3">
        <f t="shared" si="9"/>
        <v>0</v>
      </c>
      <c r="CA24" s="3">
        <f t="shared" si="9"/>
        <v>0</v>
      </c>
      <c r="CB24" s="3">
        <f t="shared" si="9"/>
        <v>0</v>
      </c>
      <c r="CC24" s="3">
        <f t="shared" si="9"/>
        <v>0</v>
      </c>
      <c r="CD24" s="3">
        <f t="shared" si="9"/>
        <v>0</v>
      </c>
      <c r="CE24" s="3">
        <f t="shared" si="9"/>
        <v>0</v>
      </c>
      <c r="CF24" s="3">
        <f t="shared" si="9"/>
        <v>0</v>
      </c>
      <c r="CG24" s="3">
        <f t="shared" si="9"/>
        <v>0</v>
      </c>
      <c r="CH24" s="12">
        <f t="shared" si="9"/>
        <v>0</v>
      </c>
    </row>
    <row r="25" spans="1:86" x14ac:dyDescent="0.3">
      <c r="A25" s="545"/>
      <c r="B25" s="11" t="str">
        <f t="shared" si="5"/>
        <v>Cooking</v>
      </c>
      <c r="C25" s="3">
        <f t="shared" si="5"/>
        <v>0</v>
      </c>
      <c r="D25" s="3">
        <f t="shared" ref="D25:BO25" si="10">IF(SUM($C$19:$N$19)=0,0,C25+D7)</f>
        <v>0</v>
      </c>
      <c r="E25" s="3">
        <f t="shared" si="10"/>
        <v>0</v>
      </c>
      <c r="F25" s="3">
        <f t="shared" si="10"/>
        <v>0</v>
      </c>
      <c r="G25" s="3">
        <f t="shared" si="10"/>
        <v>0</v>
      </c>
      <c r="H25" s="3">
        <f t="shared" si="10"/>
        <v>0</v>
      </c>
      <c r="I25" s="3">
        <f t="shared" si="10"/>
        <v>0</v>
      </c>
      <c r="J25" s="3">
        <f t="shared" si="10"/>
        <v>0</v>
      </c>
      <c r="K25" s="3">
        <f t="shared" si="10"/>
        <v>0</v>
      </c>
      <c r="L25" s="3">
        <f t="shared" si="10"/>
        <v>0</v>
      </c>
      <c r="M25" s="3">
        <f t="shared" si="10"/>
        <v>0</v>
      </c>
      <c r="N25" s="3">
        <f t="shared" si="10"/>
        <v>0</v>
      </c>
      <c r="O25" s="3">
        <f t="shared" si="10"/>
        <v>0</v>
      </c>
      <c r="P25" s="3">
        <f t="shared" si="10"/>
        <v>0</v>
      </c>
      <c r="Q25" s="3">
        <f t="shared" si="10"/>
        <v>0</v>
      </c>
      <c r="R25" s="3">
        <f t="shared" si="10"/>
        <v>0</v>
      </c>
      <c r="S25" s="3">
        <f t="shared" si="10"/>
        <v>0</v>
      </c>
      <c r="T25" s="3">
        <f t="shared" si="10"/>
        <v>0</v>
      </c>
      <c r="U25" s="3">
        <f t="shared" si="10"/>
        <v>0</v>
      </c>
      <c r="V25" s="3">
        <f t="shared" si="10"/>
        <v>0</v>
      </c>
      <c r="W25" s="3">
        <f t="shared" si="10"/>
        <v>0</v>
      </c>
      <c r="X25" s="3">
        <f t="shared" si="10"/>
        <v>0</v>
      </c>
      <c r="Y25" s="3">
        <f t="shared" si="10"/>
        <v>0</v>
      </c>
      <c r="Z25" s="3">
        <f t="shared" si="10"/>
        <v>0</v>
      </c>
      <c r="AA25" s="3">
        <f t="shared" si="10"/>
        <v>0</v>
      </c>
      <c r="AB25" s="3">
        <f t="shared" si="10"/>
        <v>0</v>
      </c>
      <c r="AC25" s="3">
        <f t="shared" si="10"/>
        <v>0</v>
      </c>
      <c r="AD25" s="3">
        <f t="shared" si="10"/>
        <v>0</v>
      </c>
      <c r="AE25" s="3">
        <f t="shared" si="10"/>
        <v>0</v>
      </c>
      <c r="AF25" s="3">
        <f t="shared" si="10"/>
        <v>0</v>
      </c>
      <c r="AG25" s="3">
        <f t="shared" si="10"/>
        <v>0</v>
      </c>
      <c r="AH25" s="3">
        <f t="shared" si="10"/>
        <v>0</v>
      </c>
      <c r="AI25" s="3">
        <f t="shared" si="10"/>
        <v>0</v>
      </c>
      <c r="AJ25" s="3">
        <f t="shared" si="10"/>
        <v>0</v>
      </c>
      <c r="AK25" s="3">
        <f t="shared" si="10"/>
        <v>0</v>
      </c>
      <c r="AL25" s="3">
        <f t="shared" si="10"/>
        <v>0</v>
      </c>
      <c r="AM25" s="3">
        <f t="shared" si="10"/>
        <v>0</v>
      </c>
      <c r="AN25" s="3">
        <f t="shared" si="10"/>
        <v>0</v>
      </c>
      <c r="AO25" s="3">
        <f t="shared" si="10"/>
        <v>0</v>
      </c>
      <c r="AP25" s="3">
        <f t="shared" si="10"/>
        <v>0</v>
      </c>
      <c r="AQ25" s="3">
        <f t="shared" si="10"/>
        <v>0</v>
      </c>
      <c r="AR25" s="3">
        <f t="shared" si="10"/>
        <v>0</v>
      </c>
      <c r="AS25" s="3">
        <f t="shared" si="10"/>
        <v>0</v>
      </c>
      <c r="AT25" s="3">
        <f t="shared" si="10"/>
        <v>0</v>
      </c>
      <c r="AU25" s="3">
        <f t="shared" si="10"/>
        <v>0</v>
      </c>
      <c r="AV25" s="3">
        <f t="shared" si="10"/>
        <v>0</v>
      </c>
      <c r="AW25" s="3">
        <f t="shared" si="10"/>
        <v>0</v>
      </c>
      <c r="AX25" s="3">
        <f t="shared" si="10"/>
        <v>0</v>
      </c>
      <c r="AY25" s="3">
        <f t="shared" si="10"/>
        <v>0</v>
      </c>
      <c r="AZ25" s="3">
        <f t="shared" si="10"/>
        <v>0</v>
      </c>
      <c r="BA25" s="3">
        <f t="shared" si="10"/>
        <v>0</v>
      </c>
      <c r="BB25" s="3">
        <f t="shared" si="10"/>
        <v>0</v>
      </c>
      <c r="BC25" s="3">
        <f t="shared" si="10"/>
        <v>0</v>
      </c>
      <c r="BD25" s="3">
        <f t="shared" si="10"/>
        <v>0</v>
      </c>
      <c r="BE25" s="3">
        <f t="shared" si="10"/>
        <v>0</v>
      </c>
      <c r="BF25" s="3">
        <f t="shared" si="10"/>
        <v>0</v>
      </c>
      <c r="BG25" s="3">
        <f t="shared" si="10"/>
        <v>0</v>
      </c>
      <c r="BH25" s="3">
        <f t="shared" si="10"/>
        <v>0</v>
      </c>
      <c r="BI25" s="3">
        <f t="shared" si="10"/>
        <v>0</v>
      </c>
      <c r="BJ25" s="3">
        <f t="shared" si="10"/>
        <v>0</v>
      </c>
      <c r="BK25" s="3">
        <f t="shared" si="10"/>
        <v>0</v>
      </c>
      <c r="BL25" s="3">
        <f t="shared" si="10"/>
        <v>0</v>
      </c>
      <c r="BM25" s="3">
        <f t="shared" si="10"/>
        <v>0</v>
      </c>
      <c r="BN25" s="3">
        <f t="shared" si="10"/>
        <v>0</v>
      </c>
      <c r="BO25" s="3">
        <f t="shared" si="10"/>
        <v>0</v>
      </c>
      <c r="BP25" s="3">
        <f t="shared" ref="BP25:CH25" si="11">IF(SUM($C$19:$N$19)=0,0,BO25+BP7)</f>
        <v>0</v>
      </c>
      <c r="BQ25" s="3">
        <f t="shared" si="11"/>
        <v>0</v>
      </c>
      <c r="BR25" s="3">
        <f t="shared" si="11"/>
        <v>0</v>
      </c>
      <c r="BS25" s="3">
        <f t="shared" si="11"/>
        <v>0</v>
      </c>
      <c r="BT25" s="3">
        <f t="shared" si="11"/>
        <v>0</v>
      </c>
      <c r="BU25" s="3">
        <f t="shared" si="11"/>
        <v>0</v>
      </c>
      <c r="BV25" s="3">
        <f t="shared" si="11"/>
        <v>0</v>
      </c>
      <c r="BW25" s="3">
        <f t="shared" si="11"/>
        <v>0</v>
      </c>
      <c r="BX25" s="3">
        <f t="shared" si="11"/>
        <v>0</v>
      </c>
      <c r="BY25" s="3">
        <f t="shared" si="11"/>
        <v>0</v>
      </c>
      <c r="BZ25" s="3">
        <f t="shared" si="11"/>
        <v>0</v>
      </c>
      <c r="CA25" s="3">
        <f t="shared" si="11"/>
        <v>0</v>
      </c>
      <c r="CB25" s="3">
        <f t="shared" si="11"/>
        <v>0</v>
      </c>
      <c r="CC25" s="3">
        <f t="shared" si="11"/>
        <v>0</v>
      </c>
      <c r="CD25" s="3">
        <f t="shared" si="11"/>
        <v>0</v>
      </c>
      <c r="CE25" s="3">
        <f t="shared" si="11"/>
        <v>0</v>
      </c>
      <c r="CF25" s="3">
        <f t="shared" si="11"/>
        <v>0</v>
      </c>
      <c r="CG25" s="3">
        <f t="shared" si="11"/>
        <v>0</v>
      </c>
      <c r="CH25" s="12">
        <f t="shared" si="11"/>
        <v>0</v>
      </c>
    </row>
    <row r="26" spans="1:86" x14ac:dyDescent="0.3">
      <c r="A26" s="545"/>
      <c r="B26" s="11" t="str">
        <f t="shared" si="5"/>
        <v>Cooling</v>
      </c>
      <c r="C26" s="3">
        <f t="shared" si="5"/>
        <v>0</v>
      </c>
      <c r="D26" s="3">
        <f t="shared" ref="D26:BO26" si="12">IF(SUM($C$19:$N$19)=0,0,C26+D8)</f>
        <v>0</v>
      </c>
      <c r="E26" s="3">
        <f t="shared" si="12"/>
        <v>0</v>
      </c>
      <c r="F26" s="3">
        <f t="shared" si="12"/>
        <v>0</v>
      </c>
      <c r="G26" s="3">
        <f t="shared" si="12"/>
        <v>0</v>
      </c>
      <c r="H26" s="3">
        <f t="shared" si="12"/>
        <v>0</v>
      </c>
      <c r="I26" s="3">
        <f t="shared" si="12"/>
        <v>0</v>
      </c>
      <c r="J26" s="3">
        <f t="shared" si="12"/>
        <v>0</v>
      </c>
      <c r="K26" s="3">
        <f t="shared" si="12"/>
        <v>0</v>
      </c>
      <c r="L26" s="3">
        <f t="shared" si="12"/>
        <v>0</v>
      </c>
      <c r="M26" s="3">
        <f t="shared" si="12"/>
        <v>0</v>
      </c>
      <c r="N26" s="3">
        <f t="shared" si="12"/>
        <v>0</v>
      </c>
      <c r="O26" s="3">
        <f t="shared" si="12"/>
        <v>0</v>
      </c>
      <c r="P26" s="3">
        <f t="shared" si="12"/>
        <v>0</v>
      </c>
      <c r="Q26" s="3">
        <f t="shared" si="12"/>
        <v>0</v>
      </c>
      <c r="R26" s="3">
        <f t="shared" si="12"/>
        <v>0</v>
      </c>
      <c r="S26" s="3">
        <f t="shared" si="12"/>
        <v>0</v>
      </c>
      <c r="T26" s="3">
        <f t="shared" si="12"/>
        <v>0</v>
      </c>
      <c r="U26" s="3">
        <f t="shared" si="12"/>
        <v>0</v>
      </c>
      <c r="V26" s="3">
        <f t="shared" si="12"/>
        <v>0</v>
      </c>
      <c r="W26" s="3">
        <f t="shared" si="12"/>
        <v>0</v>
      </c>
      <c r="X26" s="3">
        <f t="shared" si="12"/>
        <v>0</v>
      </c>
      <c r="Y26" s="3">
        <f t="shared" si="12"/>
        <v>0</v>
      </c>
      <c r="Z26" s="3">
        <f t="shared" si="12"/>
        <v>0</v>
      </c>
      <c r="AA26" s="3">
        <f t="shared" si="12"/>
        <v>0</v>
      </c>
      <c r="AB26" s="3">
        <f t="shared" si="12"/>
        <v>0</v>
      </c>
      <c r="AC26" s="3">
        <f t="shared" si="12"/>
        <v>0</v>
      </c>
      <c r="AD26" s="3">
        <f t="shared" si="12"/>
        <v>0</v>
      </c>
      <c r="AE26" s="3">
        <f t="shared" si="12"/>
        <v>0</v>
      </c>
      <c r="AF26" s="3">
        <f t="shared" si="12"/>
        <v>0</v>
      </c>
      <c r="AG26" s="3">
        <f t="shared" si="12"/>
        <v>0</v>
      </c>
      <c r="AH26" s="3">
        <f t="shared" si="12"/>
        <v>0</v>
      </c>
      <c r="AI26" s="3">
        <f t="shared" si="12"/>
        <v>0</v>
      </c>
      <c r="AJ26" s="3">
        <f t="shared" si="12"/>
        <v>0</v>
      </c>
      <c r="AK26" s="3">
        <f t="shared" si="12"/>
        <v>0</v>
      </c>
      <c r="AL26" s="3">
        <f t="shared" si="12"/>
        <v>0</v>
      </c>
      <c r="AM26" s="3">
        <f t="shared" si="12"/>
        <v>0</v>
      </c>
      <c r="AN26" s="3">
        <f t="shared" si="12"/>
        <v>0</v>
      </c>
      <c r="AO26" s="3">
        <f t="shared" si="12"/>
        <v>0</v>
      </c>
      <c r="AP26" s="3">
        <f t="shared" si="12"/>
        <v>0</v>
      </c>
      <c r="AQ26" s="3">
        <f t="shared" si="12"/>
        <v>0</v>
      </c>
      <c r="AR26" s="3">
        <f t="shared" si="12"/>
        <v>0</v>
      </c>
      <c r="AS26" s="3">
        <f t="shared" si="12"/>
        <v>0</v>
      </c>
      <c r="AT26" s="3">
        <f t="shared" si="12"/>
        <v>0</v>
      </c>
      <c r="AU26" s="3">
        <f t="shared" si="12"/>
        <v>0</v>
      </c>
      <c r="AV26" s="3">
        <f t="shared" si="12"/>
        <v>0</v>
      </c>
      <c r="AW26" s="3">
        <f t="shared" si="12"/>
        <v>0</v>
      </c>
      <c r="AX26" s="3">
        <f t="shared" si="12"/>
        <v>0</v>
      </c>
      <c r="AY26" s="3">
        <f t="shared" si="12"/>
        <v>0</v>
      </c>
      <c r="AZ26" s="3">
        <f t="shared" si="12"/>
        <v>0</v>
      </c>
      <c r="BA26" s="3">
        <f t="shared" si="12"/>
        <v>0</v>
      </c>
      <c r="BB26" s="3">
        <f t="shared" si="12"/>
        <v>0</v>
      </c>
      <c r="BC26" s="3">
        <f t="shared" si="12"/>
        <v>0</v>
      </c>
      <c r="BD26" s="3">
        <f t="shared" si="12"/>
        <v>0</v>
      </c>
      <c r="BE26" s="3">
        <f t="shared" si="12"/>
        <v>0</v>
      </c>
      <c r="BF26" s="3">
        <f t="shared" si="12"/>
        <v>0</v>
      </c>
      <c r="BG26" s="3">
        <f t="shared" si="12"/>
        <v>0</v>
      </c>
      <c r="BH26" s="3">
        <f t="shared" si="12"/>
        <v>0</v>
      </c>
      <c r="BI26" s="3">
        <f t="shared" si="12"/>
        <v>0</v>
      </c>
      <c r="BJ26" s="3">
        <f t="shared" si="12"/>
        <v>0</v>
      </c>
      <c r="BK26" s="3">
        <f t="shared" si="12"/>
        <v>0</v>
      </c>
      <c r="BL26" s="3">
        <f t="shared" si="12"/>
        <v>0</v>
      </c>
      <c r="BM26" s="3">
        <f t="shared" si="12"/>
        <v>0</v>
      </c>
      <c r="BN26" s="3">
        <f t="shared" si="12"/>
        <v>0</v>
      </c>
      <c r="BO26" s="3">
        <f t="shared" si="12"/>
        <v>0</v>
      </c>
      <c r="BP26" s="3">
        <f t="shared" ref="BP26:CH26" si="13">IF(SUM($C$19:$N$19)=0,0,BO26+BP8)</f>
        <v>0</v>
      </c>
      <c r="BQ26" s="3">
        <f t="shared" si="13"/>
        <v>0</v>
      </c>
      <c r="BR26" s="3">
        <f t="shared" si="13"/>
        <v>0</v>
      </c>
      <c r="BS26" s="3">
        <f t="shared" si="13"/>
        <v>0</v>
      </c>
      <c r="BT26" s="3">
        <f t="shared" si="13"/>
        <v>0</v>
      </c>
      <c r="BU26" s="3">
        <f t="shared" si="13"/>
        <v>0</v>
      </c>
      <c r="BV26" s="3">
        <f t="shared" si="13"/>
        <v>0</v>
      </c>
      <c r="BW26" s="3">
        <f t="shared" si="13"/>
        <v>0</v>
      </c>
      <c r="BX26" s="3">
        <f t="shared" si="13"/>
        <v>0</v>
      </c>
      <c r="BY26" s="3">
        <f t="shared" si="13"/>
        <v>0</v>
      </c>
      <c r="BZ26" s="3">
        <f t="shared" si="13"/>
        <v>0</v>
      </c>
      <c r="CA26" s="3">
        <f t="shared" si="13"/>
        <v>0</v>
      </c>
      <c r="CB26" s="3">
        <f t="shared" si="13"/>
        <v>0</v>
      </c>
      <c r="CC26" s="3">
        <f t="shared" si="13"/>
        <v>0</v>
      </c>
      <c r="CD26" s="3">
        <f t="shared" si="13"/>
        <v>0</v>
      </c>
      <c r="CE26" s="3">
        <f t="shared" si="13"/>
        <v>0</v>
      </c>
      <c r="CF26" s="3">
        <f t="shared" si="13"/>
        <v>0</v>
      </c>
      <c r="CG26" s="3">
        <f t="shared" si="13"/>
        <v>0</v>
      </c>
      <c r="CH26" s="12">
        <f t="shared" si="13"/>
        <v>0</v>
      </c>
    </row>
    <row r="27" spans="1:86" x14ac:dyDescent="0.3">
      <c r="A27" s="545"/>
      <c r="B27" s="13" t="str">
        <f t="shared" si="5"/>
        <v>Ext Lighting</v>
      </c>
      <c r="C27" s="3">
        <f t="shared" si="5"/>
        <v>0</v>
      </c>
      <c r="D27" s="3">
        <f t="shared" ref="D27:BO27" si="14">IF(SUM($C$19:$N$19)=0,0,C27+D9)</f>
        <v>0</v>
      </c>
      <c r="E27" s="3">
        <f t="shared" si="14"/>
        <v>0</v>
      </c>
      <c r="F27" s="3">
        <f t="shared" si="14"/>
        <v>0</v>
      </c>
      <c r="G27" s="3">
        <f t="shared" si="14"/>
        <v>0</v>
      </c>
      <c r="H27" s="3">
        <f t="shared" si="14"/>
        <v>0</v>
      </c>
      <c r="I27" s="3">
        <f t="shared" si="14"/>
        <v>0</v>
      </c>
      <c r="J27" s="3">
        <f t="shared" si="14"/>
        <v>0</v>
      </c>
      <c r="K27" s="3">
        <f t="shared" si="14"/>
        <v>0</v>
      </c>
      <c r="L27" s="3">
        <f t="shared" si="14"/>
        <v>0</v>
      </c>
      <c r="M27" s="3">
        <f t="shared" si="14"/>
        <v>0</v>
      </c>
      <c r="N27" s="3">
        <f t="shared" si="14"/>
        <v>0</v>
      </c>
      <c r="O27" s="3">
        <f t="shared" si="14"/>
        <v>0</v>
      </c>
      <c r="P27" s="3">
        <f t="shared" si="14"/>
        <v>0</v>
      </c>
      <c r="Q27" s="3">
        <f t="shared" si="14"/>
        <v>0</v>
      </c>
      <c r="R27" s="3">
        <f t="shared" si="14"/>
        <v>0</v>
      </c>
      <c r="S27" s="3">
        <f t="shared" si="14"/>
        <v>0</v>
      </c>
      <c r="T27" s="3">
        <f t="shared" si="14"/>
        <v>0</v>
      </c>
      <c r="U27" s="3">
        <f t="shared" si="14"/>
        <v>0</v>
      </c>
      <c r="V27" s="3">
        <f t="shared" si="14"/>
        <v>0</v>
      </c>
      <c r="W27" s="3">
        <f t="shared" si="14"/>
        <v>0</v>
      </c>
      <c r="X27" s="3">
        <f t="shared" si="14"/>
        <v>0</v>
      </c>
      <c r="Y27" s="3">
        <f t="shared" si="14"/>
        <v>0</v>
      </c>
      <c r="Z27" s="3">
        <f t="shared" si="14"/>
        <v>0</v>
      </c>
      <c r="AA27" s="3">
        <f t="shared" si="14"/>
        <v>0</v>
      </c>
      <c r="AB27" s="3">
        <f t="shared" si="14"/>
        <v>0</v>
      </c>
      <c r="AC27" s="3">
        <f t="shared" si="14"/>
        <v>0</v>
      </c>
      <c r="AD27" s="3">
        <f t="shared" si="14"/>
        <v>0</v>
      </c>
      <c r="AE27" s="3">
        <f t="shared" si="14"/>
        <v>0</v>
      </c>
      <c r="AF27" s="3">
        <f t="shared" si="14"/>
        <v>0</v>
      </c>
      <c r="AG27" s="3">
        <f t="shared" si="14"/>
        <v>0</v>
      </c>
      <c r="AH27" s="3">
        <f t="shared" si="14"/>
        <v>0</v>
      </c>
      <c r="AI27" s="3">
        <f t="shared" si="14"/>
        <v>0</v>
      </c>
      <c r="AJ27" s="3">
        <f t="shared" si="14"/>
        <v>0</v>
      </c>
      <c r="AK27" s="3">
        <f t="shared" si="14"/>
        <v>0</v>
      </c>
      <c r="AL27" s="3">
        <f t="shared" si="14"/>
        <v>0</v>
      </c>
      <c r="AM27" s="3">
        <f t="shared" si="14"/>
        <v>0</v>
      </c>
      <c r="AN27" s="3">
        <f t="shared" si="14"/>
        <v>0</v>
      </c>
      <c r="AO27" s="3">
        <f t="shared" si="14"/>
        <v>0</v>
      </c>
      <c r="AP27" s="3">
        <f t="shared" si="14"/>
        <v>0</v>
      </c>
      <c r="AQ27" s="3">
        <f t="shared" si="14"/>
        <v>0</v>
      </c>
      <c r="AR27" s="3">
        <f t="shared" si="14"/>
        <v>0</v>
      </c>
      <c r="AS27" s="3">
        <f t="shared" si="14"/>
        <v>0</v>
      </c>
      <c r="AT27" s="3">
        <f t="shared" si="14"/>
        <v>0</v>
      </c>
      <c r="AU27" s="3">
        <f t="shared" si="14"/>
        <v>0</v>
      </c>
      <c r="AV27" s="3">
        <f t="shared" si="14"/>
        <v>0</v>
      </c>
      <c r="AW27" s="3">
        <f t="shared" si="14"/>
        <v>0</v>
      </c>
      <c r="AX27" s="3">
        <f t="shared" si="14"/>
        <v>0</v>
      </c>
      <c r="AY27" s="3">
        <f t="shared" si="14"/>
        <v>0</v>
      </c>
      <c r="AZ27" s="3">
        <f t="shared" si="14"/>
        <v>0</v>
      </c>
      <c r="BA27" s="3">
        <f t="shared" si="14"/>
        <v>0</v>
      </c>
      <c r="BB27" s="3">
        <f t="shared" si="14"/>
        <v>0</v>
      </c>
      <c r="BC27" s="3">
        <f t="shared" si="14"/>
        <v>0</v>
      </c>
      <c r="BD27" s="3">
        <f t="shared" si="14"/>
        <v>0</v>
      </c>
      <c r="BE27" s="3">
        <f t="shared" si="14"/>
        <v>0</v>
      </c>
      <c r="BF27" s="3">
        <f t="shared" si="14"/>
        <v>0</v>
      </c>
      <c r="BG27" s="3">
        <f t="shared" si="14"/>
        <v>0</v>
      </c>
      <c r="BH27" s="3">
        <f t="shared" si="14"/>
        <v>0</v>
      </c>
      <c r="BI27" s="3">
        <f t="shared" si="14"/>
        <v>0</v>
      </c>
      <c r="BJ27" s="3">
        <f t="shared" si="14"/>
        <v>0</v>
      </c>
      <c r="BK27" s="3">
        <f t="shared" si="14"/>
        <v>0</v>
      </c>
      <c r="BL27" s="3">
        <f t="shared" si="14"/>
        <v>0</v>
      </c>
      <c r="BM27" s="3">
        <f t="shared" si="14"/>
        <v>0</v>
      </c>
      <c r="BN27" s="3">
        <f t="shared" si="14"/>
        <v>0</v>
      </c>
      <c r="BO27" s="3">
        <f t="shared" si="14"/>
        <v>0</v>
      </c>
      <c r="BP27" s="3">
        <f t="shared" ref="BP27:CH27" si="15">IF(SUM($C$19:$N$19)=0,0,BO27+BP9)</f>
        <v>0</v>
      </c>
      <c r="BQ27" s="3">
        <f t="shared" si="15"/>
        <v>0</v>
      </c>
      <c r="BR27" s="3">
        <f t="shared" si="15"/>
        <v>0</v>
      </c>
      <c r="BS27" s="3">
        <f t="shared" si="15"/>
        <v>0</v>
      </c>
      <c r="BT27" s="3">
        <f t="shared" si="15"/>
        <v>0</v>
      </c>
      <c r="BU27" s="3">
        <f t="shared" si="15"/>
        <v>0</v>
      </c>
      <c r="BV27" s="3">
        <f t="shared" si="15"/>
        <v>0</v>
      </c>
      <c r="BW27" s="3">
        <f t="shared" si="15"/>
        <v>0</v>
      </c>
      <c r="BX27" s="3">
        <f t="shared" si="15"/>
        <v>0</v>
      </c>
      <c r="BY27" s="3">
        <f t="shared" si="15"/>
        <v>0</v>
      </c>
      <c r="BZ27" s="3">
        <f t="shared" si="15"/>
        <v>0</v>
      </c>
      <c r="CA27" s="3">
        <f t="shared" si="15"/>
        <v>0</v>
      </c>
      <c r="CB27" s="3">
        <f t="shared" si="15"/>
        <v>0</v>
      </c>
      <c r="CC27" s="3">
        <f t="shared" si="15"/>
        <v>0</v>
      </c>
      <c r="CD27" s="3">
        <f t="shared" si="15"/>
        <v>0</v>
      </c>
      <c r="CE27" s="3">
        <f t="shared" si="15"/>
        <v>0</v>
      </c>
      <c r="CF27" s="3">
        <f t="shared" si="15"/>
        <v>0</v>
      </c>
      <c r="CG27" s="3">
        <f t="shared" si="15"/>
        <v>0</v>
      </c>
      <c r="CH27" s="12">
        <f t="shared" si="15"/>
        <v>0</v>
      </c>
    </row>
    <row r="28" spans="1:86" x14ac:dyDescent="0.3">
      <c r="A28" s="545"/>
      <c r="B28" s="11" t="str">
        <f t="shared" si="5"/>
        <v>Heating</v>
      </c>
      <c r="C28" s="3">
        <f t="shared" si="5"/>
        <v>0</v>
      </c>
      <c r="D28" s="3">
        <f t="shared" ref="D28:BO28" si="16">IF(SUM($C$19:$N$19)=0,0,C28+D10)</f>
        <v>0</v>
      </c>
      <c r="E28" s="3">
        <f t="shared" si="16"/>
        <v>0</v>
      </c>
      <c r="F28" s="3">
        <f t="shared" si="16"/>
        <v>0</v>
      </c>
      <c r="G28" s="3">
        <f t="shared" si="16"/>
        <v>0</v>
      </c>
      <c r="H28" s="3">
        <f t="shared" si="16"/>
        <v>0</v>
      </c>
      <c r="I28" s="3">
        <f t="shared" si="16"/>
        <v>0</v>
      </c>
      <c r="J28" s="3">
        <f t="shared" si="16"/>
        <v>0</v>
      </c>
      <c r="K28" s="3">
        <f t="shared" si="16"/>
        <v>0</v>
      </c>
      <c r="L28" s="3">
        <f t="shared" si="16"/>
        <v>0</v>
      </c>
      <c r="M28" s="3">
        <f t="shared" si="16"/>
        <v>0</v>
      </c>
      <c r="N28" s="3">
        <f t="shared" si="16"/>
        <v>0</v>
      </c>
      <c r="O28" s="3">
        <f t="shared" si="16"/>
        <v>0</v>
      </c>
      <c r="P28" s="3">
        <f t="shared" si="16"/>
        <v>0</v>
      </c>
      <c r="Q28" s="3">
        <f t="shared" si="16"/>
        <v>0</v>
      </c>
      <c r="R28" s="3">
        <f t="shared" si="16"/>
        <v>0</v>
      </c>
      <c r="S28" s="3">
        <f t="shared" si="16"/>
        <v>0</v>
      </c>
      <c r="T28" s="3">
        <f t="shared" si="16"/>
        <v>0</v>
      </c>
      <c r="U28" s="3">
        <f t="shared" si="16"/>
        <v>0</v>
      </c>
      <c r="V28" s="3">
        <f t="shared" si="16"/>
        <v>0</v>
      </c>
      <c r="W28" s="3">
        <f t="shared" si="16"/>
        <v>0</v>
      </c>
      <c r="X28" s="3">
        <f t="shared" si="16"/>
        <v>0</v>
      </c>
      <c r="Y28" s="3">
        <f t="shared" si="16"/>
        <v>0</v>
      </c>
      <c r="Z28" s="3">
        <f t="shared" si="16"/>
        <v>0</v>
      </c>
      <c r="AA28" s="3">
        <f t="shared" si="16"/>
        <v>0</v>
      </c>
      <c r="AB28" s="3">
        <f t="shared" si="16"/>
        <v>0</v>
      </c>
      <c r="AC28" s="3">
        <f t="shared" si="16"/>
        <v>0</v>
      </c>
      <c r="AD28" s="3">
        <f t="shared" si="16"/>
        <v>0</v>
      </c>
      <c r="AE28" s="3">
        <f t="shared" si="16"/>
        <v>0</v>
      </c>
      <c r="AF28" s="3">
        <f t="shared" si="16"/>
        <v>0</v>
      </c>
      <c r="AG28" s="3">
        <f t="shared" si="16"/>
        <v>0</v>
      </c>
      <c r="AH28" s="3">
        <f t="shared" si="16"/>
        <v>0</v>
      </c>
      <c r="AI28" s="3">
        <f t="shared" si="16"/>
        <v>0</v>
      </c>
      <c r="AJ28" s="3">
        <f t="shared" si="16"/>
        <v>0</v>
      </c>
      <c r="AK28" s="3">
        <f t="shared" si="16"/>
        <v>0</v>
      </c>
      <c r="AL28" s="3">
        <f t="shared" si="16"/>
        <v>0</v>
      </c>
      <c r="AM28" s="3">
        <f t="shared" si="16"/>
        <v>0</v>
      </c>
      <c r="AN28" s="3">
        <f t="shared" si="16"/>
        <v>0</v>
      </c>
      <c r="AO28" s="3">
        <f t="shared" si="16"/>
        <v>0</v>
      </c>
      <c r="AP28" s="3">
        <f t="shared" si="16"/>
        <v>0</v>
      </c>
      <c r="AQ28" s="3">
        <f t="shared" si="16"/>
        <v>0</v>
      </c>
      <c r="AR28" s="3">
        <f t="shared" si="16"/>
        <v>0</v>
      </c>
      <c r="AS28" s="3">
        <f t="shared" si="16"/>
        <v>0</v>
      </c>
      <c r="AT28" s="3">
        <f t="shared" si="16"/>
        <v>0</v>
      </c>
      <c r="AU28" s="3">
        <f t="shared" si="16"/>
        <v>0</v>
      </c>
      <c r="AV28" s="3">
        <f t="shared" si="16"/>
        <v>0</v>
      </c>
      <c r="AW28" s="3">
        <f t="shared" si="16"/>
        <v>0</v>
      </c>
      <c r="AX28" s="3">
        <f t="shared" si="16"/>
        <v>0</v>
      </c>
      <c r="AY28" s="3">
        <f t="shared" si="16"/>
        <v>0</v>
      </c>
      <c r="AZ28" s="3">
        <f t="shared" si="16"/>
        <v>0</v>
      </c>
      <c r="BA28" s="3">
        <f t="shared" si="16"/>
        <v>0</v>
      </c>
      <c r="BB28" s="3">
        <f t="shared" si="16"/>
        <v>0</v>
      </c>
      <c r="BC28" s="3">
        <f t="shared" si="16"/>
        <v>0</v>
      </c>
      <c r="BD28" s="3">
        <f t="shared" si="16"/>
        <v>0</v>
      </c>
      <c r="BE28" s="3">
        <f t="shared" si="16"/>
        <v>0</v>
      </c>
      <c r="BF28" s="3">
        <f t="shared" si="16"/>
        <v>0</v>
      </c>
      <c r="BG28" s="3">
        <f t="shared" si="16"/>
        <v>0</v>
      </c>
      <c r="BH28" s="3">
        <f t="shared" si="16"/>
        <v>0</v>
      </c>
      <c r="BI28" s="3">
        <f t="shared" si="16"/>
        <v>0</v>
      </c>
      <c r="BJ28" s="3">
        <f t="shared" si="16"/>
        <v>0</v>
      </c>
      <c r="BK28" s="3">
        <f t="shared" si="16"/>
        <v>0</v>
      </c>
      <c r="BL28" s="3">
        <f t="shared" si="16"/>
        <v>0</v>
      </c>
      <c r="BM28" s="3">
        <f t="shared" si="16"/>
        <v>0</v>
      </c>
      <c r="BN28" s="3">
        <f t="shared" si="16"/>
        <v>0</v>
      </c>
      <c r="BO28" s="3">
        <f t="shared" si="16"/>
        <v>0</v>
      </c>
      <c r="BP28" s="3">
        <f t="shared" ref="BP28:CH28" si="17">IF(SUM($C$19:$N$19)=0,0,BO28+BP10)</f>
        <v>0</v>
      </c>
      <c r="BQ28" s="3">
        <f t="shared" si="17"/>
        <v>0</v>
      </c>
      <c r="BR28" s="3">
        <f t="shared" si="17"/>
        <v>0</v>
      </c>
      <c r="BS28" s="3">
        <f t="shared" si="17"/>
        <v>0</v>
      </c>
      <c r="BT28" s="3">
        <f t="shared" si="17"/>
        <v>0</v>
      </c>
      <c r="BU28" s="3">
        <f t="shared" si="17"/>
        <v>0</v>
      </c>
      <c r="BV28" s="3">
        <f t="shared" si="17"/>
        <v>0</v>
      </c>
      <c r="BW28" s="3">
        <f t="shared" si="17"/>
        <v>0</v>
      </c>
      <c r="BX28" s="3">
        <f t="shared" si="17"/>
        <v>0</v>
      </c>
      <c r="BY28" s="3">
        <f t="shared" si="17"/>
        <v>0</v>
      </c>
      <c r="BZ28" s="3">
        <f t="shared" si="17"/>
        <v>0</v>
      </c>
      <c r="CA28" s="3">
        <f t="shared" si="17"/>
        <v>0</v>
      </c>
      <c r="CB28" s="3">
        <f t="shared" si="17"/>
        <v>0</v>
      </c>
      <c r="CC28" s="3">
        <f t="shared" si="17"/>
        <v>0</v>
      </c>
      <c r="CD28" s="3">
        <f t="shared" si="17"/>
        <v>0</v>
      </c>
      <c r="CE28" s="3">
        <f t="shared" si="17"/>
        <v>0</v>
      </c>
      <c r="CF28" s="3">
        <f t="shared" si="17"/>
        <v>0</v>
      </c>
      <c r="CG28" s="3">
        <f t="shared" si="17"/>
        <v>0</v>
      </c>
      <c r="CH28" s="12">
        <f t="shared" si="17"/>
        <v>0</v>
      </c>
    </row>
    <row r="29" spans="1:86" x14ac:dyDescent="0.3">
      <c r="A29" s="545"/>
      <c r="B29" s="11" t="str">
        <f t="shared" si="5"/>
        <v>HVAC</v>
      </c>
      <c r="C29" s="3">
        <f t="shared" si="5"/>
        <v>0</v>
      </c>
      <c r="D29" s="3">
        <f t="shared" ref="D29:BO29" si="18">IF(SUM($C$19:$N$19)=0,0,C29+D11)</f>
        <v>0</v>
      </c>
      <c r="E29" s="3">
        <f t="shared" si="18"/>
        <v>0</v>
      </c>
      <c r="F29" s="3">
        <f t="shared" si="18"/>
        <v>0</v>
      </c>
      <c r="G29" s="3">
        <f t="shared" si="18"/>
        <v>0</v>
      </c>
      <c r="H29" s="3">
        <f t="shared" si="18"/>
        <v>0</v>
      </c>
      <c r="I29" s="3">
        <f t="shared" si="18"/>
        <v>0</v>
      </c>
      <c r="J29" s="3">
        <f t="shared" si="18"/>
        <v>0</v>
      </c>
      <c r="K29" s="3">
        <f t="shared" si="18"/>
        <v>0</v>
      </c>
      <c r="L29" s="3">
        <f t="shared" si="18"/>
        <v>0</v>
      </c>
      <c r="M29" s="3">
        <f t="shared" si="18"/>
        <v>0</v>
      </c>
      <c r="N29" s="3">
        <f t="shared" si="18"/>
        <v>0</v>
      </c>
      <c r="O29" s="3">
        <f t="shared" si="18"/>
        <v>0</v>
      </c>
      <c r="P29" s="3">
        <f t="shared" si="18"/>
        <v>0</v>
      </c>
      <c r="Q29" s="3">
        <f t="shared" si="18"/>
        <v>0</v>
      </c>
      <c r="R29" s="3">
        <f t="shared" si="18"/>
        <v>0</v>
      </c>
      <c r="S29" s="3">
        <f t="shared" si="18"/>
        <v>0</v>
      </c>
      <c r="T29" s="3">
        <f t="shared" si="18"/>
        <v>0</v>
      </c>
      <c r="U29" s="3">
        <f t="shared" si="18"/>
        <v>0</v>
      </c>
      <c r="V29" s="3">
        <f t="shared" si="18"/>
        <v>0</v>
      </c>
      <c r="W29" s="3">
        <f t="shared" si="18"/>
        <v>0</v>
      </c>
      <c r="X29" s="3">
        <f t="shared" si="18"/>
        <v>0</v>
      </c>
      <c r="Y29" s="3">
        <f t="shared" si="18"/>
        <v>0</v>
      </c>
      <c r="Z29" s="3">
        <f t="shared" si="18"/>
        <v>0</v>
      </c>
      <c r="AA29" s="3">
        <f t="shared" si="18"/>
        <v>0</v>
      </c>
      <c r="AB29" s="3">
        <f t="shared" si="18"/>
        <v>0</v>
      </c>
      <c r="AC29" s="3">
        <f t="shared" si="18"/>
        <v>0</v>
      </c>
      <c r="AD29" s="3">
        <f t="shared" si="18"/>
        <v>0</v>
      </c>
      <c r="AE29" s="3">
        <f t="shared" si="18"/>
        <v>0</v>
      </c>
      <c r="AF29" s="3">
        <f t="shared" si="18"/>
        <v>0</v>
      </c>
      <c r="AG29" s="3">
        <f t="shared" si="18"/>
        <v>0</v>
      </c>
      <c r="AH29" s="3">
        <f t="shared" si="18"/>
        <v>0</v>
      </c>
      <c r="AI29" s="3">
        <f t="shared" si="18"/>
        <v>0</v>
      </c>
      <c r="AJ29" s="3">
        <f t="shared" si="18"/>
        <v>0</v>
      </c>
      <c r="AK29" s="3">
        <f t="shared" si="18"/>
        <v>0</v>
      </c>
      <c r="AL29" s="3">
        <f t="shared" si="18"/>
        <v>0</v>
      </c>
      <c r="AM29" s="3">
        <f t="shared" si="18"/>
        <v>0</v>
      </c>
      <c r="AN29" s="3">
        <f t="shared" si="18"/>
        <v>0</v>
      </c>
      <c r="AO29" s="3">
        <f t="shared" si="18"/>
        <v>0</v>
      </c>
      <c r="AP29" s="3">
        <f t="shared" si="18"/>
        <v>0</v>
      </c>
      <c r="AQ29" s="3">
        <f t="shared" si="18"/>
        <v>0</v>
      </c>
      <c r="AR29" s="3">
        <f t="shared" si="18"/>
        <v>0</v>
      </c>
      <c r="AS29" s="3">
        <f t="shared" si="18"/>
        <v>0</v>
      </c>
      <c r="AT29" s="3">
        <f t="shared" si="18"/>
        <v>0</v>
      </c>
      <c r="AU29" s="3">
        <f t="shared" si="18"/>
        <v>0</v>
      </c>
      <c r="AV29" s="3">
        <f t="shared" si="18"/>
        <v>0</v>
      </c>
      <c r="AW29" s="3">
        <f t="shared" si="18"/>
        <v>0</v>
      </c>
      <c r="AX29" s="3">
        <f t="shared" si="18"/>
        <v>0</v>
      </c>
      <c r="AY29" s="3">
        <f t="shared" si="18"/>
        <v>0</v>
      </c>
      <c r="AZ29" s="3">
        <f t="shared" si="18"/>
        <v>0</v>
      </c>
      <c r="BA29" s="3">
        <f t="shared" si="18"/>
        <v>0</v>
      </c>
      <c r="BB29" s="3">
        <f t="shared" si="18"/>
        <v>0</v>
      </c>
      <c r="BC29" s="3">
        <f t="shared" si="18"/>
        <v>0</v>
      </c>
      <c r="BD29" s="3">
        <f t="shared" si="18"/>
        <v>0</v>
      </c>
      <c r="BE29" s="3">
        <f t="shared" si="18"/>
        <v>0</v>
      </c>
      <c r="BF29" s="3">
        <f t="shared" si="18"/>
        <v>0</v>
      </c>
      <c r="BG29" s="3">
        <f t="shared" si="18"/>
        <v>0</v>
      </c>
      <c r="BH29" s="3">
        <f t="shared" si="18"/>
        <v>0</v>
      </c>
      <c r="BI29" s="3">
        <f t="shared" si="18"/>
        <v>0</v>
      </c>
      <c r="BJ29" s="3">
        <f t="shared" si="18"/>
        <v>0</v>
      </c>
      <c r="BK29" s="3">
        <f t="shared" si="18"/>
        <v>0</v>
      </c>
      <c r="BL29" s="3">
        <f t="shared" si="18"/>
        <v>0</v>
      </c>
      <c r="BM29" s="3">
        <f t="shared" si="18"/>
        <v>0</v>
      </c>
      <c r="BN29" s="3">
        <f t="shared" si="18"/>
        <v>0</v>
      </c>
      <c r="BO29" s="3">
        <f t="shared" si="18"/>
        <v>0</v>
      </c>
      <c r="BP29" s="3">
        <f t="shared" ref="BP29:CH29" si="19">IF(SUM($C$19:$N$19)=0,0,BO29+BP11)</f>
        <v>0</v>
      </c>
      <c r="BQ29" s="3">
        <f t="shared" si="19"/>
        <v>0</v>
      </c>
      <c r="BR29" s="3">
        <f t="shared" si="19"/>
        <v>0</v>
      </c>
      <c r="BS29" s="3">
        <f t="shared" si="19"/>
        <v>0</v>
      </c>
      <c r="BT29" s="3">
        <f t="shared" si="19"/>
        <v>0</v>
      </c>
      <c r="BU29" s="3">
        <f t="shared" si="19"/>
        <v>0</v>
      </c>
      <c r="BV29" s="3">
        <f t="shared" si="19"/>
        <v>0</v>
      </c>
      <c r="BW29" s="3">
        <f t="shared" si="19"/>
        <v>0</v>
      </c>
      <c r="BX29" s="3">
        <f t="shared" si="19"/>
        <v>0</v>
      </c>
      <c r="BY29" s="3">
        <f t="shared" si="19"/>
        <v>0</v>
      </c>
      <c r="BZ29" s="3">
        <f t="shared" si="19"/>
        <v>0</v>
      </c>
      <c r="CA29" s="3">
        <f t="shared" si="19"/>
        <v>0</v>
      </c>
      <c r="CB29" s="3">
        <f t="shared" si="19"/>
        <v>0</v>
      </c>
      <c r="CC29" s="3">
        <f t="shared" si="19"/>
        <v>0</v>
      </c>
      <c r="CD29" s="3">
        <f t="shared" si="19"/>
        <v>0</v>
      </c>
      <c r="CE29" s="3">
        <f t="shared" si="19"/>
        <v>0</v>
      </c>
      <c r="CF29" s="3">
        <f t="shared" si="19"/>
        <v>0</v>
      </c>
      <c r="CG29" s="3">
        <f t="shared" si="19"/>
        <v>0</v>
      </c>
      <c r="CH29" s="12">
        <f t="shared" si="19"/>
        <v>0</v>
      </c>
    </row>
    <row r="30" spans="1:86" x14ac:dyDescent="0.3">
      <c r="A30" s="545"/>
      <c r="B30" s="11" t="str">
        <f t="shared" si="5"/>
        <v>Lighting</v>
      </c>
      <c r="C30" s="3">
        <f t="shared" si="5"/>
        <v>0</v>
      </c>
      <c r="D30" s="3">
        <f t="shared" ref="D30:BO30" si="20">IF(SUM($C$19:$N$19)=0,0,C30+D12)</f>
        <v>79361.439101464843</v>
      </c>
      <c r="E30" s="3">
        <f t="shared" si="20"/>
        <v>284824.03777636716</v>
      </c>
      <c r="F30" s="3">
        <f t="shared" si="20"/>
        <v>333028.80427636718</v>
      </c>
      <c r="G30" s="3">
        <f t="shared" si="20"/>
        <v>333028.80427636718</v>
      </c>
      <c r="H30" s="3">
        <f t="shared" si="20"/>
        <v>333028.80427636718</v>
      </c>
      <c r="I30" s="3">
        <f t="shared" si="20"/>
        <v>375841.54688315431</v>
      </c>
      <c r="J30" s="3">
        <f t="shared" si="20"/>
        <v>391644.71253110352</v>
      </c>
      <c r="K30" s="3">
        <f t="shared" si="20"/>
        <v>391644.71253110352</v>
      </c>
      <c r="L30" s="3">
        <f t="shared" si="20"/>
        <v>513078.87604428711</v>
      </c>
      <c r="M30" s="3">
        <f t="shared" si="20"/>
        <v>521142.6035467285</v>
      </c>
      <c r="N30" s="3">
        <f t="shared" si="20"/>
        <v>534528.0636373657</v>
      </c>
      <c r="O30" s="3">
        <f t="shared" si="20"/>
        <v>534528.0636373657</v>
      </c>
      <c r="P30" s="3">
        <f t="shared" si="20"/>
        <v>534528.0636373657</v>
      </c>
      <c r="Q30" s="3">
        <f t="shared" si="20"/>
        <v>534528.0636373657</v>
      </c>
      <c r="R30" s="3">
        <f t="shared" si="20"/>
        <v>534528.0636373657</v>
      </c>
      <c r="S30" s="3">
        <f t="shared" si="20"/>
        <v>534528.0636373657</v>
      </c>
      <c r="T30" s="3">
        <f t="shared" si="20"/>
        <v>534528.0636373657</v>
      </c>
      <c r="U30" s="3">
        <f t="shared" si="20"/>
        <v>534528.0636373657</v>
      </c>
      <c r="V30" s="3">
        <f t="shared" si="20"/>
        <v>534528.0636373657</v>
      </c>
      <c r="W30" s="3">
        <f t="shared" si="20"/>
        <v>534528.0636373657</v>
      </c>
      <c r="X30" s="3">
        <f t="shared" si="20"/>
        <v>534528.0636373657</v>
      </c>
      <c r="Y30" s="3">
        <f t="shared" si="20"/>
        <v>534528.0636373657</v>
      </c>
      <c r="Z30" s="3">
        <f t="shared" si="20"/>
        <v>534528.0636373657</v>
      </c>
      <c r="AA30" s="3">
        <f t="shared" si="20"/>
        <v>534528.0636373657</v>
      </c>
      <c r="AB30" s="3">
        <f t="shared" si="20"/>
        <v>534528.0636373657</v>
      </c>
      <c r="AC30" s="3">
        <f t="shared" si="20"/>
        <v>534528.0636373657</v>
      </c>
      <c r="AD30" s="3">
        <f t="shared" si="20"/>
        <v>534528.0636373657</v>
      </c>
      <c r="AE30" s="3">
        <f t="shared" si="20"/>
        <v>534528.0636373657</v>
      </c>
      <c r="AF30" s="3">
        <f t="shared" si="20"/>
        <v>534528.0636373657</v>
      </c>
      <c r="AG30" s="3">
        <f t="shared" si="20"/>
        <v>534528.0636373657</v>
      </c>
      <c r="AH30" s="3">
        <f t="shared" si="20"/>
        <v>534528.0636373657</v>
      </c>
      <c r="AI30" s="3">
        <f t="shared" si="20"/>
        <v>534528.0636373657</v>
      </c>
      <c r="AJ30" s="3">
        <f t="shared" si="20"/>
        <v>534528.0636373657</v>
      </c>
      <c r="AK30" s="3">
        <f t="shared" si="20"/>
        <v>534528.0636373657</v>
      </c>
      <c r="AL30" s="3">
        <f t="shared" si="20"/>
        <v>534528.0636373657</v>
      </c>
      <c r="AM30" s="3">
        <f t="shared" si="20"/>
        <v>534528.0636373657</v>
      </c>
      <c r="AN30" s="3">
        <f t="shared" si="20"/>
        <v>534528.0636373657</v>
      </c>
      <c r="AO30" s="3">
        <f t="shared" si="20"/>
        <v>534528.0636373657</v>
      </c>
      <c r="AP30" s="3">
        <f t="shared" si="20"/>
        <v>534528.0636373657</v>
      </c>
      <c r="AQ30" s="3">
        <f t="shared" si="20"/>
        <v>534528.0636373657</v>
      </c>
      <c r="AR30" s="3">
        <f t="shared" si="20"/>
        <v>534528.0636373657</v>
      </c>
      <c r="AS30" s="3">
        <f t="shared" si="20"/>
        <v>534528.0636373657</v>
      </c>
      <c r="AT30" s="3">
        <f t="shared" si="20"/>
        <v>534528.0636373657</v>
      </c>
      <c r="AU30" s="3">
        <f t="shared" si="20"/>
        <v>534528.0636373657</v>
      </c>
      <c r="AV30" s="3">
        <f t="shared" si="20"/>
        <v>534528.0636373657</v>
      </c>
      <c r="AW30" s="3">
        <f t="shared" si="20"/>
        <v>534528.0636373657</v>
      </c>
      <c r="AX30" s="3">
        <f t="shared" si="20"/>
        <v>534528.0636373657</v>
      </c>
      <c r="AY30" s="3">
        <f t="shared" si="20"/>
        <v>534528.0636373657</v>
      </c>
      <c r="AZ30" s="3">
        <f t="shared" si="20"/>
        <v>534528.0636373657</v>
      </c>
      <c r="BA30" s="3">
        <f t="shared" si="20"/>
        <v>534528.0636373657</v>
      </c>
      <c r="BB30" s="3">
        <f t="shared" si="20"/>
        <v>534528.0636373657</v>
      </c>
      <c r="BC30" s="3">
        <f t="shared" si="20"/>
        <v>534528.0636373657</v>
      </c>
      <c r="BD30" s="3">
        <f t="shared" si="20"/>
        <v>534528.0636373657</v>
      </c>
      <c r="BE30" s="3">
        <f t="shared" si="20"/>
        <v>534528.0636373657</v>
      </c>
      <c r="BF30" s="3">
        <f t="shared" si="20"/>
        <v>534528.0636373657</v>
      </c>
      <c r="BG30" s="3">
        <f t="shared" si="20"/>
        <v>534528.0636373657</v>
      </c>
      <c r="BH30" s="3">
        <f t="shared" si="20"/>
        <v>534528.0636373657</v>
      </c>
      <c r="BI30" s="3">
        <f t="shared" si="20"/>
        <v>534528.0636373657</v>
      </c>
      <c r="BJ30" s="3">
        <f t="shared" si="20"/>
        <v>534528.0636373657</v>
      </c>
      <c r="BK30" s="3">
        <f t="shared" si="20"/>
        <v>534528.0636373657</v>
      </c>
      <c r="BL30" s="3">
        <f t="shared" si="20"/>
        <v>534528.0636373657</v>
      </c>
      <c r="BM30" s="3">
        <f t="shared" si="20"/>
        <v>534528.0636373657</v>
      </c>
      <c r="BN30" s="3">
        <f t="shared" si="20"/>
        <v>534528.0636373657</v>
      </c>
      <c r="BO30" s="3">
        <f t="shared" si="20"/>
        <v>534528.0636373657</v>
      </c>
      <c r="BP30" s="3">
        <f t="shared" ref="BP30:CH30" si="21">IF(SUM($C$19:$N$19)=0,0,BO30+BP12)</f>
        <v>534528.0636373657</v>
      </c>
      <c r="BQ30" s="3">
        <f t="shared" si="21"/>
        <v>534528.0636373657</v>
      </c>
      <c r="BR30" s="3">
        <f t="shared" si="21"/>
        <v>534528.0636373657</v>
      </c>
      <c r="BS30" s="3">
        <f t="shared" si="21"/>
        <v>534528.0636373657</v>
      </c>
      <c r="BT30" s="3">
        <f t="shared" si="21"/>
        <v>534528.0636373657</v>
      </c>
      <c r="BU30" s="3">
        <f t="shared" si="21"/>
        <v>534528.0636373657</v>
      </c>
      <c r="BV30" s="3">
        <f t="shared" si="21"/>
        <v>534528.0636373657</v>
      </c>
      <c r="BW30" s="3">
        <f t="shared" si="21"/>
        <v>534528.0636373657</v>
      </c>
      <c r="BX30" s="3">
        <f t="shared" si="21"/>
        <v>534528.0636373657</v>
      </c>
      <c r="BY30" s="3">
        <f t="shared" si="21"/>
        <v>534528.0636373657</v>
      </c>
      <c r="BZ30" s="3">
        <f t="shared" si="21"/>
        <v>534528.0636373657</v>
      </c>
      <c r="CA30" s="3">
        <f t="shared" si="21"/>
        <v>534528.0636373657</v>
      </c>
      <c r="CB30" s="3">
        <f t="shared" si="21"/>
        <v>534528.0636373657</v>
      </c>
      <c r="CC30" s="3">
        <f t="shared" si="21"/>
        <v>534528.0636373657</v>
      </c>
      <c r="CD30" s="3">
        <f t="shared" si="21"/>
        <v>534528.0636373657</v>
      </c>
      <c r="CE30" s="3">
        <f t="shared" si="21"/>
        <v>534528.0636373657</v>
      </c>
      <c r="CF30" s="3">
        <f t="shared" si="21"/>
        <v>534528.0636373657</v>
      </c>
      <c r="CG30" s="3">
        <f t="shared" si="21"/>
        <v>534528.0636373657</v>
      </c>
      <c r="CH30" s="12">
        <f t="shared" si="21"/>
        <v>534528.0636373657</v>
      </c>
    </row>
    <row r="31" spans="1:86" x14ac:dyDescent="0.3">
      <c r="A31" s="545"/>
      <c r="B31" s="11" t="str">
        <f t="shared" si="5"/>
        <v>Miscellaneous</v>
      </c>
      <c r="C31" s="3">
        <f t="shared" si="5"/>
        <v>0</v>
      </c>
      <c r="D31" s="3">
        <f t="shared" ref="D31:BO31" si="22">IF(SUM($C$19:$N$19)=0,0,C31+D13)</f>
        <v>0</v>
      </c>
      <c r="E31" s="3">
        <f t="shared" si="22"/>
        <v>0</v>
      </c>
      <c r="F31" s="3">
        <f t="shared" si="22"/>
        <v>0</v>
      </c>
      <c r="G31" s="3">
        <f t="shared" si="22"/>
        <v>0</v>
      </c>
      <c r="H31" s="3">
        <f t="shared" si="22"/>
        <v>0</v>
      </c>
      <c r="I31" s="3">
        <f t="shared" si="22"/>
        <v>0</v>
      </c>
      <c r="J31" s="3">
        <f t="shared" si="22"/>
        <v>0</v>
      </c>
      <c r="K31" s="3">
        <f t="shared" si="22"/>
        <v>0</v>
      </c>
      <c r="L31" s="3">
        <f t="shared" si="22"/>
        <v>0</v>
      </c>
      <c r="M31" s="3">
        <f t="shared" si="22"/>
        <v>0</v>
      </c>
      <c r="N31" s="3">
        <f t="shared" si="22"/>
        <v>0</v>
      </c>
      <c r="O31" s="3">
        <f t="shared" si="22"/>
        <v>0</v>
      </c>
      <c r="P31" s="3">
        <f t="shared" si="22"/>
        <v>0</v>
      </c>
      <c r="Q31" s="3">
        <f t="shared" si="22"/>
        <v>0</v>
      </c>
      <c r="R31" s="3">
        <f t="shared" si="22"/>
        <v>0</v>
      </c>
      <c r="S31" s="3">
        <f t="shared" si="22"/>
        <v>0</v>
      </c>
      <c r="T31" s="3">
        <f t="shared" si="22"/>
        <v>0</v>
      </c>
      <c r="U31" s="3">
        <f t="shared" si="22"/>
        <v>0</v>
      </c>
      <c r="V31" s="3">
        <f t="shared" si="22"/>
        <v>0</v>
      </c>
      <c r="W31" s="3">
        <f t="shared" si="22"/>
        <v>0</v>
      </c>
      <c r="X31" s="3">
        <f t="shared" si="22"/>
        <v>0</v>
      </c>
      <c r="Y31" s="3">
        <f t="shared" si="22"/>
        <v>0</v>
      </c>
      <c r="Z31" s="3">
        <f t="shared" si="22"/>
        <v>0</v>
      </c>
      <c r="AA31" s="3">
        <f t="shared" si="22"/>
        <v>0</v>
      </c>
      <c r="AB31" s="3">
        <f t="shared" si="22"/>
        <v>0</v>
      </c>
      <c r="AC31" s="3">
        <f t="shared" si="22"/>
        <v>0</v>
      </c>
      <c r="AD31" s="3">
        <f t="shared" si="22"/>
        <v>0</v>
      </c>
      <c r="AE31" s="3">
        <f t="shared" si="22"/>
        <v>0</v>
      </c>
      <c r="AF31" s="3">
        <f t="shared" si="22"/>
        <v>0</v>
      </c>
      <c r="AG31" s="3">
        <f t="shared" si="22"/>
        <v>0</v>
      </c>
      <c r="AH31" s="3">
        <f t="shared" si="22"/>
        <v>0</v>
      </c>
      <c r="AI31" s="3">
        <f t="shared" si="22"/>
        <v>0</v>
      </c>
      <c r="AJ31" s="3">
        <f t="shared" si="22"/>
        <v>0</v>
      </c>
      <c r="AK31" s="3">
        <f t="shared" si="22"/>
        <v>0</v>
      </c>
      <c r="AL31" s="3">
        <f t="shared" si="22"/>
        <v>0</v>
      </c>
      <c r="AM31" s="3">
        <f t="shared" si="22"/>
        <v>0</v>
      </c>
      <c r="AN31" s="3">
        <f t="shared" si="22"/>
        <v>0</v>
      </c>
      <c r="AO31" s="3">
        <f t="shared" si="22"/>
        <v>0</v>
      </c>
      <c r="AP31" s="3">
        <f t="shared" si="22"/>
        <v>0</v>
      </c>
      <c r="AQ31" s="3">
        <f t="shared" si="22"/>
        <v>0</v>
      </c>
      <c r="AR31" s="3">
        <f t="shared" si="22"/>
        <v>0</v>
      </c>
      <c r="AS31" s="3">
        <f t="shared" si="22"/>
        <v>0</v>
      </c>
      <c r="AT31" s="3">
        <f t="shared" si="22"/>
        <v>0</v>
      </c>
      <c r="AU31" s="3">
        <f t="shared" si="22"/>
        <v>0</v>
      </c>
      <c r="AV31" s="3">
        <f t="shared" si="22"/>
        <v>0</v>
      </c>
      <c r="AW31" s="3">
        <f t="shared" si="22"/>
        <v>0</v>
      </c>
      <c r="AX31" s="3">
        <f t="shared" si="22"/>
        <v>0</v>
      </c>
      <c r="AY31" s="3">
        <f t="shared" si="22"/>
        <v>0</v>
      </c>
      <c r="AZ31" s="3">
        <f t="shared" si="22"/>
        <v>0</v>
      </c>
      <c r="BA31" s="3">
        <f t="shared" si="22"/>
        <v>0</v>
      </c>
      <c r="BB31" s="3">
        <f t="shared" si="22"/>
        <v>0</v>
      </c>
      <c r="BC31" s="3">
        <f t="shared" si="22"/>
        <v>0</v>
      </c>
      <c r="BD31" s="3">
        <f t="shared" si="22"/>
        <v>0</v>
      </c>
      <c r="BE31" s="3">
        <f t="shared" si="22"/>
        <v>0</v>
      </c>
      <c r="BF31" s="3">
        <f t="shared" si="22"/>
        <v>0</v>
      </c>
      <c r="BG31" s="3">
        <f t="shared" si="22"/>
        <v>0</v>
      </c>
      <c r="BH31" s="3">
        <f t="shared" si="22"/>
        <v>0</v>
      </c>
      <c r="BI31" s="3">
        <f t="shared" si="22"/>
        <v>0</v>
      </c>
      <c r="BJ31" s="3">
        <f t="shared" si="22"/>
        <v>0</v>
      </c>
      <c r="BK31" s="3">
        <f t="shared" si="22"/>
        <v>0</v>
      </c>
      <c r="BL31" s="3">
        <f t="shared" si="22"/>
        <v>0</v>
      </c>
      <c r="BM31" s="3">
        <f t="shared" si="22"/>
        <v>0</v>
      </c>
      <c r="BN31" s="3">
        <f t="shared" si="22"/>
        <v>0</v>
      </c>
      <c r="BO31" s="3">
        <f t="shared" si="22"/>
        <v>0</v>
      </c>
      <c r="BP31" s="3">
        <f t="shared" ref="BP31:CH31" si="23">IF(SUM($C$19:$N$19)=0,0,BO31+BP13)</f>
        <v>0</v>
      </c>
      <c r="BQ31" s="3">
        <f t="shared" si="23"/>
        <v>0</v>
      </c>
      <c r="BR31" s="3">
        <f t="shared" si="23"/>
        <v>0</v>
      </c>
      <c r="BS31" s="3">
        <f t="shared" si="23"/>
        <v>0</v>
      </c>
      <c r="BT31" s="3">
        <f t="shared" si="23"/>
        <v>0</v>
      </c>
      <c r="BU31" s="3">
        <f t="shared" si="23"/>
        <v>0</v>
      </c>
      <c r="BV31" s="3">
        <f t="shared" si="23"/>
        <v>0</v>
      </c>
      <c r="BW31" s="3">
        <f t="shared" si="23"/>
        <v>0</v>
      </c>
      <c r="BX31" s="3">
        <f t="shared" si="23"/>
        <v>0</v>
      </c>
      <c r="BY31" s="3">
        <f t="shared" si="23"/>
        <v>0</v>
      </c>
      <c r="BZ31" s="3">
        <f t="shared" si="23"/>
        <v>0</v>
      </c>
      <c r="CA31" s="3">
        <f t="shared" si="23"/>
        <v>0</v>
      </c>
      <c r="CB31" s="3">
        <f t="shared" si="23"/>
        <v>0</v>
      </c>
      <c r="CC31" s="3">
        <f t="shared" si="23"/>
        <v>0</v>
      </c>
      <c r="CD31" s="3">
        <f t="shared" si="23"/>
        <v>0</v>
      </c>
      <c r="CE31" s="3">
        <f t="shared" si="23"/>
        <v>0</v>
      </c>
      <c r="CF31" s="3">
        <f t="shared" si="23"/>
        <v>0</v>
      </c>
      <c r="CG31" s="3">
        <f t="shared" si="23"/>
        <v>0</v>
      </c>
      <c r="CH31" s="12">
        <f t="shared" si="23"/>
        <v>0</v>
      </c>
    </row>
    <row r="32" spans="1:86" ht="15" customHeight="1" x14ac:dyDescent="0.3">
      <c r="A32" s="545"/>
      <c r="B32" s="11" t="str">
        <f t="shared" si="5"/>
        <v>Motors</v>
      </c>
      <c r="C32" s="3">
        <f t="shared" si="5"/>
        <v>0</v>
      </c>
      <c r="D32" s="3">
        <f t="shared" ref="D32:BO32" si="24">IF(SUM($C$19:$N$19)=0,0,C32+D14)</f>
        <v>0</v>
      </c>
      <c r="E32" s="3">
        <f t="shared" si="24"/>
        <v>0</v>
      </c>
      <c r="F32" s="3">
        <f t="shared" si="24"/>
        <v>0</v>
      </c>
      <c r="G32" s="3">
        <f t="shared" si="24"/>
        <v>0</v>
      </c>
      <c r="H32" s="3">
        <f t="shared" si="24"/>
        <v>0</v>
      </c>
      <c r="I32" s="3">
        <f t="shared" si="24"/>
        <v>0</v>
      </c>
      <c r="J32" s="3">
        <f t="shared" si="24"/>
        <v>0</v>
      </c>
      <c r="K32" s="3">
        <f t="shared" si="24"/>
        <v>0</v>
      </c>
      <c r="L32" s="3">
        <f t="shared" si="24"/>
        <v>0</v>
      </c>
      <c r="M32" s="3">
        <f t="shared" si="24"/>
        <v>0</v>
      </c>
      <c r="N32" s="3">
        <f t="shared" si="24"/>
        <v>0</v>
      </c>
      <c r="O32" s="3">
        <f t="shared" si="24"/>
        <v>0</v>
      </c>
      <c r="P32" s="3">
        <f t="shared" si="24"/>
        <v>0</v>
      </c>
      <c r="Q32" s="3">
        <f t="shared" si="24"/>
        <v>0</v>
      </c>
      <c r="R32" s="3">
        <f t="shared" si="24"/>
        <v>0</v>
      </c>
      <c r="S32" s="3">
        <f t="shared" si="24"/>
        <v>0</v>
      </c>
      <c r="T32" s="3">
        <f t="shared" si="24"/>
        <v>0</v>
      </c>
      <c r="U32" s="3">
        <f t="shared" si="24"/>
        <v>0</v>
      </c>
      <c r="V32" s="3">
        <f t="shared" si="24"/>
        <v>0</v>
      </c>
      <c r="W32" s="3">
        <f t="shared" si="24"/>
        <v>0</v>
      </c>
      <c r="X32" s="3">
        <f t="shared" si="24"/>
        <v>0</v>
      </c>
      <c r="Y32" s="3">
        <f t="shared" si="24"/>
        <v>0</v>
      </c>
      <c r="Z32" s="3">
        <f t="shared" si="24"/>
        <v>0</v>
      </c>
      <c r="AA32" s="3">
        <f t="shared" si="24"/>
        <v>0</v>
      </c>
      <c r="AB32" s="3">
        <f t="shared" si="24"/>
        <v>0</v>
      </c>
      <c r="AC32" s="3">
        <f t="shared" si="24"/>
        <v>0</v>
      </c>
      <c r="AD32" s="3">
        <f t="shared" si="24"/>
        <v>0</v>
      </c>
      <c r="AE32" s="3">
        <f t="shared" si="24"/>
        <v>0</v>
      </c>
      <c r="AF32" s="3">
        <f t="shared" si="24"/>
        <v>0</v>
      </c>
      <c r="AG32" s="3">
        <f t="shared" si="24"/>
        <v>0</v>
      </c>
      <c r="AH32" s="3">
        <f t="shared" si="24"/>
        <v>0</v>
      </c>
      <c r="AI32" s="3">
        <f t="shared" si="24"/>
        <v>0</v>
      </c>
      <c r="AJ32" s="3">
        <f t="shared" si="24"/>
        <v>0</v>
      </c>
      <c r="AK32" s="3">
        <f t="shared" si="24"/>
        <v>0</v>
      </c>
      <c r="AL32" s="3">
        <f t="shared" si="24"/>
        <v>0</v>
      </c>
      <c r="AM32" s="3">
        <f t="shared" si="24"/>
        <v>0</v>
      </c>
      <c r="AN32" s="3">
        <f t="shared" si="24"/>
        <v>0</v>
      </c>
      <c r="AO32" s="3">
        <f t="shared" si="24"/>
        <v>0</v>
      </c>
      <c r="AP32" s="3">
        <f t="shared" si="24"/>
        <v>0</v>
      </c>
      <c r="AQ32" s="3">
        <f t="shared" si="24"/>
        <v>0</v>
      </c>
      <c r="AR32" s="3">
        <f t="shared" si="24"/>
        <v>0</v>
      </c>
      <c r="AS32" s="3">
        <f t="shared" si="24"/>
        <v>0</v>
      </c>
      <c r="AT32" s="3">
        <f t="shared" si="24"/>
        <v>0</v>
      </c>
      <c r="AU32" s="3">
        <f t="shared" si="24"/>
        <v>0</v>
      </c>
      <c r="AV32" s="3">
        <f t="shared" si="24"/>
        <v>0</v>
      </c>
      <c r="AW32" s="3">
        <f t="shared" si="24"/>
        <v>0</v>
      </c>
      <c r="AX32" s="3">
        <f t="shared" si="24"/>
        <v>0</v>
      </c>
      <c r="AY32" s="3">
        <f t="shared" si="24"/>
        <v>0</v>
      </c>
      <c r="AZ32" s="3">
        <f t="shared" si="24"/>
        <v>0</v>
      </c>
      <c r="BA32" s="3">
        <f t="shared" si="24"/>
        <v>0</v>
      </c>
      <c r="BB32" s="3">
        <f t="shared" si="24"/>
        <v>0</v>
      </c>
      <c r="BC32" s="3">
        <f t="shared" si="24"/>
        <v>0</v>
      </c>
      <c r="BD32" s="3">
        <f t="shared" si="24"/>
        <v>0</v>
      </c>
      <c r="BE32" s="3">
        <f t="shared" si="24"/>
        <v>0</v>
      </c>
      <c r="BF32" s="3">
        <f t="shared" si="24"/>
        <v>0</v>
      </c>
      <c r="BG32" s="3">
        <f t="shared" si="24"/>
        <v>0</v>
      </c>
      <c r="BH32" s="3">
        <f t="shared" si="24"/>
        <v>0</v>
      </c>
      <c r="BI32" s="3">
        <f t="shared" si="24"/>
        <v>0</v>
      </c>
      <c r="BJ32" s="3">
        <f t="shared" si="24"/>
        <v>0</v>
      </c>
      <c r="BK32" s="3">
        <f t="shared" si="24"/>
        <v>0</v>
      </c>
      <c r="BL32" s="3">
        <f t="shared" si="24"/>
        <v>0</v>
      </c>
      <c r="BM32" s="3">
        <f t="shared" si="24"/>
        <v>0</v>
      </c>
      <c r="BN32" s="3">
        <f t="shared" si="24"/>
        <v>0</v>
      </c>
      <c r="BO32" s="3">
        <f t="shared" si="24"/>
        <v>0</v>
      </c>
      <c r="BP32" s="3">
        <f t="shared" ref="BP32:CH32" si="25">IF(SUM($C$19:$N$19)=0,0,BO32+BP14)</f>
        <v>0</v>
      </c>
      <c r="BQ32" s="3">
        <f t="shared" si="25"/>
        <v>0</v>
      </c>
      <c r="BR32" s="3">
        <f t="shared" si="25"/>
        <v>0</v>
      </c>
      <c r="BS32" s="3">
        <f t="shared" si="25"/>
        <v>0</v>
      </c>
      <c r="BT32" s="3">
        <f t="shared" si="25"/>
        <v>0</v>
      </c>
      <c r="BU32" s="3">
        <f t="shared" si="25"/>
        <v>0</v>
      </c>
      <c r="BV32" s="3">
        <f t="shared" si="25"/>
        <v>0</v>
      </c>
      <c r="BW32" s="3">
        <f t="shared" si="25"/>
        <v>0</v>
      </c>
      <c r="BX32" s="3">
        <f t="shared" si="25"/>
        <v>0</v>
      </c>
      <c r="BY32" s="3">
        <f t="shared" si="25"/>
        <v>0</v>
      </c>
      <c r="BZ32" s="3">
        <f t="shared" si="25"/>
        <v>0</v>
      </c>
      <c r="CA32" s="3">
        <f t="shared" si="25"/>
        <v>0</v>
      </c>
      <c r="CB32" s="3">
        <f t="shared" si="25"/>
        <v>0</v>
      </c>
      <c r="CC32" s="3">
        <f t="shared" si="25"/>
        <v>0</v>
      </c>
      <c r="CD32" s="3">
        <f t="shared" si="25"/>
        <v>0</v>
      </c>
      <c r="CE32" s="3">
        <f t="shared" si="25"/>
        <v>0</v>
      </c>
      <c r="CF32" s="3">
        <f t="shared" si="25"/>
        <v>0</v>
      </c>
      <c r="CG32" s="3">
        <f t="shared" si="25"/>
        <v>0</v>
      </c>
      <c r="CH32" s="12">
        <f t="shared" si="25"/>
        <v>0</v>
      </c>
    </row>
    <row r="33" spans="1:86" x14ac:dyDescent="0.3">
      <c r="A33" s="545"/>
      <c r="B33" s="11" t="str">
        <f t="shared" si="5"/>
        <v>Process</v>
      </c>
      <c r="C33" s="3">
        <f t="shared" si="5"/>
        <v>0</v>
      </c>
      <c r="D33" s="3">
        <f t="shared" ref="D33:BO33" si="26">IF(SUM($C$19:$N$19)=0,0,C33+D15)</f>
        <v>0</v>
      </c>
      <c r="E33" s="3">
        <f t="shared" si="26"/>
        <v>0</v>
      </c>
      <c r="F33" s="3">
        <f t="shared" si="26"/>
        <v>0</v>
      </c>
      <c r="G33" s="3">
        <f t="shared" si="26"/>
        <v>0</v>
      </c>
      <c r="H33" s="3">
        <f t="shared" si="26"/>
        <v>0</v>
      </c>
      <c r="I33" s="3">
        <f t="shared" si="26"/>
        <v>0</v>
      </c>
      <c r="J33" s="3">
        <f t="shared" si="26"/>
        <v>0</v>
      </c>
      <c r="K33" s="3">
        <f t="shared" si="26"/>
        <v>0</v>
      </c>
      <c r="L33" s="3">
        <f t="shared" si="26"/>
        <v>0</v>
      </c>
      <c r="M33" s="3">
        <f t="shared" si="26"/>
        <v>0</v>
      </c>
      <c r="N33" s="3">
        <f t="shared" si="26"/>
        <v>0</v>
      </c>
      <c r="O33" s="3">
        <f t="shared" si="26"/>
        <v>0</v>
      </c>
      <c r="P33" s="3">
        <f t="shared" si="26"/>
        <v>0</v>
      </c>
      <c r="Q33" s="3">
        <f t="shared" si="26"/>
        <v>0</v>
      </c>
      <c r="R33" s="3">
        <f t="shared" si="26"/>
        <v>0</v>
      </c>
      <c r="S33" s="3">
        <f t="shared" si="26"/>
        <v>0</v>
      </c>
      <c r="T33" s="3">
        <f t="shared" si="26"/>
        <v>0</v>
      </c>
      <c r="U33" s="3">
        <f t="shared" si="26"/>
        <v>0</v>
      </c>
      <c r="V33" s="3">
        <f t="shared" si="26"/>
        <v>0</v>
      </c>
      <c r="W33" s="3">
        <f t="shared" si="26"/>
        <v>0</v>
      </c>
      <c r="X33" s="3">
        <f t="shared" si="26"/>
        <v>0</v>
      </c>
      <c r="Y33" s="3">
        <f t="shared" si="26"/>
        <v>0</v>
      </c>
      <c r="Z33" s="3">
        <f t="shared" si="26"/>
        <v>0</v>
      </c>
      <c r="AA33" s="3">
        <f t="shared" si="26"/>
        <v>0</v>
      </c>
      <c r="AB33" s="3">
        <f t="shared" si="26"/>
        <v>0</v>
      </c>
      <c r="AC33" s="3">
        <f t="shared" si="26"/>
        <v>0</v>
      </c>
      <c r="AD33" s="3">
        <f t="shared" si="26"/>
        <v>0</v>
      </c>
      <c r="AE33" s="3">
        <f t="shared" si="26"/>
        <v>0</v>
      </c>
      <c r="AF33" s="3">
        <f t="shared" si="26"/>
        <v>0</v>
      </c>
      <c r="AG33" s="3">
        <f t="shared" si="26"/>
        <v>0</v>
      </c>
      <c r="AH33" s="3">
        <f t="shared" si="26"/>
        <v>0</v>
      </c>
      <c r="AI33" s="3">
        <f t="shared" si="26"/>
        <v>0</v>
      </c>
      <c r="AJ33" s="3">
        <f t="shared" si="26"/>
        <v>0</v>
      </c>
      <c r="AK33" s="3">
        <f t="shared" si="26"/>
        <v>0</v>
      </c>
      <c r="AL33" s="3">
        <f t="shared" si="26"/>
        <v>0</v>
      </c>
      <c r="AM33" s="3">
        <f t="shared" si="26"/>
        <v>0</v>
      </c>
      <c r="AN33" s="3">
        <f t="shared" si="26"/>
        <v>0</v>
      </c>
      <c r="AO33" s="3">
        <f t="shared" si="26"/>
        <v>0</v>
      </c>
      <c r="AP33" s="3">
        <f t="shared" si="26"/>
        <v>0</v>
      </c>
      <c r="AQ33" s="3">
        <f t="shared" si="26"/>
        <v>0</v>
      </c>
      <c r="AR33" s="3">
        <f t="shared" si="26"/>
        <v>0</v>
      </c>
      <c r="AS33" s="3">
        <f t="shared" si="26"/>
        <v>0</v>
      </c>
      <c r="AT33" s="3">
        <f t="shared" si="26"/>
        <v>0</v>
      </c>
      <c r="AU33" s="3">
        <f t="shared" si="26"/>
        <v>0</v>
      </c>
      <c r="AV33" s="3">
        <f t="shared" si="26"/>
        <v>0</v>
      </c>
      <c r="AW33" s="3">
        <f t="shared" si="26"/>
        <v>0</v>
      </c>
      <c r="AX33" s="3">
        <f t="shared" si="26"/>
        <v>0</v>
      </c>
      <c r="AY33" s="3">
        <f t="shared" si="26"/>
        <v>0</v>
      </c>
      <c r="AZ33" s="3">
        <f t="shared" si="26"/>
        <v>0</v>
      </c>
      <c r="BA33" s="3">
        <f t="shared" si="26"/>
        <v>0</v>
      </c>
      <c r="BB33" s="3">
        <f t="shared" si="26"/>
        <v>0</v>
      </c>
      <c r="BC33" s="3">
        <f t="shared" si="26"/>
        <v>0</v>
      </c>
      <c r="BD33" s="3">
        <f t="shared" si="26"/>
        <v>0</v>
      </c>
      <c r="BE33" s="3">
        <f t="shared" si="26"/>
        <v>0</v>
      </c>
      <c r="BF33" s="3">
        <f t="shared" si="26"/>
        <v>0</v>
      </c>
      <c r="BG33" s="3">
        <f t="shared" si="26"/>
        <v>0</v>
      </c>
      <c r="BH33" s="3">
        <f t="shared" si="26"/>
        <v>0</v>
      </c>
      <c r="BI33" s="3">
        <f t="shared" si="26"/>
        <v>0</v>
      </c>
      <c r="BJ33" s="3">
        <f t="shared" si="26"/>
        <v>0</v>
      </c>
      <c r="BK33" s="3">
        <f t="shared" si="26"/>
        <v>0</v>
      </c>
      <c r="BL33" s="3">
        <f t="shared" si="26"/>
        <v>0</v>
      </c>
      <c r="BM33" s="3">
        <f t="shared" si="26"/>
        <v>0</v>
      </c>
      <c r="BN33" s="3">
        <f t="shared" si="26"/>
        <v>0</v>
      </c>
      <c r="BO33" s="3">
        <f t="shared" si="26"/>
        <v>0</v>
      </c>
      <c r="BP33" s="3">
        <f t="shared" ref="BP33:CH33" si="27">IF(SUM($C$19:$N$19)=0,0,BO33+BP15)</f>
        <v>0</v>
      </c>
      <c r="BQ33" s="3">
        <f t="shared" si="27"/>
        <v>0</v>
      </c>
      <c r="BR33" s="3">
        <f t="shared" si="27"/>
        <v>0</v>
      </c>
      <c r="BS33" s="3">
        <f t="shared" si="27"/>
        <v>0</v>
      </c>
      <c r="BT33" s="3">
        <f t="shared" si="27"/>
        <v>0</v>
      </c>
      <c r="BU33" s="3">
        <f t="shared" si="27"/>
        <v>0</v>
      </c>
      <c r="BV33" s="3">
        <f t="shared" si="27"/>
        <v>0</v>
      </c>
      <c r="BW33" s="3">
        <f t="shared" si="27"/>
        <v>0</v>
      </c>
      <c r="BX33" s="3">
        <f t="shared" si="27"/>
        <v>0</v>
      </c>
      <c r="BY33" s="3">
        <f t="shared" si="27"/>
        <v>0</v>
      </c>
      <c r="BZ33" s="3">
        <f t="shared" si="27"/>
        <v>0</v>
      </c>
      <c r="CA33" s="3">
        <f t="shared" si="27"/>
        <v>0</v>
      </c>
      <c r="CB33" s="3">
        <f t="shared" si="27"/>
        <v>0</v>
      </c>
      <c r="CC33" s="3">
        <f t="shared" si="27"/>
        <v>0</v>
      </c>
      <c r="CD33" s="3">
        <f t="shared" si="27"/>
        <v>0</v>
      </c>
      <c r="CE33" s="3">
        <f t="shared" si="27"/>
        <v>0</v>
      </c>
      <c r="CF33" s="3">
        <f t="shared" si="27"/>
        <v>0</v>
      </c>
      <c r="CG33" s="3">
        <f t="shared" si="27"/>
        <v>0</v>
      </c>
      <c r="CH33" s="12">
        <f t="shared" si="27"/>
        <v>0</v>
      </c>
    </row>
    <row r="34" spans="1:86" x14ac:dyDescent="0.3">
      <c r="A34" s="545"/>
      <c r="B34" s="11" t="str">
        <f t="shared" si="5"/>
        <v>Refrigeration</v>
      </c>
      <c r="C34" s="3">
        <f t="shared" si="5"/>
        <v>0</v>
      </c>
      <c r="D34" s="3">
        <f t="shared" ref="D34:BO34" si="28">IF(SUM($C$19:$N$19)=0,0,C34+D16)</f>
        <v>0</v>
      </c>
      <c r="E34" s="3">
        <f t="shared" si="28"/>
        <v>0</v>
      </c>
      <c r="F34" s="3">
        <f t="shared" si="28"/>
        <v>0</v>
      </c>
      <c r="G34" s="3">
        <f t="shared" si="28"/>
        <v>0</v>
      </c>
      <c r="H34" s="3">
        <f t="shared" si="28"/>
        <v>0</v>
      </c>
      <c r="I34" s="3">
        <f t="shared" si="28"/>
        <v>0</v>
      </c>
      <c r="J34" s="3">
        <f t="shared" si="28"/>
        <v>0</v>
      </c>
      <c r="K34" s="3">
        <f t="shared" si="28"/>
        <v>0</v>
      </c>
      <c r="L34" s="3">
        <f t="shared" si="28"/>
        <v>0</v>
      </c>
      <c r="M34" s="3">
        <f t="shared" si="28"/>
        <v>0</v>
      </c>
      <c r="N34" s="3">
        <f t="shared" si="28"/>
        <v>0</v>
      </c>
      <c r="O34" s="3">
        <f t="shared" si="28"/>
        <v>0</v>
      </c>
      <c r="P34" s="3">
        <f t="shared" si="28"/>
        <v>0</v>
      </c>
      <c r="Q34" s="3">
        <f t="shared" si="28"/>
        <v>0</v>
      </c>
      <c r="R34" s="3">
        <f t="shared" si="28"/>
        <v>0</v>
      </c>
      <c r="S34" s="3">
        <f t="shared" si="28"/>
        <v>0</v>
      </c>
      <c r="T34" s="3">
        <f t="shared" si="28"/>
        <v>0</v>
      </c>
      <c r="U34" s="3">
        <f t="shared" si="28"/>
        <v>0</v>
      </c>
      <c r="V34" s="3">
        <f t="shared" si="28"/>
        <v>0</v>
      </c>
      <c r="W34" s="3">
        <f t="shared" si="28"/>
        <v>0</v>
      </c>
      <c r="X34" s="3">
        <f t="shared" si="28"/>
        <v>0</v>
      </c>
      <c r="Y34" s="3">
        <f t="shared" si="28"/>
        <v>0</v>
      </c>
      <c r="Z34" s="3">
        <f t="shared" si="28"/>
        <v>0</v>
      </c>
      <c r="AA34" s="3">
        <f t="shared" si="28"/>
        <v>0</v>
      </c>
      <c r="AB34" s="3">
        <f t="shared" si="28"/>
        <v>0</v>
      </c>
      <c r="AC34" s="3">
        <f t="shared" si="28"/>
        <v>0</v>
      </c>
      <c r="AD34" s="3">
        <f t="shared" si="28"/>
        <v>0</v>
      </c>
      <c r="AE34" s="3">
        <f t="shared" si="28"/>
        <v>0</v>
      </c>
      <c r="AF34" s="3">
        <f t="shared" si="28"/>
        <v>0</v>
      </c>
      <c r="AG34" s="3">
        <f t="shared" si="28"/>
        <v>0</v>
      </c>
      <c r="AH34" s="3">
        <f t="shared" si="28"/>
        <v>0</v>
      </c>
      <c r="AI34" s="3">
        <f t="shared" si="28"/>
        <v>0</v>
      </c>
      <c r="AJ34" s="3">
        <f t="shared" si="28"/>
        <v>0</v>
      </c>
      <c r="AK34" s="3">
        <f t="shared" si="28"/>
        <v>0</v>
      </c>
      <c r="AL34" s="3">
        <f t="shared" si="28"/>
        <v>0</v>
      </c>
      <c r="AM34" s="3">
        <f t="shared" si="28"/>
        <v>0</v>
      </c>
      <c r="AN34" s="3">
        <f t="shared" si="28"/>
        <v>0</v>
      </c>
      <c r="AO34" s="3">
        <f t="shared" si="28"/>
        <v>0</v>
      </c>
      <c r="AP34" s="3">
        <f t="shared" si="28"/>
        <v>0</v>
      </c>
      <c r="AQ34" s="3">
        <f t="shared" si="28"/>
        <v>0</v>
      </c>
      <c r="AR34" s="3">
        <f t="shared" si="28"/>
        <v>0</v>
      </c>
      <c r="AS34" s="3">
        <f t="shared" si="28"/>
        <v>0</v>
      </c>
      <c r="AT34" s="3">
        <f t="shared" si="28"/>
        <v>0</v>
      </c>
      <c r="AU34" s="3">
        <f t="shared" si="28"/>
        <v>0</v>
      </c>
      <c r="AV34" s="3">
        <f t="shared" si="28"/>
        <v>0</v>
      </c>
      <c r="AW34" s="3">
        <f t="shared" si="28"/>
        <v>0</v>
      </c>
      <c r="AX34" s="3">
        <f t="shared" si="28"/>
        <v>0</v>
      </c>
      <c r="AY34" s="3">
        <f t="shared" si="28"/>
        <v>0</v>
      </c>
      <c r="AZ34" s="3">
        <f t="shared" si="28"/>
        <v>0</v>
      </c>
      <c r="BA34" s="3">
        <f t="shared" si="28"/>
        <v>0</v>
      </c>
      <c r="BB34" s="3">
        <f t="shared" si="28"/>
        <v>0</v>
      </c>
      <c r="BC34" s="3">
        <f t="shared" si="28"/>
        <v>0</v>
      </c>
      <c r="BD34" s="3">
        <f t="shared" si="28"/>
        <v>0</v>
      </c>
      <c r="BE34" s="3">
        <f t="shared" si="28"/>
        <v>0</v>
      </c>
      <c r="BF34" s="3">
        <f t="shared" si="28"/>
        <v>0</v>
      </c>
      <c r="BG34" s="3">
        <f t="shared" si="28"/>
        <v>0</v>
      </c>
      <c r="BH34" s="3">
        <f t="shared" si="28"/>
        <v>0</v>
      </c>
      <c r="BI34" s="3">
        <f t="shared" si="28"/>
        <v>0</v>
      </c>
      <c r="BJ34" s="3">
        <f t="shared" si="28"/>
        <v>0</v>
      </c>
      <c r="BK34" s="3">
        <f t="shared" si="28"/>
        <v>0</v>
      </c>
      <c r="BL34" s="3">
        <f t="shared" si="28"/>
        <v>0</v>
      </c>
      <c r="BM34" s="3">
        <f t="shared" si="28"/>
        <v>0</v>
      </c>
      <c r="BN34" s="3">
        <f t="shared" si="28"/>
        <v>0</v>
      </c>
      <c r="BO34" s="3">
        <f t="shared" si="28"/>
        <v>0</v>
      </c>
      <c r="BP34" s="3">
        <f t="shared" ref="BP34:CH34" si="29">IF(SUM($C$19:$N$19)=0,0,BO34+BP16)</f>
        <v>0</v>
      </c>
      <c r="BQ34" s="3">
        <f t="shared" si="29"/>
        <v>0</v>
      </c>
      <c r="BR34" s="3">
        <f t="shared" si="29"/>
        <v>0</v>
      </c>
      <c r="BS34" s="3">
        <f t="shared" si="29"/>
        <v>0</v>
      </c>
      <c r="BT34" s="3">
        <f t="shared" si="29"/>
        <v>0</v>
      </c>
      <c r="BU34" s="3">
        <f t="shared" si="29"/>
        <v>0</v>
      </c>
      <c r="BV34" s="3">
        <f t="shared" si="29"/>
        <v>0</v>
      </c>
      <c r="BW34" s="3">
        <f t="shared" si="29"/>
        <v>0</v>
      </c>
      <c r="BX34" s="3">
        <f t="shared" si="29"/>
        <v>0</v>
      </c>
      <c r="BY34" s="3">
        <f t="shared" si="29"/>
        <v>0</v>
      </c>
      <c r="BZ34" s="3">
        <f t="shared" si="29"/>
        <v>0</v>
      </c>
      <c r="CA34" s="3">
        <f t="shared" si="29"/>
        <v>0</v>
      </c>
      <c r="CB34" s="3">
        <f t="shared" si="29"/>
        <v>0</v>
      </c>
      <c r="CC34" s="3">
        <f t="shared" si="29"/>
        <v>0</v>
      </c>
      <c r="CD34" s="3">
        <f t="shared" si="29"/>
        <v>0</v>
      </c>
      <c r="CE34" s="3">
        <f t="shared" si="29"/>
        <v>0</v>
      </c>
      <c r="CF34" s="3">
        <f t="shared" si="29"/>
        <v>0</v>
      </c>
      <c r="CG34" s="3">
        <f t="shared" si="29"/>
        <v>0</v>
      </c>
      <c r="CH34" s="12">
        <f t="shared" si="29"/>
        <v>0</v>
      </c>
    </row>
    <row r="35" spans="1:86" x14ac:dyDescent="0.3">
      <c r="A35" s="545"/>
      <c r="B35" s="11" t="str">
        <f t="shared" si="5"/>
        <v>Water Heating</v>
      </c>
      <c r="C35" s="3">
        <f t="shared" si="5"/>
        <v>0</v>
      </c>
      <c r="D35" s="3">
        <f t="shared" ref="D35:BO35" si="30">IF(SUM($C$19:$N$19)=0,0,C35+D17)</f>
        <v>0</v>
      </c>
      <c r="E35" s="3">
        <f t="shared" si="30"/>
        <v>0</v>
      </c>
      <c r="F35" s="3">
        <f t="shared" si="30"/>
        <v>0</v>
      </c>
      <c r="G35" s="3">
        <f t="shared" si="30"/>
        <v>0</v>
      </c>
      <c r="H35" s="3">
        <f t="shared" si="30"/>
        <v>0</v>
      </c>
      <c r="I35" s="3">
        <f t="shared" si="30"/>
        <v>0</v>
      </c>
      <c r="J35" s="3">
        <f t="shared" si="30"/>
        <v>0</v>
      </c>
      <c r="K35" s="3">
        <f t="shared" si="30"/>
        <v>0</v>
      </c>
      <c r="L35" s="3">
        <f t="shared" si="30"/>
        <v>0</v>
      </c>
      <c r="M35" s="3">
        <f t="shared" si="30"/>
        <v>0</v>
      </c>
      <c r="N35" s="3">
        <f t="shared" si="30"/>
        <v>0</v>
      </c>
      <c r="O35" s="3">
        <f t="shared" si="30"/>
        <v>0</v>
      </c>
      <c r="P35" s="3">
        <f t="shared" si="30"/>
        <v>0</v>
      </c>
      <c r="Q35" s="3">
        <f t="shared" si="30"/>
        <v>0</v>
      </c>
      <c r="R35" s="3">
        <f t="shared" si="30"/>
        <v>0</v>
      </c>
      <c r="S35" s="3">
        <f t="shared" si="30"/>
        <v>0</v>
      </c>
      <c r="T35" s="3">
        <f t="shared" si="30"/>
        <v>0</v>
      </c>
      <c r="U35" s="3">
        <f t="shared" si="30"/>
        <v>0</v>
      </c>
      <c r="V35" s="3">
        <f t="shared" si="30"/>
        <v>0</v>
      </c>
      <c r="W35" s="3">
        <f t="shared" si="30"/>
        <v>0</v>
      </c>
      <c r="X35" s="3">
        <f t="shared" si="30"/>
        <v>0</v>
      </c>
      <c r="Y35" s="3">
        <f t="shared" si="30"/>
        <v>0</v>
      </c>
      <c r="Z35" s="3">
        <f t="shared" si="30"/>
        <v>0</v>
      </c>
      <c r="AA35" s="3">
        <f t="shared" si="30"/>
        <v>0</v>
      </c>
      <c r="AB35" s="3">
        <f t="shared" si="30"/>
        <v>0</v>
      </c>
      <c r="AC35" s="3">
        <f t="shared" si="30"/>
        <v>0</v>
      </c>
      <c r="AD35" s="3">
        <f t="shared" si="30"/>
        <v>0</v>
      </c>
      <c r="AE35" s="3">
        <f t="shared" si="30"/>
        <v>0</v>
      </c>
      <c r="AF35" s="3">
        <f t="shared" si="30"/>
        <v>0</v>
      </c>
      <c r="AG35" s="3">
        <f t="shared" si="30"/>
        <v>0</v>
      </c>
      <c r="AH35" s="3">
        <f t="shared" si="30"/>
        <v>0</v>
      </c>
      <c r="AI35" s="3">
        <f t="shared" si="30"/>
        <v>0</v>
      </c>
      <c r="AJ35" s="3">
        <f t="shared" si="30"/>
        <v>0</v>
      </c>
      <c r="AK35" s="3">
        <f t="shared" si="30"/>
        <v>0</v>
      </c>
      <c r="AL35" s="3">
        <f t="shared" si="30"/>
        <v>0</v>
      </c>
      <c r="AM35" s="3">
        <f t="shared" si="30"/>
        <v>0</v>
      </c>
      <c r="AN35" s="3">
        <f t="shared" si="30"/>
        <v>0</v>
      </c>
      <c r="AO35" s="3">
        <f t="shared" si="30"/>
        <v>0</v>
      </c>
      <c r="AP35" s="3">
        <f t="shared" si="30"/>
        <v>0</v>
      </c>
      <c r="AQ35" s="3">
        <f t="shared" si="30"/>
        <v>0</v>
      </c>
      <c r="AR35" s="3">
        <f t="shared" si="30"/>
        <v>0</v>
      </c>
      <c r="AS35" s="3">
        <f t="shared" si="30"/>
        <v>0</v>
      </c>
      <c r="AT35" s="3">
        <f t="shared" si="30"/>
        <v>0</v>
      </c>
      <c r="AU35" s="3">
        <f t="shared" si="30"/>
        <v>0</v>
      </c>
      <c r="AV35" s="3">
        <f t="shared" si="30"/>
        <v>0</v>
      </c>
      <c r="AW35" s="3">
        <f t="shared" si="30"/>
        <v>0</v>
      </c>
      <c r="AX35" s="3">
        <f t="shared" si="30"/>
        <v>0</v>
      </c>
      <c r="AY35" s="3">
        <f t="shared" si="30"/>
        <v>0</v>
      </c>
      <c r="AZ35" s="3">
        <f t="shared" si="30"/>
        <v>0</v>
      </c>
      <c r="BA35" s="3">
        <f t="shared" si="30"/>
        <v>0</v>
      </c>
      <c r="BB35" s="3">
        <f t="shared" si="30"/>
        <v>0</v>
      </c>
      <c r="BC35" s="3">
        <f t="shared" si="30"/>
        <v>0</v>
      </c>
      <c r="BD35" s="3">
        <f t="shared" si="30"/>
        <v>0</v>
      </c>
      <c r="BE35" s="3">
        <f t="shared" si="30"/>
        <v>0</v>
      </c>
      <c r="BF35" s="3">
        <f t="shared" si="30"/>
        <v>0</v>
      </c>
      <c r="BG35" s="3">
        <f t="shared" si="30"/>
        <v>0</v>
      </c>
      <c r="BH35" s="3">
        <f t="shared" si="30"/>
        <v>0</v>
      </c>
      <c r="BI35" s="3">
        <f t="shared" si="30"/>
        <v>0</v>
      </c>
      <c r="BJ35" s="3">
        <f t="shared" si="30"/>
        <v>0</v>
      </c>
      <c r="BK35" s="3">
        <f t="shared" si="30"/>
        <v>0</v>
      </c>
      <c r="BL35" s="3">
        <f t="shared" si="30"/>
        <v>0</v>
      </c>
      <c r="BM35" s="3">
        <f t="shared" si="30"/>
        <v>0</v>
      </c>
      <c r="BN35" s="3">
        <f t="shared" si="30"/>
        <v>0</v>
      </c>
      <c r="BO35" s="3">
        <f t="shared" si="30"/>
        <v>0</v>
      </c>
      <c r="BP35" s="3">
        <f t="shared" ref="BP35:CH35" si="31">IF(SUM($C$19:$N$19)=0,0,BO35+BP17)</f>
        <v>0</v>
      </c>
      <c r="BQ35" s="3">
        <f t="shared" si="31"/>
        <v>0</v>
      </c>
      <c r="BR35" s="3">
        <f t="shared" si="31"/>
        <v>0</v>
      </c>
      <c r="BS35" s="3">
        <f t="shared" si="31"/>
        <v>0</v>
      </c>
      <c r="BT35" s="3">
        <f t="shared" si="31"/>
        <v>0</v>
      </c>
      <c r="BU35" s="3">
        <f t="shared" si="31"/>
        <v>0</v>
      </c>
      <c r="BV35" s="3">
        <f t="shared" si="31"/>
        <v>0</v>
      </c>
      <c r="BW35" s="3">
        <f t="shared" si="31"/>
        <v>0</v>
      </c>
      <c r="BX35" s="3">
        <f t="shared" si="31"/>
        <v>0</v>
      </c>
      <c r="BY35" s="3">
        <f t="shared" si="31"/>
        <v>0</v>
      </c>
      <c r="BZ35" s="3">
        <f t="shared" si="31"/>
        <v>0</v>
      </c>
      <c r="CA35" s="3">
        <f t="shared" si="31"/>
        <v>0</v>
      </c>
      <c r="CB35" s="3">
        <f t="shared" si="31"/>
        <v>0</v>
      </c>
      <c r="CC35" s="3">
        <f t="shared" si="31"/>
        <v>0</v>
      </c>
      <c r="CD35" s="3">
        <f t="shared" si="31"/>
        <v>0</v>
      </c>
      <c r="CE35" s="3">
        <f t="shared" si="31"/>
        <v>0</v>
      </c>
      <c r="CF35" s="3">
        <f t="shared" si="31"/>
        <v>0</v>
      </c>
      <c r="CG35" s="3">
        <f t="shared" si="31"/>
        <v>0</v>
      </c>
      <c r="CH35" s="12">
        <f t="shared" si="31"/>
        <v>0</v>
      </c>
    </row>
    <row r="36" spans="1:86" ht="15" customHeight="1" x14ac:dyDescent="0.3">
      <c r="A36" s="545"/>
      <c r="B36" s="11" t="str">
        <f t="shared" si="5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12"/>
    </row>
    <row r="37" spans="1:86" ht="15" customHeight="1" thickBot="1" x14ac:dyDescent="0.35">
      <c r="A37" s="546"/>
      <c r="B37" s="16" t="str">
        <f t="shared" si="5"/>
        <v>Monthly kWh</v>
      </c>
      <c r="C37" s="296">
        <f>SUM(C23:C36)</f>
        <v>0</v>
      </c>
      <c r="D37" s="296">
        <f t="shared" ref="D37:BO37" si="32">SUM(D23:D36)</f>
        <v>79361.439101464843</v>
      </c>
      <c r="E37" s="296">
        <f t="shared" si="32"/>
        <v>284824.03777636716</v>
      </c>
      <c r="F37" s="296">
        <f t="shared" si="32"/>
        <v>333028.80427636718</v>
      </c>
      <c r="G37" s="296">
        <f t="shared" si="32"/>
        <v>333028.80427636718</v>
      </c>
      <c r="H37" s="296">
        <f t="shared" si="32"/>
        <v>333028.80427636718</v>
      </c>
      <c r="I37" s="296">
        <f t="shared" si="32"/>
        <v>375841.54688315431</v>
      </c>
      <c r="J37" s="296">
        <f t="shared" si="32"/>
        <v>391644.71253110352</v>
      </c>
      <c r="K37" s="296">
        <f t="shared" si="32"/>
        <v>391644.71253110352</v>
      </c>
      <c r="L37" s="296">
        <f t="shared" si="32"/>
        <v>513078.87604428711</v>
      </c>
      <c r="M37" s="296">
        <f t="shared" si="32"/>
        <v>521142.6035467285</v>
      </c>
      <c r="N37" s="296">
        <f t="shared" si="32"/>
        <v>534528.0636373657</v>
      </c>
      <c r="O37" s="296">
        <f t="shared" si="32"/>
        <v>534528.0636373657</v>
      </c>
      <c r="P37" s="296">
        <f t="shared" si="32"/>
        <v>534528.0636373657</v>
      </c>
      <c r="Q37" s="296">
        <f t="shared" si="32"/>
        <v>534528.0636373657</v>
      </c>
      <c r="R37" s="296">
        <f t="shared" si="32"/>
        <v>534528.0636373657</v>
      </c>
      <c r="S37" s="296">
        <f t="shared" si="32"/>
        <v>534528.0636373657</v>
      </c>
      <c r="T37" s="296">
        <f t="shared" si="32"/>
        <v>534528.0636373657</v>
      </c>
      <c r="U37" s="296">
        <f t="shared" si="32"/>
        <v>534528.0636373657</v>
      </c>
      <c r="V37" s="296">
        <f t="shared" si="32"/>
        <v>534528.0636373657</v>
      </c>
      <c r="W37" s="296">
        <f t="shared" si="32"/>
        <v>534528.0636373657</v>
      </c>
      <c r="X37" s="296">
        <f t="shared" si="32"/>
        <v>534528.0636373657</v>
      </c>
      <c r="Y37" s="296">
        <f t="shared" si="32"/>
        <v>534528.0636373657</v>
      </c>
      <c r="Z37" s="296">
        <f t="shared" si="32"/>
        <v>534528.0636373657</v>
      </c>
      <c r="AA37" s="296">
        <f t="shared" si="32"/>
        <v>534528.0636373657</v>
      </c>
      <c r="AB37" s="296">
        <f t="shared" si="32"/>
        <v>534528.0636373657</v>
      </c>
      <c r="AC37" s="296">
        <f t="shared" si="32"/>
        <v>534528.0636373657</v>
      </c>
      <c r="AD37" s="296">
        <f t="shared" si="32"/>
        <v>534528.0636373657</v>
      </c>
      <c r="AE37" s="296">
        <f t="shared" si="32"/>
        <v>534528.0636373657</v>
      </c>
      <c r="AF37" s="296">
        <f t="shared" si="32"/>
        <v>534528.0636373657</v>
      </c>
      <c r="AG37" s="296">
        <f t="shared" si="32"/>
        <v>534528.0636373657</v>
      </c>
      <c r="AH37" s="296">
        <f t="shared" si="32"/>
        <v>534528.0636373657</v>
      </c>
      <c r="AI37" s="296">
        <f t="shared" si="32"/>
        <v>534528.0636373657</v>
      </c>
      <c r="AJ37" s="296">
        <f t="shared" si="32"/>
        <v>534528.0636373657</v>
      </c>
      <c r="AK37" s="296">
        <f t="shared" si="32"/>
        <v>534528.0636373657</v>
      </c>
      <c r="AL37" s="296">
        <f t="shared" si="32"/>
        <v>534528.0636373657</v>
      </c>
      <c r="AM37" s="296">
        <f t="shared" si="32"/>
        <v>534528.0636373657</v>
      </c>
      <c r="AN37" s="296">
        <f t="shared" si="32"/>
        <v>534528.0636373657</v>
      </c>
      <c r="AO37" s="296">
        <f t="shared" si="32"/>
        <v>534528.0636373657</v>
      </c>
      <c r="AP37" s="296">
        <f t="shared" si="32"/>
        <v>534528.0636373657</v>
      </c>
      <c r="AQ37" s="296">
        <f t="shared" si="32"/>
        <v>534528.0636373657</v>
      </c>
      <c r="AR37" s="296">
        <f t="shared" si="32"/>
        <v>534528.0636373657</v>
      </c>
      <c r="AS37" s="296">
        <f t="shared" si="32"/>
        <v>534528.0636373657</v>
      </c>
      <c r="AT37" s="296">
        <f t="shared" si="32"/>
        <v>534528.0636373657</v>
      </c>
      <c r="AU37" s="296">
        <f t="shared" si="32"/>
        <v>534528.0636373657</v>
      </c>
      <c r="AV37" s="296">
        <f t="shared" si="32"/>
        <v>534528.0636373657</v>
      </c>
      <c r="AW37" s="296">
        <f t="shared" si="32"/>
        <v>534528.0636373657</v>
      </c>
      <c r="AX37" s="296">
        <f t="shared" si="32"/>
        <v>534528.0636373657</v>
      </c>
      <c r="AY37" s="296">
        <f t="shared" si="32"/>
        <v>534528.0636373657</v>
      </c>
      <c r="AZ37" s="296">
        <f t="shared" si="32"/>
        <v>534528.0636373657</v>
      </c>
      <c r="BA37" s="296">
        <f t="shared" si="32"/>
        <v>534528.0636373657</v>
      </c>
      <c r="BB37" s="296">
        <f t="shared" si="32"/>
        <v>534528.0636373657</v>
      </c>
      <c r="BC37" s="296">
        <f t="shared" si="32"/>
        <v>534528.0636373657</v>
      </c>
      <c r="BD37" s="296">
        <f t="shared" si="32"/>
        <v>534528.0636373657</v>
      </c>
      <c r="BE37" s="296">
        <f t="shared" si="32"/>
        <v>534528.0636373657</v>
      </c>
      <c r="BF37" s="296">
        <f t="shared" si="32"/>
        <v>534528.0636373657</v>
      </c>
      <c r="BG37" s="296">
        <f t="shared" si="32"/>
        <v>534528.0636373657</v>
      </c>
      <c r="BH37" s="296">
        <f t="shared" si="32"/>
        <v>534528.0636373657</v>
      </c>
      <c r="BI37" s="296">
        <f t="shared" si="32"/>
        <v>534528.0636373657</v>
      </c>
      <c r="BJ37" s="296">
        <f t="shared" si="32"/>
        <v>534528.0636373657</v>
      </c>
      <c r="BK37" s="296">
        <f t="shared" si="32"/>
        <v>534528.0636373657</v>
      </c>
      <c r="BL37" s="296">
        <f t="shared" si="32"/>
        <v>534528.0636373657</v>
      </c>
      <c r="BM37" s="296">
        <f t="shared" si="32"/>
        <v>534528.0636373657</v>
      </c>
      <c r="BN37" s="296">
        <f t="shared" si="32"/>
        <v>534528.0636373657</v>
      </c>
      <c r="BO37" s="296">
        <f t="shared" si="32"/>
        <v>534528.0636373657</v>
      </c>
      <c r="BP37" s="296">
        <f t="shared" ref="BP37:CH37" si="33">SUM(BP23:BP36)</f>
        <v>534528.0636373657</v>
      </c>
      <c r="BQ37" s="296">
        <f t="shared" si="33"/>
        <v>534528.0636373657</v>
      </c>
      <c r="BR37" s="296">
        <f t="shared" si="33"/>
        <v>534528.0636373657</v>
      </c>
      <c r="BS37" s="296">
        <f t="shared" si="33"/>
        <v>534528.0636373657</v>
      </c>
      <c r="BT37" s="296">
        <f t="shared" si="33"/>
        <v>534528.0636373657</v>
      </c>
      <c r="BU37" s="296">
        <f t="shared" si="33"/>
        <v>534528.0636373657</v>
      </c>
      <c r="BV37" s="296">
        <f t="shared" si="33"/>
        <v>534528.0636373657</v>
      </c>
      <c r="BW37" s="296">
        <f t="shared" si="33"/>
        <v>534528.0636373657</v>
      </c>
      <c r="BX37" s="296">
        <f t="shared" si="33"/>
        <v>534528.0636373657</v>
      </c>
      <c r="BY37" s="296">
        <f t="shared" si="33"/>
        <v>534528.0636373657</v>
      </c>
      <c r="BZ37" s="296">
        <f t="shared" si="33"/>
        <v>534528.0636373657</v>
      </c>
      <c r="CA37" s="296">
        <f t="shared" si="33"/>
        <v>534528.0636373657</v>
      </c>
      <c r="CB37" s="296">
        <f t="shared" si="33"/>
        <v>534528.0636373657</v>
      </c>
      <c r="CC37" s="296">
        <f t="shared" si="33"/>
        <v>534528.0636373657</v>
      </c>
      <c r="CD37" s="296">
        <f t="shared" si="33"/>
        <v>534528.0636373657</v>
      </c>
      <c r="CE37" s="296">
        <f t="shared" si="33"/>
        <v>534528.0636373657</v>
      </c>
      <c r="CF37" s="296">
        <f t="shared" si="33"/>
        <v>534528.0636373657</v>
      </c>
      <c r="CG37" s="296">
        <f t="shared" si="33"/>
        <v>534528.0636373657</v>
      </c>
      <c r="CH37" s="299">
        <f t="shared" si="33"/>
        <v>534528.0636373657</v>
      </c>
    </row>
    <row r="38" spans="1:86" s="49" customFormat="1" x14ac:dyDescent="0.3">
      <c r="A38" s="8"/>
      <c r="B38" s="330"/>
      <c r="C38" s="9"/>
      <c r="D38" s="330"/>
      <c r="E38" s="9"/>
      <c r="F38" s="330"/>
      <c r="G38" s="330"/>
      <c r="H38" s="9"/>
      <c r="I38" s="330"/>
      <c r="J38" s="330"/>
      <c r="K38" s="9"/>
      <c r="L38" s="330"/>
      <c r="M38" s="330"/>
      <c r="N38" s="407" t="s">
        <v>147</v>
      </c>
      <c r="O38" s="406">
        <f>SUM(C5:N18)</f>
        <v>534528.0636373657</v>
      </c>
      <c r="P38" s="330"/>
      <c r="Q38" s="9"/>
      <c r="R38" s="330"/>
      <c r="S38" s="330"/>
      <c r="T38" s="9"/>
      <c r="U38" s="330"/>
      <c r="V38" s="330"/>
      <c r="W38" s="9"/>
      <c r="X38" s="330"/>
      <c r="Y38" s="330"/>
      <c r="Z38" s="9"/>
      <c r="AA38" s="330"/>
      <c r="AB38" s="330"/>
      <c r="AC38" s="9"/>
      <c r="AD38" s="330"/>
      <c r="AE38" s="330"/>
      <c r="AF38" s="9"/>
      <c r="AG38" s="330"/>
      <c r="AH38" s="330"/>
      <c r="AI38" s="9"/>
      <c r="AJ38" s="330"/>
      <c r="AK38" s="330"/>
      <c r="AL38" s="9"/>
      <c r="AM38" s="330"/>
      <c r="AN38" s="330"/>
      <c r="AO38" s="9"/>
      <c r="AP38" s="330"/>
      <c r="AQ38" s="330"/>
      <c r="AR38" s="9"/>
      <c r="AS38" s="330"/>
      <c r="AT38" s="330"/>
      <c r="AU38" s="9"/>
      <c r="AV38" s="330"/>
      <c r="AW38" s="330"/>
      <c r="AX38" s="9"/>
      <c r="AY38" s="330"/>
      <c r="AZ38" s="330"/>
      <c r="BA38" s="9"/>
      <c r="BB38" s="330"/>
      <c r="BC38" s="330"/>
      <c r="BD38" s="9"/>
      <c r="BE38" s="330"/>
      <c r="BF38" s="330"/>
      <c r="BG38" s="9"/>
      <c r="BH38" s="330"/>
      <c r="BI38" s="330"/>
      <c r="BJ38" s="9"/>
      <c r="BK38" s="330"/>
      <c r="BL38" s="330"/>
      <c r="BM38" s="9"/>
      <c r="BN38" s="330"/>
      <c r="BO38" s="330"/>
      <c r="BP38" s="9"/>
      <c r="BQ38" s="330"/>
      <c r="BR38" s="330"/>
      <c r="BS38" s="9"/>
      <c r="BT38" s="330"/>
      <c r="BU38" s="330"/>
      <c r="BV38" s="9"/>
      <c r="BW38" s="330"/>
      <c r="BX38" s="330"/>
      <c r="BY38" s="9"/>
      <c r="BZ38" s="330"/>
      <c r="CA38" s="330"/>
      <c r="CB38" s="9"/>
      <c r="CC38" s="330"/>
      <c r="CD38" s="330"/>
      <c r="CE38" s="9"/>
      <c r="CF38" s="330"/>
      <c r="CG38" s="330"/>
      <c r="CH38" s="153"/>
    </row>
    <row r="39" spans="1:86" s="49" customFormat="1" ht="15" thickBot="1" x14ac:dyDescent="0.35">
      <c r="C39" s="331"/>
      <c r="D39" s="152"/>
      <c r="E39" s="331"/>
      <c r="F39" s="152"/>
      <c r="G39" s="152"/>
      <c r="H39" s="331"/>
      <c r="I39" s="152"/>
      <c r="J39" s="152"/>
      <c r="K39" s="331"/>
      <c r="L39" s="152"/>
      <c r="M39" s="152"/>
      <c r="N39" s="331"/>
      <c r="O39" s="152"/>
      <c r="P39" s="152"/>
      <c r="Q39" s="331"/>
      <c r="R39" s="152"/>
      <c r="S39" s="152"/>
      <c r="T39" s="331"/>
      <c r="U39" s="152"/>
      <c r="V39" s="152"/>
      <c r="W39" s="331"/>
      <c r="X39" s="152"/>
      <c r="Y39" s="152"/>
      <c r="Z39" s="331"/>
      <c r="AA39" s="152"/>
      <c r="AB39" s="152"/>
      <c r="AC39" s="331"/>
      <c r="AD39" s="152"/>
      <c r="AE39" s="152"/>
      <c r="AF39" s="331"/>
      <c r="AG39" s="152"/>
      <c r="AH39" s="152"/>
      <c r="AI39" s="331"/>
      <c r="AJ39" s="152"/>
      <c r="AK39" s="152"/>
      <c r="AL39" s="331"/>
      <c r="AM39" s="152"/>
      <c r="AN39" s="152"/>
      <c r="AO39" s="331"/>
      <c r="AP39" s="152"/>
      <c r="AQ39" s="152"/>
      <c r="AR39" s="331"/>
      <c r="AS39" s="152"/>
      <c r="AT39" s="152"/>
      <c r="AU39" s="331"/>
      <c r="AV39" s="152"/>
      <c r="AW39" s="152"/>
      <c r="AX39" s="331"/>
      <c r="AY39" s="152"/>
      <c r="AZ39" s="152"/>
      <c r="BA39" s="331"/>
      <c r="BB39" s="152"/>
      <c r="BC39" s="152"/>
      <c r="BD39" s="331"/>
      <c r="BE39" s="152"/>
      <c r="BF39" s="152"/>
      <c r="BG39" s="331"/>
      <c r="BH39" s="152"/>
      <c r="BI39" s="152"/>
      <c r="BJ39" s="331"/>
      <c r="BK39" s="152"/>
      <c r="BL39" s="152"/>
      <c r="BM39" s="331"/>
      <c r="BN39" s="152"/>
      <c r="BO39" s="152"/>
      <c r="BP39" s="331"/>
      <c r="BQ39" s="152"/>
      <c r="BR39" s="152"/>
      <c r="BS39" s="331"/>
      <c r="BT39" s="152"/>
      <c r="BU39" s="152"/>
      <c r="BV39" s="331"/>
      <c r="BW39" s="152"/>
      <c r="BX39" s="152"/>
      <c r="BY39" s="331"/>
      <c r="BZ39" s="152"/>
      <c r="CA39" s="152"/>
      <c r="CB39" s="331"/>
      <c r="CC39" s="152"/>
      <c r="CD39" s="152"/>
      <c r="CE39" s="331"/>
      <c r="CF39" s="152"/>
      <c r="CG39" s="152"/>
      <c r="CH39" s="331"/>
    </row>
    <row r="40" spans="1:86" ht="15.6" x14ac:dyDescent="0.3">
      <c r="A40" s="547" t="s">
        <v>129</v>
      </c>
      <c r="B40" s="18" t="str">
        <f t="shared" ref="B40" si="34">B22</f>
        <v>End Use</v>
      </c>
      <c r="C40" s="292">
        <v>43831</v>
      </c>
      <c r="D40" s="292">
        <v>43862</v>
      </c>
      <c r="E40" s="292">
        <v>43891</v>
      </c>
      <c r="F40" s="292">
        <v>43922</v>
      </c>
      <c r="G40" s="292">
        <v>43952</v>
      </c>
      <c r="H40" s="292">
        <v>43983</v>
      </c>
      <c r="I40" s="292">
        <v>44013</v>
      </c>
      <c r="J40" s="292">
        <v>44044</v>
      </c>
      <c r="K40" s="292">
        <v>44075</v>
      </c>
      <c r="L40" s="292">
        <v>44105</v>
      </c>
      <c r="M40" s="292">
        <v>44136</v>
      </c>
      <c r="N40" s="292">
        <v>44166</v>
      </c>
      <c r="O40" s="292">
        <v>44197</v>
      </c>
      <c r="P40" s="292">
        <v>44228</v>
      </c>
      <c r="Q40" s="292">
        <v>44256</v>
      </c>
      <c r="R40" s="292">
        <v>44287</v>
      </c>
      <c r="S40" s="292">
        <v>44317</v>
      </c>
      <c r="T40" s="292">
        <v>44348</v>
      </c>
      <c r="U40" s="292">
        <v>44378</v>
      </c>
      <c r="V40" s="292">
        <v>44409</v>
      </c>
      <c r="W40" s="292">
        <v>44440</v>
      </c>
      <c r="X40" s="292">
        <v>44470</v>
      </c>
      <c r="Y40" s="292">
        <v>44501</v>
      </c>
      <c r="Z40" s="292">
        <v>44531</v>
      </c>
      <c r="AA40" s="292">
        <v>44562</v>
      </c>
      <c r="AB40" s="292">
        <v>44593</v>
      </c>
      <c r="AC40" s="292">
        <v>44621</v>
      </c>
      <c r="AD40" s="292">
        <v>44652</v>
      </c>
      <c r="AE40" s="292">
        <v>44682</v>
      </c>
      <c r="AF40" s="292">
        <v>44713</v>
      </c>
      <c r="AG40" s="292">
        <v>44743</v>
      </c>
      <c r="AH40" s="292">
        <v>44774</v>
      </c>
      <c r="AI40" s="292">
        <v>44805</v>
      </c>
      <c r="AJ40" s="292">
        <v>44835</v>
      </c>
      <c r="AK40" s="292">
        <v>44866</v>
      </c>
      <c r="AL40" s="292">
        <v>44896</v>
      </c>
      <c r="AM40" s="292">
        <v>44927</v>
      </c>
      <c r="AN40" s="292">
        <v>44958</v>
      </c>
      <c r="AO40" s="292">
        <v>44986</v>
      </c>
      <c r="AP40" s="292">
        <v>45017</v>
      </c>
      <c r="AQ40" s="292">
        <v>45047</v>
      </c>
      <c r="AR40" s="292">
        <v>45078</v>
      </c>
      <c r="AS40" s="292">
        <v>45108</v>
      </c>
      <c r="AT40" s="292">
        <v>45139</v>
      </c>
      <c r="AU40" s="292">
        <v>45170</v>
      </c>
      <c r="AV40" s="292">
        <v>45200</v>
      </c>
      <c r="AW40" s="292">
        <v>45231</v>
      </c>
      <c r="AX40" s="292">
        <v>45261</v>
      </c>
      <c r="AY40" s="292">
        <v>45292</v>
      </c>
      <c r="AZ40" s="292">
        <v>45323</v>
      </c>
      <c r="BA40" s="292">
        <v>45352</v>
      </c>
      <c r="BB40" s="292">
        <v>45383</v>
      </c>
      <c r="BC40" s="292">
        <v>45413</v>
      </c>
      <c r="BD40" s="292">
        <v>45444</v>
      </c>
      <c r="BE40" s="292">
        <v>45474</v>
      </c>
      <c r="BF40" s="292">
        <v>45505</v>
      </c>
      <c r="BG40" s="292">
        <v>45536</v>
      </c>
      <c r="BH40" s="292">
        <v>45566</v>
      </c>
      <c r="BI40" s="292">
        <v>45597</v>
      </c>
      <c r="BJ40" s="292">
        <v>45627</v>
      </c>
      <c r="BK40" s="292">
        <v>45658</v>
      </c>
      <c r="BL40" s="292">
        <v>45689</v>
      </c>
      <c r="BM40" s="292">
        <v>45717</v>
      </c>
      <c r="BN40" s="292">
        <v>45748</v>
      </c>
      <c r="BO40" s="292">
        <v>45778</v>
      </c>
      <c r="BP40" s="292">
        <v>45809</v>
      </c>
      <c r="BQ40" s="292">
        <v>45839</v>
      </c>
      <c r="BR40" s="292">
        <v>45870</v>
      </c>
      <c r="BS40" s="292">
        <v>45901</v>
      </c>
      <c r="BT40" s="292">
        <v>45931</v>
      </c>
      <c r="BU40" s="292">
        <v>45962</v>
      </c>
      <c r="BV40" s="292">
        <v>45992</v>
      </c>
      <c r="BW40" s="292">
        <v>46023</v>
      </c>
      <c r="BX40" s="292">
        <v>46054</v>
      </c>
      <c r="BY40" s="292">
        <v>46082</v>
      </c>
      <c r="BZ40" s="292">
        <v>46113</v>
      </c>
      <c r="CA40" s="292">
        <v>46143</v>
      </c>
      <c r="CB40" s="292">
        <v>46174</v>
      </c>
      <c r="CC40" s="292">
        <v>46204</v>
      </c>
      <c r="CD40" s="292">
        <v>46235</v>
      </c>
      <c r="CE40" s="292">
        <v>46266</v>
      </c>
      <c r="CF40" s="292">
        <v>46296</v>
      </c>
      <c r="CG40" s="292">
        <v>46327</v>
      </c>
      <c r="CH40" s="293">
        <v>46357</v>
      </c>
    </row>
    <row r="41" spans="1:86" ht="15" customHeight="1" x14ac:dyDescent="0.3">
      <c r="A41" s="548"/>
      <c r="B41" s="11" t="str">
        <f t="shared" ref="B41:B55" si="35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BS41" si="36">G41</f>
        <v>0</v>
      </c>
      <c r="I41" s="3">
        <f t="shared" si="36"/>
        <v>0</v>
      </c>
      <c r="J41" s="3">
        <f t="shared" si="36"/>
        <v>0</v>
      </c>
      <c r="K41" s="3">
        <f t="shared" si="36"/>
        <v>0</v>
      </c>
      <c r="L41" s="3">
        <f t="shared" si="36"/>
        <v>0</v>
      </c>
      <c r="M41" s="3">
        <f t="shared" si="36"/>
        <v>0</v>
      </c>
      <c r="N41" s="3">
        <f t="shared" si="36"/>
        <v>0</v>
      </c>
      <c r="O41" s="3">
        <f t="shared" si="36"/>
        <v>0</v>
      </c>
      <c r="P41" s="3">
        <f t="shared" si="36"/>
        <v>0</v>
      </c>
      <c r="Q41" s="3">
        <f t="shared" si="36"/>
        <v>0</v>
      </c>
      <c r="R41" s="3">
        <f t="shared" si="36"/>
        <v>0</v>
      </c>
      <c r="S41" s="3">
        <f t="shared" si="36"/>
        <v>0</v>
      </c>
      <c r="T41" s="3">
        <f t="shared" si="36"/>
        <v>0</v>
      </c>
      <c r="U41" s="3">
        <f t="shared" si="36"/>
        <v>0</v>
      </c>
      <c r="V41" s="3">
        <f t="shared" si="36"/>
        <v>0</v>
      </c>
      <c r="W41" s="3">
        <f t="shared" si="36"/>
        <v>0</v>
      </c>
      <c r="X41" s="3">
        <f t="shared" si="36"/>
        <v>0</v>
      </c>
      <c r="Y41" s="3">
        <f t="shared" si="36"/>
        <v>0</v>
      </c>
      <c r="Z41" s="3">
        <f t="shared" si="36"/>
        <v>0</v>
      </c>
      <c r="AA41" s="3">
        <f t="shared" si="36"/>
        <v>0</v>
      </c>
      <c r="AB41" s="3">
        <f t="shared" si="36"/>
        <v>0</v>
      </c>
      <c r="AC41" s="3">
        <f t="shared" si="36"/>
        <v>0</v>
      </c>
      <c r="AD41" s="3">
        <f t="shared" si="36"/>
        <v>0</v>
      </c>
      <c r="AE41" s="3">
        <f t="shared" si="36"/>
        <v>0</v>
      </c>
      <c r="AF41" s="3">
        <f t="shared" si="36"/>
        <v>0</v>
      </c>
      <c r="AG41" s="3">
        <f t="shared" si="36"/>
        <v>0</v>
      </c>
      <c r="AH41" s="3">
        <f t="shared" si="36"/>
        <v>0</v>
      </c>
      <c r="AI41" s="3">
        <f t="shared" si="36"/>
        <v>0</v>
      </c>
      <c r="AJ41" s="3">
        <f t="shared" si="36"/>
        <v>0</v>
      </c>
      <c r="AK41" s="3">
        <f t="shared" si="36"/>
        <v>0</v>
      </c>
      <c r="AL41" s="3">
        <f t="shared" si="36"/>
        <v>0</v>
      </c>
      <c r="AM41" s="3">
        <f t="shared" si="36"/>
        <v>0</v>
      </c>
      <c r="AN41" s="3">
        <f t="shared" si="36"/>
        <v>0</v>
      </c>
      <c r="AO41" s="3">
        <f t="shared" si="36"/>
        <v>0</v>
      </c>
      <c r="AP41" s="3">
        <f t="shared" si="36"/>
        <v>0</v>
      </c>
      <c r="AQ41" s="3">
        <f t="shared" si="36"/>
        <v>0</v>
      </c>
      <c r="AR41" s="3">
        <f t="shared" si="36"/>
        <v>0</v>
      </c>
      <c r="AS41" s="3">
        <f t="shared" si="36"/>
        <v>0</v>
      </c>
      <c r="AT41" s="3">
        <f t="shared" si="36"/>
        <v>0</v>
      </c>
      <c r="AU41" s="3">
        <f t="shared" si="36"/>
        <v>0</v>
      </c>
      <c r="AV41" s="3">
        <f t="shared" si="36"/>
        <v>0</v>
      </c>
      <c r="AW41" s="3">
        <f t="shared" si="36"/>
        <v>0</v>
      </c>
      <c r="AX41" s="3">
        <f t="shared" si="36"/>
        <v>0</v>
      </c>
      <c r="AY41" s="3">
        <f t="shared" si="36"/>
        <v>0</v>
      </c>
      <c r="AZ41" s="3">
        <f t="shared" si="36"/>
        <v>0</v>
      </c>
      <c r="BA41" s="3">
        <f t="shared" si="36"/>
        <v>0</v>
      </c>
      <c r="BB41" s="3">
        <f t="shared" si="36"/>
        <v>0</v>
      </c>
      <c r="BC41" s="3">
        <f t="shared" si="36"/>
        <v>0</v>
      </c>
      <c r="BD41" s="3">
        <f t="shared" si="36"/>
        <v>0</v>
      </c>
      <c r="BE41" s="3">
        <f t="shared" si="36"/>
        <v>0</v>
      </c>
      <c r="BF41" s="3">
        <f t="shared" si="36"/>
        <v>0</v>
      </c>
      <c r="BG41" s="3">
        <f t="shared" si="36"/>
        <v>0</v>
      </c>
      <c r="BH41" s="3">
        <f t="shared" si="36"/>
        <v>0</v>
      </c>
      <c r="BI41" s="3">
        <f t="shared" si="36"/>
        <v>0</v>
      </c>
      <c r="BJ41" s="3">
        <f t="shared" si="36"/>
        <v>0</v>
      </c>
      <c r="BK41" s="3">
        <f t="shared" si="36"/>
        <v>0</v>
      </c>
      <c r="BL41" s="3">
        <f t="shared" si="36"/>
        <v>0</v>
      </c>
      <c r="BM41" s="3">
        <f t="shared" si="36"/>
        <v>0</v>
      </c>
      <c r="BN41" s="3">
        <f t="shared" si="36"/>
        <v>0</v>
      </c>
      <c r="BO41" s="3">
        <f t="shared" si="36"/>
        <v>0</v>
      </c>
      <c r="BP41" s="3">
        <f t="shared" si="36"/>
        <v>0</v>
      </c>
      <c r="BQ41" s="3">
        <f t="shared" si="36"/>
        <v>0</v>
      </c>
      <c r="BR41" s="3">
        <f t="shared" si="36"/>
        <v>0</v>
      </c>
      <c r="BS41" s="3">
        <f t="shared" si="36"/>
        <v>0</v>
      </c>
      <c r="BT41" s="3">
        <f t="shared" ref="BT41:CH41" si="37">BS41</f>
        <v>0</v>
      </c>
      <c r="BU41" s="3">
        <f t="shared" si="37"/>
        <v>0</v>
      </c>
      <c r="BV41" s="3">
        <f t="shared" si="37"/>
        <v>0</v>
      </c>
      <c r="BW41" s="3">
        <f t="shared" si="37"/>
        <v>0</v>
      </c>
      <c r="BX41" s="3">
        <f t="shared" si="37"/>
        <v>0</v>
      </c>
      <c r="BY41" s="3">
        <f t="shared" si="37"/>
        <v>0</v>
      </c>
      <c r="BZ41" s="3">
        <f t="shared" si="37"/>
        <v>0</v>
      </c>
      <c r="CA41" s="3">
        <f t="shared" si="37"/>
        <v>0</v>
      </c>
      <c r="CB41" s="3">
        <f t="shared" si="37"/>
        <v>0</v>
      </c>
      <c r="CC41" s="3">
        <f t="shared" si="37"/>
        <v>0</v>
      </c>
      <c r="CD41" s="3">
        <f t="shared" si="37"/>
        <v>0</v>
      </c>
      <c r="CE41" s="3">
        <f t="shared" si="37"/>
        <v>0</v>
      </c>
      <c r="CF41" s="3">
        <f t="shared" si="37"/>
        <v>0</v>
      </c>
      <c r="CG41" s="3">
        <f t="shared" si="37"/>
        <v>0</v>
      </c>
      <c r="CH41" s="12">
        <f t="shared" si="37"/>
        <v>0</v>
      </c>
    </row>
    <row r="42" spans="1:86" x14ac:dyDescent="0.3">
      <c r="A42" s="548"/>
      <c r="B42" s="13" t="str">
        <f t="shared" si="35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BR42" si="38">F42</f>
        <v>0</v>
      </c>
      <c r="H42" s="3">
        <f t="shared" si="38"/>
        <v>0</v>
      </c>
      <c r="I42" s="3">
        <f t="shared" si="38"/>
        <v>0</v>
      </c>
      <c r="J42" s="3">
        <f t="shared" si="38"/>
        <v>0</v>
      </c>
      <c r="K42" s="3">
        <f t="shared" si="38"/>
        <v>0</v>
      </c>
      <c r="L42" s="3">
        <f t="shared" si="38"/>
        <v>0</v>
      </c>
      <c r="M42" s="3">
        <f t="shared" si="38"/>
        <v>0</v>
      </c>
      <c r="N42" s="3">
        <f t="shared" si="38"/>
        <v>0</v>
      </c>
      <c r="O42" s="3">
        <f t="shared" si="38"/>
        <v>0</v>
      </c>
      <c r="P42" s="3">
        <f t="shared" si="38"/>
        <v>0</v>
      </c>
      <c r="Q42" s="3">
        <f t="shared" si="38"/>
        <v>0</v>
      </c>
      <c r="R42" s="3">
        <f t="shared" si="38"/>
        <v>0</v>
      </c>
      <c r="S42" s="3">
        <f t="shared" si="38"/>
        <v>0</v>
      </c>
      <c r="T42" s="3">
        <f t="shared" si="38"/>
        <v>0</v>
      </c>
      <c r="U42" s="3">
        <f t="shared" si="38"/>
        <v>0</v>
      </c>
      <c r="V42" s="3">
        <f t="shared" si="38"/>
        <v>0</v>
      </c>
      <c r="W42" s="3">
        <f t="shared" si="38"/>
        <v>0</v>
      </c>
      <c r="X42" s="3">
        <f t="shared" si="38"/>
        <v>0</v>
      </c>
      <c r="Y42" s="3">
        <f t="shared" si="38"/>
        <v>0</v>
      </c>
      <c r="Z42" s="3">
        <f t="shared" si="38"/>
        <v>0</v>
      </c>
      <c r="AA42" s="3">
        <f t="shared" si="38"/>
        <v>0</v>
      </c>
      <c r="AB42" s="3">
        <f t="shared" si="38"/>
        <v>0</v>
      </c>
      <c r="AC42" s="3">
        <f t="shared" si="38"/>
        <v>0</v>
      </c>
      <c r="AD42" s="3">
        <f t="shared" si="38"/>
        <v>0</v>
      </c>
      <c r="AE42" s="3">
        <f t="shared" si="38"/>
        <v>0</v>
      </c>
      <c r="AF42" s="3">
        <f t="shared" si="38"/>
        <v>0</v>
      </c>
      <c r="AG42" s="3">
        <f t="shared" si="38"/>
        <v>0</v>
      </c>
      <c r="AH42" s="3">
        <f t="shared" si="38"/>
        <v>0</v>
      </c>
      <c r="AI42" s="3">
        <f t="shared" si="38"/>
        <v>0</v>
      </c>
      <c r="AJ42" s="3">
        <f t="shared" si="38"/>
        <v>0</v>
      </c>
      <c r="AK42" s="3">
        <f t="shared" si="38"/>
        <v>0</v>
      </c>
      <c r="AL42" s="3">
        <f t="shared" si="38"/>
        <v>0</v>
      </c>
      <c r="AM42" s="3">
        <f t="shared" si="38"/>
        <v>0</v>
      </c>
      <c r="AN42" s="3">
        <f t="shared" si="38"/>
        <v>0</v>
      </c>
      <c r="AO42" s="3">
        <f t="shared" si="38"/>
        <v>0</v>
      </c>
      <c r="AP42" s="3">
        <f t="shared" si="38"/>
        <v>0</v>
      </c>
      <c r="AQ42" s="3">
        <f t="shared" si="38"/>
        <v>0</v>
      </c>
      <c r="AR42" s="3">
        <f t="shared" si="38"/>
        <v>0</v>
      </c>
      <c r="AS42" s="3">
        <f t="shared" si="38"/>
        <v>0</v>
      </c>
      <c r="AT42" s="3">
        <f t="shared" si="38"/>
        <v>0</v>
      </c>
      <c r="AU42" s="3">
        <f t="shared" si="38"/>
        <v>0</v>
      </c>
      <c r="AV42" s="3">
        <f t="shared" si="38"/>
        <v>0</v>
      </c>
      <c r="AW42" s="3">
        <f t="shared" si="38"/>
        <v>0</v>
      </c>
      <c r="AX42" s="3">
        <f t="shared" si="38"/>
        <v>0</v>
      </c>
      <c r="AY42" s="3">
        <f t="shared" si="38"/>
        <v>0</v>
      </c>
      <c r="AZ42" s="3">
        <f t="shared" si="38"/>
        <v>0</v>
      </c>
      <c r="BA42" s="3">
        <f t="shared" si="38"/>
        <v>0</v>
      </c>
      <c r="BB42" s="3">
        <f t="shared" si="38"/>
        <v>0</v>
      </c>
      <c r="BC42" s="3">
        <f t="shared" si="38"/>
        <v>0</v>
      </c>
      <c r="BD42" s="3">
        <f t="shared" si="38"/>
        <v>0</v>
      </c>
      <c r="BE42" s="3">
        <f t="shared" si="38"/>
        <v>0</v>
      </c>
      <c r="BF42" s="3">
        <f t="shared" si="38"/>
        <v>0</v>
      </c>
      <c r="BG42" s="3">
        <f t="shared" si="38"/>
        <v>0</v>
      </c>
      <c r="BH42" s="3">
        <f t="shared" si="38"/>
        <v>0</v>
      </c>
      <c r="BI42" s="3">
        <f t="shared" si="38"/>
        <v>0</v>
      </c>
      <c r="BJ42" s="3">
        <f t="shared" si="38"/>
        <v>0</v>
      </c>
      <c r="BK42" s="3">
        <f t="shared" si="38"/>
        <v>0</v>
      </c>
      <c r="BL42" s="3">
        <f t="shared" si="38"/>
        <v>0</v>
      </c>
      <c r="BM42" s="3">
        <f t="shared" si="38"/>
        <v>0</v>
      </c>
      <c r="BN42" s="3">
        <f t="shared" si="38"/>
        <v>0</v>
      </c>
      <c r="BO42" s="3">
        <f t="shared" si="38"/>
        <v>0</v>
      </c>
      <c r="BP42" s="3">
        <f t="shared" si="38"/>
        <v>0</v>
      </c>
      <c r="BQ42" s="3">
        <f t="shared" si="38"/>
        <v>0</v>
      </c>
      <c r="BR42" s="3">
        <f t="shared" si="38"/>
        <v>0</v>
      </c>
      <c r="BS42" s="3">
        <f t="shared" ref="BS42:CH42" si="39">BR42</f>
        <v>0</v>
      </c>
      <c r="BT42" s="3">
        <f t="shared" si="39"/>
        <v>0</v>
      </c>
      <c r="BU42" s="3">
        <f t="shared" si="39"/>
        <v>0</v>
      </c>
      <c r="BV42" s="3">
        <f t="shared" si="39"/>
        <v>0</v>
      </c>
      <c r="BW42" s="3">
        <f t="shared" si="39"/>
        <v>0</v>
      </c>
      <c r="BX42" s="3">
        <f t="shared" si="39"/>
        <v>0</v>
      </c>
      <c r="BY42" s="3">
        <f t="shared" si="39"/>
        <v>0</v>
      </c>
      <c r="BZ42" s="3">
        <f t="shared" si="39"/>
        <v>0</v>
      </c>
      <c r="CA42" s="3">
        <f t="shared" si="39"/>
        <v>0</v>
      </c>
      <c r="CB42" s="3">
        <f t="shared" si="39"/>
        <v>0</v>
      </c>
      <c r="CC42" s="3">
        <f t="shared" si="39"/>
        <v>0</v>
      </c>
      <c r="CD42" s="3">
        <f t="shared" si="39"/>
        <v>0</v>
      </c>
      <c r="CE42" s="3">
        <f t="shared" si="39"/>
        <v>0</v>
      </c>
      <c r="CF42" s="3">
        <f t="shared" si="39"/>
        <v>0</v>
      </c>
      <c r="CG42" s="3">
        <f t="shared" si="39"/>
        <v>0</v>
      </c>
      <c r="CH42" s="12">
        <f t="shared" si="39"/>
        <v>0</v>
      </c>
    </row>
    <row r="43" spans="1:86" x14ac:dyDescent="0.3">
      <c r="A43" s="548"/>
      <c r="B43" s="11" t="str">
        <f t="shared" si="35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BR43" si="40">F43</f>
        <v>0</v>
      </c>
      <c r="H43" s="3">
        <f t="shared" si="40"/>
        <v>0</v>
      </c>
      <c r="I43" s="3">
        <f t="shared" si="40"/>
        <v>0</v>
      </c>
      <c r="J43" s="3">
        <f t="shared" si="40"/>
        <v>0</v>
      </c>
      <c r="K43" s="3">
        <f t="shared" si="40"/>
        <v>0</v>
      </c>
      <c r="L43" s="3">
        <f t="shared" si="40"/>
        <v>0</v>
      </c>
      <c r="M43" s="3">
        <f t="shared" si="40"/>
        <v>0</v>
      </c>
      <c r="N43" s="3">
        <f t="shared" si="40"/>
        <v>0</v>
      </c>
      <c r="O43" s="3">
        <f t="shared" si="40"/>
        <v>0</v>
      </c>
      <c r="P43" s="3">
        <f t="shared" si="40"/>
        <v>0</v>
      </c>
      <c r="Q43" s="3">
        <f t="shared" si="40"/>
        <v>0</v>
      </c>
      <c r="R43" s="3">
        <f t="shared" si="40"/>
        <v>0</v>
      </c>
      <c r="S43" s="3">
        <f t="shared" si="40"/>
        <v>0</v>
      </c>
      <c r="T43" s="3">
        <f t="shared" si="40"/>
        <v>0</v>
      </c>
      <c r="U43" s="3">
        <f t="shared" si="40"/>
        <v>0</v>
      </c>
      <c r="V43" s="3">
        <f t="shared" si="40"/>
        <v>0</v>
      </c>
      <c r="W43" s="3">
        <f t="shared" si="40"/>
        <v>0</v>
      </c>
      <c r="X43" s="3">
        <f t="shared" si="40"/>
        <v>0</v>
      </c>
      <c r="Y43" s="3">
        <f t="shared" si="40"/>
        <v>0</v>
      </c>
      <c r="Z43" s="3">
        <f t="shared" si="40"/>
        <v>0</v>
      </c>
      <c r="AA43" s="3">
        <f t="shared" si="40"/>
        <v>0</v>
      </c>
      <c r="AB43" s="3">
        <f t="shared" si="40"/>
        <v>0</v>
      </c>
      <c r="AC43" s="3">
        <f t="shared" si="40"/>
        <v>0</v>
      </c>
      <c r="AD43" s="3">
        <f t="shared" si="40"/>
        <v>0</v>
      </c>
      <c r="AE43" s="3">
        <f t="shared" si="40"/>
        <v>0</v>
      </c>
      <c r="AF43" s="3">
        <f t="shared" si="40"/>
        <v>0</v>
      </c>
      <c r="AG43" s="3">
        <f t="shared" si="40"/>
        <v>0</v>
      </c>
      <c r="AH43" s="3">
        <f t="shared" si="40"/>
        <v>0</v>
      </c>
      <c r="AI43" s="3">
        <f t="shared" si="40"/>
        <v>0</v>
      </c>
      <c r="AJ43" s="3">
        <f t="shared" si="40"/>
        <v>0</v>
      </c>
      <c r="AK43" s="3">
        <f t="shared" si="40"/>
        <v>0</v>
      </c>
      <c r="AL43" s="3">
        <f t="shared" si="40"/>
        <v>0</v>
      </c>
      <c r="AM43" s="3">
        <f t="shared" si="40"/>
        <v>0</v>
      </c>
      <c r="AN43" s="3">
        <f t="shared" si="40"/>
        <v>0</v>
      </c>
      <c r="AO43" s="3">
        <f t="shared" si="40"/>
        <v>0</v>
      </c>
      <c r="AP43" s="3">
        <f t="shared" si="40"/>
        <v>0</v>
      </c>
      <c r="AQ43" s="3">
        <f t="shared" si="40"/>
        <v>0</v>
      </c>
      <c r="AR43" s="3">
        <f t="shared" si="40"/>
        <v>0</v>
      </c>
      <c r="AS43" s="3">
        <f t="shared" si="40"/>
        <v>0</v>
      </c>
      <c r="AT43" s="3">
        <f t="shared" si="40"/>
        <v>0</v>
      </c>
      <c r="AU43" s="3">
        <f t="shared" si="40"/>
        <v>0</v>
      </c>
      <c r="AV43" s="3">
        <f t="shared" si="40"/>
        <v>0</v>
      </c>
      <c r="AW43" s="3">
        <f t="shared" si="40"/>
        <v>0</v>
      </c>
      <c r="AX43" s="3">
        <f t="shared" si="40"/>
        <v>0</v>
      </c>
      <c r="AY43" s="3">
        <f t="shared" si="40"/>
        <v>0</v>
      </c>
      <c r="AZ43" s="3">
        <f t="shared" si="40"/>
        <v>0</v>
      </c>
      <c r="BA43" s="3">
        <f t="shared" si="40"/>
        <v>0</v>
      </c>
      <c r="BB43" s="3">
        <f t="shared" si="40"/>
        <v>0</v>
      </c>
      <c r="BC43" s="3">
        <f t="shared" si="40"/>
        <v>0</v>
      </c>
      <c r="BD43" s="3">
        <f t="shared" si="40"/>
        <v>0</v>
      </c>
      <c r="BE43" s="3">
        <f t="shared" si="40"/>
        <v>0</v>
      </c>
      <c r="BF43" s="3">
        <f t="shared" si="40"/>
        <v>0</v>
      </c>
      <c r="BG43" s="3">
        <f t="shared" si="40"/>
        <v>0</v>
      </c>
      <c r="BH43" s="3">
        <f t="shared" si="40"/>
        <v>0</v>
      </c>
      <c r="BI43" s="3">
        <f t="shared" si="40"/>
        <v>0</v>
      </c>
      <c r="BJ43" s="3">
        <f t="shared" si="40"/>
        <v>0</v>
      </c>
      <c r="BK43" s="3">
        <f t="shared" si="40"/>
        <v>0</v>
      </c>
      <c r="BL43" s="3">
        <f t="shared" si="40"/>
        <v>0</v>
      </c>
      <c r="BM43" s="3">
        <f t="shared" si="40"/>
        <v>0</v>
      </c>
      <c r="BN43" s="3">
        <f t="shared" si="40"/>
        <v>0</v>
      </c>
      <c r="BO43" s="3">
        <f t="shared" si="40"/>
        <v>0</v>
      </c>
      <c r="BP43" s="3">
        <f t="shared" si="40"/>
        <v>0</v>
      </c>
      <c r="BQ43" s="3">
        <f t="shared" si="40"/>
        <v>0</v>
      </c>
      <c r="BR43" s="3">
        <f t="shared" si="40"/>
        <v>0</v>
      </c>
      <c r="BS43" s="3">
        <f t="shared" ref="BS43:CH43" si="41">BR43</f>
        <v>0</v>
      </c>
      <c r="BT43" s="3">
        <f t="shared" si="41"/>
        <v>0</v>
      </c>
      <c r="BU43" s="3">
        <f t="shared" si="41"/>
        <v>0</v>
      </c>
      <c r="BV43" s="3">
        <f t="shared" si="41"/>
        <v>0</v>
      </c>
      <c r="BW43" s="3">
        <f t="shared" si="41"/>
        <v>0</v>
      </c>
      <c r="BX43" s="3">
        <f t="shared" si="41"/>
        <v>0</v>
      </c>
      <c r="BY43" s="3">
        <f t="shared" si="41"/>
        <v>0</v>
      </c>
      <c r="BZ43" s="3">
        <f t="shared" si="41"/>
        <v>0</v>
      </c>
      <c r="CA43" s="3">
        <f t="shared" si="41"/>
        <v>0</v>
      </c>
      <c r="CB43" s="3">
        <f t="shared" si="41"/>
        <v>0</v>
      </c>
      <c r="CC43" s="3">
        <f t="shared" si="41"/>
        <v>0</v>
      </c>
      <c r="CD43" s="3">
        <f t="shared" si="41"/>
        <v>0</v>
      </c>
      <c r="CE43" s="3">
        <f t="shared" si="41"/>
        <v>0</v>
      </c>
      <c r="CF43" s="3">
        <f t="shared" si="41"/>
        <v>0</v>
      </c>
      <c r="CG43" s="3">
        <f t="shared" si="41"/>
        <v>0</v>
      </c>
      <c r="CH43" s="12">
        <f t="shared" si="41"/>
        <v>0</v>
      </c>
    </row>
    <row r="44" spans="1:86" x14ac:dyDescent="0.3">
      <c r="A44" s="548"/>
      <c r="B44" s="11" t="str">
        <f t="shared" si="35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BR44" si="42">F44</f>
        <v>0</v>
      </c>
      <c r="H44" s="3">
        <f t="shared" si="42"/>
        <v>0</v>
      </c>
      <c r="I44" s="3">
        <f t="shared" si="42"/>
        <v>0</v>
      </c>
      <c r="J44" s="3">
        <f t="shared" si="42"/>
        <v>0</v>
      </c>
      <c r="K44" s="3">
        <f t="shared" si="42"/>
        <v>0</v>
      </c>
      <c r="L44" s="3">
        <f t="shared" si="42"/>
        <v>0</v>
      </c>
      <c r="M44" s="3">
        <f t="shared" si="42"/>
        <v>0</v>
      </c>
      <c r="N44" s="3">
        <f t="shared" si="42"/>
        <v>0</v>
      </c>
      <c r="O44" s="3">
        <f t="shared" si="42"/>
        <v>0</v>
      </c>
      <c r="P44" s="3">
        <f t="shared" si="42"/>
        <v>0</v>
      </c>
      <c r="Q44" s="3">
        <f t="shared" si="42"/>
        <v>0</v>
      </c>
      <c r="R44" s="3">
        <f t="shared" si="42"/>
        <v>0</v>
      </c>
      <c r="S44" s="3">
        <f t="shared" si="42"/>
        <v>0</v>
      </c>
      <c r="T44" s="3">
        <f t="shared" si="42"/>
        <v>0</v>
      </c>
      <c r="U44" s="3">
        <f t="shared" si="42"/>
        <v>0</v>
      </c>
      <c r="V44" s="3">
        <f t="shared" si="42"/>
        <v>0</v>
      </c>
      <c r="W44" s="3">
        <f t="shared" si="42"/>
        <v>0</v>
      </c>
      <c r="X44" s="3">
        <f t="shared" si="42"/>
        <v>0</v>
      </c>
      <c r="Y44" s="3">
        <f t="shared" si="42"/>
        <v>0</v>
      </c>
      <c r="Z44" s="3">
        <f t="shared" si="42"/>
        <v>0</v>
      </c>
      <c r="AA44" s="3">
        <f t="shared" si="42"/>
        <v>0</v>
      </c>
      <c r="AB44" s="3">
        <f t="shared" si="42"/>
        <v>0</v>
      </c>
      <c r="AC44" s="3">
        <f t="shared" si="42"/>
        <v>0</v>
      </c>
      <c r="AD44" s="3">
        <f t="shared" si="42"/>
        <v>0</v>
      </c>
      <c r="AE44" s="3">
        <f t="shared" si="42"/>
        <v>0</v>
      </c>
      <c r="AF44" s="3">
        <f t="shared" si="42"/>
        <v>0</v>
      </c>
      <c r="AG44" s="3">
        <f t="shared" si="42"/>
        <v>0</v>
      </c>
      <c r="AH44" s="3">
        <f t="shared" si="42"/>
        <v>0</v>
      </c>
      <c r="AI44" s="3">
        <f t="shared" si="42"/>
        <v>0</v>
      </c>
      <c r="AJ44" s="3">
        <f t="shared" si="42"/>
        <v>0</v>
      </c>
      <c r="AK44" s="3">
        <f t="shared" si="42"/>
        <v>0</v>
      </c>
      <c r="AL44" s="3">
        <f t="shared" si="42"/>
        <v>0</v>
      </c>
      <c r="AM44" s="3">
        <f t="shared" si="42"/>
        <v>0</v>
      </c>
      <c r="AN44" s="3">
        <f t="shared" si="42"/>
        <v>0</v>
      </c>
      <c r="AO44" s="3">
        <f t="shared" si="42"/>
        <v>0</v>
      </c>
      <c r="AP44" s="3">
        <f t="shared" si="42"/>
        <v>0</v>
      </c>
      <c r="AQ44" s="3">
        <f t="shared" si="42"/>
        <v>0</v>
      </c>
      <c r="AR44" s="3">
        <f t="shared" si="42"/>
        <v>0</v>
      </c>
      <c r="AS44" s="3">
        <f t="shared" si="42"/>
        <v>0</v>
      </c>
      <c r="AT44" s="3">
        <f t="shared" si="42"/>
        <v>0</v>
      </c>
      <c r="AU44" s="3">
        <f t="shared" si="42"/>
        <v>0</v>
      </c>
      <c r="AV44" s="3">
        <f t="shared" si="42"/>
        <v>0</v>
      </c>
      <c r="AW44" s="3">
        <f t="shared" si="42"/>
        <v>0</v>
      </c>
      <c r="AX44" s="3">
        <f t="shared" si="42"/>
        <v>0</v>
      </c>
      <c r="AY44" s="3">
        <f t="shared" si="42"/>
        <v>0</v>
      </c>
      <c r="AZ44" s="3">
        <f t="shared" si="42"/>
        <v>0</v>
      </c>
      <c r="BA44" s="3">
        <f t="shared" si="42"/>
        <v>0</v>
      </c>
      <c r="BB44" s="3">
        <f t="shared" si="42"/>
        <v>0</v>
      </c>
      <c r="BC44" s="3">
        <f t="shared" si="42"/>
        <v>0</v>
      </c>
      <c r="BD44" s="3">
        <f t="shared" si="42"/>
        <v>0</v>
      </c>
      <c r="BE44" s="3">
        <f t="shared" si="42"/>
        <v>0</v>
      </c>
      <c r="BF44" s="3">
        <f t="shared" si="42"/>
        <v>0</v>
      </c>
      <c r="BG44" s="3">
        <f t="shared" si="42"/>
        <v>0</v>
      </c>
      <c r="BH44" s="3">
        <f t="shared" si="42"/>
        <v>0</v>
      </c>
      <c r="BI44" s="3">
        <f t="shared" si="42"/>
        <v>0</v>
      </c>
      <c r="BJ44" s="3">
        <f t="shared" si="42"/>
        <v>0</v>
      </c>
      <c r="BK44" s="3">
        <f t="shared" si="42"/>
        <v>0</v>
      </c>
      <c r="BL44" s="3">
        <f t="shared" si="42"/>
        <v>0</v>
      </c>
      <c r="BM44" s="3">
        <f t="shared" si="42"/>
        <v>0</v>
      </c>
      <c r="BN44" s="3">
        <f t="shared" si="42"/>
        <v>0</v>
      </c>
      <c r="BO44" s="3">
        <f t="shared" si="42"/>
        <v>0</v>
      </c>
      <c r="BP44" s="3">
        <f t="shared" si="42"/>
        <v>0</v>
      </c>
      <c r="BQ44" s="3">
        <f t="shared" si="42"/>
        <v>0</v>
      </c>
      <c r="BR44" s="3">
        <f t="shared" si="42"/>
        <v>0</v>
      </c>
      <c r="BS44" s="3">
        <f t="shared" ref="BS44:CH44" si="43">BR44</f>
        <v>0</v>
      </c>
      <c r="BT44" s="3">
        <f t="shared" si="43"/>
        <v>0</v>
      </c>
      <c r="BU44" s="3">
        <f t="shared" si="43"/>
        <v>0</v>
      </c>
      <c r="BV44" s="3">
        <f t="shared" si="43"/>
        <v>0</v>
      </c>
      <c r="BW44" s="3">
        <f t="shared" si="43"/>
        <v>0</v>
      </c>
      <c r="BX44" s="3">
        <f t="shared" si="43"/>
        <v>0</v>
      </c>
      <c r="BY44" s="3">
        <f t="shared" si="43"/>
        <v>0</v>
      </c>
      <c r="BZ44" s="3">
        <f t="shared" si="43"/>
        <v>0</v>
      </c>
      <c r="CA44" s="3">
        <f t="shared" si="43"/>
        <v>0</v>
      </c>
      <c r="CB44" s="3">
        <f t="shared" si="43"/>
        <v>0</v>
      </c>
      <c r="CC44" s="3">
        <f t="shared" si="43"/>
        <v>0</v>
      </c>
      <c r="CD44" s="3">
        <f t="shared" si="43"/>
        <v>0</v>
      </c>
      <c r="CE44" s="3">
        <f t="shared" si="43"/>
        <v>0</v>
      </c>
      <c r="CF44" s="3">
        <f t="shared" si="43"/>
        <v>0</v>
      </c>
      <c r="CG44" s="3">
        <f t="shared" si="43"/>
        <v>0</v>
      </c>
      <c r="CH44" s="12">
        <f t="shared" si="43"/>
        <v>0</v>
      </c>
    </row>
    <row r="45" spans="1:86" x14ac:dyDescent="0.3">
      <c r="A45" s="548"/>
      <c r="B45" s="13" t="str">
        <f t="shared" si="35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BR45" si="44">F45</f>
        <v>0</v>
      </c>
      <c r="H45" s="3">
        <f t="shared" si="44"/>
        <v>0</v>
      </c>
      <c r="I45" s="3">
        <f t="shared" si="44"/>
        <v>0</v>
      </c>
      <c r="J45" s="3">
        <f t="shared" si="44"/>
        <v>0</v>
      </c>
      <c r="K45" s="3">
        <f t="shared" si="44"/>
        <v>0</v>
      </c>
      <c r="L45" s="3">
        <f t="shared" si="44"/>
        <v>0</v>
      </c>
      <c r="M45" s="3">
        <f t="shared" si="44"/>
        <v>0</v>
      </c>
      <c r="N45" s="3">
        <f t="shared" si="44"/>
        <v>0</v>
      </c>
      <c r="O45" s="3">
        <f t="shared" si="44"/>
        <v>0</v>
      </c>
      <c r="P45" s="3">
        <f t="shared" si="44"/>
        <v>0</v>
      </c>
      <c r="Q45" s="3">
        <f t="shared" si="44"/>
        <v>0</v>
      </c>
      <c r="R45" s="3">
        <f t="shared" si="44"/>
        <v>0</v>
      </c>
      <c r="S45" s="3">
        <f t="shared" si="44"/>
        <v>0</v>
      </c>
      <c r="T45" s="3">
        <f t="shared" si="44"/>
        <v>0</v>
      </c>
      <c r="U45" s="3">
        <f t="shared" si="44"/>
        <v>0</v>
      </c>
      <c r="V45" s="3">
        <f t="shared" si="44"/>
        <v>0</v>
      </c>
      <c r="W45" s="3">
        <f t="shared" si="44"/>
        <v>0</v>
      </c>
      <c r="X45" s="3">
        <f t="shared" si="44"/>
        <v>0</v>
      </c>
      <c r="Y45" s="3">
        <f t="shared" si="44"/>
        <v>0</v>
      </c>
      <c r="Z45" s="3">
        <f t="shared" si="44"/>
        <v>0</v>
      </c>
      <c r="AA45" s="3">
        <f t="shared" si="44"/>
        <v>0</v>
      </c>
      <c r="AB45" s="3">
        <f t="shared" si="44"/>
        <v>0</v>
      </c>
      <c r="AC45" s="3">
        <f t="shared" si="44"/>
        <v>0</v>
      </c>
      <c r="AD45" s="3">
        <f t="shared" si="44"/>
        <v>0</v>
      </c>
      <c r="AE45" s="3">
        <f t="shared" si="44"/>
        <v>0</v>
      </c>
      <c r="AF45" s="3">
        <f t="shared" si="44"/>
        <v>0</v>
      </c>
      <c r="AG45" s="3">
        <f t="shared" si="44"/>
        <v>0</v>
      </c>
      <c r="AH45" s="3">
        <f t="shared" si="44"/>
        <v>0</v>
      </c>
      <c r="AI45" s="3">
        <f t="shared" si="44"/>
        <v>0</v>
      </c>
      <c r="AJ45" s="3">
        <f t="shared" si="44"/>
        <v>0</v>
      </c>
      <c r="AK45" s="3">
        <f t="shared" si="44"/>
        <v>0</v>
      </c>
      <c r="AL45" s="3">
        <f t="shared" si="44"/>
        <v>0</v>
      </c>
      <c r="AM45" s="3">
        <f t="shared" si="44"/>
        <v>0</v>
      </c>
      <c r="AN45" s="3">
        <f t="shared" si="44"/>
        <v>0</v>
      </c>
      <c r="AO45" s="3">
        <f t="shared" si="44"/>
        <v>0</v>
      </c>
      <c r="AP45" s="3">
        <f t="shared" si="44"/>
        <v>0</v>
      </c>
      <c r="AQ45" s="3">
        <f t="shared" si="44"/>
        <v>0</v>
      </c>
      <c r="AR45" s="3">
        <f t="shared" si="44"/>
        <v>0</v>
      </c>
      <c r="AS45" s="3">
        <f t="shared" si="44"/>
        <v>0</v>
      </c>
      <c r="AT45" s="3">
        <f t="shared" si="44"/>
        <v>0</v>
      </c>
      <c r="AU45" s="3">
        <f t="shared" si="44"/>
        <v>0</v>
      </c>
      <c r="AV45" s="3">
        <f t="shared" si="44"/>
        <v>0</v>
      </c>
      <c r="AW45" s="3">
        <f t="shared" si="44"/>
        <v>0</v>
      </c>
      <c r="AX45" s="3">
        <f t="shared" si="44"/>
        <v>0</v>
      </c>
      <c r="AY45" s="3">
        <f t="shared" si="44"/>
        <v>0</v>
      </c>
      <c r="AZ45" s="3">
        <f t="shared" si="44"/>
        <v>0</v>
      </c>
      <c r="BA45" s="3">
        <f t="shared" si="44"/>
        <v>0</v>
      </c>
      <c r="BB45" s="3">
        <f t="shared" si="44"/>
        <v>0</v>
      </c>
      <c r="BC45" s="3">
        <f t="shared" si="44"/>
        <v>0</v>
      </c>
      <c r="BD45" s="3">
        <f t="shared" si="44"/>
        <v>0</v>
      </c>
      <c r="BE45" s="3">
        <f t="shared" si="44"/>
        <v>0</v>
      </c>
      <c r="BF45" s="3">
        <f t="shared" si="44"/>
        <v>0</v>
      </c>
      <c r="BG45" s="3">
        <f t="shared" si="44"/>
        <v>0</v>
      </c>
      <c r="BH45" s="3">
        <f t="shared" si="44"/>
        <v>0</v>
      </c>
      <c r="BI45" s="3">
        <f t="shared" si="44"/>
        <v>0</v>
      </c>
      <c r="BJ45" s="3">
        <f t="shared" si="44"/>
        <v>0</v>
      </c>
      <c r="BK45" s="3">
        <f t="shared" si="44"/>
        <v>0</v>
      </c>
      <c r="BL45" s="3">
        <f t="shared" si="44"/>
        <v>0</v>
      </c>
      <c r="BM45" s="3">
        <f t="shared" si="44"/>
        <v>0</v>
      </c>
      <c r="BN45" s="3">
        <f t="shared" si="44"/>
        <v>0</v>
      </c>
      <c r="BO45" s="3">
        <f t="shared" si="44"/>
        <v>0</v>
      </c>
      <c r="BP45" s="3">
        <f t="shared" si="44"/>
        <v>0</v>
      </c>
      <c r="BQ45" s="3">
        <f t="shared" si="44"/>
        <v>0</v>
      </c>
      <c r="BR45" s="3">
        <f t="shared" si="44"/>
        <v>0</v>
      </c>
      <c r="BS45" s="3">
        <f t="shared" ref="BS45:CH45" si="45">BR45</f>
        <v>0</v>
      </c>
      <c r="BT45" s="3">
        <f t="shared" si="45"/>
        <v>0</v>
      </c>
      <c r="BU45" s="3">
        <f t="shared" si="45"/>
        <v>0</v>
      </c>
      <c r="BV45" s="3">
        <f t="shared" si="45"/>
        <v>0</v>
      </c>
      <c r="BW45" s="3">
        <f t="shared" si="45"/>
        <v>0</v>
      </c>
      <c r="BX45" s="3">
        <f t="shared" si="45"/>
        <v>0</v>
      </c>
      <c r="BY45" s="3">
        <f t="shared" si="45"/>
        <v>0</v>
      </c>
      <c r="BZ45" s="3">
        <f t="shared" si="45"/>
        <v>0</v>
      </c>
      <c r="CA45" s="3">
        <f t="shared" si="45"/>
        <v>0</v>
      </c>
      <c r="CB45" s="3">
        <f t="shared" si="45"/>
        <v>0</v>
      </c>
      <c r="CC45" s="3">
        <f t="shared" si="45"/>
        <v>0</v>
      </c>
      <c r="CD45" s="3">
        <f t="shared" si="45"/>
        <v>0</v>
      </c>
      <c r="CE45" s="3">
        <f t="shared" si="45"/>
        <v>0</v>
      </c>
      <c r="CF45" s="3">
        <f t="shared" si="45"/>
        <v>0</v>
      </c>
      <c r="CG45" s="3">
        <f t="shared" si="45"/>
        <v>0</v>
      </c>
      <c r="CH45" s="12">
        <f t="shared" si="45"/>
        <v>0</v>
      </c>
    </row>
    <row r="46" spans="1:86" x14ac:dyDescent="0.3">
      <c r="A46" s="548"/>
      <c r="B46" s="11" t="str">
        <f t="shared" si="35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BR46" si="46">F46</f>
        <v>0</v>
      </c>
      <c r="H46" s="3">
        <f t="shared" si="46"/>
        <v>0</v>
      </c>
      <c r="I46" s="3">
        <f t="shared" si="46"/>
        <v>0</v>
      </c>
      <c r="J46" s="3">
        <f t="shared" si="46"/>
        <v>0</v>
      </c>
      <c r="K46" s="3">
        <f t="shared" si="46"/>
        <v>0</v>
      </c>
      <c r="L46" s="3">
        <f t="shared" si="46"/>
        <v>0</v>
      </c>
      <c r="M46" s="3">
        <f t="shared" si="46"/>
        <v>0</v>
      </c>
      <c r="N46" s="3">
        <f t="shared" si="46"/>
        <v>0</v>
      </c>
      <c r="O46" s="3">
        <f t="shared" si="46"/>
        <v>0</v>
      </c>
      <c r="P46" s="3">
        <f t="shared" si="46"/>
        <v>0</v>
      </c>
      <c r="Q46" s="3">
        <f t="shared" si="46"/>
        <v>0</v>
      </c>
      <c r="R46" s="3">
        <f t="shared" si="46"/>
        <v>0</v>
      </c>
      <c r="S46" s="3">
        <f t="shared" si="46"/>
        <v>0</v>
      </c>
      <c r="T46" s="3">
        <f t="shared" si="46"/>
        <v>0</v>
      </c>
      <c r="U46" s="3">
        <f t="shared" si="46"/>
        <v>0</v>
      </c>
      <c r="V46" s="3">
        <f t="shared" si="46"/>
        <v>0</v>
      </c>
      <c r="W46" s="3">
        <f t="shared" si="46"/>
        <v>0</v>
      </c>
      <c r="X46" s="3">
        <f t="shared" si="46"/>
        <v>0</v>
      </c>
      <c r="Y46" s="3">
        <f t="shared" si="46"/>
        <v>0</v>
      </c>
      <c r="Z46" s="3">
        <f t="shared" si="46"/>
        <v>0</v>
      </c>
      <c r="AA46" s="3">
        <f t="shared" si="46"/>
        <v>0</v>
      </c>
      <c r="AB46" s="3">
        <f t="shared" si="46"/>
        <v>0</v>
      </c>
      <c r="AC46" s="3">
        <f t="shared" si="46"/>
        <v>0</v>
      </c>
      <c r="AD46" s="3">
        <f t="shared" si="46"/>
        <v>0</v>
      </c>
      <c r="AE46" s="3">
        <f t="shared" si="46"/>
        <v>0</v>
      </c>
      <c r="AF46" s="3">
        <f t="shared" si="46"/>
        <v>0</v>
      </c>
      <c r="AG46" s="3">
        <f t="shared" si="46"/>
        <v>0</v>
      </c>
      <c r="AH46" s="3">
        <f t="shared" si="46"/>
        <v>0</v>
      </c>
      <c r="AI46" s="3">
        <f t="shared" si="46"/>
        <v>0</v>
      </c>
      <c r="AJ46" s="3">
        <f t="shared" si="46"/>
        <v>0</v>
      </c>
      <c r="AK46" s="3">
        <f t="shared" si="46"/>
        <v>0</v>
      </c>
      <c r="AL46" s="3">
        <f t="shared" si="46"/>
        <v>0</v>
      </c>
      <c r="AM46" s="3">
        <f t="shared" si="46"/>
        <v>0</v>
      </c>
      <c r="AN46" s="3">
        <f t="shared" si="46"/>
        <v>0</v>
      </c>
      <c r="AO46" s="3">
        <f t="shared" si="46"/>
        <v>0</v>
      </c>
      <c r="AP46" s="3">
        <f t="shared" si="46"/>
        <v>0</v>
      </c>
      <c r="AQ46" s="3">
        <f t="shared" si="46"/>
        <v>0</v>
      </c>
      <c r="AR46" s="3">
        <f t="shared" si="46"/>
        <v>0</v>
      </c>
      <c r="AS46" s="3">
        <f t="shared" si="46"/>
        <v>0</v>
      </c>
      <c r="AT46" s="3">
        <f t="shared" si="46"/>
        <v>0</v>
      </c>
      <c r="AU46" s="3">
        <f t="shared" si="46"/>
        <v>0</v>
      </c>
      <c r="AV46" s="3">
        <f t="shared" si="46"/>
        <v>0</v>
      </c>
      <c r="AW46" s="3">
        <f t="shared" si="46"/>
        <v>0</v>
      </c>
      <c r="AX46" s="3">
        <f t="shared" si="46"/>
        <v>0</v>
      </c>
      <c r="AY46" s="3">
        <f t="shared" si="46"/>
        <v>0</v>
      </c>
      <c r="AZ46" s="3">
        <f t="shared" si="46"/>
        <v>0</v>
      </c>
      <c r="BA46" s="3">
        <f t="shared" si="46"/>
        <v>0</v>
      </c>
      <c r="BB46" s="3">
        <f t="shared" si="46"/>
        <v>0</v>
      </c>
      <c r="BC46" s="3">
        <f t="shared" si="46"/>
        <v>0</v>
      </c>
      <c r="BD46" s="3">
        <f t="shared" si="46"/>
        <v>0</v>
      </c>
      <c r="BE46" s="3">
        <f t="shared" si="46"/>
        <v>0</v>
      </c>
      <c r="BF46" s="3">
        <f t="shared" si="46"/>
        <v>0</v>
      </c>
      <c r="BG46" s="3">
        <f t="shared" si="46"/>
        <v>0</v>
      </c>
      <c r="BH46" s="3">
        <f t="shared" si="46"/>
        <v>0</v>
      </c>
      <c r="BI46" s="3">
        <f t="shared" si="46"/>
        <v>0</v>
      </c>
      <c r="BJ46" s="3">
        <f t="shared" si="46"/>
        <v>0</v>
      </c>
      <c r="BK46" s="3">
        <f t="shared" si="46"/>
        <v>0</v>
      </c>
      <c r="BL46" s="3">
        <f t="shared" si="46"/>
        <v>0</v>
      </c>
      <c r="BM46" s="3">
        <f t="shared" si="46"/>
        <v>0</v>
      </c>
      <c r="BN46" s="3">
        <f t="shared" si="46"/>
        <v>0</v>
      </c>
      <c r="BO46" s="3">
        <f t="shared" si="46"/>
        <v>0</v>
      </c>
      <c r="BP46" s="3">
        <f t="shared" si="46"/>
        <v>0</v>
      </c>
      <c r="BQ46" s="3">
        <f t="shared" si="46"/>
        <v>0</v>
      </c>
      <c r="BR46" s="3">
        <f t="shared" si="46"/>
        <v>0</v>
      </c>
      <c r="BS46" s="3">
        <f t="shared" ref="BS46:CH46" si="47">BR46</f>
        <v>0</v>
      </c>
      <c r="BT46" s="3">
        <f t="shared" si="47"/>
        <v>0</v>
      </c>
      <c r="BU46" s="3">
        <f t="shared" si="47"/>
        <v>0</v>
      </c>
      <c r="BV46" s="3">
        <f t="shared" si="47"/>
        <v>0</v>
      </c>
      <c r="BW46" s="3">
        <f t="shared" si="47"/>
        <v>0</v>
      </c>
      <c r="BX46" s="3">
        <f t="shared" si="47"/>
        <v>0</v>
      </c>
      <c r="BY46" s="3">
        <f t="shared" si="47"/>
        <v>0</v>
      </c>
      <c r="BZ46" s="3">
        <f t="shared" si="47"/>
        <v>0</v>
      </c>
      <c r="CA46" s="3">
        <f t="shared" si="47"/>
        <v>0</v>
      </c>
      <c r="CB46" s="3">
        <f t="shared" si="47"/>
        <v>0</v>
      </c>
      <c r="CC46" s="3">
        <f t="shared" si="47"/>
        <v>0</v>
      </c>
      <c r="CD46" s="3">
        <f t="shared" si="47"/>
        <v>0</v>
      </c>
      <c r="CE46" s="3">
        <f t="shared" si="47"/>
        <v>0</v>
      </c>
      <c r="CF46" s="3">
        <f t="shared" si="47"/>
        <v>0</v>
      </c>
      <c r="CG46" s="3">
        <f t="shared" si="47"/>
        <v>0</v>
      </c>
      <c r="CH46" s="12">
        <f t="shared" si="47"/>
        <v>0</v>
      </c>
    </row>
    <row r="47" spans="1:86" x14ac:dyDescent="0.3">
      <c r="A47" s="548"/>
      <c r="B47" s="11" t="str">
        <f t="shared" si="35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BR47" si="48">F47</f>
        <v>0</v>
      </c>
      <c r="H47" s="3">
        <f t="shared" si="48"/>
        <v>0</v>
      </c>
      <c r="I47" s="3">
        <f t="shared" si="48"/>
        <v>0</v>
      </c>
      <c r="J47" s="3">
        <f t="shared" si="48"/>
        <v>0</v>
      </c>
      <c r="K47" s="3">
        <f t="shared" si="48"/>
        <v>0</v>
      </c>
      <c r="L47" s="3">
        <f t="shared" si="48"/>
        <v>0</v>
      </c>
      <c r="M47" s="3">
        <f t="shared" si="48"/>
        <v>0</v>
      </c>
      <c r="N47" s="3">
        <f t="shared" si="48"/>
        <v>0</v>
      </c>
      <c r="O47" s="3">
        <f t="shared" si="48"/>
        <v>0</v>
      </c>
      <c r="P47" s="3">
        <f t="shared" si="48"/>
        <v>0</v>
      </c>
      <c r="Q47" s="3">
        <f t="shared" si="48"/>
        <v>0</v>
      </c>
      <c r="R47" s="3">
        <f t="shared" si="48"/>
        <v>0</v>
      </c>
      <c r="S47" s="3">
        <f t="shared" si="48"/>
        <v>0</v>
      </c>
      <c r="T47" s="3">
        <f t="shared" si="48"/>
        <v>0</v>
      </c>
      <c r="U47" s="3">
        <f t="shared" si="48"/>
        <v>0</v>
      </c>
      <c r="V47" s="3">
        <f t="shared" si="48"/>
        <v>0</v>
      </c>
      <c r="W47" s="3">
        <f t="shared" si="48"/>
        <v>0</v>
      </c>
      <c r="X47" s="3">
        <f t="shared" si="48"/>
        <v>0</v>
      </c>
      <c r="Y47" s="3">
        <f t="shared" si="48"/>
        <v>0</v>
      </c>
      <c r="Z47" s="3">
        <f t="shared" si="48"/>
        <v>0</v>
      </c>
      <c r="AA47" s="3">
        <f t="shared" si="48"/>
        <v>0</v>
      </c>
      <c r="AB47" s="3">
        <f t="shared" si="48"/>
        <v>0</v>
      </c>
      <c r="AC47" s="3">
        <f t="shared" si="48"/>
        <v>0</v>
      </c>
      <c r="AD47" s="3">
        <f t="shared" si="48"/>
        <v>0</v>
      </c>
      <c r="AE47" s="3">
        <f t="shared" si="48"/>
        <v>0</v>
      </c>
      <c r="AF47" s="3">
        <f t="shared" si="48"/>
        <v>0</v>
      </c>
      <c r="AG47" s="3">
        <f t="shared" si="48"/>
        <v>0</v>
      </c>
      <c r="AH47" s="3">
        <f t="shared" si="48"/>
        <v>0</v>
      </c>
      <c r="AI47" s="3">
        <f t="shared" si="48"/>
        <v>0</v>
      </c>
      <c r="AJ47" s="3">
        <f t="shared" si="48"/>
        <v>0</v>
      </c>
      <c r="AK47" s="3">
        <f t="shared" si="48"/>
        <v>0</v>
      </c>
      <c r="AL47" s="3">
        <f t="shared" si="48"/>
        <v>0</v>
      </c>
      <c r="AM47" s="3">
        <f t="shared" si="48"/>
        <v>0</v>
      </c>
      <c r="AN47" s="3">
        <f t="shared" si="48"/>
        <v>0</v>
      </c>
      <c r="AO47" s="3">
        <f t="shared" si="48"/>
        <v>0</v>
      </c>
      <c r="AP47" s="3">
        <f t="shared" si="48"/>
        <v>0</v>
      </c>
      <c r="AQ47" s="3">
        <f t="shared" si="48"/>
        <v>0</v>
      </c>
      <c r="AR47" s="3">
        <f t="shared" si="48"/>
        <v>0</v>
      </c>
      <c r="AS47" s="3">
        <f t="shared" si="48"/>
        <v>0</v>
      </c>
      <c r="AT47" s="3">
        <f t="shared" si="48"/>
        <v>0</v>
      </c>
      <c r="AU47" s="3">
        <f t="shared" si="48"/>
        <v>0</v>
      </c>
      <c r="AV47" s="3">
        <f t="shared" si="48"/>
        <v>0</v>
      </c>
      <c r="AW47" s="3">
        <f t="shared" si="48"/>
        <v>0</v>
      </c>
      <c r="AX47" s="3">
        <f t="shared" si="48"/>
        <v>0</v>
      </c>
      <c r="AY47" s="3">
        <f t="shared" si="48"/>
        <v>0</v>
      </c>
      <c r="AZ47" s="3">
        <f t="shared" si="48"/>
        <v>0</v>
      </c>
      <c r="BA47" s="3">
        <f t="shared" si="48"/>
        <v>0</v>
      </c>
      <c r="BB47" s="3">
        <f t="shared" si="48"/>
        <v>0</v>
      </c>
      <c r="BC47" s="3">
        <f t="shared" si="48"/>
        <v>0</v>
      </c>
      <c r="BD47" s="3">
        <f t="shared" si="48"/>
        <v>0</v>
      </c>
      <c r="BE47" s="3">
        <f t="shared" si="48"/>
        <v>0</v>
      </c>
      <c r="BF47" s="3">
        <f t="shared" si="48"/>
        <v>0</v>
      </c>
      <c r="BG47" s="3">
        <f t="shared" si="48"/>
        <v>0</v>
      </c>
      <c r="BH47" s="3">
        <f t="shared" si="48"/>
        <v>0</v>
      </c>
      <c r="BI47" s="3">
        <f t="shared" si="48"/>
        <v>0</v>
      </c>
      <c r="BJ47" s="3">
        <f t="shared" si="48"/>
        <v>0</v>
      </c>
      <c r="BK47" s="3">
        <f t="shared" si="48"/>
        <v>0</v>
      </c>
      <c r="BL47" s="3">
        <f t="shared" si="48"/>
        <v>0</v>
      </c>
      <c r="BM47" s="3">
        <f t="shared" si="48"/>
        <v>0</v>
      </c>
      <c r="BN47" s="3">
        <f t="shared" si="48"/>
        <v>0</v>
      </c>
      <c r="BO47" s="3">
        <f t="shared" si="48"/>
        <v>0</v>
      </c>
      <c r="BP47" s="3">
        <f t="shared" si="48"/>
        <v>0</v>
      </c>
      <c r="BQ47" s="3">
        <f t="shared" si="48"/>
        <v>0</v>
      </c>
      <c r="BR47" s="3">
        <f t="shared" si="48"/>
        <v>0</v>
      </c>
      <c r="BS47" s="3">
        <f t="shared" ref="BS47:CH47" si="49">BR47</f>
        <v>0</v>
      </c>
      <c r="BT47" s="3">
        <f t="shared" si="49"/>
        <v>0</v>
      </c>
      <c r="BU47" s="3">
        <f t="shared" si="49"/>
        <v>0</v>
      </c>
      <c r="BV47" s="3">
        <f t="shared" si="49"/>
        <v>0</v>
      </c>
      <c r="BW47" s="3">
        <f t="shared" si="49"/>
        <v>0</v>
      </c>
      <c r="BX47" s="3">
        <f t="shared" si="49"/>
        <v>0</v>
      </c>
      <c r="BY47" s="3">
        <f t="shared" si="49"/>
        <v>0</v>
      </c>
      <c r="BZ47" s="3">
        <f t="shared" si="49"/>
        <v>0</v>
      </c>
      <c r="CA47" s="3">
        <f t="shared" si="49"/>
        <v>0</v>
      </c>
      <c r="CB47" s="3">
        <f t="shared" si="49"/>
        <v>0</v>
      </c>
      <c r="CC47" s="3">
        <f t="shared" si="49"/>
        <v>0</v>
      </c>
      <c r="CD47" s="3">
        <f t="shared" si="49"/>
        <v>0</v>
      </c>
      <c r="CE47" s="3">
        <f t="shared" si="49"/>
        <v>0</v>
      </c>
      <c r="CF47" s="3">
        <f t="shared" si="49"/>
        <v>0</v>
      </c>
      <c r="CG47" s="3">
        <f t="shared" si="49"/>
        <v>0</v>
      </c>
      <c r="CH47" s="12">
        <f t="shared" si="49"/>
        <v>0</v>
      </c>
    </row>
    <row r="48" spans="1:86" x14ac:dyDescent="0.3">
      <c r="A48" s="548"/>
      <c r="B48" s="11" t="str">
        <f t="shared" si="35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BR48" si="50">F48</f>
        <v>0</v>
      </c>
      <c r="H48" s="3">
        <f t="shared" si="50"/>
        <v>0</v>
      </c>
      <c r="I48" s="3">
        <f t="shared" si="50"/>
        <v>0</v>
      </c>
      <c r="J48" s="3">
        <f t="shared" si="50"/>
        <v>0</v>
      </c>
      <c r="K48" s="3">
        <f t="shared" si="50"/>
        <v>0</v>
      </c>
      <c r="L48" s="3">
        <f t="shared" si="50"/>
        <v>0</v>
      </c>
      <c r="M48" s="3">
        <f t="shared" si="50"/>
        <v>0</v>
      </c>
      <c r="N48" s="3">
        <f t="shared" si="50"/>
        <v>0</v>
      </c>
      <c r="O48" s="3">
        <f t="shared" si="50"/>
        <v>0</v>
      </c>
      <c r="P48" s="3">
        <f t="shared" si="50"/>
        <v>0</v>
      </c>
      <c r="Q48" s="3">
        <f t="shared" si="50"/>
        <v>0</v>
      </c>
      <c r="R48" s="3">
        <f t="shared" si="50"/>
        <v>0</v>
      </c>
      <c r="S48" s="3">
        <f t="shared" si="50"/>
        <v>0</v>
      </c>
      <c r="T48" s="3">
        <f t="shared" si="50"/>
        <v>0</v>
      </c>
      <c r="U48" s="3">
        <f t="shared" si="50"/>
        <v>0</v>
      </c>
      <c r="V48" s="3">
        <f t="shared" si="50"/>
        <v>0</v>
      </c>
      <c r="W48" s="3">
        <f t="shared" si="50"/>
        <v>0</v>
      </c>
      <c r="X48" s="3">
        <f t="shared" si="50"/>
        <v>0</v>
      </c>
      <c r="Y48" s="3">
        <f t="shared" si="50"/>
        <v>0</v>
      </c>
      <c r="Z48" s="3">
        <f t="shared" si="50"/>
        <v>0</v>
      </c>
      <c r="AA48" s="3">
        <f t="shared" si="50"/>
        <v>0</v>
      </c>
      <c r="AB48" s="3">
        <f t="shared" si="50"/>
        <v>0</v>
      </c>
      <c r="AC48" s="3">
        <f t="shared" si="50"/>
        <v>0</v>
      </c>
      <c r="AD48" s="3">
        <f t="shared" si="50"/>
        <v>0</v>
      </c>
      <c r="AE48" s="3">
        <f t="shared" si="50"/>
        <v>0</v>
      </c>
      <c r="AF48" s="3">
        <f t="shared" si="50"/>
        <v>0</v>
      </c>
      <c r="AG48" s="3">
        <f t="shared" si="50"/>
        <v>0</v>
      </c>
      <c r="AH48" s="3">
        <f t="shared" si="50"/>
        <v>0</v>
      </c>
      <c r="AI48" s="3">
        <f t="shared" si="50"/>
        <v>0</v>
      </c>
      <c r="AJ48" s="3">
        <f t="shared" si="50"/>
        <v>0</v>
      </c>
      <c r="AK48" s="3">
        <f t="shared" si="50"/>
        <v>0</v>
      </c>
      <c r="AL48" s="3">
        <f t="shared" si="50"/>
        <v>0</v>
      </c>
      <c r="AM48" s="3">
        <f t="shared" si="50"/>
        <v>0</v>
      </c>
      <c r="AN48" s="3">
        <f t="shared" si="50"/>
        <v>0</v>
      </c>
      <c r="AO48" s="3">
        <f t="shared" si="50"/>
        <v>0</v>
      </c>
      <c r="AP48" s="3">
        <f t="shared" si="50"/>
        <v>0</v>
      </c>
      <c r="AQ48" s="3">
        <f t="shared" si="50"/>
        <v>0</v>
      </c>
      <c r="AR48" s="3">
        <f t="shared" si="50"/>
        <v>0</v>
      </c>
      <c r="AS48" s="3">
        <f t="shared" si="50"/>
        <v>0</v>
      </c>
      <c r="AT48" s="3">
        <f t="shared" si="50"/>
        <v>0</v>
      </c>
      <c r="AU48" s="3">
        <f t="shared" si="50"/>
        <v>0</v>
      </c>
      <c r="AV48" s="3">
        <f t="shared" si="50"/>
        <v>0</v>
      </c>
      <c r="AW48" s="3">
        <f t="shared" si="50"/>
        <v>0</v>
      </c>
      <c r="AX48" s="3">
        <f t="shared" si="50"/>
        <v>0</v>
      </c>
      <c r="AY48" s="3">
        <f t="shared" si="50"/>
        <v>0</v>
      </c>
      <c r="AZ48" s="3">
        <f t="shared" si="50"/>
        <v>0</v>
      </c>
      <c r="BA48" s="3">
        <f t="shared" si="50"/>
        <v>0</v>
      </c>
      <c r="BB48" s="3">
        <f t="shared" si="50"/>
        <v>0</v>
      </c>
      <c r="BC48" s="3">
        <f t="shared" si="50"/>
        <v>0</v>
      </c>
      <c r="BD48" s="3">
        <f t="shared" si="50"/>
        <v>0</v>
      </c>
      <c r="BE48" s="3">
        <f t="shared" si="50"/>
        <v>0</v>
      </c>
      <c r="BF48" s="3">
        <f t="shared" si="50"/>
        <v>0</v>
      </c>
      <c r="BG48" s="3">
        <f t="shared" si="50"/>
        <v>0</v>
      </c>
      <c r="BH48" s="3">
        <f t="shared" si="50"/>
        <v>0</v>
      </c>
      <c r="BI48" s="3">
        <f t="shared" si="50"/>
        <v>0</v>
      </c>
      <c r="BJ48" s="3">
        <f t="shared" si="50"/>
        <v>0</v>
      </c>
      <c r="BK48" s="3">
        <f t="shared" si="50"/>
        <v>0</v>
      </c>
      <c r="BL48" s="3">
        <f t="shared" si="50"/>
        <v>0</v>
      </c>
      <c r="BM48" s="3">
        <f t="shared" si="50"/>
        <v>0</v>
      </c>
      <c r="BN48" s="3">
        <f t="shared" si="50"/>
        <v>0</v>
      </c>
      <c r="BO48" s="3">
        <f t="shared" si="50"/>
        <v>0</v>
      </c>
      <c r="BP48" s="3">
        <f t="shared" si="50"/>
        <v>0</v>
      </c>
      <c r="BQ48" s="3">
        <f t="shared" si="50"/>
        <v>0</v>
      </c>
      <c r="BR48" s="3">
        <f t="shared" si="50"/>
        <v>0</v>
      </c>
      <c r="BS48" s="3">
        <f t="shared" ref="BS48:CH48" si="51">BR48</f>
        <v>0</v>
      </c>
      <c r="BT48" s="3">
        <f t="shared" si="51"/>
        <v>0</v>
      </c>
      <c r="BU48" s="3">
        <f t="shared" si="51"/>
        <v>0</v>
      </c>
      <c r="BV48" s="3">
        <f t="shared" si="51"/>
        <v>0</v>
      </c>
      <c r="BW48" s="3">
        <f t="shared" si="51"/>
        <v>0</v>
      </c>
      <c r="BX48" s="3">
        <f t="shared" si="51"/>
        <v>0</v>
      </c>
      <c r="BY48" s="3">
        <f t="shared" si="51"/>
        <v>0</v>
      </c>
      <c r="BZ48" s="3">
        <f t="shared" si="51"/>
        <v>0</v>
      </c>
      <c r="CA48" s="3">
        <f t="shared" si="51"/>
        <v>0</v>
      </c>
      <c r="CB48" s="3">
        <f t="shared" si="51"/>
        <v>0</v>
      </c>
      <c r="CC48" s="3">
        <f t="shared" si="51"/>
        <v>0</v>
      </c>
      <c r="CD48" s="3">
        <f t="shared" si="51"/>
        <v>0</v>
      </c>
      <c r="CE48" s="3">
        <f t="shared" si="51"/>
        <v>0</v>
      </c>
      <c r="CF48" s="3">
        <f t="shared" si="51"/>
        <v>0</v>
      </c>
      <c r="CG48" s="3">
        <f t="shared" si="51"/>
        <v>0</v>
      </c>
      <c r="CH48" s="12">
        <f t="shared" si="51"/>
        <v>0</v>
      </c>
    </row>
    <row r="49" spans="1:86" x14ac:dyDescent="0.3">
      <c r="A49" s="548"/>
      <c r="B49" s="11" t="str">
        <f t="shared" si="35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BR49" si="52">F49</f>
        <v>0</v>
      </c>
      <c r="H49" s="3">
        <f t="shared" si="52"/>
        <v>0</v>
      </c>
      <c r="I49" s="3">
        <f t="shared" si="52"/>
        <v>0</v>
      </c>
      <c r="J49" s="3">
        <f t="shared" si="52"/>
        <v>0</v>
      </c>
      <c r="K49" s="3">
        <f t="shared" si="52"/>
        <v>0</v>
      </c>
      <c r="L49" s="3">
        <f t="shared" si="52"/>
        <v>0</v>
      </c>
      <c r="M49" s="3">
        <f t="shared" si="52"/>
        <v>0</v>
      </c>
      <c r="N49" s="3">
        <f t="shared" si="52"/>
        <v>0</v>
      </c>
      <c r="O49" s="3">
        <f t="shared" si="52"/>
        <v>0</v>
      </c>
      <c r="P49" s="3">
        <f t="shared" si="52"/>
        <v>0</v>
      </c>
      <c r="Q49" s="3">
        <f t="shared" si="52"/>
        <v>0</v>
      </c>
      <c r="R49" s="3">
        <f t="shared" si="52"/>
        <v>0</v>
      </c>
      <c r="S49" s="3">
        <f t="shared" si="52"/>
        <v>0</v>
      </c>
      <c r="T49" s="3">
        <f t="shared" si="52"/>
        <v>0</v>
      </c>
      <c r="U49" s="3">
        <f t="shared" si="52"/>
        <v>0</v>
      </c>
      <c r="V49" s="3">
        <f t="shared" si="52"/>
        <v>0</v>
      </c>
      <c r="W49" s="3">
        <f t="shared" si="52"/>
        <v>0</v>
      </c>
      <c r="X49" s="3">
        <f t="shared" si="52"/>
        <v>0</v>
      </c>
      <c r="Y49" s="3">
        <f t="shared" si="52"/>
        <v>0</v>
      </c>
      <c r="Z49" s="3">
        <f t="shared" si="52"/>
        <v>0</v>
      </c>
      <c r="AA49" s="3">
        <f t="shared" si="52"/>
        <v>0</v>
      </c>
      <c r="AB49" s="3">
        <f t="shared" si="52"/>
        <v>0</v>
      </c>
      <c r="AC49" s="3">
        <f t="shared" si="52"/>
        <v>0</v>
      </c>
      <c r="AD49" s="3">
        <f t="shared" si="52"/>
        <v>0</v>
      </c>
      <c r="AE49" s="3">
        <f t="shared" si="52"/>
        <v>0</v>
      </c>
      <c r="AF49" s="3">
        <f t="shared" si="52"/>
        <v>0</v>
      </c>
      <c r="AG49" s="3">
        <f t="shared" si="52"/>
        <v>0</v>
      </c>
      <c r="AH49" s="3">
        <f t="shared" si="52"/>
        <v>0</v>
      </c>
      <c r="AI49" s="3">
        <f t="shared" si="52"/>
        <v>0</v>
      </c>
      <c r="AJ49" s="3">
        <f t="shared" si="52"/>
        <v>0</v>
      </c>
      <c r="AK49" s="3">
        <f t="shared" si="52"/>
        <v>0</v>
      </c>
      <c r="AL49" s="3">
        <f t="shared" si="52"/>
        <v>0</v>
      </c>
      <c r="AM49" s="3">
        <f t="shared" si="52"/>
        <v>0</v>
      </c>
      <c r="AN49" s="3">
        <f t="shared" si="52"/>
        <v>0</v>
      </c>
      <c r="AO49" s="3">
        <f t="shared" si="52"/>
        <v>0</v>
      </c>
      <c r="AP49" s="3">
        <f t="shared" si="52"/>
        <v>0</v>
      </c>
      <c r="AQ49" s="3">
        <f t="shared" si="52"/>
        <v>0</v>
      </c>
      <c r="AR49" s="3">
        <f t="shared" si="52"/>
        <v>0</v>
      </c>
      <c r="AS49" s="3">
        <f t="shared" si="52"/>
        <v>0</v>
      </c>
      <c r="AT49" s="3">
        <f t="shared" si="52"/>
        <v>0</v>
      </c>
      <c r="AU49" s="3">
        <f t="shared" si="52"/>
        <v>0</v>
      </c>
      <c r="AV49" s="3">
        <f t="shared" si="52"/>
        <v>0</v>
      </c>
      <c r="AW49" s="3">
        <f t="shared" si="52"/>
        <v>0</v>
      </c>
      <c r="AX49" s="3">
        <f t="shared" si="52"/>
        <v>0</v>
      </c>
      <c r="AY49" s="3">
        <f t="shared" si="52"/>
        <v>0</v>
      </c>
      <c r="AZ49" s="3">
        <f t="shared" si="52"/>
        <v>0</v>
      </c>
      <c r="BA49" s="3">
        <f t="shared" si="52"/>
        <v>0</v>
      </c>
      <c r="BB49" s="3">
        <f t="shared" si="52"/>
        <v>0</v>
      </c>
      <c r="BC49" s="3">
        <f t="shared" si="52"/>
        <v>0</v>
      </c>
      <c r="BD49" s="3">
        <f t="shared" si="52"/>
        <v>0</v>
      </c>
      <c r="BE49" s="3">
        <f t="shared" si="52"/>
        <v>0</v>
      </c>
      <c r="BF49" s="3">
        <f t="shared" si="52"/>
        <v>0</v>
      </c>
      <c r="BG49" s="3">
        <f t="shared" si="52"/>
        <v>0</v>
      </c>
      <c r="BH49" s="3">
        <f t="shared" si="52"/>
        <v>0</v>
      </c>
      <c r="BI49" s="3">
        <f t="shared" si="52"/>
        <v>0</v>
      </c>
      <c r="BJ49" s="3">
        <f t="shared" si="52"/>
        <v>0</v>
      </c>
      <c r="BK49" s="3">
        <f t="shared" si="52"/>
        <v>0</v>
      </c>
      <c r="BL49" s="3">
        <f t="shared" si="52"/>
        <v>0</v>
      </c>
      <c r="BM49" s="3">
        <f t="shared" si="52"/>
        <v>0</v>
      </c>
      <c r="BN49" s="3">
        <f t="shared" si="52"/>
        <v>0</v>
      </c>
      <c r="BO49" s="3">
        <f t="shared" si="52"/>
        <v>0</v>
      </c>
      <c r="BP49" s="3">
        <f t="shared" si="52"/>
        <v>0</v>
      </c>
      <c r="BQ49" s="3">
        <f t="shared" si="52"/>
        <v>0</v>
      </c>
      <c r="BR49" s="3">
        <f t="shared" si="52"/>
        <v>0</v>
      </c>
      <c r="BS49" s="3">
        <f t="shared" ref="BS49:CH49" si="53">BR49</f>
        <v>0</v>
      </c>
      <c r="BT49" s="3">
        <f t="shared" si="53"/>
        <v>0</v>
      </c>
      <c r="BU49" s="3">
        <f t="shared" si="53"/>
        <v>0</v>
      </c>
      <c r="BV49" s="3">
        <f t="shared" si="53"/>
        <v>0</v>
      </c>
      <c r="BW49" s="3">
        <f t="shared" si="53"/>
        <v>0</v>
      </c>
      <c r="BX49" s="3">
        <f t="shared" si="53"/>
        <v>0</v>
      </c>
      <c r="BY49" s="3">
        <f t="shared" si="53"/>
        <v>0</v>
      </c>
      <c r="BZ49" s="3">
        <f t="shared" si="53"/>
        <v>0</v>
      </c>
      <c r="CA49" s="3">
        <f t="shared" si="53"/>
        <v>0</v>
      </c>
      <c r="CB49" s="3">
        <f t="shared" si="53"/>
        <v>0</v>
      </c>
      <c r="CC49" s="3">
        <f t="shared" si="53"/>
        <v>0</v>
      </c>
      <c r="CD49" s="3">
        <f t="shared" si="53"/>
        <v>0</v>
      </c>
      <c r="CE49" s="3">
        <f t="shared" si="53"/>
        <v>0</v>
      </c>
      <c r="CF49" s="3">
        <f t="shared" si="53"/>
        <v>0</v>
      </c>
      <c r="CG49" s="3">
        <f t="shared" si="53"/>
        <v>0</v>
      </c>
      <c r="CH49" s="12">
        <f t="shared" si="53"/>
        <v>0</v>
      </c>
    </row>
    <row r="50" spans="1:86" ht="15" customHeight="1" x14ac:dyDescent="0.3">
      <c r="A50" s="548"/>
      <c r="B50" s="11" t="str">
        <f t="shared" si="35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BR50" si="54">F50</f>
        <v>0</v>
      </c>
      <c r="H50" s="3">
        <f t="shared" si="54"/>
        <v>0</v>
      </c>
      <c r="I50" s="3">
        <f t="shared" si="54"/>
        <v>0</v>
      </c>
      <c r="J50" s="3">
        <f t="shared" si="54"/>
        <v>0</v>
      </c>
      <c r="K50" s="3">
        <f t="shared" si="54"/>
        <v>0</v>
      </c>
      <c r="L50" s="3">
        <f t="shared" si="54"/>
        <v>0</v>
      </c>
      <c r="M50" s="3">
        <f t="shared" si="54"/>
        <v>0</v>
      </c>
      <c r="N50" s="3">
        <f t="shared" si="54"/>
        <v>0</v>
      </c>
      <c r="O50" s="3">
        <f t="shared" si="54"/>
        <v>0</v>
      </c>
      <c r="P50" s="3">
        <f t="shared" si="54"/>
        <v>0</v>
      </c>
      <c r="Q50" s="3">
        <f t="shared" si="54"/>
        <v>0</v>
      </c>
      <c r="R50" s="3">
        <f t="shared" si="54"/>
        <v>0</v>
      </c>
      <c r="S50" s="3">
        <f t="shared" si="54"/>
        <v>0</v>
      </c>
      <c r="T50" s="3">
        <f t="shared" si="54"/>
        <v>0</v>
      </c>
      <c r="U50" s="3">
        <f t="shared" si="54"/>
        <v>0</v>
      </c>
      <c r="V50" s="3">
        <f t="shared" si="54"/>
        <v>0</v>
      </c>
      <c r="W50" s="3">
        <f t="shared" si="54"/>
        <v>0</v>
      </c>
      <c r="X50" s="3">
        <f t="shared" si="54"/>
        <v>0</v>
      </c>
      <c r="Y50" s="3">
        <f t="shared" si="54"/>
        <v>0</v>
      </c>
      <c r="Z50" s="3">
        <f t="shared" si="54"/>
        <v>0</v>
      </c>
      <c r="AA50" s="3">
        <f t="shared" si="54"/>
        <v>0</v>
      </c>
      <c r="AB50" s="3">
        <f t="shared" si="54"/>
        <v>0</v>
      </c>
      <c r="AC50" s="3">
        <f t="shared" si="54"/>
        <v>0</v>
      </c>
      <c r="AD50" s="3">
        <f t="shared" si="54"/>
        <v>0</v>
      </c>
      <c r="AE50" s="3">
        <f t="shared" si="54"/>
        <v>0</v>
      </c>
      <c r="AF50" s="3">
        <f t="shared" si="54"/>
        <v>0</v>
      </c>
      <c r="AG50" s="3">
        <f t="shared" si="54"/>
        <v>0</v>
      </c>
      <c r="AH50" s="3">
        <f t="shared" si="54"/>
        <v>0</v>
      </c>
      <c r="AI50" s="3">
        <f t="shared" si="54"/>
        <v>0</v>
      </c>
      <c r="AJ50" s="3">
        <f t="shared" si="54"/>
        <v>0</v>
      </c>
      <c r="AK50" s="3">
        <f t="shared" si="54"/>
        <v>0</v>
      </c>
      <c r="AL50" s="3">
        <f t="shared" si="54"/>
        <v>0</v>
      </c>
      <c r="AM50" s="3">
        <f t="shared" si="54"/>
        <v>0</v>
      </c>
      <c r="AN50" s="3">
        <f t="shared" si="54"/>
        <v>0</v>
      </c>
      <c r="AO50" s="3">
        <f t="shared" si="54"/>
        <v>0</v>
      </c>
      <c r="AP50" s="3">
        <f t="shared" si="54"/>
        <v>0</v>
      </c>
      <c r="AQ50" s="3">
        <f t="shared" si="54"/>
        <v>0</v>
      </c>
      <c r="AR50" s="3">
        <f t="shared" si="54"/>
        <v>0</v>
      </c>
      <c r="AS50" s="3">
        <f t="shared" si="54"/>
        <v>0</v>
      </c>
      <c r="AT50" s="3">
        <f t="shared" si="54"/>
        <v>0</v>
      </c>
      <c r="AU50" s="3">
        <f t="shared" si="54"/>
        <v>0</v>
      </c>
      <c r="AV50" s="3">
        <f t="shared" si="54"/>
        <v>0</v>
      </c>
      <c r="AW50" s="3">
        <f t="shared" si="54"/>
        <v>0</v>
      </c>
      <c r="AX50" s="3">
        <f t="shared" si="54"/>
        <v>0</v>
      </c>
      <c r="AY50" s="3">
        <f t="shared" si="54"/>
        <v>0</v>
      </c>
      <c r="AZ50" s="3">
        <f t="shared" si="54"/>
        <v>0</v>
      </c>
      <c r="BA50" s="3">
        <f t="shared" si="54"/>
        <v>0</v>
      </c>
      <c r="BB50" s="3">
        <f t="shared" si="54"/>
        <v>0</v>
      </c>
      <c r="BC50" s="3">
        <f t="shared" si="54"/>
        <v>0</v>
      </c>
      <c r="BD50" s="3">
        <f t="shared" si="54"/>
        <v>0</v>
      </c>
      <c r="BE50" s="3">
        <f t="shared" si="54"/>
        <v>0</v>
      </c>
      <c r="BF50" s="3">
        <f t="shared" si="54"/>
        <v>0</v>
      </c>
      <c r="BG50" s="3">
        <f t="shared" si="54"/>
        <v>0</v>
      </c>
      <c r="BH50" s="3">
        <f t="shared" si="54"/>
        <v>0</v>
      </c>
      <c r="BI50" s="3">
        <f t="shared" si="54"/>
        <v>0</v>
      </c>
      <c r="BJ50" s="3">
        <f t="shared" si="54"/>
        <v>0</v>
      </c>
      <c r="BK50" s="3">
        <f t="shared" si="54"/>
        <v>0</v>
      </c>
      <c r="BL50" s="3">
        <f t="shared" si="54"/>
        <v>0</v>
      </c>
      <c r="BM50" s="3">
        <f t="shared" si="54"/>
        <v>0</v>
      </c>
      <c r="BN50" s="3">
        <f t="shared" si="54"/>
        <v>0</v>
      </c>
      <c r="BO50" s="3">
        <f t="shared" si="54"/>
        <v>0</v>
      </c>
      <c r="BP50" s="3">
        <f t="shared" si="54"/>
        <v>0</v>
      </c>
      <c r="BQ50" s="3">
        <f t="shared" si="54"/>
        <v>0</v>
      </c>
      <c r="BR50" s="3">
        <f t="shared" si="54"/>
        <v>0</v>
      </c>
      <c r="BS50" s="3">
        <f t="shared" ref="BS50:CH50" si="55">BR50</f>
        <v>0</v>
      </c>
      <c r="BT50" s="3">
        <f t="shared" si="55"/>
        <v>0</v>
      </c>
      <c r="BU50" s="3">
        <f t="shared" si="55"/>
        <v>0</v>
      </c>
      <c r="BV50" s="3">
        <f t="shared" si="55"/>
        <v>0</v>
      </c>
      <c r="BW50" s="3">
        <f t="shared" si="55"/>
        <v>0</v>
      </c>
      <c r="BX50" s="3">
        <f t="shared" si="55"/>
        <v>0</v>
      </c>
      <c r="BY50" s="3">
        <f t="shared" si="55"/>
        <v>0</v>
      </c>
      <c r="BZ50" s="3">
        <f t="shared" si="55"/>
        <v>0</v>
      </c>
      <c r="CA50" s="3">
        <f t="shared" si="55"/>
        <v>0</v>
      </c>
      <c r="CB50" s="3">
        <f t="shared" si="55"/>
        <v>0</v>
      </c>
      <c r="CC50" s="3">
        <f t="shared" si="55"/>
        <v>0</v>
      </c>
      <c r="CD50" s="3">
        <f t="shared" si="55"/>
        <v>0</v>
      </c>
      <c r="CE50" s="3">
        <f t="shared" si="55"/>
        <v>0</v>
      </c>
      <c r="CF50" s="3">
        <f t="shared" si="55"/>
        <v>0</v>
      </c>
      <c r="CG50" s="3">
        <f t="shared" si="55"/>
        <v>0</v>
      </c>
      <c r="CH50" s="12">
        <f t="shared" si="55"/>
        <v>0</v>
      </c>
    </row>
    <row r="51" spans="1:86" x14ac:dyDescent="0.3">
      <c r="A51" s="548"/>
      <c r="B51" s="11" t="str">
        <f t="shared" si="35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BR51" si="56">F51</f>
        <v>0</v>
      </c>
      <c r="H51" s="3">
        <f t="shared" si="56"/>
        <v>0</v>
      </c>
      <c r="I51" s="3">
        <f t="shared" si="56"/>
        <v>0</v>
      </c>
      <c r="J51" s="3">
        <f t="shared" si="56"/>
        <v>0</v>
      </c>
      <c r="K51" s="3">
        <f t="shared" si="56"/>
        <v>0</v>
      </c>
      <c r="L51" s="3">
        <f t="shared" si="56"/>
        <v>0</v>
      </c>
      <c r="M51" s="3">
        <f t="shared" si="56"/>
        <v>0</v>
      </c>
      <c r="N51" s="3">
        <f t="shared" si="56"/>
        <v>0</v>
      </c>
      <c r="O51" s="3">
        <f t="shared" si="56"/>
        <v>0</v>
      </c>
      <c r="P51" s="3">
        <f t="shared" si="56"/>
        <v>0</v>
      </c>
      <c r="Q51" s="3">
        <f t="shared" si="56"/>
        <v>0</v>
      </c>
      <c r="R51" s="3">
        <f t="shared" si="56"/>
        <v>0</v>
      </c>
      <c r="S51" s="3">
        <f t="shared" si="56"/>
        <v>0</v>
      </c>
      <c r="T51" s="3">
        <f t="shared" si="56"/>
        <v>0</v>
      </c>
      <c r="U51" s="3">
        <f t="shared" si="56"/>
        <v>0</v>
      </c>
      <c r="V51" s="3">
        <f t="shared" si="56"/>
        <v>0</v>
      </c>
      <c r="W51" s="3">
        <f t="shared" si="56"/>
        <v>0</v>
      </c>
      <c r="X51" s="3">
        <f t="shared" si="56"/>
        <v>0</v>
      </c>
      <c r="Y51" s="3">
        <f t="shared" si="56"/>
        <v>0</v>
      </c>
      <c r="Z51" s="3">
        <f t="shared" si="56"/>
        <v>0</v>
      </c>
      <c r="AA51" s="3">
        <f t="shared" si="56"/>
        <v>0</v>
      </c>
      <c r="AB51" s="3">
        <f t="shared" si="56"/>
        <v>0</v>
      </c>
      <c r="AC51" s="3">
        <f t="shared" si="56"/>
        <v>0</v>
      </c>
      <c r="AD51" s="3">
        <f t="shared" si="56"/>
        <v>0</v>
      </c>
      <c r="AE51" s="3">
        <f t="shared" si="56"/>
        <v>0</v>
      </c>
      <c r="AF51" s="3">
        <f t="shared" si="56"/>
        <v>0</v>
      </c>
      <c r="AG51" s="3">
        <f t="shared" si="56"/>
        <v>0</v>
      </c>
      <c r="AH51" s="3">
        <f t="shared" si="56"/>
        <v>0</v>
      </c>
      <c r="AI51" s="3">
        <f t="shared" si="56"/>
        <v>0</v>
      </c>
      <c r="AJ51" s="3">
        <f t="shared" si="56"/>
        <v>0</v>
      </c>
      <c r="AK51" s="3">
        <f t="shared" si="56"/>
        <v>0</v>
      </c>
      <c r="AL51" s="3">
        <f t="shared" si="56"/>
        <v>0</v>
      </c>
      <c r="AM51" s="3">
        <f t="shared" si="56"/>
        <v>0</v>
      </c>
      <c r="AN51" s="3">
        <f t="shared" si="56"/>
        <v>0</v>
      </c>
      <c r="AO51" s="3">
        <f t="shared" si="56"/>
        <v>0</v>
      </c>
      <c r="AP51" s="3">
        <f t="shared" si="56"/>
        <v>0</v>
      </c>
      <c r="AQ51" s="3">
        <f t="shared" si="56"/>
        <v>0</v>
      </c>
      <c r="AR51" s="3">
        <f t="shared" si="56"/>
        <v>0</v>
      </c>
      <c r="AS51" s="3">
        <f t="shared" si="56"/>
        <v>0</v>
      </c>
      <c r="AT51" s="3">
        <f t="shared" si="56"/>
        <v>0</v>
      </c>
      <c r="AU51" s="3">
        <f t="shared" si="56"/>
        <v>0</v>
      </c>
      <c r="AV51" s="3">
        <f t="shared" si="56"/>
        <v>0</v>
      </c>
      <c r="AW51" s="3">
        <f t="shared" si="56"/>
        <v>0</v>
      </c>
      <c r="AX51" s="3">
        <f t="shared" si="56"/>
        <v>0</v>
      </c>
      <c r="AY51" s="3">
        <f t="shared" si="56"/>
        <v>0</v>
      </c>
      <c r="AZ51" s="3">
        <f t="shared" si="56"/>
        <v>0</v>
      </c>
      <c r="BA51" s="3">
        <f t="shared" si="56"/>
        <v>0</v>
      </c>
      <c r="BB51" s="3">
        <f t="shared" si="56"/>
        <v>0</v>
      </c>
      <c r="BC51" s="3">
        <f t="shared" si="56"/>
        <v>0</v>
      </c>
      <c r="BD51" s="3">
        <f t="shared" si="56"/>
        <v>0</v>
      </c>
      <c r="BE51" s="3">
        <f t="shared" si="56"/>
        <v>0</v>
      </c>
      <c r="BF51" s="3">
        <f t="shared" si="56"/>
        <v>0</v>
      </c>
      <c r="BG51" s="3">
        <f t="shared" si="56"/>
        <v>0</v>
      </c>
      <c r="BH51" s="3">
        <f t="shared" si="56"/>
        <v>0</v>
      </c>
      <c r="BI51" s="3">
        <f t="shared" si="56"/>
        <v>0</v>
      </c>
      <c r="BJ51" s="3">
        <f t="shared" si="56"/>
        <v>0</v>
      </c>
      <c r="BK51" s="3">
        <f t="shared" si="56"/>
        <v>0</v>
      </c>
      <c r="BL51" s="3">
        <f t="shared" si="56"/>
        <v>0</v>
      </c>
      <c r="BM51" s="3">
        <f t="shared" si="56"/>
        <v>0</v>
      </c>
      <c r="BN51" s="3">
        <f t="shared" si="56"/>
        <v>0</v>
      </c>
      <c r="BO51" s="3">
        <f t="shared" si="56"/>
        <v>0</v>
      </c>
      <c r="BP51" s="3">
        <f t="shared" si="56"/>
        <v>0</v>
      </c>
      <c r="BQ51" s="3">
        <f t="shared" si="56"/>
        <v>0</v>
      </c>
      <c r="BR51" s="3">
        <f t="shared" si="56"/>
        <v>0</v>
      </c>
      <c r="BS51" s="3">
        <f t="shared" ref="BS51:CH51" si="57">BR51</f>
        <v>0</v>
      </c>
      <c r="BT51" s="3">
        <f t="shared" si="57"/>
        <v>0</v>
      </c>
      <c r="BU51" s="3">
        <f t="shared" si="57"/>
        <v>0</v>
      </c>
      <c r="BV51" s="3">
        <f t="shared" si="57"/>
        <v>0</v>
      </c>
      <c r="BW51" s="3">
        <f t="shared" si="57"/>
        <v>0</v>
      </c>
      <c r="BX51" s="3">
        <f t="shared" si="57"/>
        <v>0</v>
      </c>
      <c r="BY51" s="3">
        <f t="shared" si="57"/>
        <v>0</v>
      </c>
      <c r="BZ51" s="3">
        <f t="shared" si="57"/>
        <v>0</v>
      </c>
      <c r="CA51" s="3">
        <f t="shared" si="57"/>
        <v>0</v>
      </c>
      <c r="CB51" s="3">
        <f t="shared" si="57"/>
        <v>0</v>
      </c>
      <c r="CC51" s="3">
        <f t="shared" si="57"/>
        <v>0</v>
      </c>
      <c r="CD51" s="3">
        <f t="shared" si="57"/>
        <v>0</v>
      </c>
      <c r="CE51" s="3">
        <f t="shared" si="57"/>
        <v>0</v>
      </c>
      <c r="CF51" s="3">
        <f t="shared" si="57"/>
        <v>0</v>
      </c>
      <c r="CG51" s="3">
        <f t="shared" si="57"/>
        <v>0</v>
      </c>
      <c r="CH51" s="12">
        <f t="shared" si="57"/>
        <v>0</v>
      </c>
    </row>
    <row r="52" spans="1:86" x14ac:dyDescent="0.3">
      <c r="A52" s="548"/>
      <c r="B52" s="11" t="str">
        <f t="shared" si="35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BR52" si="58">F52</f>
        <v>0</v>
      </c>
      <c r="H52" s="3">
        <f t="shared" si="58"/>
        <v>0</v>
      </c>
      <c r="I52" s="3">
        <f t="shared" si="58"/>
        <v>0</v>
      </c>
      <c r="J52" s="3">
        <f t="shared" si="58"/>
        <v>0</v>
      </c>
      <c r="K52" s="3">
        <f t="shared" si="58"/>
        <v>0</v>
      </c>
      <c r="L52" s="3">
        <f t="shared" si="58"/>
        <v>0</v>
      </c>
      <c r="M52" s="3">
        <f t="shared" si="58"/>
        <v>0</v>
      </c>
      <c r="N52" s="3">
        <f t="shared" si="58"/>
        <v>0</v>
      </c>
      <c r="O52" s="3">
        <f t="shared" si="58"/>
        <v>0</v>
      </c>
      <c r="P52" s="3">
        <f t="shared" si="58"/>
        <v>0</v>
      </c>
      <c r="Q52" s="3">
        <f t="shared" si="58"/>
        <v>0</v>
      </c>
      <c r="R52" s="3">
        <f t="shared" si="58"/>
        <v>0</v>
      </c>
      <c r="S52" s="3">
        <f t="shared" si="58"/>
        <v>0</v>
      </c>
      <c r="T52" s="3">
        <f t="shared" si="58"/>
        <v>0</v>
      </c>
      <c r="U52" s="3">
        <f t="shared" si="58"/>
        <v>0</v>
      </c>
      <c r="V52" s="3">
        <f t="shared" si="58"/>
        <v>0</v>
      </c>
      <c r="W52" s="3">
        <f t="shared" si="58"/>
        <v>0</v>
      </c>
      <c r="X52" s="3">
        <f t="shared" si="58"/>
        <v>0</v>
      </c>
      <c r="Y52" s="3">
        <f t="shared" si="58"/>
        <v>0</v>
      </c>
      <c r="Z52" s="3">
        <f t="shared" si="58"/>
        <v>0</v>
      </c>
      <c r="AA52" s="3">
        <f t="shared" si="58"/>
        <v>0</v>
      </c>
      <c r="AB52" s="3">
        <f t="shared" si="58"/>
        <v>0</v>
      </c>
      <c r="AC52" s="3">
        <f t="shared" si="58"/>
        <v>0</v>
      </c>
      <c r="AD52" s="3">
        <f t="shared" si="58"/>
        <v>0</v>
      </c>
      <c r="AE52" s="3">
        <f t="shared" si="58"/>
        <v>0</v>
      </c>
      <c r="AF52" s="3">
        <f t="shared" si="58"/>
        <v>0</v>
      </c>
      <c r="AG52" s="3">
        <f t="shared" si="58"/>
        <v>0</v>
      </c>
      <c r="AH52" s="3">
        <f t="shared" si="58"/>
        <v>0</v>
      </c>
      <c r="AI52" s="3">
        <f t="shared" si="58"/>
        <v>0</v>
      </c>
      <c r="AJ52" s="3">
        <f t="shared" si="58"/>
        <v>0</v>
      </c>
      <c r="AK52" s="3">
        <f t="shared" si="58"/>
        <v>0</v>
      </c>
      <c r="AL52" s="3">
        <f t="shared" si="58"/>
        <v>0</v>
      </c>
      <c r="AM52" s="3">
        <f t="shared" si="58"/>
        <v>0</v>
      </c>
      <c r="AN52" s="3">
        <f t="shared" si="58"/>
        <v>0</v>
      </c>
      <c r="AO52" s="3">
        <f t="shared" si="58"/>
        <v>0</v>
      </c>
      <c r="AP52" s="3">
        <f t="shared" si="58"/>
        <v>0</v>
      </c>
      <c r="AQ52" s="3">
        <f t="shared" si="58"/>
        <v>0</v>
      </c>
      <c r="AR52" s="3">
        <f t="shared" si="58"/>
        <v>0</v>
      </c>
      <c r="AS52" s="3">
        <f t="shared" si="58"/>
        <v>0</v>
      </c>
      <c r="AT52" s="3">
        <f t="shared" si="58"/>
        <v>0</v>
      </c>
      <c r="AU52" s="3">
        <f t="shared" si="58"/>
        <v>0</v>
      </c>
      <c r="AV52" s="3">
        <f t="shared" si="58"/>
        <v>0</v>
      </c>
      <c r="AW52" s="3">
        <f t="shared" si="58"/>
        <v>0</v>
      </c>
      <c r="AX52" s="3">
        <f t="shared" si="58"/>
        <v>0</v>
      </c>
      <c r="AY52" s="3">
        <f t="shared" si="58"/>
        <v>0</v>
      </c>
      <c r="AZ52" s="3">
        <f t="shared" si="58"/>
        <v>0</v>
      </c>
      <c r="BA52" s="3">
        <f t="shared" si="58"/>
        <v>0</v>
      </c>
      <c r="BB52" s="3">
        <f t="shared" si="58"/>
        <v>0</v>
      </c>
      <c r="BC52" s="3">
        <f t="shared" si="58"/>
        <v>0</v>
      </c>
      <c r="BD52" s="3">
        <f t="shared" si="58"/>
        <v>0</v>
      </c>
      <c r="BE52" s="3">
        <f t="shared" si="58"/>
        <v>0</v>
      </c>
      <c r="BF52" s="3">
        <f t="shared" si="58"/>
        <v>0</v>
      </c>
      <c r="BG52" s="3">
        <f t="shared" si="58"/>
        <v>0</v>
      </c>
      <c r="BH52" s="3">
        <f t="shared" si="58"/>
        <v>0</v>
      </c>
      <c r="BI52" s="3">
        <f t="shared" si="58"/>
        <v>0</v>
      </c>
      <c r="BJ52" s="3">
        <f t="shared" si="58"/>
        <v>0</v>
      </c>
      <c r="BK52" s="3">
        <f t="shared" si="58"/>
        <v>0</v>
      </c>
      <c r="BL52" s="3">
        <f t="shared" si="58"/>
        <v>0</v>
      </c>
      <c r="BM52" s="3">
        <f t="shared" si="58"/>
        <v>0</v>
      </c>
      <c r="BN52" s="3">
        <f t="shared" si="58"/>
        <v>0</v>
      </c>
      <c r="BO52" s="3">
        <f t="shared" si="58"/>
        <v>0</v>
      </c>
      <c r="BP52" s="3">
        <f t="shared" si="58"/>
        <v>0</v>
      </c>
      <c r="BQ52" s="3">
        <f t="shared" si="58"/>
        <v>0</v>
      </c>
      <c r="BR52" s="3">
        <f t="shared" si="58"/>
        <v>0</v>
      </c>
      <c r="BS52" s="3">
        <f t="shared" ref="BS52:CH52" si="59">BR52</f>
        <v>0</v>
      </c>
      <c r="BT52" s="3">
        <f t="shared" si="59"/>
        <v>0</v>
      </c>
      <c r="BU52" s="3">
        <f t="shared" si="59"/>
        <v>0</v>
      </c>
      <c r="BV52" s="3">
        <f t="shared" si="59"/>
        <v>0</v>
      </c>
      <c r="BW52" s="3">
        <f t="shared" si="59"/>
        <v>0</v>
      </c>
      <c r="BX52" s="3">
        <f t="shared" si="59"/>
        <v>0</v>
      </c>
      <c r="BY52" s="3">
        <f t="shared" si="59"/>
        <v>0</v>
      </c>
      <c r="BZ52" s="3">
        <f t="shared" si="59"/>
        <v>0</v>
      </c>
      <c r="CA52" s="3">
        <f t="shared" si="59"/>
        <v>0</v>
      </c>
      <c r="CB52" s="3">
        <f t="shared" si="59"/>
        <v>0</v>
      </c>
      <c r="CC52" s="3">
        <f t="shared" si="59"/>
        <v>0</v>
      </c>
      <c r="CD52" s="3">
        <f t="shared" si="59"/>
        <v>0</v>
      </c>
      <c r="CE52" s="3">
        <f t="shared" si="59"/>
        <v>0</v>
      </c>
      <c r="CF52" s="3">
        <f t="shared" si="59"/>
        <v>0</v>
      </c>
      <c r="CG52" s="3">
        <f t="shared" si="59"/>
        <v>0</v>
      </c>
      <c r="CH52" s="12">
        <f t="shared" si="59"/>
        <v>0</v>
      </c>
    </row>
    <row r="53" spans="1:86" x14ac:dyDescent="0.3">
      <c r="A53" s="548"/>
      <c r="B53" s="11" t="str">
        <f t="shared" si="35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BR53" si="60">F53</f>
        <v>0</v>
      </c>
      <c r="H53" s="3">
        <f t="shared" si="60"/>
        <v>0</v>
      </c>
      <c r="I53" s="3">
        <f t="shared" si="60"/>
        <v>0</v>
      </c>
      <c r="J53" s="3">
        <f t="shared" si="60"/>
        <v>0</v>
      </c>
      <c r="K53" s="3">
        <f t="shared" si="60"/>
        <v>0</v>
      </c>
      <c r="L53" s="3">
        <f t="shared" si="60"/>
        <v>0</v>
      </c>
      <c r="M53" s="3">
        <f t="shared" si="60"/>
        <v>0</v>
      </c>
      <c r="N53" s="3">
        <f t="shared" si="60"/>
        <v>0</v>
      </c>
      <c r="O53" s="3">
        <f t="shared" si="60"/>
        <v>0</v>
      </c>
      <c r="P53" s="3">
        <f t="shared" si="60"/>
        <v>0</v>
      </c>
      <c r="Q53" s="3">
        <f t="shared" si="60"/>
        <v>0</v>
      </c>
      <c r="R53" s="3">
        <f t="shared" si="60"/>
        <v>0</v>
      </c>
      <c r="S53" s="3">
        <f t="shared" si="60"/>
        <v>0</v>
      </c>
      <c r="T53" s="3">
        <f t="shared" si="60"/>
        <v>0</v>
      </c>
      <c r="U53" s="3">
        <f t="shared" si="60"/>
        <v>0</v>
      </c>
      <c r="V53" s="3">
        <f t="shared" si="60"/>
        <v>0</v>
      </c>
      <c r="W53" s="3">
        <f t="shared" si="60"/>
        <v>0</v>
      </c>
      <c r="X53" s="3">
        <f t="shared" si="60"/>
        <v>0</v>
      </c>
      <c r="Y53" s="3">
        <f t="shared" si="60"/>
        <v>0</v>
      </c>
      <c r="Z53" s="3">
        <f t="shared" si="60"/>
        <v>0</v>
      </c>
      <c r="AA53" s="3">
        <f t="shared" si="60"/>
        <v>0</v>
      </c>
      <c r="AB53" s="3">
        <f t="shared" si="60"/>
        <v>0</v>
      </c>
      <c r="AC53" s="3">
        <f t="shared" si="60"/>
        <v>0</v>
      </c>
      <c r="AD53" s="3">
        <f t="shared" si="60"/>
        <v>0</v>
      </c>
      <c r="AE53" s="3">
        <f t="shared" si="60"/>
        <v>0</v>
      </c>
      <c r="AF53" s="3">
        <f t="shared" si="60"/>
        <v>0</v>
      </c>
      <c r="AG53" s="3">
        <f t="shared" si="60"/>
        <v>0</v>
      </c>
      <c r="AH53" s="3">
        <f t="shared" si="60"/>
        <v>0</v>
      </c>
      <c r="AI53" s="3">
        <f t="shared" si="60"/>
        <v>0</v>
      </c>
      <c r="AJ53" s="3">
        <f t="shared" si="60"/>
        <v>0</v>
      </c>
      <c r="AK53" s="3">
        <f t="shared" si="60"/>
        <v>0</v>
      </c>
      <c r="AL53" s="3">
        <f t="shared" si="60"/>
        <v>0</v>
      </c>
      <c r="AM53" s="3">
        <f t="shared" si="60"/>
        <v>0</v>
      </c>
      <c r="AN53" s="3">
        <f t="shared" si="60"/>
        <v>0</v>
      </c>
      <c r="AO53" s="3">
        <f t="shared" si="60"/>
        <v>0</v>
      </c>
      <c r="AP53" s="3">
        <f t="shared" si="60"/>
        <v>0</v>
      </c>
      <c r="AQ53" s="3">
        <f t="shared" si="60"/>
        <v>0</v>
      </c>
      <c r="AR53" s="3">
        <f t="shared" si="60"/>
        <v>0</v>
      </c>
      <c r="AS53" s="3">
        <f t="shared" si="60"/>
        <v>0</v>
      </c>
      <c r="AT53" s="3">
        <f t="shared" si="60"/>
        <v>0</v>
      </c>
      <c r="AU53" s="3">
        <f t="shared" si="60"/>
        <v>0</v>
      </c>
      <c r="AV53" s="3">
        <f t="shared" si="60"/>
        <v>0</v>
      </c>
      <c r="AW53" s="3">
        <f t="shared" si="60"/>
        <v>0</v>
      </c>
      <c r="AX53" s="3">
        <f t="shared" si="60"/>
        <v>0</v>
      </c>
      <c r="AY53" s="3">
        <f t="shared" si="60"/>
        <v>0</v>
      </c>
      <c r="AZ53" s="3">
        <f t="shared" si="60"/>
        <v>0</v>
      </c>
      <c r="BA53" s="3">
        <f t="shared" si="60"/>
        <v>0</v>
      </c>
      <c r="BB53" s="3">
        <f t="shared" si="60"/>
        <v>0</v>
      </c>
      <c r="BC53" s="3">
        <f t="shared" si="60"/>
        <v>0</v>
      </c>
      <c r="BD53" s="3">
        <f t="shared" si="60"/>
        <v>0</v>
      </c>
      <c r="BE53" s="3">
        <f t="shared" si="60"/>
        <v>0</v>
      </c>
      <c r="BF53" s="3">
        <f t="shared" si="60"/>
        <v>0</v>
      </c>
      <c r="BG53" s="3">
        <f t="shared" si="60"/>
        <v>0</v>
      </c>
      <c r="BH53" s="3">
        <f t="shared" si="60"/>
        <v>0</v>
      </c>
      <c r="BI53" s="3">
        <f t="shared" si="60"/>
        <v>0</v>
      </c>
      <c r="BJ53" s="3">
        <f t="shared" si="60"/>
        <v>0</v>
      </c>
      <c r="BK53" s="3">
        <f t="shared" si="60"/>
        <v>0</v>
      </c>
      <c r="BL53" s="3">
        <f t="shared" si="60"/>
        <v>0</v>
      </c>
      <c r="BM53" s="3">
        <f t="shared" si="60"/>
        <v>0</v>
      </c>
      <c r="BN53" s="3">
        <f t="shared" si="60"/>
        <v>0</v>
      </c>
      <c r="BO53" s="3">
        <f t="shared" si="60"/>
        <v>0</v>
      </c>
      <c r="BP53" s="3">
        <f t="shared" si="60"/>
        <v>0</v>
      </c>
      <c r="BQ53" s="3">
        <f t="shared" si="60"/>
        <v>0</v>
      </c>
      <c r="BR53" s="3">
        <f t="shared" si="60"/>
        <v>0</v>
      </c>
      <c r="BS53" s="3">
        <f t="shared" ref="BS53:CH53" si="61">BR53</f>
        <v>0</v>
      </c>
      <c r="BT53" s="3">
        <f t="shared" si="61"/>
        <v>0</v>
      </c>
      <c r="BU53" s="3">
        <f t="shared" si="61"/>
        <v>0</v>
      </c>
      <c r="BV53" s="3">
        <f t="shared" si="61"/>
        <v>0</v>
      </c>
      <c r="BW53" s="3">
        <f t="shared" si="61"/>
        <v>0</v>
      </c>
      <c r="BX53" s="3">
        <f t="shared" si="61"/>
        <v>0</v>
      </c>
      <c r="BY53" s="3">
        <f t="shared" si="61"/>
        <v>0</v>
      </c>
      <c r="BZ53" s="3">
        <f t="shared" si="61"/>
        <v>0</v>
      </c>
      <c r="CA53" s="3">
        <f t="shared" si="61"/>
        <v>0</v>
      </c>
      <c r="CB53" s="3">
        <f t="shared" si="61"/>
        <v>0</v>
      </c>
      <c r="CC53" s="3">
        <f t="shared" si="61"/>
        <v>0</v>
      </c>
      <c r="CD53" s="3">
        <f t="shared" si="61"/>
        <v>0</v>
      </c>
      <c r="CE53" s="3">
        <f t="shared" si="61"/>
        <v>0</v>
      </c>
      <c r="CF53" s="3">
        <f t="shared" si="61"/>
        <v>0</v>
      </c>
      <c r="CG53" s="3">
        <f t="shared" si="61"/>
        <v>0</v>
      </c>
      <c r="CH53" s="12">
        <f t="shared" si="61"/>
        <v>0</v>
      </c>
    </row>
    <row r="54" spans="1:86" ht="15" customHeight="1" x14ac:dyDescent="0.3">
      <c r="A54" s="548"/>
      <c r="B54" s="11" t="str">
        <f t="shared" si="35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12"/>
    </row>
    <row r="55" spans="1:86" ht="15" customHeight="1" thickBot="1" x14ac:dyDescent="0.35">
      <c r="A55" s="549"/>
      <c r="B55" s="16" t="str">
        <f t="shared" si="35"/>
        <v>Monthly kWh</v>
      </c>
      <c r="C55" s="296">
        <f>SUM(C41:C54)</f>
        <v>0</v>
      </c>
      <c r="D55" s="296">
        <f t="shared" ref="D55:BO55" si="62">SUM(D41:D54)</f>
        <v>0</v>
      </c>
      <c r="E55" s="296">
        <f t="shared" si="62"/>
        <v>0</v>
      </c>
      <c r="F55" s="296">
        <f t="shared" si="62"/>
        <v>0</v>
      </c>
      <c r="G55" s="296">
        <f t="shared" si="62"/>
        <v>0</v>
      </c>
      <c r="H55" s="296">
        <f t="shared" si="62"/>
        <v>0</v>
      </c>
      <c r="I55" s="296">
        <f t="shared" si="62"/>
        <v>0</v>
      </c>
      <c r="J55" s="296">
        <f t="shared" si="62"/>
        <v>0</v>
      </c>
      <c r="K55" s="296">
        <f t="shared" si="62"/>
        <v>0</v>
      </c>
      <c r="L55" s="296">
        <f t="shared" si="62"/>
        <v>0</v>
      </c>
      <c r="M55" s="296">
        <f t="shared" si="62"/>
        <v>0</v>
      </c>
      <c r="N55" s="296">
        <f t="shared" si="62"/>
        <v>0</v>
      </c>
      <c r="O55" s="296">
        <f t="shared" si="62"/>
        <v>0</v>
      </c>
      <c r="P55" s="296">
        <f t="shared" si="62"/>
        <v>0</v>
      </c>
      <c r="Q55" s="296">
        <f t="shared" si="62"/>
        <v>0</v>
      </c>
      <c r="R55" s="296">
        <f t="shared" si="62"/>
        <v>0</v>
      </c>
      <c r="S55" s="296">
        <f t="shared" si="62"/>
        <v>0</v>
      </c>
      <c r="T55" s="296">
        <f t="shared" si="62"/>
        <v>0</v>
      </c>
      <c r="U55" s="296">
        <f t="shared" si="62"/>
        <v>0</v>
      </c>
      <c r="V55" s="296">
        <f t="shared" si="62"/>
        <v>0</v>
      </c>
      <c r="W55" s="296">
        <f t="shared" si="62"/>
        <v>0</v>
      </c>
      <c r="X55" s="296">
        <f t="shared" si="62"/>
        <v>0</v>
      </c>
      <c r="Y55" s="296">
        <f t="shared" si="62"/>
        <v>0</v>
      </c>
      <c r="Z55" s="296">
        <f t="shared" si="62"/>
        <v>0</v>
      </c>
      <c r="AA55" s="296">
        <f t="shared" si="62"/>
        <v>0</v>
      </c>
      <c r="AB55" s="296">
        <f t="shared" si="62"/>
        <v>0</v>
      </c>
      <c r="AC55" s="296">
        <f t="shared" si="62"/>
        <v>0</v>
      </c>
      <c r="AD55" s="296">
        <f t="shared" si="62"/>
        <v>0</v>
      </c>
      <c r="AE55" s="296">
        <f t="shared" si="62"/>
        <v>0</v>
      </c>
      <c r="AF55" s="296">
        <f t="shared" si="62"/>
        <v>0</v>
      </c>
      <c r="AG55" s="296">
        <f t="shared" si="62"/>
        <v>0</v>
      </c>
      <c r="AH55" s="296">
        <f t="shared" si="62"/>
        <v>0</v>
      </c>
      <c r="AI55" s="296">
        <f t="shared" si="62"/>
        <v>0</v>
      </c>
      <c r="AJ55" s="296">
        <f t="shared" si="62"/>
        <v>0</v>
      </c>
      <c r="AK55" s="296">
        <f t="shared" si="62"/>
        <v>0</v>
      </c>
      <c r="AL55" s="296">
        <f t="shared" si="62"/>
        <v>0</v>
      </c>
      <c r="AM55" s="296">
        <f t="shared" si="62"/>
        <v>0</v>
      </c>
      <c r="AN55" s="296">
        <f t="shared" si="62"/>
        <v>0</v>
      </c>
      <c r="AO55" s="296">
        <f t="shared" si="62"/>
        <v>0</v>
      </c>
      <c r="AP55" s="296">
        <f t="shared" si="62"/>
        <v>0</v>
      </c>
      <c r="AQ55" s="296">
        <f t="shared" si="62"/>
        <v>0</v>
      </c>
      <c r="AR55" s="296">
        <f t="shared" si="62"/>
        <v>0</v>
      </c>
      <c r="AS55" s="296">
        <f t="shared" si="62"/>
        <v>0</v>
      </c>
      <c r="AT55" s="296">
        <f t="shared" si="62"/>
        <v>0</v>
      </c>
      <c r="AU55" s="296">
        <f t="shared" si="62"/>
        <v>0</v>
      </c>
      <c r="AV55" s="296">
        <f t="shared" si="62"/>
        <v>0</v>
      </c>
      <c r="AW55" s="296">
        <f t="shared" si="62"/>
        <v>0</v>
      </c>
      <c r="AX55" s="296">
        <f t="shared" si="62"/>
        <v>0</v>
      </c>
      <c r="AY55" s="296">
        <f t="shared" si="62"/>
        <v>0</v>
      </c>
      <c r="AZ55" s="296">
        <f t="shared" si="62"/>
        <v>0</v>
      </c>
      <c r="BA55" s="296">
        <f t="shared" si="62"/>
        <v>0</v>
      </c>
      <c r="BB55" s="296">
        <f t="shared" si="62"/>
        <v>0</v>
      </c>
      <c r="BC55" s="296">
        <f t="shared" si="62"/>
        <v>0</v>
      </c>
      <c r="BD55" s="296">
        <f t="shared" si="62"/>
        <v>0</v>
      </c>
      <c r="BE55" s="296">
        <f t="shared" si="62"/>
        <v>0</v>
      </c>
      <c r="BF55" s="296">
        <f t="shared" si="62"/>
        <v>0</v>
      </c>
      <c r="BG55" s="296">
        <f t="shared" si="62"/>
        <v>0</v>
      </c>
      <c r="BH55" s="296">
        <f t="shared" si="62"/>
        <v>0</v>
      </c>
      <c r="BI55" s="296">
        <f t="shared" si="62"/>
        <v>0</v>
      </c>
      <c r="BJ55" s="296">
        <f t="shared" si="62"/>
        <v>0</v>
      </c>
      <c r="BK55" s="296">
        <f t="shared" si="62"/>
        <v>0</v>
      </c>
      <c r="BL55" s="296">
        <f t="shared" si="62"/>
        <v>0</v>
      </c>
      <c r="BM55" s="296">
        <f t="shared" si="62"/>
        <v>0</v>
      </c>
      <c r="BN55" s="296">
        <f t="shared" si="62"/>
        <v>0</v>
      </c>
      <c r="BO55" s="296">
        <f t="shared" si="62"/>
        <v>0</v>
      </c>
      <c r="BP55" s="296">
        <f t="shared" ref="BP55:CH55" si="63">SUM(BP41:BP54)</f>
        <v>0</v>
      </c>
      <c r="BQ55" s="296">
        <f t="shared" si="63"/>
        <v>0</v>
      </c>
      <c r="BR55" s="296">
        <f t="shared" si="63"/>
        <v>0</v>
      </c>
      <c r="BS55" s="296">
        <f t="shared" si="63"/>
        <v>0</v>
      </c>
      <c r="BT55" s="296">
        <f t="shared" si="63"/>
        <v>0</v>
      </c>
      <c r="BU55" s="296">
        <f t="shared" si="63"/>
        <v>0</v>
      </c>
      <c r="BV55" s="296">
        <f t="shared" si="63"/>
        <v>0</v>
      </c>
      <c r="BW55" s="296">
        <f t="shared" si="63"/>
        <v>0</v>
      </c>
      <c r="BX55" s="296">
        <f t="shared" si="63"/>
        <v>0</v>
      </c>
      <c r="BY55" s="296">
        <f t="shared" si="63"/>
        <v>0</v>
      </c>
      <c r="BZ55" s="296">
        <f t="shared" si="63"/>
        <v>0</v>
      </c>
      <c r="CA55" s="296">
        <f t="shared" si="63"/>
        <v>0</v>
      </c>
      <c r="CB55" s="296">
        <f t="shared" si="63"/>
        <v>0</v>
      </c>
      <c r="CC55" s="296">
        <f t="shared" si="63"/>
        <v>0</v>
      </c>
      <c r="CD55" s="296">
        <f t="shared" si="63"/>
        <v>0</v>
      </c>
      <c r="CE55" s="296">
        <f t="shared" si="63"/>
        <v>0</v>
      </c>
      <c r="CF55" s="296">
        <f t="shared" si="63"/>
        <v>0</v>
      </c>
      <c r="CG55" s="296">
        <f t="shared" si="63"/>
        <v>0</v>
      </c>
      <c r="CH55" s="299">
        <f t="shared" si="63"/>
        <v>0</v>
      </c>
    </row>
    <row r="56" spans="1:86" s="49" customFormat="1" x14ac:dyDescent="0.3">
      <c r="A56" s="8"/>
      <c r="B56" s="330"/>
      <c r="C56" s="9"/>
      <c r="D56" s="330"/>
      <c r="E56" s="9"/>
      <c r="F56" s="330"/>
      <c r="G56" s="330"/>
      <c r="H56" s="9"/>
      <c r="I56" s="330"/>
      <c r="J56" s="330"/>
      <c r="K56" s="9"/>
      <c r="L56" s="330"/>
      <c r="M56" s="330"/>
      <c r="N56" s="9"/>
      <c r="O56" s="330"/>
      <c r="P56" s="330"/>
      <c r="Q56" s="9"/>
      <c r="R56" s="330"/>
      <c r="S56" s="330"/>
      <c r="T56" s="9"/>
      <c r="U56" s="330"/>
      <c r="V56" s="330"/>
      <c r="W56" s="9"/>
      <c r="X56" s="330"/>
      <c r="Y56" s="330"/>
      <c r="Z56" s="9"/>
      <c r="AA56" s="330"/>
      <c r="AB56" s="330"/>
      <c r="AC56" s="9"/>
      <c r="AD56" s="330"/>
      <c r="AE56" s="330"/>
      <c r="AF56" s="9"/>
      <c r="AG56" s="330"/>
      <c r="AH56" s="330"/>
      <c r="AI56" s="9"/>
      <c r="AJ56" s="330"/>
      <c r="AK56" s="330"/>
      <c r="AL56" s="9"/>
      <c r="AM56" s="330"/>
      <c r="AN56" s="330"/>
      <c r="AO56" s="9"/>
      <c r="AP56" s="330"/>
      <c r="AQ56" s="330"/>
      <c r="AR56" s="9"/>
      <c r="AS56" s="330"/>
      <c r="AT56" s="330"/>
      <c r="AU56" s="9"/>
      <c r="AV56" s="330"/>
      <c r="AW56" s="330"/>
      <c r="AX56" s="9"/>
      <c r="AY56" s="330"/>
      <c r="AZ56" s="330"/>
      <c r="BA56" s="9"/>
      <c r="BB56" s="330"/>
      <c r="BC56" s="330"/>
      <c r="BD56" s="9"/>
      <c r="BE56" s="330"/>
      <c r="BF56" s="330"/>
      <c r="BG56" s="9"/>
      <c r="BH56" s="330"/>
      <c r="BI56" s="330"/>
      <c r="BJ56" s="9"/>
      <c r="BK56" s="330"/>
      <c r="BL56" s="330"/>
      <c r="BM56" s="9"/>
      <c r="BN56" s="330"/>
      <c r="BO56" s="330"/>
      <c r="BP56" s="9"/>
      <c r="BQ56" s="330"/>
      <c r="BR56" s="330"/>
      <c r="BS56" s="9"/>
      <c r="BT56" s="330"/>
      <c r="BU56" s="330"/>
      <c r="BV56" s="9"/>
      <c r="BW56" s="330"/>
      <c r="BX56" s="330"/>
      <c r="BY56" s="9"/>
      <c r="BZ56" s="330"/>
      <c r="CA56" s="330"/>
      <c r="CB56" s="9"/>
      <c r="CC56" s="330"/>
      <c r="CD56" s="330"/>
      <c r="CE56" s="9"/>
      <c r="CF56" s="330"/>
      <c r="CG56" s="330"/>
      <c r="CH56" s="153"/>
    </row>
    <row r="57" spans="1:86" s="49" customFormat="1" ht="15" thickBot="1" x14ac:dyDescent="0.35">
      <c r="A57" s="254" t="s">
        <v>130</v>
      </c>
      <c r="B57" s="254"/>
      <c r="C57" s="254"/>
      <c r="D57" s="254"/>
      <c r="E57" s="254"/>
      <c r="F57" s="254"/>
      <c r="G57" s="254"/>
      <c r="H57" s="254"/>
      <c r="I57" s="254"/>
      <c r="J57" s="254"/>
      <c r="K57" s="331"/>
      <c r="L57" s="152"/>
      <c r="M57" s="152"/>
      <c r="N57" s="331"/>
      <c r="O57" s="152"/>
      <c r="P57" s="152"/>
      <c r="Q57" s="331"/>
      <c r="R57" s="152"/>
      <c r="S57" s="152"/>
      <c r="T57" s="331"/>
      <c r="U57" s="152"/>
      <c r="V57" s="152"/>
      <c r="W57" s="331"/>
      <c r="X57" s="152"/>
      <c r="Y57" s="152"/>
      <c r="Z57" s="331"/>
      <c r="AA57" s="152"/>
      <c r="AB57" s="152"/>
      <c r="AC57" s="331"/>
      <c r="AD57" s="152"/>
      <c r="AE57" s="152"/>
      <c r="AF57" s="331"/>
      <c r="AG57" s="152"/>
      <c r="AH57" s="152"/>
      <c r="AI57" s="331"/>
      <c r="AJ57" s="152"/>
      <c r="AK57" s="152"/>
      <c r="AL57" s="331"/>
      <c r="AM57" s="152"/>
      <c r="AN57" s="152"/>
      <c r="AO57" s="331"/>
      <c r="AP57" s="152"/>
      <c r="AQ57" s="152"/>
      <c r="AR57" s="331"/>
      <c r="AS57" s="152"/>
      <c r="AT57" s="152"/>
      <c r="AU57" s="331"/>
      <c r="AV57" s="152"/>
      <c r="AW57" s="152"/>
      <c r="AX57" s="331"/>
      <c r="AY57" s="152"/>
      <c r="AZ57" s="152"/>
      <c r="BA57" s="331"/>
      <c r="BB57" s="152"/>
      <c r="BC57" s="152"/>
      <c r="BD57" s="331"/>
      <c r="BE57" s="152"/>
      <c r="BF57" s="152"/>
      <c r="BG57" s="331"/>
      <c r="BH57" s="152"/>
      <c r="BI57" s="152"/>
      <c r="BJ57" s="331"/>
      <c r="BK57" s="152"/>
      <c r="BL57" s="152"/>
      <c r="BM57" s="331"/>
      <c r="BN57" s="152"/>
      <c r="BO57" s="152"/>
      <c r="BP57" s="331"/>
      <c r="BQ57" s="152"/>
      <c r="BR57" s="152"/>
      <c r="BS57" s="331"/>
      <c r="BT57" s="152"/>
      <c r="BU57" s="152"/>
      <c r="BV57" s="331"/>
      <c r="BW57" s="152"/>
      <c r="BX57" s="152"/>
      <c r="BY57" s="331"/>
      <c r="BZ57" s="152"/>
      <c r="CA57" s="152"/>
      <c r="CB57" s="331"/>
      <c r="CC57" s="152"/>
      <c r="CD57" s="152"/>
      <c r="CE57" s="331"/>
      <c r="CF57" s="152"/>
      <c r="CG57" s="152"/>
      <c r="CH57" s="331"/>
    </row>
    <row r="58" spans="1:86" ht="15.6" x14ac:dyDescent="0.3">
      <c r="A58" s="550" t="s">
        <v>30</v>
      </c>
      <c r="B58" s="18" t="str">
        <f t="shared" ref="B58" si="64">B40</f>
        <v>End Use</v>
      </c>
      <c r="C58" s="292">
        <v>43831</v>
      </c>
      <c r="D58" s="292">
        <v>43862</v>
      </c>
      <c r="E58" s="292">
        <v>43891</v>
      </c>
      <c r="F58" s="292">
        <v>43922</v>
      </c>
      <c r="G58" s="292">
        <v>43952</v>
      </c>
      <c r="H58" s="292">
        <v>43983</v>
      </c>
      <c r="I58" s="292">
        <v>44013</v>
      </c>
      <c r="J58" s="292">
        <v>44044</v>
      </c>
      <c r="K58" s="292">
        <v>44075</v>
      </c>
      <c r="L58" s="292">
        <v>44105</v>
      </c>
      <c r="M58" s="292">
        <v>44136</v>
      </c>
      <c r="N58" s="292">
        <v>44166</v>
      </c>
      <c r="O58" s="292">
        <v>44197</v>
      </c>
      <c r="P58" s="292">
        <v>44228</v>
      </c>
      <c r="Q58" s="292">
        <v>44256</v>
      </c>
      <c r="R58" s="292">
        <v>44287</v>
      </c>
      <c r="S58" s="292">
        <v>44317</v>
      </c>
      <c r="T58" s="292">
        <v>44348</v>
      </c>
      <c r="U58" s="292">
        <v>44378</v>
      </c>
      <c r="V58" s="292">
        <v>44409</v>
      </c>
      <c r="W58" s="292">
        <v>44440</v>
      </c>
      <c r="X58" s="292">
        <v>44470</v>
      </c>
      <c r="Y58" s="292">
        <v>44501</v>
      </c>
      <c r="Z58" s="292">
        <v>44531</v>
      </c>
      <c r="AA58" s="292">
        <v>44562</v>
      </c>
      <c r="AB58" s="292">
        <v>44593</v>
      </c>
      <c r="AC58" s="292">
        <v>44621</v>
      </c>
      <c r="AD58" s="292">
        <v>44652</v>
      </c>
      <c r="AE58" s="292">
        <v>44682</v>
      </c>
      <c r="AF58" s="292">
        <v>44713</v>
      </c>
      <c r="AG58" s="292">
        <v>44743</v>
      </c>
      <c r="AH58" s="292">
        <v>44774</v>
      </c>
      <c r="AI58" s="292">
        <v>44805</v>
      </c>
      <c r="AJ58" s="292">
        <v>44835</v>
      </c>
      <c r="AK58" s="292">
        <v>44866</v>
      </c>
      <c r="AL58" s="292">
        <v>44896</v>
      </c>
      <c r="AM58" s="292">
        <v>44927</v>
      </c>
      <c r="AN58" s="292">
        <v>44958</v>
      </c>
      <c r="AO58" s="292">
        <v>44986</v>
      </c>
      <c r="AP58" s="292">
        <v>45017</v>
      </c>
      <c r="AQ58" s="292">
        <v>45047</v>
      </c>
      <c r="AR58" s="292">
        <v>45078</v>
      </c>
      <c r="AS58" s="292">
        <v>45108</v>
      </c>
      <c r="AT58" s="292">
        <v>45139</v>
      </c>
      <c r="AU58" s="292">
        <v>45170</v>
      </c>
      <c r="AV58" s="292">
        <v>45200</v>
      </c>
      <c r="AW58" s="292">
        <v>45231</v>
      </c>
      <c r="AX58" s="292">
        <v>45261</v>
      </c>
      <c r="AY58" s="292">
        <v>45292</v>
      </c>
      <c r="AZ58" s="292">
        <v>45323</v>
      </c>
      <c r="BA58" s="292">
        <v>45352</v>
      </c>
      <c r="BB58" s="292">
        <v>45383</v>
      </c>
      <c r="BC58" s="292">
        <v>45413</v>
      </c>
      <c r="BD58" s="292">
        <v>45444</v>
      </c>
      <c r="BE58" s="292">
        <v>45474</v>
      </c>
      <c r="BF58" s="292">
        <v>45505</v>
      </c>
      <c r="BG58" s="292">
        <v>45536</v>
      </c>
      <c r="BH58" s="292">
        <v>45566</v>
      </c>
      <c r="BI58" s="292">
        <v>45597</v>
      </c>
      <c r="BJ58" s="292">
        <v>45627</v>
      </c>
      <c r="BK58" s="292">
        <v>45658</v>
      </c>
      <c r="BL58" s="292">
        <v>45689</v>
      </c>
      <c r="BM58" s="292">
        <v>45717</v>
      </c>
      <c r="BN58" s="292">
        <v>45748</v>
      </c>
      <c r="BO58" s="292">
        <v>45778</v>
      </c>
      <c r="BP58" s="292">
        <v>45809</v>
      </c>
      <c r="BQ58" s="292">
        <v>45839</v>
      </c>
      <c r="BR58" s="292">
        <v>45870</v>
      </c>
      <c r="BS58" s="292">
        <v>45901</v>
      </c>
      <c r="BT58" s="292">
        <v>45931</v>
      </c>
      <c r="BU58" s="292">
        <v>45962</v>
      </c>
      <c r="BV58" s="292">
        <v>45992</v>
      </c>
      <c r="BW58" s="292">
        <v>46023</v>
      </c>
      <c r="BX58" s="292">
        <v>46054</v>
      </c>
      <c r="BY58" s="292">
        <v>46082</v>
      </c>
      <c r="BZ58" s="292">
        <v>46113</v>
      </c>
      <c r="CA58" s="292">
        <v>46143</v>
      </c>
      <c r="CB58" s="292">
        <v>46174</v>
      </c>
      <c r="CC58" s="292">
        <v>46204</v>
      </c>
      <c r="CD58" s="292">
        <v>46235</v>
      </c>
      <c r="CE58" s="292">
        <v>46266</v>
      </c>
      <c r="CF58" s="292">
        <v>46296</v>
      </c>
      <c r="CG58" s="292">
        <v>46327</v>
      </c>
      <c r="CH58" s="293">
        <v>46357</v>
      </c>
    </row>
    <row r="59" spans="1:86" ht="15" customHeight="1" x14ac:dyDescent="0.3">
      <c r="A59" s="551"/>
      <c r="B59" s="14" t="str">
        <f t="shared" ref="B59:B72" si="65">B41</f>
        <v>Air Comp</v>
      </c>
      <c r="C59" s="30">
        <f>IF(C23=0,0,(C5*0.5)-C41)*C78*C$93*C$2</f>
        <v>0</v>
      </c>
      <c r="D59" s="30">
        <f>IF(D23=0,0,((D5*0.5)+C23-D41)*D78*D$93*D$2)</f>
        <v>0</v>
      </c>
      <c r="E59" s="30">
        <f t="shared" ref="E59:BP60" si="66">IF(E23=0,0,((E5*0.5)+D23-E41)*E78*E$93*E$2)</f>
        <v>0</v>
      </c>
      <c r="F59" s="30">
        <f t="shared" si="66"/>
        <v>0</v>
      </c>
      <c r="G59" s="30">
        <f t="shared" si="66"/>
        <v>0</v>
      </c>
      <c r="H59" s="30">
        <f t="shared" si="66"/>
        <v>0</v>
      </c>
      <c r="I59" s="30">
        <f t="shared" si="66"/>
        <v>0</v>
      </c>
      <c r="J59" s="30">
        <f t="shared" si="66"/>
        <v>0</v>
      </c>
      <c r="K59" s="30">
        <f t="shared" si="66"/>
        <v>0</v>
      </c>
      <c r="L59" s="30">
        <f t="shared" si="66"/>
        <v>0</v>
      </c>
      <c r="M59" s="30">
        <f t="shared" si="66"/>
        <v>0</v>
      </c>
      <c r="N59" s="30">
        <f t="shared" si="66"/>
        <v>0</v>
      </c>
      <c r="O59" s="30">
        <f t="shared" si="66"/>
        <v>0</v>
      </c>
      <c r="P59" s="30">
        <f t="shared" si="66"/>
        <v>0</v>
      </c>
      <c r="Q59" s="30">
        <f t="shared" si="66"/>
        <v>0</v>
      </c>
      <c r="R59" s="30">
        <f t="shared" si="66"/>
        <v>0</v>
      </c>
      <c r="S59" s="30">
        <f t="shared" si="66"/>
        <v>0</v>
      </c>
      <c r="T59" s="30">
        <f t="shared" si="66"/>
        <v>0</v>
      </c>
      <c r="U59" s="30">
        <f t="shared" si="66"/>
        <v>0</v>
      </c>
      <c r="V59" s="30">
        <f t="shared" si="66"/>
        <v>0</v>
      </c>
      <c r="W59" s="30">
        <f t="shared" si="66"/>
        <v>0</v>
      </c>
      <c r="X59" s="30">
        <f t="shared" si="66"/>
        <v>0</v>
      </c>
      <c r="Y59" s="30">
        <f t="shared" si="66"/>
        <v>0</v>
      </c>
      <c r="Z59" s="30">
        <f t="shared" si="66"/>
        <v>0</v>
      </c>
      <c r="AA59" s="30">
        <f t="shared" si="66"/>
        <v>0</v>
      </c>
      <c r="AB59" s="30">
        <f t="shared" si="66"/>
        <v>0</v>
      </c>
      <c r="AC59" s="30">
        <f t="shared" si="66"/>
        <v>0</v>
      </c>
      <c r="AD59" s="30">
        <f t="shared" si="66"/>
        <v>0</v>
      </c>
      <c r="AE59" s="30">
        <f t="shared" si="66"/>
        <v>0</v>
      </c>
      <c r="AF59" s="30">
        <f t="shared" si="66"/>
        <v>0</v>
      </c>
      <c r="AG59" s="30">
        <f t="shared" si="66"/>
        <v>0</v>
      </c>
      <c r="AH59" s="30">
        <f t="shared" si="66"/>
        <v>0</v>
      </c>
      <c r="AI59" s="30">
        <f t="shared" si="66"/>
        <v>0</v>
      </c>
      <c r="AJ59" s="30">
        <f t="shared" si="66"/>
        <v>0</v>
      </c>
      <c r="AK59" s="30">
        <f t="shared" si="66"/>
        <v>0</v>
      </c>
      <c r="AL59" s="30">
        <f t="shared" si="66"/>
        <v>0</v>
      </c>
      <c r="AM59" s="30">
        <f t="shared" si="66"/>
        <v>0</v>
      </c>
      <c r="AN59" s="30">
        <f t="shared" si="66"/>
        <v>0</v>
      </c>
      <c r="AO59" s="30">
        <f t="shared" si="66"/>
        <v>0</v>
      </c>
      <c r="AP59" s="30">
        <f t="shared" si="66"/>
        <v>0</v>
      </c>
      <c r="AQ59" s="30">
        <f t="shared" si="66"/>
        <v>0</v>
      </c>
      <c r="AR59" s="30">
        <f t="shared" si="66"/>
        <v>0</v>
      </c>
      <c r="AS59" s="30">
        <f t="shared" si="66"/>
        <v>0</v>
      </c>
      <c r="AT59" s="30">
        <f t="shared" si="66"/>
        <v>0</v>
      </c>
      <c r="AU59" s="30">
        <f t="shared" si="66"/>
        <v>0</v>
      </c>
      <c r="AV59" s="30">
        <f t="shared" si="66"/>
        <v>0</v>
      </c>
      <c r="AW59" s="30">
        <f t="shared" si="66"/>
        <v>0</v>
      </c>
      <c r="AX59" s="30">
        <f t="shared" si="66"/>
        <v>0</v>
      </c>
      <c r="AY59" s="30">
        <f t="shared" si="66"/>
        <v>0</v>
      </c>
      <c r="AZ59" s="30">
        <f t="shared" si="66"/>
        <v>0</v>
      </c>
      <c r="BA59" s="30">
        <f t="shared" si="66"/>
        <v>0</v>
      </c>
      <c r="BB59" s="30">
        <f t="shared" si="66"/>
        <v>0</v>
      </c>
      <c r="BC59" s="30">
        <f t="shared" si="66"/>
        <v>0</v>
      </c>
      <c r="BD59" s="30">
        <f t="shared" si="66"/>
        <v>0</v>
      </c>
      <c r="BE59" s="30">
        <f t="shared" si="66"/>
        <v>0</v>
      </c>
      <c r="BF59" s="30">
        <f t="shared" si="66"/>
        <v>0</v>
      </c>
      <c r="BG59" s="30">
        <f t="shared" si="66"/>
        <v>0</v>
      </c>
      <c r="BH59" s="30">
        <f t="shared" si="66"/>
        <v>0</v>
      </c>
      <c r="BI59" s="30">
        <f t="shared" si="66"/>
        <v>0</v>
      </c>
      <c r="BJ59" s="30">
        <f t="shared" si="66"/>
        <v>0</v>
      </c>
      <c r="BK59" s="30">
        <f t="shared" si="66"/>
        <v>0</v>
      </c>
      <c r="BL59" s="30">
        <f t="shared" si="66"/>
        <v>0</v>
      </c>
      <c r="BM59" s="30">
        <f t="shared" si="66"/>
        <v>0</v>
      </c>
      <c r="BN59" s="30">
        <f t="shared" si="66"/>
        <v>0</v>
      </c>
      <c r="BO59" s="30">
        <f t="shared" si="66"/>
        <v>0</v>
      </c>
      <c r="BP59" s="30">
        <f t="shared" si="66"/>
        <v>0</v>
      </c>
      <c r="BQ59" s="30">
        <f t="shared" ref="BQ59:CH63" si="67">IF(BQ23=0,0,((BQ5*0.5)+BP23-BQ41)*BQ78*BQ$93*BQ$2)</f>
        <v>0</v>
      </c>
      <c r="BR59" s="30">
        <f t="shared" si="67"/>
        <v>0</v>
      </c>
      <c r="BS59" s="30">
        <f t="shared" si="67"/>
        <v>0</v>
      </c>
      <c r="BT59" s="30">
        <f t="shared" si="67"/>
        <v>0</v>
      </c>
      <c r="BU59" s="30">
        <f t="shared" si="67"/>
        <v>0</v>
      </c>
      <c r="BV59" s="30">
        <f t="shared" si="67"/>
        <v>0</v>
      </c>
      <c r="BW59" s="30">
        <f t="shared" si="67"/>
        <v>0</v>
      </c>
      <c r="BX59" s="30">
        <f t="shared" si="67"/>
        <v>0</v>
      </c>
      <c r="BY59" s="30">
        <f t="shared" si="67"/>
        <v>0</v>
      </c>
      <c r="BZ59" s="30">
        <f t="shared" si="67"/>
        <v>0</v>
      </c>
      <c r="CA59" s="30">
        <f t="shared" si="67"/>
        <v>0</v>
      </c>
      <c r="CB59" s="30">
        <f t="shared" si="67"/>
        <v>0</v>
      </c>
      <c r="CC59" s="30">
        <f t="shared" si="67"/>
        <v>0</v>
      </c>
      <c r="CD59" s="30">
        <f t="shared" si="67"/>
        <v>0</v>
      </c>
      <c r="CE59" s="30">
        <f t="shared" si="67"/>
        <v>0</v>
      </c>
      <c r="CF59" s="30">
        <f t="shared" si="67"/>
        <v>0</v>
      </c>
      <c r="CG59" s="30">
        <f t="shared" si="67"/>
        <v>0</v>
      </c>
      <c r="CH59" s="34">
        <f t="shared" si="67"/>
        <v>0</v>
      </c>
    </row>
    <row r="60" spans="1:86" ht="15.6" x14ac:dyDescent="0.3">
      <c r="A60" s="551"/>
      <c r="B60" s="14" t="str">
        <f t="shared" si="65"/>
        <v>Building Shell</v>
      </c>
      <c r="C60" s="30">
        <f t="shared" ref="C60:C71" si="68">IF(C24=0,0,(C6*0.5)-C42)*C79*C$93*C$2</f>
        <v>0</v>
      </c>
      <c r="D60" s="30">
        <f t="shared" ref="D60:S71" si="69">IF(D24=0,0,((D6*0.5)+C24-D42)*D79*D$93*D$2)</f>
        <v>0</v>
      </c>
      <c r="E60" s="30">
        <f t="shared" si="69"/>
        <v>0</v>
      </c>
      <c r="F60" s="30">
        <f t="shared" si="69"/>
        <v>0</v>
      </c>
      <c r="G60" s="30">
        <f t="shared" si="69"/>
        <v>0</v>
      </c>
      <c r="H60" s="30">
        <f t="shared" si="69"/>
        <v>0</v>
      </c>
      <c r="I60" s="30">
        <f t="shared" si="69"/>
        <v>0</v>
      </c>
      <c r="J60" s="30">
        <f t="shared" si="69"/>
        <v>0</v>
      </c>
      <c r="K60" s="30">
        <f t="shared" si="69"/>
        <v>0</v>
      </c>
      <c r="L60" s="30">
        <f t="shared" si="69"/>
        <v>0</v>
      </c>
      <c r="M60" s="30">
        <f t="shared" si="69"/>
        <v>0</v>
      </c>
      <c r="N60" s="30">
        <f t="shared" si="69"/>
        <v>0</v>
      </c>
      <c r="O60" s="30">
        <f t="shared" si="69"/>
        <v>0</v>
      </c>
      <c r="P60" s="30">
        <f t="shared" si="69"/>
        <v>0</v>
      </c>
      <c r="Q60" s="30">
        <f t="shared" si="69"/>
        <v>0</v>
      </c>
      <c r="R60" s="30">
        <f t="shared" si="69"/>
        <v>0</v>
      </c>
      <c r="S60" s="30">
        <f t="shared" si="69"/>
        <v>0</v>
      </c>
      <c r="T60" s="30">
        <f t="shared" si="66"/>
        <v>0</v>
      </c>
      <c r="U60" s="30">
        <f t="shared" si="66"/>
        <v>0</v>
      </c>
      <c r="V60" s="30">
        <f t="shared" si="66"/>
        <v>0</v>
      </c>
      <c r="W60" s="30">
        <f t="shared" si="66"/>
        <v>0</v>
      </c>
      <c r="X60" s="30">
        <f t="shared" si="66"/>
        <v>0</v>
      </c>
      <c r="Y60" s="30">
        <f t="shared" si="66"/>
        <v>0</v>
      </c>
      <c r="Z60" s="30">
        <f t="shared" si="66"/>
        <v>0</v>
      </c>
      <c r="AA60" s="30">
        <f t="shared" si="66"/>
        <v>0</v>
      </c>
      <c r="AB60" s="30">
        <f t="shared" si="66"/>
        <v>0</v>
      </c>
      <c r="AC60" s="30">
        <f t="shared" si="66"/>
        <v>0</v>
      </c>
      <c r="AD60" s="30">
        <f t="shared" si="66"/>
        <v>0</v>
      </c>
      <c r="AE60" s="30">
        <f t="shared" si="66"/>
        <v>0</v>
      </c>
      <c r="AF60" s="30">
        <f t="shared" si="66"/>
        <v>0</v>
      </c>
      <c r="AG60" s="30">
        <f t="shared" si="66"/>
        <v>0</v>
      </c>
      <c r="AH60" s="30">
        <f t="shared" si="66"/>
        <v>0</v>
      </c>
      <c r="AI60" s="30">
        <f t="shared" si="66"/>
        <v>0</v>
      </c>
      <c r="AJ60" s="30">
        <f t="shared" si="66"/>
        <v>0</v>
      </c>
      <c r="AK60" s="30">
        <f t="shared" si="66"/>
        <v>0</v>
      </c>
      <c r="AL60" s="30">
        <f t="shared" si="66"/>
        <v>0</v>
      </c>
      <c r="AM60" s="30">
        <f t="shared" si="66"/>
        <v>0</v>
      </c>
      <c r="AN60" s="30">
        <f t="shared" si="66"/>
        <v>0</v>
      </c>
      <c r="AO60" s="30">
        <f t="shared" si="66"/>
        <v>0</v>
      </c>
      <c r="AP60" s="30">
        <f t="shared" si="66"/>
        <v>0</v>
      </c>
      <c r="AQ60" s="30">
        <f t="shared" si="66"/>
        <v>0</v>
      </c>
      <c r="AR60" s="30">
        <f t="shared" si="66"/>
        <v>0</v>
      </c>
      <c r="AS60" s="30">
        <f t="shared" si="66"/>
        <v>0</v>
      </c>
      <c r="AT60" s="30">
        <f t="shared" si="66"/>
        <v>0</v>
      </c>
      <c r="AU60" s="30">
        <f t="shared" si="66"/>
        <v>0</v>
      </c>
      <c r="AV60" s="30">
        <f t="shared" si="66"/>
        <v>0</v>
      </c>
      <c r="AW60" s="30">
        <f t="shared" si="66"/>
        <v>0</v>
      </c>
      <c r="AX60" s="30">
        <f t="shared" si="66"/>
        <v>0</v>
      </c>
      <c r="AY60" s="30">
        <f t="shared" si="66"/>
        <v>0</v>
      </c>
      <c r="AZ60" s="30">
        <f t="shared" si="66"/>
        <v>0</v>
      </c>
      <c r="BA60" s="30">
        <f t="shared" si="66"/>
        <v>0</v>
      </c>
      <c r="BB60" s="30">
        <f t="shared" si="66"/>
        <v>0</v>
      </c>
      <c r="BC60" s="30">
        <f t="shared" si="66"/>
        <v>0</v>
      </c>
      <c r="BD60" s="30">
        <f t="shared" si="66"/>
        <v>0</v>
      </c>
      <c r="BE60" s="30">
        <f t="shared" si="66"/>
        <v>0</v>
      </c>
      <c r="BF60" s="30">
        <f t="shared" si="66"/>
        <v>0</v>
      </c>
      <c r="BG60" s="30">
        <f t="shared" si="66"/>
        <v>0</v>
      </c>
      <c r="BH60" s="30">
        <f t="shared" si="66"/>
        <v>0</v>
      </c>
      <c r="BI60" s="30">
        <f t="shared" si="66"/>
        <v>0</v>
      </c>
      <c r="BJ60" s="30">
        <f t="shared" si="66"/>
        <v>0</v>
      </c>
      <c r="BK60" s="30">
        <f t="shared" si="66"/>
        <v>0</v>
      </c>
      <c r="BL60" s="30">
        <f t="shared" si="66"/>
        <v>0</v>
      </c>
      <c r="BM60" s="30">
        <f t="shared" si="66"/>
        <v>0</v>
      </c>
      <c r="BN60" s="30">
        <f t="shared" si="66"/>
        <v>0</v>
      </c>
      <c r="BO60" s="30">
        <f t="shared" si="66"/>
        <v>0</v>
      </c>
      <c r="BP60" s="30">
        <f t="shared" si="66"/>
        <v>0</v>
      </c>
      <c r="BQ60" s="30">
        <f t="shared" si="67"/>
        <v>0</v>
      </c>
      <c r="BR60" s="30">
        <f t="shared" si="67"/>
        <v>0</v>
      </c>
      <c r="BS60" s="30">
        <f t="shared" si="67"/>
        <v>0</v>
      </c>
      <c r="BT60" s="30">
        <f t="shared" si="67"/>
        <v>0</v>
      </c>
      <c r="BU60" s="30">
        <f t="shared" si="67"/>
        <v>0</v>
      </c>
      <c r="BV60" s="30">
        <f t="shared" si="67"/>
        <v>0</v>
      </c>
      <c r="BW60" s="30">
        <f t="shared" si="67"/>
        <v>0</v>
      </c>
      <c r="BX60" s="30">
        <f t="shared" si="67"/>
        <v>0</v>
      </c>
      <c r="BY60" s="30">
        <f t="shared" si="67"/>
        <v>0</v>
      </c>
      <c r="BZ60" s="30">
        <f t="shared" si="67"/>
        <v>0</v>
      </c>
      <c r="CA60" s="30">
        <f t="shared" si="67"/>
        <v>0</v>
      </c>
      <c r="CB60" s="30">
        <f t="shared" si="67"/>
        <v>0</v>
      </c>
      <c r="CC60" s="30">
        <f t="shared" si="67"/>
        <v>0</v>
      </c>
      <c r="CD60" s="30">
        <f t="shared" si="67"/>
        <v>0</v>
      </c>
      <c r="CE60" s="30">
        <f t="shared" si="67"/>
        <v>0</v>
      </c>
      <c r="CF60" s="30">
        <f t="shared" si="67"/>
        <v>0</v>
      </c>
      <c r="CG60" s="30">
        <f t="shared" si="67"/>
        <v>0</v>
      </c>
      <c r="CH60" s="34">
        <f t="shared" si="67"/>
        <v>0</v>
      </c>
    </row>
    <row r="61" spans="1:86" ht="15.6" x14ac:dyDescent="0.3">
      <c r="A61" s="551"/>
      <c r="B61" s="14" t="str">
        <f t="shared" si="65"/>
        <v>Cooking</v>
      </c>
      <c r="C61" s="30">
        <f t="shared" si="68"/>
        <v>0</v>
      </c>
      <c r="D61" s="30">
        <f t="shared" si="69"/>
        <v>0</v>
      </c>
      <c r="E61" s="30">
        <f t="shared" ref="E61:BP64" si="70">IF(E25=0,0,((E7*0.5)+D25-E43)*E80*E$93*E$2)</f>
        <v>0</v>
      </c>
      <c r="F61" s="30">
        <f t="shared" si="70"/>
        <v>0</v>
      </c>
      <c r="G61" s="30">
        <f t="shared" si="70"/>
        <v>0</v>
      </c>
      <c r="H61" s="30">
        <f t="shared" si="70"/>
        <v>0</v>
      </c>
      <c r="I61" s="30">
        <f t="shared" si="70"/>
        <v>0</v>
      </c>
      <c r="J61" s="30">
        <f t="shared" si="70"/>
        <v>0</v>
      </c>
      <c r="K61" s="30">
        <f t="shared" si="70"/>
        <v>0</v>
      </c>
      <c r="L61" s="30">
        <f t="shared" si="70"/>
        <v>0</v>
      </c>
      <c r="M61" s="30">
        <f t="shared" si="70"/>
        <v>0</v>
      </c>
      <c r="N61" s="30">
        <f t="shared" si="70"/>
        <v>0</v>
      </c>
      <c r="O61" s="30">
        <f t="shared" si="70"/>
        <v>0</v>
      </c>
      <c r="P61" s="30">
        <f t="shared" si="70"/>
        <v>0</v>
      </c>
      <c r="Q61" s="30">
        <f t="shared" si="70"/>
        <v>0</v>
      </c>
      <c r="R61" s="30">
        <f t="shared" si="70"/>
        <v>0</v>
      </c>
      <c r="S61" s="30">
        <f t="shared" si="70"/>
        <v>0</v>
      </c>
      <c r="T61" s="30">
        <f t="shared" si="70"/>
        <v>0</v>
      </c>
      <c r="U61" s="30">
        <f t="shared" si="70"/>
        <v>0</v>
      </c>
      <c r="V61" s="30">
        <f t="shared" si="70"/>
        <v>0</v>
      </c>
      <c r="W61" s="30">
        <f t="shared" si="70"/>
        <v>0</v>
      </c>
      <c r="X61" s="30">
        <f t="shared" si="70"/>
        <v>0</v>
      </c>
      <c r="Y61" s="30">
        <f t="shared" si="70"/>
        <v>0</v>
      </c>
      <c r="Z61" s="30">
        <f t="shared" si="70"/>
        <v>0</v>
      </c>
      <c r="AA61" s="30">
        <f t="shared" si="70"/>
        <v>0</v>
      </c>
      <c r="AB61" s="30">
        <f t="shared" si="70"/>
        <v>0</v>
      </c>
      <c r="AC61" s="30">
        <f t="shared" si="70"/>
        <v>0</v>
      </c>
      <c r="AD61" s="30">
        <f t="shared" si="70"/>
        <v>0</v>
      </c>
      <c r="AE61" s="30">
        <f t="shared" si="70"/>
        <v>0</v>
      </c>
      <c r="AF61" s="30">
        <f t="shared" si="70"/>
        <v>0</v>
      </c>
      <c r="AG61" s="30">
        <f t="shared" si="70"/>
        <v>0</v>
      </c>
      <c r="AH61" s="30">
        <f t="shared" si="70"/>
        <v>0</v>
      </c>
      <c r="AI61" s="30">
        <f t="shared" si="70"/>
        <v>0</v>
      </c>
      <c r="AJ61" s="30">
        <f t="shared" si="70"/>
        <v>0</v>
      </c>
      <c r="AK61" s="30">
        <f t="shared" si="70"/>
        <v>0</v>
      </c>
      <c r="AL61" s="30">
        <f t="shared" si="70"/>
        <v>0</v>
      </c>
      <c r="AM61" s="30">
        <f t="shared" si="70"/>
        <v>0</v>
      </c>
      <c r="AN61" s="30">
        <f t="shared" si="70"/>
        <v>0</v>
      </c>
      <c r="AO61" s="30">
        <f t="shared" si="70"/>
        <v>0</v>
      </c>
      <c r="AP61" s="30">
        <f t="shared" si="70"/>
        <v>0</v>
      </c>
      <c r="AQ61" s="30">
        <f t="shared" si="70"/>
        <v>0</v>
      </c>
      <c r="AR61" s="30">
        <f t="shared" si="70"/>
        <v>0</v>
      </c>
      <c r="AS61" s="30">
        <f t="shared" si="70"/>
        <v>0</v>
      </c>
      <c r="AT61" s="30">
        <f t="shared" si="70"/>
        <v>0</v>
      </c>
      <c r="AU61" s="30">
        <f t="shared" si="70"/>
        <v>0</v>
      </c>
      <c r="AV61" s="30">
        <f t="shared" si="70"/>
        <v>0</v>
      </c>
      <c r="AW61" s="30">
        <f t="shared" si="70"/>
        <v>0</v>
      </c>
      <c r="AX61" s="30">
        <f t="shared" si="70"/>
        <v>0</v>
      </c>
      <c r="AY61" s="30">
        <f t="shared" si="70"/>
        <v>0</v>
      </c>
      <c r="AZ61" s="30">
        <f t="shared" si="70"/>
        <v>0</v>
      </c>
      <c r="BA61" s="30">
        <f t="shared" si="70"/>
        <v>0</v>
      </c>
      <c r="BB61" s="30">
        <f t="shared" si="70"/>
        <v>0</v>
      </c>
      <c r="BC61" s="30">
        <f t="shared" si="70"/>
        <v>0</v>
      </c>
      <c r="BD61" s="30">
        <f t="shared" si="70"/>
        <v>0</v>
      </c>
      <c r="BE61" s="30">
        <f t="shared" si="70"/>
        <v>0</v>
      </c>
      <c r="BF61" s="30">
        <f t="shared" si="70"/>
        <v>0</v>
      </c>
      <c r="BG61" s="30">
        <f t="shared" si="70"/>
        <v>0</v>
      </c>
      <c r="BH61" s="30">
        <f t="shared" si="70"/>
        <v>0</v>
      </c>
      <c r="BI61" s="30">
        <f t="shared" si="70"/>
        <v>0</v>
      </c>
      <c r="BJ61" s="30">
        <f t="shared" si="70"/>
        <v>0</v>
      </c>
      <c r="BK61" s="30">
        <f t="shared" si="70"/>
        <v>0</v>
      </c>
      <c r="BL61" s="30">
        <f t="shared" si="70"/>
        <v>0</v>
      </c>
      <c r="BM61" s="30">
        <f t="shared" si="70"/>
        <v>0</v>
      </c>
      <c r="BN61" s="30">
        <f t="shared" si="70"/>
        <v>0</v>
      </c>
      <c r="BO61" s="30">
        <f t="shared" si="70"/>
        <v>0</v>
      </c>
      <c r="BP61" s="30">
        <f t="shared" si="70"/>
        <v>0</v>
      </c>
      <c r="BQ61" s="30">
        <f t="shared" si="67"/>
        <v>0</v>
      </c>
      <c r="BR61" s="30">
        <f t="shared" si="67"/>
        <v>0</v>
      </c>
      <c r="BS61" s="30">
        <f t="shared" si="67"/>
        <v>0</v>
      </c>
      <c r="BT61" s="30">
        <f t="shared" si="67"/>
        <v>0</v>
      </c>
      <c r="BU61" s="30">
        <f t="shared" si="67"/>
        <v>0</v>
      </c>
      <c r="BV61" s="30">
        <f t="shared" si="67"/>
        <v>0</v>
      </c>
      <c r="BW61" s="30">
        <f t="shared" si="67"/>
        <v>0</v>
      </c>
      <c r="BX61" s="30">
        <f t="shared" si="67"/>
        <v>0</v>
      </c>
      <c r="BY61" s="30">
        <f t="shared" si="67"/>
        <v>0</v>
      </c>
      <c r="BZ61" s="30">
        <f t="shared" si="67"/>
        <v>0</v>
      </c>
      <c r="CA61" s="30">
        <f t="shared" si="67"/>
        <v>0</v>
      </c>
      <c r="CB61" s="30">
        <f t="shared" si="67"/>
        <v>0</v>
      </c>
      <c r="CC61" s="30">
        <f t="shared" si="67"/>
        <v>0</v>
      </c>
      <c r="CD61" s="30">
        <f t="shared" si="67"/>
        <v>0</v>
      </c>
      <c r="CE61" s="30">
        <f t="shared" si="67"/>
        <v>0</v>
      </c>
      <c r="CF61" s="30">
        <f t="shared" si="67"/>
        <v>0</v>
      </c>
      <c r="CG61" s="30">
        <f t="shared" si="67"/>
        <v>0</v>
      </c>
      <c r="CH61" s="34">
        <f t="shared" si="67"/>
        <v>0</v>
      </c>
    </row>
    <row r="62" spans="1:86" ht="15.6" x14ac:dyDescent="0.3">
      <c r="A62" s="551"/>
      <c r="B62" s="14" t="str">
        <f t="shared" si="65"/>
        <v>Cooling</v>
      </c>
      <c r="C62" s="30">
        <f t="shared" si="68"/>
        <v>0</v>
      </c>
      <c r="D62" s="30">
        <f t="shared" si="69"/>
        <v>0</v>
      </c>
      <c r="E62" s="30">
        <f t="shared" si="70"/>
        <v>0</v>
      </c>
      <c r="F62" s="30">
        <f t="shared" si="70"/>
        <v>0</v>
      </c>
      <c r="G62" s="30">
        <f t="shared" si="70"/>
        <v>0</v>
      </c>
      <c r="H62" s="30">
        <f t="shared" si="70"/>
        <v>0</v>
      </c>
      <c r="I62" s="30">
        <f t="shared" si="70"/>
        <v>0</v>
      </c>
      <c r="J62" s="30">
        <f t="shared" si="70"/>
        <v>0</v>
      </c>
      <c r="K62" s="30">
        <f t="shared" si="70"/>
        <v>0</v>
      </c>
      <c r="L62" s="30">
        <f t="shared" si="70"/>
        <v>0</v>
      </c>
      <c r="M62" s="30">
        <f t="shared" si="70"/>
        <v>0</v>
      </c>
      <c r="N62" s="30">
        <f t="shared" si="70"/>
        <v>0</v>
      </c>
      <c r="O62" s="30">
        <f t="shared" si="70"/>
        <v>0</v>
      </c>
      <c r="P62" s="30">
        <f t="shared" si="70"/>
        <v>0</v>
      </c>
      <c r="Q62" s="30">
        <f t="shared" si="70"/>
        <v>0</v>
      </c>
      <c r="R62" s="30">
        <f t="shared" si="70"/>
        <v>0</v>
      </c>
      <c r="S62" s="30">
        <f t="shared" si="70"/>
        <v>0</v>
      </c>
      <c r="T62" s="30">
        <f t="shared" si="70"/>
        <v>0</v>
      </c>
      <c r="U62" s="30">
        <f t="shared" si="70"/>
        <v>0</v>
      </c>
      <c r="V62" s="30">
        <f t="shared" si="70"/>
        <v>0</v>
      </c>
      <c r="W62" s="30">
        <f t="shared" si="70"/>
        <v>0</v>
      </c>
      <c r="X62" s="30">
        <f t="shared" si="70"/>
        <v>0</v>
      </c>
      <c r="Y62" s="30">
        <f t="shared" si="70"/>
        <v>0</v>
      </c>
      <c r="Z62" s="30">
        <f t="shared" si="70"/>
        <v>0</v>
      </c>
      <c r="AA62" s="30">
        <f t="shared" si="70"/>
        <v>0</v>
      </c>
      <c r="AB62" s="30">
        <f t="shared" si="70"/>
        <v>0</v>
      </c>
      <c r="AC62" s="30">
        <f t="shared" si="70"/>
        <v>0</v>
      </c>
      <c r="AD62" s="30">
        <f t="shared" si="70"/>
        <v>0</v>
      </c>
      <c r="AE62" s="30">
        <f t="shared" si="70"/>
        <v>0</v>
      </c>
      <c r="AF62" s="30">
        <f t="shared" si="70"/>
        <v>0</v>
      </c>
      <c r="AG62" s="30">
        <f t="shared" si="70"/>
        <v>0</v>
      </c>
      <c r="AH62" s="30">
        <f t="shared" si="70"/>
        <v>0</v>
      </c>
      <c r="AI62" s="30">
        <f t="shared" si="70"/>
        <v>0</v>
      </c>
      <c r="AJ62" s="30">
        <f t="shared" si="70"/>
        <v>0</v>
      </c>
      <c r="AK62" s="30">
        <f t="shared" si="70"/>
        <v>0</v>
      </c>
      <c r="AL62" s="30">
        <f t="shared" si="70"/>
        <v>0</v>
      </c>
      <c r="AM62" s="30">
        <f t="shared" si="70"/>
        <v>0</v>
      </c>
      <c r="AN62" s="30">
        <f t="shared" si="70"/>
        <v>0</v>
      </c>
      <c r="AO62" s="30">
        <f t="shared" si="70"/>
        <v>0</v>
      </c>
      <c r="AP62" s="30">
        <f t="shared" si="70"/>
        <v>0</v>
      </c>
      <c r="AQ62" s="30">
        <f t="shared" si="70"/>
        <v>0</v>
      </c>
      <c r="AR62" s="30">
        <f t="shared" si="70"/>
        <v>0</v>
      </c>
      <c r="AS62" s="30">
        <f t="shared" si="70"/>
        <v>0</v>
      </c>
      <c r="AT62" s="30">
        <f t="shared" si="70"/>
        <v>0</v>
      </c>
      <c r="AU62" s="30">
        <f t="shared" si="70"/>
        <v>0</v>
      </c>
      <c r="AV62" s="30">
        <f t="shared" si="70"/>
        <v>0</v>
      </c>
      <c r="AW62" s="30">
        <f t="shared" si="70"/>
        <v>0</v>
      </c>
      <c r="AX62" s="30">
        <f t="shared" si="70"/>
        <v>0</v>
      </c>
      <c r="AY62" s="30">
        <f t="shared" si="70"/>
        <v>0</v>
      </c>
      <c r="AZ62" s="30">
        <f t="shared" si="70"/>
        <v>0</v>
      </c>
      <c r="BA62" s="30">
        <f t="shared" si="70"/>
        <v>0</v>
      </c>
      <c r="BB62" s="30">
        <f t="shared" si="70"/>
        <v>0</v>
      </c>
      <c r="BC62" s="30">
        <f t="shared" si="70"/>
        <v>0</v>
      </c>
      <c r="BD62" s="30">
        <f t="shared" si="70"/>
        <v>0</v>
      </c>
      <c r="BE62" s="30">
        <f t="shared" si="70"/>
        <v>0</v>
      </c>
      <c r="BF62" s="30">
        <f t="shared" si="70"/>
        <v>0</v>
      </c>
      <c r="BG62" s="30">
        <f t="shared" si="70"/>
        <v>0</v>
      </c>
      <c r="BH62" s="30">
        <f t="shared" si="70"/>
        <v>0</v>
      </c>
      <c r="BI62" s="30">
        <f t="shared" si="70"/>
        <v>0</v>
      </c>
      <c r="BJ62" s="30">
        <f t="shared" si="70"/>
        <v>0</v>
      </c>
      <c r="BK62" s="30">
        <f t="shared" si="70"/>
        <v>0</v>
      </c>
      <c r="BL62" s="30">
        <f t="shared" si="70"/>
        <v>0</v>
      </c>
      <c r="BM62" s="30">
        <f t="shared" si="70"/>
        <v>0</v>
      </c>
      <c r="BN62" s="30">
        <f t="shared" si="70"/>
        <v>0</v>
      </c>
      <c r="BO62" s="30">
        <f t="shared" si="70"/>
        <v>0</v>
      </c>
      <c r="BP62" s="30">
        <f t="shared" si="70"/>
        <v>0</v>
      </c>
      <c r="BQ62" s="30">
        <f t="shared" si="67"/>
        <v>0</v>
      </c>
      <c r="BR62" s="30">
        <f t="shared" si="67"/>
        <v>0</v>
      </c>
      <c r="BS62" s="30">
        <f t="shared" si="67"/>
        <v>0</v>
      </c>
      <c r="BT62" s="30">
        <f t="shared" si="67"/>
        <v>0</v>
      </c>
      <c r="BU62" s="30">
        <f t="shared" si="67"/>
        <v>0</v>
      </c>
      <c r="BV62" s="30">
        <f t="shared" si="67"/>
        <v>0</v>
      </c>
      <c r="BW62" s="30">
        <f t="shared" si="67"/>
        <v>0</v>
      </c>
      <c r="BX62" s="30">
        <f t="shared" si="67"/>
        <v>0</v>
      </c>
      <c r="BY62" s="30">
        <f t="shared" si="67"/>
        <v>0</v>
      </c>
      <c r="BZ62" s="30">
        <f t="shared" si="67"/>
        <v>0</v>
      </c>
      <c r="CA62" s="30">
        <f t="shared" si="67"/>
        <v>0</v>
      </c>
      <c r="CB62" s="30">
        <f t="shared" si="67"/>
        <v>0</v>
      </c>
      <c r="CC62" s="30">
        <f t="shared" si="67"/>
        <v>0</v>
      </c>
      <c r="CD62" s="30">
        <f t="shared" si="67"/>
        <v>0</v>
      </c>
      <c r="CE62" s="30">
        <f t="shared" si="67"/>
        <v>0</v>
      </c>
      <c r="CF62" s="30">
        <f t="shared" si="67"/>
        <v>0</v>
      </c>
      <c r="CG62" s="30">
        <f t="shared" si="67"/>
        <v>0</v>
      </c>
      <c r="CH62" s="34">
        <f t="shared" si="67"/>
        <v>0</v>
      </c>
    </row>
    <row r="63" spans="1:86" ht="15.6" x14ac:dyDescent="0.3">
      <c r="A63" s="551"/>
      <c r="B63" s="14" t="str">
        <f t="shared" si="65"/>
        <v>Ext Lighting</v>
      </c>
      <c r="C63" s="30">
        <f t="shared" si="68"/>
        <v>0</v>
      </c>
      <c r="D63" s="30">
        <f t="shared" si="69"/>
        <v>0</v>
      </c>
      <c r="E63" s="30">
        <f t="shared" si="70"/>
        <v>0</v>
      </c>
      <c r="F63" s="30">
        <f t="shared" si="70"/>
        <v>0</v>
      </c>
      <c r="G63" s="30">
        <f t="shared" si="70"/>
        <v>0</v>
      </c>
      <c r="H63" s="30">
        <f t="shared" si="70"/>
        <v>0</v>
      </c>
      <c r="I63" s="30">
        <f t="shared" si="70"/>
        <v>0</v>
      </c>
      <c r="J63" s="30">
        <f t="shared" si="70"/>
        <v>0</v>
      </c>
      <c r="K63" s="30">
        <f t="shared" si="70"/>
        <v>0</v>
      </c>
      <c r="L63" s="30">
        <f t="shared" si="70"/>
        <v>0</v>
      </c>
      <c r="M63" s="30">
        <f t="shared" si="70"/>
        <v>0</v>
      </c>
      <c r="N63" s="30">
        <f t="shared" si="70"/>
        <v>0</v>
      </c>
      <c r="O63" s="30">
        <f t="shared" si="70"/>
        <v>0</v>
      </c>
      <c r="P63" s="30">
        <f t="shared" si="70"/>
        <v>0</v>
      </c>
      <c r="Q63" s="30">
        <f t="shared" si="70"/>
        <v>0</v>
      </c>
      <c r="R63" s="30">
        <f t="shared" si="70"/>
        <v>0</v>
      </c>
      <c r="S63" s="30">
        <f t="shared" si="70"/>
        <v>0</v>
      </c>
      <c r="T63" s="30">
        <f t="shared" si="70"/>
        <v>0</v>
      </c>
      <c r="U63" s="30">
        <f t="shared" si="70"/>
        <v>0</v>
      </c>
      <c r="V63" s="30">
        <f t="shared" si="70"/>
        <v>0</v>
      </c>
      <c r="W63" s="30">
        <f t="shared" si="70"/>
        <v>0</v>
      </c>
      <c r="X63" s="30">
        <f t="shared" si="70"/>
        <v>0</v>
      </c>
      <c r="Y63" s="30">
        <f t="shared" si="70"/>
        <v>0</v>
      </c>
      <c r="Z63" s="30">
        <f t="shared" si="70"/>
        <v>0</v>
      </c>
      <c r="AA63" s="30">
        <f t="shared" si="70"/>
        <v>0</v>
      </c>
      <c r="AB63" s="30">
        <f t="shared" si="70"/>
        <v>0</v>
      </c>
      <c r="AC63" s="30">
        <f t="shared" si="70"/>
        <v>0</v>
      </c>
      <c r="AD63" s="30">
        <f t="shared" si="70"/>
        <v>0</v>
      </c>
      <c r="AE63" s="30">
        <f t="shared" si="70"/>
        <v>0</v>
      </c>
      <c r="AF63" s="30">
        <f t="shared" si="70"/>
        <v>0</v>
      </c>
      <c r="AG63" s="30">
        <f t="shared" si="70"/>
        <v>0</v>
      </c>
      <c r="AH63" s="30">
        <f t="shared" si="70"/>
        <v>0</v>
      </c>
      <c r="AI63" s="30">
        <f t="shared" si="70"/>
        <v>0</v>
      </c>
      <c r="AJ63" s="30">
        <f t="shared" si="70"/>
        <v>0</v>
      </c>
      <c r="AK63" s="30">
        <f t="shared" si="70"/>
        <v>0</v>
      </c>
      <c r="AL63" s="30">
        <f t="shared" si="70"/>
        <v>0</v>
      </c>
      <c r="AM63" s="30">
        <f t="shared" si="70"/>
        <v>0</v>
      </c>
      <c r="AN63" s="30">
        <f t="shared" si="70"/>
        <v>0</v>
      </c>
      <c r="AO63" s="30">
        <f t="shared" si="70"/>
        <v>0</v>
      </c>
      <c r="AP63" s="30">
        <f t="shared" si="70"/>
        <v>0</v>
      </c>
      <c r="AQ63" s="30">
        <f t="shared" si="70"/>
        <v>0</v>
      </c>
      <c r="AR63" s="30">
        <f t="shared" si="70"/>
        <v>0</v>
      </c>
      <c r="AS63" s="30">
        <f t="shared" si="70"/>
        <v>0</v>
      </c>
      <c r="AT63" s="30">
        <f t="shared" si="70"/>
        <v>0</v>
      </c>
      <c r="AU63" s="30">
        <f t="shared" si="70"/>
        <v>0</v>
      </c>
      <c r="AV63" s="30">
        <f t="shared" si="70"/>
        <v>0</v>
      </c>
      <c r="AW63" s="30">
        <f t="shared" si="70"/>
        <v>0</v>
      </c>
      <c r="AX63" s="30">
        <f t="shared" si="70"/>
        <v>0</v>
      </c>
      <c r="AY63" s="30">
        <f t="shared" si="70"/>
        <v>0</v>
      </c>
      <c r="AZ63" s="30">
        <f t="shared" si="70"/>
        <v>0</v>
      </c>
      <c r="BA63" s="30">
        <f t="shared" si="70"/>
        <v>0</v>
      </c>
      <c r="BB63" s="30">
        <f t="shared" si="70"/>
        <v>0</v>
      </c>
      <c r="BC63" s="30">
        <f t="shared" si="70"/>
        <v>0</v>
      </c>
      <c r="BD63" s="30">
        <f t="shared" si="70"/>
        <v>0</v>
      </c>
      <c r="BE63" s="30">
        <f t="shared" si="70"/>
        <v>0</v>
      </c>
      <c r="BF63" s="30">
        <f t="shared" si="70"/>
        <v>0</v>
      </c>
      <c r="BG63" s="30">
        <f t="shared" si="70"/>
        <v>0</v>
      </c>
      <c r="BH63" s="30">
        <f t="shared" si="70"/>
        <v>0</v>
      </c>
      <c r="BI63" s="30">
        <f t="shared" si="70"/>
        <v>0</v>
      </c>
      <c r="BJ63" s="30">
        <f t="shared" si="70"/>
        <v>0</v>
      </c>
      <c r="BK63" s="30">
        <f t="shared" si="70"/>
        <v>0</v>
      </c>
      <c r="BL63" s="30">
        <f t="shared" si="70"/>
        <v>0</v>
      </c>
      <c r="BM63" s="30">
        <f t="shared" si="70"/>
        <v>0</v>
      </c>
      <c r="BN63" s="30">
        <f t="shared" si="70"/>
        <v>0</v>
      </c>
      <c r="BO63" s="30">
        <f t="shared" si="70"/>
        <v>0</v>
      </c>
      <c r="BP63" s="30">
        <f t="shared" si="70"/>
        <v>0</v>
      </c>
      <c r="BQ63" s="30">
        <f t="shared" si="67"/>
        <v>0</v>
      </c>
      <c r="BR63" s="30">
        <f t="shared" si="67"/>
        <v>0</v>
      </c>
      <c r="BS63" s="30">
        <f t="shared" si="67"/>
        <v>0</v>
      </c>
      <c r="BT63" s="30">
        <f t="shared" si="67"/>
        <v>0</v>
      </c>
      <c r="BU63" s="30">
        <f t="shared" si="67"/>
        <v>0</v>
      </c>
      <c r="BV63" s="30">
        <f t="shared" si="67"/>
        <v>0</v>
      </c>
      <c r="BW63" s="30">
        <f t="shared" si="67"/>
        <v>0</v>
      </c>
      <c r="BX63" s="30">
        <f t="shared" si="67"/>
        <v>0</v>
      </c>
      <c r="BY63" s="30">
        <f t="shared" si="67"/>
        <v>0</v>
      </c>
      <c r="BZ63" s="30">
        <f t="shared" si="67"/>
        <v>0</v>
      </c>
      <c r="CA63" s="30">
        <f t="shared" si="67"/>
        <v>0</v>
      </c>
      <c r="CB63" s="30">
        <f t="shared" si="67"/>
        <v>0</v>
      </c>
      <c r="CC63" s="30">
        <f t="shared" si="67"/>
        <v>0</v>
      </c>
      <c r="CD63" s="30">
        <f t="shared" si="67"/>
        <v>0</v>
      </c>
      <c r="CE63" s="30">
        <f t="shared" si="67"/>
        <v>0</v>
      </c>
      <c r="CF63" s="30">
        <f t="shared" si="67"/>
        <v>0</v>
      </c>
      <c r="CG63" s="30">
        <f t="shared" si="67"/>
        <v>0</v>
      </c>
      <c r="CH63" s="34">
        <f t="shared" si="67"/>
        <v>0</v>
      </c>
    </row>
    <row r="64" spans="1:86" ht="15.6" x14ac:dyDescent="0.3">
      <c r="A64" s="551"/>
      <c r="B64" s="14" t="str">
        <f t="shared" si="65"/>
        <v>Heating</v>
      </c>
      <c r="C64" s="30">
        <f t="shared" si="68"/>
        <v>0</v>
      </c>
      <c r="D64" s="30">
        <f t="shared" si="69"/>
        <v>0</v>
      </c>
      <c r="E64" s="30">
        <f t="shared" si="70"/>
        <v>0</v>
      </c>
      <c r="F64" s="30">
        <f t="shared" si="70"/>
        <v>0</v>
      </c>
      <c r="G64" s="30">
        <f t="shared" si="70"/>
        <v>0</v>
      </c>
      <c r="H64" s="30">
        <f t="shared" si="70"/>
        <v>0</v>
      </c>
      <c r="I64" s="30">
        <f t="shared" si="70"/>
        <v>0</v>
      </c>
      <c r="J64" s="30">
        <f t="shared" si="70"/>
        <v>0</v>
      </c>
      <c r="K64" s="30">
        <f t="shared" si="70"/>
        <v>0</v>
      </c>
      <c r="L64" s="30">
        <f t="shared" si="70"/>
        <v>0</v>
      </c>
      <c r="M64" s="30">
        <f t="shared" si="70"/>
        <v>0</v>
      </c>
      <c r="N64" s="30">
        <f t="shared" si="70"/>
        <v>0</v>
      </c>
      <c r="O64" s="30">
        <f t="shared" si="70"/>
        <v>0</v>
      </c>
      <c r="P64" s="30">
        <f t="shared" si="70"/>
        <v>0</v>
      </c>
      <c r="Q64" s="30">
        <f t="shared" si="70"/>
        <v>0</v>
      </c>
      <c r="R64" s="30">
        <f t="shared" si="70"/>
        <v>0</v>
      </c>
      <c r="S64" s="30">
        <f t="shared" si="70"/>
        <v>0</v>
      </c>
      <c r="T64" s="30">
        <f t="shared" si="70"/>
        <v>0</v>
      </c>
      <c r="U64" s="30">
        <f t="shared" si="70"/>
        <v>0</v>
      </c>
      <c r="V64" s="30">
        <f t="shared" si="70"/>
        <v>0</v>
      </c>
      <c r="W64" s="30">
        <f t="shared" si="70"/>
        <v>0</v>
      </c>
      <c r="X64" s="30">
        <f t="shared" si="70"/>
        <v>0</v>
      </c>
      <c r="Y64" s="30">
        <f t="shared" si="70"/>
        <v>0</v>
      </c>
      <c r="Z64" s="30">
        <f t="shared" si="70"/>
        <v>0</v>
      </c>
      <c r="AA64" s="30">
        <f t="shared" si="70"/>
        <v>0</v>
      </c>
      <c r="AB64" s="30">
        <f t="shared" si="70"/>
        <v>0</v>
      </c>
      <c r="AC64" s="30">
        <f t="shared" si="70"/>
        <v>0</v>
      </c>
      <c r="AD64" s="30">
        <f t="shared" si="70"/>
        <v>0</v>
      </c>
      <c r="AE64" s="30">
        <f t="shared" si="70"/>
        <v>0</v>
      </c>
      <c r="AF64" s="30">
        <f t="shared" si="70"/>
        <v>0</v>
      </c>
      <c r="AG64" s="30">
        <f t="shared" si="70"/>
        <v>0</v>
      </c>
      <c r="AH64" s="30">
        <f t="shared" si="70"/>
        <v>0</v>
      </c>
      <c r="AI64" s="30">
        <f t="shared" si="70"/>
        <v>0</v>
      </c>
      <c r="AJ64" s="30">
        <f t="shared" si="70"/>
        <v>0</v>
      </c>
      <c r="AK64" s="30">
        <f t="shared" si="70"/>
        <v>0</v>
      </c>
      <c r="AL64" s="30">
        <f t="shared" si="70"/>
        <v>0</v>
      </c>
      <c r="AM64" s="30">
        <f t="shared" si="70"/>
        <v>0</v>
      </c>
      <c r="AN64" s="30">
        <f t="shared" si="70"/>
        <v>0</v>
      </c>
      <c r="AO64" s="30">
        <f t="shared" si="70"/>
        <v>0</v>
      </c>
      <c r="AP64" s="30">
        <f t="shared" si="70"/>
        <v>0</v>
      </c>
      <c r="AQ64" s="30">
        <f t="shared" si="70"/>
        <v>0</v>
      </c>
      <c r="AR64" s="30">
        <f t="shared" si="70"/>
        <v>0</v>
      </c>
      <c r="AS64" s="30">
        <f t="shared" si="70"/>
        <v>0</v>
      </c>
      <c r="AT64" s="30">
        <f t="shared" si="70"/>
        <v>0</v>
      </c>
      <c r="AU64" s="30">
        <f t="shared" si="70"/>
        <v>0</v>
      </c>
      <c r="AV64" s="30">
        <f t="shared" si="70"/>
        <v>0</v>
      </c>
      <c r="AW64" s="30">
        <f t="shared" si="70"/>
        <v>0</v>
      </c>
      <c r="AX64" s="30">
        <f t="shared" si="70"/>
        <v>0</v>
      </c>
      <c r="AY64" s="30">
        <f t="shared" si="70"/>
        <v>0</v>
      </c>
      <c r="AZ64" s="30">
        <f t="shared" si="70"/>
        <v>0</v>
      </c>
      <c r="BA64" s="30">
        <f t="shared" si="70"/>
        <v>0</v>
      </c>
      <c r="BB64" s="30">
        <f t="shared" si="70"/>
        <v>0</v>
      </c>
      <c r="BC64" s="30">
        <f t="shared" si="70"/>
        <v>0</v>
      </c>
      <c r="BD64" s="30">
        <f t="shared" si="70"/>
        <v>0</v>
      </c>
      <c r="BE64" s="30">
        <f t="shared" si="70"/>
        <v>0</v>
      </c>
      <c r="BF64" s="30">
        <f t="shared" si="70"/>
        <v>0</v>
      </c>
      <c r="BG64" s="30">
        <f t="shared" si="70"/>
        <v>0</v>
      </c>
      <c r="BH64" s="30">
        <f t="shared" si="70"/>
        <v>0</v>
      </c>
      <c r="BI64" s="30">
        <f t="shared" si="70"/>
        <v>0</v>
      </c>
      <c r="BJ64" s="30">
        <f t="shared" si="70"/>
        <v>0</v>
      </c>
      <c r="BK64" s="30">
        <f t="shared" si="70"/>
        <v>0</v>
      </c>
      <c r="BL64" s="30">
        <f t="shared" si="70"/>
        <v>0</v>
      </c>
      <c r="BM64" s="30">
        <f t="shared" si="70"/>
        <v>0</v>
      </c>
      <c r="BN64" s="30">
        <f t="shared" si="70"/>
        <v>0</v>
      </c>
      <c r="BO64" s="30">
        <f t="shared" si="70"/>
        <v>0</v>
      </c>
      <c r="BP64" s="30">
        <f t="shared" ref="BP64:CH67" si="71">IF(BP28=0,0,((BP10*0.5)+BO28-BP46)*BP83*BP$93*BP$2)</f>
        <v>0</v>
      </c>
      <c r="BQ64" s="30">
        <f t="shared" si="71"/>
        <v>0</v>
      </c>
      <c r="BR64" s="30">
        <f t="shared" si="71"/>
        <v>0</v>
      </c>
      <c r="BS64" s="30">
        <f t="shared" si="71"/>
        <v>0</v>
      </c>
      <c r="BT64" s="30">
        <f t="shared" si="71"/>
        <v>0</v>
      </c>
      <c r="BU64" s="30">
        <f t="shared" si="71"/>
        <v>0</v>
      </c>
      <c r="BV64" s="30">
        <f t="shared" si="71"/>
        <v>0</v>
      </c>
      <c r="BW64" s="30">
        <f t="shared" si="71"/>
        <v>0</v>
      </c>
      <c r="BX64" s="30">
        <f t="shared" si="71"/>
        <v>0</v>
      </c>
      <c r="BY64" s="30">
        <f t="shared" si="71"/>
        <v>0</v>
      </c>
      <c r="BZ64" s="30">
        <f t="shared" si="71"/>
        <v>0</v>
      </c>
      <c r="CA64" s="30">
        <f t="shared" si="71"/>
        <v>0</v>
      </c>
      <c r="CB64" s="30">
        <f t="shared" si="71"/>
        <v>0</v>
      </c>
      <c r="CC64" s="30">
        <f t="shared" si="71"/>
        <v>0</v>
      </c>
      <c r="CD64" s="30">
        <f t="shared" si="71"/>
        <v>0</v>
      </c>
      <c r="CE64" s="30">
        <f t="shared" si="71"/>
        <v>0</v>
      </c>
      <c r="CF64" s="30">
        <f t="shared" si="71"/>
        <v>0</v>
      </c>
      <c r="CG64" s="30">
        <f t="shared" si="71"/>
        <v>0</v>
      </c>
      <c r="CH64" s="34">
        <f t="shared" si="71"/>
        <v>0</v>
      </c>
    </row>
    <row r="65" spans="1:88" ht="15.6" x14ac:dyDescent="0.3">
      <c r="A65" s="551"/>
      <c r="B65" s="14" t="str">
        <f t="shared" si="65"/>
        <v>HVAC</v>
      </c>
      <c r="C65" s="30">
        <f t="shared" si="68"/>
        <v>0</v>
      </c>
      <c r="D65" s="30">
        <f t="shared" si="69"/>
        <v>0</v>
      </c>
      <c r="E65" s="30">
        <f t="shared" ref="E65:BP68" si="72">IF(E29=0,0,((E11*0.5)+D29-E47)*E84*E$93*E$2)</f>
        <v>0</v>
      </c>
      <c r="F65" s="30">
        <f t="shared" si="72"/>
        <v>0</v>
      </c>
      <c r="G65" s="30">
        <f t="shared" si="72"/>
        <v>0</v>
      </c>
      <c r="H65" s="30">
        <f t="shared" si="72"/>
        <v>0</v>
      </c>
      <c r="I65" s="30">
        <f t="shared" si="72"/>
        <v>0</v>
      </c>
      <c r="J65" s="30">
        <f t="shared" si="72"/>
        <v>0</v>
      </c>
      <c r="K65" s="30">
        <f t="shared" si="72"/>
        <v>0</v>
      </c>
      <c r="L65" s="30">
        <f t="shared" si="72"/>
        <v>0</v>
      </c>
      <c r="M65" s="30">
        <f t="shared" si="72"/>
        <v>0</v>
      </c>
      <c r="N65" s="30">
        <f t="shared" si="72"/>
        <v>0</v>
      </c>
      <c r="O65" s="30">
        <f t="shared" si="72"/>
        <v>0</v>
      </c>
      <c r="P65" s="30">
        <f t="shared" si="72"/>
        <v>0</v>
      </c>
      <c r="Q65" s="30">
        <f t="shared" si="72"/>
        <v>0</v>
      </c>
      <c r="R65" s="30">
        <f t="shared" si="72"/>
        <v>0</v>
      </c>
      <c r="S65" s="30">
        <f t="shared" si="72"/>
        <v>0</v>
      </c>
      <c r="T65" s="30">
        <f t="shared" si="72"/>
        <v>0</v>
      </c>
      <c r="U65" s="30">
        <f t="shared" si="72"/>
        <v>0</v>
      </c>
      <c r="V65" s="30">
        <f t="shared" si="72"/>
        <v>0</v>
      </c>
      <c r="W65" s="30">
        <f t="shared" si="72"/>
        <v>0</v>
      </c>
      <c r="X65" s="30">
        <f t="shared" si="72"/>
        <v>0</v>
      </c>
      <c r="Y65" s="30">
        <f t="shared" si="72"/>
        <v>0</v>
      </c>
      <c r="Z65" s="30">
        <f t="shared" si="72"/>
        <v>0</v>
      </c>
      <c r="AA65" s="30">
        <f t="shared" si="72"/>
        <v>0</v>
      </c>
      <c r="AB65" s="30">
        <f t="shared" si="72"/>
        <v>0</v>
      </c>
      <c r="AC65" s="30">
        <f t="shared" si="72"/>
        <v>0</v>
      </c>
      <c r="AD65" s="30">
        <f t="shared" si="72"/>
        <v>0</v>
      </c>
      <c r="AE65" s="30">
        <f t="shared" si="72"/>
        <v>0</v>
      </c>
      <c r="AF65" s="30">
        <f t="shared" si="72"/>
        <v>0</v>
      </c>
      <c r="AG65" s="30">
        <f t="shared" si="72"/>
        <v>0</v>
      </c>
      <c r="AH65" s="30">
        <f t="shared" si="72"/>
        <v>0</v>
      </c>
      <c r="AI65" s="30">
        <f t="shared" si="72"/>
        <v>0</v>
      </c>
      <c r="AJ65" s="30">
        <f t="shared" si="72"/>
        <v>0</v>
      </c>
      <c r="AK65" s="30">
        <f t="shared" si="72"/>
        <v>0</v>
      </c>
      <c r="AL65" s="30">
        <f t="shared" si="72"/>
        <v>0</v>
      </c>
      <c r="AM65" s="30">
        <f t="shared" si="72"/>
        <v>0</v>
      </c>
      <c r="AN65" s="30">
        <f t="shared" si="72"/>
        <v>0</v>
      </c>
      <c r="AO65" s="30">
        <f t="shared" si="72"/>
        <v>0</v>
      </c>
      <c r="AP65" s="30">
        <f t="shared" si="72"/>
        <v>0</v>
      </c>
      <c r="AQ65" s="30">
        <f t="shared" si="72"/>
        <v>0</v>
      </c>
      <c r="AR65" s="30">
        <f t="shared" si="72"/>
        <v>0</v>
      </c>
      <c r="AS65" s="30">
        <f t="shared" si="72"/>
        <v>0</v>
      </c>
      <c r="AT65" s="30">
        <f t="shared" si="72"/>
        <v>0</v>
      </c>
      <c r="AU65" s="30">
        <f t="shared" si="72"/>
        <v>0</v>
      </c>
      <c r="AV65" s="30">
        <f t="shared" si="72"/>
        <v>0</v>
      </c>
      <c r="AW65" s="30">
        <f t="shared" si="72"/>
        <v>0</v>
      </c>
      <c r="AX65" s="30">
        <f t="shared" si="72"/>
        <v>0</v>
      </c>
      <c r="AY65" s="30">
        <f t="shared" si="72"/>
        <v>0</v>
      </c>
      <c r="AZ65" s="30">
        <f t="shared" si="72"/>
        <v>0</v>
      </c>
      <c r="BA65" s="30">
        <f t="shared" si="72"/>
        <v>0</v>
      </c>
      <c r="BB65" s="30">
        <f t="shared" si="72"/>
        <v>0</v>
      </c>
      <c r="BC65" s="30">
        <f t="shared" si="72"/>
        <v>0</v>
      </c>
      <c r="BD65" s="30">
        <f t="shared" si="72"/>
        <v>0</v>
      </c>
      <c r="BE65" s="30">
        <f t="shared" si="72"/>
        <v>0</v>
      </c>
      <c r="BF65" s="30">
        <f t="shared" si="72"/>
        <v>0</v>
      </c>
      <c r="BG65" s="30">
        <f t="shared" si="72"/>
        <v>0</v>
      </c>
      <c r="BH65" s="30">
        <f t="shared" si="72"/>
        <v>0</v>
      </c>
      <c r="BI65" s="30">
        <f t="shared" si="72"/>
        <v>0</v>
      </c>
      <c r="BJ65" s="30">
        <f t="shared" si="72"/>
        <v>0</v>
      </c>
      <c r="BK65" s="30">
        <f t="shared" si="72"/>
        <v>0</v>
      </c>
      <c r="BL65" s="30">
        <f t="shared" si="72"/>
        <v>0</v>
      </c>
      <c r="BM65" s="30">
        <f t="shared" si="72"/>
        <v>0</v>
      </c>
      <c r="BN65" s="30">
        <f t="shared" si="72"/>
        <v>0</v>
      </c>
      <c r="BO65" s="30">
        <f t="shared" si="72"/>
        <v>0</v>
      </c>
      <c r="BP65" s="30">
        <f t="shared" si="72"/>
        <v>0</v>
      </c>
      <c r="BQ65" s="30">
        <f t="shared" si="71"/>
        <v>0</v>
      </c>
      <c r="BR65" s="30">
        <f t="shared" si="71"/>
        <v>0</v>
      </c>
      <c r="BS65" s="30">
        <f t="shared" si="71"/>
        <v>0</v>
      </c>
      <c r="BT65" s="30">
        <f t="shared" si="71"/>
        <v>0</v>
      </c>
      <c r="BU65" s="30">
        <f t="shared" si="71"/>
        <v>0</v>
      </c>
      <c r="BV65" s="30">
        <f t="shared" si="71"/>
        <v>0</v>
      </c>
      <c r="BW65" s="30">
        <f t="shared" si="71"/>
        <v>0</v>
      </c>
      <c r="BX65" s="30">
        <f t="shared" si="71"/>
        <v>0</v>
      </c>
      <c r="BY65" s="30">
        <f t="shared" si="71"/>
        <v>0</v>
      </c>
      <c r="BZ65" s="30">
        <f t="shared" si="71"/>
        <v>0</v>
      </c>
      <c r="CA65" s="30">
        <f t="shared" si="71"/>
        <v>0</v>
      </c>
      <c r="CB65" s="30">
        <f t="shared" si="71"/>
        <v>0</v>
      </c>
      <c r="CC65" s="30">
        <f t="shared" si="71"/>
        <v>0</v>
      </c>
      <c r="CD65" s="30">
        <f t="shared" si="71"/>
        <v>0</v>
      </c>
      <c r="CE65" s="30">
        <f t="shared" si="71"/>
        <v>0</v>
      </c>
      <c r="CF65" s="30">
        <f t="shared" si="71"/>
        <v>0</v>
      </c>
      <c r="CG65" s="30">
        <f t="shared" si="71"/>
        <v>0</v>
      </c>
      <c r="CH65" s="34">
        <f t="shared" si="71"/>
        <v>0</v>
      </c>
    </row>
    <row r="66" spans="1:88" ht="15.6" x14ac:dyDescent="0.3">
      <c r="A66" s="551"/>
      <c r="B66" s="14" t="str">
        <f t="shared" si="65"/>
        <v>Lighting</v>
      </c>
      <c r="C66" s="30">
        <f t="shared" si="68"/>
        <v>0</v>
      </c>
      <c r="D66" s="30">
        <f t="shared" si="69"/>
        <v>114.31587745422527</v>
      </c>
      <c r="E66" s="30">
        <f t="shared" si="72"/>
        <v>600.52572921362491</v>
      </c>
      <c r="F66" s="30">
        <f t="shared" si="72"/>
        <v>1093.3035461046106</v>
      </c>
      <c r="G66" s="30">
        <f t="shared" si="72"/>
        <v>1518.7366145584979</v>
      </c>
      <c r="H66" s="30">
        <f t="shared" si="72"/>
        <v>1810.1442772917881</v>
      </c>
      <c r="I66" s="30">
        <f t="shared" si="72"/>
        <v>2451.4736598046748</v>
      </c>
      <c r="J66" s="30">
        <f t="shared" si="72"/>
        <v>2126.6028576496701</v>
      </c>
      <c r="K66" s="30">
        <f t="shared" si="72"/>
        <v>2291.3597234434646</v>
      </c>
      <c r="L66" s="30">
        <f t="shared" si="72"/>
        <v>1986.6481911201722</v>
      </c>
      <c r="M66" s="30">
        <f t="shared" si="72"/>
        <v>1900.7843560686274</v>
      </c>
      <c r="N66" s="30">
        <f t="shared" si="72"/>
        <v>1989.3634526568451</v>
      </c>
      <c r="O66" s="30">
        <f t="shared" si="72"/>
        <v>2120.5581449287019</v>
      </c>
      <c r="P66" s="30">
        <f t="shared" si="72"/>
        <v>1683.9888346490263</v>
      </c>
      <c r="Q66" s="30">
        <f t="shared" si="72"/>
        <v>1913.0744344373218</v>
      </c>
      <c r="R66" s="30">
        <f t="shared" si="72"/>
        <v>1891.7172106081655</v>
      </c>
      <c r="S66" s="30">
        <f t="shared" si="72"/>
        <v>2437.6490301464605</v>
      </c>
      <c r="T66" s="30">
        <f t="shared" si="72"/>
        <v>2905.3730578874747</v>
      </c>
      <c r="U66" s="30">
        <f t="shared" si="72"/>
        <v>3697.0976887098377</v>
      </c>
      <c r="V66" s="30">
        <f t="shared" si="72"/>
        <v>2962.2130524987201</v>
      </c>
      <c r="W66" s="30">
        <f t="shared" si="72"/>
        <v>3127.3142133167817</v>
      </c>
      <c r="X66" s="30">
        <f t="shared" si="72"/>
        <v>2347.4997759266471</v>
      </c>
      <c r="Y66" s="30">
        <f t="shared" si="72"/>
        <v>1964.8065743970974</v>
      </c>
      <c r="Z66" s="30">
        <f t="shared" si="72"/>
        <v>2014.5877445966216</v>
      </c>
      <c r="AA66" s="30">
        <f t="shared" si="72"/>
        <v>2120.5581449287019</v>
      </c>
      <c r="AB66" s="30">
        <f t="shared" si="72"/>
        <v>1683.9888346490263</v>
      </c>
      <c r="AC66" s="30">
        <f t="shared" si="72"/>
        <v>1913.0744344373218</v>
      </c>
      <c r="AD66" s="30">
        <f t="shared" si="72"/>
        <v>1891.7172106081655</v>
      </c>
      <c r="AE66" s="30">
        <f t="shared" si="72"/>
        <v>2437.6490301464605</v>
      </c>
      <c r="AF66" s="30">
        <f t="shared" si="72"/>
        <v>2905.3730578874747</v>
      </c>
      <c r="AG66" s="30">
        <f t="shared" si="72"/>
        <v>3697.0976887098377</v>
      </c>
      <c r="AH66" s="30">
        <f t="shared" si="72"/>
        <v>2962.2130524987201</v>
      </c>
      <c r="AI66" s="30">
        <f t="shared" si="72"/>
        <v>3127.3142133167817</v>
      </c>
      <c r="AJ66" s="30">
        <f t="shared" si="72"/>
        <v>2347.4997759266471</v>
      </c>
      <c r="AK66" s="30">
        <f t="shared" si="72"/>
        <v>1964.8065743970974</v>
      </c>
      <c r="AL66" s="30">
        <f t="shared" si="72"/>
        <v>2014.5877445966216</v>
      </c>
      <c r="AM66" s="30">
        <f t="shared" si="72"/>
        <v>2120.5581449287019</v>
      </c>
      <c r="AN66" s="30">
        <f t="shared" si="72"/>
        <v>1683.9888346490263</v>
      </c>
      <c r="AO66" s="30">
        <f t="shared" si="72"/>
        <v>1913.0744344373218</v>
      </c>
      <c r="AP66" s="30">
        <f t="shared" si="72"/>
        <v>1891.7172106081655</v>
      </c>
      <c r="AQ66" s="30">
        <f t="shared" si="72"/>
        <v>2437.6490301464605</v>
      </c>
      <c r="AR66" s="30">
        <f t="shared" si="72"/>
        <v>2905.3730578874747</v>
      </c>
      <c r="AS66" s="30">
        <f t="shared" si="72"/>
        <v>3697.0976887098377</v>
      </c>
      <c r="AT66" s="30">
        <f t="shared" si="72"/>
        <v>2962.2130524987201</v>
      </c>
      <c r="AU66" s="30">
        <f t="shared" si="72"/>
        <v>3127.3142133167817</v>
      </c>
      <c r="AV66" s="30">
        <f t="shared" si="72"/>
        <v>2347.4997759266471</v>
      </c>
      <c r="AW66" s="30">
        <f t="shared" si="72"/>
        <v>1964.8065743970974</v>
      </c>
      <c r="AX66" s="30">
        <f t="shared" si="72"/>
        <v>2014.5877445966216</v>
      </c>
      <c r="AY66" s="30">
        <f t="shared" si="72"/>
        <v>2120.5581449287019</v>
      </c>
      <c r="AZ66" s="30">
        <f t="shared" si="72"/>
        <v>1683.9888346490263</v>
      </c>
      <c r="BA66" s="30">
        <f t="shared" si="72"/>
        <v>1913.0744344373218</v>
      </c>
      <c r="BB66" s="30">
        <f t="shared" si="72"/>
        <v>1891.7172106081655</v>
      </c>
      <c r="BC66" s="30">
        <f t="shared" si="72"/>
        <v>2437.6490301464605</v>
      </c>
      <c r="BD66" s="30">
        <f t="shared" si="72"/>
        <v>2905.3730578874747</v>
      </c>
      <c r="BE66" s="30">
        <f t="shared" si="72"/>
        <v>3697.0976887098377</v>
      </c>
      <c r="BF66" s="30">
        <f t="shared" si="72"/>
        <v>2962.2130524987201</v>
      </c>
      <c r="BG66" s="30">
        <f t="shared" si="72"/>
        <v>3127.3142133167817</v>
      </c>
      <c r="BH66" s="30">
        <f t="shared" si="72"/>
        <v>2347.4997759266471</v>
      </c>
      <c r="BI66" s="30">
        <f t="shared" si="72"/>
        <v>1964.8065743970974</v>
      </c>
      <c r="BJ66" s="30">
        <f t="shared" si="72"/>
        <v>2014.5877445966216</v>
      </c>
      <c r="BK66" s="30">
        <f t="shared" si="72"/>
        <v>2120.5581449287019</v>
      </c>
      <c r="BL66" s="30">
        <f t="shared" si="72"/>
        <v>1683.9888346490263</v>
      </c>
      <c r="BM66" s="30">
        <f t="shared" si="72"/>
        <v>1913.0744344373218</v>
      </c>
      <c r="BN66" s="30">
        <f t="shared" si="72"/>
        <v>1891.7172106081655</v>
      </c>
      <c r="BO66" s="30">
        <f t="shared" si="72"/>
        <v>2437.6490301464605</v>
      </c>
      <c r="BP66" s="30">
        <f t="shared" si="72"/>
        <v>2905.3730578874747</v>
      </c>
      <c r="BQ66" s="30">
        <f t="shared" si="71"/>
        <v>3697.0976887098377</v>
      </c>
      <c r="BR66" s="30">
        <f t="shared" si="71"/>
        <v>2962.2130524987201</v>
      </c>
      <c r="BS66" s="30">
        <f t="shared" si="71"/>
        <v>3127.3142133167817</v>
      </c>
      <c r="BT66" s="30">
        <f t="shared" si="71"/>
        <v>2347.4997759266471</v>
      </c>
      <c r="BU66" s="30">
        <f t="shared" si="71"/>
        <v>1964.8065743970974</v>
      </c>
      <c r="BV66" s="30">
        <f t="shared" si="71"/>
        <v>2014.5877445966216</v>
      </c>
      <c r="BW66" s="30">
        <f t="shared" si="71"/>
        <v>2120.5581449287019</v>
      </c>
      <c r="BX66" s="30">
        <f t="shared" si="71"/>
        <v>1683.9888346490263</v>
      </c>
      <c r="BY66" s="30">
        <f t="shared" si="71"/>
        <v>1913.0744344373218</v>
      </c>
      <c r="BZ66" s="30">
        <f t="shared" si="71"/>
        <v>1891.7172106081655</v>
      </c>
      <c r="CA66" s="30">
        <f t="shared" si="71"/>
        <v>2437.6490301464605</v>
      </c>
      <c r="CB66" s="30">
        <f t="shared" si="71"/>
        <v>2905.3730578874747</v>
      </c>
      <c r="CC66" s="30">
        <f t="shared" si="71"/>
        <v>3697.0976887098377</v>
      </c>
      <c r="CD66" s="30">
        <f t="shared" si="71"/>
        <v>2962.2130524987201</v>
      </c>
      <c r="CE66" s="30">
        <f t="shared" si="71"/>
        <v>3127.3142133167817</v>
      </c>
      <c r="CF66" s="30">
        <f t="shared" si="71"/>
        <v>2347.4997759266471</v>
      </c>
      <c r="CG66" s="30">
        <f t="shared" si="71"/>
        <v>1964.8065743970974</v>
      </c>
      <c r="CH66" s="34">
        <f t="shared" si="71"/>
        <v>2014.5877445966216</v>
      </c>
    </row>
    <row r="67" spans="1:88" ht="15.6" x14ac:dyDescent="0.3">
      <c r="A67" s="551"/>
      <c r="B67" s="14" t="str">
        <f t="shared" si="65"/>
        <v>Miscellaneous</v>
      </c>
      <c r="C67" s="30">
        <f t="shared" si="68"/>
        <v>0</v>
      </c>
      <c r="D67" s="30">
        <f t="shared" si="69"/>
        <v>0</v>
      </c>
      <c r="E67" s="30">
        <f t="shared" si="72"/>
        <v>0</v>
      </c>
      <c r="F67" s="30">
        <f t="shared" si="72"/>
        <v>0</v>
      </c>
      <c r="G67" s="30">
        <f t="shared" si="72"/>
        <v>0</v>
      </c>
      <c r="H67" s="30">
        <f t="shared" si="72"/>
        <v>0</v>
      </c>
      <c r="I67" s="30">
        <f t="shared" si="72"/>
        <v>0</v>
      </c>
      <c r="J67" s="30">
        <f t="shared" si="72"/>
        <v>0</v>
      </c>
      <c r="K67" s="30">
        <f t="shared" si="72"/>
        <v>0</v>
      </c>
      <c r="L67" s="30">
        <f t="shared" si="72"/>
        <v>0</v>
      </c>
      <c r="M67" s="30">
        <f t="shared" si="72"/>
        <v>0</v>
      </c>
      <c r="N67" s="30">
        <f t="shared" si="72"/>
        <v>0</v>
      </c>
      <c r="O67" s="30">
        <f t="shared" si="72"/>
        <v>0</v>
      </c>
      <c r="P67" s="30">
        <f t="shared" si="72"/>
        <v>0</v>
      </c>
      <c r="Q67" s="30">
        <f t="shared" si="72"/>
        <v>0</v>
      </c>
      <c r="R67" s="30">
        <f t="shared" si="72"/>
        <v>0</v>
      </c>
      <c r="S67" s="30">
        <f t="shared" si="72"/>
        <v>0</v>
      </c>
      <c r="T67" s="30">
        <f t="shared" si="72"/>
        <v>0</v>
      </c>
      <c r="U67" s="30">
        <f t="shared" si="72"/>
        <v>0</v>
      </c>
      <c r="V67" s="30">
        <f t="shared" si="72"/>
        <v>0</v>
      </c>
      <c r="W67" s="30">
        <f t="shared" si="72"/>
        <v>0</v>
      </c>
      <c r="X67" s="30">
        <f t="shared" si="72"/>
        <v>0</v>
      </c>
      <c r="Y67" s="30">
        <f t="shared" si="72"/>
        <v>0</v>
      </c>
      <c r="Z67" s="30">
        <f t="shared" si="72"/>
        <v>0</v>
      </c>
      <c r="AA67" s="30">
        <f t="shared" si="72"/>
        <v>0</v>
      </c>
      <c r="AB67" s="30">
        <f t="shared" si="72"/>
        <v>0</v>
      </c>
      <c r="AC67" s="30">
        <f t="shared" si="72"/>
        <v>0</v>
      </c>
      <c r="AD67" s="30">
        <f t="shared" si="72"/>
        <v>0</v>
      </c>
      <c r="AE67" s="30">
        <f t="shared" si="72"/>
        <v>0</v>
      </c>
      <c r="AF67" s="30">
        <f t="shared" si="72"/>
        <v>0</v>
      </c>
      <c r="AG67" s="30">
        <f t="shared" si="72"/>
        <v>0</v>
      </c>
      <c r="AH67" s="30">
        <f t="shared" si="72"/>
        <v>0</v>
      </c>
      <c r="AI67" s="30">
        <f t="shared" si="72"/>
        <v>0</v>
      </c>
      <c r="AJ67" s="30">
        <f t="shared" si="72"/>
        <v>0</v>
      </c>
      <c r="AK67" s="30">
        <f t="shared" si="72"/>
        <v>0</v>
      </c>
      <c r="AL67" s="30">
        <f t="shared" si="72"/>
        <v>0</v>
      </c>
      <c r="AM67" s="30">
        <f t="shared" si="72"/>
        <v>0</v>
      </c>
      <c r="AN67" s="30">
        <f t="shared" si="72"/>
        <v>0</v>
      </c>
      <c r="AO67" s="30">
        <f t="shared" si="72"/>
        <v>0</v>
      </c>
      <c r="AP67" s="30">
        <f t="shared" si="72"/>
        <v>0</v>
      </c>
      <c r="AQ67" s="30">
        <f t="shared" si="72"/>
        <v>0</v>
      </c>
      <c r="AR67" s="30">
        <f t="shared" si="72"/>
        <v>0</v>
      </c>
      <c r="AS67" s="30">
        <f t="shared" si="72"/>
        <v>0</v>
      </c>
      <c r="AT67" s="30">
        <f t="shared" si="72"/>
        <v>0</v>
      </c>
      <c r="AU67" s="30">
        <f t="shared" si="72"/>
        <v>0</v>
      </c>
      <c r="AV67" s="30">
        <f t="shared" si="72"/>
        <v>0</v>
      </c>
      <c r="AW67" s="30">
        <f t="shared" si="72"/>
        <v>0</v>
      </c>
      <c r="AX67" s="30">
        <f t="shared" si="72"/>
        <v>0</v>
      </c>
      <c r="AY67" s="30">
        <f t="shared" si="72"/>
        <v>0</v>
      </c>
      <c r="AZ67" s="30">
        <f t="shared" si="72"/>
        <v>0</v>
      </c>
      <c r="BA67" s="30">
        <f t="shared" si="72"/>
        <v>0</v>
      </c>
      <c r="BB67" s="30">
        <f t="shared" si="72"/>
        <v>0</v>
      </c>
      <c r="BC67" s="30">
        <f t="shared" si="72"/>
        <v>0</v>
      </c>
      <c r="BD67" s="30">
        <f t="shared" si="72"/>
        <v>0</v>
      </c>
      <c r="BE67" s="30">
        <f t="shared" si="72"/>
        <v>0</v>
      </c>
      <c r="BF67" s="30">
        <f t="shared" si="72"/>
        <v>0</v>
      </c>
      <c r="BG67" s="30">
        <f t="shared" si="72"/>
        <v>0</v>
      </c>
      <c r="BH67" s="30">
        <f t="shared" si="72"/>
        <v>0</v>
      </c>
      <c r="BI67" s="30">
        <f t="shared" si="72"/>
        <v>0</v>
      </c>
      <c r="BJ67" s="30">
        <f t="shared" si="72"/>
        <v>0</v>
      </c>
      <c r="BK67" s="30">
        <f t="shared" si="72"/>
        <v>0</v>
      </c>
      <c r="BL67" s="30">
        <f t="shared" si="72"/>
        <v>0</v>
      </c>
      <c r="BM67" s="30">
        <f t="shared" si="72"/>
        <v>0</v>
      </c>
      <c r="BN67" s="30">
        <f t="shared" si="72"/>
        <v>0</v>
      </c>
      <c r="BO67" s="30">
        <f t="shared" si="72"/>
        <v>0</v>
      </c>
      <c r="BP67" s="30">
        <f t="shared" si="72"/>
        <v>0</v>
      </c>
      <c r="BQ67" s="30">
        <f t="shared" si="71"/>
        <v>0</v>
      </c>
      <c r="BR67" s="30">
        <f t="shared" si="71"/>
        <v>0</v>
      </c>
      <c r="BS67" s="30">
        <f t="shared" si="71"/>
        <v>0</v>
      </c>
      <c r="BT67" s="30">
        <f t="shared" si="71"/>
        <v>0</v>
      </c>
      <c r="BU67" s="30">
        <f t="shared" si="71"/>
        <v>0</v>
      </c>
      <c r="BV67" s="30">
        <f t="shared" si="71"/>
        <v>0</v>
      </c>
      <c r="BW67" s="30">
        <f t="shared" si="71"/>
        <v>0</v>
      </c>
      <c r="BX67" s="30">
        <f t="shared" si="71"/>
        <v>0</v>
      </c>
      <c r="BY67" s="30">
        <f t="shared" si="71"/>
        <v>0</v>
      </c>
      <c r="BZ67" s="30">
        <f t="shared" si="71"/>
        <v>0</v>
      </c>
      <c r="CA67" s="30">
        <f t="shared" si="71"/>
        <v>0</v>
      </c>
      <c r="CB67" s="30">
        <f t="shared" si="71"/>
        <v>0</v>
      </c>
      <c r="CC67" s="30">
        <f t="shared" si="71"/>
        <v>0</v>
      </c>
      <c r="CD67" s="30">
        <f t="shared" si="71"/>
        <v>0</v>
      </c>
      <c r="CE67" s="30">
        <f t="shared" si="71"/>
        <v>0</v>
      </c>
      <c r="CF67" s="30">
        <f t="shared" si="71"/>
        <v>0</v>
      </c>
      <c r="CG67" s="30">
        <f t="shared" si="71"/>
        <v>0</v>
      </c>
      <c r="CH67" s="34">
        <f t="shared" si="71"/>
        <v>0</v>
      </c>
    </row>
    <row r="68" spans="1:88" ht="15.75" customHeight="1" x14ac:dyDescent="0.3">
      <c r="A68" s="551"/>
      <c r="B68" s="14" t="str">
        <f t="shared" si="65"/>
        <v>Motors</v>
      </c>
      <c r="C68" s="30">
        <f t="shared" si="68"/>
        <v>0</v>
      </c>
      <c r="D68" s="30">
        <f t="shared" si="69"/>
        <v>0</v>
      </c>
      <c r="E68" s="30">
        <f t="shared" si="72"/>
        <v>0</v>
      </c>
      <c r="F68" s="30">
        <f t="shared" si="72"/>
        <v>0</v>
      </c>
      <c r="G68" s="30">
        <f t="shared" si="72"/>
        <v>0</v>
      </c>
      <c r="H68" s="30">
        <f t="shared" si="72"/>
        <v>0</v>
      </c>
      <c r="I68" s="30">
        <f t="shared" si="72"/>
        <v>0</v>
      </c>
      <c r="J68" s="30">
        <f t="shared" si="72"/>
        <v>0</v>
      </c>
      <c r="K68" s="30">
        <f t="shared" si="72"/>
        <v>0</v>
      </c>
      <c r="L68" s="30">
        <f t="shared" si="72"/>
        <v>0</v>
      </c>
      <c r="M68" s="30">
        <f t="shared" si="72"/>
        <v>0</v>
      </c>
      <c r="N68" s="30">
        <f t="shared" si="72"/>
        <v>0</v>
      </c>
      <c r="O68" s="30">
        <f t="shared" si="72"/>
        <v>0</v>
      </c>
      <c r="P68" s="30">
        <f t="shared" si="72"/>
        <v>0</v>
      </c>
      <c r="Q68" s="30">
        <f t="shared" si="72"/>
        <v>0</v>
      </c>
      <c r="R68" s="30">
        <f t="shared" si="72"/>
        <v>0</v>
      </c>
      <c r="S68" s="30">
        <f t="shared" si="72"/>
        <v>0</v>
      </c>
      <c r="T68" s="30">
        <f t="shared" si="72"/>
        <v>0</v>
      </c>
      <c r="U68" s="30">
        <f t="shared" si="72"/>
        <v>0</v>
      </c>
      <c r="V68" s="30">
        <f t="shared" si="72"/>
        <v>0</v>
      </c>
      <c r="W68" s="30">
        <f t="shared" si="72"/>
        <v>0</v>
      </c>
      <c r="X68" s="30">
        <f t="shared" si="72"/>
        <v>0</v>
      </c>
      <c r="Y68" s="30">
        <f t="shared" si="72"/>
        <v>0</v>
      </c>
      <c r="Z68" s="30">
        <f t="shared" si="72"/>
        <v>0</v>
      </c>
      <c r="AA68" s="30">
        <f t="shared" si="72"/>
        <v>0</v>
      </c>
      <c r="AB68" s="30">
        <f t="shared" si="72"/>
        <v>0</v>
      </c>
      <c r="AC68" s="30">
        <f t="shared" si="72"/>
        <v>0</v>
      </c>
      <c r="AD68" s="30">
        <f t="shared" si="72"/>
        <v>0</v>
      </c>
      <c r="AE68" s="30">
        <f t="shared" si="72"/>
        <v>0</v>
      </c>
      <c r="AF68" s="30">
        <f t="shared" si="72"/>
        <v>0</v>
      </c>
      <c r="AG68" s="30">
        <f t="shared" si="72"/>
        <v>0</v>
      </c>
      <c r="AH68" s="30">
        <f t="shared" si="72"/>
        <v>0</v>
      </c>
      <c r="AI68" s="30">
        <f t="shared" si="72"/>
        <v>0</v>
      </c>
      <c r="AJ68" s="30">
        <f t="shared" si="72"/>
        <v>0</v>
      </c>
      <c r="AK68" s="30">
        <f t="shared" si="72"/>
        <v>0</v>
      </c>
      <c r="AL68" s="30">
        <f t="shared" si="72"/>
        <v>0</v>
      </c>
      <c r="AM68" s="30">
        <f t="shared" si="72"/>
        <v>0</v>
      </c>
      <c r="AN68" s="30">
        <f t="shared" si="72"/>
        <v>0</v>
      </c>
      <c r="AO68" s="30">
        <f t="shared" si="72"/>
        <v>0</v>
      </c>
      <c r="AP68" s="30">
        <f t="shared" si="72"/>
        <v>0</v>
      </c>
      <c r="AQ68" s="30">
        <f t="shared" si="72"/>
        <v>0</v>
      </c>
      <c r="AR68" s="30">
        <f t="shared" si="72"/>
        <v>0</v>
      </c>
      <c r="AS68" s="30">
        <f t="shared" si="72"/>
        <v>0</v>
      </c>
      <c r="AT68" s="30">
        <f t="shared" si="72"/>
        <v>0</v>
      </c>
      <c r="AU68" s="30">
        <f t="shared" si="72"/>
        <v>0</v>
      </c>
      <c r="AV68" s="30">
        <f t="shared" si="72"/>
        <v>0</v>
      </c>
      <c r="AW68" s="30">
        <f t="shared" si="72"/>
        <v>0</v>
      </c>
      <c r="AX68" s="30">
        <f t="shared" si="72"/>
        <v>0</v>
      </c>
      <c r="AY68" s="30">
        <f t="shared" si="72"/>
        <v>0</v>
      </c>
      <c r="AZ68" s="30">
        <f t="shared" si="72"/>
        <v>0</v>
      </c>
      <c r="BA68" s="30">
        <f t="shared" si="72"/>
        <v>0</v>
      </c>
      <c r="BB68" s="30">
        <f t="shared" si="72"/>
        <v>0</v>
      </c>
      <c r="BC68" s="30">
        <f t="shared" si="72"/>
        <v>0</v>
      </c>
      <c r="BD68" s="30">
        <f t="shared" si="72"/>
        <v>0</v>
      </c>
      <c r="BE68" s="30">
        <f t="shared" si="72"/>
        <v>0</v>
      </c>
      <c r="BF68" s="30">
        <f t="shared" si="72"/>
        <v>0</v>
      </c>
      <c r="BG68" s="30">
        <f t="shared" si="72"/>
        <v>0</v>
      </c>
      <c r="BH68" s="30">
        <f t="shared" si="72"/>
        <v>0</v>
      </c>
      <c r="BI68" s="30">
        <f t="shared" si="72"/>
        <v>0</v>
      </c>
      <c r="BJ68" s="30">
        <f t="shared" si="72"/>
        <v>0</v>
      </c>
      <c r="BK68" s="30">
        <f t="shared" si="72"/>
        <v>0</v>
      </c>
      <c r="BL68" s="30">
        <f t="shared" si="72"/>
        <v>0</v>
      </c>
      <c r="BM68" s="30">
        <f t="shared" si="72"/>
        <v>0</v>
      </c>
      <c r="BN68" s="30">
        <f t="shared" si="72"/>
        <v>0</v>
      </c>
      <c r="BO68" s="30">
        <f t="shared" si="72"/>
        <v>0</v>
      </c>
      <c r="BP68" s="30">
        <f t="shared" ref="BP68:CH71" si="73">IF(BP32=0,0,((BP14*0.5)+BO32-BP50)*BP87*BP$93*BP$2)</f>
        <v>0</v>
      </c>
      <c r="BQ68" s="30">
        <f t="shared" si="73"/>
        <v>0</v>
      </c>
      <c r="BR68" s="30">
        <f t="shared" si="73"/>
        <v>0</v>
      </c>
      <c r="BS68" s="30">
        <f t="shared" si="73"/>
        <v>0</v>
      </c>
      <c r="BT68" s="30">
        <f t="shared" si="73"/>
        <v>0</v>
      </c>
      <c r="BU68" s="30">
        <f t="shared" si="73"/>
        <v>0</v>
      </c>
      <c r="BV68" s="30">
        <f t="shared" si="73"/>
        <v>0</v>
      </c>
      <c r="BW68" s="30">
        <f t="shared" si="73"/>
        <v>0</v>
      </c>
      <c r="BX68" s="30">
        <f t="shared" si="73"/>
        <v>0</v>
      </c>
      <c r="BY68" s="30">
        <f t="shared" si="73"/>
        <v>0</v>
      </c>
      <c r="BZ68" s="30">
        <f t="shared" si="73"/>
        <v>0</v>
      </c>
      <c r="CA68" s="30">
        <f t="shared" si="73"/>
        <v>0</v>
      </c>
      <c r="CB68" s="30">
        <f t="shared" si="73"/>
        <v>0</v>
      </c>
      <c r="CC68" s="30">
        <f t="shared" si="73"/>
        <v>0</v>
      </c>
      <c r="CD68" s="30">
        <f t="shared" si="73"/>
        <v>0</v>
      </c>
      <c r="CE68" s="30">
        <f t="shared" si="73"/>
        <v>0</v>
      </c>
      <c r="CF68" s="30">
        <f t="shared" si="73"/>
        <v>0</v>
      </c>
      <c r="CG68" s="30">
        <f t="shared" si="73"/>
        <v>0</v>
      </c>
      <c r="CH68" s="34">
        <f t="shared" si="73"/>
        <v>0</v>
      </c>
    </row>
    <row r="69" spans="1:88" ht="15.6" x14ac:dyDescent="0.3">
      <c r="A69" s="551"/>
      <c r="B69" s="14" t="str">
        <f t="shared" si="65"/>
        <v>Process</v>
      </c>
      <c r="C69" s="30">
        <f t="shared" si="68"/>
        <v>0</v>
      </c>
      <c r="D69" s="30">
        <f t="shared" si="69"/>
        <v>0</v>
      </c>
      <c r="E69" s="30">
        <f t="shared" ref="E69:BP71" si="74">IF(E33=0,0,((E15*0.5)+D33-E51)*E88*E$93*E$2)</f>
        <v>0</v>
      </c>
      <c r="F69" s="30">
        <f t="shared" si="74"/>
        <v>0</v>
      </c>
      <c r="G69" s="30">
        <f t="shared" si="74"/>
        <v>0</v>
      </c>
      <c r="H69" s="30">
        <f t="shared" si="74"/>
        <v>0</v>
      </c>
      <c r="I69" s="30">
        <f t="shared" si="74"/>
        <v>0</v>
      </c>
      <c r="J69" s="30">
        <f t="shared" si="74"/>
        <v>0</v>
      </c>
      <c r="K69" s="30">
        <f t="shared" si="74"/>
        <v>0</v>
      </c>
      <c r="L69" s="30">
        <f t="shared" si="74"/>
        <v>0</v>
      </c>
      <c r="M69" s="30">
        <f t="shared" si="74"/>
        <v>0</v>
      </c>
      <c r="N69" s="30">
        <f t="shared" si="74"/>
        <v>0</v>
      </c>
      <c r="O69" s="30">
        <f t="shared" si="74"/>
        <v>0</v>
      </c>
      <c r="P69" s="30">
        <f t="shared" si="74"/>
        <v>0</v>
      </c>
      <c r="Q69" s="30">
        <f t="shared" si="74"/>
        <v>0</v>
      </c>
      <c r="R69" s="30">
        <f t="shared" si="74"/>
        <v>0</v>
      </c>
      <c r="S69" s="30">
        <f t="shared" si="74"/>
        <v>0</v>
      </c>
      <c r="T69" s="30">
        <f t="shared" si="74"/>
        <v>0</v>
      </c>
      <c r="U69" s="30">
        <f t="shared" si="74"/>
        <v>0</v>
      </c>
      <c r="V69" s="30">
        <f t="shared" si="74"/>
        <v>0</v>
      </c>
      <c r="W69" s="30">
        <f t="shared" si="74"/>
        <v>0</v>
      </c>
      <c r="X69" s="30">
        <f t="shared" si="74"/>
        <v>0</v>
      </c>
      <c r="Y69" s="30">
        <f t="shared" si="74"/>
        <v>0</v>
      </c>
      <c r="Z69" s="30">
        <f t="shared" si="74"/>
        <v>0</v>
      </c>
      <c r="AA69" s="30">
        <f t="shared" si="74"/>
        <v>0</v>
      </c>
      <c r="AB69" s="30">
        <f t="shared" si="74"/>
        <v>0</v>
      </c>
      <c r="AC69" s="30">
        <f t="shared" si="74"/>
        <v>0</v>
      </c>
      <c r="AD69" s="30">
        <f t="shared" si="74"/>
        <v>0</v>
      </c>
      <c r="AE69" s="30">
        <f t="shared" si="74"/>
        <v>0</v>
      </c>
      <c r="AF69" s="30">
        <f t="shared" si="74"/>
        <v>0</v>
      </c>
      <c r="AG69" s="30">
        <f t="shared" si="74"/>
        <v>0</v>
      </c>
      <c r="AH69" s="30">
        <f t="shared" si="74"/>
        <v>0</v>
      </c>
      <c r="AI69" s="30">
        <f t="shared" si="74"/>
        <v>0</v>
      </c>
      <c r="AJ69" s="30">
        <f t="shared" si="74"/>
        <v>0</v>
      </c>
      <c r="AK69" s="30">
        <f t="shared" si="74"/>
        <v>0</v>
      </c>
      <c r="AL69" s="30">
        <f t="shared" si="74"/>
        <v>0</v>
      </c>
      <c r="AM69" s="30">
        <f t="shared" si="74"/>
        <v>0</v>
      </c>
      <c r="AN69" s="30">
        <f t="shared" si="74"/>
        <v>0</v>
      </c>
      <c r="AO69" s="30">
        <f t="shared" si="74"/>
        <v>0</v>
      </c>
      <c r="AP69" s="30">
        <f t="shared" si="74"/>
        <v>0</v>
      </c>
      <c r="AQ69" s="30">
        <f t="shared" si="74"/>
        <v>0</v>
      </c>
      <c r="AR69" s="30">
        <f t="shared" si="74"/>
        <v>0</v>
      </c>
      <c r="AS69" s="30">
        <f t="shared" si="74"/>
        <v>0</v>
      </c>
      <c r="AT69" s="30">
        <f t="shared" si="74"/>
        <v>0</v>
      </c>
      <c r="AU69" s="30">
        <f t="shared" si="74"/>
        <v>0</v>
      </c>
      <c r="AV69" s="30">
        <f t="shared" si="74"/>
        <v>0</v>
      </c>
      <c r="AW69" s="30">
        <f t="shared" si="74"/>
        <v>0</v>
      </c>
      <c r="AX69" s="30">
        <f t="shared" si="74"/>
        <v>0</v>
      </c>
      <c r="AY69" s="30">
        <f t="shared" si="74"/>
        <v>0</v>
      </c>
      <c r="AZ69" s="30">
        <f t="shared" si="74"/>
        <v>0</v>
      </c>
      <c r="BA69" s="30">
        <f t="shared" si="74"/>
        <v>0</v>
      </c>
      <c r="BB69" s="30">
        <f t="shared" si="74"/>
        <v>0</v>
      </c>
      <c r="BC69" s="30">
        <f t="shared" si="74"/>
        <v>0</v>
      </c>
      <c r="BD69" s="30">
        <f t="shared" si="74"/>
        <v>0</v>
      </c>
      <c r="BE69" s="30">
        <f t="shared" si="74"/>
        <v>0</v>
      </c>
      <c r="BF69" s="30">
        <f t="shared" si="74"/>
        <v>0</v>
      </c>
      <c r="BG69" s="30">
        <f t="shared" si="74"/>
        <v>0</v>
      </c>
      <c r="BH69" s="30">
        <f t="shared" si="74"/>
        <v>0</v>
      </c>
      <c r="BI69" s="30">
        <f t="shared" si="74"/>
        <v>0</v>
      </c>
      <c r="BJ69" s="30">
        <f t="shared" si="74"/>
        <v>0</v>
      </c>
      <c r="BK69" s="30">
        <f t="shared" si="74"/>
        <v>0</v>
      </c>
      <c r="BL69" s="30">
        <f t="shared" si="74"/>
        <v>0</v>
      </c>
      <c r="BM69" s="30">
        <f t="shared" si="74"/>
        <v>0</v>
      </c>
      <c r="BN69" s="30">
        <f t="shared" si="74"/>
        <v>0</v>
      </c>
      <c r="BO69" s="30">
        <f t="shared" si="74"/>
        <v>0</v>
      </c>
      <c r="BP69" s="30">
        <f t="shared" si="74"/>
        <v>0</v>
      </c>
      <c r="BQ69" s="30">
        <f t="shared" si="73"/>
        <v>0</v>
      </c>
      <c r="BR69" s="30">
        <f t="shared" si="73"/>
        <v>0</v>
      </c>
      <c r="BS69" s="30">
        <f t="shared" si="73"/>
        <v>0</v>
      </c>
      <c r="BT69" s="30">
        <f t="shared" si="73"/>
        <v>0</v>
      </c>
      <c r="BU69" s="30">
        <f t="shared" si="73"/>
        <v>0</v>
      </c>
      <c r="BV69" s="30">
        <f t="shared" si="73"/>
        <v>0</v>
      </c>
      <c r="BW69" s="30">
        <f t="shared" si="73"/>
        <v>0</v>
      </c>
      <c r="BX69" s="30">
        <f t="shared" si="73"/>
        <v>0</v>
      </c>
      <c r="BY69" s="30">
        <f t="shared" si="73"/>
        <v>0</v>
      </c>
      <c r="BZ69" s="30">
        <f t="shared" si="73"/>
        <v>0</v>
      </c>
      <c r="CA69" s="30">
        <f t="shared" si="73"/>
        <v>0</v>
      </c>
      <c r="CB69" s="30">
        <f t="shared" si="73"/>
        <v>0</v>
      </c>
      <c r="CC69" s="30">
        <f t="shared" si="73"/>
        <v>0</v>
      </c>
      <c r="CD69" s="30">
        <f t="shared" si="73"/>
        <v>0</v>
      </c>
      <c r="CE69" s="30">
        <f t="shared" si="73"/>
        <v>0</v>
      </c>
      <c r="CF69" s="30">
        <f t="shared" si="73"/>
        <v>0</v>
      </c>
      <c r="CG69" s="30">
        <f t="shared" si="73"/>
        <v>0</v>
      </c>
      <c r="CH69" s="34">
        <f t="shared" si="73"/>
        <v>0</v>
      </c>
    </row>
    <row r="70" spans="1:88" ht="15.6" x14ac:dyDescent="0.3">
      <c r="A70" s="551"/>
      <c r="B70" s="14" t="str">
        <f t="shared" si="65"/>
        <v>Refrigeration</v>
      </c>
      <c r="C70" s="30">
        <f t="shared" si="68"/>
        <v>0</v>
      </c>
      <c r="D70" s="30">
        <f t="shared" si="69"/>
        <v>0</v>
      </c>
      <c r="E70" s="30">
        <f t="shared" si="74"/>
        <v>0</v>
      </c>
      <c r="F70" s="30">
        <f t="shared" si="74"/>
        <v>0</v>
      </c>
      <c r="G70" s="30">
        <f t="shared" si="74"/>
        <v>0</v>
      </c>
      <c r="H70" s="30">
        <f t="shared" si="74"/>
        <v>0</v>
      </c>
      <c r="I70" s="30">
        <f t="shared" si="74"/>
        <v>0</v>
      </c>
      <c r="J70" s="30">
        <f t="shared" si="74"/>
        <v>0</v>
      </c>
      <c r="K70" s="30">
        <f t="shared" si="74"/>
        <v>0</v>
      </c>
      <c r="L70" s="30">
        <f t="shared" si="74"/>
        <v>0</v>
      </c>
      <c r="M70" s="30">
        <f t="shared" si="74"/>
        <v>0</v>
      </c>
      <c r="N70" s="30">
        <f t="shared" si="74"/>
        <v>0</v>
      </c>
      <c r="O70" s="30">
        <f t="shared" si="74"/>
        <v>0</v>
      </c>
      <c r="P70" s="30">
        <f t="shared" si="74"/>
        <v>0</v>
      </c>
      <c r="Q70" s="30">
        <f t="shared" si="74"/>
        <v>0</v>
      </c>
      <c r="R70" s="30">
        <f t="shared" si="74"/>
        <v>0</v>
      </c>
      <c r="S70" s="30">
        <f t="shared" si="74"/>
        <v>0</v>
      </c>
      <c r="T70" s="30">
        <f t="shared" si="74"/>
        <v>0</v>
      </c>
      <c r="U70" s="30">
        <f t="shared" si="74"/>
        <v>0</v>
      </c>
      <c r="V70" s="30">
        <f t="shared" si="74"/>
        <v>0</v>
      </c>
      <c r="W70" s="30">
        <f t="shared" si="74"/>
        <v>0</v>
      </c>
      <c r="X70" s="30">
        <f t="shared" si="74"/>
        <v>0</v>
      </c>
      <c r="Y70" s="30">
        <f t="shared" si="74"/>
        <v>0</v>
      </c>
      <c r="Z70" s="30">
        <f t="shared" si="74"/>
        <v>0</v>
      </c>
      <c r="AA70" s="30">
        <f t="shared" si="74"/>
        <v>0</v>
      </c>
      <c r="AB70" s="30">
        <f t="shared" si="74"/>
        <v>0</v>
      </c>
      <c r="AC70" s="30">
        <f t="shared" si="74"/>
        <v>0</v>
      </c>
      <c r="AD70" s="30">
        <f t="shared" si="74"/>
        <v>0</v>
      </c>
      <c r="AE70" s="30">
        <f t="shared" si="74"/>
        <v>0</v>
      </c>
      <c r="AF70" s="30">
        <f t="shared" si="74"/>
        <v>0</v>
      </c>
      <c r="AG70" s="30">
        <f t="shared" si="74"/>
        <v>0</v>
      </c>
      <c r="AH70" s="30">
        <f t="shared" si="74"/>
        <v>0</v>
      </c>
      <c r="AI70" s="30">
        <f t="shared" si="74"/>
        <v>0</v>
      </c>
      <c r="AJ70" s="30">
        <f t="shared" si="74"/>
        <v>0</v>
      </c>
      <c r="AK70" s="30">
        <f t="shared" si="74"/>
        <v>0</v>
      </c>
      <c r="AL70" s="30">
        <f t="shared" si="74"/>
        <v>0</v>
      </c>
      <c r="AM70" s="30">
        <f t="shared" si="74"/>
        <v>0</v>
      </c>
      <c r="AN70" s="30">
        <f t="shared" si="74"/>
        <v>0</v>
      </c>
      <c r="AO70" s="30">
        <f t="shared" si="74"/>
        <v>0</v>
      </c>
      <c r="AP70" s="30">
        <f t="shared" si="74"/>
        <v>0</v>
      </c>
      <c r="AQ70" s="30">
        <f t="shared" si="74"/>
        <v>0</v>
      </c>
      <c r="AR70" s="30">
        <f t="shared" si="74"/>
        <v>0</v>
      </c>
      <c r="AS70" s="30">
        <f t="shared" si="74"/>
        <v>0</v>
      </c>
      <c r="AT70" s="30">
        <f t="shared" si="74"/>
        <v>0</v>
      </c>
      <c r="AU70" s="30">
        <f t="shared" si="74"/>
        <v>0</v>
      </c>
      <c r="AV70" s="30">
        <f t="shared" si="74"/>
        <v>0</v>
      </c>
      <c r="AW70" s="30">
        <f t="shared" si="74"/>
        <v>0</v>
      </c>
      <c r="AX70" s="30">
        <f t="shared" si="74"/>
        <v>0</v>
      </c>
      <c r="AY70" s="30">
        <f t="shared" si="74"/>
        <v>0</v>
      </c>
      <c r="AZ70" s="30">
        <f t="shared" si="74"/>
        <v>0</v>
      </c>
      <c r="BA70" s="30">
        <f t="shared" si="74"/>
        <v>0</v>
      </c>
      <c r="BB70" s="30">
        <f t="shared" si="74"/>
        <v>0</v>
      </c>
      <c r="BC70" s="30">
        <f t="shared" si="74"/>
        <v>0</v>
      </c>
      <c r="BD70" s="30">
        <f t="shared" si="74"/>
        <v>0</v>
      </c>
      <c r="BE70" s="30">
        <f t="shared" si="74"/>
        <v>0</v>
      </c>
      <c r="BF70" s="30">
        <f t="shared" si="74"/>
        <v>0</v>
      </c>
      <c r="BG70" s="30">
        <f t="shared" si="74"/>
        <v>0</v>
      </c>
      <c r="BH70" s="30">
        <f t="shared" si="74"/>
        <v>0</v>
      </c>
      <c r="BI70" s="30">
        <f t="shared" si="74"/>
        <v>0</v>
      </c>
      <c r="BJ70" s="30">
        <f t="shared" si="74"/>
        <v>0</v>
      </c>
      <c r="BK70" s="30">
        <f t="shared" si="74"/>
        <v>0</v>
      </c>
      <c r="BL70" s="30">
        <f t="shared" si="74"/>
        <v>0</v>
      </c>
      <c r="BM70" s="30">
        <f t="shared" si="74"/>
        <v>0</v>
      </c>
      <c r="BN70" s="30">
        <f t="shared" si="74"/>
        <v>0</v>
      </c>
      <c r="BO70" s="30">
        <f t="shared" si="74"/>
        <v>0</v>
      </c>
      <c r="BP70" s="30">
        <f t="shared" si="74"/>
        <v>0</v>
      </c>
      <c r="BQ70" s="30">
        <f t="shared" si="73"/>
        <v>0</v>
      </c>
      <c r="BR70" s="30">
        <f t="shared" si="73"/>
        <v>0</v>
      </c>
      <c r="BS70" s="30">
        <f t="shared" si="73"/>
        <v>0</v>
      </c>
      <c r="BT70" s="30">
        <f t="shared" si="73"/>
        <v>0</v>
      </c>
      <c r="BU70" s="30">
        <f t="shared" si="73"/>
        <v>0</v>
      </c>
      <c r="BV70" s="30">
        <f t="shared" si="73"/>
        <v>0</v>
      </c>
      <c r="BW70" s="30">
        <f t="shared" si="73"/>
        <v>0</v>
      </c>
      <c r="BX70" s="30">
        <f t="shared" si="73"/>
        <v>0</v>
      </c>
      <c r="BY70" s="30">
        <f t="shared" si="73"/>
        <v>0</v>
      </c>
      <c r="BZ70" s="30">
        <f t="shared" si="73"/>
        <v>0</v>
      </c>
      <c r="CA70" s="30">
        <f t="shared" si="73"/>
        <v>0</v>
      </c>
      <c r="CB70" s="30">
        <f t="shared" si="73"/>
        <v>0</v>
      </c>
      <c r="CC70" s="30">
        <f t="shared" si="73"/>
        <v>0</v>
      </c>
      <c r="CD70" s="30">
        <f t="shared" si="73"/>
        <v>0</v>
      </c>
      <c r="CE70" s="30">
        <f t="shared" si="73"/>
        <v>0</v>
      </c>
      <c r="CF70" s="30">
        <f t="shared" si="73"/>
        <v>0</v>
      </c>
      <c r="CG70" s="30">
        <f t="shared" si="73"/>
        <v>0</v>
      </c>
      <c r="CH70" s="34">
        <f t="shared" si="73"/>
        <v>0</v>
      </c>
    </row>
    <row r="71" spans="1:88" ht="15.6" x14ac:dyDescent="0.3">
      <c r="A71" s="551"/>
      <c r="B71" s="14" t="str">
        <f t="shared" si="65"/>
        <v>Water Heating</v>
      </c>
      <c r="C71" s="30">
        <f t="shared" si="68"/>
        <v>0</v>
      </c>
      <c r="D71" s="30">
        <f t="shared" si="69"/>
        <v>0</v>
      </c>
      <c r="E71" s="30">
        <f t="shared" si="74"/>
        <v>0</v>
      </c>
      <c r="F71" s="30">
        <f t="shared" si="74"/>
        <v>0</v>
      </c>
      <c r="G71" s="30">
        <f t="shared" si="74"/>
        <v>0</v>
      </c>
      <c r="H71" s="30">
        <f t="shared" si="74"/>
        <v>0</v>
      </c>
      <c r="I71" s="30">
        <f t="shared" si="74"/>
        <v>0</v>
      </c>
      <c r="J71" s="30">
        <f t="shared" si="74"/>
        <v>0</v>
      </c>
      <c r="K71" s="30">
        <f t="shared" si="74"/>
        <v>0</v>
      </c>
      <c r="L71" s="30">
        <f t="shared" si="74"/>
        <v>0</v>
      </c>
      <c r="M71" s="30">
        <f t="shared" si="74"/>
        <v>0</v>
      </c>
      <c r="N71" s="30">
        <f t="shared" si="74"/>
        <v>0</v>
      </c>
      <c r="O71" s="30">
        <f t="shared" si="74"/>
        <v>0</v>
      </c>
      <c r="P71" s="30">
        <f t="shared" si="74"/>
        <v>0</v>
      </c>
      <c r="Q71" s="30">
        <f t="shared" si="74"/>
        <v>0</v>
      </c>
      <c r="R71" s="30">
        <f t="shared" si="74"/>
        <v>0</v>
      </c>
      <c r="S71" s="30">
        <f t="shared" si="74"/>
        <v>0</v>
      </c>
      <c r="T71" s="30">
        <f t="shared" si="74"/>
        <v>0</v>
      </c>
      <c r="U71" s="30">
        <f t="shared" si="74"/>
        <v>0</v>
      </c>
      <c r="V71" s="30">
        <f t="shared" si="74"/>
        <v>0</v>
      </c>
      <c r="W71" s="30">
        <f t="shared" si="74"/>
        <v>0</v>
      </c>
      <c r="X71" s="30">
        <f t="shared" si="74"/>
        <v>0</v>
      </c>
      <c r="Y71" s="30">
        <f t="shared" si="74"/>
        <v>0</v>
      </c>
      <c r="Z71" s="30">
        <f t="shared" si="74"/>
        <v>0</v>
      </c>
      <c r="AA71" s="30">
        <f t="shared" si="74"/>
        <v>0</v>
      </c>
      <c r="AB71" s="30">
        <f t="shared" si="74"/>
        <v>0</v>
      </c>
      <c r="AC71" s="30">
        <f t="shared" si="74"/>
        <v>0</v>
      </c>
      <c r="AD71" s="30">
        <f t="shared" si="74"/>
        <v>0</v>
      </c>
      <c r="AE71" s="30">
        <f t="shared" si="74"/>
        <v>0</v>
      </c>
      <c r="AF71" s="30">
        <f t="shared" si="74"/>
        <v>0</v>
      </c>
      <c r="AG71" s="30">
        <f t="shared" si="74"/>
        <v>0</v>
      </c>
      <c r="AH71" s="30">
        <f t="shared" si="74"/>
        <v>0</v>
      </c>
      <c r="AI71" s="30">
        <f t="shared" si="74"/>
        <v>0</v>
      </c>
      <c r="AJ71" s="30">
        <f t="shared" si="74"/>
        <v>0</v>
      </c>
      <c r="AK71" s="30">
        <f t="shared" si="74"/>
        <v>0</v>
      </c>
      <c r="AL71" s="30">
        <f t="shared" si="74"/>
        <v>0</v>
      </c>
      <c r="AM71" s="30">
        <f t="shared" si="74"/>
        <v>0</v>
      </c>
      <c r="AN71" s="30">
        <f t="shared" si="74"/>
        <v>0</v>
      </c>
      <c r="AO71" s="30">
        <f t="shared" si="74"/>
        <v>0</v>
      </c>
      <c r="AP71" s="30">
        <f t="shared" si="74"/>
        <v>0</v>
      </c>
      <c r="AQ71" s="30">
        <f t="shared" si="74"/>
        <v>0</v>
      </c>
      <c r="AR71" s="30">
        <f t="shared" si="74"/>
        <v>0</v>
      </c>
      <c r="AS71" s="30">
        <f t="shared" si="74"/>
        <v>0</v>
      </c>
      <c r="AT71" s="30">
        <f t="shared" si="74"/>
        <v>0</v>
      </c>
      <c r="AU71" s="30">
        <f t="shared" si="74"/>
        <v>0</v>
      </c>
      <c r="AV71" s="30">
        <f t="shared" si="74"/>
        <v>0</v>
      </c>
      <c r="AW71" s="30">
        <f t="shared" si="74"/>
        <v>0</v>
      </c>
      <c r="AX71" s="30">
        <f t="shared" si="74"/>
        <v>0</v>
      </c>
      <c r="AY71" s="30">
        <f t="shared" si="74"/>
        <v>0</v>
      </c>
      <c r="AZ71" s="30">
        <f t="shared" si="74"/>
        <v>0</v>
      </c>
      <c r="BA71" s="30">
        <f t="shared" si="74"/>
        <v>0</v>
      </c>
      <c r="BB71" s="30">
        <f t="shared" si="74"/>
        <v>0</v>
      </c>
      <c r="BC71" s="30">
        <f t="shared" si="74"/>
        <v>0</v>
      </c>
      <c r="BD71" s="30">
        <f t="shared" si="74"/>
        <v>0</v>
      </c>
      <c r="BE71" s="30">
        <f t="shared" si="74"/>
        <v>0</v>
      </c>
      <c r="BF71" s="30">
        <f t="shared" si="74"/>
        <v>0</v>
      </c>
      <c r="BG71" s="30">
        <f t="shared" si="74"/>
        <v>0</v>
      </c>
      <c r="BH71" s="30">
        <f t="shared" si="74"/>
        <v>0</v>
      </c>
      <c r="BI71" s="30">
        <f t="shared" si="74"/>
        <v>0</v>
      </c>
      <c r="BJ71" s="30">
        <f t="shared" si="74"/>
        <v>0</v>
      </c>
      <c r="BK71" s="30">
        <f t="shared" si="74"/>
        <v>0</v>
      </c>
      <c r="BL71" s="30">
        <f t="shared" si="74"/>
        <v>0</v>
      </c>
      <c r="BM71" s="30">
        <f t="shared" si="74"/>
        <v>0</v>
      </c>
      <c r="BN71" s="30">
        <f t="shared" si="74"/>
        <v>0</v>
      </c>
      <c r="BO71" s="30">
        <f t="shared" si="74"/>
        <v>0</v>
      </c>
      <c r="BP71" s="30">
        <f t="shared" si="74"/>
        <v>0</v>
      </c>
      <c r="BQ71" s="30">
        <f t="shared" si="73"/>
        <v>0</v>
      </c>
      <c r="BR71" s="30">
        <f t="shared" si="73"/>
        <v>0</v>
      </c>
      <c r="BS71" s="30">
        <f t="shared" si="73"/>
        <v>0</v>
      </c>
      <c r="BT71" s="30">
        <f t="shared" si="73"/>
        <v>0</v>
      </c>
      <c r="BU71" s="30">
        <f t="shared" si="73"/>
        <v>0</v>
      </c>
      <c r="BV71" s="30">
        <f t="shared" si="73"/>
        <v>0</v>
      </c>
      <c r="BW71" s="30">
        <f t="shared" si="73"/>
        <v>0</v>
      </c>
      <c r="BX71" s="30">
        <f t="shared" si="73"/>
        <v>0</v>
      </c>
      <c r="BY71" s="30">
        <f t="shared" si="73"/>
        <v>0</v>
      </c>
      <c r="BZ71" s="30">
        <f t="shared" si="73"/>
        <v>0</v>
      </c>
      <c r="CA71" s="30">
        <f t="shared" si="73"/>
        <v>0</v>
      </c>
      <c r="CB71" s="30">
        <f t="shared" si="73"/>
        <v>0</v>
      </c>
      <c r="CC71" s="30">
        <f t="shared" si="73"/>
        <v>0</v>
      </c>
      <c r="CD71" s="30">
        <f t="shared" si="73"/>
        <v>0</v>
      </c>
      <c r="CE71" s="30">
        <f t="shared" si="73"/>
        <v>0</v>
      </c>
      <c r="CF71" s="30">
        <f t="shared" si="73"/>
        <v>0</v>
      </c>
      <c r="CG71" s="30">
        <f t="shared" si="73"/>
        <v>0</v>
      </c>
      <c r="CH71" s="34">
        <f t="shared" si="73"/>
        <v>0</v>
      </c>
    </row>
    <row r="72" spans="1:88" ht="15.75" customHeight="1" x14ac:dyDescent="0.3">
      <c r="A72" s="551"/>
      <c r="B72" s="14" t="str">
        <f t="shared" si="65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12"/>
    </row>
    <row r="73" spans="1:88" ht="15.75" customHeight="1" x14ac:dyDescent="0.3">
      <c r="A73" s="551"/>
      <c r="B73" s="301" t="s">
        <v>149</v>
      </c>
      <c r="C73" s="30">
        <f>SUM(C59:C72)</f>
        <v>0</v>
      </c>
      <c r="D73" s="30">
        <f>SUM(D59:D72)</f>
        <v>114.31587745422527</v>
      </c>
      <c r="E73" s="30">
        <f t="shared" ref="E73:BP73" si="75">SUM(E59:E72)</f>
        <v>600.52572921362491</v>
      </c>
      <c r="F73" s="30">
        <f t="shared" si="75"/>
        <v>1093.3035461046106</v>
      </c>
      <c r="G73" s="30">
        <f t="shared" si="75"/>
        <v>1518.7366145584979</v>
      </c>
      <c r="H73" s="30">
        <f t="shared" si="75"/>
        <v>1810.1442772917881</v>
      </c>
      <c r="I73" s="30">
        <f t="shared" si="75"/>
        <v>2451.4736598046748</v>
      </c>
      <c r="J73" s="30">
        <f t="shared" si="75"/>
        <v>2126.6028576496701</v>
      </c>
      <c r="K73" s="30">
        <f t="shared" si="75"/>
        <v>2291.3597234434646</v>
      </c>
      <c r="L73" s="30">
        <f t="shared" si="75"/>
        <v>1986.6481911201722</v>
      </c>
      <c r="M73" s="30">
        <f t="shared" si="75"/>
        <v>1900.7843560686274</v>
      </c>
      <c r="N73" s="30">
        <f t="shared" si="75"/>
        <v>1989.3634526568451</v>
      </c>
      <c r="O73" s="30">
        <f t="shared" si="75"/>
        <v>2120.5581449287019</v>
      </c>
      <c r="P73" s="30">
        <f t="shared" si="75"/>
        <v>1683.9888346490263</v>
      </c>
      <c r="Q73" s="30">
        <f t="shared" si="75"/>
        <v>1913.0744344373218</v>
      </c>
      <c r="R73" s="30">
        <f t="shared" si="75"/>
        <v>1891.7172106081655</v>
      </c>
      <c r="S73" s="30">
        <f t="shared" si="75"/>
        <v>2437.6490301464605</v>
      </c>
      <c r="T73" s="30">
        <f t="shared" si="75"/>
        <v>2905.3730578874747</v>
      </c>
      <c r="U73" s="30">
        <f t="shared" si="75"/>
        <v>3697.0976887098377</v>
      </c>
      <c r="V73" s="30">
        <f t="shared" si="75"/>
        <v>2962.2130524987201</v>
      </c>
      <c r="W73" s="30">
        <f t="shared" si="75"/>
        <v>3127.3142133167817</v>
      </c>
      <c r="X73" s="30">
        <f t="shared" si="75"/>
        <v>2347.4997759266471</v>
      </c>
      <c r="Y73" s="30">
        <f t="shared" si="75"/>
        <v>1964.8065743970974</v>
      </c>
      <c r="Z73" s="30">
        <f t="shared" si="75"/>
        <v>2014.5877445966216</v>
      </c>
      <c r="AA73" s="30">
        <f t="shared" si="75"/>
        <v>2120.5581449287019</v>
      </c>
      <c r="AB73" s="30">
        <f t="shared" si="75"/>
        <v>1683.9888346490263</v>
      </c>
      <c r="AC73" s="30">
        <f t="shared" si="75"/>
        <v>1913.0744344373218</v>
      </c>
      <c r="AD73" s="30">
        <f t="shared" si="75"/>
        <v>1891.7172106081655</v>
      </c>
      <c r="AE73" s="30">
        <f t="shared" si="75"/>
        <v>2437.6490301464605</v>
      </c>
      <c r="AF73" s="30">
        <f t="shared" si="75"/>
        <v>2905.3730578874747</v>
      </c>
      <c r="AG73" s="30">
        <f t="shared" si="75"/>
        <v>3697.0976887098377</v>
      </c>
      <c r="AH73" s="30">
        <f t="shared" si="75"/>
        <v>2962.2130524987201</v>
      </c>
      <c r="AI73" s="30">
        <f t="shared" si="75"/>
        <v>3127.3142133167817</v>
      </c>
      <c r="AJ73" s="30">
        <f t="shared" si="75"/>
        <v>2347.4997759266471</v>
      </c>
      <c r="AK73" s="30">
        <f t="shared" si="75"/>
        <v>1964.8065743970974</v>
      </c>
      <c r="AL73" s="30">
        <f t="shared" si="75"/>
        <v>2014.5877445966216</v>
      </c>
      <c r="AM73" s="30">
        <f t="shared" si="75"/>
        <v>2120.5581449287019</v>
      </c>
      <c r="AN73" s="30">
        <f t="shared" si="75"/>
        <v>1683.9888346490263</v>
      </c>
      <c r="AO73" s="30">
        <f t="shared" si="75"/>
        <v>1913.0744344373218</v>
      </c>
      <c r="AP73" s="30">
        <f t="shared" si="75"/>
        <v>1891.7172106081655</v>
      </c>
      <c r="AQ73" s="30">
        <f t="shared" si="75"/>
        <v>2437.6490301464605</v>
      </c>
      <c r="AR73" s="30">
        <f t="shared" si="75"/>
        <v>2905.3730578874747</v>
      </c>
      <c r="AS73" s="30">
        <f t="shared" si="75"/>
        <v>3697.0976887098377</v>
      </c>
      <c r="AT73" s="30">
        <f t="shared" si="75"/>
        <v>2962.2130524987201</v>
      </c>
      <c r="AU73" s="30">
        <f t="shared" si="75"/>
        <v>3127.3142133167817</v>
      </c>
      <c r="AV73" s="30">
        <f t="shared" si="75"/>
        <v>2347.4997759266471</v>
      </c>
      <c r="AW73" s="30">
        <f t="shared" si="75"/>
        <v>1964.8065743970974</v>
      </c>
      <c r="AX73" s="30">
        <f t="shared" si="75"/>
        <v>2014.5877445966216</v>
      </c>
      <c r="AY73" s="30">
        <f t="shared" si="75"/>
        <v>2120.5581449287019</v>
      </c>
      <c r="AZ73" s="30">
        <f t="shared" si="75"/>
        <v>1683.9888346490263</v>
      </c>
      <c r="BA73" s="30">
        <f t="shared" si="75"/>
        <v>1913.0744344373218</v>
      </c>
      <c r="BB73" s="30">
        <f t="shared" si="75"/>
        <v>1891.7172106081655</v>
      </c>
      <c r="BC73" s="30">
        <f t="shared" si="75"/>
        <v>2437.6490301464605</v>
      </c>
      <c r="BD73" s="30">
        <f t="shared" si="75"/>
        <v>2905.3730578874747</v>
      </c>
      <c r="BE73" s="30">
        <f t="shared" si="75"/>
        <v>3697.0976887098377</v>
      </c>
      <c r="BF73" s="30">
        <f t="shared" si="75"/>
        <v>2962.2130524987201</v>
      </c>
      <c r="BG73" s="30">
        <f t="shared" si="75"/>
        <v>3127.3142133167817</v>
      </c>
      <c r="BH73" s="30">
        <f t="shared" si="75"/>
        <v>2347.4997759266471</v>
      </c>
      <c r="BI73" s="30">
        <f t="shared" si="75"/>
        <v>1964.8065743970974</v>
      </c>
      <c r="BJ73" s="30">
        <f t="shared" si="75"/>
        <v>2014.5877445966216</v>
      </c>
      <c r="BK73" s="30">
        <f t="shared" si="75"/>
        <v>2120.5581449287019</v>
      </c>
      <c r="BL73" s="30">
        <f t="shared" si="75"/>
        <v>1683.9888346490263</v>
      </c>
      <c r="BM73" s="30">
        <f t="shared" si="75"/>
        <v>1913.0744344373218</v>
      </c>
      <c r="BN73" s="30">
        <f t="shared" si="75"/>
        <v>1891.7172106081655</v>
      </c>
      <c r="BO73" s="30">
        <f t="shared" si="75"/>
        <v>2437.6490301464605</v>
      </c>
      <c r="BP73" s="30">
        <f t="shared" si="75"/>
        <v>2905.3730578874747</v>
      </c>
      <c r="BQ73" s="30">
        <f t="shared" ref="BQ73:CH73" si="76">SUM(BQ59:BQ72)</f>
        <v>3697.0976887098377</v>
      </c>
      <c r="BR73" s="30">
        <f t="shared" si="76"/>
        <v>2962.2130524987201</v>
      </c>
      <c r="BS73" s="30">
        <f t="shared" si="76"/>
        <v>3127.3142133167817</v>
      </c>
      <c r="BT73" s="30">
        <f t="shared" si="76"/>
        <v>2347.4997759266471</v>
      </c>
      <c r="BU73" s="30">
        <f t="shared" si="76"/>
        <v>1964.8065743970974</v>
      </c>
      <c r="BV73" s="30">
        <f t="shared" si="76"/>
        <v>2014.5877445966216</v>
      </c>
      <c r="BW73" s="30">
        <f t="shared" si="76"/>
        <v>2120.5581449287019</v>
      </c>
      <c r="BX73" s="30">
        <f t="shared" si="76"/>
        <v>1683.9888346490263</v>
      </c>
      <c r="BY73" s="30">
        <f t="shared" si="76"/>
        <v>1913.0744344373218</v>
      </c>
      <c r="BZ73" s="30">
        <f t="shared" si="76"/>
        <v>1891.7172106081655</v>
      </c>
      <c r="CA73" s="30">
        <f t="shared" si="76"/>
        <v>2437.6490301464605</v>
      </c>
      <c r="CB73" s="30">
        <f t="shared" si="76"/>
        <v>2905.3730578874747</v>
      </c>
      <c r="CC73" s="30">
        <f t="shared" si="76"/>
        <v>3697.0976887098377</v>
      </c>
      <c r="CD73" s="30">
        <f t="shared" si="76"/>
        <v>2962.2130524987201</v>
      </c>
      <c r="CE73" s="30">
        <f t="shared" si="76"/>
        <v>3127.3142133167817</v>
      </c>
      <c r="CF73" s="30">
        <f t="shared" si="76"/>
        <v>2347.4997759266471</v>
      </c>
      <c r="CG73" s="30">
        <f t="shared" si="76"/>
        <v>1964.8065743970974</v>
      </c>
      <c r="CH73" s="34">
        <f t="shared" si="76"/>
        <v>2014.5877445966216</v>
      </c>
    </row>
    <row r="74" spans="1:88" ht="16.5" customHeight="1" thickBot="1" x14ac:dyDescent="0.35">
      <c r="A74" s="552"/>
      <c r="B74" s="162" t="s">
        <v>150</v>
      </c>
      <c r="C74" s="31">
        <f>C73</f>
        <v>0</v>
      </c>
      <c r="D74" s="31">
        <f>C74+D73</f>
        <v>114.31587745422527</v>
      </c>
      <c r="E74" s="31">
        <f t="shared" ref="E74:BP74" si="77">D74+E73</f>
        <v>714.84160666785021</v>
      </c>
      <c r="F74" s="31">
        <f t="shared" si="77"/>
        <v>1808.1451527724607</v>
      </c>
      <c r="G74" s="31">
        <f t="shared" si="77"/>
        <v>3326.8817673309586</v>
      </c>
      <c r="H74" s="31">
        <f t="shared" si="77"/>
        <v>5137.0260446227467</v>
      </c>
      <c r="I74" s="31">
        <f t="shared" si="77"/>
        <v>7588.4997044274214</v>
      </c>
      <c r="J74" s="31">
        <f t="shared" si="77"/>
        <v>9715.1025620770924</v>
      </c>
      <c r="K74" s="31">
        <f t="shared" si="77"/>
        <v>12006.462285520556</v>
      </c>
      <c r="L74" s="31">
        <f t="shared" si="77"/>
        <v>13993.110476640728</v>
      </c>
      <c r="M74" s="31">
        <f t="shared" si="77"/>
        <v>15893.894832709355</v>
      </c>
      <c r="N74" s="31">
        <f t="shared" si="77"/>
        <v>17883.258285366199</v>
      </c>
      <c r="O74" s="31">
        <f t="shared" si="77"/>
        <v>20003.816430294901</v>
      </c>
      <c r="P74" s="31">
        <f t="shared" si="77"/>
        <v>21687.805264943927</v>
      </c>
      <c r="Q74" s="31">
        <f t="shared" si="77"/>
        <v>23600.87969938125</v>
      </c>
      <c r="R74" s="31">
        <f t="shared" si="77"/>
        <v>25492.596909989417</v>
      </c>
      <c r="S74" s="31">
        <f t="shared" si="77"/>
        <v>27930.245940135879</v>
      </c>
      <c r="T74" s="31">
        <f t="shared" si="77"/>
        <v>30835.618998023354</v>
      </c>
      <c r="U74" s="31">
        <f t="shared" si="77"/>
        <v>34532.716686733191</v>
      </c>
      <c r="V74" s="31">
        <f t="shared" si="77"/>
        <v>37494.929739231913</v>
      </c>
      <c r="W74" s="31">
        <f t="shared" si="77"/>
        <v>40622.243952548692</v>
      </c>
      <c r="X74" s="31">
        <f t="shared" si="77"/>
        <v>42969.74372847534</v>
      </c>
      <c r="Y74" s="31">
        <f t="shared" si="77"/>
        <v>44934.550302872434</v>
      </c>
      <c r="Z74" s="31">
        <f t="shared" si="77"/>
        <v>46949.138047469052</v>
      </c>
      <c r="AA74" s="31">
        <f t="shared" si="77"/>
        <v>49069.696192397751</v>
      </c>
      <c r="AB74" s="31">
        <f t="shared" si="77"/>
        <v>50753.685027046777</v>
      </c>
      <c r="AC74" s="31">
        <f t="shared" si="77"/>
        <v>52666.7594614841</v>
      </c>
      <c r="AD74" s="31">
        <f t="shared" si="77"/>
        <v>54558.476672092263</v>
      </c>
      <c r="AE74" s="31">
        <f t="shared" si="77"/>
        <v>56996.125702238722</v>
      </c>
      <c r="AF74" s="31">
        <f t="shared" si="77"/>
        <v>59901.498760126196</v>
      </c>
      <c r="AG74" s="31">
        <f t="shared" si="77"/>
        <v>63598.596448836033</v>
      </c>
      <c r="AH74" s="31">
        <f t="shared" si="77"/>
        <v>66560.809501334748</v>
      </c>
      <c r="AI74" s="31">
        <f t="shared" si="77"/>
        <v>69688.123714651534</v>
      </c>
      <c r="AJ74" s="31">
        <f t="shared" si="77"/>
        <v>72035.623490578175</v>
      </c>
      <c r="AK74" s="31">
        <f t="shared" si="77"/>
        <v>74000.430064975269</v>
      </c>
      <c r="AL74" s="31">
        <f t="shared" si="77"/>
        <v>76015.017809571887</v>
      </c>
      <c r="AM74" s="31">
        <f t="shared" si="77"/>
        <v>78135.575954500586</v>
      </c>
      <c r="AN74" s="31">
        <f t="shared" si="77"/>
        <v>79819.564789149619</v>
      </c>
      <c r="AO74" s="31">
        <f t="shared" si="77"/>
        <v>81732.639223586943</v>
      </c>
      <c r="AP74" s="31">
        <f t="shared" si="77"/>
        <v>83624.356434195113</v>
      </c>
      <c r="AQ74" s="31">
        <f t="shared" si="77"/>
        <v>86062.005464341579</v>
      </c>
      <c r="AR74" s="31">
        <f t="shared" si="77"/>
        <v>88967.378522229061</v>
      </c>
      <c r="AS74" s="31">
        <f t="shared" si="77"/>
        <v>92664.476210938898</v>
      </c>
      <c r="AT74" s="31">
        <f t="shared" si="77"/>
        <v>95626.689263437613</v>
      </c>
      <c r="AU74" s="31">
        <f t="shared" si="77"/>
        <v>98754.003476754398</v>
      </c>
      <c r="AV74" s="31">
        <f t="shared" si="77"/>
        <v>101101.50325268104</v>
      </c>
      <c r="AW74" s="31">
        <f t="shared" si="77"/>
        <v>103066.30982707813</v>
      </c>
      <c r="AX74" s="31">
        <f t="shared" si="77"/>
        <v>105080.89757167475</v>
      </c>
      <c r="AY74" s="31">
        <f t="shared" si="77"/>
        <v>107201.45571660345</v>
      </c>
      <c r="AZ74" s="31">
        <f t="shared" si="77"/>
        <v>108885.44455125248</v>
      </c>
      <c r="BA74" s="31">
        <f t="shared" si="77"/>
        <v>110798.51898568981</v>
      </c>
      <c r="BB74" s="31">
        <f t="shared" si="77"/>
        <v>112690.23619629798</v>
      </c>
      <c r="BC74" s="31">
        <f t="shared" si="77"/>
        <v>115127.88522644444</v>
      </c>
      <c r="BD74" s="31">
        <f t="shared" si="77"/>
        <v>118033.25828433191</v>
      </c>
      <c r="BE74" s="31">
        <f t="shared" si="77"/>
        <v>121730.35597304175</v>
      </c>
      <c r="BF74" s="31">
        <f t="shared" si="77"/>
        <v>124692.56902554046</v>
      </c>
      <c r="BG74" s="31">
        <f t="shared" si="77"/>
        <v>127819.88323885725</v>
      </c>
      <c r="BH74" s="31">
        <f t="shared" si="77"/>
        <v>130167.38301478389</v>
      </c>
      <c r="BI74" s="31">
        <f t="shared" si="77"/>
        <v>132132.18958918098</v>
      </c>
      <c r="BJ74" s="31">
        <f t="shared" si="77"/>
        <v>134146.7773337776</v>
      </c>
      <c r="BK74" s="31">
        <f t="shared" si="77"/>
        <v>136267.33547870631</v>
      </c>
      <c r="BL74" s="31">
        <f t="shared" si="77"/>
        <v>137951.32431335535</v>
      </c>
      <c r="BM74" s="31">
        <f t="shared" si="77"/>
        <v>139864.39874779267</v>
      </c>
      <c r="BN74" s="31">
        <f t="shared" si="77"/>
        <v>141756.11595840083</v>
      </c>
      <c r="BO74" s="31">
        <f t="shared" si="77"/>
        <v>144193.76498854728</v>
      </c>
      <c r="BP74" s="31">
        <f t="shared" si="77"/>
        <v>147099.13804643476</v>
      </c>
      <c r="BQ74" s="31">
        <f t="shared" ref="BQ74:CH74" si="78">BP74+BQ73</f>
        <v>150796.23573514461</v>
      </c>
      <c r="BR74" s="31">
        <f t="shared" si="78"/>
        <v>153758.44878764334</v>
      </c>
      <c r="BS74" s="31">
        <f t="shared" si="78"/>
        <v>156885.76300096011</v>
      </c>
      <c r="BT74" s="31">
        <f t="shared" si="78"/>
        <v>159233.26277688675</v>
      </c>
      <c r="BU74" s="31">
        <f t="shared" si="78"/>
        <v>161198.06935128386</v>
      </c>
      <c r="BV74" s="31">
        <f t="shared" si="78"/>
        <v>163212.65709588048</v>
      </c>
      <c r="BW74" s="31">
        <f t="shared" si="78"/>
        <v>165333.21524080919</v>
      </c>
      <c r="BX74" s="31">
        <f t="shared" si="78"/>
        <v>167017.20407545823</v>
      </c>
      <c r="BY74" s="31">
        <f t="shared" si="78"/>
        <v>168930.27850989555</v>
      </c>
      <c r="BZ74" s="31">
        <f t="shared" si="78"/>
        <v>170821.99572050371</v>
      </c>
      <c r="CA74" s="31">
        <f t="shared" si="78"/>
        <v>173259.64475065016</v>
      </c>
      <c r="CB74" s="31">
        <f t="shared" si="78"/>
        <v>176165.01780853764</v>
      </c>
      <c r="CC74" s="31">
        <f t="shared" si="78"/>
        <v>179862.11549724749</v>
      </c>
      <c r="CD74" s="31">
        <f t="shared" si="78"/>
        <v>182824.32854974622</v>
      </c>
      <c r="CE74" s="31">
        <f t="shared" si="78"/>
        <v>185951.64276306299</v>
      </c>
      <c r="CF74" s="31">
        <f t="shared" si="78"/>
        <v>188299.14253898963</v>
      </c>
      <c r="CG74" s="31">
        <f t="shared" si="78"/>
        <v>190263.94911338674</v>
      </c>
      <c r="CH74" s="35">
        <f t="shared" si="78"/>
        <v>192278.53685798336</v>
      </c>
    </row>
    <row r="75" spans="1:88" x14ac:dyDescent="0.3">
      <c r="A75" s="8"/>
      <c r="B75" s="41"/>
      <c r="C75" s="38"/>
      <c r="D75" s="43"/>
      <c r="E75" s="38"/>
      <c r="F75" s="43"/>
      <c r="G75" s="38"/>
      <c r="H75" s="43"/>
      <c r="I75" s="38"/>
      <c r="J75" s="43"/>
      <c r="K75" s="38"/>
      <c r="L75" s="43"/>
      <c r="M75" s="38"/>
      <c r="N75" s="43"/>
      <c r="O75" s="38"/>
      <c r="P75" s="43"/>
      <c r="Q75" s="38"/>
      <c r="R75" s="43"/>
      <c r="S75" s="38"/>
      <c r="T75" s="43"/>
      <c r="U75" s="38"/>
      <c r="V75" s="43"/>
      <c r="W75" s="38"/>
      <c r="X75" s="43"/>
      <c r="Y75" s="38"/>
      <c r="Z75" s="43"/>
      <c r="AA75" s="38"/>
      <c r="AB75" s="43"/>
      <c r="AC75" s="38"/>
      <c r="AD75" s="43"/>
      <c r="AE75" s="38"/>
      <c r="AF75" s="43"/>
      <c r="AG75" s="38"/>
      <c r="AH75" s="43"/>
      <c r="AI75" s="38"/>
      <c r="AJ75" s="43"/>
      <c r="AK75" s="38"/>
      <c r="AL75" s="43"/>
      <c r="AM75" s="38"/>
      <c r="AN75" s="43"/>
      <c r="AO75" s="38"/>
      <c r="AP75" s="43"/>
      <c r="AQ75" s="38"/>
      <c r="AR75" s="43"/>
      <c r="AS75" s="38"/>
      <c r="AT75" s="43"/>
      <c r="AU75" s="38"/>
      <c r="AV75" s="43"/>
      <c r="AW75" s="38"/>
      <c r="AX75" s="43"/>
      <c r="AY75" s="38"/>
      <c r="AZ75" s="43"/>
      <c r="BA75" s="38"/>
      <c r="BB75" s="43"/>
      <c r="BC75" s="38"/>
      <c r="BD75" s="43"/>
      <c r="BE75" s="38"/>
      <c r="BF75" s="43"/>
      <c r="BG75" s="38"/>
      <c r="BH75" s="43"/>
      <c r="BI75" s="38"/>
      <c r="BJ75" s="43"/>
      <c r="BK75" s="38"/>
      <c r="BL75" s="43"/>
      <c r="BM75" s="38"/>
      <c r="BN75" s="43"/>
      <c r="BO75" s="38"/>
      <c r="BP75" s="43"/>
      <c r="BQ75" s="38"/>
      <c r="BR75" s="43"/>
      <c r="BS75" s="38"/>
      <c r="BT75" s="43"/>
      <c r="BU75" s="38"/>
      <c r="BV75" s="43"/>
      <c r="BW75" s="38"/>
      <c r="BX75" s="43"/>
      <c r="BY75" s="38"/>
      <c r="BZ75" s="43"/>
      <c r="CA75" s="38"/>
      <c r="CB75" s="43"/>
      <c r="CC75" s="38"/>
      <c r="CD75" s="43"/>
      <c r="CE75" s="38"/>
      <c r="CF75" s="43"/>
      <c r="CG75" s="38"/>
      <c r="CH75" s="43"/>
    </row>
    <row r="76" spans="1:88" ht="15" thickBot="1" x14ac:dyDescent="0.35">
      <c r="B76" s="1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241"/>
    </row>
    <row r="77" spans="1:88" ht="15.6" x14ac:dyDescent="0.3">
      <c r="A77" s="553" t="s">
        <v>134</v>
      </c>
      <c r="B77" s="18" t="s">
        <v>134</v>
      </c>
      <c r="C77" s="292">
        <f t="shared" ref="C77:AH77" si="79">C58</f>
        <v>43831</v>
      </c>
      <c r="D77" s="292">
        <f t="shared" si="79"/>
        <v>43862</v>
      </c>
      <c r="E77" s="292">
        <f t="shared" si="79"/>
        <v>43891</v>
      </c>
      <c r="F77" s="292">
        <f t="shared" si="79"/>
        <v>43922</v>
      </c>
      <c r="G77" s="292">
        <f t="shared" si="79"/>
        <v>43952</v>
      </c>
      <c r="H77" s="292">
        <f t="shared" si="79"/>
        <v>43983</v>
      </c>
      <c r="I77" s="292">
        <f t="shared" si="79"/>
        <v>44013</v>
      </c>
      <c r="J77" s="292">
        <f t="shared" si="79"/>
        <v>44044</v>
      </c>
      <c r="K77" s="292">
        <f t="shared" si="79"/>
        <v>44075</v>
      </c>
      <c r="L77" s="292">
        <f t="shared" si="79"/>
        <v>44105</v>
      </c>
      <c r="M77" s="292">
        <f t="shared" si="79"/>
        <v>44136</v>
      </c>
      <c r="N77" s="292">
        <f t="shared" si="79"/>
        <v>44166</v>
      </c>
      <c r="O77" s="292">
        <f t="shared" si="79"/>
        <v>44197</v>
      </c>
      <c r="P77" s="292">
        <f t="shared" si="79"/>
        <v>44228</v>
      </c>
      <c r="Q77" s="292">
        <f t="shared" si="79"/>
        <v>44256</v>
      </c>
      <c r="R77" s="292">
        <f t="shared" si="79"/>
        <v>44287</v>
      </c>
      <c r="S77" s="292">
        <f t="shared" si="79"/>
        <v>44317</v>
      </c>
      <c r="T77" s="292">
        <f t="shared" si="79"/>
        <v>44348</v>
      </c>
      <c r="U77" s="292">
        <f t="shared" si="79"/>
        <v>44378</v>
      </c>
      <c r="V77" s="292">
        <f t="shared" si="79"/>
        <v>44409</v>
      </c>
      <c r="W77" s="292">
        <f t="shared" si="79"/>
        <v>44440</v>
      </c>
      <c r="X77" s="292">
        <f t="shared" si="79"/>
        <v>44470</v>
      </c>
      <c r="Y77" s="292">
        <f t="shared" si="79"/>
        <v>44501</v>
      </c>
      <c r="Z77" s="292">
        <f t="shared" si="79"/>
        <v>44531</v>
      </c>
      <c r="AA77" s="292">
        <f t="shared" si="79"/>
        <v>44562</v>
      </c>
      <c r="AB77" s="292">
        <f t="shared" si="79"/>
        <v>44593</v>
      </c>
      <c r="AC77" s="292">
        <f t="shared" si="79"/>
        <v>44621</v>
      </c>
      <c r="AD77" s="292">
        <f t="shared" si="79"/>
        <v>44652</v>
      </c>
      <c r="AE77" s="292">
        <f t="shared" si="79"/>
        <v>44682</v>
      </c>
      <c r="AF77" s="292">
        <f t="shared" si="79"/>
        <v>44713</v>
      </c>
      <c r="AG77" s="292">
        <f t="shared" si="79"/>
        <v>44743</v>
      </c>
      <c r="AH77" s="292">
        <f t="shared" si="79"/>
        <v>44774</v>
      </c>
      <c r="AI77" s="292">
        <f t="shared" ref="AI77:BN77" si="80">AI58</f>
        <v>44805</v>
      </c>
      <c r="AJ77" s="292">
        <f t="shared" si="80"/>
        <v>44835</v>
      </c>
      <c r="AK77" s="292">
        <f t="shared" si="80"/>
        <v>44866</v>
      </c>
      <c r="AL77" s="292">
        <f t="shared" si="80"/>
        <v>44896</v>
      </c>
      <c r="AM77" s="292">
        <f t="shared" si="80"/>
        <v>44927</v>
      </c>
      <c r="AN77" s="292">
        <f t="shared" si="80"/>
        <v>44958</v>
      </c>
      <c r="AO77" s="292">
        <f t="shared" si="80"/>
        <v>44986</v>
      </c>
      <c r="AP77" s="292">
        <f t="shared" si="80"/>
        <v>45017</v>
      </c>
      <c r="AQ77" s="292">
        <f t="shared" si="80"/>
        <v>45047</v>
      </c>
      <c r="AR77" s="292">
        <f t="shared" si="80"/>
        <v>45078</v>
      </c>
      <c r="AS77" s="292">
        <f t="shared" si="80"/>
        <v>45108</v>
      </c>
      <c r="AT77" s="292">
        <f t="shared" si="80"/>
        <v>45139</v>
      </c>
      <c r="AU77" s="292">
        <f t="shared" si="80"/>
        <v>45170</v>
      </c>
      <c r="AV77" s="292">
        <f t="shared" si="80"/>
        <v>45200</v>
      </c>
      <c r="AW77" s="292">
        <f t="shared" si="80"/>
        <v>45231</v>
      </c>
      <c r="AX77" s="292">
        <f t="shared" si="80"/>
        <v>45261</v>
      </c>
      <c r="AY77" s="292">
        <f t="shared" si="80"/>
        <v>45292</v>
      </c>
      <c r="AZ77" s="292">
        <f t="shared" si="80"/>
        <v>45323</v>
      </c>
      <c r="BA77" s="292">
        <f t="shared" si="80"/>
        <v>45352</v>
      </c>
      <c r="BB77" s="292">
        <f t="shared" si="80"/>
        <v>45383</v>
      </c>
      <c r="BC77" s="292">
        <f t="shared" si="80"/>
        <v>45413</v>
      </c>
      <c r="BD77" s="292">
        <f t="shared" si="80"/>
        <v>45444</v>
      </c>
      <c r="BE77" s="292">
        <f t="shared" si="80"/>
        <v>45474</v>
      </c>
      <c r="BF77" s="292">
        <f t="shared" si="80"/>
        <v>45505</v>
      </c>
      <c r="BG77" s="292">
        <f t="shared" si="80"/>
        <v>45536</v>
      </c>
      <c r="BH77" s="292">
        <f t="shared" si="80"/>
        <v>45566</v>
      </c>
      <c r="BI77" s="292">
        <f t="shared" si="80"/>
        <v>45597</v>
      </c>
      <c r="BJ77" s="292">
        <f t="shared" si="80"/>
        <v>45627</v>
      </c>
      <c r="BK77" s="292">
        <f t="shared" si="80"/>
        <v>45658</v>
      </c>
      <c r="BL77" s="292">
        <f t="shared" si="80"/>
        <v>45689</v>
      </c>
      <c r="BM77" s="292">
        <f t="shared" si="80"/>
        <v>45717</v>
      </c>
      <c r="BN77" s="292">
        <f t="shared" si="80"/>
        <v>45748</v>
      </c>
      <c r="BO77" s="292">
        <f t="shared" ref="BO77:CH77" si="81">BO58</f>
        <v>45778</v>
      </c>
      <c r="BP77" s="292">
        <f t="shared" si="81"/>
        <v>45809</v>
      </c>
      <c r="BQ77" s="292">
        <f t="shared" si="81"/>
        <v>45839</v>
      </c>
      <c r="BR77" s="292">
        <f t="shared" si="81"/>
        <v>45870</v>
      </c>
      <c r="BS77" s="292">
        <f t="shared" si="81"/>
        <v>45901</v>
      </c>
      <c r="BT77" s="292">
        <f t="shared" si="81"/>
        <v>45931</v>
      </c>
      <c r="BU77" s="292">
        <f t="shared" si="81"/>
        <v>45962</v>
      </c>
      <c r="BV77" s="292">
        <f t="shared" si="81"/>
        <v>45992</v>
      </c>
      <c r="BW77" s="292">
        <f t="shared" si="81"/>
        <v>46023</v>
      </c>
      <c r="BX77" s="292">
        <f t="shared" si="81"/>
        <v>46054</v>
      </c>
      <c r="BY77" s="292">
        <f t="shared" si="81"/>
        <v>46082</v>
      </c>
      <c r="BZ77" s="292">
        <f t="shared" si="81"/>
        <v>46113</v>
      </c>
      <c r="CA77" s="292">
        <f t="shared" si="81"/>
        <v>46143</v>
      </c>
      <c r="CB77" s="292">
        <f t="shared" si="81"/>
        <v>46174</v>
      </c>
      <c r="CC77" s="292">
        <f t="shared" si="81"/>
        <v>46204</v>
      </c>
      <c r="CD77" s="292">
        <f t="shared" si="81"/>
        <v>46235</v>
      </c>
      <c r="CE77" s="292">
        <f t="shared" si="81"/>
        <v>46266</v>
      </c>
      <c r="CF77" s="292">
        <f t="shared" si="81"/>
        <v>46296</v>
      </c>
      <c r="CG77" s="292">
        <f t="shared" si="81"/>
        <v>46327</v>
      </c>
      <c r="CH77" s="293">
        <f t="shared" si="81"/>
        <v>46357</v>
      </c>
      <c r="CJ77" s="243" t="s">
        <v>36</v>
      </c>
    </row>
    <row r="78" spans="1:88" ht="15.75" customHeight="1" x14ac:dyDescent="0.3">
      <c r="A78" s="554"/>
      <c r="B78" s="14" t="str">
        <f>B59</f>
        <v>Air Comp</v>
      </c>
      <c r="C78" s="393">
        <f>'2M - SGS'!C78</f>
        <v>8.5109000000000004E-2</v>
      </c>
      <c r="D78" s="393">
        <f>'2M - SGS'!D78</f>
        <v>7.7715000000000006E-2</v>
      </c>
      <c r="E78" s="393">
        <f>'2M - SGS'!E78</f>
        <v>8.6136000000000004E-2</v>
      </c>
      <c r="F78" s="393">
        <f>'2M - SGS'!F78</f>
        <v>7.9796000000000006E-2</v>
      </c>
      <c r="G78" s="393">
        <f>'2M - SGS'!G78</f>
        <v>8.5334999999999994E-2</v>
      </c>
      <c r="H78" s="393">
        <f>'2M - SGS'!H78</f>
        <v>8.1994999999999998E-2</v>
      </c>
      <c r="I78" s="393">
        <f>'2M - SGS'!I78</f>
        <v>8.4098999999999993E-2</v>
      </c>
      <c r="J78" s="393">
        <f>'2M - SGS'!J78</f>
        <v>8.4198999999999996E-2</v>
      </c>
      <c r="K78" s="393">
        <f>'2M - SGS'!K78</f>
        <v>8.2512000000000002E-2</v>
      </c>
      <c r="L78" s="393">
        <f>'2M - SGS'!L78</f>
        <v>8.5277000000000006E-2</v>
      </c>
      <c r="M78" s="393">
        <f>'2M - SGS'!M78</f>
        <v>8.2588999999999996E-2</v>
      </c>
      <c r="N78" s="393">
        <f>'2M - SGS'!N78</f>
        <v>8.5237999999999994E-2</v>
      </c>
      <c r="O78" s="393">
        <f>'2M - SGS'!O78</f>
        <v>8.5109000000000004E-2</v>
      </c>
      <c r="P78" s="393">
        <f>'2M - SGS'!P78</f>
        <v>7.7715000000000006E-2</v>
      </c>
      <c r="Q78" s="393">
        <f>'2M - SGS'!Q78</f>
        <v>8.6136000000000004E-2</v>
      </c>
      <c r="R78" s="393">
        <f>'2M - SGS'!R78</f>
        <v>7.9796000000000006E-2</v>
      </c>
      <c r="S78" s="393">
        <f>'2M - SGS'!S78</f>
        <v>8.5334999999999994E-2</v>
      </c>
      <c r="T78" s="393">
        <f>'2M - SGS'!T78</f>
        <v>8.1994999999999998E-2</v>
      </c>
      <c r="U78" s="393">
        <f>'2M - SGS'!U78</f>
        <v>8.4098999999999993E-2</v>
      </c>
      <c r="V78" s="393">
        <f>'2M - SGS'!V78</f>
        <v>8.4198999999999996E-2</v>
      </c>
      <c r="W78" s="393">
        <f>'2M - SGS'!W78</f>
        <v>8.2512000000000002E-2</v>
      </c>
      <c r="X78" s="393">
        <f>'2M - SGS'!X78</f>
        <v>8.5277000000000006E-2</v>
      </c>
      <c r="Y78" s="393">
        <f>'2M - SGS'!Y78</f>
        <v>8.2588999999999996E-2</v>
      </c>
      <c r="Z78" s="393">
        <f>'2M - SGS'!Z78</f>
        <v>8.5237999999999994E-2</v>
      </c>
      <c r="AA78" s="393">
        <f>'2M - SGS'!AA78</f>
        <v>8.5109000000000004E-2</v>
      </c>
      <c r="AB78" s="393">
        <f>'2M - SGS'!AB78</f>
        <v>7.7715000000000006E-2</v>
      </c>
      <c r="AC78" s="393">
        <f>'2M - SGS'!AC78</f>
        <v>8.6136000000000004E-2</v>
      </c>
      <c r="AD78" s="393">
        <f>'2M - SGS'!AD78</f>
        <v>7.9796000000000006E-2</v>
      </c>
      <c r="AE78" s="393">
        <f>'2M - SGS'!AE78</f>
        <v>8.5334999999999994E-2</v>
      </c>
      <c r="AF78" s="393">
        <f>'2M - SGS'!AF78</f>
        <v>8.1994999999999998E-2</v>
      </c>
      <c r="AG78" s="393">
        <f>'2M - SGS'!AG78</f>
        <v>8.4098999999999993E-2</v>
      </c>
      <c r="AH78" s="393">
        <f>'2M - SGS'!AH78</f>
        <v>8.4198999999999996E-2</v>
      </c>
      <c r="AI78" s="393">
        <f>'2M - SGS'!AI78</f>
        <v>8.2512000000000002E-2</v>
      </c>
      <c r="AJ78" s="393">
        <f>'2M - SGS'!AJ78</f>
        <v>8.5277000000000006E-2</v>
      </c>
      <c r="AK78" s="393">
        <f>'2M - SGS'!AK78</f>
        <v>8.2588999999999996E-2</v>
      </c>
      <c r="AL78" s="393">
        <f>'2M - SGS'!AL78</f>
        <v>8.5237999999999994E-2</v>
      </c>
      <c r="AM78" s="393">
        <f>'2M - SGS'!AM78</f>
        <v>8.5109000000000004E-2</v>
      </c>
      <c r="AN78" s="393">
        <f>'2M - SGS'!AN78</f>
        <v>7.7715000000000006E-2</v>
      </c>
      <c r="AO78" s="393">
        <f>'2M - SGS'!AO78</f>
        <v>8.6136000000000004E-2</v>
      </c>
      <c r="AP78" s="393">
        <f>'2M - SGS'!AP78</f>
        <v>7.9796000000000006E-2</v>
      </c>
      <c r="AQ78" s="393">
        <f>'2M - SGS'!AQ78</f>
        <v>8.5334999999999994E-2</v>
      </c>
      <c r="AR78" s="393">
        <f>'2M - SGS'!AR78</f>
        <v>8.1994999999999998E-2</v>
      </c>
      <c r="AS78" s="393">
        <f>'2M - SGS'!AS78</f>
        <v>8.4098999999999993E-2</v>
      </c>
      <c r="AT78" s="393">
        <f>'2M - SGS'!AT78</f>
        <v>8.4198999999999996E-2</v>
      </c>
      <c r="AU78" s="393">
        <f>'2M - SGS'!AU78</f>
        <v>8.2512000000000002E-2</v>
      </c>
      <c r="AV78" s="393">
        <f>'2M - SGS'!AV78</f>
        <v>8.5277000000000006E-2</v>
      </c>
      <c r="AW78" s="393">
        <f>'2M - SGS'!AW78</f>
        <v>8.2588999999999996E-2</v>
      </c>
      <c r="AX78" s="393">
        <f>'2M - SGS'!AX78</f>
        <v>8.5237999999999994E-2</v>
      </c>
      <c r="AY78" s="393">
        <f>'2M - SGS'!AY78</f>
        <v>8.5109000000000004E-2</v>
      </c>
      <c r="AZ78" s="393">
        <f>'2M - SGS'!AZ78</f>
        <v>7.7715000000000006E-2</v>
      </c>
      <c r="BA78" s="393">
        <f>'2M - SGS'!BA78</f>
        <v>8.6136000000000004E-2</v>
      </c>
      <c r="BB78" s="393">
        <f>'2M - SGS'!BB78</f>
        <v>7.9796000000000006E-2</v>
      </c>
      <c r="BC78" s="393">
        <f>'2M - SGS'!BC78</f>
        <v>8.5334999999999994E-2</v>
      </c>
      <c r="BD78" s="393">
        <f>'2M - SGS'!BD78</f>
        <v>8.1994999999999998E-2</v>
      </c>
      <c r="BE78" s="393">
        <f>'2M - SGS'!BE78</f>
        <v>8.4098999999999993E-2</v>
      </c>
      <c r="BF78" s="393">
        <f>'2M - SGS'!BF78</f>
        <v>8.4198999999999996E-2</v>
      </c>
      <c r="BG78" s="393">
        <f>'2M - SGS'!BG78</f>
        <v>8.2512000000000002E-2</v>
      </c>
      <c r="BH78" s="393">
        <f>'2M - SGS'!BH78</f>
        <v>8.5277000000000006E-2</v>
      </c>
      <c r="BI78" s="393">
        <f>'2M - SGS'!BI78</f>
        <v>8.2588999999999996E-2</v>
      </c>
      <c r="BJ78" s="393">
        <f>'2M - SGS'!BJ78</f>
        <v>8.5237999999999994E-2</v>
      </c>
      <c r="BK78" s="393">
        <f>'2M - SGS'!BK78</f>
        <v>8.5109000000000004E-2</v>
      </c>
      <c r="BL78" s="393">
        <f>'2M - SGS'!BL78</f>
        <v>7.7715000000000006E-2</v>
      </c>
      <c r="BM78" s="393">
        <f>'2M - SGS'!BM78</f>
        <v>8.6136000000000004E-2</v>
      </c>
      <c r="BN78" s="393">
        <f>'2M - SGS'!BN78</f>
        <v>7.9796000000000006E-2</v>
      </c>
      <c r="BO78" s="393">
        <f>'2M - SGS'!BO78</f>
        <v>8.5334999999999994E-2</v>
      </c>
      <c r="BP78" s="393">
        <f>'2M - SGS'!BP78</f>
        <v>8.1994999999999998E-2</v>
      </c>
      <c r="BQ78" s="393">
        <f>'2M - SGS'!BQ78</f>
        <v>8.4098999999999993E-2</v>
      </c>
      <c r="BR78" s="393">
        <f>'2M - SGS'!BR78</f>
        <v>8.4198999999999996E-2</v>
      </c>
      <c r="BS78" s="393">
        <f>'2M - SGS'!BS78</f>
        <v>8.2512000000000002E-2</v>
      </c>
      <c r="BT78" s="393">
        <f>'2M - SGS'!BT78</f>
        <v>8.5277000000000006E-2</v>
      </c>
      <c r="BU78" s="393">
        <f>'2M - SGS'!BU78</f>
        <v>8.2588999999999996E-2</v>
      </c>
      <c r="BV78" s="393">
        <f>'2M - SGS'!BV78</f>
        <v>8.5237999999999994E-2</v>
      </c>
      <c r="BW78" s="393">
        <f>'2M - SGS'!BW78</f>
        <v>8.5109000000000004E-2</v>
      </c>
      <c r="BX78" s="393">
        <f>'2M - SGS'!BX78</f>
        <v>7.7715000000000006E-2</v>
      </c>
      <c r="BY78" s="393">
        <f>'2M - SGS'!BY78</f>
        <v>8.6136000000000004E-2</v>
      </c>
      <c r="BZ78" s="393">
        <f>'2M - SGS'!BZ78</f>
        <v>7.9796000000000006E-2</v>
      </c>
      <c r="CA78" s="393">
        <f>'2M - SGS'!CA78</f>
        <v>8.5334999999999994E-2</v>
      </c>
      <c r="CB78" s="393">
        <f>'2M - SGS'!CB78</f>
        <v>8.1994999999999998E-2</v>
      </c>
      <c r="CC78" s="393">
        <f>'2M - SGS'!CC78</f>
        <v>8.4098999999999993E-2</v>
      </c>
      <c r="CD78" s="393">
        <f>'2M - SGS'!CD78</f>
        <v>8.4198999999999996E-2</v>
      </c>
      <c r="CE78" s="393">
        <f>'2M - SGS'!CE78</f>
        <v>8.2512000000000002E-2</v>
      </c>
      <c r="CF78" s="393">
        <f>'2M - SGS'!CF78</f>
        <v>8.5277000000000006E-2</v>
      </c>
      <c r="CG78" s="393">
        <f>'2M - SGS'!CG78</f>
        <v>8.2588999999999996E-2</v>
      </c>
      <c r="CH78" s="394">
        <f>'2M - SGS'!CH78</f>
        <v>8.5237999999999994E-2</v>
      </c>
      <c r="CJ78" s="261">
        <f>SUM(C78:N78)</f>
        <v>1.0000000000000002</v>
      </c>
    </row>
    <row r="79" spans="1:88" ht="15.6" x14ac:dyDescent="0.3">
      <c r="A79" s="554"/>
      <c r="B79" s="14" t="str">
        <f t="shared" ref="B79:B90" si="82">B60</f>
        <v>Building Shell</v>
      </c>
      <c r="C79" s="393">
        <f>'2M - SGS'!C79</f>
        <v>0.107824</v>
      </c>
      <c r="D79" s="393">
        <f>'2M - SGS'!D79</f>
        <v>9.1051999999999994E-2</v>
      </c>
      <c r="E79" s="393">
        <f>'2M - SGS'!E79</f>
        <v>7.1135000000000004E-2</v>
      </c>
      <c r="F79" s="393">
        <f>'2M - SGS'!F79</f>
        <v>4.1179E-2</v>
      </c>
      <c r="G79" s="393">
        <f>'2M - SGS'!G79</f>
        <v>4.4423999999999998E-2</v>
      </c>
      <c r="H79" s="393">
        <f>'2M - SGS'!H79</f>
        <v>0.106128</v>
      </c>
      <c r="I79" s="393">
        <f>'2M - SGS'!I79</f>
        <v>0.14288100000000001</v>
      </c>
      <c r="J79" s="393">
        <f>'2M - SGS'!J79</f>
        <v>0.133494</v>
      </c>
      <c r="K79" s="393">
        <f>'2M - SGS'!K79</f>
        <v>5.781E-2</v>
      </c>
      <c r="L79" s="393">
        <f>'2M - SGS'!L79</f>
        <v>3.8018000000000003E-2</v>
      </c>
      <c r="M79" s="393">
        <f>'2M - SGS'!M79</f>
        <v>6.2103999999999999E-2</v>
      </c>
      <c r="N79" s="393">
        <f>'2M - SGS'!N79</f>
        <v>0.10395</v>
      </c>
      <c r="O79" s="393">
        <f>'2M - SGS'!O79</f>
        <v>0.107824</v>
      </c>
      <c r="P79" s="393">
        <f>'2M - SGS'!P79</f>
        <v>9.1051999999999994E-2</v>
      </c>
      <c r="Q79" s="393">
        <f>'2M - SGS'!Q79</f>
        <v>7.1135000000000004E-2</v>
      </c>
      <c r="R79" s="393">
        <f>'2M - SGS'!R79</f>
        <v>4.1179E-2</v>
      </c>
      <c r="S79" s="393">
        <f>'2M - SGS'!S79</f>
        <v>4.4423999999999998E-2</v>
      </c>
      <c r="T79" s="393">
        <f>'2M - SGS'!T79</f>
        <v>0.106128</v>
      </c>
      <c r="U79" s="393">
        <f>'2M - SGS'!U79</f>
        <v>0.14288100000000001</v>
      </c>
      <c r="V79" s="393">
        <f>'2M - SGS'!V79</f>
        <v>0.133494</v>
      </c>
      <c r="W79" s="393">
        <f>'2M - SGS'!W79</f>
        <v>5.781E-2</v>
      </c>
      <c r="X79" s="393">
        <f>'2M - SGS'!X79</f>
        <v>3.8018000000000003E-2</v>
      </c>
      <c r="Y79" s="393">
        <f>'2M - SGS'!Y79</f>
        <v>6.2103999999999999E-2</v>
      </c>
      <c r="Z79" s="393">
        <f>'2M - SGS'!Z79</f>
        <v>0.10395</v>
      </c>
      <c r="AA79" s="393">
        <f>'2M - SGS'!AA79</f>
        <v>0.107824</v>
      </c>
      <c r="AB79" s="393">
        <f>'2M - SGS'!AB79</f>
        <v>9.1051999999999994E-2</v>
      </c>
      <c r="AC79" s="393">
        <f>'2M - SGS'!AC79</f>
        <v>7.1135000000000004E-2</v>
      </c>
      <c r="AD79" s="393">
        <f>'2M - SGS'!AD79</f>
        <v>4.1179E-2</v>
      </c>
      <c r="AE79" s="393">
        <f>'2M - SGS'!AE79</f>
        <v>4.4423999999999998E-2</v>
      </c>
      <c r="AF79" s="393">
        <f>'2M - SGS'!AF79</f>
        <v>0.106128</v>
      </c>
      <c r="AG79" s="393">
        <f>'2M - SGS'!AG79</f>
        <v>0.14288100000000001</v>
      </c>
      <c r="AH79" s="393">
        <f>'2M - SGS'!AH79</f>
        <v>0.133494</v>
      </c>
      <c r="AI79" s="393">
        <f>'2M - SGS'!AI79</f>
        <v>5.781E-2</v>
      </c>
      <c r="AJ79" s="393">
        <f>'2M - SGS'!AJ79</f>
        <v>3.8018000000000003E-2</v>
      </c>
      <c r="AK79" s="393">
        <f>'2M - SGS'!AK79</f>
        <v>6.2103999999999999E-2</v>
      </c>
      <c r="AL79" s="393">
        <f>'2M - SGS'!AL79</f>
        <v>0.10395</v>
      </c>
      <c r="AM79" s="393">
        <f>'2M - SGS'!AM79</f>
        <v>0.107824</v>
      </c>
      <c r="AN79" s="393">
        <f>'2M - SGS'!AN79</f>
        <v>9.1051999999999994E-2</v>
      </c>
      <c r="AO79" s="393">
        <f>'2M - SGS'!AO79</f>
        <v>7.1135000000000004E-2</v>
      </c>
      <c r="AP79" s="393">
        <f>'2M - SGS'!AP79</f>
        <v>4.1179E-2</v>
      </c>
      <c r="AQ79" s="393">
        <f>'2M - SGS'!AQ79</f>
        <v>4.4423999999999998E-2</v>
      </c>
      <c r="AR79" s="393">
        <f>'2M - SGS'!AR79</f>
        <v>0.106128</v>
      </c>
      <c r="AS79" s="393">
        <f>'2M - SGS'!AS79</f>
        <v>0.14288100000000001</v>
      </c>
      <c r="AT79" s="393">
        <f>'2M - SGS'!AT79</f>
        <v>0.133494</v>
      </c>
      <c r="AU79" s="393">
        <f>'2M - SGS'!AU79</f>
        <v>5.781E-2</v>
      </c>
      <c r="AV79" s="393">
        <f>'2M - SGS'!AV79</f>
        <v>3.8018000000000003E-2</v>
      </c>
      <c r="AW79" s="393">
        <f>'2M - SGS'!AW79</f>
        <v>6.2103999999999999E-2</v>
      </c>
      <c r="AX79" s="393">
        <f>'2M - SGS'!AX79</f>
        <v>0.10395</v>
      </c>
      <c r="AY79" s="393">
        <f>'2M - SGS'!AY79</f>
        <v>0.107824</v>
      </c>
      <c r="AZ79" s="393">
        <f>'2M - SGS'!AZ79</f>
        <v>9.1051999999999994E-2</v>
      </c>
      <c r="BA79" s="393">
        <f>'2M - SGS'!BA79</f>
        <v>7.1135000000000004E-2</v>
      </c>
      <c r="BB79" s="393">
        <f>'2M - SGS'!BB79</f>
        <v>4.1179E-2</v>
      </c>
      <c r="BC79" s="393">
        <f>'2M - SGS'!BC79</f>
        <v>4.4423999999999998E-2</v>
      </c>
      <c r="BD79" s="393">
        <f>'2M - SGS'!BD79</f>
        <v>0.106128</v>
      </c>
      <c r="BE79" s="393">
        <f>'2M - SGS'!BE79</f>
        <v>0.14288100000000001</v>
      </c>
      <c r="BF79" s="393">
        <f>'2M - SGS'!BF79</f>
        <v>0.133494</v>
      </c>
      <c r="BG79" s="393">
        <f>'2M - SGS'!BG79</f>
        <v>5.781E-2</v>
      </c>
      <c r="BH79" s="393">
        <f>'2M - SGS'!BH79</f>
        <v>3.8018000000000003E-2</v>
      </c>
      <c r="BI79" s="393">
        <f>'2M - SGS'!BI79</f>
        <v>6.2103999999999999E-2</v>
      </c>
      <c r="BJ79" s="393">
        <f>'2M - SGS'!BJ79</f>
        <v>0.10395</v>
      </c>
      <c r="BK79" s="393">
        <f>'2M - SGS'!BK79</f>
        <v>0.107824</v>
      </c>
      <c r="BL79" s="393">
        <f>'2M - SGS'!BL79</f>
        <v>9.1051999999999994E-2</v>
      </c>
      <c r="BM79" s="393">
        <f>'2M - SGS'!BM79</f>
        <v>7.1135000000000004E-2</v>
      </c>
      <c r="BN79" s="393">
        <f>'2M - SGS'!BN79</f>
        <v>4.1179E-2</v>
      </c>
      <c r="BO79" s="393">
        <f>'2M - SGS'!BO79</f>
        <v>4.4423999999999998E-2</v>
      </c>
      <c r="BP79" s="393">
        <f>'2M - SGS'!BP79</f>
        <v>0.106128</v>
      </c>
      <c r="BQ79" s="393">
        <f>'2M - SGS'!BQ79</f>
        <v>0.14288100000000001</v>
      </c>
      <c r="BR79" s="393">
        <f>'2M - SGS'!BR79</f>
        <v>0.133494</v>
      </c>
      <c r="BS79" s="393">
        <f>'2M - SGS'!BS79</f>
        <v>5.781E-2</v>
      </c>
      <c r="BT79" s="393">
        <f>'2M - SGS'!BT79</f>
        <v>3.8018000000000003E-2</v>
      </c>
      <c r="BU79" s="393">
        <f>'2M - SGS'!BU79</f>
        <v>6.2103999999999999E-2</v>
      </c>
      <c r="BV79" s="393">
        <f>'2M - SGS'!BV79</f>
        <v>0.10395</v>
      </c>
      <c r="BW79" s="393">
        <f>'2M - SGS'!BW79</f>
        <v>0.107824</v>
      </c>
      <c r="BX79" s="393">
        <f>'2M - SGS'!BX79</f>
        <v>9.1051999999999994E-2</v>
      </c>
      <c r="BY79" s="393">
        <f>'2M - SGS'!BY79</f>
        <v>7.1135000000000004E-2</v>
      </c>
      <c r="BZ79" s="393">
        <f>'2M - SGS'!BZ79</f>
        <v>4.1179E-2</v>
      </c>
      <c r="CA79" s="393">
        <f>'2M - SGS'!CA79</f>
        <v>4.4423999999999998E-2</v>
      </c>
      <c r="CB79" s="393">
        <f>'2M - SGS'!CB79</f>
        <v>0.106128</v>
      </c>
      <c r="CC79" s="393">
        <f>'2M - SGS'!CC79</f>
        <v>0.14288100000000001</v>
      </c>
      <c r="CD79" s="393">
        <f>'2M - SGS'!CD79</f>
        <v>0.133494</v>
      </c>
      <c r="CE79" s="393">
        <f>'2M - SGS'!CE79</f>
        <v>5.781E-2</v>
      </c>
      <c r="CF79" s="393">
        <f>'2M - SGS'!CF79</f>
        <v>3.8018000000000003E-2</v>
      </c>
      <c r="CG79" s="393">
        <f>'2M - SGS'!CG79</f>
        <v>6.2103999999999999E-2</v>
      </c>
      <c r="CH79" s="394">
        <f>'2M - SGS'!CH79</f>
        <v>0.10395</v>
      </c>
      <c r="CJ79" s="261">
        <f t="shared" ref="CJ79:CJ90" si="83">SUM(C79:N79)</f>
        <v>0.99999900000000008</v>
      </c>
    </row>
    <row r="80" spans="1:88" ht="15.6" x14ac:dyDescent="0.3">
      <c r="A80" s="554"/>
      <c r="B80" s="14" t="str">
        <f t="shared" si="82"/>
        <v>Cooking</v>
      </c>
      <c r="C80" s="393">
        <f>'2M - SGS'!C80</f>
        <v>8.6096000000000006E-2</v>
      </c>
      <c r="D80" s="393">
        <f>'2M - SGS'!D80</f>
        <v>7.8608999999999998E-2</v>
      </c>
      <c r="E80" s="393">
        <f>'2M - SGS'!E80</f>
        <v>8.1547999999999995E-2</v>
      </c>
      <c r="F80" s="393">
        <f>'2M - SGS'!F80</f>
        <v>7.2947999999999999E-2</v>
      </c>
      <c r="G80" s="393">
        <f>'2M - SGS'!G80</f>
        <v>8.6277000000000006E-2</v>
      </c>
      <c r="H80" s="393">
        <f>'2M - SGS'!H80</f>
        <v>8.3294000000000007E-2</v>
      </c>
      <c r="I80" s="393">
        <f>'2M - SGS'!I80</f>
        <v>8.5859000000000005E-2</v>
      </c>
      <c r="J80" s="393">
        <f>'2M - SGS'!J80</f>
        <v>8.5885000000000003E-2</v>
      </c>
      <c r="K80" s="393">
        <f>'2M - SGS'!K80</f>
        <v>8.3474999999999994E-2</v>
      </c>
      <c r="L80" s="393">
        <f>'2M - SGS'!L80</f>
        <v>8.6262000000000005E-2</v>
      </c>
      <c r="M80" s="393">
        <f>'2M - SGS'!M80</f>
        <v>8.3496000000000001E-2</v>
      </c>
      <c r="N80" s="393">
        <f>'2M - SGS'!N80</f>
        <v>8.6250999999999994E-2</v>
      </c>
      <c r="O80" s="393">
        <f>'2M - SGS'!O80</f>
        <v>8.6096000000000006E-2</v>
      </c>
      <c r="P80" s="393">
        <f>'2M - SGS'!P80</f>
        <v>7.8608999999999998E-2</v>
      </c>
      <c r="Q80" s="393">
        <f>'2M - SGS'!Q80</f>
        <v>8.1547999999999995E-2</v>
      </c>
      <c r="R80" s="393">
        <f>'2M - SGS'!R80</f>
        <v>7.2947999999999999E-2</v>
      </c>
      <c r="S80" s="393">
        <f>'2M - SGS'!S80</f>
        <v>8.6277000000000006E-2</v>
      </c>
      <c r="T80" s="393">
        <f>'2M - SGS'!T80</f>
        <v>8.3294000000000007E-2</v>
      </c>
      <c r="U80" s="393">
        <f>'2M - SGS'!U80</f>
        <v>8.5859000000000005E-2</v>
      </c>
      <c r="V80" s="393">
        <f>'2M - SGS'!V80</f>
        <v>8.5885000000000003E-2</v>
      </c>
      <c r="W80" s="393">
        <f>'2M - SGS'!W80</f>
        <v>8.3474999999999994E-2</v>
      </c>
      <c r="X80" s="393">
        <f>'2M - SGS'!X80</f>
        <v>8.6262000000000005E-2</v>
      </c>
      <c r="Y80" s="393">
        <f>'2M - SGS'!Y80</f>
        <v>8.3496000000000001E-2</v>
      </c>
      <c r="Z80" s="393">
        <f>'2M - SGS'!Z80</f>
        <v>8.6250999999999994E-2</v>
      </c>
      <c r="AA80" s="393">
        <f>'2M - SGS'!AA80</f>
        <v>8.6096000000000006E-2</v>
      </c>
      <c r="AB80" s="393">
        <f>'2M - SGS'!AB80</f>
        <v>7.8608999999999998E-2</v>
      </c>
      <c r="AC80" s="393">
        <f>'2M - SGS'!AC80</f>
        <v>8.1547999999999995E-2</v>
      </c>
      <c r="AD80" s="393">
        <f>'2M - SGS'!AD80</f>
        <v>7.2947999999999999E-2</v>
      </c>
      <c r="AE80" s="393">
        <f>'2M - SGS'!AE80</f>
        <v>8.6277000000000006E-2</v>
      </c>
      <c r="AF80" s="393">
        <f>'2M - SGS'!AF80</f>
        <v>8.3294000000000007E-2</v>
      </c>
      <c r="AG80" s="393">
        <f>'2M - SGS'!AG80</f>
        <v>8.5859000000000005E-2</v>
      </c>
      <c r="AH80" s="393">
        <f>'2M - SGS'!AH80</f>
        <v>8.5885000000000003E-2</v>
      </c>
      <c r="AI80" s="393">
        <f>'2M - SGS'!AI80</f>
        <v>8.3474999999999994E-2</v>
      </c>
      <c r="AJ80" s="393">
        <f>'2M - SGS'!AJ80</f>
        <v>8.6262000000000005E-2</v>
      </c>
      <c r="AK80" s="393">
        <f>'2M - SGS'!AK80</f>
        <v>8.3496000000000001E-2</v>
      </c>
      <c r="AL80" s="393">
        <f>'2M - SGS'!AL80</f>
        <v>8.6250999999999994E-2</v>
      </c>
      <c r="AM80" s="393">
        <f>'2M - SGS'!AM80</f>
        <v>8.6096000000000006E-2</v>
      </c>
      <c r="AN80" s="393">
        <f>'2M - SGS'!AN80</f>
        <v>7.8608999999999998E-2</v>
      </c>
      <c r="AO80" s="393">
        <f>'2M - SGS'!AO80</f>
        <v>8.1547999999999995E-2</v>
      </c>
      <c r="AP80" s="393">
        <f>'2M - SGS'!AP80</f>
        <v>7.2947999999999999E-2</v>
      </c>
      <c r="AQ80" s="393">
        <f>'2M - SGS'!AQ80</f>
        <v>8.6277000000000006E-2</v>
      </c>
      <c r="AR80" s="393">
        <f>'2M - SGS'!AR80</f>
        <v>8.3294000000000007E-2</v>
      </c>
      <c r="AS80" s="393">
        <f>'2M - SGS'!AS80</f>
        <v>8.5859000000000005E-2</v>
      </c>
      <c r="AT80" s="393">
        <f>'2M - SGS'!AT80</f>
        <v>8.5885000000000003E-2</v>
      </c>
      <c r="AU80" s="393">
        <f>'2M - SGS'!AU80</f>
        <v>8.3474999999999994E-2</v>
      </c>
      <c r="AV80" s="393">
        <f>'2M - SGS'!AV80</f>
        <v>8.6262000000000005E-2</v>
      </c>
      <c r="AW80" s="393">
        <f>'2M - SGS'!AW80</f>
        <v>8.3496000000000001E-2</v>
      </c>
      <c r="AX80" s="393">
        <f>'2M - SGS'!AX80</f>
        <v>8.6250999999999994E-2</v>
      </c>
      <c r="AY80" s="393">
        <f>'2M - SGS'!AY80</f>
        <v>8.6096000000000006E-2</v>
      </c>
      <c r="AZ80" s="393">
        <f>'2M - SGS'!AZ80</f>
        <v>7.8608999999999998E-2</v>
      </c>
      <c r="BA80" s="393">
        <f>'2M - SGS'!BA80</f>
        <v>8.1547999999999995E-2</v>
      </c>
      <c r="BB80" s="393">
        <f>'2M - SGS'!BB80</f>
        <v>7.2947999999999999E-2</v>
      </c>
      <c r="BC80" s="393">
        <f>'2M - SGS'!BC80</f>
        <v>8.6277000000000006E-2</v>
      </c>
      <c r="BD80" s="393">
        <f>'2M - SGS'!BD80</f>
        <v>8.3294000000000007E-2</v>
      </c>
      <c r="BE80" s="393">
        <f>'2M - SGS'!BE80</f>
        <v>8.5859000000000005E-2</v>
      </c>
      <c r="BF80" s="393">
        <f>'2M - SGS'!BF80</f>
        <v>8.5885000000000003E-2</v>
      </c>
      <c r="BG80" s="393">
        <f>'2M - SGS'!BG80</f>
        <v>8.3474999999999994E-2</v>
      </c>
      <c r="BH80" s="393">
        <f>'2M - SGS'!BH80</f>
        <v>8.6262000000000005E-2</v>
      </c>
      <c r="BI80" s="393">
        <f>'2M - SGS'!BI80</f>
        <v>8.3496000000000001E-2</v>
      </c>
      <c r="BJ80" s="393">
        <f>'2M - SGS'!BJ80</f>
        <v>8.6250999999999994E-2</v>
      </c>
      <c r="BK80" s="393">
        <f>'2M - SGS'!BK80</f>
        <v>8.6096000000000006E-2</v>
      </c>
      <c r="BL80" s="393">
        <f>'2M - SGS'!BL80</f>
        <v>7.8608999999999998E-2</v>
      </c>
      <c r="BM80" s="393">
        <f>'2M - SGS'!BM80</f>
        <v>8.1547999999999995E-2</v>
      </c>
      <c r="BN80" s="393">
        <f>'2M - SGS'!BN80</f>
        <v>7.2947999999999999E-2</v>
      </c>
      <c r="BO80" s="393">
        <f>'2M - SGS'!BO80</f>
        <v>8.6277000000000006E-2</v>
      </c>
      <c r="BP80" s="393">
        <f>'2M - SGS'!BP80</f>
        <v>8.3294000000000007E-2</v>
      </c>
      <c r="BQ80" s="393">
        <f>'2M - SGS'!BQ80</f>
        <v>8.5859000000000005E-2</v>
      </c>
      <c r="BR80" s="393">
        <f>'2M - SGS'!BR80</f>
        <v>8.5885000000000003E-2</v>
      </c>
      <c r="BS80" s="393">
        <f>'2M - SGS'!BS80</f>
        <v>8.3474999999999994E-2</v>
      </c>
      <c r="BT80" s="393">
        <f>'2M - SGS'!BT80</f>
        <v>8.6262000000000005E-2</v>
      </c>
      <c r="BU80" s="393">
        <f>'2M - SGS'!BU80</f>
        <v>8.3496000000000001E-2</v>
      </c>
      <c r="BV80" s="393">
        <f>'2M - SGS'!BV80</f>
        <v>8.6250999999999994E-2</v>
      </c>
      <c r="BW80" s="393">
        <f>'2M - SGS'!BW80</f>
        <v>8.6096000000000006E-2</v>
      </c>
      <c r="BX80" s="393">
        <f>'2M - SGS'!BX80</f>
        <v>7.8608999999999998E-2</v>
      </c>
      <c r="BY80" s="393">
        <f>'2M - SGS'!BY80</f>
        <v>8.1547999999999995E-2</v>
      </c>
      <c r="BZ80" s="393">
        <f>'2M - SGS'!BZ80</f>
        <v>7.2947999999999999E-2</v>
      </c>
      <c r="CA80" s="393">
        <f>'2M - SGS'!CA80</f>
        <v>8.6277000000000006E-2</v>
      </c>
      <c r="CB80" s="393">
        <f>'2M - SGS'!CB80</f>
        <v>8.3294000000000007E-2</v>
      </c>
      <c r="CC80" s="393">
        <f>'2M - SGS'!CC80</f>
        <v>8.5859000000000005E-2</v>
      </c>
      <c r="CD80" s="393">
        <f>'2M - SGS'!CD80</f>
        <v>8.5885000000000003E-2</v>
      </c>
      <c r="CE80" s="393">
        <f>'2M - SGS'!CE80</f>
        <v>8.3474999999999994E-2</v>
      </c>
      <c r="CF80" s="393">
        <f>'2M - SGS'!CF80</f>
        <v>8.6262000000000005E-2</v>
      </c>
      <c r="CG80" s="393">
        <f>'2M - SGS'!CG80</f>
        <v>8.3496000000000001E-2</v>
      </c>
      <c r="CH80" s="394">
        <f>'2M - SGS'!CH80</f>
        <v>8.6250999999999994E-2</v>
      </c>
      <c r="CJ80" s="261">
        <f t="shared" si="83"/>
        <v>0.99999999999999989</v>
      </c>
    </row>
    <row r="81" spans="1:88" ht="15.6" x14ac:dyDescent="0.3">
      <c r="A81" s="554"/>
      <c r="B81" s="14" t="str">
        <f t="shared" si="82"/>
        <v>Cooling</v>
      </c>
      <c r="C81" s="393">
        <f>'2M - SGS'!C81</f>
        <v>6.0000000000000002E-6</v>
      </c>
      <c r="D81" s="393">
        <f>'2M - SGS'!D81</f>
        <v>2.4699999999999999E-4</v>
      </c>
      <c r="E81" s="393">
        <f>'2M - SGS'!E81</f>
        <v>7.2360000000000002E-3</v>
      </c>
      <c r="F81" s="393">
        <f>'2M - SGS'!F81</f>
        <v>2.1690999999999998E-2</v>
      </c>
      <c r="G81" s="393">
        <f>'2M - SGS'!G81</f>
        <v>6.2979999999999994E-2</v>
      </c>
      <c r="H81" s="393">
        <f>'2M - SGS'!H81</f>
        <v>0.21317</v>
      </c>
      <c r="I81" s="393">
        <f>'2M - SGS'!I81</f>
        <v>0.29002899999999998</v>
      </c>
      <c r="J81" s="393">
        <f>'2M - SGS'!J81</f>
        <v>0.270206</v>
      </c>
      <c r="K81" s="393">
        <f>'2M - SGS'!K81</f>
        <v>0.108695</v>
      </c>
      <c r="L81" s="393">
        <f>'2M - SGS'!L81</f>
        <v>1.9643000000000001E-2</v>
      </c>
      <c r="M81" s="393">
        <f>'2M - SGS'!M81</f>
        <v>6.0299999999999998E-3</v>
      </c>
      <c r="N81" s="393">
        <f>'2M - SGS'!N81</f>
        <v>6.3999999999999997E-5</v>
      </c>
      <c r="O81" s="393">
        <f>'2M - SGS'!O81</f>
        <v>6.0000000000000002E-6</v>
      </c>
      <c r="P81" s="393">
        <f>'2M - SGS'!P81</f>
        <v>2.4699999999999999E-4</v>
      </c>
      <c r="Q81" s="393">
        <f>'2M - SGS'!Q81</f>
        <v>7.2360000000000002E-3</v>
      </c>
      <c r="R81" s="393">
        <f>'2M - SGS'!R81</f>
        <v>2.1690999999999998E-2</v>
      </c>
      <c r="S81" s="393">
        <f>'2M - SGS'!S81</f>
        <v>6.2979999999999994E-2</v>
      </c>
      <c r="T81" s="393">
        <f>'2M - SGS'!T81</f>
        <v>0.21317</v>
      </c>
      <c r="U81" s="393">
        <f>'2M - SGS'!U81</f>
        <v>0.29002899999999998</v>
      </c>
      <c r="V81" s="393">
        <f>'2M - SGS'!V81</f>
        <v>0.270206</v>
      </c>
      <c r="W81" s="393">
        <f>'2M - SGS'!W81</f>
        <v>0.108695</v>
      </c>
      <c r="X81" s="393">
        <f>'2M - SGS'!X81</f>
        <v>1.9643000000000001E-2</v>
      </c>
      <c r="Y81" s="393">
        <f>'2M - SGS'!Y81</f>
        <v>6.0299999999999998E-3</v>
      </c>
      <c r="Z81" s="393">
        <f>'2M - SGS'!Z81</f>
        <v>6.3999999999999997E-5</v>
      </c>
      <c r="AA81" s="393">
        <f>'2M - SGS'!AA81</f>
        <v>6.0000000000000002E-6</v>
      </c>
      <c r="AB81" s="393">
        <f>'2M - SGS'!AB81</f>
        <v>2.4699999999999999E-4</v>
      </c>
      <c r="AC81" s="393">
        <f>'2M - SGS'!AC81</f>
        <v>7.2360000000000002E-3</v>
      </c>
      <c r="AD81" s="393">
        <f>'2M - SGS'!AD81</f>
        <v>2.1690999999999998E-2</v>
      </c>
      <c r="AE81" s="393">
        <f>'2M - SGS'!AE81</f>
        <v>6.2979999999999994E-2</v>
      </c>
      <c r="AF81" s="393">
        <f>'2M - SGS'!AF81</f>
        <v>0.21317</v>
      </c>
      <c r="AG81" s="393">
        <f>'2M - SGS'!AG81</f>
        <v>0.29002899999999998</v>
      </c>
      <c r="AH81" s="393">
        <f>'2M - SGS'!AH81</f>
        <v>0.270206</v>
      </c>
      <c r="AI81" s="393">
        <f>'2M - SGS'!AI81</f>
        <v>0.108695</v>
      </c>
      <c r="AJ81" s="393">
        <f>'2M - SGS'!AJ81</f>
        <v>1.9643000000000001E-2</v>
      </c>
      <c r="AK81" s="393">
        <f>'2M - SGS'!AK81</f>
        <v>6.0299999999999998E-3</v>
      </c>
      <c r="AL81" s="393">
        <f>'2M - SGS'!AL81</f>
        <v>6.3999999999999997E-5</v>
      </c>
      <c r="AM81" s="393">
        <f>'2M - SGS'!AM81</f>
        <v>6.0000000000000002E-6</v>
      </c>
      <c r="AN81" s="393">
        <f>'2M - SGS'!AN81</f>
        <v>2.4699999999999999E-4</v>
      </c>
      <c r="AO81" s="393">
        <f>'2M - SGS'!AO81</f>
        <v>7.2360000000000002E-3</v>
      </c>
      <c r="AP81" s="393">
        <f>'2M - SGS'!AP81</f>
        <v>2.1690999999999998E-2</v>
      </c>
      <c r="AQ81" s="393">
        <f>'2M - SGS'!AQ81</f>
        <v>6.2979999999999994E-2</v>
      </c>
      <c r="AR81" s="393">
        <f>'2M - SGS'!AR81</f>
        <v>0.21317</v>
      </c>
      <c r="AS81" s="393">
        <f>'2M - SGS'!AS81</f>
        <v>0.29002899999999998</v>
      </c>
      <c r="AT81" s="393">
        <f>'2M - SGS'!AT81</f>
        <v>0.270206</v>
      </c>
      <c r="AU81" s="393">
        <f>'2M - SGS'!AU81</f>
        <v>0.108695</v>
      </c>
      <c r="AV81" s="393">
        <f>'2M - SGS'!AV81</f>
        <v>1.9643000000000001E-2</v>
      </c>
      <c r="AW81" s="393">
        <f>'2M - SGS'!AW81</f>
        <v>6.0299999999999998E-3</v>
      </c>
      <c r="AX81" s="393">
        <f>'2M - SGS'!AX81</f>
        <v>6.3999999999999997E-5</v>
      </c>
      <c r="AY81" s="393">
        <f>'2M - SGS'!AY81</f>
        <v>6.0000000000000002E-6</v>
      </c>
      <c r="AZ81" s="393">
        <f>'2M - SGS'!AZ81</f>
        <v>2.4699999999999999E-4</v>
      </c>
      <c r="BA81" s="393">
        <f>'2M - SGS'!BA81</f>
        <v>7.2360000000000002E-3</v>
      </c>
      <c r="BB81" s="393">
        <f>'2M - SGS'!BB81</f>
        <v>2.1690999999999998E-2</v>
      </c>
      <c r="BC81" s="393">
        <f>'2M - SGS'!BC81</f>
        <v>6.2979999999999994E-2</v>
      </c>
      <c r="BD81" s="393">
        <f>'2M - SGS'!BD81</f>
        <v>0.21317</v>
      </c>
      <c r="BE81" s="393">
        <f>'2M - SGS'!BE81</f>
        <v>0.29002899999999998</v>
      </c>
      <c r="BF81" s="393">
        <f>'2M - SGS'!BF81</f>
        <v>0.270206</v>
      </c>
      <c r="BG81" s="393">
        <f>'2M - SGS'!BG81</f>
        <v>0.108695</v>
      </c>
      <c r="BH81" s="393">
        <f>'2M - SGS'!BH81</f>
        <v>1.9643000000000001E-2</v>
      </c>
      <c r="BI81" s="393">
        <f>'2M - SGS'!BI81</f>
        <v>6.0299999999999998E-3</v>
      </c>
      <c r="BJ81" s="393">
        <f>'2M - SGS'!BJ81</f>
        <v>6.3999999999999997E-5</v>
      </c>
      <c r="BK81" s="393">
        <f>'2M - SGS'!BK81</f>
        <v>6.0000000000000002E-6</v>
      </c>
      <c r="BL81" s="393">
        <f>'2M - SGS'!BL81</f>
        <v>2.4699999999999999E-4</v>
      </c>
      <c r="BM81" s="393">
        <f>'2M - SGS'!BM81</f>
        <v>7.2360000000000002E-3</v>
      </c>
      <c r="BN81" s="393">
        <f>'2M - SGS'!BN81</f>
        <v>2.1690999999999998E-2</v>
      </c>
      <c r="BO81" s="393">
        <f>'2M - SGS'!BO81</f>
        <v>6.2979999999999994E-2</v>
      </c>
      <c r="BP81" s="393">
        <f>'2M - SGS'!BP81</f>
        <v>0.21317</v>
      </c>
      <c r="BQ81" s="393">
        <f>'2M - SGS'!BQ81</f>
        <v>0.29002899999999998</v>
      </c>
      <c r="BR81" s="393">
        <f>'2M - SGS'!BR81</f>
        <v>0.270206</v>
      </c>
      <c r="BS81" s="393">
        <f>'2M - SGS'!BS81</f>
        <v>0.108695</v>
      </c>
      <c r="BT81" s="393">
        <f>'2M - SGS'!BT81</f>
        <v>1.9643000000000001E-2</v>
      </c>
      <c r="BU81" s="393">
        <f>'2M - SGS'!BU81</f>
        <v>6.0299999999999998E-3</v>
      </c>
      <c r="BV81" s="393">
        <f>'2M - SGS'!BV81</f>
        <v>6.3999999999999997E-5</v>
      </c>
      <c r="BW81" s="393">
        <f>'2M - SGS'!BW81</f>
        <v>6.0000000000000002E-6</v>
      </c>
      <c r="BX81" s="393">
        <f>'2M - SGS'!BX81</f>
        <v>2.4699999999999999E-4</v>
      </c>
      <c r="BY81" s="393">
        <f>'2M - SGS'!BY81</f>
        <v>7.2360000000000002E-3</v>
      </c>
      <c r="BZ81" s="393">
        <f>'2M - SGS'!BZ81</f>
        <v>2.1690999999999998E-2</v>
      </c>
      <c r="CA81" s="393">
        <f>'2M - SGS'!CA81</f>
        <v>6.2979999999999994E-2</v>
      </c>
      <c r="CB81" s="393">
        <f>'2M - SGS'!CB81</f>
        <v>0.21317</v>
      </c>
      <c r="CC81" s="393">
        <f>'2M - SGS'!CC81</f>
        <v>0.29002899999999998</v>
      </c>
      <c r="CD81" s="393">
        <f>'2M - SGS'!CD81</f>
        <v>0.270206</v>
      </c>
      <c r="CE81" s="393">
        <f>'2M - SGS'!CE81</f>
        <v>0.108695</v>
      </c>
      <c r="CF81" s="393">
        <f>'2M - SGS'!CF81</f>
        <v>1.9643000000000001E-2</v>
      </c>
      <c r="CG81" s="393">
        <f>'2M - SGS'!CG81</f>
        <v>6.0299999999999998E-3</v>
      </c>
      <c r="CH81" s="394">
        <f>'2M - SGS'!CH81</f>
        <v>6.3999999999999997E-5</v>
      </c>
      <c r="CJ81" s="261">
        <f t="shared" si="83"/>
        <v>0.9999969999999998</v>
      </c>
    </row>
    <row r="82" spans="1:88" ht="15.6" x14ac:dyDescent="0.3">
      <c r="A82" s="554"/>
      <c r="B82" s="14" t="str">
        <f t="shared" si="82"/>
        <v>Ext Lighting</v>
      </c>
      <c r="C82" s="393">
        <f>'2M - SGS'!C82</f>
        <v>0.106265</v>
      </c>
      <c r="D82" s="393">
        <f>'2M - SGS'!D82</f>
        <v>8.2161999999999999E-2</v>
      </c>
      <c r="E82" s="393">
        <f>'2M - SGS'!E82</f>
        <v>7.0887000000000006E-2</v>
      </c>
      <c r="F82" s="393">
        <f>'2M - SGS'!F82</f>
        <v>6.8145999999999998E-2</v>
      </c>
      <c r="G82" s="393">
        <f>'2M - SGS'!G82</f>
        <v>8.1852999999999995E-2</v>
      </c>
      <c r="H82" s="393">
        <f>'2M - SGS'!H82</f>
        <v>6.7163E-2</v>
      </c>
      <c r="I82" s="393">
        <f>'2M - SGS'!I82</f>
        <v>8.6751999999999996E-2</v>
      </c>
      <c r="J82" s="393">
        <f>'2M - SGS'!J82</f>
        <v>6.9401000000000004E-2</v>
      </c>
      <c r="K82" s="393">
        <f>'2M - SGS'!K82</f>
        <v>8.2907999999999996E-2</v>
      </c>
      <c r="L82" s="393">
        <f>'2M - SGS'!L82</f>
        <v>0.100507</v>
      </c>
      <c r="M82" s="393">
        <f>'2M - SGS'!M82</f>
        <v>8.7251999999999996E-2</v>
      </c>
      <c r="N82" s="393">
        <f>'2M - SGS'!N82</f>
        <v>9.6703999999999998E-2</v>
      </c>
      <c r="O82" s="393">
        <f>'2M - SGS'!O82</f>
        <v>0.106265</v>
      </c>
      <c r="P82" s="393">
        <f>'2M - SGS'!P82</f>
        <v>8.2161999999999999E-2</v>
      </c>
      <c r="Q82" s="393">
        <f>'2M - SGS'!Q82</f>
        <v>7.0887000000000006E-2</v>
      </c>
      <c r="R82" s="393">
        <f>'2M - SGS'!R82</f>
        <v>6.8145999999999998E-2</v>
      </c>
      <c r="S82" s="393">
        <f>'2M - SGS'!S82</f>
        <v>8.1852999999999995E-2</v>
      </c>
      <c r="T82" s="393">
        <f>'2M - SGS'!T82</f>
        <v>6.7163E-2</v>
      </c>
      <c r="U82" s="393">
        <f>'2M - SGS'!U82</f>
        <v>8.6751999999999996E-2</v>
      </c>
      <c r="V82" s="393">
        <f>'2M - SGS'!V82</f>
        <v>6.9401000000000004E-2</v>
      </c>
      <c r="W82" s="393">
        <f>'2M - SGS'!W82</f>
        <v>8.2907999999999996E-2</v>
      </c>
      <c r="X82" s="393">
        <f>'2M - SGS'!X82</f>
        <v>0.100507</v>
      </c>
      <c r="Y82" s="393">
        <f>'2M - SGS'!Y82</f>
        <v>8.7251999999999996E-2</v>
      </c>
      <c r="Z82" s="393">
        <f>'2M - SGS'!Z82</f>
        <v>9.6703999999999998E-2</v>
      </c>
      <c r="AA82" s="393">
        <f>'2M - SGS'!AA82</f>
        <v>0.106265</v>
      </c>
      <c r="AB82" s="393">
        <f>'2M - SGS'!AB82</f>
        <v>8.2161999999999999E-2</v>
      </c>
      <c r="AC82" s="393">
        <f>'2M - SGS'!AC82</f>
        <v>7.0887000000000006E-2</v>
      </c>
      <c r="AD82" s="393">
        <f>'2M - SGS'!AD82</f>
        <v>6.8145999999999998E-2</v>
      </c>
      <c r="AE82" s="393">
        <f>'2M - SGS'!AE82</f>
        <v>8.1852999999999995E-2</v>
      </c>
      <c r="AF82" s="393">
        <f>'2M - SGS'!AF82</f>
        <v>6.7163E-2</v>
      </c>
      <c r="AG82" s="393">
        <f>'2M - SGS'!AG82</f>
        <v>8.6751999999999996E-2</v>
      </c>
      <c r="AH82" s="393">
        <f>'2M - SGS'!AH82</f>
        <v>6.9401000000000004E-2</v>
      </c>
      <c r="AI82" s="393">
        <f>'2M - SGS'!AI82</f>
        <v>8.2907999999999996E-2</v>
      </c>
      <c r="AJ82" s="393">
        <f>'2M - SGS'!AJ82</f>
        <v>0.100507</v>
      </c>
      <c r="AK82" s="393">
        <f>'2M - SGS'!AK82</f>
        <v>8.7251999999999996E-2</v>
      </c>
      <c r="AL82" s="393">
        <f>'2M - SGS'!AL82</f>
        <v>9.6703999999999998E-2</v>
      </c>
      <c r="AM82" s="393">
        <f>'2M - SGS'!AM82</f>
        <v>0.106265</v>
      </c>
      <c r="AN82" s="393">
        <f>'2M - SGS'!AN82</f>
        <v>8.2161999999999999E-2</v>
      </c>
      <c r="AO82" s="393">
        <f>'2M - SGS'!AO82</f>
        <v>7.0887000000000006E-2</v>
      </c>
      <c r="AP82" s="393">
        <f>'2M - SGS'!AP82</f>
        <v>6.8145999999999998E-2</v>
      </c>
      <c r="AQ82" s="393">
        <f>'2M - SGS'!AQ82</f>
        <v>8.1852999999999995E-2</v>
      </c>
      <c r="AR82" s="393">
        <f>'2M - SGS'!AR82</f>
        <v>6.7163E-2</v>
      </c>
      <c r="AS82" s="393">
        <f>'2M - SGS'!AS82</f>
        <v>8.6751999999999996E-2</v>
      </c>
      <c r="AT82" s="393">
        <f>'2M - SGS'!AT82</f>
        <v>6.9401000000000004E-2</v>
      </c>
      <c r="AU82" s="393">
        <f>'2M - SGS'!AU82</f>
        <v>8.2907999999999996E-2</v>
      </c>
      <c r="AV82" s="393">
        <f>'2M - SGS'!AV82</f>
        <v>0.100507</v>
      </c>
      <c r="AW82" s="393">
        <f>'2M - SGS'!AW82</f>
        <v>8.7251999999999996E-2</v>
      </c>
      <c r="AX82" s="393">
        <f>'2M - SGS'!AX82</f>
        <v>9.6703999999999998E-2</v>
      </c>
      <c r="AY82" s="393">
        <f>'2M - SGS'!AY82</f>
        <v>0.106265</v>
      </c>
      <c r="AZ82" s="393">
        <f>'2M - SGS'!AZ82</f>
        <v>8.2161999999999999E-2</v>
      </c>
      <c r="BA82" s="393">
        <f>'2M - SGS'!BA82</f>
        <v>7.0887000000000006E-2</v>
      </c>
      <c r="BB82" s="393">
        <f>'2M - SGS'!BB82</f>
        <v>6.8145999999999998E-2</v>
      </c>
      <c r="BC82" s="393">
        <f>'2M - SGS'!BC82</f>
        <v>8.1852999999999995E-2</v>
      </c>
      <c r="BD82" s="393">
        <f>'2M - SGS'!BD82</f>
        <v>6.7163E-2</v>
      </c>
      <c r="BE82" s="393">
        <f>'2M - SGS'!BE82</f>
        <v>8.6751999999999996E-2</v>
      </c>
      <c r="BF82" s="393">
        <f>'2M - SGS'!BF82</f>
        <v>6.9401000000000004E-2</v>
      </c>
      <c r="BG82" s="393">
        <f>'2M - SGS'!BG82</f>
        <v>8.2907999999999996E-2</v>
      </c>
      <c r="BH82" s="393">
        <f>'2M - SGS'!BH82</f>
        <v>0.100507</v>
      </c>
      <c r="BI82" s="393">
        <f>'2M - SGS'!BI82</f>
        <v>8.7251999999999996E-2</v>
      </c>
      <c r="BJ82" s="393">
        <f>'2M - SGS'!BJ82</f>
        <v>9.6703999999999998E-2</v>
      </c>
      <c r="BK82" s="393">
        <f>'2M - SGS'!BK82</f>
        <v>0.106265</v>
      </c>
      <c r="BL82" s="393">
        <f>'2M - SGS'!BL82</f>
        <v>8.2161999999999999E-2</v>
      </c>
      <c r="BM82" s="393">
        <f>'2M - SGS'!BM82</f>
        <v>7.0887000000000006E-2</v>
      </c>
      <c r="BN82" s="393">
        <f>'2M - SGS'!BN82</f>
        <v>6.8145999999999998E-2</v>
      </c>
      <c r="BO82" s="393">
        <f>'2M - SGS'!BO82</f>
        <v>8.1852999999999995E-2</v>
      </c>
      <c r="BP82" s="393">
        <f>'2M - SGS'!BP82</f>
        <v>6.7163E-2</v>
      </c>
      <c r="BQ82" s="393">
        <f>'2M - SGS'!BQ82</f>
        <v>8.6751999999999996E-2</v>
      </c>
      <c r="BR82" s="393">
        <f>'2M - SGS'!BR82</f>
        <v>6.9401000000000004E-2</v>
      </c>
      <c r="BS82" s="393">
        <f>'2M - SGS'!BS82</f>
        <v>8.2907999999999996E-2</v>
      </c>
      <c r="BT82" s="393">
        <f>'2M - SGS'!BT82</f>
        <v>0.100507</v>
      </c>
      <c r="BU82" s="393">
        <f>'2M - SGS'!BU82</f>
        <v>8.7251999999999996E-2</v>
      </c>
      <c r="BV82" s="393">
        <f>'2M - SGS'!BV82</f>
        <v>9.6703999999999998E-2</v>
      </c>
      <c r="BW82" s="393">
        <f>'2M - SGS'!BW82</f>
        <v>0.106265</v>
      </c>
      <c r="BX82" s="393">
        <f>'2M - SGS'!BX82</f>
        <v>8.2161999999999999E-2</v>
      </c>
      <c r="BY82" s="393">
        <f>'2M - SGS'!BY82</f>
        <v>7.0887000000000006E-2</v>
      </c>
      <c r="BZ82" s="393">
        <f>'2M - SGS'!BZ82</f>
        <v>6.8145999999999998E-2</v>
      </c>
      <c r="CA82" s="393">
        <f>'2M - SGS'!CA82</f>
        <v>8.1852999999999995E-2</v>
      </c>
      <c r="CB82" s="393">
        <f>'2M - SGS'!CB82</f>
        <v>6.7163E-2</v>
      </c>
      <c r="CC82" s="393">
        <f>'2M - SGS'!CC82</f>
        <v>8.6751999999999996E-2</v>
      </c>
      <c r="CD82" s="393">
        <f>'2M - SGS'!CD82</f>
        <v>6.9401000000000004E-2</v>
      </c>
      <c r="CE82" s="393">
        <f>'2M - SGS'!CE82</f>
        <v>8.2907999999999996E-2</v>
      </c>
      <c r="CF82" s="393">
        <f>'2M - SGS'!CF82</f>
        <v>0.100507</v>
      </c>
      <c r="CG82" s="393">
        <f>'2M - SGS'!CG82</f>
        <v>8.7251999999999996E-2</v>
      </c>
      <c r="CH82" s="394">
        <f>'2M - SGS'!CH82</f>
        <v>9.6703999999999998E-2</v>
      </c>
      <c r="CJ82" s="261">
        <f t="shared" si="83"/>
        <v>1</v>
      </c>
    </row>
    <row r="83" spans="1:88" ht="15.6" x14ac:dyDescent="0.3">
      <c r="A83" s="554"/>
      <c r="B83" s="14" t="str">
        <f t="shared" si="82"/>
        <v>Heating</v>
      </c>
      <c r="C83" s="393">
        <f>'2M - SGS'!C83</f>
        <v>0.210397</v>
      </c>
      <c r="D83" s="393">
        <f>'2M - SGS'!D83</f>
        <v>0.17743600000000001</v>
      </c>
      <c r="E83" s="393">
        <f>'2M - SGS'!E83</f>
        <v>0.13192400000000001</v>
      </c>
      <c r="F83" s="393">
        <f>'2M - SGS'!F83</f>
        <v>5.9718E-2</v>
      </c>
      <c r="G83" s="393">
        <f>'2M - SGS'!G83</f>
        <v>2.6769000000000001E-2</v>
      </c>
      <c r="H83" s="393">
        <f>'2M - SGS'!H83</f>
        <v>4.2950000000000002E-3</v>
      </c>
      <c r="I83" s="393">
        <f>'2M - SGS'!I83</f>
        <v>2.895E-3</v>
      </c>
      <c r="J83" s="393">
        <f>'2M - SGS'!J83</f>
        <v>3.4320000000000002E-3</v>
      </c>
      <c r="K83" s="393">
        <f>'2M - SGS'!K83</f>
        <v>9.4020000000000006E-3</v>
      </c>
      <c r="L83" s="393">
        <f>'2M - SGS'!L83</f>
        <v>5.5496999999999998E-2</v>
      </c>
      <c r="M83" s="393">
        <f>'2M - SGS'!M83</f>
        <v>0.115452</v>
      </c>
      <c r="N83" s="393">
        <f>'2M - SGS'!N83</f>
        <v>0.20278099999999999</v>
      </c>
      <c r="O83" s="393">
        <f>'2M - SGS'!O83</f>
        <v>0.210397</v>
      </c>
      <c r="P83" s="393">
        <f>'2M - SGS'!P83</f>
        <v>0.17743600000000001</v>
      </c>
      <c r="Q83" s="393">
        <f>'2M - SGS'!Q83</f>
        <v>0.13192400000000001</v>
      </c>
      <c r="R83" s="393">
        <f>'2M - SGS'!R83</f>
        <v>5.9718E-2</v>
      </c>
      <c r="S83" s="393">
        <f>'2M - SGS'!S83</f>
        <v>2.6769000000000001E-2</v>
      </c>
      <c r="T83" s="393">
        <f>'2M - SGS'!T83</f>
        <v>4.2950000000000002E-3</v>
      </c>
      <c r="U83" s="393">
        <f>'2M - SGS'!U83</f>
        <v>2.895E-3</v>
      </c>
      <c r="V83" s="393">
        <f>'2M - SGS'!V83</f>
        <v>3.4320000000000002E-3</v>
      </c>
      <c r="W83" s="393">
        <f>'2M - SGS'!W83</f>
        <v>9.4020000000000006E-3</v>
      </c>
      <c r="X83" s="393">
        <f>'2M - SGS'!X83</f>
        <v>5.5496999999999998E-2</v>
      </c>
      <c r="Y83" s="393">
        <f>'2M - SGS'!Y83</f>
        <v>0.115452</v>
      </c>
      <c r="Z83" s="393">
        <f>'2M - SGS'!Z83</f>
        <v>0.20278099999999999</v>
      </c>
      <c r="AA83" s="393">
        <f>'2M - SGS'!AA83</f>
        <v>0.210397</v>
      </c>
      <c r="AB83" s="393">
        <f>'2M - SGS'!AB83</f>
        <v>0.17743600000000001</v>
      </c>
      <c r="AC83" s="393">
        <f>'2M - SGS'!AC83</f>
        <v>0.13192400000000001</v>
      </c>
      <c r="AD83" s="393">
        <f>'2M - SGS'!AD83</f>
        <v>5.9718E-2</v>
      </c>
      <c r="AE83" s="393">
        <f>'2M - SGS'!AE83</f>
        <v>2.6769000000000001E-2</v>
      </c>
      <c r="AF83" s="393">
        <f>'2M - SGS'!AF83</f>
        <v>4.2950000000000002E-3</v>
      </c>
      <c r="AG83" s="393">
        <f>'2M - SGS'!AG83</f>
        <v>2.895E-3</v>
      </c>
      <c r="AH83" s="393">
        <f>'2M - SGS'!AH83</f>
        <v>3.4320000000000002E-3</v>
      </c>
      <c r="AI83" s="393">
        <f>'2M - SGS'!AI83</f>
        <v>9.4020000000000006E-3</v>
      </c>
      <c r="AJ83" s="393">
        <f>'2M - SGS'!AJ83</f>
        <v>5.5496999999999998E-2</v>
      </c>
      <c r="AK83" s="393">
        <f>'2M - SGS'!AK83</f>
        <v>0.115452</v>
      </c>
      <c r="AL83" s="393">
        <f>'2M - SGS'!AL83</f>
        <v>0.20278099999999999</v>
      </c>
      <c r="AM83" s="393">
        <f>'2M - SGS'!AM83</f>
        <v>0.210397</v>
      </c>
      <c r="AN83" s="393">
        <f>'2M - SGS'!AN83</f>
        <v>0.17743600000000001</v>
      </c>
      <c r="AO83" s="393">
        <f>'2M - SGS'!AO83</f>
        <v>0.13192400000000001</v>
      </c>
      <c r="AP83" s="393">
        <f>'2M - SGS'!AP83</f>
        <v>5.9718E-2</v>
      </c>
      <c r="AQ83" s="393">
        <f>'2M - SGS'!AQ83</f>
        <v>2.6769000000000001E-2</v>
      </c>
      <c r="AR83" s="393">
        <f>'2M - SGS'!AR83</f>
        <v>4.2950000000000002E-3</v>
      </c>
      <c r="AS83" s="393">
        <f>'2M - SGS'!AS83</f>
        <v>2.895E-3</v>
      </c>
      <c r="AT83" s="393">
        <f>'2M - SGS'!AT83</f>
        <v>3.4320000000000002E-3</v>
      </c>
      <c r="AU83" s="393">
        <f>'2M - SGS'!AU83</f>
        <v>9.4020000000000006E-3</v>
      </c>
      <c r="AV83" s="393">
        <f>'2M - SGS'!AV83</f>
        <v>5.5496999999999998E-2</v>
      </c>
      <c r="AW83" s="393">
        <f>'2M - SGS'!AW83</f>
        <v>0.115452</v>
      </c>
      <c r="AX83" s="393">
        <f>'2M - SGS'!AX83</f>
        <v>0.20278099999999999</v>
      </c>
      <c r="AY83" s="393">
        <f>'2M - SGS'!AY83</f>
        <v>0.210397</v>
      </c>
      <c r="AZ83" s="393">
        <f>'2M - SGS'!AZ83</f>
        <v>0.17743600000000001</v>
      </c>
      <c r="BA83" s="393">
        <f>'2M - SGS'!BA83</f>
        <v>0.13192400000000001</v>
      </c>
      <c r="BB83" s="393">
        <f>'2M - SGS'!BB83</f>
        <v>5.9718E-2</v>
      </c>
      <c r="BC83" s="393">
        <f>'2M - SGS'!BC83</f>
        <v>2.6769000000000001E-2</v>
      </c>
      <c r="BD83" s="393">
        <f>'2M - SGS'!BD83</f>
        <v>4.2950000000000002E-3</v>
      </c>
      <c r="BE83" s="393">
        <f>'2M - SGS'!BE83</f>
        <v>2.895E-3</v>
      </c>
      <c r="BF83" s="393">
        <f>'2M - SGS'!BF83</f>
        <v>3.4320000000000002E-3</v>
      </c>
      <c r="BG83" s="393">
        <f>'2M - SGS'!BG83</f>
        <v>9.4020000000000006E-3</v>
      </c>
      <c r="BH83" s="393">
        <f>'2M - SGS'!BH83</f>
        <v>5.5496999999999998E-2</v>
      </c>
      <c r="BI83" s="393">
        <f>'2M - SGS'!BI83</f>
        <v>0.115452</v>
      </c>
      <c r="BJ83" s="393">
        <f>'2M - SGS'!BJ83</f>
        <v>0.20278099999999999</v>
      </c>
      <c r="BK83" s="393">
        <f>'2M - SGS'!BK83</f>
        <v>0.210397</v>
      </c>
      <c r="BL83" s="393">
        <f>'2M - SGS'!BL83</f>
        <v>0.17743600000000001</v>
      </c>
      <c r="BM83" s="393">
        <f>'2M - SGS'!BM83</f>
        <v>0.13192400000000001</v>
      </c>
      <c r="BN83" s="393">
        <f>'2M - SGS'!BN83</f>
        <v>5.9718E-2</v>
      </c>
      <c r="BO83" s="393">
        <f>'2M - SGS'!BO83</f>
        <v>2.6769000000000001E-2</v>
      </c>
      <c r="BP83" s="393">
        <f>'2M - SGS'!BP83</f>
        <v>4.2950000000000002E-3</v>
      </c>
      <c r="BQ83" s="393">
        <f>'2M - SGS'!BQ83</f>
        <v>2.895E-3</v>
      </c>
      <c r="BR83" s="393">
        <f>'2M - SGS'!BR83</f>
        <v>3.4320000000000002E-3</v>
      </c>
      <c r="BS83" s="393">
        <f>'2M - SGS'!BS83</f>
        <v>9.4020000000000006E-3</v>
      </c>
      <c r="BT83" s="393">
        <f>'2M - SGS'!BT83</f>
        <v>5.5496999999999998E-2</v>
      </c>
      <c r="BU83" s="393">
        <f>'2M - SGS'!BU83</f>
        <v>0.115452</v>
      </c>
      <c r="BV83" s="393">
        <f>'2M - SGS'!BV83</f>
        <v>0.20278099999999999</v>
      </c>
      <c r="BW83" s="393">
        <f>'2M - SGS'!BW83</f>
        <v>0.210397</v>
      </c>
      <c r="BX83" s="393">
        <f>'2M - SGS'!BX83</f>
        <v>0.17743600000000001</v>
      </c>
      <c r="BY83" s="393">
        <f>'2M - SGS'!BY83</f>
        <v>0.13192400000000001</v>
      </c>
      <c r="BZ83" s="393">
        <f>'2M - SGS'!BZ83</f>
        <v>5.9718E-2</v>
      </c>
      <c r="CA83" s="393">
        <f>'2M - SGS'!CA83</f>
        <v>2.6769000000000001E-2</v>
      </c>
      <c r="CB83" s="393">
        <f>'2M - SGS'!CB83</f>
        <v>4.2950000000000002E-3</v>
      </c>
      <c r="CC83" s="393">
        <f>'2M - SGS'!CC83</f>
        <v>2.895E-3</v>
      </c>
      <c r="CD83" s="393">
        <f>'2M - SGS'!CD83</f>
        <v>3.4320000000000002E-3</v>
      </c>
      <c r="CE83" s="393">
        <f>'2M - SGS'!CE83</f>
        <v>9.4020000000000006E-3</v>
      </c>
      <c r="CF83" s="393">
        <f>'2M - SGS'!CF83</f>
        <v>5.5496999999999998E-2</v>
      </c>
      <c r="CG83" s="393">
        <f>'2M - SGS'!CG83</f>
        <v>0.115452</v>
      </c>
      <c r="CH83" s="394">
        <f>'2M - SGS'!CH83</f>
        <v>0.20278099999999999</v>
      </c>
      <c r="CJ83" s="261">
        <f t="shared" si="83"/>
        <v>0.99999800000000016</v>
      </c>
    </row>
    <row r="84" spans="1:88" ht="15.6" x14ac:dyDescent="0.3">
      <c r="A84" s="554"/>
      <c r="B84" s="14" t="str">
        <f t="shared" si="82"/>
        <v>HVAC</v>
      </c>
      <c r="C84" s="393">
        <f>'2M - SGS'!C84</f>
        <v>0.107824</v>
      </c>
      <c r="D84" s="393">
        <f>'2M - SGS'!D84</f>
        <v>9.1051999999999994E-2</v>
      </c>
      <c r="E84" s="393">
        <f>'2M - SGS'!E84</f>
        <v>7.1135000000000004E-2</v>
      </c>
      <c r="F84" s="393">
        <f>'2M - SGS'!F84</f>
        <v>4.1179E-2</v>
      </c>
      <c r="G84" s="393">
        <f>'2M - SGS'!G84</f>
        <v>4.4423999999999998E-2</v>
      </c>
      <c r="H84" s="393">
        <f>'2M - SGS'!H84</f>
        <v>0.106128</v>
      </c>
      <c r="I84" s="393">
        <f>'2M - SGS'!I84</f>
        <v>0.14288100000000001</v>
      </c>
      <c r="J84" s="393">
        <f>'2M - SGS'!J84</f>
        <v>0.133494</v>
      </c>
      <c r="K84" s="393">
        <f>'2M - SGS'!K84</f>
        <v>5.781E-2</v>
      </c>
      <c r="L84" s="393">
        <f>'2M - SGS'!L84</f>
        <v>3.8018000000000003E-2</v>
      </c>
      <c r="M84" s="393">
        <f>'2M - SGS'!M84</f>
        <v>6.2103999999999999E-2</v>
      </c>
      <c r="N84" s="393">
        <f>'2M - SGS'!N84</f>
        <v>0.10395</v>
      </c>
      <c r="O84" s="393">
        <f>'2M - SGS'!O84</f>
        <v>0.107824</v>
      </c>
      <c r="P84" s="393">
        <f>'2M - SGS'!P84</f>
        <v>9.1051999999999994E-2</v>
      </c>
      <c r="Q84" s="393">
        <f>'2M - SGS'!Q84</f>
        <v>7.1135000000000004E-2</v>
      </c>
      <c r="R84" s="393">
        <f>'2M - SGS'!R84</f>
        <v>4.1179E-2</v>
      </c>
      <c r="S84" s="393">
        <f>'2M - SGS'!S84</f>
        <v>4.4423999999999998E-2</v>
      </c>
      <c r="T84" s="393">
        <f>'2M - SGS'!T84</f>
        <v>0.106128</v>
      </c>
      <c r="U84" s="393">
        <f>'2M - SGS'!U84</f>
        <v>0.14288100000000001</v>
      </c>
      <c r="V84" s="393">
        <f>'2M - SGS'!V84</f>
        <v>0.133494</v>
      </c>
      <c r="W84" s="393">
        <f>'2M - SGS'!W84</f>
        <v>5.781E-2</v>
      </c>
      <c r="X84" s="393">
        <f>'2M - SGS'!X84</f>
        <v>3.8018000000000003E-2</v>
      </c>
      <c r="Y84" s="393">
        <f>'2M - SGS'!Y84</f>
        <v>6.2103999999999999E-2</v>
      </c>
      <c r="Z84" s="393">
        <f>'2M - SGS'!Z84</f>
        <v>0.10395</v>
      </c>
      <c r="AA84" s="393">
        <f>'2M - SGS'!AA84</f>
        <v>0.107824</v>
      </c>
      <c r="AB84" s="393">
        <f>'2M - SGS'!AB84</f>
        <v>9.1051999999999994E-2</v>
      </c>
      <c r="AC84" s="393">
        <f>'2M - SGS'!AC84</f>
        <v>7.1135000000000004E-2</v>
      </c>
      <c r="AD84" s="393">
        <f>'2M - SGS'!AD84</f>
        <v>4.1179E-2</v>
      </c>
      <c r="AE84" s="393">
        <f>'2M - SGS'!AE84</f>
        <v>4.4423999999999998E-2</v>
      </c>
      <c r="AF84" s="393">
        <f>'2M - SGS'!AF84</f>
        <v>0.106128</v>
      </c>
      <c r="AG84" s="393">
        <f>'2M - SGS'!AG84</f>
        <v>0.14288100000000001</v>
      </c>
      <c r="AH84" s="393">
        <f>'2M - SGS'!AH84</f>
        <v>0.133494</v>
      </c>
      <c r="AI84" s="393">
        <f>'2M - SGS'!AI84</f>
        <v>5.781E-2</v>
      </c>
      <c r="AJ84" s="393">
        <f>'2M - SGS'!AJ84</f>
        <v>3.8018000000000003E-2</v>
      </c>
      <c r="AK84" s="393">
        <f>'2M - SGS'!AK84</f>
        <v>6.2103999999999999E-2</v>
      </c>
      <c r="AL84" s="393">
        <f>'2M - SGS'!AL84</f>
        <v>0.10395</v>
      </c>
      <c r="AM84" s="393">
        <f>'2M - SGS'!AM84</f>
        <v>0.107824</v>
      </c>
      <c r="AN84" s="393">
        <f>'2M - SGS'!AN84</f>
        <v>9.1051999999999994E-2</v>
      </c>
      <c r="AO84" s="393">
        <f>'2M - SGS'!AO84</f>
        <v>7.1135000000000004E-2</v>
      </c>
      <c r="AP84" s="393">
        <f>'2M - SGS'!AP84</f>
        <v>4.1179E-2</v>
      </c>
      <c r="AQ84" s="393">
        <f>'2M - SGS'!AQ84</f>
        <v>4.4423999999999998E-2</v>
      </c>
      <c r="AR84" s="393">
        <f>'2M - SGS'!AR84</f>
        <v>0.106128</v>
      </c>
      <c r="AS84" s="393">
        <f>'2M - SGS'!AS84</f>
        <v>0.14288100000000001</v>
      </c>
      <c r="AT84" s="393">
        <f>'2M - SGS'!AT84</f>
        <v>0.133494</v>
      </c>
      <c r="AU84" s="393">
        <f>'2M - SGS'!AU84</f>
        <v>5.781E-2</v>
      </c>
      <c r="AV84" s="393">
        <f>'2M - SGS'!AV84</f>
        <v>3.8018000000000003E-2</v>
      </c>
      <c r="AW84" s="393">
        <f>'2M - SGS'!AW84</f>
        <v>6.2103999999999999E-2</v>
      </c>
      <c r="AX84" s="393">
        <f>'2M - SGS'!AX84</f>
        <v>0.10395</v>
      </c>
      <c r="AY84" s="393">
        <f>'2M - SGS'!AY84</f>
        <v>0.107824</v>
      </c>
      <c r="AZ84" s="393">
        <f>'2M - SGS'!AZ84</f>
        <v>9.1051999999999994E-2</v>
      </c>
      <c r="BA84" s="393">
        <f>'2M - SGS'!BA84</f>
        <v>7.1135000000000004E-2</v>
      </c>
      <c r="BB84" s="393">
        <f>'2M - SGS'!BB84</f>
        <v>4.1179E-2</v>
      </c>
      <c r="BC84" s="393">
        <f>'2M - SGS'!BC84</f>
        <v>4.4423999999999998E-2</v>
      </c>
      <c r="BD84" s="393">
        <f>'2M - SGS'!BD84</f>
        <v>0.106128</v>
      </c>
      <c r="BE84" s="393">
        <f>'2M - SGS'!BE84</f>
        <v>0.14288100000000001</v>
      </c>
      <c r="BF84" s="393">
        <f>'2M - SGS'!BF84</f>
        <v>0.133494</v>
      </c>
      <c r="BG84" s="393">
        <f>'2M - SGS'!BG84</f>
        <v>5.781E-2</v>
      </c>
      <c r="BH84" s="393">
        <f>'2M - SGS'!BH84</f>
        <v>3.8018000000000003E-2</v>
      </c>
      <c r="BI84" s="393">
        <f>'2M - SGS'!BI84</f>
        <v>6.2103999999999999E-2</v>
      </c>
      <c r="BJ84" s="393">
        <f>'2M - SGS'!BJ84</f>
        <v>0.10395</v>
      </c>
      <c r="BK84" s="393">
        <f>'2M - SGS'!BK84</f>
        <v>0.107824</v>
      </c>
      <c r="BL84" s="393">
        <f>'2M - SGS'!BL84</f>
        <v>9.1051999999999994E-2</v>
      </c>
      <c r="BM84" s="393">
        <f>'2M - SGS'!BM84</f>
        <v>7.1135000000000004E-2</v>
      </c>
      <c r="BN84" s="393">
        <f>'2M - SGS'!BN84</f>
        <v>4.1179E-2</v>
      </c>
      <c r="BO84" s="393">
        <f>'2M - SGS'!BO84</f>
        <v>4.4423999999999998E-2</v>
      </c>
      <c r="BP84" s="393">
        <f>'2M - SGS'!BP84</f>
        <v>0.106128</v>
      </c>
      <c r="BQ84" s="393">
        <f>'2M - SGS'!BQ84</f>
        <v>0.14288100000000001</v>
      </c>
      <c r="BR84" s="393">
        <f>'2M - SGS'!BR84</f>
        <v>0.133494</v>
      </c>
      <c r="BS84" s="393">
        <f>'2M - SGS'!BS84</f>
        <v>5.781E-2</v>
      </c>
      <c r="BT84" s="393">
        <f>'2M - SGS'!BT84</f>
        <v>3.8018000000000003E-2</v>
      </c>
      <c r="BU84" s="393">
        <f>'2M - SGS'!BU84</f>
        <v>6.2103999999999999E-2</v>
      </c>
      <c r="BV84" s="393">
        <f>'2M - SGS'!BV84</f>
        <v>0.10395</v>
      </c>
      <c r="BW84" s="393">
        <f>'2M - SGS'!BW84</f>
        <v>0.107824</v>
      </c>
      <c r="BX84" s="393">
        <f>'2M - SGS'!BX84</f>
        <v>9.1051999999999994E-2</v>
      </c>
      <c r="BY84" s="393">
        <f>'2M - SGS'!BY84</f>
        <v>7.1135000000000004E-2</v>
      </c>
      <c r="BZ84" s="393">
        <f>'2M - SGS'!BZ84</f>
        <v>4.1179E-2</v>
      </c>
      <c r="CA84" s="393">
        <f>'2M - SGS'!CA84</f>
        <v>4.4423999999999998E-2</v>
      </c>
      <c r="CB84" s="393">
        <f>'2M - SGS'!CB84</f>
        <v>0.106128</v>
      </c>
      <c r="CC84" s="393">
        <f>'2M - SGS'!CC84</f>
        <v>0.14288100000000001</v>
      </c>
      <c r="CD84" s="393">
        <f>'2M - SGS'!CD84</f>
        <v>0.133494</v>
      </c>
      <c r="CE84" s="393">
        <f>'2M - SGS'!CE84</f>
        <v>5.781E-2</v>
      </c>
      <c r="CF84" s="393">
        <f>'2M - SGS'!CF84</f>
        <v>3.8018000000000003E-2</v>
      </c>
      <c r="CG84" s="393">
        <f>'2M - SGS'!CG84</f>
        <v>6.2103999999999999E-2</v>
      </c>
      <c r="CH84" s="394">
        <f>'2M - SGS'!CH84</f>
        <v>0.10395</v>
      </c>
      <c r="CJ84" s="261">
        <f t="shared" si="83"/>
        <v>0.99999900000000008</v>
      </c>
    </row>
    <row r="85" spans="1:88" ht="15.6" x14ac:dyDescent="0.3">
      <c r="A85" s="554"/>
      <c r="B85" s="14" t="str">
        <f t="shared" si="82"/>
        <v>Lighting</v>
      </c>
      <c r="C85" s="393">
        <f>'2M - SGS'!C85</f>
        <v>9.3563999999999994E-2</v>
      </c>
      <c r="D85" s="393">
        <f>'2M - SGS'!D85</f>
        <v>7.2162000000000004E-2</v>
      </c>
      <c r="E85" s="393">
        <f>'2M - SGS'!E85</f>
        <v>7.8372999999999998E-2</v>
      </c>
      <c r="F85" s="393">
        <f>'2M - SGS'!F85</f>
        <v>7.6534000000000005E-2</v>
      </c>
      <c r="G85" s="393">
        <f>'2M - SGS'!G85</f>
        <v>9.4246999999999997E-2</v>
      </c>
      <c r="H85" s="393">
        <f>'2M - SGS'!H85</f>
        <v>7.5599E-2</v>
      </c>
      <c r="I85" s="393">
        <f>'2M - SGS'!I85</f>
        <v>9.6199999999999994E-2</v>
      </c>
      <c r="J85" s="393">
        <f>'2M - SGS'!J85</f>
        <v>7.7077999999999994E-2</v>
      </c>
      <c r="K85" s="393">
        <f>'2M - SGS'!K85</f>
        <v>8.1374000000000002E-2</v>
      </c>
      <c r="L85" s="393">
        <f>'2M - SGS'!L85</f>
        <v>9.4072000000000003E-2</v>
      </c>
      <c r="M85" s="393">
        <f>'2M - SGS'!M85</f>
        <v>7.6706999999999997E-2</v>
      </c>
      <c r="N85" s="393">
        <f>'2M - SGS'!N85</f>
        <v>8.4089999999999998E-2</v>
      </c>
      <c r="O85" s="393">
        <f>'2M - SGS'!O85</f>
        <v>9.3563999999999994E-2</v>
      </c>
      <c r="P85" s="393">
        <f>'2M - SGS'!P85</f>
        <v>7.2162000000000004E-2</v>
      </c>
      <c r="Q85" s="393">
        <f>'2M - SGS'!Q85</f>
        <v>7.8372999999999998E-2</v>
      </c>
      <c r="R85" s="393">
        <f>'2M - SGS'!R85</f>
        <v>7.6534000000000005E-2</v>
      </c>
      <c r="S85" s="393">
        <f>'2M - SGS'!S85</f>
        <v>9.4246999999999997E-2</v>
      </c>
      <c r="T85" s="393">
        <f>'2M - SGS'!T85</f>
        <v>7.5599E-2</v>
      </c>
      <c r="U85" s="393">
        <f>'2M - SGS'!U85</f>
        <v>9.6199999999999994E-2</v>
      </c>
      <c r="V85" s="393">
        <f>'2M - SGS'!V85</f>
        <v>7.7077999999999994E-2</v>
      </c>
      <c r="W85" s="393">
        <f>'2M - SGS'!W85</f>
        <v>8.1374000000000002E-2</v>
      </c>
      <c r="X85" s="393">
        <f>'2M - SGS'!X85</f>
        <v>9.4072000000000003E-2</v>
      </c>
      <c r="Y85" s="393">
        <f>'2M - SGS'!Y85</f>
        <v>7.6706999999999997E-2</v>
      </c>
      <c r="Z85" s="393">
        <f>'2M - SGS'!Z85</f>
        <v>8.4089999999999998E-2</v>
      </c>
      <c r="AA85" s="393">
        <f>'2M - SGS'!AA85</f>
        <v>9.3563999999999994E-2</v>
      </c>
      <c r="AB85" s="393">
        <f>'2M - SGS'!AB85</f>
        <v>7.2162000000000004E-2</v>
      </c>
      <c r="AC85" s="393">
        <f>'2M - SGS'!AC85</f>
        <v>7.8372999999999998E-2</v>
      </c>
      <c r="AD85" s="393">
        <f>'2M - SGS'!AD85</f>
        <v>7.6534000000000005E-2</v>
      </c>
      <c r="AE85" s="393">
        <f>'2M - SGS'!AE85</f>
        <v>9.4246999999999997E-2</v>
      </c>
      <c r="AF85" s="393">
        <f>'2M - SGS'!AF85</f>
        <v>7.5599E-2</v>
      </c>
      <c r="AG85" s="393">
        <f>'2M - SGS'!AG85</f>
        <v>9.6199999999999994E-2</v>
      </c>
      <c r="AH85" s="393">
        <f>'2M - SGS'!AH85</f>
        <v>7.7077999999999994E-2</v>
      </c>
      <c r="AI85" s="393">
        <f>'2M - SGS'!AI85</f>
        <v>8.1374000000000002E-2</v>
      </c>
      <c r="AJ85" s="393">
        <f>'2M - SGS'!AJ85</f>
        <v>9.4072000000000003E-2</v>
      </c>
      <c r="AK85" s="393">
        <f>'2M - SGS'!AK85</f>
        <v>7.6706999999999997E-2</v>
      </c>
      <c r="AL85" s="393">
        <f>'2M - SGS'!AL85</f>
        <v>8.4089999999999998E-2</v>
      </c>
      <c r="AM85" s="393">
        <f>'2M - SGS'!AM85</f>
        <v>9.3563999999999994E-2</v>
      </c>
      <c r="AN85" s="393">
        <f>'2M - SGS'!AN85</f>
        <v>7.2162000000000004E-2</v>
      </c>
      <c r="AO85" s="393">
        <f>'2M - SGS'!AO85</f>
        <v>7.8372999999999998E-2</v>
      </c>
      <c r="AP85" s="393">
        <f>'2M - SGS'!AP85</f>
        <v>7.6534000000000005E-2</v>
      </c>
      <c r="AQ85" s="393">
        <f>'2M - SGS'!AQ85</f>
        <v>9.4246999999999997E-2</v>
      </c>
      <c r="AR85" s="393">
        <f>'2M - SGS'!AR85</f>
        <v>7.5599E-2</v>
      </c>
      <c r="AS85" s="393">
        <f>'2M - SGS'!AS85</f>
        <v>9.6199999999999994E-2</v>
      </c>
      <c r="AT85" s="393">
        <f>'2M - SGS'!AT85</f>
        <v>7.7077999999999994E-2</v>
      </c>
      <c r="AU85" s="393">
        <f>'2M - SGS'!AU85</f>
        <v>8.1374000000000002E-2</v>
      </c>
      <c r="AV85" s="393">
        <f>'2M - SGS'!AV85</f>
        <v>9.4072000000000003E-2</v>
      </c>
      <c r="AW85" s="393">
        <f>'2M - SGS'!AW85</f>
        <v>7.6706999999999997E-2</v>
      </c>
      <c r="AX85" s="393">
        <f>'2M - SGS'!AX85</f>
        <v>8.4089999999999998E-2</v>
      </c>
      <c r="AY85" s="393">
        <f>'2M - SGS'!AY85</f>
        <v>9.3563999999999994E-2</v>
      </c>
      <c r="AZ85" s="393">
        <f>'2M - SGS'!AZ85</f>
        <v>7.2162000000000004E-2</v>
      </c>
      <c r="BA85" s="393">
        <f>'2M - SGS'!BA85</f>
        <v>7.8372999999999998E-2</v>
      </c>
      <c r="BB85" s="393">
        <f>'2M - SGS'!BB85</f>
        <v>7.6534000000000005E-2</v>
      </c>
      <c r="BC85" s="393">
        <f>'2M - SGS'!BC85</f>
        <v>9.4246999999999997E-2</v>
      </c>
      <c r="BD85" s="393">
        <f>'2M - SGS'!BD85</f>
        <v>7.5599E-2</v>
      </c>
      <c r="BE85" s="393">
        <f>'2M - SGS'!BE85</f>
        <v>9.6199999999999994E-2</v>
      </c>
      <c r="BF85" s="393">
        <f>'2M - SGS'!BF85</f>
        <v>7.7077999999999994E-2</v>
      </c>
      <c r="BG85" s="393">
        <f>'2M - SGS'!BG85</f>
        <v>8.1374000000000002E-2</v>
      </c>
      <c r="BH85" s="393">
        <f>'2M - SGS'!BH85</f>
        <v>9.4072000000000003E-2</v>
      </c>
      <c r="BI85" s="393">
        <f>'2M - SGS'!BI85</f>
        <v>7.6706999999999997E-2</v>
      </c>
      <c r="BJ85" s="393">
        <f>'2M - SGS'!BJ85</f>
        <v>8.4089999999999998E-2</v>
      </c>
      <c r="BK85" s="393">
        <f>'2M - SGS'!BK85</f>
        <v>9.3563999999999994E-2</v>
      </c>
      <c r="BL85" s="393">
        <f>'2M - SGS'!BL85</f>
        <v>7.2162000000000004E-2</v>
      </c>
      <c r="BM85" s="393">
        <f>'2M - SGS'!BM85</f>
        <v>7.8372999999999998E-2</v>
      </c>
      <c r="BN85" s="393">
        <f>'2M - SGS'!BN85</f>
        <v>7.6534000000000005E-2</v>
      </c>
      <c r="BO85" s="393">
        <f>'2M - SGS'!BO85</f>
        <v>9.4246999999999997E-2</v>
      </c>
      <c r="BP85" s="393">
        <f>'2M - SGS'!BP85</f>
        <v>7.5599E-2</v>
      </c>
      <c r="BQ85" s="393">
        <f>'2M - SGS'!BQ85</f>
        <v>9.6199999999999994E-2</v>
      </c>
      <c r="BR85" s="393">
        <f>'2M - SGS'!BR85</f>
        <v>7.7077999999999994E-2</v>
      </c>
      <c r="BS85" s="393">
        <f>'2M - SGS'!BS85</f>
        <v>8.1374000000000002E-2</v>
      </c>
      <c r="BT85" s="393">
        <f>'2M - SGS'!BT85</f>
        <v>9.4072000000000003E-2</v>
      </c>
      <c r="BU85" s="393">
        <f>'2M - SGS'!BU85</f>
        <v>7.6706999999999997E-2</v>
      </c>
      <c r="BV85" s="393">
        <f>'2M - SGS'!BV85</f>
        <v>8.4089999999999998E-2</v>
      </c>
      <c r="BW85" s="393">
        <f>'2M - SGS'!BW85</f>
        <v>9.3563999999999994E-2</v>
      </c>
      <c r="BX85" s="393">
        <f>'2M - SGS'!BX85</f>
        <v>7.2162000000000004E-2</v>
      </c>
      <c r="BY85" s="393">
        <f>'2M - SGS'!BY85</f>
        <v>7.8372999999999998E-2</v>
      </c>
      <c r="BZ85" s="393">
        <f>'2M - SGS'!BZ85</f>
        <v>7.6534000000000005E-2</v>
      </c>
      <c r="CA85" s="393">
        <f>'2M - SGS'!CA85</f>
        <v>9.4246999999999997E-2</v>
      </c>
      <c r="CB85" s="393">
        <f>'2M - SGS'!CB85</f>
        <v>7.5599E-2</v>
      </c>
      <c r="CC85" s="393">
        <f>'2M - SGS'!CC85</f>
        <v>9.6199999999999994E-2</v>
      </c>
      <c r="CD85" s="393">
        <f>'2M - SGS'!CD85</f>
        <v>7.7077999999999994E-2</v>
      </c>
      <c r="CE85" s="393">
        <f>'2M - SGS'!CE85</f>
        <v>8.1374000000000002E-2</v>
      </c>
      <c r="CF85" s="393">
        <f>'2M - SGS'!CF85</f>
        <v>9.4072000000000003E-2</v>
      </c>
      <c r="CG85" s="393">
        <f>'2M - SGS'!CG85</f>
        <v>7.6706999999999997E-2</v>
      </c>
      <c r="CH85" s="394">
        <f>'2M - SGS'!CH85</f>
        <v>8.4089999999999998E-2</v>
      </c>
      <c r="CJ85" s="261">
        <f t="shared" si="83"/>
        <v>1</v>
      </c>
    </row>
    <row r="86" spans="1:88" ht="15.6" x14ac:dyDescent="0.3">
      <c r="A86" s="554"/>
      <c r="B86" s="14" t="str">
        <f t="shared" si="82"/>
        <v>Miscellaneous</v>
      </c>
      <c r="C86" s="393">
        <f>'2M - SGS'!C86</f>
        <v>8.5109000000000004E-2</v>
      </c>
      <c r="D86" s="393">
        <f>'2M - SGS'!D86</f>
        <v>7.7715000000000006E-2</v>
      </c>
      <c r="E86" s="393">
        <f>'2M - SGS'!E86</f>
        <v>8.6136000000000004E-2</v>
      </c>
      <c r="F86" s="393">
        <f>'2M - SGS'!F86</f>
        <v>7.9796000000000006E-2</v>
      </c>
      <c r="G86" s="393">
        <f>'2M - SGS'!G86</f>
        <v>8.5334999999999994E-2</v>
      </c>
      <c r="H86" s="393">
        <f>'2M - SGS'!H86</f>
        <v>8.1994999999999998E-2</v>
      </c>
      <c r="I86" s="393">
        <f>'2M - SGS'!I86</f>
        <v>8.4098999999999993E-2</v>
      </c>
      <c r="J86" s="393">
        <f>'2M - SGS'!J86</f>
        <v>8.4198999999999996E-2</v>
      </c>
      <c r="K86" s="393">
        <f>'2M - SGS'!K86</f>
        <v>8.2512000000000002E-2</v>
      </c>
      <c r="L86" s="393">
        <f>'2M - SGS'!L86</f>
        <v>8.5277000000000006E-2</v>
      </c>
      <c r="M86" s="393">
        <f>'2M - SGS'!M86</f>
        <v>8.2588999999999996E-2</v>
      </c>
      <c r="N86" s="393">
        <f>'2M - SGS'!N86</f>
        <v>8.5237999999999994E-2</v>
      </c>
      <c r="O86" s="393">
        <f>'2M - SGS'!O86</f>
        <v>8.5109000000000004E-2</v>
      </c>
      <c r="P86" s="393">
        <f>'2M - SGS'!P86</f>
        <v>7.7715000000000006E-2</v>
      </c>
      <c r="Q86" s="393">
        <f>'2M - SGS'!Q86</f>
        <v>8.6136000000000004E-2</v>
      </c>
      <c r="R86" s="393">
        <f>'2M - SGS'!R86</f>
        <v>7.9796000000000006E-2</v>
      </c>
      <c r="S86" s="393">
        <f>'2M - SGS'!S86</f>
        <v>8.5334999999999994E-2</v>
      </c>
      <c r="T86" s="393">
        <f>'2M - SGS'!T86</f>
        <v>8.1994999999999998E-2</v>
      </c>
      <c r="U86" s="393">
        <f>'2M - SGS'!U86</f>
        <v>8.4098999999999993E-2</v>
      </c>
      <c r="V86" s="393">
        <f>'2M - SGS'!V86</f>
        <v>8.4198999999999996E-2</v>
      </c>
      <c r="W86" s="393">
        <f>'2M - SGS'!W86</f>
        <v>8.2512000000000002E-2</v>
      </c>
      <c r="X86" s="393">
        <f>'2M - SGS'!X86</f>
        <v>8.5277000000000006E-2</v>
      </c>
      <c r="Y86" s="393">
        <f>'2M - SGS'!Y86</f>
        <v>8.2588999999999996E-2</v>
      </c>
      <c r="Z86" s="393">
        <f>'2M - SGS'!Z86</f>
        <v>8.5237999999999994E-2</v>
      </c>
      <c r="AA86" s="393">
        <f>'2M - SGS'!AA86</f>
        <v>8.5109000000000004E-2</v>
      </c>
      <c r="AB86" s="393">
        <f>'2M - SGS'!AB86</f>
        <v>7.7715000000000006E-2</v>
      </c>
      <c r="AC86" s="393">
        <f>'2M - SGS'!AC86</f>
        <v>8.6136000000000004E-2</v>
      </c>
      <c r="AD86" s="393">
        <f>'2M - SGS'!AD86</f>
        <v>7.9796000000000006E-2</v>
      </c>
      <c r="AE86" s="393">
        <f>'2M - SGS'!AE86</f>
        <v>8.5334999999999994E-2</v>
      </c>
      <c r="AF86" s="393">
        <f>'2M - SGS'!AF86</f>
        <v>8.1994999999999998E-2</v>
      </c>
      <c r="AG86" s="393">
        <f>'2M - SGS'!AG86</f>
        <v>8.4098999999999993E-2</v>
      </c>
      <c r="AH86" s="393">
        <f>'2M - SGS'!AH86</f>
        <v>8.4198999999999996E-2</v>
      </c>
      <c r="AI86" s="393">
        <f>'2M - SGS'!AI86</f>
        <v>8.2512000000000002E-2</v>
      </c>
      <c r="AJ86" s="393">
        <f>'2M - SGS'!AJ86</f>
        <v>8.5277000000000006E-2</v>
      </c>
      <c r="AK86" s="393">
        <f>'2M - SGS'!AK86</f>
        <v>8.2588999999999996E-2</v>
      </c>
      <c r="AL86" s="393">
        <f>'2M - SGS'!AL86</f>
        <v>8.5237999999999994E-2</v>
      </c>
      <c r="AM86" s="393">
        <f>'2M - SGS'!AM86</f>
        <v>8.5109000000000004E-2</v>
      </c>
      <c r="AN86" s="393">
        <f>'2M - SGS'!AN86</f>
        <v>7.7715000000000006E-2</v>
      </c>
      <c r="AO86" s="393">
        <f>'2M - SGS'!AO86</f>
        <v>8.6136000000000004E-2</v>
      </c>
      <c r="AP86" s="393">
        <f>'2M - SGS'!AP86</f>
        <v>7.9796000000000006E-2</v>
      </c>
      <c r="AQ86" s="393">
        <f>'2M - SGS'!AQ86</f>
        <v>8.5334999999999994E-2</v>
      </c>
      <c r="AR86" s="393">
        <f>'2M - SGS'!AR86</f>
        <v>8.1994999999999998E-2</v>
      </c>
      <c r="AS86" s="393">
        <f>'2M - SGS'!AS86</f>
        <v>8.4098999999999993E-2</v>
      </c>
      <c r="AT86" s="393">
        <f>'2M - SGS'!AT86</f>
        <v>8.4198999999999996E-2</v>
      </c>
      <c r="AU86" s="393">
        <f>'2M - SGS'!AU86</f>
        <v>8.2512000000000002E-2</v>
      </c>
      <c r="AV86" s="393">
        <f>'2M - SGS'!AV86</f>
        <v>8.5277000000000006E-2</v>
      </c>
      <c r="AW86" s="393">
        <f>'2M - SGS'!AW86</f>
        <v>8.2588999999999996E-2</v>
      </c>
      <c r="AX86" s="393">
        <f>'2M - SGS'!AX86</f>
        <v>8.5237999999999994E-2</v>
      </c>
      <c r="AY86" s="393">
        <f>'2M - SGS'!AY86</f>
        <v>8.5109000000000004E-2</v>
      </c>
      <c r="AZ86" s="393">
        <f>'2M - SGS'!AZ86</f>
        <v>7.7715000000000006E-2</v>
      </c>
      <c r="BA86" s="393">
        <f>'2M - SGS'!BA86</f>
        <v>8.6136000000000004E-2</v>
      </c>
      <c r="BB86" s="393">
        <f>'2M - SGS'!BB86</f>
        <v>7.9796000000000006E-2</v>
      </c>
      <c r="BC86" s="393">
        <f>'2M - SGS'!BC86</f>
        <v>8.5334999999999994E-2</v>
      </c>
      <c r="BD86" s="393">
        <f>'2M - SGS'!BD86</f>
        <v>8.1994999999999998E-2</v>
      </c>
      <c r="BE86" s="393">
        <f>'2M - SGS'!BE86</f>
        <v>8.4098999999999993E-2</v>
      </c>
      <c r="BF86" s="393">
        <f>'2M - SGS'!BF86</f>
        <v>8.4198999999999996E-2</v>
      </c>
      <c r="BG86" s="393">
        <f>'2M - SGS'!BG86</f>
        <v>8.2512000000000002E-2</v>
      </c>
      <c r="BH86" s="393">
        <f>'2M - SGS'!BH86</f>
        <v>8.5277000000000006E-2</v>
      </c>
      <c r="BI86" s="393">
        <f>'2M - SGS'!BI86</f>
        <v>8.2588999999999996E-2</v>
      </c>
      <c r="BJ86" s="393">
        <f>'2M - SGS'!BJ86</f>
        <v>8.5237999999999994E-2</v>
      </c>
      <c r="BK86" s="393">
        <f>'2M - SGS'!BK86</f>
        <v>8.5109000000000004E-2</v>
      </c>
      <c r="BL86" s="393">
        <f>'2M - SGS'!BL86</f>
        <v>7.7715000000000006E-2</v>
      </c>
      <c r="BM86" s="393">
        <f>'2M - SGS'!BM86</f>
        <v>8.6136000000000004E-2</v>
      </c>
      <c r="BN86" s="393">
        <f>'2M - SGS'!BN86</f>
        <v>7.9796000000000006E-2</v>
      </c>
      <c r="BO86" s="393">
        <f>'2M - SGS'!BO86</f>
        <v>8.5334999999999994E-2</v>
      </c>
      <c r="BP86" s="393">
        <f>'2M - SGS'!BP86</f>
        <v>8.1994999999999998E-2</v>
      </c>
      <c r="BQ86" s="393">
        <f>'2M - SGS'!BQ86</f>
        <v>8.4098999999999993E-2</v>
      </c>
      <c r="BR86" s="393">
        <f>'2M - SGS'!BR86</f>
        <v>8.4198999999999996E-2</v>
      </c>
      <c r="BS86" s="393">
        <f>'2M - SGS'!BS86</f>
        <v>8.2512000000000002E-2</v>
      </c>
      <c r="BT86" s="393">
        <f>'2M - SGS'!BT86</f>
        <v>8.5277000000000006E-2</v>
      </c>
      <c r="BU86" s="393">
        <f>'2M - SGS'!BU86</f>
        <v>8.2588999999999996E-2</v>
      </c>
      <c r="BV86" s="393">
        <f>'2M - SGS'!BV86</f>
        <v>8.5237999999999994E-2</v>
      </c>
      <c r="BW86" s="393">
        <f>'2M - SGS'!BW86</f>
        <v>8.5109000000000004E-2</v>
      </c>
      <c r="BX86" s="393">
        <f>'2M - SGS'!BX86</f>
        <v>7.7715000000000006E-2</v>
      </c>
      <c r="BY86" s="393">
        <f>'2M - SGS'!BY86</f>
        <v>8.6136000000000004E-2</v>
      </c>
      <c r="BZ86" s="393">
        <f>'2M - SGS'!BZ86</f>
        <v>7.9796000000000006E-2</v>
      </c>
      <c r="CA86" s="393">
        <f>'2M - SGS'!CA86</f>
        <v>8.5334999999999994E-2</v>
      </c>
      <c r="CB86" s="393">
        <f>'2M - SGS'!CB86</f>
        <v>8.1994999999999998E-2</v>
      </c>
      <c r="CC86" s="393">
        <f>'2M - SGS'!CC86</f>
        <v>8.4098999999999993E-2</v>
      </c>
      <c r="CD86" s="393">
        <f>'2M - SGS'!CD86</f>
        <v>8.4198999999999996E-2</v>
      </c>
      <c r="CE86" s="393">
        <f>'2M - SGS'!CE86</f>
        <v>8.2512000000000002E-2</v>
      </c>
      <c r="CF86" s="393">
        <f>'2M - SGS'!CF86</f>
        <v>8.5277000000000006E-2</v>
      </c>
      <c r="CG86" s="393">
        <f>'2M - SGS'!CG86</f>
        <v>8.2588999999999996E-2</v>
      </c>
      <c r="CH86" s="394">
        <f>'2M - SGS'!CH86</f>
        <v>8.5237999999999994E-2</v>
      </c>
      <c r="CJ86" s="261">
        <f t="shared" si="83"/>
        <v>1.0000000000000002</v>
      </c>
    </row>
    <row r="87" spans="1:88" ht="15.6" x14ac:dyDescent="0.3">
      <c r="A87" s="554"/>
      <c r="B87" s="14" t="str">
        <f t="shared" si="82"/>
        <v>Motors</v>
      </c>
      <c r="C87" s="393">
        <f>'2M - SGS'!C87</f>
        <v>8.5109000000000004E-2</v>
      </c>
      <c r="D87" s="393">
        <f>'2M - SGS'!D87</f>
        <v>7.7715000000000006E-2</v>
      </c>
      <c r="E87" s="393">
        <f>'2M - SGS'!E87</f>
        <v>8.6136000000000004E-2</v>
      </c>
      <c r="F87" s="393">
        <f>'2M - SGS'!F87</f>
        <v>7.9796000000000006E-2</v>
      </c>
      <c r="G87" s="393">
        <f>'2M - SGS'!G87</f>
        <v>8.5334999999999994E-2</v>
      </c>
      <c r="H87" s="393">
        <f>'2M - SGS'!H87</f>
        <v>8.1994999999999998E-2</v>
      </c>
      <c r="I87" s="393">
        <f>'2M - SGS'!I87</f>
        <v>8.4098999999999993E-2</v>
      </c>
      <c r="J87" s="393">
        <f>'2M - SGS'!J87</f>
        <v>8.4198999999999996E-2</v>
      </c>
      <c r="K87" s="393">
        <f>'2M - SGS'!K87</f>
        <v>8.2512000000000002E-2</v>
      </c>
      <c r="L87" s="393">
        <f>'2M - SGS'!L87</f>
        <v>8.5277000000000006E-2</v>
      </c>
      <c r="M87" s="393">
        <f>'2M - SGS'!M87</f>
        <v>8.2588999999999996E-2</v>
      </c>
      <c r="N87" s="393">
        <f>'2M - SGS'!N87</f>
        <v>8.5237999999999994E-2</v>
      </c>
      <c r="O87" s="393">
        <f>'2M - SGS'!O87</f>
        <v>8.5109000000000004E-2</v>
      </c>
      <c r="P87" s="393">
        <f>'2M - SGS'!P87</f>
        <v>7.7715000000000006E-2</v>
      </c>
      <c r="Q87" s="393">
        <f>'2M - SGS'!Q87</f>
        <v>8.6136000000000004E-2</v>
      </c>
      <c r="R87" s="393">
        <f>'2M - SGS'!R87</f>
        <v>7.9796000000000006E-2</v>
      </c>
      <c r="S87" s="393">
        <f>'2M - SGS'!S87</f>
        <v>8.5334999999999994E-2</v>
      </c>
      <c r="T87" s="393">
        <f>'2M - SGS'!T87</f>
        <v>8.1994999999999998E-2</v>
      </c>
      <c r="U87" s="393">
        <f>'2M - SGS'!U87</f>
        <v>8.4098999999999993E-2</v>
      </c>
      <c r="V87" s="393">
        <f>'2M - SGS'!V87</f>
        <v>8.4198999999999996E-2</v>
      </c>
      <c r="W87" s="393">
        <f>'2M - SGS'!W87</f>
        <v>8.2512000000000002E-2</v>
      </c>
      <c r="X87" s="393">
        <f>'2M - SGS'!X87</f>
        <v>8.5277000000000006E-2</v>
      </c>
      <c r="Y87" s="393">
        <f>'2M - SGS'!Y87</f>
        <v>8.2588999999999996E-2</v>
      </c>
      <c r="Z87" s="393">
        <f>'2M - SGS'!Z87</f>
        <v>8.5237999999999994E-2</v>
      </c>
      <c r="AA87" s="393">
        <f>'2M - SGS'!AA87</f>
        <v>8.5109000000000004E-2</v>
      </c>
      <c r="AB87" s="393">
        <f>'2M - SGS'!AB87</f>
        <v>7.7715000000000006E-2</v>
      </c>
      <c r="AC87" s="393">
        <f>'2M - SGS'!AC87</f>
        <v>8.6136000000000004E-2</v>
      </c>
      <c r="AD87" s="393">
        <f>'2M - SGS'!AD87</f>
        <v>7.9796000000000006E-2</v>
      </c>
      <c r="AE87" s="393">
        <f>'2M - SGS'!AE87</f>
        <v>8.5334999999999994E-2</v>
      </c>
      <c r="AF87" s="393">
        <f>'2M - SGS'!AF87</f>
        <v>8.1994999999999998E-2</v>
      </c>
      <c r="AG87" s="393">
        <f>'2M - SGS'!AG87</f>
        <v>8.4098999999999993E-2</v>
      </c>
      <c r="AH87" s="393">
        <f>'2M - SGS'!AH87</f>
        <v>8.4198999999999996E-2</v>
      </c>
      <c r="AI87" s="393">
        <f>'2M - SGS'!AI87</f>
        <v>8.2512000000000002E-2</v>
      </c>
      <c r="AJ87" s="393">
        <f>'2M - SGS'!AJ87</f>
        <v>8.5277000000000006E-2</v>
      </c>
      <c r="AK87" s="393">
        <f>'2M - SGS'!AK87</f>
        <v>8.2588999999999996E-2</v>
      </c>
      <c r="AL87" s="393">
        <f>'2M - SGS'!AL87</f>
        <v>8.5237999999999994E-2</v>
      </c>
      <c r="AM87" s="393">
        <f>'2M - SGS'!AM87</f>
        <v>8.5109000000000004E-2</v>
      </c>
      <c r="AN87" s="393">
        <f>'2M - SGS'!AN87</f>
        <v>7.7715000000000006E-2</v>
      </c>
      <c r="AO87" s="393">
        <f>'2M - SGS'!AO87</f>
        <v>8.6136000000000004E-2</v>
      </c>
      <c r="AP87" s="393">
        <f>'2M - SGS'!AP87</f>
        <v>7.9796000000000006E-2</v>
      </c>
      <c r="AQ87" s="393">
        <f>'2M - SGS'!AQ87</f>
        <v>8.5334999999999994E-2</v>
      </c>
      <c r="AR87" s="393">
        <f>'2M - SGS'!AR87</f>
        <v>8.1994999999999998E-2</v>
      </c>
      <c r="AS87" s="393">
        <f>'2M - SGS'!AS87</f>
        <v>8.4098999999999993E-2</v>
      </c>
      <c r="AT87" s="393">
        <f>'2M - SGS'!AT87</f>
        <v>8.4198999999999996E-2</v>
      </c>
      <c r="AU87" s="393">
        <f>'2M - SGS'!AU87</f>
        <v>8.2512000000000002E-2</v>
      </c>
      <c r="AV87" s="393">
        <f>'2M - SGS'!AV87</f>
        <v>8.5277000000000006E-2</v>
      </c>
      <c r="AW87" s="393">
        <f>'2M - SGS'!AW87</f>
        <v>8.2588999999999996E-2</v>
      </c>
      <c r="AX87" s="393">
        <f>'2M - SGS'!AX87</f>
        <v>8.5237999999999994E-2</v>
      </c>
      <c r="AY87" s="393">
        <f>'2M - SGS'!AY87</f>
        <v>8.5109000000000004E-2</v>
      </c>
      <c r="AZ87" s="393">
        <f>'2M - SGS'!AZ87</f>
        <v>7.7715000000000006E-2</v>
      </c>
      <c r="BA87" s="393">
        <f>'2M - SGS'!BA87</f>
        <v>8.6136000000000004E-2</v>
      </c>
      <c r="BB87" s="393">
        <f>'2M - SGS'!BB87</f>
        <v>7.9796000000000006E-2</v>
      </c>
      <c r="BC87" s="393">
        <f>'2M - SGS'!BC87</f>
        <v>8.5334999999999994E-2</v>
      </c>
      <c r="BD87" s="393">
        <f>'2M - SGS'!BD87</f>
        <v>8.1994999999999998E-2</v>
      </c>
      <c r="BE87" s="393">
        <f>'2M - SGS'!BE87</f>
        <v>8.4098999999999993E-2</v>
      </c>
      <c r="BF87" s="393">
        <f>'2M - SGS'!BF87</f>
        <v>8.4198999999999996E-2</v>
      </c>
      <c r="BG87" s="393">
        <f>'2M - SGS'!BG87</f>
        <v>8.2512000000000002E-2</v>
      </c>
      <c r="BH87" s="393">
        <f>'2M - SGS'!BH87</f>
        <v>8.5277000000000006E-2</v>
      </c>
      <c r="BI87" s="393">
        <f>'2M - SGS'!BI87</f>
        <v>8.2588999999999996E-2</v>
      </c>
      <c r="BJ87" s="393">
        <f>'2M - SGS'!BJ87</f>
        <v>8.5237999999999994E-2</v>
      </c>
      <c r="BK87" s="393">
        <f>'2M - SGS'!BK87</f>
        <v>8.5109000000000004E-2</v>
      </c>
      <c r="BL87" s="393">
        <f>'2M - SGS'!BL87</f>
        <v>7.7715000000000006E-2</v>
      </c>
      <c r="BM87" s="393">
        <f>'2M - SGS'!BM87</f>
        <v>8.6136000000000004E-2</v>
      </c>
      <c r="BN87" s="393">
        <f>'2M - SGS'!BN87</f>
        <v>7.9796000000000006E-2</v>
      </c>
      <c r="BO87" s="393">
        <f>'2M - SGS'!BO87</f>
        <v>8.5334999999999994E-2</v>
      </c>
      <c r="BP87" s="393">
        <f>'2M - SGS'!BP87</f>
        <v>8.1994999999999998E-2</v>
      </c>
      <c r="BQ87" s="393">
        <f>'2M - SGS'!BQ87</f>
        <v>8.4098999999999993E-2</v>
      </c>
      <c r="BR87" s="393">
        <f>'2M - SGS'!BR87</f>
        <v>8.4198999999999996E-2</v>
      </c>
      <c r="BS87" s="393">
        <f>'2M - SGS'!BS87</f>
        <v>8.2512000000000002E-2</v>
      </c>
      <c r="BT87" s="393">
        <f>'2M - SGS'!BT87</f>
        <v>8.5277000000000006E-2</v>
      </c>
      <c r="BU87" s="393">
        <f>'2M - SGS'!BU87</f>
        <v>8.2588999999999996E-2</v>
      </c>
      <c r="BV87" s="393">
        <f>'2M - SGS'!BV87</f>
        <v>8.5237999999999994E-2</v>
      </c>
      <c r="BW87" s="393">
        <f>'2M - SGS'!BW87</f>
        <v>8.5109000000000004E-2</v>
      </c>
      <c r="BX87" s="393">
        <f>'2M - SGS'!BX87</f>
        <v>7.7715000000000006E-2</v>
      </c>
      <c r="BY87" s="393">
        <f>'2M - SGS'!BY87</f>
        <v>8.6136000000000004E-2</v>
      </c>
      <c r="BZ87" s="393">
        <f>'2M - SGS'!BZ87</f>
        <v>7.9796000000000006E-2</v>
      </c>
      <c r="CA87" s="393">
        <f>'2M - SGS'!CA87</f>
        <v>8.5334999999999994E-2</v>
      </c>
      <c r="CB87" s="393">
        <f>'2M - SGS'!CB87</f>
        <v>8.1994999999999998E-2</v>
      </c>
      <c r="CC87" s="393">
        <f>'2M - SGS'!CC87</f>
        <v>8.4098999999999993E-2</v>
      </c>
      <c r="CD87" s="393">
        <f>'2M - SGS'!CD87</f>
        <v>8.4198999999999996E-2</v>
      </c>
      <c r="CE87" s="393">
        <f>'2M - SGS'!CE87</f>
        <v>8.2512000000000002E-2</v>
      </c>
      <c r="CF87" s="393">
        <f>'2M - SGS'!CF87</f>
        <v>8.5277000000000006E-2</v>
      </c>
      <c r="CG87" s="393">
        <f>'2M - SGS'!CG87</f>
        <v>8.2588999999999996E-2</v>
      </c>
      <c r="CH87" s="394">
        <f>'2M - SGS'!CH87</f>
        <v>8.5237999999999994E-2</v>
      </c>
      <c r="CJ87" s="261">
        <f t="shared" si="83"/>
        <v>1.0000000000000002</v>
      </c>
    </row>
    <row r="88" spans="1:88" ht="15.6" x14ac:dyDescent="0.3">
      <c r="A88" s="554"/>
      <c r="B88" s="14" t="str">
        <f t="shared" si="82"/>
        <v>Process</v>
      </c>
      <c r="C88" s="393">
        <f>'2M - SGS'!C88</f>
        <v>8.5109000000000004E-2</v>
      </c>
      <c r="D88" s="393">
        <f>'2M - SGS'!D88</f>
        <v>7.7715000000000006E-2</v>
      </c>
      <c r="E88" s="393">
        <f>'2M - SGS'!E88</f>
        <v>8.6136000000000004E-2</v>
      </c>
      <c r="F88" s="393">
        <f>'2M - SGS'!F88</f>
        <v>7.9796000000000006E-2</v>
      </c>
      <c r="G88" s="393">
        <f>'2M - SGS'!G88</f>
        <v>8.5334999999999994E-2</v>
      </c>
      <c r="H88" s="393">
        <f>'2M - SGS'!H88</f>
        <v>8.1994999999999998E-2</v>
      </c>
      <c r="I88" s="393">
        <f>'2M - SGS'!I88</f>
        <v>8.4098999999999993E-2</v>
      </c>
      <c r="J88" s="393">
        <f>'2M - SGS'!J88</f>
        <v>8.4198999999999996E-2</v>
      </c>
      <c r="K88" s="393">
        <f>'2M - SGS'!K88</f>
        <v>8.2512000000000002E-2</v>
      </c>
      <c r="L88" s="393">
        <f>'2M - SGS'!L88</f>
        <v>8.5277000000000006E-2</v>
      </c>
      <c r="M88" s="393">
        <f>'2M - SGS'!M88</f>
        <v>8.2588999999999996E-2</v>
      </c>
      <c r="N88" s="393">
        <f>'2M - SGS'!N88</f>
        <v>8.5237999999999994E-2</v>
      </c>
      <c r="O88" s="393">
        <f>'2M - SGS'!O88</f>
        <v>8.5109000000000004E-2</v>
      </c>
      <c r="P88" s="393">
        <f>'2M - SGS'!P88</f>
        <v>7.7715000000000006E-2</v>
      </c>
      <c r="Q88" s="393">
        <f>'2M - SGS'!Q88</f>
        <v>8.6136000000000004E-2</v>
      </c>
      <c r="R88" s="393">
        <f>'2M - SGS'!R88</f>
        <v>7.9796000000000006E-2</v>
      </c>
      <c r="S88" s="393">
        <f>'2M - SGS'!S88</f>
        <v>8.5334999999999994E-2</v>
      </c>
      <c r="T88" s="393">
        <f>'2M - SGS'!T88</f>
        <v>8.1994999999999998E-2</v>
      </c>
      <c r="U88" s="393">
        <f>'2M - SGS'!U88</f>
        <v>8.4098999999999993E-2</v>
      </c>
      <c r="V88" s="393">
        <f>'2M - SGS'!V88</f>
        <v>8.4198999999999996E-2</v>
      </c>
      <c r="W88" s="393">
        <f>'2M - SGS'!W88</f>
        <v>8.2512000000000002E-2</v>
      </c>
      <c r="X88" s="393">
        <f>'2M - SGS'!X88</f>
        <v>8.5277000000000006E-2</v>
      </c>
      <c r="Y88" s="393">
        <f>'2M - SGS'!Y88</f>
        <v>8.2588999999999996E-2</v>
      </c>
      <c r="Z88" s="393">
        <f>'2M - SGS'!Z88</f>
        <v>8.5237999999999994E-2</v>
      </c>
      <c r="AA88" s="393">
        <f>'2M - SGS'!AA88</f>
        <v>8.5109000000000004E-2</v>
      </c>
      <c r="AB88" s="393">
        <f>'2M - SGS'!AB88</f>
        <v>7.7715000000000006E-2</v>
      </c>
      <c r="AC88" s="393">
        <f>'2M - SGS'!AC88</f>
        <v>8.6136000000000004E-2</v>
      </c>
      <c r="AD88" s="393">
        <f>'2M - SGS'!AD88</f>
        <v>7.9796000000000006E-2</v>
      </c>
      <c r="AE88" s="393">
        <f>'2M - SGS'!AE88</f>
        <v>8.5334999999999994E-2</v>
      </c>
      <c r="AF88" s="393">
        <f>'2M - SGS'!AF88</f>
        <v>8.1994999999999998E-2</v>
      </c>
      <c r="AG88" s="393">
        <f>'2M - SGS'!AG88</f>
        <v>8.4098999999999993E-2</v>
      </c>
      <c r="AH88" s="393">
        <f>'2M - SGS'!AH88</f>
        <v>8.4198999999999996E-2</v>
      </c>
      <c r="AI88" s="393">
        <f>'2M - SGS'!AI88</f>
        <v>8.2512000000000002E-2</v>
      </c>
      <c r="AJ88" s="393">
        <f>'2M - SGS'!AJ88</f>
        <v>8.5277000000000006E-2</v>
      </c>
      <c r="AK88" s="393">
        <f>'2M - SGS'!AK88</f>
        <v>8.2588999999999996E-2</v>
      </c>
      <c r="AL88" s="393">
        <f>'2M - SGS'!AL88</f>
        <v>8.5237999999999994E-2</v>
      </c>
      <c r="AM88" s="393">
        <f>'2M - SGS'!AM88</f>
        <v>8.5109000000000004E-2</v>
      </c>
      <c r="AN88" s="393">
        <f>'2M - SGS'!AN88</f>
        <v>7.7715000000000006E-2</v>
      </c>
      <c r="AO88" s="393">
        <f>'2M - SGS'!AO88</f>
        <v>8.6136000000000004E-2</v>
      </c>
      <c r="AP88" s="393">
        <f>'2M - SGS'!AP88</f>
        <v>7.9796000000000006E-2</v>
      </c>
      <c r="AQ88" s="393">
        <f>'2M - SGS'!AQ88</f>
        <v>8.5334999999999994E-2</v>
      </c>
      <c r="AR88" s="393">
        <f>'2M - SGS'!AR88</f>
        <v>8.1994999999999998E-2</v>
      </c>
      <c r="AS88" s="393">
        <f>'2M - SGS'!AS88</f>
        <v>8.4098999999999993E-2</v>
      </c>
      <c r="AT88" s="393">
        <f>'2M - SGS'!AT88</f>
        <v>8.4198999999999996E-2</v>
      </c>
      <c r="AU88" s="393">
        <f>'2M - SGS'!AU88</f>
        <v>8.2512000000000002E-2</v>
      </c>
      <c r="AV88" s="393">
        <f>'2M - SGS'!AV88</f>
        <v>8.5277000000000006E-2</v>
      </c>
      <c r="AW88" s="393">
        <f>'2M - SGS'!AW88</f>
        <v>8.2588999999999996E-2</v>
      </c>
      <c r="AX88" s="393">
        <f>'2M - SGS'!AX88</f>
        <v>8.5237999999999994E-2</v>
      </c>
      <c r="AY88" s="393">
        <f>'2M - SGS'!AY88</f>
        <v>8.5109000000000004E-2</v>
      </c>
      <c r="AZ88" s="393">
        <f>'2M - SGS'!AZ88</f>
        <v>7.7715000000000006E-2</v>
      </c>
      <c r="BA88" s="393">
        <f>'2M - SGS'!BA88</f>
        <v>8.6136000000000004E-2</v>
      </c>
      <c r="BB88" s="393">
        <f>'2M - SGS'!BB88</f>
        <v>7.9796000000000006E-2</v>
      </c>
      <c r="BC88" s="393">
        <f>'2M - SGS'!BC88</f>
        <v>8.5334999999999994E-2</v>
      </c>
      <c r="BD88" s="393">
        <f>'2M - SGS'!BD88</f>
        <v>8.1994999999999998E-2</v>
      </c>
      <c r="BE88" s="393">
        <f>'2M - SGS'!BE88</f>
        <v>8.4098999999999993E-2</v>
      </c>
      <c r="BF88" s="393">
        <f>'2M - SGS'!BF88</f>
        <v>8.4198999999999996E-2</v>
      </c>
      <c r="BG88" s="393">
        <f>'2M - SGS'!BG88</f>
        <v>8.2512000000000002E-2</v>
      </c>
      <c r="BH88" s="393">
        <f>'2M - SGS'!BH88</f>
        <v>8.5277000000000006E-2</v>
      </c>
      <c r="BI88" s="393">
        <f>'2M - SGS'!BI88</f>
        <v>8.2588999999999996E-2</v>
      </c>
      <c r="BJ88" s="393">
        <f>'2M - SGS'!BJ88</f>
        <v>8.5237999999999994E-2</v>
      </c>
      <c r="BK88" s="393">
        <f>'2M - SGS'!BK88</f>
        <v>8.5109000000000004E-2</v>
      </c>
      <c r="BL88" s="393">
        <f>'2M - SGS'!BL88</f>
        <v>7.7715000000000006E-2</v>
      </c>
      <c r="BM88" s="393">
        <f>'2M - SGS'!BM88</f>
        <v>8.6136000000000004E-2</v>
      </c>
      <c r="BN88" s="393">
        <f>'2M - SGS'!BN88</f>
        <v>7.9796000000000006E-2</v>
      </c>
      <c r="BO88" s="393">
        <f>'2M - SGS'!BO88</f>
        <v>8.5334999999999994E-2</v>
      </c>
      <c r="BP88" s="393">
        <f>'2M - SGS'!BP88</f>
        <v>8.1994999999999998E-2</v>
      </c>
      <c r="BQ88" s="393">
        <f>'2M - SGS'!BQ88</f>
        <v>8.4098999999999993E-2</v>
      </c>
      <c r="BR88" s="393">
        <f>'2M - SGS'!BR88</f>
        <v>8.4198999999999996E-2</v>
      </c>
      <c r="BS88" s="393">
        <f>'2M - SGS'!BS88</f>
        <v>8.2512000000000002E-2</v>
      </c>
      <c r="BT88" s="393">
        <f>'2M - SGS'!BT88</f>
        <v>8.5277000000000006E-2</v>
      </c>
      <c r="BU88" s="393">
        <f>'2M - SGS'!BU88</f>
        <v>8.2588999999999996E-2</v>
      </c>
      <c r="BV88" s="393">
        <f>'2M - SGS'!BV88</f>
        <v>8.5237999999999994E-2</v>
      </c>
      <c r="BW88" s="393">
        <f>'2M - SGS'!BW88</f>
        <v>8.5109000000000004E-2</v>
      </c>
      <c r="BX88" s="393">
        <f>'2M - SGS'!BX88</f>
        <v>7.7715000000000006E-2</v>
      </c>
      <c r="BY88" s="393">
        <f>'2M - SGS'!BY88</f>
        <v>8.6136000000000004E-2</v>
      </c>
      <c r="BZ88" s="393">
        <f>'2M - SGS'!BZ88</f>
        <v>7.9796000000000006E-2</v>
      </c>
      <c r="CA88" s="393">
        <f>'2M - SGS'!CA88</f>
        <v>8.5334999999999994E-2</v>
      </c>
      <c r="CB88" s="393">
        <f>'2M - SGS'!CB88</f>
        <v>8.1994999999999998E-2</v>
      </c>
      <c r="CC88" s="393">
        <f>'2M - SGS'!CC88</f>
        <v>8.4098999999999993E-2</v>
      </c>
      <c r="CD88" s="393">
        <f>'2M - SGS'!CD88</f>
        <v>8.4198999999999996E-2</v>
      </c>
      <c r="CE88" s="393">
        <f>'2M - SGS'!CE88</f>
        <v>8.2512000000000002E-2</v>
      </c>
      <c r="CF88" s="393">
        <f>'2M - SGS'!CF88</f>
        <v>8.5277000000000006E-2</v>
      </c>
      <c r="CG88" s="393">
        <f>'2M - SGS'!CG88</f>
        <v>8.2588999999999996E-2</v>
      </c>
      <c r="CH88" s="394">
        <f>'2M - SGS'!CH88</f>
        <v>8.5237999999999994E-2</v>
      </c>
      <c r="CJ88" s="261">
        <f t="shared" si="83"/>
        <v>1.0000000000000002</v>
      </c>
    </row>
    <row r="89" spans="1:88" ht="15.6" x14ac:dyDescent="0.3">
      <c r="A89" s="554"/>
      <c r="B89" s="14" t="str">
        <f t="shared" si="82"/>
        <v>Refrigeration</v>
      </c>
      <c r="C89" s="393">
        <f>'2M - SGS'!C89</f>
        <v>8.3486000000000005E-2</v>
      </c>
      <c r="D89" s="393">
        <f>'2M - SGS'!D89</f>
        <v>7.6158000000000003E-2</v>
      </c>
      <c r="E89" s="393">
        <f>'2M - SGS'!E89</f>
        <v>8.3346000000000003E-2</v>
      </c>
      <c r="F89" s="393">
        <f>'2M - SGS'!F89</f>
        <v>8.0782999999999994E-2</v>
      </c>
      <c r="G89" s="393">
        <f>'2M - SGS'!G89</f>
        <v>8.5133E-2</v>
      </c>
      <c r="H89" s="393">
        <f>'2M - SGS'!H89</f>
        <v>8.4294999999999995E-2</v>
      </c>
      <c r="I89" s="393">
        <f>'2M - SGS'!I89</f>
        <v>8.7456999999999993E-2</v>
      </c>
      <c r="J89" s="393">
        <f>'2M - SGS'!J89</f>
        <v>8.7230000000000002E-2</v>
      </c>
      <c r="K89" s="393">
        <f>'2M - SGS'!K89</f>
        <v>8.3319000000000004E-2</v>
      </c>
      <c r="L89" s="393">
        <f>'2M - SGS'!L89</f>
        <v>8.4562999999999999E-2</v>
      </c>
      <c r="M89" s="393">
        <f>'2M - SGS'!M89</f>
        <v>8.1112000000000004E-2</v>
      </c>
      <c r="N89" s="393">
        <f>'2M - SGS'!N89</f>
        <v>8.3118999999999998E-2</v>
      </c>
      <c r="O89" s="393">
        <f>'2M - SGS'!O89</f>
        <v>8.3486000000000005E-2</v>
      </c>
      <c r="P89" s="393">
        <f>'2M - SGS'!P89</f>
        <v>7.6158000000000003E-2</v>
      </c>
      <c r="Q89" s="393">
        <f>'2M - SGS'!Q89</f>
        <v>8.3346000000000003E-2</v>
      </c>
      <c r="R89" s="393">
        <f>'2M - SGS'!R89</f>
        <v>8.0782999999999994E-2</v>
      </c>
      <c r="S89" s="393">
        <f>'2M - SGS'!S89</f>
        <v>8.5133E-2</v>
      </c>
      <c r="T89" s="393">
        <f>'2M - SGS'!T89</f>
        <v>8.4294999999999995E-2</v>
      </c>
      <c r="U89" s="393">
        <f>'2M - SGS'!U89</f>
        <v>8.7456999999999993E-2</v>
      </c>
      <c r="V89" s="393">
        <f>'2M - SGS'!V89</f>
        <v>8.7230000000000002E-2</v>
      </c>
      <c r="W89" s="393">
        <f>'2M - SGS'!W89</f>
        <v>8.3319000000000004E-2</v>
      </c>
      <c r="X89" s="393">
        <f>'2M - SGS'!X89</f>
        <v>8.4562999999999999E-2</v>
      </c>
      <c r="Y89" s="393">
        <f>'2M - SGS'!Y89</f>
        <v>8.1112000000000004E-2</v>
      </c>
      <c r="Z89" s="393">
        <f>'2M - SGS'!Z89</f>
        <v>8.3118999999999998E-2</v>
      </c>
      <c r="AA89" s="393">
        <f>'2M - SGS'!AA89</f>
        <v>8.3486000000000005E-2</v>
      </c>
      <c r="AB89" s="393">
        <f>'2M - SGS'!AB89</f>
        <v>7.6158000000000003E-2</v>
      </c>
      <c r="AC89" s="393">
        <f>'2M - SGS'!AC89</f>
        <v>8.3346000000000003E-2</v>
      </c>
      <c r="AD89" s="393">
        <f>'2M - SGS'!AD89</f>
        <v>8.0782999999999994E-2</v>
      </c>
      <c r="AE89" s="393">
        <f>'2M - SGS'!AE89</f>
        <v>8.5133E-2</v>
      </c>
      <c r="AF89" s="393">
        <f>'2M - SGS'!AF89</f>
        <v>8.4294999999999995E-2</v>
      </c>
      <c r="AG89" s="393">
        <f>'2M - SGS'!AG89</f>
        <v>8.7456999999999993E-2</v>
      </c>
      <c r="AH89" s="393">
        <f>'2M - SGS'!AH89</f>
        <v>8.7230000000000002E-2</v>
      </c>
      <c r="AI89" s="393">
        <f>'2M - SGS'!AI89</f>
        <v>8.3319000000000004E-2</v>
      </c>
      <c r="AJ89" s="393">
        <f>'2M - SGS'!AJ89</f>
        <v>8.4562999999999999E-2</v>
      </c>
      <c r="AK89" s="393">
        <f>'2M - SGS'!AK89</f>
        <v>8.1112000000000004E-2</v>
      </c>
      <c r="AL89" s="393">
        <f>'2M - SGS'!AL89</f>
        <v>8.3118999999999998E-2</v>
      </c>
      <c r="AM89" s="393">
        <f>'2M - SGS'!AM89</f>
        <v>8.3486000000000005E-2</v>
      </c>
      <c r="AN89" s="393">
        <f>'2M - SGS'!AN89</f>
        <v>7.6158000000000003E-2</v>
      </c>
      <c r="AO89" s="393">
        <f>'2M - SGS'!AO89</f>
        <v>8.3346000000000003E-2</v>
      </c>
      <c r="AP89" s="393">
        <f>'2M - SGS'!AP89</f>
        <v>8.0782999999999994E-2</v>
      </c>
      <c r="AQ89" s="393">
        <f>'2M - SGS'!AQ89</f>
        <v>8.5133E-2</v>
      </c>
      <c r="AR89" s="393">
        <f>'2M - SGS'!AR89</f>
        <v>8.4294999999999995E-2</v>
      </c>
      <c r="AS89" s="393">
        <f>'2M - SGS'!AS89</f>
        <v>8.7456999999999993E-2</v>
      </c>
      <c r="AT89" s="393">
        <f>'2M - SGS'!AT89</f>
        <v>8.7230000000000002E-2</v>
      </c>
      <c r="AU89" s="393">
        <f>'2M - SGS'!AU89</f>
        <v>8.3319000000000004E-2</v>
      </c>
      <c r="AV89" s="393">
        <f>'2M - SGS'!AV89</f>
        <v>8.4562999999999999E-2</v>
      </c>
      <c r="AW89" s="393">
        <f>'2M - SGS'!AW89</f>
        <v>8.1112000000000004E-2</v>
      </c>
      <c r="AX89" s="393">
        <f>'2M - SGS'!AX89</f>
        <v>8.3118999999999998E-2</v>
      </c>
      <c r="AY89" s="393">
        <f>'2M - SGS'!AY89</f>
        <v>8.3486000000000005E-2</v>
      </c>
      <c r="AZ89" s="393">
        <f>'2M - SGS'!AZ89</f>
        <v>7.6158000000000003E-2</v>
      </c>
      <c r="BA89" s="393">
        <f>'2M - SGS'!BA89</f>
        <v>8.3346000000000003E-2</v>
      </c>
      <c r="BB89" s="393">
        <f>'2M - SGS'!BB89</f>
        <v>8.0782999999999994E-2</v>
      </c>
      <c r="BC89" s="393">
        <f>'2M - SGS'!BC89</f>
        <v>8.5133E-2</v>
      </c>
      <c r="BD89" s="393">
        <f>'2M - SGS'!BD89</f>
        <v>8.4294999999999995E-2</v>
      </c>
      <c r="BE89" s="393">
        <f>'2M - SGS'!BE89</f>
        <v>8.7456999999999993E-2</v>
      </c>
      <c r="BF89" s="393">
        <f>'2M - SGS'!BF89</f>
        <v>8.7230000000000002E-2</v>
      </c>
      <c r="BG89" s="393">
        <f>'2M - SGS'!BG89</f>
        <v>8.3319000000000004E-2</v>
      </c>
      <c r="BH89" s="393">
        <f>'2M - SGS'!BH89</f>
        <v>8.4562999999999999E-2</v>
      </c>
      <c r="BI89" s="393">
        <f>'2M - SGS'!BI89</f>
        <v>8.1112000000000004E-2</v>
      </c>
      <c r="BJ89" s="393">
        <f>'2M - SGS'!BJ89</f>
        <v>8.3118999999999998E-2</v>
      </c>
      <c r="BK89" s="393">
        <f>'2M - SGS'!BK89</f>
        <v>8.3486000000000005E-2</v>
      </c>
      <c r="BL89" s="393">
        <f>'2M - SGS'!BL89</f>
        <v>7.6158000000000003E-2</v>
      </c>
      <c r="BM89" s="393">
        <f>'2M - SGS'!BM89</f>
        <v>8.3346000000000003E-2</v>
      </c>
      <c r="BN89" s="393">
        <f>'2M - SGS'!BN89</f>
        <v>8.0782999999999994E-2</v>
      </c>
      <c r="BO89" s="393">
        <f>'2M - SGS'!BO89</f>
        <v>8.5133E-2</v>
      </c>
      <c r="BP89" s="393">
        <f>'2M - SGS'!BP89</f>
        <v>8.4294999999999995E-2</v>
      </c>
      <c r="BQ89" s="393">
        <f>'2M - SGS'!BQ89</f>
        <v>8.7456999999999993E-2</v>
      </c>
      <c r="BR89" s="393">
        <f>'2M - SGS'!BR89</f>
        <v>8.7230000000000002E-2</v>
      </c>
      <c r="BS89" s="393">
        <f>'2M - SGS'!BS89</f>
        <v>8.3319000000000004E-2</v>
      </c>
      <c r="BT89" s="393">
        <f>'2M - SGS'!BT89</f>
        <v>8.4562999999999999E-2</v>
      </c>
      <c r="BU89" s="393">
        <f>'2M - SGS'!BU89</f>
        <v>8.1112000000000004E-2</v>
      </c>
      <c r="BV89" s="393">
        <f>'2M - SGS'!BV89</f>
        <v>8.3118999999999998E-2</v>
      </c>
      <c r="BW89" s="393">
        <f>'2M - SGS'!BW89</f>
        <v>8.3486000000000005E-2</v>
      </c>
      <c r="BX89" s="393">
        <f>'2M - SGS'!BX89</f>
        <v>7.6158000000000003E-2</v>
      </c>
      <c r="BY89" s="393">
        <f>'2M - SGS'!BY89</f>
        <v>8.3346000000000003E-2</v>
      </c>
      <c r="BZ89" s="393">
        <f>'2M - SGS'!BZ89</f>
        <v>8.0782999999999994E-2</v>
      </c>
      <c r="CA89" s="393">
        <f>'2M - SGS'!CA89</f>
        <v>8.5133E-2</v>
      </c>
      <c r="CB89" s="393">
        <f>'2M - SGS'!CB89</f>
        <v>8.4294999999999995E-2</v>
      </c>
      <c r="CC89" s="393">
        <f>'2M - SGS'!CC89</f>
        <v>8.7456999999999993E-2</v>
      </c>
      <c r="CD89" s="393">
        <f>'2M - SGS'!CD89</f>
        <v>8.7230000000000002E-2</v>
      </c>
      <c r="CE89" s="393">
        <f>'2M - SGS'!CE89</f>
        <v>8.3319000000000004E-2</v>
      </c>
      <c r="CF89" s="393">
        <f>'2M - SGS'!CF89</f>
        <v>8.4562999999999999E-2</v>
      </c>
      <c r="CG89" s="393">
        <f>'2M - SGS'!CG89</f>
        <v>8.1112000000000004E-2</v>
      </c>
      <c r="CH89" s="394">
        <f>'2M - SGS'!CH89</f>
        <v>8.3118999999999998E-2</v>
      </c>
      <c r="CJ89" s="261">
        <f t="shared" si="83"/>
        <v>1.0000010000000001</v>
      </c>
    </row>
    <row r="90" spans="1:88" ht="16.2" thickBot="1" x14ac:dyDescent="0.35">
      <c r="A90" s="555"/>
      <c r="B90" s="15" t="str">
        <f t="shared" si="82"/>
        <v>Water Heating</v>
      </c>
      <c r="C90" s="401">
        <f>'2M - SGS'!C90</f>
        <v>0.108255</v>
      </c>
      <c r="D90" s="401">
        <f>'2M - SGS'!D90</f>
        <v>9.1078000000000006E-2</v>
      </c>
      <c r="E90" s="401">
        <f>'2M - SGS'!E90</f>
        <v>8.5239999999999996E-2</v>
      </c>
      <c r="F90" s="401">
        <f>'2M - SGS'!F90</f>
        <v>7.2980000000000003E-2</v>
      </c>
      <c r="G90" s="401">
        <f>'2M - SGS'!G90</f>
        <v>7.9849000000000003E-2</v>
      </c>
      <c r="H90" s="401">
        <f>'2M - SGS'!H90</f>
        <v>7.2720999999999994E-2</v>
      </c>
      <c r="I90" s="401">
        <f>'2M - SGS'!I90</f>
        <v>7.4929999999999997E-2</v>
      </c>
      <c r="J90" s="401">
        <f>'2M - SGS'!J90</f>
        <v>7.5861999999999999E-2</v>
      </c>
      <c r="K90" s="401">
        <f>'2M - SGS'!K90</f>
        <v>7.5733999999999996E-2</v>
      </c>
      <c r="L90" s="401">
        <f>'2M - SGS'!L90</f>
        <v>8.2808000000000007E-2</v>
      </c>
      <c r="M90" s="401">
        <f>'2M - SGS'!M90</f>
        <v>8.6345000000000005E-2</v>
      </c>
      <c r="N90" s="401">
        <f>'2M - SGS'!N90</f>
        <v>9.4200000000000006E-2</v>
      </c>
      <c r="O90" s="401">
        <f>'2M - SGS'!O90</f>
        <v>0.108255</v>
      </c>
      <c r="P90" s="401">
        <f>'2M - SGS'!P90</f>
        <v>9.1078000000000006E-2</v>
      </c>
      <c r="Q90" s="401">
        <f>'2M - SGS'!Q90</f>
        <v>8.5239999999999996E-2</v>
      </c>
      <c r="R90" s="401">
        <f>'2M - SGS'!R90</f>
        <v>7.2980000000000003E-2</v>
      </c>
      <c r="S90" s="401">
        <f>'2M - SGS'!S90</f>
        <v>7.9849000000000003E-2</v>
      </c>
      <c r="T90" s="401">
        <f>'2M - SGS'!T90</f>
        <v>7.2720999999999994E-2</v>
      </c>
      <c r="U90" s="401">
        <f>'2M - SGS'!U90</f>
        <v>7.4929999999999997E-2</v>
      </c>
      <c r="V90" s="401">
        <f>'2M - SGS'!V90</f>
        <v>7.5861999999999999E-2</v>
      </c>
      <c r="W90" s="401">
        <f>'2M - SGS'!W90</f>
        <v>7.5733999999999996E-2</v>
      </c>
      <c r="X90" s="401">
        <f>'2M - SGS'!X90</f>
        <v>8.2808000000000007E-2</v>
      </c>
      <c r="Y90" s="401">
        <f>'2M - SGS'!Y90</f>
        <v>8.6345000000000005E-2</v>
      </c>
      <c r="Z90" s="401">
        <f>'2M - SGS'!Z90</f>
        <v>9.4200000000000006E-2</v>
      </c>
      <c r="AA90" s="401">
        <f>'2M - SGS'!AA90</f>
        <v>0.108255</v>
      </c>
      <c r="AB90" s="401">
        <f>'2M - SGS'!AB90</f>
        <v>9.1078000000000006E-2</v>
      </c>
      <c r="AC90" s="401">
        <f>'2M - SGS'!AC90</f>
        <v>8.5239999999999996E-2</v>
      </c>
      <c r="AD90" s="401">
        <f>'2M - SGS'!AD90</f>
        <v>7.2980000000000003E-2</v>
      </c>
      <c r="AE90" s="401">
        <f>'2M - SGS'!AE90</f>
        <v>7.9849000000000003E-2</v>
      </c>
      <c r="AF90" s="401">
        <f>'2M - SGS'!AF90</f>
        <v>7.2720999999999994E-2</v>
      </c>
      <c r="AG90" s="401">
        <f>'2M - SGS'!AG90</f>
        <v>7.4929999999999997E-2</v>
      </c>
      <c r="AH90" s="401">
        <f>'2M - SGS'!AH90</f>
        <v>7.5861999999999999E-2</v>
      </c>
      <c r="AI90" s="401">
        <f>'2M - SGS'!AI90</f>
        <v>7.5733999999999996E-2</v>
      </c>
      <c r="AJ90" s="401">
        <f>'2M - SGS'!AJ90</f>
        <v>8.2808000000000007E-2</v>
      </c>
      <c r="AK90" s="401">
        <f>'2M - SGS'!AK90</f>
        <v>8.6345000000000005E-2</v>
      </c>
      <c r="AL90" s="401">
        <f>'2M - SGS'!AL90</f>
        <v>9.4200000000000006E-2</v>
      </c>
      <c r="AM90" s="401">
        <f>'2M - SGS'!AM90</f>
        <v>0.108255</v>
      </c>
      <c r="AN90" s="401">
        <f>'2M - SGS'!AN90</f>
        <v>9.1078000000000006E-2</v>
      </c>
      <c r="AO90" s="401">
        <f>'2M - SGS'!AO90</f>
        <v>8.5239999999999996E-2</v>
      </c>
      <c r="AP90" s="401">
        <f>'2M - SGS'!AP90</f>
        <v>7.2980000000000003E-2</v>
      </c>
      <c r="AQ90" s="401">
        <f>'2M - SGS'!AQ90</f>
        <v>7.9849000000000003E-2</v>
      </c>
      <c r="AR90" s="401">
        <f>'2M - SGS'!AR90</f>
        <v>7.2720999999999994E-2</v>
      </c>
      <c r="AS90" s="401">
        <f>'2M - SGS'!AS90</f>
        <v>7.4929999999999997E-2</v>
      </c>
      <c r="AT90" s="401">
        <f>'2M - SGS'!AT90</f>
        <v>7.5861999999999999E-2</v>
      </c>
      <c r="AU90" s="401">
        <f>'2M - SGS'!AU90</f>
        <v>7.5733999999999996E-2</v>
      </c>
      <c r="AV90" s="401">
        <f>'2M - SGS'!AV90</f>
        <v>8.2808000000000007E-2</v>
      </c>
      <c r="AW90" s="401">
        <f>'2M - SGS'!AW90</f>
        <v>8.6345000000000005E-2</v>
      </c>
      <c r="AX90" s="401">
        <f>'2M - SGS'!AX90</f>
        <v>9.4200000000000006E-2</v>
      </c>
      <c r="AY90" s="401">
        <f>'2M - SGS'!AY90</f>
        <v>0.108255</v>
      </c>
      <c r="AZ90" s="401">
        <f>'2M - SGS'!AZ90</f>
        <v>9.1078000000000006E-2</v>
      </c>
      <c r="BA90" s="401">
        <f>'2M - SGS'!BA90</f>
        <v>8.5239999999999996E-2</v>
      </c>
      <c r="BB90" s="401">
        <f>'2M - SGS'!BB90</f>
        <v>7.2980000000000003E-2</v>
      </c>
      <c r="BC90" s="401">
        <f>'2M - SGS'!BC90</f>
        <v>7.9849000000000003E-2</v>
      </c>
      <c r="BD90" s="401">
        <f>'2M - SGS'!BD90</f>
        <v>7.2720999999999994E-2</v>
      </c>
      <c r="BE90" s="401">
        <f>'2M - SGS'!BE90</f>
        <v>7.4929999999999997E-2</v>
      </c>
      <c r="BF90" s="401">
        <f>'2M - SGS'!BF90</f>
        <v>7.5861999999999999E-2</v>
      </c>
      <c r="BG90" s="401">
        <f>'2M - SGS'!BG90</f>
        <v>7.5733999999999996E-2</v>
      </c>
      <c r="BH90" s="401">
        <f>'2M - SGS'!BH90</f>
        <v>8.2808000000000007E-2</v>
      </c>
      <c r="BI90" s="401">
        <f>'2M - SGS'!BI90</f>
        <v>8.6345000000000005E-2</v>
      </c>
      <c r="BJ90" s="401">
        <f>'2M - SGS'!BJ90</f>
        <v>9.4200000000000006E-2</v>
      </c>
      <c r="BK90" s="401">
        <f>'2M - SGS'!BK90</f>
        <v>0.108255</v>
      </c>
      <c r="BL90" s="401">
        <f>'2M - SGS'!BL90</f>
        <v>9.1078000000000006E-2</v>
      </c>
      <c r="BM90" s="401">
        <f>'2M - SGS'!BM90</f>
        <v>8.5239999999999996E-2</v>
      </c>
      <c r="BN90" s="401">
        <f>'2M - SGS'!BN90</f>
        <v>7.2980000000000003E-2</v>
      </c>
      <c r="BO90" s="401">
        <f>'2M - SGS'!BO90</f>
        <v>7.9849000000000003E-2</v>
      </c>
      <c r="BP90" s="401">
        <f>'2M - SGS'!BP90</f>
        <v>7.2720999999999994E-2</v>
      </c>
      <c r="BQ90" s="401">
        <f>'2M - SGS'!BQ90</f>
        <v>7.4929999999999997E-2</v>
      </c>
      <c r="BR90" s="401">
        <f>'2M - SGS'!BR90</f>
        <v>7.5861999999999999E-2</v>
      </c>
      <c r="BS90" s="401">
        <f>'2M - SGS'!BS90</f>
        <v>7.5733999999999996E-2</v>
      </c>
      <c r="BT90" s="401">
        <f>'2M - SGS'!BT90</f>
        <v>8.2808000000000007E-2</v>
      </c>
      <c r="BU90" s="401">
        <f>'2M - SGS'!BU90</f>
        <v>8.6345000000000005E-2</v>
      </c>
      <c r="BV90" s="401">
        <f>'2M - SGS'!BV90</f>
        <v>9.4200000000000006E-2</v>
      </c>
      <c r="BW90" s="401">
        <f>'2M - SGS'!BW90</f>
        <v>0.108255</v>
      </c>
      <c r="BX90" s="401">
        <f>'2M - SGS'!BX90</f>
        <v>9.1078000000000006E-2</v>
      </c>
      <c r="BY90" s="401">
        <f>'2M - SGS'!BY90</f>
        <v>8.5239999999999996E-2</v>
      </c>
      <c r="BZ90" s="401">
        <f>'2M - SGS'!BZ90</f>
        <v>7.2980000000000003E-2</v>
      </c>
      <c r="CA90" s="401">
        <f>'2M - SGS'!CA90</f>
        <v>7.9849000000000003E-2</v>
      </c>
      <c r="CB90" s="401">
        <f>'2M - SGS'!CB90</f>
        <v>7.2720999999999994E-2</v>
      </c>
      <c r="CC90" s="401">
        <f>'2M - SGS'!CC90</f>
        <v>7.4929999999999997E-2</v>
      </c>
      <c r="CD90" s="401">
        <f>'2M - SGS'!CD90</f>
        <v>7.5861999999999999E-2</v>
      </c>
      <c r="CE90" s="401">
        <f>'2M - SGS'!CE90</f>
        <v>7.5733999999999996E-2</v>
      </c>
      <c r="CF90" s="401">
        <f>'2M - SGS'!CF90</f>
        <v>8.2808000000000007E-2</v>
      </c>
      <c r="CG90" s="401">
        <f>'2M - SGS'!CG90</f>
        <v>8.6345000000000005E-2</v>
      </c>
      <c r="CH90" s="402">
        <f>'2M - SGS'!CH90</f>
        <v>9.4200000000000006E-2</v>
      </c>
      <c r="CJ90" s="261">
        <f t="shared" si="83"/>
        <v>1.0000020000000001</v>
      </c>
    </row>
    <row r="91" spans="1:88" ht="15" thickBot="1" x14ac:dyDescent="0.35"/>
    <row r="92" spans="1:88" x14ac:dyDescent="0.3">
      <c r="A92" s="20"/>
      <c r="B92" s="539" t="s">
        <v>153</v>
      </c>
      <c r="C92" s="234">
        <f>C77</f>
        <v>43831</v>
      </c>
      <c r="D92" s="234">
        <f t="shared" ref="D92:BO92" si="84">D77</f>
        <v>43862</v>
      </c>
      <c r="E92" s="234">
        <f t="shared" si="84"/>
        <v>43891</v>
      </c>
      <c r="F92" s="234">
        <f t="shared" si="84"/>
        <v>43922</v>
      </c>
      <c r="G92" s="234">
        <f t="shared" si="84"/>
        <v>43952</v>
      </c>
      <c r="H92" s="234">
        <f t="shared" si="84"/>
        <v>43983</v>
      </c>
      <c r="I92" s="234">
        <f t="shared" si="84"/>
        <v>44013</v>
      </c>
      <c r="J92" s="234">
        <f t="shared" si="84"/>
        <v>44044</v>
      </c>
      <c r="K92" s="234">
        <f t="shared" si="84"/>
        <v>44075</v>
      </c>
      <c r="L92" s="234">
        <f t="shared" si="84"/>
        <v>44105</v>
      </c>
      <c r="M92" s="234">
        <f t="shared" si="84"/>
        <v>44136</v>
      </c>
      <c r="N92" s="234">
        <f t="shared" si="84"/>
        <v>44166</v>
      </c>
      <c r="O92" s="234">
        <f t="shared" si="84"/>
        <v>44197</v>
      </c>
      <c r="P92" s="234">
        <f t="shared" si="84"/>
        <v>44228</v>
      </c>
      <c r="Q92" s="234">
        <f t="shared" si="84"/>
        <v>44256</v>
      </c>
      <c r="R92" s="234">
        <f t="shared" si="84"/>
        <v>44287</v>
      </c>
      <c r="S92" s="234">
        <f t="shared" si="84"/>
        <v>44317</v>
      </c>
      <c r="T92" s="234">
        <f t="shared" si="84"/>
        <v>44348</v>
      </c>
      <c r="U92" s="234">
        <f t="shared" si="84"/>
        <v>44378</v>
      </c>
      <c r="V92" s="234">
        <f t="shared" si="84"/>
        <v>44409</v>
      </c>
      <c r="W92" s="234">
        <f t="shared" si="84"/>
        <v>44440</v>
      </c>
      <c r="X92" s="234">
        <f t="shared" si="84"/>
        <v>44470</v>
      </c>
      <c r="Y92" s="234">
        <f t="shared" si="84"/>
        <v>44501</v>
      </c>
      <c r="Z92" s="234">
        <f t="shared" si="84"/>
        <v>44531</v>
      </c>
      <c r="AA92" s="234">
        <f t="shared" si="84"/>
        <v>44562</v>
      </c>
      <c r="AB92" s="234">
        <f t="shared" si="84"/>
        <v>44593</v>
      </c>
      <c r="AC92" s="234">
        <f t="shared" si="84"/>
        <v>44621</v>
      </c>
      <c r="AD92" s="234">
        <f t="shared" si="84"/>
        <v>44652</v>
      </c>
      <c r="AE92" s="234">
        <f t="shared" si="84"/>
        <v>44682</v>
      </c>
      <c r="AF92" s="234">
        <f t="shared" si="84"/>
        <v>44713</v>
      </c>
      <c r="AG92" s="234">
        <f t="shared" si="84"/>
        <v>44743</v>
      </c>
      <c r="AH92" s="234">
        <f t="shared" si="84"/>
        <v>44774</v>
      </c>
      <c r="AI92" s="234">
        <f t="shared" si="84"/>
        <v>44805</v>
      </c>
      <c r="AJ92" s="234">
        <f t="shared" si="84"/>
        <v>44835</v>
      </c>
      <c r="AK92" s="234">
        <f t="shared" si="84"/>
        <v>44866</v>
      </c>
      <c r="AL92" s="234">
        <f t="shared" si="84"/>
        <v>44896</v>
      </c>
      <c r="AM92" s="234">
        <f t="shared" si="84"/>
        <v>44927</v>
      </c>
      <c r="AN92" s="234">
        <f t="shared" si="84"/>
        <v>44958</v>
      </c>
      <c r="AO92" s="234">
        <f t="shared" si="84"/>
        <v>44986</v>
      </c>
      <c r="AP92" s="234">
        <f t="shared" si="84"/>
        <v>45017</v>
      </c>
      <c r="AQ92" s="234">
        <f t="shared" si="84"/>
        <v>45047</v>
      </c>
      <c r="AR92" s="234">
        <f t="shared" si="84"/>
        <v>45078</v>
      </c>
      <c r="AS92" s="234">
        <f t="shared" si="84"/>
        <v>45108</v>
      </c>
      <c r="AT92" s="234">
        <f t="shared" si="84"/>
        <v>45139</v>
      </c>
      <c r="AU92" s="234">
        <f t="shared" si="84"/>
        <v>45170</v>
      </c>
      <c r="AV92" s="234">
        <f t="shared" si="84"/>
        <v>45200</v>
      </c>
      <c r="AW92" s="234">
        <f t="shared" si="84"/>
        <v>45231</v>
      </c>
      <c r="AX92" s="234">
        <f t="shared" si="84"/>
        <v>45261</v>
      </c>
      <c r="AY92" s="234">
        <f t="shared" si="84"/>
        <v>45292</v>
      </c>
      <c r="AZ92" s="234">
        <f t="shared" si="84"/>
        <v>45323</v>
      </c>
      <c r="BA92" s="234">
        <f t="shared" si="84"/>
        <v>45352</v>
      </c>
      <c r="BB92" s="234">
        <f t="shared" si="84"/>
        <v>45383</v>
      </c>
      <c r="BC92" s="234">
        <f t="shared" si="84"/>
        <v>45413</v>
      </c>
      <c r="BD92" s="234">
        <f t="shared" si="84"/>
        <v>45444</v>
      </c>
      <c r="BE92" s="234">
        <f t="shared" si="84"/>
        <v>45474</v>
      </c>
      <c r="BF92" s="234">
        <f t="shared" si="84"/>
        <v>45505</v>
      </c>
      <c r="BG92" s="234">
        <f t="shared" si="84"/>
        <v>45536</v>
      </c>
      <c r="BH92" s="234">
        <f t="shared" si="84"/>
        <v>45566</v>
      </c>
      <c r="BI92" s="234">
        <f t="shared" si="84"/>
        <v>45597</v>
      </c>
      <c r="BJ92" s="234">
        <f t="shared" si="84"/>
        <v>45627</v>
      </c>
      <c r="BK92" s="234">
        <f t="shared" si="84"/>
        <v>45658</v>
      </c>
      <c r="BL92" s="234">
        <f t="shared" si="84"/>
        <v>45689</v>
      </c>
      <c r="BM92" s="234">
        <f t="shared" si="84"/>
        <v>45717</v>
      </c>
      <c r="BN92" s="234">
        <f t="shared" si="84"/>
        <v>45748</v>
      </c>
      <c r="BO92" s="234">
        <f t="shared" si="84"/>
        <v>45778</v>
      </c>
      <c r="BP92" s="234">
        <f t="shared" ref="BP92:CH92" si="85">BP77</f>
        <v>45809</v>
      </c>
      <c r="BQ92" s="234">
        <f t="shared" si="85"/>
        <v>45839</v>
      </c>
      <c r="BR92" s="234">
        <f t="shared" si="85"/>
        <v>45870</v>
      </c>
      <c r="BS92" s="234">
        <f t="shared" si="85"/>
        <v>45901</v>
      </c>
      <c r="BT92" s="234">
        <f t="shared" si="85"/>
        <v>45931</v>
      </c>
      <c r="BU92" s="234">
        <f t="shared" si="85"/>
        <v>45962</v>
      </c>
      <c r="BV92" s="234">
        <f t="shared" si="85"/>
        <v>45992</v>
      </c>
      <c r="BW92" s="234">
        <f t="shared" si="85"/>
        <v>46023</v>
      </c>
      <c r="BX92" s="234">
        <f t="shared" si="85"/>
        <v>46054</v>
      </c>
      <c r="BY92" s="234">
        <f t="shared" si="85"/>
        <v>46082</v>
      </c>
      <c r="BZ92" s="234">
        <f t="shared" si="85"/>
        <v>46113</v>
      </c>
      <c r="CA92" s="234">
        <f t="shared" si="85"/>
        <v>46143</v>
      </c>
      <c r="CB92" s="234">
        <f t="shared" si="85"/>
        <v>46174</v>
      </c>
      <c r="CC92" s="234">
        <f t="shared" si="85"/>
        <v>46204</v>
      </c>
      <c r="CD92" s="234">
        <f t="shared" si="85"/>
        <v>46235</v>
      </c>
      <c r="CE92" s="234">
        <f t="shared" si="85"/>
        <v>46266</v>
      </c>
      <c r="CF92" s="234">
        <f t="shared" si="85"/>
        <v>46296</v>
      </c>
      <c r="CG92" s="234">
        <f t="shared" si="85"/>
        <v>46327</v>
      </c>
      <c r="CH92" s="302">
        <f t="shared" si="85"/>
        <v>46357</v>
      </c>
    </row>
    <row r="93" spans="1:88" ht="15" thickBot="1" x14ac:dyDescent="0.35">
      <c r="A93" s="20"/>
      <c r="B93" s="540"/>
      <c r="C93" s="379">
        <f>'2M - SGS'!C93</f>
        <v>4.8845E-2</v>
      </c>
      <c r="D93" s="379">
        <f>'2M - SGS'!D93</f>
        <v>5.0525E-2</v>
      </c>
      <c r="E93" s="379">
        <f>'2M - SGS'!E93</f>
        <v>5.3254999999999997E-2</v>
      </c>
      <c r="F93" s="380">
        <f>'2M - SGS'!F93</f>
        <v>5.8521999999999998E-2</v>
      </c>
      <c r="G93" s="380">
        <f>'2M - SGS'!G93</f>
        <v>6.1238000000000001E-2</v>
      </c>
      <c r="H93" s="380">
        <f>'2M - SGS'!H93</f>
        <v>9.0992000000000003E-2</v>
      </c>
      <c r="I93" s="380">
        <f>'2M - SGS'!I93</f>
        <v>9.0992000000000003E-2</v>
      </c>
      <c r="J93" s="380">
        <f>'2M - SGS'!J93</f>
        <v>9.0992000000000003E-2</v>
      </c>
      <c r="K93" s="380">
        <f>'2M - SGS'!K93</f>
        <v>9.0992000000000003E-2</v>
      </c>
      <c r="L93" s="380">
        <f>'2M - SGS'!L93</f>
        <v>5.9082999999999997E-2</v>
      </c>
      <c r="M93" s="380">
        <f>'2M - SGS'!M93</f>
        <v>6.0645999999999999E-2</v>
      </c>
      <c r="N93" s="380">
        <f>'2M - SGS'!N93</f>
        <v>5.6723000000000003E-2</v>
      </c>
      <c r="O93" s="380">
        <f>'2M - SGS'!O93</f>
        <v>5.3661E-2</v>
      </c>
      <c r="P93" s="380">
        <f>'2M - SGS'!P93</f>
        <v>5.5252000000000002E-2</v>
      </c>
      <c r="Q93" s="380">
        <f>'2M - SGS'!Q93</f>
        <v>5.7793999999999998E-2</v>
      </c>
      <c r="R93" s="380">
        <f>'2M - SGS'!R93</f>
        <v>5.8521999999999998E-2</v>
      </c>
      <c r="S93" s="380">
        <f>'2M - SGS'!S93</f>
        <v>6.1238000000000001E-2</v>
      </c>
      <c r="T93" s="380">
        <f>'2M - SGS'!T93</f>
        <v>9.0992000000000003E-2</v>
      </c>
      <c r="U93" s="380">
        <f>'2M - SGS'!U93</f>
        <v>9.0992000000000003E-2</v>
      </c>
      <c r="V93" s="380">
        <f>'2M - SGS'!V93</f>
        <v>9.0992000000000003E-2</v>
      </c>
      <c r="W93" s="380">
        <f>'2M - SGS'!W93</f>
        <v>9.0992000000000003E-2</v>
      </c>
      <c r="X93" s="380">
        <f>'2M - SGS'!X93</f>
        <v>5.9082999999999997E-2</v>
      </c>
      <c r="Y93" s="380">
        <f>'2M - SGS'!Y93</f>
        <v>6.0645999999999999E-2</v>
      </c>
      <c r="Z93" s="380">
        <f>'2M - SGS'!Z93</f>
        <v>5.6723000000000003E-2</v>
      </c>
      <c r="AA93" s="380">
        <f>'2M - SGS'!AA93</f>
        <v>5.3661E-2</v>
      </c>
      <c r="AB93" s="380">
        <f>'2M - SGS'!AB93</f>
        <v>5.5252000000000002E-2</v>
      </c>
      <c r="AC93" s="380">
        <f>'2M - SGS'!AC93</f>
        <v>5.7793999999999998E-2</v>
      </c>
      <c r="AD93" s="380">
        <f>'2M - SGS'!AD93</f>
        <v>5.8521999999999998E-2</v>
      </c>
      <c r="AE93" s="380">
        <f>'2M - SGS'!AE93</f>
        <v>6.1238000000000001E-2</v>
      </c>
      <c r="AF93" s="380">
        <f>'2M - SGS'!AF93</f>
        <v>9.0992000000000003E-2</v>
      </c>
      <c r="AG93" s="380">
        <f>'2M - SGS'!AG93</f>
        <v>9.0992000000000003E-2</v>
      </c>
      <c r="AH93" s="380">
        <f>'2M - SGS'!AH93</f>
        <v>9.0992000000000003E-2</v>
      </c>
      <c r="AI93" s="380">
        <f>'2M - SGS'!AI93</f>
        <v>9.0992000000000003E-2</v>
      </c>
      <c r="AJ93" s="380">
        <f>'2M - SGS'!AJ93</f>
        <v>5.9082999999999997E-2</v>
      </c>
      <c r="AK93" s="380">
        <f>'2M - SGS'!AK93</f>
        <v>6.0645999999999999E-2</v>
      </c>
      <c r="AL93" s="380">
        <f>'2M - SGS'!AL93</f>
        <v>5.6723000000000003E-2</v>
      </c>
      <c r="AM93" s="380">
        <f>'2M - SGS'!AM93</f>
        <v>5.3661E-2</v>
      </c>
      <c r="AN93" s="380">
        <f>'2M - SGS'!AN93</f>
        <v>5.5252000000000002E-2</v>
      </c>
      <c r="AO93" s="380">
        <f>'2M - SGS'!AO93</f>
        <v>5.7793999999999998E-2</v>
      </c>
      <c r="AP93" s="380">
        <f>'2M - SGS'!AP93</f>
        <v>5.8521999999999998E-2</v>
      </c>
      <c r="AQ93" s="380">
        <f>'2M - SGS'!AQ93</f>
        <v>6.1238000000000001E-2</v>
      </c>
      <c r="AR93" s="380">
        <f>'2M - SGS'!AR93</f>
        <v>9.0992000000000003E-2</v>
      </c>
      <c r="AS93" s="380">
        <f>'2M - SGS'!AS93</f>
        <v>9.0992000000000003E-2</v>
      </c>
      <c r="AT93" s="380">
        <f>'2M - SGS'!AT93</f>
        <v>9.0992000000000003E-2</v>
      </c>
      <c r="AU93" s="380">
        <f>'2M - SGS'!AU93</f>
        <v>9.0992000000000003E-2</v>
      </c>
      <c r="AV93" s="380">
        <f>'2M - SGS'!AV93</f>
        <v>5.9082999999999997E-2</v>
      </c>
      <c r="AW93" s="380">
        <f>'2M - SGS'!AW93</f>
        <v>6.0645999999999999E-2</v>
      </c>
      <c r="AX93" s="380">
        <f>'2M - SGS'!AX93</f>
        <v>5.6723000000000003E-2</v>
      </c>
      <c r="AY93" s="380">
        <f>'2M - SGS'!AY93</f>
        <v>5.3661E-2</v>
      </c>
      <c r="AZ93" s="380">
        <f>'2M - SGS'!AZ93</f>
        <v>5.5252000000000002E-2</v>
      </c>
      <c r="BA93" s="380">
        <f>'2M - SGS'!BA93</f>
        <v>5.7793999999999998E-2</v>
      </c>
      <c r="BB93" s="380">
        <f>'2M - SGS'!BB93</f>
        <v>5.8521999999999998E-2</v>
      </c>
      <c r="BC93" s="380">
        <f>'2M - SGS'!BC93</f>
        <v>6.1238000000000001E-2</v>
      </c>
      <c r="BD93" s="380">
        <f>'2M - SGS'!BD93</f>
        <v>9.0992000000000003E-2</v>
      </c>
      <c r="BE93" s="380">
        <f>'2M - SGS'!BE93</f>
        <v>9.0992000000000003E-2</v>
      </c>
      <c r="BF93" s="380">
        <f>'2M - SGS'!BF93</f>
        <v>9.0992000000000003E-2</v>
      </c>
      <c r="BG93" s="380">
        <f>'2M - SGS'!BG93</f>
        <v>9.0992000000000003E-2</v>
      </c>
      <c r="BH93" s="380">
        <f>'2M - SGS'!BH93</f>
        <v>5.9082999999999997E-2</v>
      </c>
      <c r="BI93" s="380">
        <f>'2M - SGS'!BI93</f>
        <v>6.0645999999999999E-2</v>
      </c>
      <c r="BJ93" s="380">
        <f>'2M - SGS'!BJ93</f>
        <v>5.6723000000000003E-2</v>
      </c>
      <c r="BK93" s="380">
        <f>'2M - SGS'!BK93</f>
        <v>5.3661E-2</v>
      </c>
      <c r="BL93" s="380">
        <f>'2M - SGS'!BL93</f>
        <v>5.5252000000000002E-2</v>
      </c>
      <c r="BM93" s="380">
        <f>'2M - SGS'!BM93</f>
        <v>5.7793999999999998E-2</v>
      </c>
      <c r="BN93" s="380">
        <f>'2M - SGS'!BN93</f>
        <v>5.8521999999999998E-2</v>
      </c>
      <c r="BO93" s="380">
        <f>'2M - SGS'!BO93</f>
        <v>6.1238000000000001E-2</v>
      </c>
      <c r="BP93" s="380">
        <f>'2M - SGS'!BP93</f>
        <v>9.0992000000000003E-2</v>
      </c>
      <c r="BQ93" s="380">
        <f>'2M - SGS'!BQ93</f>
        <v>9.0992000000000003E-2</v>
      </c>
      <c r="BR93" s="380">
        <f>'2M - SGS'!BR93</f>
        <v>9.0992000000000003E-2</v>
      </c>
      <c r="BS93" s="380">
        <f>'2M - SGS'!BS93</f>
        <v>9.0992000000000003E-2</v>
      </c>
      <c r="BT93" s="380">
        <f>'2M - SGS'!BT93</f>
        <v>5.9082999999999997E-2</v>
      </c>
      <c r="BU93" s="380">
        <f>'2M - SGS'!BU93</f>
        <v>6.0645999999999999E-2</v>
      </c>
      <c r="BV93" s="380">
        <f>'2M - SGS'!BV93</f>
        <v>5.6723000000000003E-2</v>
      </c>
      <c r="BW93" s="380">
        <f>'2M - SGS'!BW93</f>
        <v>5.3661E-2</v>
      </c>
      <c r="BX93" s="380">
        <f>'2M - SGS'!BX93</f>
        <v>5.5252000000000002E-2</v>
      </c>
      <c r="BY93" s="380">
        <f>'2M - SGS'!BY93</f>
        <v>5.7793999999999998E-2</v>
      </c>
      <c r="BZ93" s="380">
        <f>'2M - SGS'!BZ93</f>
        <v>5.8521999999999998E-2</v>
      </c>
      <c r="CA93" s="380">
        <f>'2M - SGS'!CA93</f>
        <v>6.1238000000000001E-2</v>
      </c>
      <c r="CB93" s="380">
        <f>'2M - SGS'!CB93</f>
        <v>9.0992000000000003E-2</v>
      </c>
      <c r="CC93" s="380">
        <f>'2M - SGS'!CC93</f>
        <v>9.0992000000000003E-2</v>
      </c>
      <c r="CD93" s="380">
        <f>'2M - SGS'!CD93</f>
        <v>9.0992000000000003E-2</v>
      </c>
      <c r="CE93" s="380">
        <f>'2M - SGS'!CE93</f>
        <v>9.0992000000000003E-2</v>
      </c>
      <c r="CF93" s="380">
        <f>'2M - SGS'!CF93</f>
        <v>5.9082999999999997E-2</v>
      </c>
      <c r="CG93" s="380">
        <f>'2M - SGS'!CG93</f>
        <v>6.0645999999999999E-2</v>
      </c>
      <c r="CH93" s="384">
        <f>'2M - SGS'!CH93</f>
        <v>5.6723000000000003E-2</v>
      </c>
      <c r="CJ93" s="243" t="s">
        <v>179</v>
      </c>
    </row>
    <row r="94" spans="1:88" x14ac:dyDescent="0.3">
      <c r="CJ94" s="243" t="s">
        <v>140</v>
      </c>
    </row>
    <row r="111" spans="4:10" x14ac:dyDescent="0.3">
      <c r="J111" s="5"/>
    </row>
    <row r="112" spans="4:10" x14ac:dyDescent="0.3">
      <c r="D112" s="6"/>
    </row>
  </sheetData>
  <mergeCells count="6">
    <mergeCell ref="A77:A90"/>
    <mergeCell ref="B92:B93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CJ199"/>
  <sheetViews>
    <sheetView zoomScale="80" zoomScaleNormal="80" workbookViewId="0">
      <pane xSplit="2" topLeftCell="C1" activePane="topRight" state="frozen"/>
      <selection activeCell="M41" sqref="M41"/>
      <selection pane="topRight" activeCell="K56" sqref="K56"/>
    </sheetView>
  </sheetViews>
  <sheetFormatPr defaultRowHeight="14.4" x14ac:dyDescent="0.3"/>
  <cols>
    <col min="1" max="1" width="10" customWidth="1"/>
    <col min="2" max="2" width="24.77734375" customWidth="1"/>
    <col min="3" max="3" width="15.77734375" bestFit="1" customWidth="1"/>
    <col min="4" max="86" width="13.77734375" customWidth="1"/>
    <col min="87" max="88" width="10.5546875" bestFit="1" customWidth="1"/>
    <col min="99" max="99" width="9.21875" customWidth="1"/>
  </cols>
  <sheetData>
    <row r="1" spans="1:88" s="2" customFormat="1" ht="15" thickBot="1" x14ac:dyDescent="0.3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" thickBot="1" x14ac:dyDescent="0.35">
      <c r="A2" s="19"/>
      <c r="B2" s="36" t="s">
        <v>121</v>
      </c>
      <c r="C2" s="472">
        <f>' 1M - RES'!C2</f>
        <v>0.79015470747957905</v>
      </c>
      <c r="D2" s="472">
        <f>C2</f>
        <v>0.79015470747957905</v>
      </c>
      <c r="E2" s="470">
        <f t="shared" ref="E2:BP2" si="0">D2</f>
        <v>0.79015470747957905</v>
      </c>
      <c r="F2" s="474">
        <f t="shared" si="0"/>
        <v>0.79015470747957905</v>
      </c>
      <c r="G2" s="474">
        <f t="shared" si="0"/>
        <v>0.79015470747957905</v>
      </c>
      <c r="H2" s="474">
        <f t="shared" si="0"/>
        <v>0.79015470747957905</v>
      </c>
      <c r="I2" s="474">
        <f t="shared" si="0"/>
        <v>0.79015470747957905</v>
      </c>
      <c r="J2" s="474">
        <f t="shared" si="0"/>
        <v>0.79015470747957905</v>
      </c>
      <c r="K2" s="474">
        <f t="shared" si="0"/>
        <v>0.79015470747957905</v>
      </c>
      <c r="L2" s="474">
        <f t="shared" si="0"/>
        <v>0.79015470747957905</v>
      </c>
      <c r="M2" s="474">
        <f t="shared" si="0"/>
        <v>0.79015470747957905</v>
      </c>
      <c r="N2" s="474">
        <f t="shared" si="0"/>
        <v>0.79015470747957905</v>
      </c>
      <c r="O2" s="474">
        <f t="shared" si="0"/>
        <v>0.79015470747957905</v>
      </c>
      <c r="P2" s="474">
        <f t="shared" si="0"/>
        <v>0.79015470747957905</v>
      </c>
      <c r="Q2" s="474">
        <f t="shared" si="0"/>
        <v>0.79015470747957905</v>
      </c>
      <c r="R2" s="474">
        <f t="shared" si="0"/>
        <v>0.79015470747957905</v>
      </c>
      <c r="S2" s="474">
        <f t="shared" si="0"/>
        <v>0.79015470747957905</v>
      </c>
      <c r="T2" s="474">
        <f t="shared" si="0"/>
        <v>0.79015470747957905</v>
      </c>
      <c r="U2" s="474">
        <f t="shared" si="0"/>
        <v>0.79015470747957905</v>
      </c>
      <c r="V2" s="474">
        <f t="shared" si="0"/>
        <v>0.79015470747957905</v>
      </c>
      <c r="W2" s="474">
        <f t="shared" si="0"/>
        <v>0.79015470747957905</v>
      </c>
      <c r="X2" s="474">
        <f t="shared" si="0"/>
        <v>0.79015470747957905</v>
      </c>
      <c r="Y2" s="474">
        <f t="shared" si="0"/>
        <v>0.79015470747957905</v>
      </c>
      <c r="Z2" s="474">
        <f t="shared" si="0"/>
        <v>0.79015470747957905</v>
      </c>
      <c r="AA2" s="474">
        <f t="shared" si="0"/>
        <v>0.79015470747957905</v>
      </c>
      <c r="AB2" s="474">
        <f t="shared" si="0"/>
        <v>0.79015470747957905</v>
      </c>
      <c r="AC2" s="474">
        <f t="shared" si="0"/>
        <v>0.79015470747957905</v>
      </c>
      <c r="AD2" s="474">
        <f t="shared" si="0"/>
        <v>0.79015470747957905</v>
      </c>
      <c r="AE2" s="474">
        <f t="shared" si="0"/>
        <v>0.79015470747957905</v>
      </c>
      <c r="AF2" s="474">
        <f t="shared" si="0"/>
        <v>0.79015470747957905</v>
      </c>
      <c r="AG2" s="474">
        <f t="shared" si="0"/>
        <v>0.79015470747957905</v>
      </c>
      <c r="AH2" s="474">
        <f t="shared" si="0"/>
        <v>0.79015470747957905</v>
      </c>
      <c r="AI2" s="474">
        <f t="shared" si="0"/>
        <v>0.79015470747957905</v>
      </c>
      <c r="AJ2" s="474">
        <f t="shared" si="0"/>
        <v>0.79015470747957905</v>
      </c>
      <c r="AK2" s="474">
        <f t="shared" si="0"/>
        <v>0.79015470747957905</v>
      </c>
      <c r="AL2" s="474">
        <f t="shared" si="0"/>
        <v>0.79015470747957905</v>
      </c>
      <c r="AM2" s="474">
        <f t="shared" si="0"/>
        <v>0.79015470747957905</v>
      </c>
      <c r="AN2" s="474">
        <f t="shared" si="0"/>
        <v>0.79015470747957905</v>
      </c>
      <c r="AO2" s="474">
        <f t="shared" si="0"/>
        <v>0.79015470747957905</v>
      </c>
      <c r="AP2" s="474">
        <f t="shared" si="0"/>
        <v>0.79015470747957905</v>
      </c>
      <c r="AQ2" s="474">
        <f t="shared" si="0"/>
        <v>0.79015470747957905</v>
      </c>
      <c r="AR2" s="474">
        <f t="shared" si="0"/>
        <v>0.79015470747957905</v>
      </c>
      <c r="AS2" s="474">
        <f t="shared" si="0"/>
        <v>0.79015470747957905</v>
      </c>
      <c r="AT2" s="474">
        <f t="shared" si="0"/>
        <v>0.79015470747957905</v>
      </c>
      <c r="AU2" s="474">
        <f t="shared" si="0"/>
        <v>0.79015470747957905</v>
      </c>
      <c r="AV2" s="474">
        <f t="shared" si="0"/>
        <v>0.79015470747957905</v>
      </c>
      <c r="AW2" s="474">
        <f t="shared" si="0"/>
        <v>0.79015470747957905</v>
      </c>
      <c r="AX2" s="474">
        <f t="shared" si="0"/>
        <v>0.79015470747957905</v>
      </c>
      <c r="AY2" s="474">
        <f t="shared" si="0"/>
        <v>0.79015470747957905</v>
      </c>
      <c r="AZ2" s="474">
        <f t="shared" si="0"/>
        <v>0.79015470747957905</v>
      </c>
      <c r="BA2" s="474">
        <f t="shared" si="0"/>
        <v>0.79015470747957905</v>
      </c>
      <c r="BB2" s="474">
        <f t="shared" si="0"/>
        <v>0.79015470747957905</v>
      </c>
      <c r="BC2" s="474">
        <f t="shared" si="0"/>
        <v>0.79015470747957905</v>
      </c>
      <c r="BD2" s="474">
        <f t="shared" si="0"/>
        <v>0.79015470747957905</v>
      </c>
      <c r="BE2" s="474">
        <f t="shared" si="0"/>
        <v>0.79015470747957905</v>
      </c>
      <c r="BF2" s="474">
        <f t="shared" si="0"/>
        <v>0.79015470747957905</v>
      </c>
      <c r="BG2" s="474">
        <f t="shared" si="0"/>
        <v>0.79015470747957905</v>
      </c>
      <c r="BH2" s="474">
        <f t="shared" si="0"/>
        <v>0.79015470747957905</v>
      </c>
      <c r="BI2" s="474">
        <f t="shared" si="0"/>
        <v>0.79015470747957905</v>
      </c>
      <c r="BJ2" s="474">
        <f t="shared" si="0"/>
        <v>0.79015470747957905</v>
      </c>
      <c r="BK2" s="474">
        <f t="shared" si="0"/>
        <v>0.79015470747957905</v>
      </c>
      <c r="BL2" s="474">
        <f t="shared" si="0"/>
        <v>0.79015470747957905</v>
      </c>
      <c r="BM2" s="474">
        <f t="shared" si="0"/>
        <v>0.79015470747957905</v>
      </c>
      <c r="BN2" s="474">
        <f t="shared" si="0"/>
        <v>0.79015470747957905</v>
      </c>
      <c r="BO2" s="474">
        <f t="shared" si="0"/>
        <v>0.79015470747957905</v>
      </c>
      <c r="BP2" s="474">
        <f t="shared" si="0"/>
        <v>0.79015470747957905</v>
      </c>
      <c r="BQ2" s="474">
        <f t="shared" ref="BQ2:CH2" si="1">BP2</f>
        <v>0.79015470747957905</v>
      </c>
      <c r="BR2" s="474">
        <f t="shared" si="1"/>
        <v>0.79015470747957905</v>
      </c>
      <c r="BS2" s="474">
        <f t="shared" si="1"/>
        <v>0.79015470747957905</v>
      </c>
      <c r="BT2" s="474">
        <f t="shared" si="1"/>
        <v>0.79015470747957905</v>
      </c>
      <c r="BU2" s="474">
        <f t="shared" si="1"/>
        <v>0.79015470747957905</v>
      </c>
      <c r="BV2" s="474">
        <f t="shared" si="1"/>
        <v>0.79015470747957905</v>
      </c>
      <c r="BW2" s="474">
        <f t="shared" si="1"/>
        <v>0.79015470747957905</v>
      </c>
      <c r="BX2" s="474">
        <f t="shared" si="1"/>
        <v>0.79015470747957905</v>
      </c>
      <c r="BY2" s="474">
        <f t="shared" si="1"/>
        <v>0.79015470747957905</v>
      </c>
      <c r="BZ2" s="474">
        <f t="shared" si="1"/>
        <v>0.79015470747957905</v>
      </c>
      <c r="CA2" s="474">
        <f t="shared" si="1"/>
        <v>0.79015470747957905</v>
      </c>
      <c r="CB2" s="474">
        <f t="shared" si="1"/>
        <v>0.79015470747957905</v>
      </c>
      <c r="CC2" s="474">
        <f t="shared" si="1"/>
        <v>0.79015470747957905</v>
      </c>
      <c r="CD2" s="474">
        <f t="shared" si="1"/>
        <v>0.79015470747957905</v>
      </c>
      <c r="CE2" s="474">
        <f t="shared" si="1"/>
        <v>0.79015470747957905</v>
      </c>
      <c r="CF2" s="474">
        <f t="shared" si="1"/>
        <v>0.79015470747957905</v>
      </c>
      <c r="CG2" s="474">
        <f t="shared" si="1"/>
        <v>0.79015470747957905</v>
      </c>
      <c r="CH2" s="475">
        <f t="shared" si="1"/>
        <v>0.79015470747957905</v>
      </c>
    </row>
    <row r="3" spans="1:88" s="7" customFormat="1" ht="15" thickBot="1" x14ac:dyDescent="0.3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x14ac:dyDescent="0.3">
      <c r="A4" s="541" t="s">
        <v>123</v>
      </c>
      <c r="B4" s="18" t="s">
        <v>124</v>
      </c>
      <c r="C4" s="292">
        <v>43831</v>
      </c>
      <c r="D4" s="292">
        <v>43862</v>
      </c>
      <c r="E4" s="292">
        <v>43891</v>
      </c>
      <c r="F4" s="292">
        <v>43922</v>
      </c>
      <c r="G4" s="292">
        <v>43952</v>
      </c>
      <c r="H4" s="292">
        <v>43983</v>
      </c>
      <c r="I4" s="292">
        <v>44013</v>
      </c>
      <c r="J4" s="292">
        <v>44044</v>
      </c>
      <c r="K4" s="292">
        <v>44075</v>
      </c>
      <c r="L4" s="292">
        <v>44105</v>
      </c>
      <c r="M4" s="292">
        <v>44136</v>
      </c>
      <c r="N4" s="292">
        <v>44166</v>
      </c>
      <c r="O4" s="292">
        <v>44197</v>
      </c>
      <c r="P4" s="292">
        <v>44228</v>
      </c>
      <c r="Q4" s="292">
        <v>44256</v>
      </c>
      <c r="R4" s="292">
        <v>44287</v>
      </c>
      <c r="S4" s="292">
        <v>44317</v>
      </c>
      <c r="T4" s="292">
        <v>44348</v>
      </c>
      <c r="U4" s="292">
        <v>44378</v>
      </c>
      <c r="V4" s="292">
        <v>44409</v>
      </c>
      <c r="W4" s="292">
        <v>44440</v>
      </c>
      <c r="X4" s="292">
        <v>44470</v>
      </c>
      <c r="Y4" s="292">
        <v>44501</v>
      </c>
      <c r="Z4" s="292">
        <v>44531</v>
      </c>
      <c r="AA4" s="292">
        <v>44562</v>
      </c>
      <c r="AB4" s="292">
        <v>44593</v>
      </c>
      <c r="AC4" s="292">
        <v>44621</v>
      </c>
      <c r="AD4" s="292">
        <v>44652</v>
      </c>
      <c r="AE4" s="292">
        <v>44682</v>
      </c>
      <c r="AF4" s="292">
        <v>44713</v>
      </c>
      <c r="AG4" s="292">
        <v>44743</v>
      </c>
      <c r="AH4" s="292">
        <v>44774</v>
      </c>
      <c r="AI4" s="292">
        <v>44805</v>
      </c>
      <c r="AJ4" s="292">
        <v>44835</v>
      </c>
      <c r="AK4" s="292">
        <v>44866</v>
      </c>
      <c r="AL4" s="292">
        <v>44896</v>
      </c>
      <c r="AM4" s="292">
        <v>44927</v>
      </c>
      <c r="AN4" s="292">
        <v>44958</v>
      </c>
      <c r="AO4" s="292">
        <v>44986</v>
      </c>
      <c r="AP4" s="292">
        <v>45017</v>
      </c>
      <c r="AQ4" s="292">
        <v>45047</v>
      </c>
      <c r="AR4" s="292">
        <v>45078</v>
      </c>
      <c r="AS4" s="292">
        <v>45108</v>
      </c>
      <c r="AT4" s="292">
        <v>45139</v>
      </c>
      <c r="AU4" s="292">
        <v>45170</v>
      </c>
      <c r="AV4" s="292">
        <v>45200</v>
      </c>
      <c r="AW4" s="292">
        <v>45231</v>
      </c>
      <c r="AX4" s="292">
        <v>45261</v>
      </c>
      <c r="AY4" s="292">
        <v>45292</v>
      </c>
      <c r="AZ4" s="292">
        <v>45323</v>
      </c>
      <c r="BA4" s="292">
        <v>45352</v>
      </c>
      <c r="BB4" s="292">
        <v>45383</v>
      </c>
      <c r="BC4" s="292">
        <v>45413</v>
      </c>
      <c r="BD4" s="292">
        <v>45444</v>
      </c>
      <c r="BE4" s="292">
        <v>45474</v>
      </c>
      <c r="BF4" s="292">
        <v>45505</v>
      </c>
      <c r="BG4" s="292">
        <v>45536</v>
      </c>
      <c r="BH4" s="292">
        <v>45566</v>
      </c>
      <c r="BI4" s="292">
        <v>45597</v>
      </c>
      <c r="BJ4" s="292">
        <v>45627</v>
      </c>
      <c r="BK4" s="292">
        <v>45658</v>
      </c>
      <c r="BL4" s="292">
        <v>45689</v>
      </c>
      <c r="BM4" s="292">
        <v>45717</v>
      </c>
      <c r="BN4" s="292">
        <v>45748</v>
      </c>
      <c r="BO4" s="292">
        <v>45778</v>
      </c>
      <c r="BP4" s="292">
        <v>45809</v>
      </c>
      <c r="BQ4" s="292">
        <v>45839</v>
      </c>
      <c r="BR4" s="292">
        <v>45870</v>
      </c>
      <c r="BS4" s="292">
        <v>45901</v>
      </c>
      <c r="BT4" s="292">
        <v>45931</v>
      </c>
      <c r="BU4" s="292">
        <v>45962</v>
      </c>
      <c r="BV4" s="292">
        <v>45992</v>
      </c>
      <c r="BW4" s="292">
        <v>46023</v>
      </c>
      <c r="BX4" s="292">
        <v>46054</v>
      </c>
      <c r="BY4" s="292">
        <v>46082</v>
      </c>
      <c r="BZ4" s="292">
        <v>46113</v>
      </c>
      <c r="CA4" s="292">
        <v>46143</v>
      </c>
      <c r="CB4" s="292">
        <v>46174</v>
      </c>
      <c r="CC4" s="292">
        <v>46204</v>
      </c>
      <c r="CD4" s="292">
        <v>46235</v>
      </c>
      <c r="CE4" s="292">
        <v>46266</v>
      </c>
      <c r="CF4" s="292">
        <v>46296</v>
      </c>
      <c r="CG4" s="292">
        <v>46327</v>
      </c>
      <c r="CH4" s="293">
        <v>46357</v>
      </c>
    </row>
    <row r="5" spans="1:88" ht="15" customHeight="1" x14ac:dyDescent="0.3">
      <c r="A5" s="542"/>
      <c r="B5" s="11" t="s">
        <v>141</v>
      </c>
      <c r="C5" s="3">
        <f>'BIZ kWh ENTRY'!S180</f>
        <v>0</v>
      </c>
      <c r="D5" s="3">
        <f>'BIZ kWh ENTRY'!T180</f>
        <v>0</v>
      </c>
      <c r="E5" s="3">
        <f>'BIZ kWh ENTRY'!U180</f>
        <v>0</v>
      </c>
      <c r="F5" s="3">
        <f>'BIZ kWh ENTRY'!V180</f>
        <v>0</v>
      </c>
      <c r="G5" s="3">
        <f>'BIZ kWh ENTRY'!W180</f>
        <v>0</v>
      </c>
      <c r="H5" s="3">
        <f>'BIZ kWh ENTRY'!X180</f>
        <v>0</v>
      </c>
      <c r="I5" s="3">
        <f>'BIZ kWh ENTRY'!Y180</f>
        <v>0</v>
      </c>
      <c r="J5" s="3">
        <f>'BIZ kWh ENTRY'!Z180</f>
        <v>0</v>
      </c>
      <c r="K5" s="3">
        <f>'BIZ kWh ENTRY'!AA180</f>
        <v>0</v>
      </c>
      <c r="L5" s="3">
        <f>'BIZ kWh ENTRY'!AB180</f>
        <v>0</v>
      </c>
      <c r="M5" s="3">
        <f>'BIZ kWh ENTRY'!AC180</f>
        <v>0</v>
      </c>
      <c r="N5" s="3">
        <f>'BIZ kWh ENTRY'!AD180</f>
        <v>0</v>
      </c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250"/>
    </row>
    <row r="6" spans="1:88" x14ac:dyDescent="0.3">
      <c r="A6" s="542"/>
      <c r="B6" s="13" t="s">
        <v>59</v>
      </c>
      <c r="C6" s="3">
        <f>'BIZ kWh ENTRY'!S181</f>
        <v>0</v>
      </c>
      <c r="D6" s="3">
        <f>'BIZ kWh ENTRY'!T181</f>
        <v>0</v>
      </c>
      <c r="E6" s="3">
        <f>'BIZ kWh ENTRY'!U181</f>
        <v>0</v>
      </c>
      <c r="F6" s="3">
        <f>'BIZ kWh ENTRY'!V181</f>
        <v>0</v>
      </c>
      <c r="G6" s="3">
        <f>'BIZ kWh ENTRY'!W181</f>
        <v>0</v>
      </c>
      <c r="H6" s="3">
        <f>'BIZ kWh ENTRY'!X181</f>
        <v>0</v>
      </c>
      <c r="I6" s="3">
        <f>'BIZ kWh ENTRY'!Y181</f>
        <v>0</v>
      </c>
      <c r="J6" s="3">
        <f>'BIZ kWh ENTRY'!Z181</f>
        <v>0</v>
      </c>
      <c r="K6" s="3">
        <f>'BIZ kWh ENTRY'!AA181</f>
        <v>0</v>
      </c>
      <c r="L6" s="3">
        <f>'BIZ kWh ENTRY'!AB181</f>
        <v>0</v>
      </c>
      <c r="M6" s="3">
        <f>'BIZ kWh ENTRY'!AC181</f>
        <v>0</v>
      </c>
      <c r="N6" s="3">
        <f>'BIZ kWh ENTRY'!AD181</f>
        <v>0</v>
      </c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250"/>
    </row>
    <row r="7" spans="1:88" x14ac:dyDescent="0.3">
      <c r="A7" s="542"/>
      <c r="B7" s="11" t="s">
        <v>142</v>
      </c>
      <c r="C7" s="3">
        <f>'BIZ kWh ENTRY'!S182</f>
        <v>0</v>
      </c>
      <c r="D7" s="3">
        <f>'BIZ kWh ENTRY'!T182</f>
        <v>0</v>
      </c>
      <c r="E7" s="3">
        <f>'BIZ kWh ENTRY'!U182</f>
        <v>0</v>
      </c>
      <c r="F7" s="3">
        <f>'BIZ kWh ENTRY'!V182</f>
        <v>0</v>
      </c>
      <c r="G7" s="3">
        <f>'BIZ kWh ENTRY'!W182</f>
        <v>0</v>
      </c>
      <c r="H7" s="3">
        <f>'BIZ kWh ENTRY'!X182</f>
        <v>0</v>
      </c>
      <c r="I7" s="3">
        <f>'BIZ kWh ENTRY'!Y182</f>
        <v>0</v>
      </c>
      <c r="J7" s="3">
        <f>'BIZ kWh ENTRY'!Z182</f>
        <v>0</v>
      </c>
      <c r="K7" s="3">
        <f>'BIZ kWh ENTRY'!AA182</f>
        <v>0</v>
      </c>
      <c r="L7" s="3">
        <f>'BIZ kWh ENTRY'!AB182</f>
        <v>0</v>
      </c>
      <c r="M7" s="3">
        <f>'BIZ kWh ENTRY'!AC182</f>
        <v>0</v>
      </c>
      <c r="N7" s="3">
        <f>'BIZ kWh ENTRY'!AD182</f>
        <v>0</v>
      </c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250"/>
    </row>
    <row r="8" spans="1:88" x14ac:dyDescent="0.3">
      <c r="A8" s="542"/>
      <c r="B8" s="11" t="s">
        <v>60</v>
      </c>
      <c r="C8" s="3">
        <f>'BIZ kWh ENTRY'!S183</f>
        <v>0</v>
      </c>
      <c r="D8" s="3">
        <f>'BIZ kWh ENTRY'!T183</f>
        <v>0</v>
      </c>
      <c r="E8" s="3">
        <f>'BIZ kWh ENTRY'!U183</f>
        <v>0</v>
      </c>
      <c r="F8" s="3">
        <f>'BIZ kWh ENTRY'!V183</f>
        <v>0</v>
      </c>
      <c r="G8" s="3">
        <f>'BIZ kWh ENTRY'!W183</f>
        <v>0</v>
      </c>
      <c r="H8" s="3">
        <f>'BIZ kWh ENTRY'!X183</f>
        <v>0</v>
      </c>
      <c r="I8" s="3">
        <f>'BIZ kWh ENTRY'!Y183</f>
        <v>0</v>
      </c>
      <c r="J8" s="3">
        <f>'BIZ kWh ENTRY'!Z183</f>
        <v>0</v>
      </c>
      <c r="K8" s="3">
        <f>'BIZ kWh ENTRY'!AA183</f>
        <v>0</v>
      </c>
      <c r="L8" s="3">
        <f>'BIZ kWh ENTRY'!AB183</f>
        <v>0</v>
      </c>
      <c r="M8" s="3">
        <f>'BIZ kWh ENTRY'!AC183</f>
        <v>0</v>
      </c>
      <c r="N8" s="3">
        <f>'BIZ kWh ENTRY'!AD183</f>
        <v>0</v>
      </c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199"/>
      <c r="BS8" s="199"/>
      <c r="BT8" s="199"/>
      <c r="BU8" s="199"/>
      <c r="BV8" s="199"/>
      <c r="BW8" s="199"/>
      <c r="BX8" s="199"/>
      <c r="BY8" s="199"/>
      <c r="BZ8" s="199"/>
      <c r="CA8" s="199"/>
      <c r="CB8" s="199"/>
      <c r="CC8" s="199"/>
      <c r="CD8" s="199"/>
      <c r="CE8" s="199"/>
      <c r="CF8" s="199"/>
      <c r="CG8" s="199"/>
      <c r="CH8" s="250"/>
    </row>
    <row r="9" spans="1:88" x14ac:dyDescent="0.3">
      <c r="A9" s="542"/>
      <c r="B9" s="13" t="s">
        <v>143</v>
      </c>
      <c r="C9" s="3">
        <f>'BIZ kWh ENTRY'!S184</f>
        <v>0</v>
      </c>
      <c r="D9" s="3">
        <f>'BIZ kWh ENTRY'!T184</f>
        <v>0</v>
      </c>
      <c r="E9" s="3">
        <f>'BIZ kWh ENTRY'!U184</f>
        <v>0</v>
      </c>
      <c r="F9" s="3">
        <f>'BIZ kWh ENTRY'!V184</f>
        <v>0</v>
      </c>
      <c r="G9" s="3">
        <f>'BIZ kWh ENTRY'!W184</f>
        <v>0</v>
      </c>
      <c r="H9" s="3">
        <f>'BIZ kWh ENTRY'!X184</f>
        <v>0</v>
      </c>
      <c r="I9" s="3">
        <f>'BIZ kWh ENTRY'!Y184</f>
        <v>0</v>
      </c>
      <c r="J9" s="3">
        <f>'BIZ kWh ENTRY'!Z184</f>
        <v>0</v>
      </c>
      <c r="K9" s="3">
        <f>'BIZ kWh ENTRY'!AA184</f>
        <v>0</v>
      </c>
      <c r="L9" s="3">
        <f>'BIZ kWh ENTRY'!AB184</f>
        <v>0</v>
      </c>
      <c r="M9" s="3">
        <f>'BIZ kWh ENTRY'!AC184</f>
        <v>0</v>
      </c>
      <c r="N9" s="3">
        <f>'BIZ kWh ENTRY'!AD184</f>
        <v>0</v>
      </c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199"/>
      <c r="AT9" s="199"/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199"/>
      <c r="BG9" s="199"/>
      <c r="BH9" s="199"/>
      <c r="BI9" s="199"/>
      <c r="BJ9" s="199"/>
      <c r="BK9" s="199"/>
      <c r="BL9" s="199"/>
      <c r="BM9" s="199"/>
      <c r="BN9" s="199"/>
      <c r="BO9" s="199"/>
      <c r="BP9" s="199"/>
      <c r="BQ9" s="199"/>
      <c r="BR9" s="199"/>
      <c r="BS9" s="199"/>
      <c r="BT9" s="199"/>
      <c r="BU9" s="199"/>
      <c r="BV9" s="199"/>
      <c r="BW9" s="199"/>
      <c r="BX9" s="199"/>
      <c r="BY9" s="199"/>
      <c r="BZ9" s="199"/>
      <c r="CA9" s="199"/>
      <c r="CB9" s="199"/>
      <c r="CC9" s="199"/>
      <c r="CD9" s="199"/>
      <c r="CE9" s="199"/>
      <c r="CF9" s="199"/>
      <c r="CG9" s="199"/>
      <c r="CH9" s="250"/>
    </row>
    <row r="10" spans="1:88" x14ac:dyDescent="0.3">
      <c r="A10" s="542"/>
      <c r="B10" s="11" t="s">
        <v>62</v>
      </c>
      <c r="C10" s="3">
        <f>'BIZ kWh ENTRY'!S185</f>
        <v>0</v>
      </c>
      <c r="D10" s="3">
        <f>'BIZ kWh ENTRY'!T185</f>
        <v>0</v>
      </c>
      <c r="E10" s="3">
        <f>'BIZ kWh ENTRY'!U185</f>
        <v>0</v>
      </c>
      <c r="F10" s="3">
        <f>'BIZ kWh ENTRY'!V185</f>
        <v>0</v>
      </c>
      <c r="G10" s="3">
        <f>'BIZ kWh ENTRY'!W185</f>
        <v>0</v>
      </c>
      <c r="H10" s="3">
        <f>'BIZ kWh ENTRY'!X185</f>
        <v>0</v>
      </c>
      <c r="I10" s="3">
        <f>'BIZ kWh ENTRY'!Y185</f>
        <v>0</v>
      </c>
      <c r="J10" s="3">
        <f>'BIZ kWh ENTRY'!Z185</f>
        <v>0</v>
      </c>
      <c r="K10" s="3">
        <f>'BIZ kWh ENTRY'!AA185</f>
        <v>0</v>
      </c>
      <c r="L10" s="3">
        <f>'BIZ kWh ENTRY'!AB185</f>
        <v>0</v>
      </c>
      <c r="M10" s="3">
        <f>'BIZ kWh ENTRY'!AC185</f>
        <v>0</v>
      </c>
      <c r="N10" s="3">
        <f>'BIZ kWh ENTRY'!AD185</f>
        <v>0</v>
      </c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199"/>
      <c r="BE10" s="199"/>
      <c r="BF10" s="199"/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199"/>
      <c r="BS10" s="199"/>
      <c r="BT10" s="199"/>
      <c r="BU10" s="199"/>
      <c r="BV10" s="199"/>
      <c r="BW10" s="199"/>
      <c r="BX10" s="199"/>
      <c r="BY10" s="199"/>
      <c r="BZ10" s="199"/>
      <c r="CA10" s="199"/>
      <c r="CB10" s="199"/>
      <c r="CC10" s="199"/>
      <c r="CD10" s="199"/>
      <c r="CE10" s="199"/>
      <c r="CF10" s="199"/>
      <c r="CG10" s="199"/>
      <c r="CH10" s="250"/>
    </row>
    <row r="11" spans="1:88" x14ac:dyDescent="0.3">
      <c r="A11" s="542"/>
      <c r="B11" s="11" t="s">
        <v>63</v>
      </c>
      <c r="C11" s="3">
        <f>'BIZ kWh ENTRY'!S186</f>
        <v>0</v>
      </c>
      <c r="D11" s="3">
        <f>'BIZ kWh ENTRY'!T186</f>
        <v>0</v>
      </c>
      <c r="E11" s="3">
        <f>'BIZ kWh ENTRY'!U186</f>
        <v>0</v>
      </c>
      <c r="F11" s="3">
        <f>'BIZ kWh ENTRY'!V186</f>
        <v>0</v>
      </c>
      <c r="G11" s="3">
        <f>'BIZ kWh ENTRY'!W186</f>
        <v>0</v>
      </c>
      <c r="H11" s="3">
        <f>'BIZ kWh ENTRY'!X186</f>
        <v>0</v>
      </c>
      <c r="I11" s="3">
        <f>'BIZ kWh ENTRY'!Y186</f>
        <v>0</v>
      </c>
      <c r="J11" s="3">
        <f>'BIZ kWh ENTRY'!Z186</f>
        <v>0</v>
      </c>
      <c r="K11" s="3">
        <f>'BIZ kWh ENTRY'!AA186</f>
        <v>0</v>
      </c>
      <c r="L11" s="3">
        <f>'BIZ kWh ENTRY'!AB186</f>
        <v>0</v>
      </c>
      <c r="M11" s="3">
        <f>'BIZ kWh ENTRY'!AC186</f>
        <v>0</v>
      </c>
      <c r="N11" s="3">
        <f>'BIZ kWh ENTRY'!AD186</f>
        <v>0</v>
      </c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199"/>
      <c r="AX11" s="199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199"/>
      <c r="BS11" s="199"/>
      <c r="BT11" s="199"/>
      <c r="BU11" s="199"/>
      <c r="BV11" s="199"/>
      <c r="BW11" s="199"/>
      <c r="BX11" s="199"/>
      <c r="BY11" s="199"/>
      <c r="BZ11" s="199"/>
      <c r="CA11" s="199"/>
      <c r="CB11" s="199"/>
      <c r="CC11" s="199"/>
      <c r="CD11" s="199"/>
      <c r="CE11" s="199"/>
      <c r="CF11" s="199"/>
      <c r="CG11" s="199"/>
      <c r="CH11" s="250"/>
    </row>
    <row r="12" spans="1:88" x14ac:dyDescent="0.3">
      <c r="A12" s="542"/>
      <c r="B12" s="11" t="s">
        <v>64</v>
      </c>
      <c r="C12" s="3">
        <f>'BIZ kWh ENTRY'!S187</f>
        <v>0</v>
      </c>
      <c r="D12" s="3">
        <f>'BIZ kWh ENTRY'!T187</f>
        <v>102392.08717000001</v>
      </c>
      <c r="E12" s="3">
        <f>'BIZ kWh ENTRY'!U187</f>
        <v>0</v>
      </c>
      <c r="F12" s="3">
        <f>'BIZ kWh ENTRY'!V187</f>
        <v>208205.34720000002</v>
      </c>
      <c r="G12" s="3">
        <f>'BIZ kWh ENTRY'!W187</f>
        <v>0</v>
      </c>
      <c r="H12" s="3">
        <f>'BIZ kWh ENTRY'!X187</f>
        <v>0</v>
      </c>
      <c r="I12" s="3">
        <f>'BIZ kWh ENTRY'!Y187</f>
        <v>19662.375640869141</v>
      </c>
      <c r="J12" s="3">
        <f>'BIZ kWh ENTRY'!Z187</f>
        <v>0</v>
      </c>
      <c r="K12" s="3">
        <f>'BIZ kWh ENTRY'!AA187</f>
        <v>0</v>
      </c>
      <c r="L12" s="3">
        <f>'BIZ kWh ENTRY'!AB187</f>
        <v>0</v>
      </c>
      <c r="M12" s="3">
        <f>'BIZ kWh ENTRY'!AC187</f>
        <v>0</v>
      </c>
      <c r="N12" s="3">
        <f>'BIZ kWh ENTRY'!AD187</f>
        <v>0</v>
      </c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  <c r="AJ12" s="199"/>
      <c r="AK12" s="199"/>
      <c r="AL12" s="199"/>
      <c r="AM12" s="199"/>
      <c r="AN12" s="199"/>
      <c r="AO12" s="199"/>
      <c r="AP12" s="199"/>
      <c r="AQ12" s="199"/>
      <c r="AR12" s="199"/>
      <c r="AS12" s="199"/>
      <c r="AT12" s="199"/>
      <c r="AU12" s="199"/>
      <c r="AV12" s="199"/>
      <c r="AW12" s="199"/>
      <c r="AX12" s="199"/>
      <c r="AY12" s="199"/>
      <c r="AZ12" s="199"/>
      <c r="BA12" s="199"/>
      <c r="BB12" s="199"/>
      <c r="BC12" s="199"/>
      <c r="BD12" s="199"/>
      <c r="BE12" s="199"/>
      <c r="BF12" s="199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199"/>
      <c r="BS12" s="199"/>
      <c r="BT12" s="199"/>
      <c r="BU12" s="199"/>
      <c r="BV12" s="199"/>
      <c r="BW12" s="199"/>
      <c r="BX12" s="199"/>
      <c r="BY12" s="199"/>
      <c r="BZ12" s="199"/>
      <c r="CA12" s="199"/>
      <c r="CB12" s="199"/>
      <c r="CC12" s="199"/>
      <c r="CD12" s="199"/>
      <c r="CE12" s="199"/>
      <c r="CF12" s="199"/>
      <c r="CG12" s="199"/>
      <c r="CH12" s="250"/>
    </row>
    <row r="13" spans="1:88" x14ac:dyDescent="0.3">
      <c r="A13" s="542"/>
      <c r="B13" s="11" t="s">
        <v>65</v>
      </c>
      <c r="C13" s="3">
        <f>'BIZ kWh ENTRY'!S188</f>
        <v>0</v>
      </c>
      <c r="D13" s="3">
        <f>'BIZ kWh ENTRY'!T188</f>
        <v>0</v>
      </c>
      <c r="E13" s="3">
        <f>'BIZ kWh ENTRY'!U188</f>
        <v>0</v>
      </c>
      <c r="F13" s="3">
        <f>'BIZ kWh ENTRY'!V188</f>
        <v>0</v>
      </c>
      <c r="G13" s="3">
        <f>'BIZ kWh ENTRY'!W188</f>
        <v>0</v>
      </c>
      <c r="H13" s="3">
        <f>'BIZ kWh ENTRY'!X188</f>
        <v>0</v>
      </c>
      <c r="I13" s="3">
        <f>'BIZ kWh ENTRY'!Y188</f>
        <v>0</v>
      </c>
      <c r="J13" s="3">
        <f>'BIZ kWh ENTRY'!Z188</f>
        <v>0</v>
      </c>
      <c r="K13" s="3">
        <f>'BIZ kWh ENTRY'!AA188</f>
        <v>0</v>
      </c>
      <c r="L13" s="3">
        <f>'BIZ kWh ENTRY'!AB188</f>
        <v>0</v>
      </c>
      <c r="M13" s="3">
        <f>'BIZ kWh ENTRY'!AC188</f>
        <v>0</v>
      </c>
      <c r="N13" s="3">
        <f>'BIZ kWh ENTRY'!AD188</f>
        <v>0</v>
      </c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199"/>
      <c r="CA13" s="199"/>
      <c r="CB13" s="199"/>
      <c r="CC13" s="199"/>
      <c r="CD13" s="199"/>
      <c r="CE13" s="199"/>
      <c r="CF13" s="199"/>
      <c r="CG13" s="199"/>
      <c r="CH13" s="250"/>
    </row>
    <row r="14" spans="1:88" x14ac:dyDescent="0.3">
      <c r="A14" s="542"/>
      <c r="B14" s="11" t="s">
        <v>144</v>
      </c>
      <c r="C14" s="3">
        <f>'BIZ kWh ENTRY'!S189</f>
        <v>0</v>
      </c>
      <c r="D14" s="3">
        <f>'BIZ kWh ENTRY'!T189</f>
        <v>0</v>
      </c>
      <c r="E14" s="3">
        <f>'BIZ kWh ENTRY'!U189</f>
        <v>0</v>
      </c>
      <c r="F14" s="3">
        <f>'BIZ kWh ENTRY'!V189</f>
        <v>0</v>
      </c>
      <c r="G14" s="3">
        <f>'BIZ kWh ENTRY'!W189</f>
        <v>0</v>
      </c>
      <c r="H14" s="3">
        <f>'BIZ kWh ENTRY'!X189</f>
        <v>0</v>
      </c>
      <c r="I14" s="3">
        <f>'BIZ kWh ENTRY'!Y189</f>
        <v>0</v>
      </c>
      <c r="J14" s="3">
        <f>'BIZ kWh ENTRY'!Z189</f>
        <v>0</v>
      </c>
      <c r="K14" s="3">
        <f>'BIZ kWh ENTRY'!AA189</f>
        <v>0</v>
      </c>
      <c r="L14" s="3">
        <f>'BIZ kWh ENTRY'!AB189</f>
        <v>0</v>
      </c>
      <c r="M14" s="3">
        <f>'BIZ kWh ENTRY'!AC189</f>
        <v>0</v>
      </c>
      <c r="N14" s="3">
        <f>'BIZ kWh ENTRY'!AD189</f>
        <v>0</v>
      </c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199"/>
      <c r="AU14" s="199"/>
      <c r="AV14" s="199"/>
      <c r="AW14" s="199"/>
      <c r="AX14" s="199"/>
      <c r="AY14" s="199"/>
      <c r="AZ14" s="199"/>
      <c r="BA14" s="199"/>
      <c r="BB14" s="199"/>
      <c r="BC14" s="199"/>
      <c r="BD14" s="199"/>
      <c r="BE14" s="199"/>
      <c r="BF14" s="199"/>
      <c r="BG14" s="199"/>
      <c r="BH14" s="199"/>
      <c r="BI14" s="199"/>
      <c r="BJ14" s="199"/>
      <c r="BK14" s="199"/>
      <c r="BL14" s="199"/>
      <c r="BM14" s="199"/>
      <c r="BN14" s="199"/>
      <c r="BO14" s="199"/>
      <c r="BP14" s="199"/>
      <c r="BQ14" s="199"/>
      <c r="BR14" s="199"/>
      <c r="BS14" s="199"/>
      <c r="BT14" s="199"/>
      <c r="BU14" s="199"/>
      <c r="BV14" s="199"/>
      <c r="BW14" s="199"/>
      <c r="BX14" s="199"/>
      <c r="BY14" s="199"/>
      <c r="BZ14" s="199"/>
      <c r="CA14" s="199"/>
      <c r="CB14" s="199"/>
      <c r="CC14" s="199"/>
      <c r="CD14" s="199"/>
      <c r="CE14" s="199"/>
      <c r="CF14" s="199"/>
      <c r="CG14" s="199"/>
      <c r="CH14" s="250"/>
    </row>
    <row r="15" spans="1:88" x14ac:dyDescent="0.3">
      <c r="A15" s="542"/>
      <c r="B15" s="11" t="s">
        <v>145</v>
      </c>
      <c r="C15" s="3">
        <f>'BIZ kWh ENTRY'!S190</f>
        <v>0</v>
      </c>
      <c r="D15" s="3">
        <f>'BIZ kWh ENTRY'!T190</f>
        <v>0</v>
      </c>
      <c r="E15" s="3">
        <f>'BIZ kWh ENTRY'!U190</f>
        <v>0</v>
      </c>
      <c r="F15" s="3">
        <f>'BIZ kWh ENTRY'!V190</f>
        <v>0</v>
      </c>
      <c r="G15" s="3">
        <f>'BIZ kWh ENTRY'!W190</f>
        <v>0</v>
      </c>
      <c r="H15" s="3">
        <f>'BIZ kWh ENTRY'!X190</f>
        <v>0</v>
      </c>
      <c r="I15" s="3">
        <f>'BIZ kWh ENTRY'!Y190</f>
        <v>0</v>
      </c>
      <c r="J15" s="3">
        <f>'BIZ kWh ENTRY'!Z190</f>
        <v>0</v>
      </c>
      <c r="K15" s="3">
        <f>'BIZ kWh ENTRY'!AA190</f>
        <v>0</v>
      </c>
      <c r="L15" s="3">
        <f>'BIZ kWh ENTRY'!AB190</f>
        <v>0</v>
      </c>
      <c r="M15" s="3">
        <f>'BIZ kWh ENTRY'!AC190</f>
        <v>0</v>
      </c>
      <c r="N15" s="3">
        <f>'BIZ kWh ENTRY'!AD190</f>
        <v>0</v>
      </c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199"/>
      <c r="BE15" s="199"/>
      <c r="BF15" s="199"/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199"/>
      <c r="CH15" s="250"/>
    </row>
    <row r="16" spans="1:88" x14ac:dyDescent="0.3">
      <c r="A16" s="542"/>
      <c r="B16" s="11" t="s">
        <v>67</v>
      </c>
      <c r="C16" s="3">
        <f>'BIZ kWh ENTRY'!S191</f>
        <v>0</v>
      </c>
      <c r="D16" s="3">
        <f>'BIZ kWh ENTRY'!T191</f>
        <v>0</v>
      </c>
      <c r="E16" s="3">
        <f>'BIZ kWh ENTRY'!U191</f>
        <v>0</v>
      </c>
      <c r="F16" s="3">
        <f>'BIZ kWh ENTRY'!V191</f>
        <v>0</v>
      </c>
      <c r="G16" s="3">
        <f>'BIZ kWh ENTRY'!W191</f>
        <v>0</v>
      </c>
      <c r="H16" s="3">
        <f>'BIZ kWh ENTRY'!X191</f>
        <v>0</v>
      </c>
      <c r="I16" s="3">
        <f>'BIZ kWh ENTRY'!Y191</f>
        <v>0</v>
      </c>
      <c r="J16" s="3">
        <f>'BIZ kWh ENTRY'!Z191</f>
        <v>0</v>
      </c>
      <c r="K16" s="3">
        <f>'BIZ kWh ENTRY'!AA191</f>
        <v>0</v>
      </c>
      <c r="L16" s="3">
        <f>'BIZ kWh ENTRY'!AB191</f>
        <v>0</v>
      </c>
      <c r="M16" s="3">
        <f>'BIZ kWh ENTRY'!AC191</f>
        <v>0</v>
      </c>
      <c r="N16" s="3">
        <f>'BIZ kWh ENTRY'!AD191</f>
        <v>0</v>
      </c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199"/>
      <c r="AL16" s="199"/>
      <c r="AM16" s="199"/>
      <c r="AN16" s="199"/>
      <c r="AO16" s="199"/>
      <c r="AP16" s="199"/>
      <c r="AQ16" s="199"/>
      <c r="AR16" s="199"/>
      <c r="AS16" s="199"/>
      <c r="AT16" s="199"/>
      <c r="AU16" s="199"/>
      <c r="AV16" s="199"/>
      <c r="AW16" s="199"/>
      <c r="AX16" s="199"/>
      <c r="AY16" s="199"/>
      <c r="AZ16" s="199"/>
      <c r="BA16" s="199"/>
      <c r="BB16" s="199"/>
      <c r="BC16" s="199"/>
      <c r="BD16" s="199"/>
      <c r="BE16" s="199"/>
      <c r="BF16" s="199"/>
      <c r="BG16" s="199"/>
      <c r="BH16" s="199"/>
      <c r="BI16" s="199"/>
      <c r="BJ16" s="199"/>
      <c r="BK16" s="199"/>
      <c r="BL16" s="199"/>
      <c r="BM16" s="199"/>
      <c r="BN16" s="199"/>
      <c r="BO16" s="199"/>
      <c r="BP16" s="199"/>
      <c r="BQ16" s="199"/>
      <c r="BR16" s="199"/>
      <c r="BS16" s="199"/>
      <c r="BT16" s="199"/>
      <c r="BU16" s="199"/>
      <c r="BV16" s="199"/>
      <c r="BW16" s="199"/>
      <c r="BX16" s="199"/>
      <c r="BY16" s="199"/>
      <c r="BZ16" s="199"/>
      <c r="CA16" s="199"/>
      <c r="CB16" s="199"/>
      <c r="CC16" s="199"/>
      <c r="CD16" s="199"/>
      <c r="CE16" s="199"/>
      <c r="CF16" s="199"/>
      <c r="CG16" s="199"/>
      <c r="CH16" s="250"/>
    </row>
    <row r="17" spans="1:86" x14ac:dyDescent="0.3">
      <c r="A17" s="542"/>
      <c r="B17" s="11" t="s">
        <v>68</v>
      </c>
      <c r="C17" s="3">
        <f>'BIZ kWh ENTRY'!S192</f>
        <v>0</v>
      </c>
      <c r="D17" s="3">
        <f>'BIZ kWh ENTRY'!T192</f>
        <v>0</v>
      </c>
      <c r="E17" s="3">
        <f>'BIZ kWh ENTRY'!U192</f>
        <v>0</v>
      </c>
      <c r="F17" s="3">
        <f>'BIZ kWh ENTRY'!V192</f>
        <v>0</v>
      </c>
      <c r="G17" s="3">
        <f>'BIZ kWh ENTRY'!W192</f>
        <v>0</v>
      </c>
      <c r="H17" s="3">
        <f>'BIZ kWh ENTRY'!X192</f>
        <v>0</v>
      </c>
      <c r="I17" s="3">
        <f>'BIZ kWh ENTRY'!Y192</f>
        <v>0</v>
      </c>
      <c r="J17" s="3">
        <f>'BIZ kWh ENTRY'!Z192</f>
        <v>0</v>
      </c>
      <c r="K17" s="3">
        <f>'BIZ kWh ENTRY'!AA192</f>
        <v>0</v>
      </c>
      <c r="L17" s="3">
        <f>'BIZ kWh ENTRY'!AB192</f>
        <v>0</v>
      </c>
      <c r="M17" s="3">
        <f>'BIZ kWh ENTRY'!AC192</f>
        <v>0</v>
      </c>
      <c r="N17" s="3">
        <f>'BIZ kWh ENTRY'!AD192</f>
        <v>0</v>
      </c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199"/>
      <c r="BV17" s="199"/>
      <c r="BW17" s="199"/>
      <c r="BX17" s="199"/>
      <c r="BY17" s="199"/>
      <c r="BZ17" s="199"/>
      <c r="CA17" s="199"/>
      <c r="CB17" s="199"/>
      <c r="CC17" s="199"/>
      <c r="CD17" s="199"/>
      <c r="CE17" s="199"/>
      <c r="CF17" s="199"/>
      <c r="CG17" s="199"/>
      <c r="CH17" s="250"/>
    </row>
    <row r="18" spans="1:86" x14ac:dyDescent="0.3">
      <c r="A18" s="542"/>
      <c r="B18" s="11" t="s">
        <v>146</v>
      </c>
      <c r="C18" s="3"/>
      <c r="D18" s="3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  <c r="AH18" s="199"/>
      <c r="AI18" s="199"/>
      <c r="AJ18" s="199"/>
      <c r="AK18" s="199"/>
      <c r="AL18" s="199"/>
      <c r="AM18" s="199"/>
      <c r="AN18" s="199"/>
      <c r="AO18" s="199"/>
      <c r="AP18" s="199"/>
      <c r="AQ18" s="199"/>
      <c r="AR18" s="199"/>
      <c r="AS18" s="199"/>
      <c r="AT18" s="199"/>
      <c r="AU18" s="199"/>
      <c r="AV18" s="199"/>
      <c r="AW18" s="199"/>
      <c r="AX18" s="199"/>
      <c r="AY18" s="199"/>
      <c r="AZ18" s="199"/>
      <c r="BA18" s="199"/>
      <c r="BB18" s="199"/>
      <c r="BC18" s="199"/>
      <c r="BD18" s="199"/>
      <c r="BE18" s="199"/>
      <c r="BF18" s="199"/>
      <c r="BG18" s="199"/>
      <c r="BH18" s="199"/>
      <c r="BI18" s="199"/>
      <c r="BJ18" s="199"/>
      <c r="BK18" s="199"/>
      <c r="BL18" s="199"/>
      <c r="BM18" s="199"/>
      <c r="BN18" s="199"/>
      <c r="BO18" s="199"/>
      <c r="BP18" s="199"/>
      <c r="BQ18" s="199"/>
      <c r="BR18" s="199"/>
      <c r="BS18" s="199"/>
      <c r="BT18" s="199"/>
      <c r="BU18" s="199"/>
      <c r="BV18" s="199"/>
      <c r="BW18" s="199"/>
      <c r="BX18" s="199"/>
      <c r="BY18" s="199"/>
      <c r="BZ18" s="199"/>
      <c r="CA18" s="199"/>
      <c r="CB18" s="199"/>
      <c r="CC18" s="199"/>
      <c r="CD18" s="199"/>
      <c r="CE18" s="199"/>
      <c r="CF18" s="199"/>
      <c r="CG18" s="199"/>
      <c r="CH18" s="250"/>
    </row>
    <row r="19" spans="1:86" ht="15" thickBot="1" x14ac:dyDescent="0.35">
      <c r="A19" s="543"/>
      <c r="B19" s="295" t="str">
        <f>' LI 1M - RES'!B16</f>
        <v>Monthly kWh</v>
      </c>
      <c r="C19" s="296">
        <f>SUM(C5:C18)</f>
        <v>0</v>
      </c>
      <c r="D19" s="296">
        <f t="shared" ref="D19:BO19" si="2">SUM(D5:D18)</f>
        <v>102392.08717000001</v>
      </c>
      <c r="E19" s="296">
        <f t="shared" si="2"/>
        <v>0</v>
      </c>
      <c r="F19" s="296">
        <f t="shared" si="2"/>
        <v>208205.34720000002</v>
      </c>
      <c r="G19" s="296">
        <f t="shared" si="2"/>
        <v>0</v>
      </c>
      <c r="H19" s="296">
        <f t="shared" si="2"/>
        <v>0</v>
      </c>
      <c r="I19" s="296">
        <f t="shared" si="2"/>
        <v>19662.375640869141</v>
      </c>
      <c r="J19" s="296">
        <f t="shared" si="2"/>
        <v>0</v>
      </c>
      <c r="K19" s="296">
        <f t="shared" si="2"/>
        <v>0</v>
      </c>
      <c r="L19" s="296">
        <f t="shared" si="2"/>
        <v>0</v>
      </c>
      <c r="M19" s="296">
        <f t="shared" si="2"/>
        <v>0</v>
      </c>
      <c r="N19" s="296">
        <f t="shared" si="2"/>
        <v>0</v>
      </c>
      <c r="O19" s="297">
        <f t="shared" si="2"/>
        <v>0</v>
      </c>
      <c r="P19" s="297">
        <f t="shared" si="2"/>
        <v>0</v>
      </c>
      <c r="Q19" s="297">
        <f t="shared" si="2"/>
        <v>0</v>
      </c>
      <c r="R19" s="297">
        <f t="shared" si="2"/>
        <v>0</v>
      </c>
      <c r="S19" s="297">
        <f t="shared" si="2"/>
        <v>0</v>
      </c>
      <c r="T19" s="297">
        <f t="shared" si="2"/>
        <v>0</v>
      </c>
      <c r="U19" s="297">
        <f t="shared" si="2"/>
        <v>0</v>
      </c>
      <c r="V19" s="297">
        <f t="shared" si="2"/>
        <v>0</v>
      </c>
      <c r="W19" s="297">
        <f t="shared" si="2"/>
        <v>0</v>
      </c>
      <c r="X19" s="297">
        <f t="shared" si="2"/>
        <v>0</v>
      </c>
      <c r="Y19" s="297">
        <f t="shared" si="2"/>
        <v>0</v>
      </c>
      <c r="Z19" s="297">
        <f t="shared" si="2"/>
        <v>0</v>
      </c>
      <c r="AA19" s="297">
        <f t="shared" si="2"/>
        <v>0</v>
      </c>
      <c r="AB19" s="297">
        <f t="shared" si="2"/>
        <v>0</v>
      </c>
      <c r="AC19" s="297">
        <f t="shared" si="2"/>
        <v>0</v>
      </c>
      <c r="AD19" s="297">
        <f t="shared" si="2"/>
        <v>0</v>
      </c>
      <c r="AE19" s="297">
        <f t="shared" si="2"/>
        <v>0</v>
      </c>
      <c r="AF19" s="297">
        <f t="shared" si="2"/>
        <v>0</v>
      </c>
      <c r="AG19" s="297">
        <f t="shared" si="2"/>
        <v>0</v>
      </c>
      <c r="AH19" s="297">
        <f t="shared" si="2"/>
        <v>0</v>
      </c>
      <c r="AI19" s="297">
        <f t="shared" si="2"/>
        <v>0</v>
      </c>
      <c r="AJ19" s="297">
        <f t="shared" si="2"/>
        <v>0</v>
      </c>
      <c r="AK19" s="297">
        <f t="shared" si="2"/>
        <v>0</v>
      </c>
      <c r="AL19" s="297">
        <f t="shared" si="2"/>
        <v>0</v>
      </c>
      <c r="AM19" s="297">
        <f t="shared" si="2"/>
        <v>0</v>
      </c>
      <c r="AN19" s="297">
        <f t="shared" si="2"/>
        <v>0</v>
      </c>
      <c r="AO19" s="297">
        <f t="shared" si="2"/>
        <v>0</v>
      </c>
      <c r="AP19" s="297">
        <f t="shared" si="2"/>
        <v>0</v>
      </c>
      <c r="AQ19" s="297">
        <f t="shared" si="2"/>
        <v>0</v>
      </c>
      <c r="AR19" s="297">
        <f t="shared" si="2"/>
        <v>0</v>
      </c>
      <c r="AS19" s="297">
        <f t="shared" si="2"/>
        <v>0</v>
      </c>
      <c r="AT19" s="297">
        <f t="shared" si="2"/>
        <v>0</v>
      </c>
      <c r="AU19" s="297">
        <f t="shared" si="2"/>
        <v>0</v>
      </c>
      <c r="AV19" s="297">
        <f t="shared" si="2"/>
        <v>0</v>
      </c>
      <c r="AW19" s="297">
        <f t="shared" si="2"/>
        <v>0</v>
      </c>
      <c r="AX19" s="297">
        <f t="shared" si="2"/>
        <v>0</v>
      </c>
      <c r="AY19" s="297">
        <f t="shared" si="2"/>
        <v>0</v>
      </c>
      <c r="AZ19" s="297">
        <f t="shared" si="2"/>
        <v>0</v>
      </c>
      <c r="BA19" s="297">
        <f t="shared" si="2"/>
        <v>0</v>
      </c>
      <c r="BB19" s="297">
        <f t="shared" si="2"/>
        <v>0</v>
      </c>
      <c r="BC19" s="297">
        <f t="shared" si="2"/>
        <v>0</v>
      </c>
      <c r="BD19" s="297">
        <f t="shared" si="2"/>
        <v>0</v>
      </c>
      <c r="BE19" s="297">
        <f t="shared" si="2"/>
        <v>0</v>
      </c>
      <c r="BF19" s="297">
        <f t="shared" si="2"/>
        <v>0</v>
      </c>
      <c r="BG19" s="297">
        <f t="shared" si="2"/>
        <v>0</v>
      </c>
      <c r="BH19" s="297">
        <f t="shared" si="2"/>
        <v>0</v>
      </c>
      <c r="BI19" s="297">
        <f t="shared" si="2"/>
        <v>0</v>
      </c>
      <c r="BJ19" s="297">
        <f t="shared" si="2"/>
        <v>0</v>
      </c>
      <c r="BK19" s="297">
        <f t="shared" si="2"/>
        <v>0</v>
      </c>
      <c r="BL19" s="297">
        <f t="shared" si="2"/>
        <v>0</v>
      </c>
      <c r="BM19" s="297">
        <f t="shared" si="2"/>
        <v>0</v>
      </c>
      <c r="BN19" s="297">
        <f t="shared" si="2"/>
        <v>0</v>
      </c>
      <c r="BO19" s="297">
        <f t="shared" si="2"/>
        <v>0</v>
      </c>
      <c r="BP19" s="297">
        <f t="shared" ref="BP19:CH19" si="3">SUM(BP5:BP18)</f>
        <v>0</v>
      </c>
      <c r="BQ19" s="297">
        <f t="shared" si="3"/>
        <v>0</v>
      </c>
      <c r="BR19" s="297">
        <f t="shared" si="3"/>
        <v>0</v>
      </c>
      <c r="BS19" s="297">
        <f t="shared" si="3"/>
        <v>0</v>
      </c>
      <c r="BT19" s="297">
        <f t="shared" si="3"/>
        <v>0</v>
      </c>
      <c r="BU19" s="297">
        <f t="shared" si="3"/>
        <v>0</v>
      </c>
      <c r="BV19" s="297">
        <f t="shared" si="3"/>
        <v>0</v>
      </c>
      <c r="BW19" s="297">
        <f t="shared" si="3"/>
        <v>0</v>
      </c>
      <c r="BX19" s="297">
        <f t="shared" si="3"/>
        <v>0</v>
      </c>
      <c r="BY19" s="297">
        <f t="shared" si="3"/>
        <v>0</v>
      </c>
      <c r="BZ19" s="297">
        <f t="shared" si="3"/>
        <v>0</v>
      </c>
      <c r="CA19" s="297">
        <f t="shared" si="3"/>
        <v>0</v>
      </c>
      <c r="CB19" s="297">
        <f t="shared" si="3"/>
        <v>0</v>
      </c>
      <c r="CC19" s="297">
        <f t="shared" si="3"/>
        <v>0</v>
      </c>
      <c r="CD19" s="297">
        <f t="shared" si="3"/>
        <v>0</v>
      </c>
      <c r="CE19" s="297">
        <f t="shared" si="3"/>
        <v>0</v>
      </c>
      <c r="CF19" s="297">
        <f t="shared" si="3"/>
        <v>0</v>
      </c>
      <c r="CG19" s="297">
        <f t="shared" si="3"/>
        <v>0</v>
      </c>
      <c r="CH19" s="298">
        <f t="shared" si="3"/>
        <v>0</v>
      </c>
    </row>
    <row r="20" spans="1:86" s="49" customFormat="1" x14ac:dyDescent="0.3">
      <c r="A20" s="329"/>
      <c r="B20" s="330"/>
      <c r="C20" s="9"/>
      <c r="D20" s="330"/>
      <c r="E20" s="9"/>
      <c r="F20" s="330"/>
      <c r="G20" s="330"/>
      <c r="H20" s="9"/>
      <c r="I20" s="330"/>
      <c r="J20" s="330"/>
      <c r="K20" s="9"/>
      <c r="L20" s="330"/>
      <c r="M20" s="330"/>
      <c r="N20" s="9"/>
      <c r="O20" s="330"/>
      <c r="P20" s="330"/>
      <c r="Q20" s="9"/>
      <c r="R20" s="330"/>
      <c r="S20" s="330"/>
      <c r="T20" s="9"/>
      <c r="U20" s="330"/>
      <c r="V20" s="330"/>
      <c r="W20" s="9"/>
      <c r="X20" s="330"/>
      <c r="Y20" s="330"/>
      <c r="Z20" s="9"/>
      <c r="AA20" s="330"/>
      <c r="AB20" s="330"/>
      <c r="AC20" s="9"/>
      <c r="AD20" s="330"/>
      <c r="AE20" s="330"/>
      <c r="AF20" s="9"/>
      <c r="AG20" s="330"/>
      <c r="AH20" s="330"/>
      <c r="AI20" s="9"/>
      <c r="AJ20" s="330"/>
      <c r="AK20" s="330"/>
      <c r="AL20" s="9"/>
      <c r="AM20" s="330"/>
      <c r="AN20" s="330"/>
      <c r="AO20" s="9"/>
      <c r="AP20" s="330"/>
      <c r="AQ20" s="330"/>
      <c r="AR20" s="9"/>
      <c r="AS20" s="330"/>
      <c r="AT20" s="330"/>
      <c r="AU20" s="9"/>
      <c r="AV20" s="330"/>
      <c r="AW20" s="330"/>
      <c r="AX20" s="9"/>
      <c r="AY20" s="330"/>
      <c r="AZ20" s="330"/>
      <c r="BA20" s="9"/>
      <c r="BB20" s="330"/>
      <c r="BC20" s="330"/>
      <c r="BD20" s="9"/>
      <c r="BE20" s="330"/>
      <c r="BF20" s="330"/>
      <c r="BG20" s="9"/>
      <c r="BH20" s="330"/>
      <c r="BI20" s="330"/>
      <c r="BJ20" s="9"/>
      <c r="BK20" s="330"/>
      <c r="BL20" s="330"/>
      <c r="BM20" s="9"/>
      <c r="BN20" s="330"/>
      <c r="BO20" s="330"/>
      <c r="BP20" s="9"/>
      <c r="BQ20" s="330"/>
      <c r="BR20" s="330"/>
      <c r="BS20" s="9"/>
      <c r="BT20" s="330"/>
      <c r="BU20" s="330"/>
      <c r="BV20" s="9"/>
      <c r="BW20" s="330"/>
      <c r="BX20" s="330"/>
      <c r="BY20" s="9"/>
      <c r="BZ20" s="330"/>
      <c r="CA20" s="330"/>
      <c r="CB20" s="9"/>
      <c r="CC20" s="330"/>
      <c r="CD20" s="330"/>
      <c r="CE20" s="9"/>
      <c r="CF20" s="330"/>
      <c r="CG20" s="330"/>
      <c r="CH20" s="153"/>
    </row>
    <row r="21" spans="1:86" s="49" customFormat="1" ht="15" thickBot="1" x14ac:dyDescent="0.35">
      <c r="C21" s="331"/>
      <c r="D21" s="152"/>
      <c r="E21" s="331"/>
      <c r="F21" s="152"/>
      <c r="G21" s="152"/>
      <c r="H21" s="331"/>
      <c r="I21" s="152"/>
      <c r="J21" s="152"/>
      <c r="K21" s="331"/>
      <c r="L21" s="152"/>
      <c r="M21" s="152"/>
      <c r="N21" s="331"/>
      <c r="O21" s="152"/>
      <c r="P21" s="152"/>
      <c r="Q21" s="331"/>
      <c r="R21" s="152"/>
      <c r="S21" s="152"/>
      <c r="T21" s="331"/>
      <c r="U21" s="152"/>
      <c r="V21" s="152"/>
      <c r="W21" s="331"/>
      <c r="X21" s="152"/>
      <c r="Y21" s="152"/>
      <c r="Z21" s="331"/>
      <c r="AA21" s="152"/>
      <c r="AB21" s="152"/>
      <c r="AC21" s="331"/>
      <c r="AD21" s="152"/>
      <c r="AE21" s="152"/>
      <c r="AF21" s="331"/>
      <c r="AG21" s="152"/>
      <c r="AH21" s="152"/>
      <c r="AI21" s="331"/>
      <c r="AJ21" s="152"/>
      <c r="AK21" s="152"/>
      <c r="AL21" s="331"/>
      <c r="AM21" s="152"/>
      <c r="AN21" s="152"/>
      <c r="AO21" s="331"/>
      <c r="AP21" s="152"/>
      <c r="AQ21" s="152"/>
      <c r="AR21" s="331"/>
      <c r="AS21" s="152"/>
      <c r="AT21" s="152"/>
      <c r="AU21" s="331"/>
      <c r="AV21" s="152"/>
      <c r="AW21" s="152"/>
      <c r="AX21" s="331"/>
      <c r="AY21" s="152"/>
      <c r="AZ21" s="152"/>
      <c r="BA21" s="331"/>
      <c r="BB21" s="152"/>
      <c r="BC21" s="152"/>
      <c r="BD21" s="331"/>
      <c r="BE21" s="152"/>
      <c r="BF21" s="152"/>
      <c r="BG21" s="331"/>
      <c r="BH21" s="152"/>
      <c r="BI21" s="152"/>
      <c r="BJ21" s="331"/>
      <c r="BK21" s="152"/>
      <c r="BL21" s="152"/>
      <c r="BM21" s="331"/>
      <c r="BN21" s="152"/>
      <c r="BO21" s="152"/>
      <c r="BP21" s="331"/>
      <c r="BQ21" s="152"/>
      <c r="BR21" s="152"/>
      <c r="BS21" s="331"/>
      <c r="BT21" s="152"/>
      <c r="BU21" s="152"/>
      <c r="BV21" s="331"/>
      <c r="BW21" s="152"/>
      <c r="BX21" s="152"/>
      <c r="BY21" s="331"/>
      <c r="BZ21" s="152"/>
      <c r="CA21" s="152"/>
      <c r="CB21" s="331"/>
      <c r="CC21" s="152"/>
      <c r="CD21" s="152"/>
      <c r="CE21" s="331"/>
      <c r="CF21" s="152"/>
      <c r="CG21" s="152"/>
      <c r="CH21" s="331"/>
    </row>
    <row r="22" spans="1:86" ht="15.6" x14ac:dyDescent="0.3">
      <c r="A22" s="544" t="s">
        <v>126</v>
      </c>
      <c r="B22" s="18" t="s">
        <v>124</v>
      </c>
      <c r="C22" s="292">
        <v>43831</v>
      </c>
      <c r="D22" s="292">
        <v>43862</v>
      </c>
      <c r="E22" s="292">
        <v>43891</v>
      </c>
      <c r="F22" s="292">
        <v>43922</v>
      </c>
      <c r="G22" s="292">
        <v>43952</v>
      </c>
      <c r="H22" s="292">
        <v>43983</v>
      </c>
      <c r="I22" s="292">
        <v>44013</v>
      </c>
      <c r="J22" s="292">
        <v>44044</v>
      </c>
      <c r="K22" s="292">
        <v>44075</v>
      </c>
      <c r="L22" s="292">
        <v>44105</v>
      </c>
      <c r="M22" s="292">
        <v>44136</v>
      </c>
      <c r="N22" s="292">
        <v>44166</v>
      </c>
      <c r="O22" s="292">
        <v>44197</v>
      </c>
      <c r="P22" s="292">
        <v>44228</v>
      </c>
      <c r="Q22" s="292">
        <v>44256</v>
      </c>
      <c r="R22" s="292">
        <v>44287</v>
      </c>
      <c r="S22" s="292">
        <v>44317</v>
      </c>
      <c r="T22" s="292">
        <v>44348</v>
      </c>
      <c r="U22" s="292">
        <v>44378</v>
      </c>
      <c r="V22" s="292">
        <v>44409</v>
      </c>
      <c r="W22" s="292">
        <v>44440</v>
      </c>
      <c r="X22" s="292">
        <v>44470</v>
      </c>
      <c r="Y22" s="292">
        <v>44501</v>
      </c>
      <c r="Z22" s="292">
        <v>44531</v>
      </c>
      <c r="AA22" s="292">
        <v>44562</v>
      </c>
      <c r="AB22" s="292">
        <v>44593</v>
      </c>
      <c r="AC22" s="292">
        <v>44621</v>
      </c>
      <c r="AD22" s="292">
        <v>44652</v>
      </c>
      <c r="AE22" s="292">
        <v>44682</v>
      </c>
      <c r="AF22" s="292">
        <v>44713</v>
      </c>
      <c r="AG22" s="292">
        <v>44743</v>
      </c>
      <c r="AH22" s="292">
        <v>44774</v>
      </c>
      <c r="AI22" s="292">
        <v>44805</v>
      </c>
      <c r="AJ22" s="292">
        <v>44835</v>
      </c>
      <c r="AK22" s="292">
        <v>44866</v>
      </c>
      <c r="AL22" s="292">
        <v>44896</v>
      </c>
      <c r="AM22" s="292">
        <v>44927</v>
      </c>
      <c r="AN22" s="292">
        <v>44958</v>
      </c>
      <c r="AO22" s="292">
        <v>44986</v>
      </c>
      <c r="AP22" s="292">
        <v>45017</v>
      </c>
      <c r="AQ22" s="292">
        <v>45047</v>
      </c>
      <c r="AR22" s="292">
        <v>45078</v>
      </c>
      <c r="AS22" s="292">
        <v>45108</v>
      </c>
      <c r="AT22" s="292">
        <v>45139</v>
      </c>
      <c r="AU22" s="292">
        <v>45170</v>
      </c>
      <c r="AV22" s="292">
        <v>45200</v>
      </c>
      <c r="AW22" s="292">
        <v>45231</v>
      </c>
      <c r="AX22" s="292">
        <v>45261</v>
      </c>
      <c r="AY22" s="292">
        <v>45292</v>
      </c>
      <c r="AZ22" s="292">
        <v>45323</v>
      </c>
      <c r="BA22" s="292">
        <v>45352</v>
      </c>
      <c r="BB22" s="292">
        <v>45383</v>
      </c>
      <c r="BC22" s="292">
        <v>45413</v>
      </c>
      <c r="BD22" s="292">
        <v>45444</v>
      </c>
      <c r="BE22" s="292">
        <v>45474</v>
      </c>
      <c r="BF22" s="292">
        <v>45505</v>
      </c>
      <c r="BG22" s="292">
        <v>45536</v>
      </c>
      <c r="BH22" s="292">
        <v>45566</v>
      </c>
      <c r="BI22" s="292">
        <v>45597</v>
      </c>
      <c r="BJ22" s="292">
        <v>45627</v>
      </c>
      <c r="BK22" s="292">
        <v>45658</v>
      </c>
      <c r="BL22" s="292">
        <v>45689</v>
      </c>
      <c r="BM22" s="292">
        <v>45717</v>
      </c>
      <c r="BN22" s="292">
        <v>45748</v>
      </c>
      <c r="BO22" s="292">
        <v>45778</v>
      </c>
      <c r="BP22" s="292">
        <v>45809</v>
      </c>
      <c r="BQ22" s="292">
        <v>45839</v>
      </c>
      <c r="BR22" s="292">
        <v>45870</v>
      </c>
      <c r="BS22" s="292">
        <v>45901</v>
      </c>
      <c r="BT22" s="292">
        <v>45931</v>
      </c>
      <c r="BU22" s="292">
        <v>45962</v>
      </c>
      <c r="BV22" s="292">
        <v>45992</v>
      </c>
      <c r="BW22" s="292">
        <v>46023</v>
      </c>
      <c r="BX22" s="292">
        <v>46054</v>
      </c>
      <c r="BY22" s="292">
        <v>46082</v>
      </c>
      <c r="BZ22" s="292">
        <v>46113</v>
      </c>
      <c r="CA22" s="292">
        <v>46143</v>
      </c>
      <c r="CB22" s="292">
        <v>46174</v>
      </c>
      <c r="CC22" s="292">
        <v>46204</v>
      </c>
      <c r="CD22" s="292">
        <v>46235</v>
      </c>
      <c r="CE22" s="292">
        <v>46266</v>
      </c>
      <c r="CF22" s="292">
        <v>46296</v>
      </c>
      <c r="CG22" s="292">
        <v>46327</v>
      </c>
      <c r="CH22" s="293">
        <v>46357</v>
      </c>
    </row>
    <row r="23" spans="1:86" ht="15" customHeight="1" x14ac:dyDescent="0.3">
      <c r="A23" s="545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BP23" si="5">IF(SUM($C$19:$N$19)=0,0,D23+E5)</f>
        <v>0</v>
      </c>
      <c r="F23" s="3">
        <f t="shared" si="5"/>
        <v>0</v>
      </c>
      <c r="G23" s="3">
        <f t="shared" si="5"/>
        <v>0</v>
      </c>
      <c r="H23" s="3">
        <f t="shared" si="5"/>
        <v>0</v>
      </c>
      <c r="I23" s="3">
        <f t="shared" si="5"/>
        <v>0</v>
      </c>
      <c r="J23" s="3">
        <f t="shared" si="5"/>
        <v>0</v>
      </c>
      <c r="K23" s="3">
        <f t="shared" si="5"/>
        <v>0</v>
      </c>
      <c r="L23" s="3">
        <f t="shared" si="5"/>
        <v>0</v>
      </c>
      <c r="M23" s="3">
        <f t="shared" si="5"/>
        <v>0</v>
      </c>
      <c r="N23" s="3">
        <f t="shared" si="5"/>
        <v>0</v>
      </c>
      <c r="O23" s="3">
        <f t="shared" si="5"/>
        <v>0</v>
      </c>
      <c r="P23" s="3">
        <f t="shared" si="5"/>
        <v>0</v>
      </c>
      <c r="Q23" s="3">
        <f t="shared" si="5"/>
        <v>0</v>
      </c>
      <c r="R23" s="3">
        <f t="shared" si="5"/>
        <v>0</v>
      </c>
      <c r="S23" s="3">
        <f t="shared" si="5"/>
        <v>0</v>
      </c>
      <c r="T23" s="3">
        <f t="shared" si="5"/>
        <v>0</v>
      </c>
      <c r="U23" s="3">
        <f t="shared" si="5"/>
        <v>0</v>
      </c>
      <c r="V23" s="3">
        <f t="shared" si="5"/>
        <v>0</v>
      </c>
      <c r="W23" s="3">
        <f t="shared" si="5"/>
        <v>0</v>
      </c>
      <c r="X23" s="3">
        <f t="shared" si="5"/>
        <v>0</v>
      </c>
      <c r="Y23" s="3">
        <f t="shared" si="5"/>
        <v>0</v>
      </c>
      <c r="Z23" s="3">
        <f t="shared" si="5"/>
        <v>0</v>
      </c>
      <c r="AA23" s="3">
        <f t="shared" si="5"/>
        <v>0</v>
      </c>
      <c r="AB23" s="3">
        <f t="shared" si="5"/>
        <v>0</v>
      </c>
      <c r="AC23" s="3">
        <f t="shared" si="5"/>
        <v>0</v>
      </c>
      <c r="AD23" s="3">
        <f t="shared" si="5"/>
        <v>0</v>
      </c>
      <c r="AE23" s="3">
        <f t="shared" si="5"/>
        <v>0</v>
      </c>
      <c r="AF23" s="3">
        <f t="shared" si="5"/>
        <v>0</v>
      </c>
      <c r="AG23" s="3">
        <f t="shared" si="5"/>
        <v>0</v>
      </c>
      <c r="AH23" s="3">
        <f t="shared" si="5"/>
        <v>0</v>
      </c>
      <c r="AI23" s="3">
        <f t="shared" si="5"/>
        <v>0</v>
      </c>
      <c r="AJ23" s="3">
        <f t="shared" si="5"/>
        <v>0</v>
      </c>
      <c r="AK23" s="3">
        <f t="shared" si="5"/>
        <v>0</v>
      </c>
      <c r="AL23" s="3">
        <f t="shared" si="5"/>
        <v>0</v>
      </c>
      <c r="AM23" s="3">
        <f t="shared" si="5"/>
        <v>0</v>
      </c>
      <c r="AN23" s="3">
        <f t="shared" si="5"/>
        <v>0</v>
      </c>
      <c r="AO23" s="3">
        <f t="shared" si="5"/>
        <v>0</v>
      </c>
      <c r="AP23" s="3">
        <f t="shared" si="5"/>
        <v>0</v>
      </c>
      <c r="AQ23" s="3">
        <f t="shared" si="5"/>
        <v>0</v>
      </c>
      <c r="AR23" s="3">
        <f t="shared" si="5"/>
        <v>0</v>
      </c>
      <c r="AS23" s="3">
        <f t="shared" si="5"/>
        <v>0</v>
      </c>
      <c r="AT23" s="3">
        <f t="shared" si="5"/>
        <v>0</v>
      </c>
      <c r="AU23" s="3">
        <f t="shared" si="5"/>
        <v>0</v>
      </c>
      <c r="AV23" s="3">
        <f t="shared" si="5"/>
        <v>0</v>
      </c>
      <c r="AW23" s="3">
        <f t="shared" si="5"/>
        <v>0</v>
      </c>
      <c r="AX23" s="3">
        <f t="shared" si="5"/>
        <v>0</v>
      </c>
      <c r="AY23" s="3">
        <f t="shared" si="5"/>
        <v>0</v>
      </c>
      <c r="AZ23" s="3">
        <f t="shared" si="5"/>
        <v>0</v>
      </c>
      <c r="BA23" s="3">
        <f t="shared" si="5"/>
        <v>0</v>
      </c>
      <c r="BB23" s="3">
        <f t="shared" si="5"/>
        <v>0</v>
      </c>
      <c r="BC23" s="3">
        <f t="shared" si="5"/>
        <v>0</v>
      </c>
      <c r="BD23" s="3">
        <f t="shared" si="5"/>
        <v>0</v>
      </c>
      <c r="BE23" s="3">
        <f t="shared" si="5"/>
        <v>0</v>
      </c>
      <c r="BF23" s="3">
        <f t="shared" si="5"/>
        <v>0</v>
      </c>
      <c r="BG23" s="3">
        <f t="shared" si="5"/>
        <v>0</v>
      </c>
      <c r="BH23" s="3">
        <f t="shared" si="5"/>
        <v>0</v>
      </c>
      <c r="BI23" s="3">
        <f t="shared" si="5"/>
        <v>0</v>
      </c>
      <c r="BJ23" s="3">
        <f t="shared" si="5"/>
        <v>0</v>
      </c>
      <c r="BK23" s="3">
        <f t="shared" si="5"/>
        <v>0</v>
      </c>
      <c r="BL23" s="3">
        <f t="shared" si="5"/>
        <v>0</v>
      </c>
      <c r="BM23" s="3">
        <f t="shared" si="5"/>
        <v>0</v>
      </c>
      <c r="BN23" s="3">
        <f t="shared" si="5"/>
        <v>0</v>
      </c>
      <c r="BO23" s="3">
        <f t="shared" si="5"/>
        <v>0</v>
      </c>
      <c r="BP23" s="3">
        <f t="shared" si="5"/>
        <v>0</v>
      </c>
      <c r="BQ23" s="3">
        <f t="shared" ref="BQ23:CH23" si="6">IF(SUM($C$19:$N$19)=0,0,BP23+BQ5)</f>
        <v>0</v>
      </c>
      <c r="BR23" s="3">
        <f t="shared" si="6"/>
        <v>0</v>
      </c>
      <c r="BS23" s="3">
        <f t="shared" si="6"/>
        <v>0</v>
      </c>
      <c r="BT23" s="3">
        <f t="shared" si="6"/>
        <v>0</v>
      </c>
      <c r="BU23" s="3">
        <f t="shared" si="6"/>
        <v>0</v>
      </c>
      <c r="BV23" s="3">
        <f t="shared" si="6"/>
        <v>0</v>
      </c>
      <c r="BW23" s="3">
        <f t="shared" si="6"/>
        <v>0</v>
      </c>
      <c r="BX23" s="3">
        <f t="shared" si="6"/>
        <v>0</v>
      </c>
      <c r="BY23" s="3">
        <f t="shared" si="6"/>
        <v>0</v>
      </c>
      <c r="BZ23" s="3">
        <f t="shared" si="6"/>
        <v>0</v>
      </c>
      <c r="CA23" s="3">
        <f t="shared" si="6"/>
        <v>0</v>
      </c>
      <c r="CB23" s="3">
        <f t="shared" si="6"/>
        <v>0</v>
      </c>
      <c r="CC23" s="3">
        <f t="shared" si="6"/>
        <v>0</v>
      </c>
      <c r="CD23" s="3">
        <f t="shared" si="6"/>
        <v>0</v>
      </c>
      <c r="CE23" s="3">
        <f t="shared" si="6"/>
        <v>0</v>
      </c>
      <c r="CF23" s="3">
        <f t="shared" si="6"/>
        <v>0</v>
      </c>
      <c r="CG23" s="3">
        <f t="shared" si="6"/>
        <v>0</v>
      </c>
      <c r="CH23" s="12">
        <f t="shared" si="6"/>
        <v>0</v>
      </c>
    </row>
    <row r="24" spans="1:86" x14ac:dyDescent="0.3">
      <c r="A24" s="545"/>
      <c r="B24" s="13" t="str">
        <f t="shared" si="4"/>
        <v>Building Shell</v>
      </c>
      <c r="C24" s="3">
        <f t="shared" si="4"/>
        <v>0</v>
      </c>
      <c r="D24" s="3">
        <f t="shared" ref="D24:BO24" si="7">IF(SUM($C$19:$N$19)=0,0,C24+D6)</f>
        <v>0</v>
      </c>
      <c r="E24" s="3">
        <f t="shared" si="7"/>
        <v>0</v>
      </c>
      <c r="F24" s="3">
        <f t="shared" si="7"/>
        <v>0</v>
      </c>
      <c r="G24" s="3">
        <f t="shared" si="7"/>
        <v>0</v>
      </c>
      <c r="H24" s="3">
        <f t="shared" si="7"/>
        <v>0</v>
      </c>
      <c r="I24" s="3">
        <f t="shared" si="7"/>
        <v>0</v>
      </c>
      <c r="J24" s="3">
        <f t="shared" si="7"/>
        <v>0</v>
      </c>
      <c r="K24" s="3">
        <f t="shared" si="7"/>
        <v>0</v>
      </c>
      <c r="L24" s="3">
        <f t="shared" si="7"/>
        <v>0</v>
      </c>
      <c r="M24" s="3">
        <f t="shared" si="7"/>
        <v>0</v>
      </c>
      <c r="N24" s="3">
        <f t="shared" si="7"/>
        <v>0</v>
      </c>
      <c r="O24" s="3">
        <f t="shared" si="7"/>
        <v>0</v>
      </c>
      <c r="P24" s="3">
        <f t="shared" si="7"/>
        <v>0</v>
      </c>
      <c r="Q24" s="3">
        <f t="shared" si="7"/>
        <v>0</v>
      </c>
      <c r="R24" s="3">
        <f t="shared" si="7"/>
        <v>0</v>
      </c>
      <c r="S24" s="3">
        <f t="shared" si="7"/>
        <v>0</v>
      </c>
      <c r="T24" s="3">
        <f t="shared" si="7"/>
        <v>0</v>
      </c>
      <c r="U24" s="3">
        <f t="shared" si="7"/>
        <v>0</v>
      </c>
      <c r="V24" s="3">
        <f t="shared" si="7"/>
        <v>0</v>
      </c>
      <c r="W24" s="3">
        <f t="shared" si="7"/>
        <v>0</v>
      </c>
      <c r="X24" s="3">
        <f t="shared" si="7"/>
        <v>0</v>
      </c>
      <c r="Y24" s="3">
        <f t="shared" si="7"/>
        <v>0</v>
      </c>
      <c r="Z24" s="3">
        <f t="shared" si="7"/>
        <v>0</v>
      </c>
      <c r="AA24" s="3">
        <f t="shared" si="7"/>
        <v>0</v>
      </c>
      <c r="AB24" s="3">
        <f t="shared" si="7"/>
        <v>0</v>
      </c>
      <c r="AC24" s="3">
        <f t="shared" si="7"/>
        <v>0</v>
      </c>
      <c r="AD24" s="3">
        <f t="shared" si="7"/>
        <v>0</v>
      </c>
      <c r="AE24" s="3">
        <f t="shared" si="7"/>
        <v>0</v>
      </c>
      <c r="AF24" s="3">
        <f t="shared" si="7"/>
        <v>0</v>
      </c>
      <c r="AG24" s="3">
        <f t="shared" si="7"/>
        <v>0</v>
      </c>
      <c r="AH24" s="3">
        <f t="shared" si="7"/>
        <v>0</v>
      </c>
      <c r="AI24" s="3">
        <f t="shared" si="7"/>
        <v>0</v>
      </c>
      <c r="AJ24" s="3">
        <f t="shared" si="7"/>
        <v>0</v>
      </c>
      <c r="AK24" s="3">
        <f t="shared" si="7"/>
        <v>0</v>
      </c>
      <c r="AL24" s="3">
        <f t="shared" si="7"/>
        <v>0</v>
      </c>
      <c r="AM24" s="3">
        <f t="shared" si="7"/>
        <v>0</v>
      </c>
      <c r="AN24" s="3">
        <f t="shared" si="7"/>
        <v>0</v>
      </c>
      <c r="AO24" s="3">
        <f t="shared" si="7"/>
        <v>0</v>
      </c>
      <c r="AP24" s="3">
        <f t="shared" si="7"/>
        <v>0</v>
      </c>
      <c r="AQ24" s="3">
        <f t="shared" si="7"/>
        <v>0</v>
      </c>
      <c r="AR24" s="3">
        <f t="shared" si="7"/>
        <v>0</v>
      </c>
      <c r="AS24" s="3">
        <f t="shared" si="7"/>
        <v>0</v>
      </c>
      <c r="AT24" s="3">
        <f t="shared" si="7"/>
        <v>0</v>
      </c>
      <c r="AU24" s="3">
        <f t="shared" si="7"/>
        <v>0</v>
      </c>
      <c r="AV24" s="3">
        <f t="shared" si="7"/>
        <v>0</v>
      </c>
      <c r="AW24" s="3">
        <f t="shared" si="7"/>
        <v>0</v>
      </c>
      <c r="AX24" s="3">
        <f t="shared" si="7"/>
        <v>0</v>
      </c>
      <c r="AY24" s="3">
        <f t="shared" si="7"/>
        <v>0</v>
      </c>
      <c r="AZ24" s="3">
        <f t="shared" si="7"/>
        <v>0</v>
      </c>
      <c r="BA24" s="3">
        <f t="shared" si="7"/>
        <v>0</v>
      </c>
      <c r="BB24" s="3">
        <f t="shared" si="7"/>
        <v>0</v>
      </c>
      <c r="BC24" s="3">
        <f t="shared" si="7"/>
        <v>0</v>
      </c>
      <c r="BD24" s="3">
        <f t="shared" si="7"/>
        <v>0</v>
      </c>
      <c r="BE24" s="3">
        <f t="shared" si="7"/>
        <v>0</v>
      </c>
      <c r="BF24" s="3">
        <f t="shared" si="7"/>
        <v>0</v>
      </c>
      <c r="BG24" s="3">
        <f t="shared" si="7"/>
        <v>0</v>
      </c>
      <c r="BH24" s="3">
        <f t="shared" si="7"/>
        <v>0</v>
      </c>
      <c r="BI24" s="3">
        <f t="shared" si="7"/>
        <v>0</v>
      </c>
      <c r="BJ24" s="3">
        <f t="shared" si="7"/>
        <v>0</v>
      </c>
      <c r="BK24" s="3">
        <f t="shared" si="7"/>
        <v>0</v>
      </c>
      <c r="BL24" s="3">
        <f t="shared" si="7"/>
        <v>0</v>
      </c>
      <c r="BM24" s="3">
        <f t="shared" si="7"/>
        <v>0</v>
      </c>
      <c r="BN24" s="3">
        <f t="shared" si="7"/>
        <v>0</v>
      </c>
      <c r="BO24" s="3">
        <f t="shared" si="7"/>
        <v>0</v>
      </c>
      <c r="BP24" s="3">
        <f t="shared" ref="BP24:CH24" si="8">IF(SUM($C$19:$N$19)=0,0,BO24+BP6)</f>
        <v>0</v>
      </c>
      <c r="BQ24" s="3">
        <f t="shared" si="8"/>
        <v>0</v>
      </c>
      <c r="BR24" s="3">
        <f t="shared" si="8"/>
        <v>0</v>
      </c>
      <c r="BS24" s="3">
        <f t="shared" si="8"/>
        <v>0</v>
      </c>
      <c r="BT24" s="3">
        <f t="shared" si="8"/>
        <v>0</v>
      </c>
      <c r="BU24" s="3">
        <f t="shared" si="8"/>
        <v>0</v>
      </c>
      <c r="BV24" s="3">
        <f t="shared" si="8"/>
        <v>0</v>
      </c>
      <c r="BW24" s="3">
        <f t="shared" si="8"/>
        <v>0</v>
      </c>
      <c r="BX24" s="3">
        <f t="shared" si="8"/>
        <v>0</v>
      </c>
      <c r="BY24" s="3">
        <f t="shared" si="8"/>
        <v>0</v>
      </c>
      <c r="BZ24" s="3">
        <f t="shared" si="8"/>
        <v>0</v>
      </c>
      <c r="CA24" s="3">
        <f t="shared" si="8"/>
        <v>0</v>
      </c>
      <c r="CB24" s="3">
        <f t="shared" si="8"/>
        <v>0</v>
      </c>
      <c r="CC24" s="3">
        <f t="shared" si="8"/>
        <v>0</v>
      </c>
      <c r="CD24" s="3">
        <f t="shared" si="8"/>
        <v>0</v>
      </c>
      <c r="CE24" s="3">
        <f t="shared" si="8"/>
        <v>0</v>
      </c>
      <c r="CF24" s="3">
        <f t="shared" si="8"/>
        <v>0</v>
      </c>
      <c r="CG24" s="3">
        <f t="shared" si="8"/>
        <v>0</v>
      </c>
      <c r="CH24" s="12">
        <f t="shared" si="8"/>
        <v>0</v>
      </c>
    </row>
    <row r="25" spans="1:86" x14ac:dyDescent="0.3">
      <c r="A25" s="545"/>
      <c r="B25" s="11" t="str">
        <f t="shared" si="4"/>
        <v>Cooking</v>
      </c>
      <c r="C25" s="3">
        <f t="shared" si="4"/>
        <v>0</v>
      </c>
      <c r="D25" s="3">
        <f t="shared" ref="D25:BO25" si="9">IF(SUM($C$19:$N$19)=0,0,C25+D7)</f>
        <v>0</v>
      </c>
      <c r="E25" s="3">
        <f t="shared" si="9"/>
        <v>0</v>
      </c>
      <c r="F25" s="3">
        <f t="shared" si="9"/>
        <v>0</v>
      </c>
      <c r="G25" s="3">
        <f t="shared" si="9"/>
        <v>0</v>
      </c>
      <c r="H25" s="3">
        <f t="shared" si="9"/>
        <v>0</v>
      </c>
      <c r="I25" s="3">
        <f t="shared" si="9"/>
        <v>0</v>
      </c>
      <c r="J25" s="3">
        <f t="shared" si="9"/>
        <v>0</v>
      </c>
      <c r="K25" s="3">
        <f t="shared" si="9"/>
        <v>0</v>
      </c>
      <c r="L25" s="3">
        <f t="shared" si="9"/>
        <v>0</v>
      </c>
      <c r="M25" s="3">
        <f t="shared" si="9"/>
        <v>0</v>
      </c>
      <c r="N25" s="3">
        <f t="shared" si="9"/>
        <v>0</v>
      </c>
      <c r="O25" s="3">
        <f t="shared" si="9"/>
        <v>0</v>
      </c>
      <c r="P25" s="3">
        <f t="shared" si="9"/>
        <v>0</v>
      </c>
      <c r="Q25" s="3">
        <f t="shared" si="9"/>
        <v>0</v>
      </c>
      <c r="R25" s="3">
        <f t="shared" si="9"/>
        <v>0</v>
      </c>
      <c r="S25" s="3">
        <f t="shared" si="9"/>
        <v>0</v>
      </c>
      <c r="T25" s="3">
        <f t="shared" si="9"/>
        <v>0</v>
      </c>
      <c r="U25" s="3">
        <f t="shared" si="9"/>
        <v>0</v>
      </c>
      <c r="V25" s="3">
        <f t="shared" si="9"/>
        <v>0</v>
      </c>
      <c r="W25" s="3">
        <f t="shared" si="9"/>
        <v>0</v>
      </c>
      <c r="X25" s="3">
        <f t="shared" si="9"/>
        <v>0</v>
      </c>
      <c r="Y25" s="3">
        <f t="shared" si="9"/>
        <v>0</v>
      </c>
      <c r="Z25" s="3">
        <f t="shared" si="9"/>
        <v>0</v>
      </c>
      <c r="AA25" s="3">
        <f t="shared" si="9"/>
        <v>0</v>
      </c>
      <c r="AB25" s="3">
        <f t="shared" si="9"/>
        <v>0</v>
      </c>
      <c r="AC25" s="3">
        <f t="shared" si="9"/>
        <v>0</v>
      </c>
      <c r="AD25" s="3">
        <f t="shared" si="9"/>
        <v>0</v>
      </c>
      <c r="AE25" s="3">
        <f t="shared" si="9"/>
        <v>0</v>
      </c>
      <c r="AF25" s="3">
        <f t="shared" si="9"/>
        <v>0</v>
      </c>
      <c r="AG25" s="3">
        <f t="shared" si="9"/>
        <v>0</v>
      </c>
      <c r="AH25" s="3">
        <f t="shared" si="9"/>
        <v>0</v>
      </c>
      <c r="AI25" s="3">
        <f t="shared" si="9"/>
        <v>0</v>
      </c>
      <c r="AJ25" s="3">
        <f t="shared" si="9"/>
        <v>0</v>
      </c>
      <c r="AK25" s="3">
        <f t="shared" si="9"/>
        <v>0</v>
      </c>
      <c r="AL25" s="3">
        <f t="shared" si="9"/>
        <v>0</v>
      </c>
      <c r="AM25" s="3">
        <f t="shared" si="9"/>
        <v>0</v>
      </c>
      <c r="AN25" s="3">
        <f t="shared" si="9"/>
        <v>0</v>
      </c>
      <c r="AO25" s="3">
        <f t="shared" si="9"/>
        <v>0</v>
      </c>
      <c r="AP25" s="3">
        <f t="shared" si="9"/>
        <v>0</v>
      </c>
      <c r="AQ25" s="3">
        <f t="shared" si="9"/>
        <v>0</v>
      </c>
      <c r="AR25" s="3">
        <f t="shared" si="9"/>
        <v>0</v>
      </c>
      <c r="AS25" s="3">
        <f t="shared" si="9"/>
        <v>0</v>
      </c>
      <c r="AT25" s="3">
        <f t="shared" si="9"/>
        <v>0</v>
      </c>
      <c r="AU25" s="3">
        <f t="shared" si="9"/>
        <v>0</v>
      </c>
      <c r="AV25" s="3">
        <f t="shared" si="9"/>
        <v>0</v>
      </c>
      <c r="AW25" s="3">
        <f t="shared" si="9"/>
        <v>0</v>
      </c>
      <c r="AX25" s="3">
        <f t="shared" si="9"/>
        <v>0</v>
      </c>
      <c r="AY25" s="3">
        <f t="shared" si="9"/>
        <v>0</v>
      </c>
      <c r="AZ25" s="3">
        <f t="shared" si="9"/>
        <v>0</v>
      </c>
      <c r="BA25" s="3">
        <f t="shared" si="9"/>
        <v>0</v>
      </c>
      <c r="BB25" s="3">
        <f t="shared" si="9"/>
        <v>0</v>
      </c>
      <c r="BC25" s="3">
        <f t="shared" si="9"/>
        <v>0</v>
      </c>
      <c r="BD25" s="3">
        <f t="shared" si="9"/>
        <v>0</v>
      </c>
      <c r="BE25" s="3">
        <f t="shared" si="9"/>
        <v>0</v>
      </c>
      <c r="BF25" s="3">
        <f t="shared" si="9"/>
        <v>0</v>
      </c>
      <c r="BG25" s="3">
        <f t="shared" si="9"/>
        <v>0</v>
      </c>
      <c r="BH25" s="3">
        <f t="shared" si="9"/>
        <v>0</v>
      </c>
      <c r="BI25" s="3">
        <f t="shared" si="9"/>
        <v>0</v>
      </c>
      <c r="BJ25" s="3">
        <f t="shared" si="9"/>
        <v>0</v>
      </c>
      <c r="BK25" s="3">
        <f t="shared" si="9"/>
        <v>0</v>
      </c>
      <c r="BL25" s="3">
        <f t="shared" si="9"/>
        <v>0</v>
      </c>
      <c r="BM25" s="3">
        <f t="shared" si="9"/>
        <v>0</v>
      </c>
      <c r="BN25" s="3">
        <f t="shared" si="9"/>
        <v>0</v>
      </c>
      <c r="BO25" s="3">
        <f t="shared" si="9"/>
        <v>0</v>
      </c>
      <c r="BP25" s="3">
        <f t="shared" ref="BP25:CH25" si="10">IF(SUM($C$19:$N$19)=0,0,BO25+BP7)</f>
        <v>0</v>
      </c>
      <c r="BQ25" s="3">
        <f t="shared" si="10"/>
        <v>0</v>
      </c>
      <c r="BR25" s="3">
        <f t="shared" si="10"/>
        <v>0</v>
      </c>
      <c r="BS25" s="3">
        <f t="shared" si="10"/>
        <v>0</v>
      </c>
      <c r="BT25" s="3">
        <f t="shared" si="10"/>
        <v>0</v>
      </c>
      <c r="BU25" s="3">
        <f t="shared" si="10"/>
        <v>0</v>
      </c>
      <c r="BV25" s="3">
        <f t="shared" si="10"/>
        <v>0</v>
      </c>
      <c r="BW25" s="3">
        <f t="shared" si="10"/>
        <v>0</v>
      </c>
      <c r="BX25" s="3">
        <f t="shared" si="10"/>
        <v>0</v>
      </c>
      <c r="BY25" s="3">
        <f t="shared" si="10"/>
        <v>0</v>
      </c>
      <c r="BZ25" s="3">
        <f t="shared" si="10"/>
        <v>0</v>
      </c>
      <c r="CA25" s="3">
        <f t="shared" si="10"/>
        <v>0</v>
      </c>
      <c r="CB25" s="3">
        <f t="shared" si="10"/>
        <v>0</v>
      </c>
      <c r="CC25" s="3">
        <f t="shared" si="10"/>
        <v>0</v>
      </c>
      <c r="CD25" s="3">
        <f t="shared" si="10"/>
        <v>0</v>
      </c>
      <c r="CE25" s="3">
        <f t="shared" si="10"/>
        <v>0</v>
      </c>
      <c r="CF25" s="3">
        <f t="shared" si="10"/>
        <v>0</v>
      </c>
      <c r="CG25" s="3">
        <f t="shared" si="10"/>
        <v>0</v>
      </c>
      <c r="CH25" s="12">
        <f t="shared" si="10"/>
        <v>0</v>
      </c>
    </row>
    <row r="26" spans="1:86" x14ac:dyDescent="0.3">
      <c r="A26" s="545"/>
      <c r="B26" s="11" t="str">
        <f t="shared" si="4"/>
        <v>Cooling</v>
      </c>
      <c r="C26" s="3">
        <f t="shared" si="4"/>
        <v>0</v>
      </c>
      <c r="D26" s="3">
        <f t="shared" ref="D26:BO26" si="11">IF(SUM($C$19:$N$19)=0,0,C26+D8)</f>
        <v>0</v>
      </c>
      <c r="E26" s="3">
        <f t="shared" si="11"/>
        <v>0</v>
      </c>
      <c r="F26" s="3">
        <f t="shared" si="11"/>
        <v>0</v>
      </c>
      <c r="G26" s="3">
        <f t="shared" si="11"/>
        <v>0</v>
      </c>
      <c r="H26" s="3">
        <f t="shared" si="11"/>
        <v>0</v>
      </c>
      <c r="I26" s="3">
        <f t="shared" si="11"/>
        <v>0</v>
      </c>
      <c r="J26" s="3">
        <f t="shared" si="11"/>
        <v>0</v>
      </c>
      <c r="K26" s="3">
        <f t="shared" si="11"/>
        <v>0</v>
      </c>
      <c r="L26" s="3">
        <f t="shared" si="11"/>
        <v>0</v>
      </c>
      <c r="M26" s="3">
        <f t="shared" si="11"/>
        <v>0</v>
      </c>
      <c r="N26" s="3">
        <f t="shared" si="11"/>
        <v>0</v>
      </c>
      <c r="O26" s="3">
        <f t="shared" si="11"/>
        <v>0</v>
      </c>
      <c r="P26" s="3">
        <f t="shared" si="11"/>
        <v>0</v>
      </c>
      <c r="Q26" s="3">
        <f t="shared" si="11"/>
        <v>0</v>
      </c>
      <c r="R26" s="3">
        <f t="shared" si="11"/>
        <v>0</v>
      </c>
      <c r="S26" s="3">
        <f t="shared" si="11"/>
        <v>0</v>
      </c>
      <c r="T26" s="3">
        <f t="shared" si="11"/>
        <v>0</v>
      </c>
      <c r="U26" s="3">
        <f t="shared" si="11"/>
        <v>0</v>
      </c>
      <c r="V26" s="3">
        <f t="shared" si="11"/>
        <v>0</v>
      </c>
      <c r="W26" s="3">
        <f t="shared" si="11"/>
        <v>0</v>
      </c>
      <c r="X26" s="3">
        <f t="shared" si="11"/>
        <v>0</v>
      </c>
      <c r="Y26" s="3">
        <f t="shared" si="11"/>
        <v>0</v>
      </c>
      <c r="Z26" s="3">
        <f t="shared" si="11"/>
        <v>0</v>
      </c>
      <c r="AA26" s="3">
        <f t="shared" si="11"/>
        <v>0</v>
      </c>
      <c r="AB26" s="3">
        <f t="shared" si="11"/>
        <v>0</v>
      </c>
      <c r="AC26" s="3">
        <f t="shared" si="11"/>
        <v>0</v>
      </c>
      <c r="AD26" s="3">
        <f t="shared" si="11"/>
        <v>0</v>
      </c>
      <c r="AE26" s="3">
        <f t="shared" si="11"/>
        <v>0</v>
      </c>
      <c r="AF26" s="3">
        <f t="shared" si="11"/>
        <v>0</v>
      </c>
      <c r="AG26" s="3">
        <f t="shared" si="11"/>
        <v>0</v>
      </c>
      <c r="AH26" s="3">
        <f t="shared" si="11"/>
        <v>0</v>
      </c>
      <c r="AI26" s="3">
        <f t="shared" si="11"/>
        <v>0</v>
      </c>
      <c r="AJ26" s="3">
        <f t="shared" si="11"/>
        <v>0</v>
      </c>
      <c r="AK26" s="3">
        <f t="shared" si="11"/>
        <v>0</v>
      </c>
      <c r="AL26" s="3">
        <f t="shared" si="11"/>
        <v>0</v>
      </c>
      <c r="AM26" s="3">
        <f t="shared" si="11"/>
        <v>0</v>
      </c>
      <c r="AN26" s="3">
        <f t="shared" si="11"/>
        <v>0</v>
      </c>
      <c r="AO26" s="3">
        <f t="shared" si="11"/>
        <v>0</v>
      </c>
      <c r="AP26" s="3">
        <f t="shared" si="11"/>
        <v>0</v>
      </c>
      <c r="AQ26" s="3">
        <f t="shared" si="11"/>
        <v>0</v>
      </c>
      <c r="AR26" s="3">
        <f t="shared" si="11"/>
        <v>0</v>
      </c>
      <c r="AS26" s="3">
        <f t="shared" si="11"/>
        <v>0</v>
      </c>
      <c r="AT26" s="3">
        <f t="shared" si="11"/>
        <v>0</v>
      </c>
      <c r="AU26" s="3">
        <f t="shared" si="11"/>
        <v>0</v>
      </c>
      <c r="AV26" s="3">
        <f t="shared" si="11"/>
        <v>0</v>
      </c>
      <c r="AW26" s="3">
        <f t="shared" si="11"/>
        <v>0</v>
      </c>
      <c r="AX26" s="3">
        <f t="shared" si="11"/>
        <v>0</v>
      </c>
      <c r="AY26" s="3">
        <f t="shared" si="11"/>
        <v>0</v>
      </c>
      <c r="AZ26" s="3">
        <f t="shared" si="11"/>
        <v>0</v>
      </c>
      <c r="BA26" s="3">
        <f t="shared" si="11"/>
        <v>0</v>
      </c>
      <c r="BB26" s="3">
        <f t="shared" si="11"/>
        <v>0</v>
      </c>
      <c r="BC26" s="3">
        <f t="shared" si="11"/>
        <v>0</v>
      </c>
      <c r="BD26" s="3">
        <f t="shared" si="11"/>
        <v>0</v>
      </c>
      <c r="BE26" s="3">
        <f t="shared" si="11"/>
        <v>0</v>
      </c>
      <c r="BF26" s="3">
        <f t="shared" si="11"/>
        <v>0</v>
      </c>
      <c r="BG26" s="3">
        <f t="shared" si="11"/>
        <v>0</v>
      </c>
      <c r="BH26" s="3">
        <f t="shared" si="11"/>
        <v>0</v>
      </c>
      <c r="BI26" s="3">
        <f t="shared" si="11"/>
        <v>0</v>
      </c>
      <c r="BJ26" s="3">
        <f t="shared" si="11"/>
        <v>0</v>
      </c>
      <c r="BK26" s="3">
        <f t="shared" si="11"/>
        <v>0</v>
      </c>
      <c r="BL26" s="3">
        <f t="shared" si="11"/>
        <v>0</v>
      </c>
      <c r="BM26" s="3">
        <f t="shared" si="11"/>
        <v>0</v>
      </c>
      <c r="BN26" s="3">
        <f t="shared" si="11"/>
        <v>0</v>
      </c>
      <c r="BO26" s="3">
        <f t="shared" si="11"/>
        <v>0</v>
      </c>
      <c r="BP26" s="3">
        <f t="shared" ref="BP26:CH26" si="12">IF(SUM($C$19:$N$19)=0,0,BO26+BP8)</f>
        <v>0</v>
      </c>
      <c r="BQ26" s="3">
        <f t="shared" si="12"/>
        <v>0</v>
      </c>
      <c r="BR26" s="3">
        <f t="shared" si="12"/>
        <v>0</v>
      </c>
      <c r="BS26" s="3">
        <f t="shared" si="12"/>
        <v>0</v>
      </c>
      <c r="BT26" s="3">
        <f t="shared" si="12"/>
        <v>0</v>
      </c>
      <c r="BU26" s="3">
        <f t="shared" si="12"/>
        <v>0</v>
      </c>
      <c r="BV26" s="3">
        <f t="shared" si="12"/>
        <v>0</v>
      </c>
      <c r="BW26" s="3">
        <f t="shared" si="12"/>
        <v>0</v>
      </c>
      <c r="BX26" s="3">
        <f t="shared" si="12"/>
        <v>0</v>
      </c>
      <c r="BY26" s="3">
        <f t="shared" si="12"/>
        <v>0</v>
      </c>
      <c r="BZ26" s="3">
        <f t="shared" si="12"/>
        <v>0</v>
      </c>
      <c r="CA26" s="3">
        <f t="shared" si="12"/>
        <v>0</v>
      </c>
      <c r="CB26" s="3">
        <f t="shared" si="12"/>
        <v>0</v>
      </c>
      <c r="CC26" s="3">
        <f t="shared" si="12"/>
        <v>0</v>
      </c>
      <c r="CD26" s="3">
        <f t="shared" si="12"/>
        <v>0</v>
      </c>
      <c r="CE26" s="3">
        <f t="shared" si="12"/>
        <v>0</v>
      </c>
      <c r="CF26" s="3">
        <f t="shared" si="12"/>
        <v>0</v>
      </c>
      <c r="CG26" s="3">
        <f t="shared" si="12"/>
        <v>0</v>
      </c>
      <c r="CH26" s="12">
        <f t="shared" si="12"/>
        <v>0</v>
      </c>
    </row>
    <row r="27" spans="1:86" x14ac:dyDescent="0.3">
      <c r="A27" s="545"/>
      <c r="B27" s="13" t="str">
        <f t="shared" si="4"/>
        <v>Ext Lighting</v>
      </c>
      <c r="C27" s="3">
        <f t="shared" si="4"/>
        <v>0</v>
      </c>
      <c r="D27" s="3">
        <f t="shared" ref="D27:BO27" si="13">IF(SUM($C$19:$N$19)=0,0,C27+D9)</f>
        <v>0</v>
      </c>
      <c r="E27" s="3">
        <f t="shared" si="13"/>
        <v>0</v>
      </c>
      <c r="F27" s="3">
        <f t="shared" si="13"/>
        <v>0</v>
      </c>
      <c r="G27" s="3">
        <f t="shared" si="13"/>
        <v>0</v>
      </c>
      <c r="H27" s="3">
        <f t="shared" si="13"/>
        <v>0</v>
      </c>
      <c r="I27" s="3">
        <f t="shared" si="13"/>
        <v>0</v>
      </c>
      <c r="J27" s="3">
        <f t="shared" si="13"/>
        <v>0</v>
      </c>
      <c r="K27" s="3">
        <f t="shared" si="13"/>
        <v>0</v>
      </c>
      <c r="L27" s="3">
        <f t="shared" si="13"/>
        <v>0</v>
      </c>
      <c r="M27" s="3">
        <f t="shared" si="13"/>
        <v>0</v>
      </c>
      <c r="N27" s="3">
        <f t="shared" si="13"/>
        <v>0</v>
      </c>
      <c r="O27" s="3">
        <f t="shared" si="13"/>
        <v>0</v>
      </c>
      <c r="P27" s="3">
        <f t="shared" si="13"/>
        <v>0</v>
      </c>
      <c r="Q27" s="3">
        <f t="shared" si="13"/>
        <v>0</v>
      </c>
      <c r="R27" s="3">
        <f t="shared" si="13"/>
        <v>0</v>
      </c>
      <c r="S27" s="3">
        <f t="shared" si="13"/>
        <v>0</v>
      </c>
      <c r="T27" s="3">
        <f t="shared" si="13"/>
        <v>0</v>
      </c>
      <c r="U27" s="3">
        <f t="shared" si="13"/>
        <v>0</v>
      </c>
      <c r="V27" s="3">
        <f t="shared" si="13"/>
        <v>0</v>
      </c>
      <c r="W27" s="3">
        <f t="shared" si="13"/>
        <v>0</v>
      </c>
      <c r="X27" s="3">
        <f t="shared" si="13"/>
        <v>0</v>
      </c>
      <c r="Y27" s="3">
        <f t="shared" si="13"/>
        <v>0</v>
      </c>
      <c r="Z27" s="3">
        <f t="shared" si="13"/>
        <v>0</v>
      </c>
      <c r="AA27" s="3">
        <f t="shared" si="13"/>
        <v>0</v>
      </c>
      <c r="AB27" s="3">
        <f t="shared" si="13"/>
        <v>0</v>
      </c>
      <c r="AC27" s="3">
        <f t="shared" si="13"/>
        <v>0</v>
      </c>
      <c r="AD27" s="3">
        <f t="shared" si="13"/>
        <v>0</v>
      </c>
      <c r="AE27" s="3">
        <f t="shared" si="13"/>
        <v>0</v>
      </c>
      <c r="AF27" s="3">
        <f t="shared" si="13"/>
        <v>0</v>
      </c>
      <c r="AG27" s="3">
        <f t="shared" si="13"/>
        <v>0</v>
      </c>
      <c r="AH27" s="3">
        <f t="shared" si="13"/>
        <v>0</v>
      </c>
      <c r="AI27" s="3">
        <f t="shared" si="13"/>
        <v>0</v>
      </c>
      <c r="AJ27" s="3">
        <f t="shared" si="13"/>
        <v>0</v>
      </c>
      <c r="AK27" s="3">
        <f t="shared" si="13"/>
        <v>0</v>
      </c>
      <c r="AL27" s="3">
        <f t="shared" si="13"/>
        <v>0</v>
      </c>
      <c r="AM27" s="3">
        <f t="shared" si="13"/>
        <v>0</v>
      </c>
      <c r="AN27" s="3">
        <f t="shared" si="13"/>
        <v>0</v>
      </c>
      <c r="AO27" s="3">
        <f t="shared" si="13"/>
        <v>0</v>
      </c>
      <c r="AP27" s="3">
        <f t="shared" si="13"/>
        <v>0</v>
      </c>
      <c r="AQ27" s="3">
        <f t="shared" si="13"/>
        <v>0</v>
      </c>
      <c r="AR27" s="3">
        <f t="shared" si="13"/>
        <v>0</v>
      </c>
      <c r="AS27" s="3">
        <f t="shared" si="13"/>
        <v>0</v>
      </c>
      <c r="AT27" s="3">
        <f t="shared" si="13"/>
        <v>0</v>
      </c>
      <c r="AU27" s="3">
        <f t="shared" si="13"/>
        <v>0</v>
      </c>
      <c r="AV27" s="3">
        <f t="shared" si="13"/>
        <v>0</v>
      </c>
      <c r="AW27" s="3">
        <f t="shared" si="13"/>
        <v>0</v>
      </c>
      <c r="AX27" s="3">
        <f t="shared" si="13"/>
        <v>0</v>
      </c>
      <c r="AY27" s="3">
        <f t="shared" si="13"/>
        <v>0</v>
      </c>
      <c r="AZ27" s="3">
        <f t="shared" si="13"/>
        <v>0</v>
      </c>
      <c r="BA27" s="3">
        <f t="shared" si="13"/>
        <v>0</v>
      </c>
      <c r="BB27" s="3">
        <f t="shared" si="13"/>
        <v>0</v>
      </c>
      <c r="BC27" s="3">
        <f t="shared" si="13"/>
        <v>0</v>
      </c>
      <c r="BD27" s="3">
        <f t="shared" si="13"/>
        <v>0</v>
      </c>
      <c r="BE27" s="3">
        <f t="shared" si="13"/>
        <v>0</v>
      </c>
      <c r="BF27" s="3">
        <f t="shared" si="13"/>
        <v>0</v>
      </c>
      <c r="BG27" s="3">
        <f t="shared" si="13"/>
        <v>0</v>
      </c>
      <c r="BH27" s="3">
        <f t="shared" si="13"/>
        <v>0</v>
      </c>
      <c r="BI27" s="3">
        <f t="shared" si="13"/>
        <v>0</v>
      </c>
      <c r="BJ27" s="3">
        <f t="shared" si="13"/>
        <v>0</v>
      </c>
      <c r="BK27" s="3">
        <f t="shared" si="13"/>
        <v>0</v>
      </c>
      <c r="BL27" s="3">
        <f t="shared" si="13"/>
        <v>0</v>
      </c>
      <c r="BM27" s="3">
        <f t="shared" si="13"/>
        <v>0</v>
      </c>
      <c r="BN27" s="3">
        <f t="shared" si="13"/>
        <v>0</v>
      </c>
      <c r="BO27" s="3">
        <f t="shared" si="13"/>
        <v>0</v>
      </c>
      <c r="BP27" s="3">
        <f t="shared" ref="BP27:CH27" si="14">IF(SUM($C$19:$N$19)=0,0,BO27+BP9)</f>
        <v>0</v>
      </c>
      <c r="BQ27" s="3">
        <f t="shared" si="14"/>
        <v>0</v>
      </c>
      <c r="BR27" s="3">
        <f t="shared" si="14"/>
        <v>0</v>
      </c>
      <c r="BS27" s="3">
        <f t="shared" si="14"/>
        <v>0</v>
      </c>
      <c r="BT27" s="3">
        <f t="shared" si="14"/>
        <v>0</v>
      </c>
      <c r="BU27" s="3">
        <f t="shared" si="14"/>
        <v>0</v>
      </c>
      <c r="BV27" s="3">
        <f t="shared" si="14"/>
        <v>0</v>
      </c>
      <c r="BW27" s="3">
        <f t="shared" si="14"/>
        <v>0</v>
      </c>
      <c r="BX27" s="3">
        <f t="shared" si="14"/>
        <v>0</v>
      </c>
      <c r="BY27" s="3">
        <f t="shared" si="14"/>
        <v>0</v>
      </c>
      <c r="BZ27" s="3">
        <f t="shared" si="14"/>
        <v>0</v>
      </c>
      <c r="CA27" s="3">
        <f t="shared" si="14"/>
        <v>0</v>
      </c>
      <c r="CB27" s="3">
        <f t="shared" si="14"/>
        <v>0</v>
      </c>
      <c r="CC27" s="3">
        <f t="shared" si="14"/>
        <v>0</v>
      </c>
      <c r="CD27" s="3">
        <f t="shared" si="14"/>
        <v>0</v>
      </c>
      <c r="CE27" s="3">
        <f t="shared" si="14"/>
        <v>0</v>
      </c>
      <c r="CF27" s="3">
        <f t="shared" si="14"/>
        <v>0</v>
      </c>
      <c r="CG27" s="3">
        <f t="shared" si="14"/>
        <v>0</v>
      </c>
      <c r="CH27" s="12">
        <f t="shared" si="14"/>
        <v>0</v>
      </c>
    </row>
    <row r="28" spans="1:86" x14ac:dyDescent="0.3">
      <c r="A28" s="545"/>
      <c r="B28" s="11" t="str">
        <f t="shared" si="4"/>
        <v>Heating</v>
      </c>
      <c r="C28" s="3">
        <f t="shared" si="4"/>
        <v>0</v>
      </c>
      <c r="D28" s="3">
        <f t="shared" ref="D28:BO28" si="15">IF(SUM($C$19:$N$19)=0,0,C28+D10)</f>
        <v>0</v>
      </c>
      <c r="E28" s="3">
        <f t="shared" si="15"/>
        <v>0</v>
      </c>
      <c r="F28" s="3">
        <f t="shared" si="15"/>
        <v>0</v>
      </c>
      <c r="G28" s="3">
        <f t="shared" si="15"/>
        <v>0</v>
      </c>
      <c r="H28" s="3">
        <f t="shared" si="15"/>
        <v>0</v>
      </c>
      <c r="I28" s="3">
        <f t="shared" si="15"/>
        <v>0</v>
      </c>
      <c r="J28" s="3">
        <f t="shared" si="15"/>
        <v>0</v>
      </c>
      <c r="K28" s="3">
        <f t="shared" si="15"/>
        <v>0</v>
      </c>
      <c r="L28" s="3">
        <f t="shared" si="15"/>
        <v>0</v>
      </c>
      <c r="M28" s="3">
        <f t="shared" si="15"/>
        <v>0</v>
      </c>
      <c r="N28" s="3">
        <f t="shared" si="15"/>
        <v>0</v>
      </c>
      <c r="O28" s="3">
        <f t="shared" si="15"/>
        <v>0</v>
      </c>
      <c r="P28" s="3">
        <f t="shared" si="15"/>
        <v>0</v>
      </c>
      <c r="Q28" s="3">
        <f t="shared" si="15"/>
        <v>0</v>
      </c>
      <c r="R28" s="3">
        <f t="shared" si="15"/>
        <v>0</v>
      </c>
      <c r="S28" s="3">
        <f t="shared" si="15"/>
        <v>0</v>
      </c>
      <c r="T28" s="3">
        <f t="shared" si="15"/>
        <v>0</v>
      </c>
      <c r="U28" s="3">
        <f t="shared" si="15"/>
        <v>0</v>
      </c>
      <c r="V28" s="3">
        <f t="shared" si="15"/>
        <v>0</v>
      </c>
      <c r="W28" s="3">
        <f t="shared" si="15"/>
        <v>0</v>
      </c>
      <c r="X28" s="3">
        <f t="shared" si="15"/>
        <v>0</v>
      </c>
      <c r="Y28" s="3">
        <f t="shared" si="15"/>
        <v>0</v>
      </c>
      <c r="Z28" s="3">
        <f t="shared" si="15"/>
        <v>0</v>
      </c>
      <c r="AA28" s="3">
        <f t="shared" si="15"/>
        <v>0</v>
      </c>
      <c r="AB28" s="3">
        <f t="shared" si="15"/>
        <v>0</v>
      </c>
      <c r="AC28" s="3">
        <f t="shared" si="15"/>
        <v>0</v>
      </c>
      <c r="AD28" s="3">
        <f t="shared" si="15"/>
        <v>0</v>
      </c>
      <c r="AE28" s="3">
        <f t="shared" si="15"/>
        <v>0</v>
      </c>
      <c r="AF28" s="3">
        <f t="shared" si="15"/>
        <v>0</v>
      </c>
      <c r="AG28" s="3">
        <f t="shared" si="15"/>
        <v>0</v>
      </c>
      <c r="AH28" s="3">
        <f t="shared" si="15"/>
        <v>0</v>
      </c>
      <c r="AI28" s="3">
        <f t="shared" si="15"/>
        <v>0</v>
      </c>
      <c r="AJ28" s="3">
        <f t="shared" si="15"/>
        <v>0</v>
      </c>
      <c r="AK28" s="3">
        <f t="shared" si="15"/>
        <v>0</v>
      </c>
      <c r="AL28" s="3">
        <f t="shared" si="15"/>
        <v>0</v>
      </c>
      <c r="AM28" s="3">
        <f t="shared" si="15"/>
        <v>0</v>
      </c>
      <c r="AN28" s="3">
        <f t="shared" si="15"/>
        <v>0</v>
      </c>
      <c r="AO28" s="3">
        <f t="shared" si="15"/>
        <v>0</v>
      </c>
      <c r="AP28" s="3">
        <f t="shared" si="15"/>
        <v>0</v>
      </c>
      <c r="AQ28" s="3">
        <f t="shared" si="15"/>
        <v>0</v>
      </c>
      <c r="AR28" s="3">
        <f t="shared" si="15"/>
        <v>0</v>
      </c>
      <c r="AS28" s="3">
        <f t="shared" si="15"/>
        <v>0</v>
      </c>
      <c r="AT28" s="3">
        <f t="shared" si="15"/>
        <v>0</v>
      </c>
      <c r="AU28" s="3">
        <f t="shared" si="15"/>
        <v>0</v>
      </c>
      <c r="AV28" s="3">
        <f t="shared" si="15"/>
        <v>0</v>
      </c>
      <c r="AW28" s="3">
        <f t="shared" si="15"/>
        <v>0</v>
      </c>
      <c r="AX28" s="3">
        <f t="shared" si="15"/>
        <v>0</v>
      </c>
      <c r="AY28" s="3">
        <f t="shared" si="15"/>
        <v>0</v>
      </c>
      <c r="AZ28" s="3">
        <f t="shared" si="15"/>
        <v>0</v>
      </c>
      <c r="BA28" s="3">
        <f t="shared" si="15"/>
        <v>0</v>
      </c>
      <c r="BB28" s="3">
        <f t="shared" si="15"/>
        <v>0</v>
      </c>
      <c r="BC28" s="3">
        <f t="shared" si="15"/>
        <v>0</v>
      </c>
      <c r="BD28" s="3">
        <f t="shared" si="15"/>
        <v>0</v>
      </c>
      <c r="BE28" s="3">
        <f t="shared" si="15"/>
        <v>0</v>
      </c>
      <c r="BF28" s="3">
        <f t="shared" si="15"/>
        <v>0</v>
      </c>
      <c r="BG28" s="3">
        <f t="shared" si="15"/>
        <v>0</v>
      </c>
      <c r="BH28" s="3">
        <f t="shared" si="15"/>
        <v>0</v>
      </c>
      <c r="BI28" s="3">
        <f t="shared" si="15"/>
        <v>0</v>
      </c>
      <c r="BJ28" s="3">
        <f t="shared" si="15"/>
        <v>0</v>
      </c>
      <c r="BK28" s="3">
        <f t="shared" si="15"/>
        <v>0</v>
      </c>
      <c r="BL28" s="3">
        <f t="shared" si="15"/>
        <v>0</v>
      </c>
      <c r="BM28" s="3">
        <f t="shared" si="15"/>
        <v>0</v>
      </c>
      <c r="BN28" s="3">
        <f t="shared" si="15"/>
        <v>0</v>
      </c>
      <c r="BO28" s="3">
        <f t="shared" si="15"/>
        <v>0</v>
      </c>
      <c r="BP28" s="3">
        <f t="shared" ref="BP28:CH28" si="16">IF(SUM($C$19:$N$19)=0,0,BO28+BP10)</f>
        <v>0</v>
      </c>
      <c r="BQ28" s="3">
        <f t="shared" si="16"/>
        <v>0</v>
      </c>
      <c r="BR28" s="3">
        <f t="shared" si="16"/>
        <v>0</v>
      </c>
      <c r="BS28" s="3">
        <f t="shared" si="16"/>
        <v>0</v>
      </c>
      <c r="BT28" s="3">
        <f t="shared" si="16"/>
        <v>0</v>
      </c>
      <c r="BU28" s="3">
        <f t="shared" si="16"/>
        <v>0</v>
      </c>
      <c r="BV28" s="3">
        <f t="shared" si="16"/>
        <v>0</v>
      </c>
      <c r="BW28" s="3">
        <f t="shared" si="16"/>
        <v>0</v>
      </c>
      <c r="BX28" s="3">
        <f t="shared" si="16"/>
        <v>0</v>
      </c>
      <c r="BY28" s="3">
        <f t="shared" si="16"/>
        <v>0</v>
      </c>
      <c r="BZ28" s="3">
        <f t="shared" si="16"/>
        <v>0</v>
      </c>
      <c r="CA28" s="3">
        <f t="shared" si="16"/>
        <v>0</v>
      </c>
      <c r="CB28" s="3">
        <f t="shared" si="16"/>
        <v>0</v>
      </c>
      <c r="CC28" s="3">
        <f t="shared" si="16"/>
        <v>0</v>
      </c>
      <c r="CD28" s="3">
        <f t="shared" si="16"/>
        <v>0</v>
      </c>
      <c r="CE28" s="3">
        <f t="shared" si="16"/>
        <v>0</v>
      </c>
      <c r="CF28" s="3">
        <f t="shared" si="16"/>
        <v>0</v>
      </c>
      <c r="CG28" s="3">
        <f t="shared" si="16"/>
        <v>0</v>
      </c>
      <c r="CH28" s="12">
        <f t="shared" si="16"/>
        <v>0</v>
      </c>
    </row>
    <row r="29" spans="1:86" x14ac:dyDescent="0.3">
      <c r="A29" s="545"/>
      <c r="B29" s="11" t="str">
        <f t="shared" si="4"/>
        <v>HVAC</v>
      </c>
      <c r="C29" s="3">
        <f t="shared" si="4"/>
        <v>0</v>
      </c>
      <c r="D29" s="3">
        <f t="shared" ref="D29:BO29" si="17">IF(SUM($C$19:$N$19)=0,0,C29+D11)</f>
        <v>0</v>
      </c>
      <c r="E29" s="3">
        <f t="shared" si="17"/>
        <v>0</v>
      </c>
      <c r="F29" s="3">
        <f t="shared" si="17"/>
        <v>0</v>
      </c>
      <c r="G29" s="3">
        <f t="shared" si="17"/>
        <v>0</v>
      </c>
      <c r="H29" s="3">
        <f t="shared" si="17"/>
        <v>0</v>
      </c>
      <c r="I29" s="3">
        <f t="shared" si="17"/>
        <v>0</v>
      </c>
      <c r="J29" s="3">
        <f t="shared" si="17"/>
        <v>0</v>
      </c>
      <c r="K29" s="3">
        <f t="shared" si="17"/>
        <v>0</v>
      </c>
      <c r="L29" s="3">
        <f>IF(SUM($C$19:$N$19)=0,0,K29+L11)</f>
        <v>0</v>
      </c>
      <c r="M29" s="3">
        <f t="shared" si="17"/>
        <v>0</v>
      </c>
      <c r="N29" s="3">
        <f t="shared" si="17"/>
        <v>0</v>
      </c>
      <c r="O29" s="3">
        <f t="shared" si="17"/>
        <v>0</v>
      </c>
      <c r="P29" s="3">
        <f t="shared" si="17"/>
        <v>0</v>
      </c>
      <c r="Q29" s="3">
        <f t="shared" si="17"/>
        <v>0</v>
      </c>
      <c r="R29" s="3">
        <f t="shared" si="17"/>
        <v>0</v>
      </c>
      <c r="S29" s="3">
        <f t="shared" si="17"/>
        <v>0</v>
      </c>
      <c r="T29" s="3">
        <f t="shared" si="17"/>
        <v>0</v>
      </c>
      <c r="U29" s="3">
        <f t="shared" si="17"/>
        <v>0</v>
      </c>
      <c r="V29" s="3">
        <f t="shared" si="17"/>
        <v>0</v>
      </c>
      <c r="W29" s="3">
        <f t="shared" si="17"/>
        <v>0</v>
      </c>
      <c r="X29" s="3">
        <f t="shared" si="17"/>
        <v>0</v>
      </c>
      <c r="Y29" s="3">
        <f t="shared" si="17"/>
        <v>0</v>
      </c>
      <c r="Z29" s="3">
        <f t="shared" si="17"/>
        <v>0</v>
      </c>
      <c r="AA29" s="3">
        <f t="shared" si="17"/>
        <v>0</v>
      </c>
      <c r="AB29" s="3">
        <f t="shared" si="17"/>
        <v>0</v>
      </c>
      <c r="AC29" s="3">
        <f t="shared" si="17"/>
        <v>0</v>
      </c>
      <c r="AD29" s="3">
        <f t="shared" si="17"/>
        <v>0</v>
      </c>
      <c r="AE29" s="3">
        <f t="shared" si="17"/>
        <v>0</v>
      </c>
      <c r="AF29" s="3">
        <f t="shared" si="17"/>
        <v>0</v>
      </c>
      <c r="AG29" s="3">
        <f t="shared" si="17"/>
        <v>0</v>
      </c>
      <c r="AH29" s="3">
        <f t="shared" si="17"/>
        <v>0</v>
      </c>
      <c r="AI29" s="3">
        <f t="shared" si="17"/>
        <v>0</v>
      </c>
      <c r="AJ29" s="3">
        <f t="shared" si="17"/>
        <v>0</v>
      </c>
      <c r="AK29" s="3">
        <f t="shared" si="17"/>
        <v>0</v>
      </c>
      <c r="AL29" s="3">
        <f t="shared" si="17"/>
        <v>0</v>
      </c>
      <c r="AM29" s="3">
        <f t="shared" si="17"/>
        <v>0</v>
      </c>
      <c r="AN29" s="3">
        <f t="shared" si="17"/>
        <v>0</v>
      </c>
      <c r="AO29" s="3">
        <f t="shared" si="17"/>
        <v>0</v>
      </c>
      <c r="AP29" s="3">
        <f t="shared" si="17"/>
        <v>0</v>
      </c>
      <c r="AQ29" s="3">
        <f t="shared" si="17"/>
        <v>0</v>
      </c>
      <c r="AR29" s="3">
        <f t="shared" si="17"/>
        <v>0</v>
      </c>
      <c r="AS29" s="3">
        <f t="shared" si="17"/>
        <v>0</v>
      </c>
      <c r="AT29" s="3">
        <f t="shared" si="17"/>
        <v>0</v>
      </c>
      <c r="AU29" s="3">
        <f t="shared" si="17"/>
        <v>0</v>
      </c>
      <c r="AV29" s="3">
        <f t="shared" si="17"/>
        <v>0</v>
      </c>
      <c r="AW29" s="3">
        <f t="shared" si="17"/>
        <v>0</v>
      </c>
      <c r="AX29" s="3">
        <f t="shared" si="17"/>
        <v>0</v>
      </c>
      <c r="AY29" s="3">
        <f t="shared" si="17"/>
        <v>0</v>
      </c>
      <c r="AZ29" s="3">
        <f t="shared" si="17"/>
        <v>0</v>
      </c>
      <c r="BA29" s="3">
        <f t="shared" si="17"/>
        <v>0</v>
      </c>
      <c r="BB29" s="3">
        <f t="shared" si="17"/>
        <v>0</v>
      </c>
      <c r="BC29" s="3">
        <f t="shared" si="17"/>
        <v>0</v>
      </c>
      <c r="BD29" s="3">
        <f t="shared" si="17"/>
        <v>0</v>
      </c>
      <c r="BE29" s="3">
        <f t="shared" si="17"/>
        <v>0</v>
      </c>
      <c r="BF29" s="3">
        <f t="shared" si="17"/>
        <v>0</v>
      </c>
      <c r="BG29" s="3">
        <f t="shared" si="17"/>
        <v>0</v>
      </c>
      <c r="BH29" s="3">
        <f t="shared" si="17"/>
        <v>0</v>
      </c>
      <c r="BI29" s="3">
        <f t="shared" si="17"/>
        <v>0</v>
      </c>
      <c r="BJ29" s="3">
        <f t="shared" si="17"/>
        <v>0</v>
      </c>
      <c r="BK29" s="3">
        <f t="shared" si="17"/>
        <v>0</v>
      </c>
      <c r="BL29" s="3">
        <f t="shared" si="17"/>
        <v>0</v>
      </c>
      <c r="BM29" s="3">
        <f t="shared" si="17"/>
        <v>0</v>
      </c>
      <c r="BN29" s="3">
        <f t="shared" si="17"/>
        <v>0</v>
      </c>
      <c r="BO29" s="3">
        <f t="shared" si="17"/>
        <v>0</v>
      </c>
      <c r="BP29" s="3">
        <f t="shared" ref="BP29:CH29" si="18">IF(SUM($C$19:$N$19)=0,0,BO29+BP11)</f>
        <v>0</v>
      </c>
      <c r="BQ29" s="3">
        <f t="shared" si="18"/>
        <v>0</v>
      </c>
      <c r="BR29" s="3">
        <f t="shared" si="18"/>
        <v>0</v>
      </c>
      <c r="BS29" s="3">
        <f t="shared" si="18"/>
        <v>0</v>
      </c>
      <c r="BT29" s="3">
        <f t="shared" si="18"/>
        <v>0</v>
      </c>
      <c r="BU29" s="3">
        <f t="shared" si="18"/>
        <v>0</v>
      </c>
      <c r="BV29" s="3">
        <f t="shared" si="18"/>
        <v>0</v>
      </c>
      <c r="BW29" s="3">
        <f t="shared" si="18"/>
        <v>0</v>
      </c>
      <c r="BX29" s="3">
        <f t="shared" si="18"/>
        <v>0</v>
      </c>
      <c r="BY29" s="3">
        <f t="shared" si="18"/>
        <v>0</v>
      </c>
      <c r="BZ29" s="3">
        <f t="shared" si="18"/>
        <v>0</v>
      </c>
      <c r="CA29" s="3">
        <f t="shared" si="18"/>
        <v>0</v>
      </c>
      <c r="CB29" s="3">
        <f t="shared" si="18"/>
        <v>0</v>
      </c>
      <c r="CC29" s="3">
        <f t="shared" si="18"/>
        <v>0</v>
      </c>
      <c r="CD29" s="3">
        <f t="shared" si="18"/>
        <v>0</v>
      </c>
      <c r="CE29" s="3">
        <f t="shared" si="18"/>
        <v>0</v>
      </c>
      <c r="CF29" s="3">
        <f t="shared" si="18"/>
        <v>0</v>
      </c>
      <c r="CG29" s="3">
        <f t="shared" si="18"/>
        <v>0</v>
      </c>
      <c r="CH29" s="12">
        <f t="shared" si="18"/>
        <v>0</v>
      </c>
    </row>
    <row r="30" spans="1:86" x14ac:dyDescent="0.3">
      <c r="A30" s="545"/>
      <c r="B30" s="11" t="str">
        <f t="shared" si="4"/>
        <v>Lighting</v>
      </c>
      <c r="C30" s="3">
        <f t="shared" si="4"/>
        <v>0</v>
      </c>
      <c r="D30" s="3">
        <f t="shared" ref="D30:BO30" si="19">IF(SUM($C$19:$N$19)=0,0,C30+D12)</f>
        <v>102392.08717000001</v>
      </c>
      <c r="E30" s="3">
        <f t="shared" si="19"/>
        <v>102392.08717000001</v>
      </c>
      <c r="F30" s="3">
        <f t="shared" si="19"/>
        <v>310597.43437000003</v>
      </c>
      <c r="G30" s="3">
        <f t="shared" si="19"/>
        <v>310597.43437000003</v>
      </c>
      <c r="H30" s="3">
        <f t="shared" si="19"/>
        <v>310597.43437000003</v>
      </c>
      <c r="I30" s="3">
        <f t="shared" si="19"/>
        <v>330259.81001086917</v>
      </c>
      <c r="J30" s="3">
        <f t="shared" si="19"/>
        <v>330259.81001086917</v>
      </c>
      <c r="K30" s="3">
        <f t="shared" si="19"/>
        <v>330259.81001086917</v>
      </c>
      <c r="L30" s="3">
        <f t="shared" si="19"/>
        <v>330259.81001086917</v>
      </c>
      <c r="M30" s="3">
        <f t="shared" si="19"/>
        <v>330259.81001086917</v>
      </c>
      <c r="N30" s="3">
        <f t="shared" si="19"/>
        <v>330259.81001086917</v>
      </c>
      <c r="O30" s="3">
        <f t="shared" si="19"/>
        <v>330259.81001086917</v>
      </c>
      <c r="P30" s="3">
        <f t="shared" si="19"/>
        <v>330259.81001086917</v>
      </c>
      <c r="Q30" s="3">
        <f t="shared" si="19"/>
        <v>330259.81001086917</v>
      </c>
      <c r="R30" s="3">
        <f t="shared" si="19"/>
        <v>330259.81001086917</v>
      </c>
      <c r="S30" s="3">
        <f t="shared" si="19"/>
        <v>330259.81001086917</v>
      </c>
      <c r="T30" s="3">
        <f t="shared" si="19"/>
        <v>330259.81001086917</v>
      </c>
      <c r="U30" s="3">
        <f t="shared" si="19"/>
        <v>330259.81001086917</v>
      </c>
      <c r="V30" s="3">
        <f t="shared" si="19"/>
        <v>330259.81001086917</v>
      </c>
      <c r="W30" s="3">
        <f t="shared" si="19"/>
        <v>330259.81001086917</v>
      </c>
      <c r="X30" s="3">
        <f t="shared" si="19"/>
        <v>330259.81001086917</v>
      </c>
      <c r="Y30" s="3">
        <f t="shared" si="19"/>
        <v>330259.81001086917</v>
      </c>
      <c r="Z30" s="3">
        <f t="shared" si="19"/>
        <v>330259.81001086917</v>
      </c>
      <c r="AA30" s="3">
        <f t="shared" si="19"/>
        <v>330259.81001086917</v>
      </c>
      <c r="AB30" s="3">
        <f t="shared" si="19"/>
        <v>330259.81001086917</v>
      </c>
      <c r="AC30" s="3">
        <f t="shared" si="19"/>
        <v>330259.81001086917</v>
      </c>
      <c r="AD30" s="3">
        <f t="shared" si="19"/>
        <v>330259.81001086917</v>
      </c>
      <c r="AE30" s="3">
        <f t="shared" si="19"/>
        <v>330259.81001086917</v>
      </c>
      <c r="AF30" s="3">
        <f t="shared" si="19"/>
        <v>330259.81001086917</v>
      </c>
      <c r="AG30" s="3">
        <f t="shared" si="19"/>
        <v>330259.81001086917</v>
      </c>
      <c r="AH30" s="3">
        <f t="shared" si="19"/>
        <v>330259.81001086917</v>
      </c>
      <c r="AI30" s="3">
        <f t="shared" si="19"/>
        <v>330259.81001086917</v>
      </c>
      <c r="AJ30" s="3">
        <f t="shared" si="19"/>
        <v>330259.81001086917</v>
      </c>
      <c r="AK30" s="3">
        <f t="shared" si="19"/>
        <v>330259.81001086917</v>
      </c>
      <c r="AL30" s="3">
        <f t="shared" si="19"/>
        <v>330259.81001086917</v>
      </c>
      <c r="AM30" s="3">
        <f t="shared" si="19"/>
        <v>330259.81001086917</v>
      </c>
      <c r="AN30" s="3">
        <f t="shared" si="19"/>
        <v>330259.81001086917</v>
      </c>
      <c r="AO30" s="3">
        <f t="shared" si="19"/>
        <v>330259.81001086917</v>
      </c>
      <c r="AP30" s="3">
        <f t="shared" si="19"/>
        <v>330259.81001086917</v>
      </c>
      <c r="AQ30" s="3">
        <f t="shared" si="19"/>
        <v>330259.81001086917</v>
      </c>
      <c r="AR30" s="3">
        <f t="shared" si="19"/>
        <v>330259.81001086917</v>
      </c>
      <c r="AS30" s="3">
        <f t="shared" si="19"/>
        <v>330259.81001086917</v>
      </c>
      <c r="AT30" s="3">
        <f t="shared" si="19"/>
        <v>330259.81001086917</v>
      </c>
      <c r="AU30" s="3">
        <f t="shared" si="19"/>
        <v>330259.81001086917</v>
      </c>
      <c r="AV30" s="3">
        <f t="shared" si="19"/>
        <v>330259.81001086917</v>
      </c>
      <c r="AW30" s="3">
        <f t="shared" si="19"/>
        <v>330259.81001086917</v>
      </c>
      <c r="AX30" s="3">
        <f t="shared" si="19"/>
        <v>330259.81001086917</v>
      </c>
      <c r="AY30" s="3">
        <f t="shared" si="19"/>
        <v>330259.81001086917</v>
      </c>
      <c r="AZ30" s="3">
        <f t="shared" si="19"/>
        <v>330259.81001086917</v>
      </c>
      <c r="BA30" s="3">
        <f t="shared" si="19"/>
        <v>330259.81001086917</v>
      </c>
      <c r="BB30" s="3">
        <f t="shared" si="19"/>
        <v>330259.81001086917</v>
      </c>
      <c r="BC30" s="3">
        <f t="shared" si="19"/>
        <v>330259.81001086917</v>
      </c>
      <c r="BD30" s="3">
        <f t="shared" si="19"/>
        <v>330259.81001086917</v>
      </c>
      <c r="BE30" s="3">
        <f t="shared" si="19"/>
        <v>330259.81001086917</v>
      </c>
      <c r="BF30" s="3">
        <f t="shared" si="19"/>
        <v>330259.81001086917</v>
      </c>
      <c r="BG30" s="3">
        <f t="shared" si="19"/>
        <v>330259.81001086917</v>
      </c>
      <c r="BH30" s="3">
        <f t="shared" si="19"/>
        <v>330259.81001086917</v>
      </c>
      <c r="BI30" s="3">
        <f t="shared" si="19"/>
        <v>330259.81001086917</v>
      </c>
      <c r="BJ30" s="3">
        <f t="shared" si="19"/>
        <v>330259.81001086917</v>
      </c>
      <c r="BK30" s="3">
        <f t="shared" si="19"/>
        <v>330259.81001086917</v>
      </c>
      <c r="BL30" s="3">
        <f t="shared" si="19"/>
        <v>330259.81001086917</v>
      </c>
      <c r="BM30" s="3">
        <f t="shared" si="19"/>
        <v>330259.81001086917</v>
      </c>
      <c r="BN30" s="3">
        <f t="shared" si="19"/>
        <v>330259.81001086917</v>
      </c>
      <c r="BO30" s="3">
        <f t="shared" si="19"/>
        <v>330259.81001086917</v>
      </c>
      <c r="BP30" s="3">
        <f t="shared" ref="BP30:CH30" si="20">IF(SUM($C$19:$N$19)=0,0,BO30+BP12)</f>
        <v>330259.81001086917</v>
      </c>
      <c r="BQ30" s="3">
        <f t="shared" si="20"/>
        <v>330259.81001086917</v>
      </c>
      <c r="BR30" s="3">
        <f t="shared" si="20"/>
        <v>330259.81001086917</v>
      </c>
      <c r="BS30" s="3">
        <f t="shared" si="20"/>
        <v>330259.81001086917</v>
      </c>
      <c r="BT30" s="3">
        <f t="shared" si="20"/>
        <v>330259.81001086917</v>
      </c>
      <c r="BU30" s="3">
        <f t="shared" si="20"/>
        <v>330259.81001086917</v>
      </c>
      <c r="BV30" s="3">
        <f t="shared" si="20"/>
        <v>330259.81001086917</v>
      </c>
      <c r="BW30" s="3">
        <f t="shared" si="20"/>
        <v>330259.81001086917</v>
      </c>
      <c r="BX30" s="3">
        <f t="shared" si="20"/>
        <v>330259.81001086917</v>
      </c>
      <c r="BY30" s="3">
        <f t="shared" si="20"/>
        <v>330259.81001086917</v>
      </c>
      <c r="BZ30" s="3">
        <f t="shared" si="20"/>
        <v>330259.81001086917</v>
      </c>
      <c r="CA30" s="3">
        <f t="shared" si="20"/>
        <v>330259.81001086917</v>
      </c>
      <c r="CB30" s="3">
        <f t="shared" si="20"/>
        <v>330259.81001086917</v>
      </c>
      <c r="CC30" s="3">
        <f t="shared" si="20"/>
        <v>330259.81001086917</v>
      </c>
      <c r="CD30" s="3">
        <f t="shared" si="20"/>
        <v>330259.81001086917</v>
      </c>
      <c r="CE30" s="3">
        <f t="shared" si="20"/>
        <v>330259.81001086917</v>
      </c>
      <c r="CF30" s="3">
        <f t="shared" si="20"/>
        <v>330259.81001086917</v>
      </c>
      <c r="CG30" s="3">
        <f t="shared" si="20"/>
        <v>330259.81001086917</v>
      </c>
      <c r="CH30" s="12">
        <f t="shared" si="20"/>
        <v>330259.81001086917</v>
      </c>
    </row>
    <row r="31" spans="1:86" x14ac:dyDescent="0.3">
      <c r="A31" s="545"/>
      <c r="B31" s="11" t="str">
        <f t="shared" si="4"/>
        <v>Miscellaneous</v>
      </c>
      <c r="C31" s="3">
        <f t="shared" si="4"/>
        <v>0</v>
      </c>
      <c r="D31" s="3">
        <f t="shared" ref="D31:BO31" si="21">IF(SUM($C$19:$N$19)=0,0,C31+D13)</f>
        <v>0</v>
      </c>
      <c r="E31" s="3">
        <f t="shared" si="21"/>
        <v>0</v>
      </c>
      <c r="F31" s="3">
        <f t="shared" si="21"/>
        <v>0</v>
      </c>
      <c r="G31" s="3">
        <f t="shared" si="21"/>
        <v>0</v>
      </c>
      <c r="H31" s="3">
        <f t="shared" si="21"/>
        <v>0</v>
      </c>
      <c r="I31" s="3">
        <f t="shared" si="21"/>
        <v>0</v>
      </c>
      <c r="J31" s="3">
        <f t="shared" si="21"/>
        <v>0</v>
      </c>
      <c r="K31" s="3">
        <f t="shared" si="21"/>
        <v>0</v>
      </c>
      <c r="L31" s="3">
        <f t="shared" si="21"/>
        <v>0</v>
      </c>
      <c r="M31" s="3">
        <f t="shared" si="21"/>
        <v>0</v>
      </c>
      <c r="N31" s="3">
        <f t="shared" si="21"/>
        <v>0</v>
      </c>
      <c r="O31" s="3">
        <f t="shared" si="21"/>
        <v>0</v>
      </c>
      <c r="P31" s="3">
        <f t="shared" si="21"/>
        <v>0</v>
      </c>
      <c r="Q31" s="3">
        <f t="shared" si="21"/>
        <v>0</v>
      </c>
      <c r="R31" s="3">
        <f t="shared" si="21"/>
        <v>0</v>
      </c>
      <c r="S31" s="3">
        <f t="shared" si="21"/>
        <v>0</v>
      </c>
      <c r="T31" s="3">
        <f t="shared" si="21"/>
        <v>0</v>
      </c>
      <c r="U31" s="3">
        <f t="shared" si="21"/>
        <v>0</v>
      </c>
      <c r="V31" s="3">
        <f t="shared" si="21"/>
        <v>0</v>
      </c>
      <c r="W31" s="3">
        <f t="shared" si="21"/>
        <v>0</v>
      </c>
      <c r="X31" s="3">
        <f t="shared" si="21"/>
        <v>0</v>
      </c>
      <c r="Y31" s="3">
        <f t="shared" si="21"/>
        <v>0</v>
      </c>
      <c r="Z31" s="3">
        <f t="shared" si="21"/>
        <v>0</v>
      </c>
      <c r="AA31" s="3">
        <f t="shared" si="21"/>
        <v>0</v>
      </c>
      <c r="AB31" s="3">
        <f t="shared" si="21"/>
        <v>0</v>
      </c>
      <c r="AC31" s="3">
        <f t="shared" si="21"/>
        <v>0</v>
      </c>
      <c r="AD31" s="3">
        <f t="shared" si="21"/>
        <v>0</v>
      </c>
      <c r="AE31" s="3">
        <f t="shared" si="21"/>
        <v>0</v>
      </c>
      <c r="AF31" s="3">
        <f t="shared" si="21"/>
        <v>0</v>
      </c>
      <c r="AG31" s="3">
        <f t="shared" si="21"/>
        <v>0</v>
      </c>
      <c r="AH31" s="3">
        <f t="shared" si="21"/>
        <v>0</v>
      </c>
      <c r="AI31" s="3">
        <f t="shared" si="21"/>
        <v>0</v>
      </c>
      <c r="AJ31" s="3">
        <f t="shared" si="21"/>
        <v>0</v>
      </c>
      <c r="AK31" s="3">
        <f t="shared" si="21"/>
        <v>0</v>
      </c>
      <c r="AL31" s="3">
        <f t="shared" si="21"/>
        <v>0</v>
      </c>
      <c r="AM31" s="3">
        <f t="shared" si="21"/>
        <v>0</v>
      </c>
      <c r="AN31" s="3">
        <f t="shared" si="21"/>
        <v>0</v>
      </c>
      <c r="AO31" s="3">
        <f t="shared" si="21"/>
        <v>0</v>
      </c>
      <c r="AP31" s="3">
        <f t="shared" si="21"/>
        <v>0</v>
      </c>
      <c r="AQ31" s="3">
        <f t="shared" si="21"/>
        <v>0</v>
      </c>
      <c r="AR31" s="3">
        <f t="shared" si="21"/>
        <v>0</v>
      </c>
      <c r="AS31" s="3">
        <f t="shared" si="21"/>
        <v>0</v>
      </c>
      <c r="AT31" s="3">
        <f t="shared" si="21"/>
        <v>0</v>
      </c>
      <c r="AU31" s="3">
        <f t="shared" si="21"/>
        <v>0</v>
      </c>
      <c r="AV31" s="3">
        <f t="shared" si="21"/>
        <v>0</v>
      </c>
      <c r="AW31" s="3">
        <f t="shared" si="21"/>
        <v>0</v>
      </c>
      <c r="AX31" s="3">
        <f t="shared" si="21"/>
        <v>0</v>
      </c>
      <c r="AY31" s="3">
        <f t="shared" si="21"/>
        <v>0</v>
      </c>
      <c r="AZ31" s="3">
        <f t="shared" si="21"/>
        <v>0</v>
      </c>
      <c r="BA31" s="3">
        <f t="shared" si="21"/>
        <v>0</v>
      </c>
      <c r="BB31" s="3">
        <f t="shared" si="21"/>
        <v>0</v>
      </c>
      <c r="BC31" s="3">
        <f t="shared" si="21"/>
        <v>0</v>
      </c>
      <c r="BD31" s="3">
        <f t="shared" si="21"/>
        <v>0</v>
      </c>
      <c r="BE31" s="3">
        <f t="shared" si="21"/>
        <v>0</v>
      </c>
      <c r="BF31" s="3">
        <f t="shared" si="21"/>
        <v>0</v>
      </c>
      <c r="BG31" s="3">
        <f t="shared" si="21"/>
        <v>0</v>
      </c>
      <c r="BH31" s="3">
        <f t="shared" si="21"/>
        <v>0</v>
      </c>
      <c r="BI31" s="3">
        <f t="shared" si="21"/>
        <v>0</v>
      </c>
      <c r="BJ31" s="3">
        <f t="shared" si="21"/>
        <v>0</v>
      </c>
      <c r="BK31" s="3">
        <f t="shared" si="21"/>
        <v>0</v>
      </c>
      <c r="BL31" s="3">
        <f t="shared" si="21"/>
        <v>0</v>
      </c>
      <c r="BM31" s="3">
        <f t="shared" si="21"/>
        <v>0</v>
      </c>
      <c r="BN31" s="3">
        <f t="shared" si="21"/>
        <v>0</v>
      </c>
      <c r="BO31" s="3">
        <f t="shared" si="21"/>
        <v>0</v>
      </c>
      <c r="BP31" s="3">
        <f t="shared" ref="BP31:CH31" si="22">IF(SUM($C$19:$N$19)=0,0,BO31+BP13)</f>
        <v>0</v>
      </c>
      <c r="BQ31" s="3">
        <f t="shared" si="22"/>
        <v>0</v>
      </c>
      <c r="BR31" s="3">
        <f t="shared" si="22"/>
        <v>0</v>
      </c>
      <c r="BS31" s="3">
        <f t="shared" si="22"/>
        <v>0</v>
      </c>
      <c r="BT31" s="3">
        <f t="shared" si="22"/>
        <v>0</v>
      </c>
      <c r="BU31" s="3">
        <f t="shared" si="22"/>
        <v>0</v>
      </c>
      <c r="BV31" s="3">
        <f t="shared" si="22"/>
        <v>0</v>
      </c>
      <c r="BW31" s="3">
        <f t="shared" si="22"/>
        <v>0</v>
      </c>
      <c r="BX31" s="3">
        <f t="shared" si="22"/>
        <v>0</v>
      </c>
      <c r="BY31" s="3">
        <f t="shared" si="22"/>
        <v>0</v>
      </c>
      <c r="BZ31" s="3">
        <f t="shared" si="22"/>
        <v>0</v>
      </c>
      <c r="CA31" s="3">
        <f t="shared" si="22"/>
        <v>0</v>
      </c>
      <c r="CB31" s="3">
        <f t="shared" si="22"/>
        <v>0</v>
      </c>
      <c r="CC31" s="3">
        <f t="shared" si="22"/>
        <v>0</v>
      </c>
      <c r="CD31" s="3">
        <f t="shared" si="22"/>
        <v>0</v>
      </c>
      <c r="CE31" s="3">
        <f t="shared" si="22"/>
        <v>0</v>
      </c>
      <c r="CF31" s="3">
        <f t="shared" si="22"/>
        <v>0</v>
      </c>
      <c r="CG31" s="3">
        <f t="shared" si="22"/>
        <v>0</v>
      </c>
      <c r="CH31" s="12">
        <f t="shared" si="22"/>
        <v>0</v>
      </c>
    </row>
    <row r="32" spans="1:86" ht="15" customHeight="1" x14ac:dyDescent="0.3">
      <c r="A32" s="545"/>
      <c r="B32" s="11" t="str">
        <f t="shared" si="4"/>
        <v>Motors</v>
      </c>
      <c r="C32" s="3">
        <f t="shared" si="4"/>
        <v>0</v>
      </c>
      <c r="D32" s="3">
        <f t="shared" ref="D32:BO32" si="23">IF(SUM($C$19:$N$19)=0,0,C32+D14)</f>
        <v>0</v>
      </c>
      <c r="E32" s="3">
        <f t="shared" si="23"/>
        <v>0</v>
      </c>
      <c r="F32" s="3">
        <f t="shared" si="23"/>
        <v>0</v>
      </c>
      <c r="G32" s="3">
        <f t="shared" si="23"/>
        <v>0</v>
      </c>
      <c r="H32" s="3">
        <f t="shared" si="23"/>
        <v>0</v>
      </c>
      <c r="I32" s="3">
        <f t="shared" si="23"/>
        <v>0</v>
      </c>
      <c r="J32" s="3">
        <f t="shared" si="23"/>
        <v>0</v>
      </c>
      <c r="K32" s="3">
        <f t="shared" si="23"/>
        <v>0</v>
      </c>
      <c r="L32" s="3">
        <f t="shared" si="23"/>
        <v>0</v>
      </c>
      <c r="M32" s="3">
        <f t="shared" si="23"/>
        <v>0</v>
      </c>
      <c r="N32" s="3">
        <f t="shared" si="23"/>
        <v>0</v>
      </c>
      <c r="O32" s="3">
        <f t="shared" si="23"/>
        <v>0</v>
      </c>
      <c r="P32" s="3">
        <f t="shared" si="23"/>
        <v>0</v>
      </c>
      <c r="Q32" s="3">
        <f t="shared" si="23"/>
        <v>0</v>
      </c>
      <c r="R32" s="3">
        <f t="shared" si="23"/>
        <v>0</v>
      </c>
      <c r="S32" s="3">
        <f t="shared" si="23"/>
        <v>0</v>
      </c>
      <c r="T32" s="3">
        <f t="shared" si="23"/>
        <v>0</v>
      </c>
      <c r="U32" s="3">
        <f t="shared" si="23"/>
        <v>0</v>
      </c>
      <c r="V32" s="3">
        <f t="shared" si="23"/>
        <v>0</v>
      </c>
      <c r="W32" s="3">
        <f t="shared" si="23"/>
        <v>0</v>
      </c>
      <c r="X32" s="3">
        <f t="shared" si="23"/>
        <v>0</v>
      </c>
      <c r="Y32" s="3">
        <f t="shared" si="23"/>
        <v>0</v>
      </c>
      <c r="Z32" s="3">
        <f t="shared" si="23"/>
        <v>0</v>
      </c>
      <c r="AA32" s="3">
        <f t="shared" si="23"/>
        <v>0</v>
      </c>
      <c r="AB32" s="3">
        <f t="shared" si="23"/>
        <v>0</v>
      </c>
      <c r="AC32" s="3">
        <f t="shared" si="23"/>
        <v>0</v>
      </c>
      <c r="AD32" s="3">
        <f t="shared" si="23"/>
        <v>0</v>
      </c>
      <c r="AE32" s="3">
        <f t="shared" si="23"/>
        <v>0</v>
      </c>
      <c r="AF32" s="3">
        <f t="shared" si="23"/>
        <v>0</v>
      </c>
      <c r="AG32" s="3">
        <f t="shared" si="23"/>
        <v>0</v>
      </c>
      <c r="AH32" s="3">
        <f t="shared" si="23"/>
        <v>0</v>
      </c>
      <c r="AI32" s="3">
        <f t="shared" si="23"/>
        <v>0</v>
      </c>
      <c r="AJ32" s="3">
        <f t="shared" si="23"/>
        <v>0</v>
      </c>
      <c r="AK32" s="3">
        <f t="shared" si="23"/>
        <v>0</v>
      </c>
      <c r="AL32" s="3">
        <f t="shared" si="23"/>
        <v>0</v>
      </c>
      <c r="AM32" s="3">
        <f t="shared" si="23"/>
        <v>0</v>
      </c>
      <c r="AN32" s="3">
        <f t="shared" si="23"/>
        <v>0</v>
      </c>
      <c r="AO32" s="3">
        <f t="shared" si="23"/>
        <v>0</v>
      </c>
      <c r="AP32" s="3">
        <f t="shared" si="23"/>
        <v>0</v>
      </c>
      <c r="AQ32" s="3">
        <f t="shared" si="23"/>
        <v>0</v>
      </c>
      <c r="AR32" s="3">
        <f t="shared" si="23"/>
        <v>0</v>
      </c>
      <c r="AS32" s="3">
        <f t="shared" si="23"/>
        <v>0</v>
      </c>
      <c r="AT32" s="3">
        <f t="shared" si="23"/>
        <v>0</v>
      </c>
      <c r="AU32" s="3">
        <f t="shared" si="23"/>
        <v>0</v>
      </c>
      <c r="AV32" s="3">
        <f t="shared" si="23"/>
        <v>0</v>
      </c>
      <c r="AW32" s="3">
        <f t="shared" si="23"/>
        <v>0</v>
      </c>
      <c r="AX32" s="3">
        <f t="shared" si="23"/>
        <v>0</v>
      </c>
      <c r="AY32" s="3">
        <f t="shared" si="23"/>
        <v>0</v>
      </c>
      <c r="AZ32" s="3">
        <f t="shared" si="23"/>
        <v>0</v>
      </c>
      <c r="BA32" s="3">
        <f t="shared" si="23"/>
        <v>0</v>
      </c>
      <c r="BB32" s="3">
        <f t="shared" si="23"/>
        <v>0</v>
      </c>
      <c r="BC32" s="3">
        <f t="shared" si="23"/>
        <v>0</v>
      </c>
      <c r="BD32" s="3">
        <f t="shared" si="23"/>
        <v>0</v>
      </c>
      <c r="BE32" s="3">
        <f t="shared" si="23"/>
        <v>0</v>
      </c>
      <c r="BF32" s="3">
        <f t="shared" si="23"/>
        <v>0</v>
      </c>
      <c r="BG32" s="3">
        <f t="shared" si="23"/>
        <v>0</v>
      </c>
      <c r="BH32" s="3">
        <f t="shared" si="23"/>
        <v>0</v>
      </c>
      <c r="BI32" s="3">
        <f t="shared" si="23"/>
        <v>0</v>
      </c>
      <c r="BJ32" s="3">
        <f t="shared" si="23"/>
        <v>0</v>
      </c>
      <c r="BK32" s="3">
        <f t="shared" si="23"/>
        <v>0</v>
      </c>
      <c r="BL32" s="3">
        <f t="shared" si="23"/>
        <v>0</v>
      </c>
      <c r="BM32" s="3">
        <f t="shared" si="23"/>
        <v>0</v>
      </c>
      <c r="BN32" s="3">
        <f t="shared" si="23"/>
        <v>0</v>
      </c>
      <c r="BO32" s="3">
        <f t="shared" si="23"/>
        <v>0</v>
      </c>
      <c r="BP32" s="3">
        <f t="shared" ref="BP32:CH32" si="24">IF(SUM($C$19:$N$19)=0,0,BO32+BP14)</f>
        <v>0</v>
      </c>
      <c r="BQ32" s="3">
        <f t="shared" si="24"/>
        <v>0</v>
      </c>
      <c r="BR32" s="3">
        <f t="shared" si="24"/>
        <v>0</v>
      </c>
      <c r="BS32" s="3">
        <f t="shared" si="24"/>
        <v>0</v>
      </c>
      <c r="BT32" s="3">
        <f t="shared" si="24"/>
        <v>0</v>
      </c>
      <c r="BU32" s="3">
        <f t="shared" si="24"/>
        <v>0</v>
      </c>
      <c r="BV32" s="3">
        <f t="shared" si="24"/>
        <v>0</v>
      </c>
      <c r="BW32" s="3">
        <f t="shared" si="24"/>
        <v>0</v>
      </c>
      <c r="BX32" s="3">
        <f t="shared" si="24"/>
        <v>0</v>
      </c>
      <c r="BY32" s="3">
        <f t="shared" si="24"/>
        <v>0</v>
      </c>
      <c r="BZ32" s="3">
        <f t="shared" si="24"/>
        <v>0</v>
      </c>
      <c r="CA32" s="3">
        <f t="shared" si="24"/>
        <v>0</v>
      </c>
      <c r="CB32" s="3">
        <f t="shared" si="24"/>
        <v>0</v>
      </c>
      <c r="CC32" s="3">
        <f t="shared" si="24"/>
        <v>0</v>
      </c>
      <c r="CD32" s="3">
        <f t="shared" si="24"/>
        <v>0</v>
      </c>
      <c r="CE32" s="3">
        <f t="shared" si="24"/>
        <v>0</v>
      </c>
      <c r="CF32" s="3">
        <f t="shared" si="24"/>
        <v>0</v>
      </c>
      <c r="CG32" s="3">
        <f t="shared" si="24"/>
        <v>0</v>
      </c>
      <c r="CH32" s="12">
        <f t="shared" si="24"/>
        <v>0</v>
      </c>
    </row>
    <row r="33" spans="1:86" x14ac:dyDescent="0.3">
      <c r="A33" s="545"/>
      <c r="B33" s="11" t="str">
        <f t="shared" si="4"/>
        <v>Process</v>
      </c>
      <c r="C33" s="3">
        <f t="shared" si="4"/>
        <v>0</v>
      </c>
      <c r="D33" s="3">
        <f t="shared" ref="D33:BO33" si="25">IF(SUM($C$19:$N$19)=0,0,C33+D15)</f>
        <v>0</v>
      </c>
      <c r="E33" s="3">
        <f t="shared" si="25"/>
        <v>0</v>
      </c>
      <c r="F33" s="3">
        <f t="shared" si="25"/>
        <v>0</v>
      </c>
      <c r="G33" s="3">
        <f t="shared" si="25"/>
        <v>0</v>
      </c>
      <c r="H33" s="3">
        <f t="shared" si="25"/>
        <v>0</v>
      </c>
      <c r="I33" s="3">
        <f t="shared" si="25"/>
        <v>0</v>
      </c>
      <c r="J33" s="3">
        <f t="shared" si="25"/>
        <v>0</v>
      </c>
      <c r="K33" s="3">
        <f t="shared" si="25"/>
        <v>0</v>
      </c>
      <c r="L33" s="3">
        <f t="shared" si="25"/>
        <v>0</v>
      </c>
      <c r="M33" s="3">
        <f t="shared" si="25"/>
        <v>0</v>
      </c>
      <c r="N33" s="3">
        <f t="shared" si="25"/>
        <v>0</v>
      </c>
      <c r="O33" s="3">
        <f t="shared" si="25"/>
        <v>0</v>
      </c>
      <c r="P33" s="3">
        <f t="shared" si="25"/>
        <v>0</v>
      </c>
      <c r="Q33" s="3">
        <f t="shared" si="25"/>
        <v>0</v>
      </c>
      <c r="R33" s="3">
        <f t="shared" si="25"/>
        <v>0</v>
      </c>
      <c r="S33" s="3">
        <f t="shared" si="25"/>
        <v>0</v>
      </c>
      <c r="T33" s="3">
        <f t="shared" si="25"/>
        <v>0</v>
      </c>
      <c r="U33" s="3">
        <f t="shared" si="25"/>
        <v>0</v>
      </c>
      <c r="V33" s="3">
        <f t="shared" si="25"/>
        <v>0</v>
      </c>
      <c r="W33" s="3">
        <f t="shared" si="25"/>
        <v>0</v>
      </c>
      <c r="X33" s="3">
        <f t="shared" si="25"/>
        <v>0</v>
      </c>
      <c r="Y33" s="3">
        <f t="shared" si="25"/>
        <v>0</v>
      </c>
      <c r="Z33" s="3">
        <f t="shared" si="25"/>
        <v>0</v>
      </c>
      <c r="AA33" s="3">
        <f t="shared" si="25"/>
        <v>0</v>
      </c>
      <c r="AB33" s="3">
        <f t="shared" si="25"/>
        <v>0</v>
      </c>
      <c r="AC33" s="3">
        <f t="shared" si="25"/>
        <v>0</v>
      </c>
      <c r="AD33" s="3">
        <f t="shared" si="25"/>
        <v>0</v>
      </c>
      <c r="AE33" s="3">
        <f t="shared" si="25"/>
        <v>0</v>
      </c>
      <c r="AF33" s="3">
        <f t="shared" si="25"/>
        <v>0</v>
      </c>
      <c r="AG33" s="3">
        <f t="shared" si="25"/>
        <v>0</v>
      </c>
      <c r="AH33" s="3">
        <f t="shared" si="25"/>
        <v>0</v>
      </c>
      <c r="AI33" s="3">
        <f t="shared" si="25"/>
        <v>0</v>
      </c>
      <c r="AJ33" s="3">
        <f t="shared" si="25"/>
        <v>0</v>
      </c>
      <c r="AK33" s="3">
        <f t="shared" si="25"/>
        <v>0</v>
      </c>
      <c r="AL33" s="3">
        <f t="shared" si="25"/>
        <v>0</v>
      </c>
      <c r="AM33" s="3">
        <f t="shared" si="25"/>
        <v>0</v>
      </c>
      <c r="AN33" s="3">
        <f t="shared" si="25"/>
        <v>0</v>
      </c>
      <c r="AO33" s="3">
        <f t="shared" si="25"/>
        <v>0</v>
      </c>
      <c r="AP33" s="3">
        <f t="shared" si="25"/>
        <v>0</v>
      </c>
      <c r="AQ33" s="3">
        <f t="shared" si="25"/>
        <v>0</v>
      </c>
      <c r="AR33" s="3">
        <f t="shared" si="25"/>
        <v>0</v>
      </c>
      <c r="AS33" s="3">
        <f t="shared" si="25"/>
        <v>0</v>
      </c>
      <c r="AT33" s="3">
        <f t="shared" si="25"/>
        <v>0</v>
      </c>
      <c r="AU33" s="3">
        <f t="shared" si="25"/>
        <v>0</v>
      </c>
      <c r="AV33" s="3">
        <f t="shared" si="25"/>
        <v>0</v>
      </c>
      <c r="AW33" s="3">
        <f t="shared" si="25"/>
        <v>0</v>
      </c>
      <c r="AX33" s="3">
        <f t="shared" si="25"/>
        <v>0</v>
      </c>
      <c r="AY33" s="3">
        <f t="shared" si="25"/>
        <v>0</v>
      </c>
      <c r="AZ33" s="3">
        <f t="shared" si="25"/>
        <v>0</v>
      </c>
      <c r="BA33" s="3">
        <f t="shared" si="25"/>
        <v>0</v>
      </c>
      <c r="BB33" s="3">
        <f t="shared" si="25"/>
        <v>0</v>
      </c>
      <c r="BC33" s="3">
        <f t="shared" si="25"/>
        <v>0</v>
      </c>
      <c r="BD33" s="3">
        <f t="shared" si="25"/>
        <v>0</v>
      </c>
      <c r="BE33" s="3">
        <f t="shared" si="25"/>
        <v>0</v>
      </c>
      <c r="BF33" s="3">
        <f t="shared" si="25"/>
        <v>0</v>
      </c>
      <c r="BG33" s="3">
        <f t="shared" si="25"/>
        <v>0</v>
      </c>
      <c r="BH33" s="3">
        <f t="shared" si="25"/>
        <v>0</v>
      </c>
      <c r="BI33" s="3">
        <f t="shared" si="25"/>
        <v>0</v>
      </c>
      <c r="BJ33" s="3">
        <f t="shared" si="25"/>
        <v>0</v>
      </c>
      <c r="BK33" s="3">
        <f t="shared" si="25"/>
        <v>0</v>
      </c>
      <c r="BL33" s="3">
        <f t="shared" si="25"/>
        <v>0</v>
      </c>
      <c r="BM33" s="3">
        <f t="shared" si="25"/>
        <v>0</v>
      </c>
      <c r="BN33" s="3">
        <f t="shared" si="25"/>
        <v>0</v>
      </c>
      <c r="BO33" s="3">
        <f t="shared" si="25"/>
        <v>0</v>
      </c>
      <c r="BP33" s="3">
        <f t="shared" ref="BP33:CH33" si="26">IF(SUM($C$19:$N$19)=0,0,BO33+BP15)</f>
        <v>0</v>
      </c>
      <c r="BQ33" s="3">
        <f t="shared" si="26"/>
        <v>0</v>
      </c>
      <c r="BR33" s="3">
        <f t="shared" si="26"/>
        <v>0</v>
      </c>
      <c r="BS33" s="3">
        <f t="shared" si="26"/>
        <v>0</v>
      </c>
      <c r="BT33" s="3">
        <f t="shared" si="26"/>
        <v>0</v>
      </c>
      <c r="BU33" s="3">
        <f t="shared" si="26"/>
        <v>0</v>
      </c>
      <c r="BV33" s="3">
        <f t="shared" si="26"/>
        <v>0</v>
      </c>
      <c r="BW33" s="3">
        <f t="shared" si="26"/>
        <v>0</v>
      </c>
      <c r="BX33" s="3">
        <f t="shared" si="26"/>
        <v>0</v>
      </c>
      <c r="BY33" s="3">
        <f t="shared" si="26"/>
        <v>0</v>
      </c>
      <c r="BZ33" s="3">
        <f t="shared" si="26"/>
        <v>0</v>
      </c>
      <c r="CA33" s="3">
        <f t="shared" si="26"/>
        <v>0</v>
      </c>
      <c r="CB33" s="3">
        <f t="shared" si="26"/>
        <v>0</v>
      </c>
      <c r="CC33" s="3">
        <f t="shared" si="26"/>
        <v>0</v>
      </c>
      <c r="CD33" s="3">
        <f t="shared" si="26"/>
        <v>0</v>
      </c>
      <c r="CE33" s="3">
        <f t="shared" si="26"/>
        <v>0</v>
      </c>
      <c r="CF33" s="3">
        <f t="shared" si="26"/>
        <v>0</v>
      </c>
      <c r="CG33" s="3">
        <f t="shared" si="26"/>
        <v>0</v>
      </c>
      <c r="CH33" s="12">
        <f t="shared" si="26"/>
        <v>0</v>
      </c>
    </row>
    <row r="34" spans="1:86" x14ac:dyDescent="0.3">
      <c r="A34" s="545"/>
      <c r="B34" s="11" t="str">
        <f t="shared" si="4"/>
        <v>Refrigeration</v>
      </c>
      <c r="C34" s="3">
        <f t="shared" si="4"/>
        <v>0</v>
      </c>
      <c r="D34" s="3">
        <f t="shared" ref="D34:BO34" si="27">IF(SUM($C$19:$N$19)=0,0,C34+D16)</f>
        <v>0</v>
      </c>
      <c r="E34" s="3">
        <f t="shared" si="27"/>
        <v>0</v>
      </c>
      <c r="F34" s="3">
        <f t="shared" si="27"/>
        <v>0</v>
      </c>
      <c r="G34" s="3">
        <f t="shared" si="27"/>
        <v>0</v>
      </c>
      <c r="H34" s="3">
        <f t="shared" si="27"/>
        <v>0</v>
      </c>
      <c r="I34" s="3">
        <f t="shared" si="27"/>
        <v>0</v>
      </c>
      <c r="J34" s="3">
        <f t="shared" si="27"/>
        <v>0</v>
      </c>
      <c r="K34" s="3">
        <f t="shared" si="27"/>
        <v>0</v>
      </c>
      <c r="L34" s="3">
        <f t="shared" si="27"/>
        <v>0</v>
      </c>
      <c r="M34" s="3">
        <f t="shared" si="27"/>
        <v>0</v>
      </c>
      <c r="N34" s="3">
        <f t="shared" si="27"/>
        <v>0</v>
      </c>
      <c r="O34" s="3">
        <f t="shared" si="27"/>
        <v>0</v>
      </c>
      <c r="P34" s="3">
        <f t="shared" si="27"/>
        <v>0</v>
      </c>
      <c r="Q34" s="3">
        <f t="shared" si="27"/>
        <v>0</v>
      </c>
      <c r="R34" s="3">
        <f t="shared" si="27"/>
        <v>0</v>
      </c>
      <c r="S34" s="3">
        <f t="shared" si="27"/>
        <v>0</v>
      </c>
      <c r="T34" s="3">
        <f t="shared" si="27"/>
        <v>0</v>
      </c>
      <c r="U34" s="3">
        <f t="shared" si="27"/>
        <v>0</v>
      </c>
      <c r="V34" s="3">
        <f t="shared" si="27"/>
        <v>0</v>
      </c>
      <c r="W34" s="3">
        <f t="shared" si="27"/>
        <v>0</v>
      </c>
      <c r="X34" s="3">
        <f t="shared" si="27"/>
        <v>0</v>
      </c>
      <c r="Y34" s="3">
        <f t="shared" si="27"/>
        <v>0</v>
      </c>
      <c r="Z34" s="3">
        <f t="shared" si="27"/>
        <v>0</v>
      </c>
      <c r="AA34" s="3">
        <f t="shared" si="27"/>
        <v>0</v>
      </c>
      <c r="AB34" s="3">
        <f t="shared" si="27"/>
        <v>0</v>
      </c>
      <c r="AC34" s="3">
        <f t="shared" si="27"/>
        <v>0</v>
      </c>
      <c r="AD34" s="3">
        <f t="shared" si="27"/>
        <v>0</v>
      </c>
      <c r="AE34" s="3">
        <f t="shared" si="27"/>
        <v>0</v>
      </c>
      <c r="AF34" s="3">
        <f t="shared" si="27"/>
        <v>0</v>
      </c>
      <c r="AG34" s="3">
        <f t="shared" si="27"/>
        <v>0</v>
      </c>
      <c r="AH34" s="3">
        <f t="shared" si="27"/>
        <v>0</v>
      </c>
      <c r="AI34" s="3">
        <f t="shared" si="27"/>
        <v>0</v>
      </c>
      <c r="AJ34" s="3">
        <f t="shared" si="27"/>
        <v>0</v>
      </c>
      <c r="AK34" s="3">
        <f t="shared" si="27"/>
        <v>0</v>
      </c>
      <c r="AL34" s="3">
        <f t="shared" si="27"/>
        <v>0</v>
      </c>
      <c r="AM34" s="3">
        <f t="shared" si="27"/>
        <v>0</v>
      </c>
      <c r="AN34" s="3">
        <f t="shared" si="27"/>
        <v>0</v>
      </c>
      <c r="AO34" s="3">
        <f t="shared" si="27"/>
        <v>0</v>
      </c>
      <c r="AP34" s="3">
        <f t="shared" si="27"/>
        <v>0</v>
      </c>
      <c r="AQ34" s="3">
        <f t="shared" si="27"/>
        <v>0</v>
      </c>
      <c r="AR34" s="3">
        <f t="shared" si="27"/>
        <v>0</v>
      </c>
      <c r="AS34" s="3">
        <f t="shared" si="27"/>
        <v>0</v>
      </c>
      <c r="AT34" s="3">
        <f t="shared" si="27"/>
        <v>0</v>
      </c>
      <c r="AU34" s="3">
        <f t="shared" si="27"/>
        <v>0</v>
      </c>
      <c r="AV34" s="3">
        <f t="shared" si="27"/>
        <v>0</v>
      </c>
      <c r="AW34" s="3">
        <f t="shared" si="27"/>
        <v>0</v>
      </c>
      <c r="AX34" s="3">
        <f t="shared" si="27"/>
        <v>0</v>
      </c>
      <c r="AY34" s="3">
        <f t="shared" si="27"/>
        <v>0</v>
      </c>
      <c r="AZ34" s="3">
        <f t="shared" si="27"/>
        <v>0</v>
      </c>
      <c r="BA34" s="3">
        <f t="shared" si="27"/>
        <v>0</v>
      </c>
      <c r="BB34" s="3">
        <f t="shared" si="27"/>
        <v>0</v>
      </c>
      <c r="BC34" s="3">
        <f t="shared" si="27"/>
        <v>0</v>
      </c>
      <c r="BD34" s="3">
        <f t="shared" si="27"/>
        <v>0</v>
      </c>
      <c r="BE34" s="3">
        <f t="shared" si="27"/>
        <v>0</v>
      </c>
      <c r="BF34" s="3">
        <f t="shared" si="27"/>
        <v>0</v>
      </c>
      <c r="BG34" s="3">
        <f t="shared" si="27"/>
        <v>0</v>
      </c>
      <c r="BH34" s="3">
        <f t="shared" si="27"/>
        <v>0</v>
      </c>
      <c r="BI34" s="3">
        <f t="shared" si="27"/>
        <v>0</v>
      </c>
      <c r="BJ34" s="3">
        <f t="shared" si="27"/>
        <v>0</v>
      </c>
      <c r="BK34" s="3">
        <f t="shared" si="27"/>
        <v>0</v>
      </c>
      <c r="BL34" s="3">
        <f t="shared" si="27"/>
        <v>0</v>
      </c>
      <c r="BM34" s="3">
        <f t="shared" si="27"/>
        <v>0</v>
      </c>
      <c r="BN34" s="3">
        <f t="shared" si="27"/>
        <v>0</v>
      </c>
      <c r="BO34" s="3">
        <f t="shared" si="27"/>
        <v>0</v>
      </c>
      <c r="BP34" s="3">
        <f t="shared" ref="BP34:CH34" si="28">IF(SUM($C$19:$N$19)=0,0,BO34+BP16)</f>
        <v>0</v>
      </c>
      <c r="BQ34" s="3">
        <f t="shared" si="28"/>
        <v>0</v>
      </c>
      <c r="BR34" s="3">
        <f t="shared" si="28"/>
        <v>0</v>
      </c>
      <c r="BS34" s="3">
        <f t="shared" si="28"/>
        <v>0</v>
      </c>
      <c r="BT34" s="3">
        <f t="shared" si="28"/>
        <v>0</v>
      </c>
      <c r="BU34" s="3">
        <f t="shared" si="28"/>
        <v>0</v>
      </c>
      <c r="BV34" s="3">
        <f t="shared" si="28"/>
        <v>0</v>
      </c>
      <c r="BW34" s="3">
        <f t="shared" si="28"/>
        <v>0</v>
      </c>
      <c r="BX34" s="3">
        <f t="shared" si="28"/>
        <v>0</v>
      </c>
      <c r="BY34" s="3">
        <f t="shared" si="28"/>
        <v>0</v>
      </c>
      <c r="BZ34" s="3">
        <f t="shared" si="28"/>
        <v>0</v>
      </c>
      <c r="CA34" s="3">
        <f t="shared" si="28"/>
        <v>0</v>
      </c>
      <c r="CB34" s="3">
        <f t="shared" si="28"/>
        <v>0</v>
      </c>
      <c r="CC34" s="3">
        <f t="shared" si="28"/>
        <v>0</v>
      </c>
      <c r="CD34" s="3">
        <f t="shared" si="28"/>
        <v>0</v>
      </c>
      <c r="CE34" s="3">
        <f t="shared" si="28"/>
        <v>0</v>
      </c>
      <c r="CF34" s="3">
        <f t="shared" si="28"/>
        <v>0</v>
      </c>
      <c r="CG34" s="3">
        <f t="shared" si="28"/>
        <v>0</v>
      </c>
      <c r="CH34" s="12">
        <f t="shared" si="28"/>
        <v>0</v>
      </c>
    </row>
    <row r="35" spans="1:86" x14ac:dyDescent="0.3">
      <c r="A35" s="545"/>
      <c r="B35" s="11" t="str">
        <f t="shared" si="4"/>
        <v>Water Heating</v>
      </c>
      <c r="C35" s="3">
        <f t="shared" si="4"/>
        <v>0</v>
      </c>
      <c r="D35" s="3">
        <f t="shared" ref="D35:BO35" si="29">IF(SUM($C$19:$N$19)=0,0,C35+D17)</f>
        <v>0</v>
      </c>
      <c r="E35" s="3">
        <f t="shared" si="29"/>
        <v>0</v>
      </c>
      <c r="F35" s="3">
        <f t="shared" si="29"/>
        <v>0</v>
      </c>
      <c r="G35" s="3">
        <f t="shared" si="29"/>
        <v>0</v>
      </c>
      <c r="H35" s="3">
        <f t="shared" si="29"/>
        <v>0</v>
      </c>
      <c r="I35" s="3">
        <f t="shared" si="29"/>
        <v>0</v>
      </c>
      <c r="J35" s="3">
        <f t="shared" si="29"/>
        <v>0</v>
      </c>
      <c r="K35" s="3">
        <f t="shared" si="29"/>
        <v>0</v>
      </c>
      <c r="L35" s="3">
        <f t="shared" si="29"/>
        <v>0</v>
      </c>
      <c r="M35" s="3">
        <f t="shared" si="29"/>
        <v>0</v>
      </c>
      <c r="N35" s="3">
        <f t="shared" si="29"/>
        <v>0</v>
      </c>
      <c r="O35" s="3">
        <f t="shared" si="29"/>
        <v>0</v>
      </c>
      <c r="P35" s="3">
        <f t="shared" si="29"/>
        <v>0</v>
      </c>
      <c r="Q35" s="3">
        <f t="shared" si="29"/>
        <v>0</v>
      </c>
      <c r="R35" s="3">
        <f t="shared" si="29"/>
        <v>0</v>
      </c>
      <c r="S35" s="3">
        <f t="shared" si="29"/>
        <v>0</v>
      </c>
      <c r="T35" s="3">
        <f t="shared" si="29"/>
        <v>0</v>
      </c>
      <c r="U35" s="3">
        <f t="shared" si="29"/>
        <v>0</v>
      </c>
      <c r="V35" s="3">
        <f t="shared" si="29"/>
        <v>0</v>
      </c>
      <c r="W35" s="3">
        <f t="shared" si="29"/>
        <v>0</v>
      </c>
      <c r="X35" s="3">
        <f t="shared" si="29"/>
        <v>0</v>
      </c>
      <c r="Y35" s="3">
        <f t="shared" si="29"/>
        <v>0</v>
      </c>
      <c r="Z35" s="3">
        <f t="shared" si="29"/>
        <v>0</v>
      </c>
      <c r="AA35" s="3">
        <f t="shared" si="29"/>
        <v>0</v>
      </c>
      <c r="AB35" s="3">
        <f t="shared" si="29"/>
        <v>0</v>
      </c>
      <c r="AC35" s="3">
        <f t="shared" si="29"/>
        <v>0</v>
      </c>
      <c r="AD35" s="3">
        <f t="shared" si="29"/>
        <v>0</v>
      </c>
      <c r="AE35" s="3">
        <f t="shared" si="29"/>
        <v>0</v>
      </c>
      <c r="AF35" s="3">
        <f t="shared" si="29"/>
        <v>0</v>
      </c>
      <c r="AG35" s="3">
        <f t="shared" si="29"/>
        <v>0</v>
      </c>
      <c r="AH35" s="3">
        <f t="shared" si="29"/>
        <v>0</v>
      </c>
      <c r="AI35" s="3">
        <f t="shared" si="29"/>
        <v>0</v>
      </c>
      <c r="AJ35" s="3">
        <f t="shared" si="29"/>
        <v>0</v>
      </c>
      <c r="AK35" s="3">
        <f t="shared" si="29"/>
        <v>0</v>
      </c>
      <c r="AL35" s="3">
        <f t="shared" si="29"/>
        <v>0</v>
      </c>
      <c r="AM35" s="3">
        <f t="shared" si="29"/>
        <v>0</v>
      </c>
      <c r="AN35" s="3">
        <f t="shared" si="29"/>
        <v>0</v>
      </c>
      <c r="AO35" s="3">
        <f t="shared" si="29"/>
        <v>0</v>
      </c>
      <c r="AP35" s="3">
        <f t="shared" si="29"/>
        <v>0</v>
      </c>
      <c r="AQ35" s="3">
        <f t="shared" si="29"/>
        <v>0</v>
      </c>
      <c r="AR35" s="3">
        <f t="shared" si="29"/>
        <v>0</v>
      </c>
      <c r="AS35" s="3">
        <f t="shared" si="29"/>
        <v>0</v>
      </c>
      <c r="AT35" s="3">
        <f t="shared" si="29"/>
        <v>0</v>
      </c>
      <c r="AU35" s="3">
        <f t="shared" si="29"/>
        <v>0</v>
      </c>
      <c r="AV35" s="3">
        <f t="shared" si="29"/>
        <v>0</v>
      </c>
      <c r="AW35" s="3">
        <f t="shared" si="29"/>
        <v>0</v>
      </c>
      <c r="AX35" s="3">
        <f t="shared" si="29"/>
        <v>0</v>
      </c>
      <c r="AY35" s="3">
        <f t="shared" si="29"/>
        <v>0</v>
      </c>
      <c r="AZ35" s="3">
        <f t="shared" si="29"/>
        <v>0</v>
      </c>
      <c r="BA35" s="3">
        <f t="shared" si="29"/>
        <v>0</v>
      </c>
      <c r="BB35" s="3">
        <f t="shared" si="29"/>
        <v>0</v>
      </c>
      <c r="BC35" s="3">
        <f t="shared" si="29"/>
        <v>0</v>
      </c>
      <c r="BD35" s="3">
        <f t="shared" si="29"/>
        <v>0</v>
      </c>
      <c r="BE35" s="3">
        <f t="shared" si="29"/>
        <v>0</v>
      </c>
      <c r="BF35" s="3">
        <f t="shared" si="29"/>
        <v>0</v>
      </c>
      <c r="BG35" s="3">
        <f t="shared" si="29"/>
        <v>0</v>
      </c>
      <c r="BH35" s="3">
        <f t="shared" si="29"/>
        <v>0</v>
      </c>
      <c r="BI35" s="3">
        <f t="shared" si="29"/>
        <v>0</v>
      </c>
      <c r="BJ35" s="3">
        <f t="shared" si="29"/>
        <v>0</v>
      </c>
      <c r="BK35" s="3">
        <f t="shared" si="29"/>
        <v>0</v>
      </c>
      <c r="BL35" s="3">
        <f t="shared" si="29"/>
        <v>0</v>
      </c>
      <c r="BM35" s="3">
        <f t="shared" si="29"/>
        <v>0</v>
      </c>
      <c r="BN35" s="3">
        <f t="shared" si="29"/>
        <v>0</v>
      </c>
      <c r="BO35" s="3">
        <f t="shared" si="29"/>
        <v>0</v>
      </c>
      <c r="BP35" s="3">
        <f t="shared" ref="BP35:CH35" si="30">IF(SUM($C$19:$N$19)=0,0,BO35+BP17)</f>
        <v>0</v>
      </c>
      <c r="BQ35" s="3">
        <f t="shared" si="30"/>
        <v>0</v>
      </c>
      <c r="BR35" s="3">
        <f t="shared" si="30"/>
        <v>0</v>
      </c>
      <c r="BS35" s="3">
        <f t="shared" si="30"/>
        <v>0</v>
      </c>
      <c r="BT35" s="3">
        <f t="shared" si="30"/>
        <v>0</v>
      </c>
      <c r="BU35" s="3">
        <f t="shared" si="30"/>
        <v>0</v>
      </c>
      <c r="BV35" s="3">
        <f t="shared" si="30"/>
        <v>0</v>
      </c>
      <c r="BW35" s="3">
        <f t="shared" si="30"/>
        <v>0</v>
      </c>
      <c r="BX35" s="3">
        <f t="shared" si="30"/>
        <v>0</v>
      </c>
      <c r="BY35" s="3">
        <f t="shared" si="30"/>
        <v>0</v>
      </c>
      <c r="BZ35" s="3">
        <f t="shared" si="30"/>
        <v>0</v>
      </c>
      <c r="CA35" s="3">
        <f t="shared" si="30"/>
        <v>0</v>
      </c>
      <c r="CB35" s="3">
        <f t="shared" si="30"/>
        <v>0</v>
      </c>
      <c r="CC35" s="3">
        <f t="shared" si="30"/>
        <v>0</v>
      </c>
      <c r="CD35" s="3">
        <f t="shared" si="30"/>
        <v>0</v>
      </c>
      <c r="CE35" s="3">
        <f t="shared" si="30"/>
        <v>0</v>
      </c>
      <c r="CF35" s="3">
        <f t="shared" si="30"/>
        <v>0</v>
      </c>
      <c r="CG35" s="3">
        <f t="shared" si="30"/>
        <v>0</v>
      </c>
      <c r="CH35" s="12">
        <f t="shared" si="30"/>
        <v>0</v>
      </c>
    </row>
    <row r="36" spans="1:86" ht="15" customHeight="1" x14ac:dyDescent="0.3">
      <c r="A36" s="545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12"/>
    </row>
    <row r="37" spans="1:86" ht="15" customHeight="1" thickBot="1" x14ac:dyDescent="0.35">
      <c r="A37" s="546"/>
      <c r="B37" s="295" t="str">
        <f t="shared" si="4"/>
        <v>Monthly kWh</v>
      </c>
      <c r="C37" s="296">
        <f>SUM(C23:C36)</f>
        <v>0</v>
      </c>
      <c r="D37" s="296">
        <f t="shared" ref="D37:BO37" si="31">SUM(D23:D36)</f>
        <v>102392.08717000001</v>
      </c>
      <c r="E37" s="296">
        <f t="shared" si="31"/>
        <v>102392.08717000001</v>
      </c>
      <c r="F37" s="296">
        <f t="shared" si="31"/>
        <v>310597.43437000003</v>
      </c>
      <c r="G37" s="296">
        <f t="shared" si="31"/>
        <v>310597.43437000003</v>
      </c>
      <c r="H37" s="296">
        <f t="shared" si="31"/>
        <v>310597.43437000003</v>
      </c>
      <c r="I37" s="296">
        <f t="shared" si="31"/>
        <v>330259.81001086917</v>
      </c>
      <c r="J37" s="296">
        <f t="shared" si="31"/>
        <v>330259.81001086917</v>
      </c>
      <c r="K37" s="296">
        <f t="shared" si="31"/>
        <v>330259.81001086917</v>
      </c>
      <c r="L37" s="296">
        <f t="shared" si="31"/>
        <v>330259.81001086917</v>
      </c>
      <c r="M37" s="296">
        <f t="shared" si="31"/>
        <v>330259.81001086917</v>
      </c>
      <c r="N37" s="296">
        <f t="shared" si="31"/>
        <v>330259.81001086917</v>
      </c>
      <c r="O37" s="296">
        <f t="shared" si="31"/>
        <v>330259.81001086917</v>
      </c>
      <c r="P37" s="296">
        <f t="shared" si="31"/>
        <v>330259.81001086917</v>
      </c>
      <c r="Q37" s="296">
        <f t="shared" si="31"/>
        <v>330259.81001086917</v>
      </c>
      <c r="R37" s="296">
        <f t="shared" si="31"/>
        <v>330259.81001086917</v>
      </c>
      <c r="S37" s="296">
        <f t="shared" si="31"/>
        <v>330259.81001086917</v>
      </c>
      <c r="T37" s="296">
        <f t="shared" si="31"/>
        <v>330259.81001086917</v>
      </c>
      <c r="U37" s="296">
        <f t="shared" si="31"/>
        <v>330259.81001086917</v>
      </c>
      <c r="V37" s="296">
        <f t="shared" si="31"/>
        <v>330259.81001086917</v>
      </c>
      <c r="W37" s="296">
        <f t="shared" si="31"/>
        <v>330259.81001086917</v>
      </c>
      <c r="X37" s="296">
        <f t="shared" si="31"/>
        <v>330259.81001086917</v>
      </c>
      <c r="Y37" s="296">
        <f t="shared" si="31"/>
        <v>330259.81001086917</v>
      </c>
      <c r="Z37" s="296">
        <f t="shared" si="31"/>
        <v>330259.81001086917</v>
      </c>
      <c r="AA37" s="296">
        <f t="shared" si="31"/>
        <v>330259.81001086917</v>
      </c>
      <c r="AB37" s="296">
        <f t="shared" si="31"/>
        <v>330259.81001086917</v>
      </c>
      <c r="AC37" s="296">
        <f t="shared" si="31"/>
        <v>330259.81001086917</v>
      </c>
      <c r="AD37" s="296">
        <f t="shared" si="31"/>
        <v>330259.81001086917</v>
      </c>
      <c r="AE37" s="296">
        <f t="shared" si="31"/>
        <v>330259.81001086917</v>
      </c>
      <c r="AF37" s="296">
        <f t="shared" si="31"/>
        <v>330259.81001086917</v>
      </c>
      <c r="AG37" s="296">
        <f t="shared" si="31"/>
        <v>330259.81001086917</v>
      </c>
      <c r="AH37" s="296">
        <f t="shared" si="31"/>
        <v>330259.81001086917</v>
      </c>
      <c r="AI37" s="296">
        <f t="shared" si="31"/>
        <v>330259.81001086917</v>
      </c>
      <c r="AJ37" s="296">
        <f t="shared" si="31"/>
        <v>330259.81001086917</v>
      </c>
      <c r="AK37" s="296">
        <f t="shared" si="31"/>
        <v>330259.81001086917</v>
      </c>
      <c r="AL37" s="296">
        <f t="shared" si="31"/>
        <v>330259.81001086917</v>
      </c>
      <c r="AM37" s="296">
        <f t="shared" si="31"/>
        <v>330259.81001086917</v>
      </c>
      <c r="AN37" s="296">
        <f t="shared" si="31"/>
        <v>330259.81001086917</v>
      </c>
      <c r="AO37" s="296">
        <f t="shared" si="31"/>
        <v>330259.81001086917</v>
      </c>
      <c r="AP37" s="296">
        <f t="shared" si="31"/>
        <v>330259.81001086917</v>
      </c>
      <c r="AQ37" s="296">
        <f t="shared" si="31"/>
        <v>330259.81001086917</v>
      </c>
      <c r="AR37" s="296">
        <f t="shared" si="31"/>
        <v>330259.81001086917</v>
      </c>
      <c r="AS37" s="296">
        <f t="shared" si="31"/>
        <v>330259.81001086917</v>
      </c>
      <c r="AT37" s="296">
        <f t="shared" si="31"/>
        <v>330259.81001086917</v>
      </c>
      <c r="AU37" s="296">
        <f t="shared" si="31"/>
        <v>330259.81001086917</v>
      </c>
      <c r="AV37" s="296">
        <f t="shared" si="31"/>
        <v>330259.81001086917</v>
      </c>
      <c r="AW37" s="296">
        <f t="shared" si="31"/>
        <v>330259.81001086917</v>
      </c>
      <c r="AX37" s="296">
        <f t="shared" si="31"/>
        <v>330259.81001086917</v>
      </c>
      <c r="AY37" s="296">
        <f t="shared" si="31"/>
        <v>330259.81001086917</v>
      </c>
      <c r="AZ37" s="296">
        <f t="shared" si="31"/>
        <v>330259.81001086917</v>
      </c>
      <c r="BA37" s="296">
        <f t="shared" si="31"/>
        <v>330259.81001086917</v>
      </c>
      <c r="BB37" s="296">
        <f t="shared" si="31"/>
        <v>330259.81001086917</v>
      </c>
      <c r="BC37" s="296">
        <f t="shared" si="31"/>
        <v>330259.81001086917</v>
      </c>
      <c r="BD37" s="296">
        <f t="shared" si="31"/>
        <v>330259.81001086917</v>
      </c>
      <c r="BE37" s="296">
        <f t="shared" si="31"/>
        <v>330259.81001086917</v>
      </c>
      <c r="BF37" s="296">
        <f t="shared" si="31"/>
        <v>330259.81001086917</v>
      </c>
      <c r="BG37" s="296">
        <f t="shared" si="31"/>
        <v>330259.81001086917</v>
      </c>
      <c r="BH37" s="296">
        <f t="shared" si="31"/>
        <v>330259.81001086917</v>
      </c>
      <c r="BI37" s="296">
        <f t="shared" si="31"/>
        <v>330259.81001086917</v>
      </c>
      <c r="BJ37" s="296">
        <f t="shared" si="31"/>
        <v>330259.81001086917</v>
      </c>
      <c r="BK37" s="296">
        <f t="shared" si="31"/>
        <v>330259.81001086917</v>
      </c>
      <c r="BL37" s="296">
        <f t="shared" si="31"/>
        <v>330259.81001086917</v>
      </c>
      <c r="BM37" s="296">
        <f t="shared" si="31"/>
        <v>330259.81001086917</v>
      </c>
      <c r="BN37" s="296">
        <f t="shared" si="31"/>
        <v>330259.81001086917</v>
      </c>
      <c r="BO37" s="296">
        <f t="shared" si="31"/>
        <v>330259.81001086917</v>
      </c>
      <c r="BP37" s="296">
        <f t="shared" ref="BP37:CH37" si="32">SUM(BP23:BP36)</f>
        <v>330259.81001086917</v>
      </c>
      <c r="BQ37" s="296">
        <f t="shared" si="32"/>
        <v>330259.81001086917</v>
      </c>
      <c r="BR37" s="296">
        <f t="shared" si="32"/>
        <v>330259.81001086917</v>
      </c>
      <c r="BS37" s="296">
        <f t="shared" si="32"/>
        <v>330259.81001086917</v>
      </c>
      <c r="BT37" s="296">
        <f t="shared" si="32"/>
        <v>330259.81001086917</v>
      </c>
      <c r="BU37" s="296">
        <f t="shared" si="32"/>
        <v>330259.81001086917</v>
      </c>
      <c r="BV37" s="296">
        <f t="shared" si="32"/>
        <v>330259.81001086917</v>
      </c>
      <c r="BW37" s="296">
        <f t="shared" si="32"/>
        <v>330259.81001086917</v>
      </c>
      <c r="BX37" s="296">
        <f t="shared" si="32"/>
        <v>330259.81001086917</v>
      </c>
      <c r="BY37" s="296">
        <f t="shared" si="32"/>
        <v>330259.81001086917</v>
      </c>
      <c r="BZ37" s="296">
        <f t="shared" si="32"/>
        <v>330259.81001086917</v>
      </c>
      <c r="CA37" s="296">
        <f t="shared" si="32"/>
        <v>330259.81001086917</v>
      </c>
      <c r="CB37" s="296">
        <f t="shared" si="32"/>
        <v>330259.81001086917</v>
      </c>
      <c r="CC37" s="296">
        <f t="shared" si="32"/>
        <v>330259.81001086917</v>
      </c>
      <c r="CD37" s="296">
        <f t="shared" si="32"/>
        <v>330259.81001086917</v>
      </c>
      <c r="CE37" s="296">
        <f t="shared" si="32"/>
        <v>330259.81001086917</v>
      </c>
      <c r="CF37" s="296">
        <f t="shared" si="32"/>
        <v>330259.81001086917</v>
      </c>
      <c r="CG37" s="296">
        <f t="shared" si="32"/>
        <v>330259.81001086917</v>
      </c>
      <c r="CH37" s="299">
        <f t="shared" si="32"/>
        <v>330259.81001086917</v>
      </c>
    </row>
    <row r="38" spans="1:86" x14ac:dyDescent="0.3">
      <c r="A38" s="47"/>
      <c r="B38" s="28"/>
      <c r="C38" s="9"/>
      <c r="D38" s="38"/>
      <c r="E38" s="9"/>
      <c r="F38" s="38"/>
      <c r="G38" s="38"/>
      <c r="H38" s="9"/>
      <c r="I38" s="38"/>
      <c r="J38" s="38"/>
      <c r="K38" s="9"/>
      <c r="L38" s="38"/>
      <c r="M38" s="38"/>
      <c r="N38" s="407" t="s">
        <v>147</v>
      </c>
      <c r="O38" s="406">
        <f>SUM(C5:N18)</f>
        <v>330259.81001086917</v>
      </c>
      <c r="P38" s="38"/>
      <c r="Q38" s="9"/>
      <c r="R38" s="38"/>
      <c r="S38" s="38"/>
      <c r="T38" s="9"/>
      <c r="U38" s="38"/>
      <c r="V38" s="38"/>
      <c r="W38" s="9"/>
      <c r="X38" s="38"/>
      <c r="Y38" s="38"/>
      <c r="Z38" s="9"/>
      <c r="AA38" s="38"/>
      <c r="AB38" s="38"/>
      <c r="AC38" s="9"/>
      <c r="AD38" s="38"/>
      <c r="AE38" s="38"/>
      <c r="AF38" s="9"/>
      <c r="AG38" s="38"/>
      <c r="AH38" s="38"/>
      <c r="AI38" s="9"/>
      <c r="AJ38" s="38"/>
      <c r="AK38" s="38"/>
      <c r="AL38" s="9"/>
      <c r="AM38" s="38"/>
      <c r="AN38" s="38"/>
      <c r="AO38" s="9"/>
      <c r="AP38" s="38"/>
      <c r="AQ38" s="38"/>
      <c r="AR38" s="9"/>
      <c r="AS38" s="38"/>
      <c r="AT38" s="38"/>
      <c r="AU38" s="9"/>
      <c r="AV38" s="38"/>
      <c r="AW38" s="38"/>
      <c r="AX38" s="9"/>
      <c r="AY38" s="38"/>
      <c r="AZ38" s="38"/>
      <c r="BA38" s="9"/>
      <c r="BB38" s="38"/>
      <c r="BC38" s="38"/>
      <c r="BD38" s="9"/>
      <c r="BE38" s="38"/>
      <c r="BF38" s="38"/>
      <c r="BG38" s="9"/>
      <c r="BH38" s="38"/>
      <c r="BI38" s="38"/>
      <c r="BJ38" s="9"/>
      <c r="BK38" s="38"/>
      <c r="BL38" s="38"/>
      <c r="BM38" s="9"/>
      <c r="BN38" s="38"/>
      <c r="BO38" s="38"/>
      <c r="BP38" s="9"/>
      <c r="BQ38" s="38"/>
      <c r="BR38" s="38"/>
      <c r="BS38" s="9"/>
      <c r="BT38" s="38"/>
      <c r="BU38" s="38"/>
      <c r="BV38" s="9"/>
      <c r="BW38" s="38"/>
      <c r="BX38" s="38"/>
      <c r="BY38" s="9"/>
      <c r="BZ38" s="38"/>
      <c r="CA38" s="38"/>
      <c r="CB38" s="9"/>
      <c r="CC38" s="38"/>
      <c r="CD38" s="38"/>
      <c r="CE38" s="9"/>
      <c r="CF38" s="38"/>
      <c r="CG38" s="38"/>
      <c r="CH38" s="153"/>
    </row>
    <row r="39" spans="1:86" s="49" customFormat="1" ht="15" thickBot="1" x14ac:dyDescent="0.35">
      <c r="C39" s="331"/>
      <c r="D39" s="152"/>
      <c r="E39" s="331"/>
      <c r="F39" s="152"/>
      <c r="G39" s="152"/>
      <c r="H39" s="331"/>
      <c r="I39" s="152"/>
      <c r="J39" s="152"/>
      <c r="K39" s="331"/>
      <c r="L39" s="152"/>
      <c r="M39" s="152"/>
      <c r="N39" s="331"/>
      <c r="O39" s="152"/>
      <c r="P39" s="152"/>
      <c r="Q39" s="331"/>
      <c r="R39" s="152"/>
      <c r="S39" s="152"/>
      <c r="T39" s="331"/>
      <c r="U39" s="152"/>
      <c r="V39" s="152"/>
      <c r="W39" s="331"/>
      <c r="X39" s="152"/>
      <c r="Y39" s="152"/>
      <c r="Z39" s="331"/>
      <c r="AA39" s="152"/>
      <c r="AB39" s="152"/>
      <c r="AC39" s="331"/>
      <c r="AD39" s="152"/>
      <c r="AE39" s="152"/>
      <c r="AF39" s="331"/>
      <c r="AG39" s="152"/>
      <c r="AH39" s="152"/>
      <c r="AI39" s="331"/>
      <c r="AJ39" s="152"/>
      <c r="AK39" s="152"/>
      <c r="AL39" s="331"/>
      <c r="AM39" s="152"/>
      <c r="AN39" s="152"/>
      <c r="AO39" s="331"/>
      <c r="AP39" s="152"/>
      <c r="AQ39" s="152"/>
      <c r="AR39" s="331"/>
      <c r="AS39" s="152"/>
      <c r="AT39" s="152"/>
      <c r="AU39" s="331"/>
      <c r="AV39" s="152"/>
      <c r="AW39" s="152"/>
      <c r="AX39" s="331"/>
      <c r="AY39" s="152"/>
      <c r="AZ39" s="152"/>
      <c r="BA39" s="331"/>
      <c r="BB39" s="152"/>
      <c r="BC39" s="152"/>
      <c r="BD39" s="331"/>
      <c r="BE39" s="152"/>
      <c r="BF39" s="152"/>
      <c r="BG39" s="331"/>
      <c r="BH39" s="152"/>
      <c r="BI39" s="152"/>
      <c r="BJ39" s="331"/>
      <c r="BK39" s="152"/>
      <c r="BL39" s="152"/>
      <c r="BM39" s="331"/>
      <c r="BN39" s="152"/>
      <c r="BO39" s="152"/>
      <c r="BP39" s="331"/>
      <c r="BQ39" s="152"/>
      <c r="BR39" s="152"/>
      <c r="BS39" s="331"/>
      <c r="BT39" s="152"/>
      <c r="BU39" s="152"/>
      <c r="BV39" s="331"/>
      <c r="BW39" s="152"/>
      <c r="BX39" s="152"/>
      <c r="BY39" s="331"/>
      <c r="BZ39" s="152"/>
      <c r="CA39" s="152"/>
      <c r="CB39" s="331"/>
      <c r="CC39" s="152"/>
      <c r="CD39" s="152"/>
      <c r="CE39" s="331"/>
      <c r="CF39" s="152"/>
      <c r="CG39" s="152"/>
      <c r="CH39" s="331"/>
    </row>
    <row r="40" spans="1:86" ht="15.6" x14ac:dyDescent="0.3">
      <c r="A40" s="547" t="s">
        <v>129</v>
      </c>
      <c r="B40" s="18" t="s">
        <v>124</v>
      </c>
      <c r="C40" s="292">
        <v>43831</v>
      </c>
      <c r="D40" s="292">
        <v>43862</v>
      </c>
      <c r="E40" s="292">
        <v>43891</v>
      </c>
      <c r="F40" s="292">
        <v>43922</v>
      </c>
      <c r="G40" s="292">
        <v>43952</v>
      </c>
      <c r="H40" s="292">
        <v>43983</v>
      </c>
      <c r="I40" s="292">
        <v>44013</v>
      </c>
      <c r="J40" s="292">
        <v>44044</v>
      </c>
      <c r="K40" s="292">
        <v>44075</v>
      </c>
      <c r="L40" s="292">
        <v>44105</v>
      </c>
      <c r="M40" s="292">
        <v>44136</v>
      </c>
      <c r="N40" s="292">
        <v>44166</v>
      </c>
      <c r="O40" s="292">
        <v>44197</v>
      </c>
      <c r="P40" s="292">
        <v>44228</v>
      </c>
      <c r="Q40" s="292">
        <v>44256</v>
      </c>
      <c r="R40" s="292">
        <v>44287</v>
      </c>
      <c r="S40" s="292">
        <v>44317</v>
      </c>
      <c r="T40" s="292">
        <v>44348</v>
      </c>
      <c r="U40" s="292">
        <v>44378</v>
      </c>
      <c r="V40" s="292">
        <v>44409</v>
      </c>
      <c r="W40" s="292">
        <v>44440</v>
      </c>
      <c r="X40" s="292">
        <v>44470</v>
      </c>
      <c r="Y40" s="292">
        <v>44501</v>
      </c>
      <c r="Z40" s="292">
        <v>44531</v>
      </c>
      <c r="AA40" s="292">
        <v>44562</v>
      </c>
      <c r="AB40" s="292">
        <v>44593</v>
      </c>
      <c r="AC40" s="292">
        <v>44621</v>
      </c>
      <c r="AD40" s="292">
        <v>44652</v>
      </c>
      <c r="AE40" s="292">
        <v>44682</v>
      </c>
      <c r="AF40" s="292">
        <v>44713</v>
      </c>
      <c r="AG40" s="292">
        <v>44743</v>
      </c>
      <c r="AH40" s="292">
        <v>44774</v>
      </c>
      <c r="AI40" s="292">
        <v>44805</v>
      </c>
      <c r="AJ40" s="292">
        <v>44835</v>
      </c>
      <c r="AK40" s="292">
        <v>44866</v>
      </c>
      <c r="AL40" s="292">
        <v>44896</v>
      </c>
      <c r="AM40" s="292">
        <v>44927</v>
      </c>
      <c r="AN40" s="292">
        <v>44958</v>
      </c>
      <c r="AO40" s="292">
        <v>44986</v>
      </c>
      <c r="AP40" s="292">
        <v>45017</v>
      </c>
      <c r="AQ40" s="292">
        <v>45047</v>
      </c>
      <c r="AR40" s="292">
        <v>45078</v>
      </c>
      <c r="AS40" s="292">
        <v>45108</v>
      </c>
      <c r="AT40" s="292">
        <v>45139</v>
      </c>
      <c r="AU40" s="292">
        <v>45170</v>
      </c>
      <c r="AV40" s="292">
        <v>45200</v>
      </c>
      <c r="AW40" s="292">
        <v>45231</v>
      </c>
      <c r="AX40" s="292">
        <v>45261</v>
      </c>
      <c r="AY40" s="292">
        <v>45292</v>
      </c>
      <c r="AZ40" s="292">
        <v>45323</v>
      </c>
      <c r="BA40" s="292">
        <v>45352</v>
      </c>
      <c r="BB40" s="292">
        <v>45383</v>
      </c>
      <c r="BC40" s="292">
        <v>45413</v>
      </c>
      <c r="BD40" s="292">
        <v>45444</v>
      </c>
      <c r="BE40" s="292">
        <v>45474</v>
      </c>
      <c r="BF40" s="292">
        <v>45505</v>
      </c>
      <c r="BG40" s="292">
        <v>45536</v>
      </c>
      <c r="BH40" s="292">
        <v>45566</v>
      </c>
      <c r="BI40" s="292">
        <v>45597</v>
      </c>
      <c r="BJ40" s="292">
        <v>45627</v>
      </c>
      <c r="BK40" s="292">
        <v>45658</v>
      </c>
      <c r="BL40" s="292">
        <v>45689</v>
      </c>
      <c r="BM40" s="292">
        <v>45717</v>
      </c>
      <c r="BN40" s="292">
        <v>45748</v>
      </c>
      <c r="BO40" s="292">
        <v>45778</v>
      </c>
      <c r="BP40" s="292">
        <v>45809</v>
      </c>
      <c r="BQ40" s="292">
        <v>45839</v>
      </c>
      <c r="BR40" s="292">
        <v>45870</v>
      </c>
      <c r="BS40" s="292">
        <v>45901</v>
      </c>
      <c r="BT40" s="292">
        <v>45931</v>
      </c>
      <c r="BU40" s="292">
        <v>45962</v>
      </c>
      <c r="BV40" s="292">
        <v>45992</v>
      </c>
      <c r="BW40" s="292">
        <v>46023</v>
      </c>
      <c r="BX40" s="292">
        <v>46054</v>
      </c>
      <c r="BY40" s="292">
        <v>46082</v>
      </c>
      <c r="BZ40" s="292">
        <v>46113</v>
      </c>
      <c r="CA40" s="292">
        <v>46143</v>
      </c>
      <c r="CB40" s="292">
        <v>46174</v>
      </c>
      <c r="CC40" s="292">
        <v>46204</v>
      </c>
      <c r="CD40" s="292">
        <v>46235</v>
      </c>
      <c r="CE40" s="292">
        <v>46266</v>
      </c>
      <c r="CF40" s="292">
        <v>46296</v>
      </c>
      <c r="CG40" s="292">
        <v>46327</v>
      </c>
      <c r="CH40" s="293">
        <v>46357</v>
      </c>
    </row>
    <row r="41" spans="1:86" ht="15" customHeight="1" x14ac:dyDescent="0.3">
      <c r="A41" s="548"/>
      <c r="B41" s="11" t="str">
        <f t="shared" ref="B41:B55" si="33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BS41" si="34">G41</f>
        <v>0</v>
      </c>
      <c r="I41" s="3">
        <f t="shared" si="34"/>
        <v>0</v>
      </c>
      <c r="J41" s="3">
        <f t="shared" si="34"/>
        <v>0</v>
      </c>
      <c r="K41" s="3">
        <f t="shared" si="34"/>
        <v>0</v>
      </c>
      <c r="L41" s="3">
        <f t="shared" si="34"/>
        <v>0</v>
      </c>
      <c r="M41" s="3">
        <f t="shared" si="34"/>
        <v>0</v>
      </c>
      <c r="N41" s="3">
        <f t="shared" si="34"/>
        <v>0</v>
      </c>
      <c r="O41" s="3">
        <f t="shared" si="34"/>
        <v>0</v>
      </c>
      <c r="P41" s="3">
        <f t="shared" si="34"/>
        <v>0</v>
      </c>
      <c r="Q41" s="3">
        <f t="shared" si="34"/>
        <v>0</v>
      </c>
      <c r="R41" s="3">
        <f t="shared" si="34"/>
        <v>0</v>
      </c>
      <c r="S41" s="3">
        <f t="shared" si="34"/>
        <v>0</v>
      </c>
      <c r="T41" s="3">
        <f t="shared" si="34"/>
        <v>0</v>
      </c>
      <c r="U41" s="3">
        <f t="shared" si="34"/>
        <v>0</v>
      </c>
      <c r="V41" s="3">
        <f t="shared" si="34"/>
        <v>0</v>
      </c>
      <c r="W41" s="3">
        <f t="shared" si="34"/>
        <v>0</v>
      </c>
      <c r="X41" s="3">
        <f t="shared" si="34"/>
        <v>0</v>
      </c>
      <c r="Y41" s="3">
        <f t="shared" si="34"/>
        <v>0</v>
      </c>
      <c r="Z41" s="3">
        <f t="shared" si="34"/>
        <v>0</v>
      </c>
      <c r="AA41" s="3">
        <f t="shared" si="34"/>
        <v>0</v>
      </c>
      <c r="AB41" s="3">
        <f t="shared" si="34"/>
        <v>0</v>
      </c>
      <c r="AC41" s="3">
        <f t="shared" si="34"/>
        <v>0</v>
      </c>
      <c r="AD41" s="3">
        <f t="shared" si="34"/>
        <v>0</v>
      </c>
      <c r="AE41" s="3">
        <f t="shared" si="34"/>
        <v>0</v>
      </c>
      <c r="AF41" s="3">
        <f t="shared" si="34"/>
        <v>0</v>
      </c>
      <c r="AG41" s="3">
        <f t="shared" si="34"/>
        <v>0</v>
      </c>
      <c r="AH41" s="3">
        <f t="shared" si="34"/>
        <v>0</v>
      </c>
      <c r="AI41" s="3">
        <f t="shared" si="34"/>
        <v>0</v>
      </c>
      <c r="AJ41" s="3">
        <f t="shared" si="34"/>
        <v>0</v>
      </c>
      <c r="AK41" s="3">
        <f t="shared" si="34"/>
        <v>0</v>
      </c>
      <c r="AL41" s="3">
        <f t="shared" si="34"/>
        <v>0</v>
      </c>
      <c r="AM41" s="3">
        <f t="shared" si="34"/>
        <v>0</v>
      </c>
      <c r="AN41" s="3">
        <f t="shared" si="34"/>
        <v>0</v>
      </c>
      <c r="AO41" s="3">
        <f t="shared" si="34"/>
        <v>0</v>
      </c>
      <c r="AP41" s="3">
        <f t="shared" si="34"/>
        <v>0</v>
      </c>
      <c r="AQ41" s="3">
        <f t="shared" si="34"/>
        <v>0</v>
      </c>
      <c r="AR41" s="3">
        <f t="shared" si="34"/>
        <v>0</v>
      </c>
      <c r="AS41" s="3">
        <f t="shared" si="34"/>
        <v>0</v>
      </c>
      <c r="AT41" s="3">
        <f t="shared" si="34"/>
        <v>0</v>
      </c>
      <c r="AU41" s="3">
        <f t="shared" si="34"/>
        <v>0</v>
      </c>
      <c r="AV41" s="3">
        <f t="shared" si="34"/>
        <v>0</v>
      </c>
      <c r="AW41" s="3">
        <f t="shared" si="34"/>
        <v>0</v>
      </c>
      <c r="AX41" s="3">
        <f t="shared" si="34"/>
        <v>0</v>
      </c>
      <c r="AY41" s="3">
        <f t="shared" si="34"/>
        <v>0</v>
      </c>
      <c r="AZ41" s="3">
        <f t="shared" si="34"/>
        <v>0</v>
      </c>
      <c r="BA41" s="3">
        <f t="shared" si="34"/>
        <v>0</v>
      </c>
      <c r="BB41" s="3">
        <f t="shared" si="34"/>
        <v>0</v>
      </c>
      <c r="BC41" s="3">
        <f t="shared" si="34"/>
        <v>0</v>
      </c>
      <c r="BD41" s="3">
        <f t="shared" si="34"/>
        <v>0</v>
      </c>
      <c r="BE41" s="3">
        <f t="shared" si="34"/>
        <v>0</v>
      </c>
      <c r="BF41" s="3">
        <f t="shared" si="34"/>
        <v>0</v>
      </c>
      <c r="BG41" s="3">
        <f t="shared" si="34"/>
        <v>0</v>
      </c>
      <c r="BH41" s="3">
        <f t="shared" si="34"/>
        <v>0</v>
      </c>
      <c r="BI41" s="3">
        <f t="shared" si="34"/>
        <v>0</v>
      </c>
      <c r="BJ41" s="3">
        <f t="shared" si="34"/>
        <v>0</v>
      </c>
      <c r="BK41" s="3">
        <f t="shared" si="34"/>
        <v>0</v>
      </c>
      <c r="BL41" s="3">
        <f t="shared" si="34"/>
        <v>0</v>
      </c>
      <c r="BM41" s="3">
        <f t="shared" si="34"/>
        <v>0</v>
      </c>
      <c r="BN41" s="3">
        <f t="shared" si="34"/>
        <v>0</v>
      </c>
      <c r="BO41" s="3">
        <f t="shared" si="34"/>
        <v>0</v>
      </c>
      <c r="BP41" s="3">
        <f t="shared" si="34"/>
        <v>0</v>
      </c>
      <c r="BQ41" s="3">
        <f t="shared" si="34"/>
        <v>0</v>
      </c>
      <c r="BR41" s="3">
        <f t="shared" si="34"/>
        <v>0</v>
      </c>
      <c r="BS41" s="3">
        <f t="shared" si="34"/>
        <v>0</v>
      </c>
      <c r="BT41" s="3">
        <f t="shared" ref="BT41:CH41" si="35">BS41</f>
        <v>0</v>
      </c>
      <c r="BU41" s="3">
        <f t="shared" si="35"/>
        <v>0</v>
      </c>
      <c r="BV41" s="3">
        <f t="shared" si="35"/>
        <v>0</v>
      </c>
      <c r="BW41" s="3">
        <f t="shared" si="35"/>
        <v>0</v>
      </c>
      <c r="BX41" s="3">
        <f t="shared" si="35"/>
        <v>0</v>
      </c>
      <c r="BY41" s="3">
        <f t="shared" si="35"/>
        <v>0</v>
      </c>
      <c r="BZ41" s="3">
        <f t="shared" si="35"/>
        <v>0</v>
      </c>
      <c r="CA41" s="3">
        <f t="shared" si="35"/>
        <v>0</v>
      </c>
      <c r="CB41" s="3">
        <f t="shared" si="35"/>
        <v>0</v>
      </c>
      <c r="CC41" s="3">
        <f t="shared" si="35"/>
        <v>0</v>
      </c>
      <c r="CD41" s="3">
        <f t="shared" si="35"/>
        <v>0</v>
      </c>
      <c r="CE41" s="3">
        <f t="shared" si="35"/>
        <v>0</v>
      </c>
      <c r="CF41" s="3">
        <f t="shared" si="35"/>
        <v>0</v>
      </c>
      <c r="CG41" s="3">
        <f t="shared" si="35"/>
        <v>0</v>
      </c>
      <c r="CH41" s="12">
        <f t="shared" si="35"/>
        <v>0</v>
      </c>
    </row>
    <row r="42" spans="1:86" x14ac:dyDescent="0.3">
      <c r="A42" s="548"/>
      <c r="B42" s="13" t="str">
        <f t="shared" si="33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BR42" si="36">F42</f>
        <v>0</v>
      </c>
      <c r="H42" s="3">
        <f t="shared" si="36"/>
        <v>0</v>
      </c>
      <c r="I42" s="3">
        <f t="shared" si="36"/>
        <v>0</v>
      </c>
      <c r="J42" s="3">
        <f t="shared" si="36"/>
        <v>0</v>
      </c>
      <c r="K42" s="3">
        <f t="shared" si="36"/>
        <v>0</v>
      </c>
      <c r="L42" s="3">
        <f t="shared" si="36"/>
        <v>0</v>
      </c>
      <c r="M42" s="3">
        <f t="shared" si="36"/>
        <v>0</v>
      </c>
      <c r="N42" s="3">
        <f t="shared" si="36"/>
        <v>0</v>
      </c>
      <c r="O42" s="3">
        <f t="shared" si="36"/>
        <v>0</v>
      </c>
      <c r="P42" s="3">
        <f t="shared" si="36"/>
        <v>0</v>
      </c>
      <c r="Q42" s="3">
        <f t="shared" si="36"/>
        <v>0</v>
      </c>
      <c r="R42" s="3">
        <f t="shared" si="36"/>
        <v>0</v>
      </c>
      <c r="S42" s="3">
        <f t="shared" si="36"/>
        <v>0</v>
      </c>
      <c r="T42" s="3">
        <f t="shared" si="36"/>
        <v>0</v>
      </c>
      <c r="U42" s="3">
        <f t="shared" si="36"/>
        <v>0</v>
      </c>
      <c r="V42" s="3">
        <f t="shared" si="36"/>
        <v>0</v>
      </c>
      <c r="W42" s="3">
        <f t="shared" si="36"/>
        <v>0</v>
      </c>
      <c r="X42" s="3">
        <f t="shared" si="36"/>
        <v>0</v>
      </c>
      <c r="Y42" s="3">
        <f t="shared" si="36"/>
        <v>0</v>
      </c>
      <c r="Z42" s="3">
        <f t="shared" si="36"/>
        <v>0</v>
      </c>
      <c r="AA42" s="3">
        <f t="shared" si="36"/>
        <v>0</v>
      </c>
      <c r="AB42" s="3">
        <f t="shared" si="36"/>
        <v>0</v>
      </c>
      <c r="AC42" s="3">
        <f t="shared" si="36"/>
        <v>0</v>
      </c>
      <c r="AD42" s="3">
        <f t="shared" si="36"/>
        <v>0</v>
      </c>
      <c r="AE42" s="3">
        <f t="shared" si="36"/>
        <v>0</v>
      </c>
      <c r="AF42" s="3">
        <f t="shared" si="36"/>
        <v>0</v>
      </c>
      <c r="AG42" s="3">
        <f t="shared" si="36"/>
        <v>0</v>
      </c>
      <c r="AH42" s="3">
        <f t="shared" si="36"/>
        <v>0</v>
      </c>
      <c r="AI42" s="3">
        <f t="shared" si="36"/>
        <v>0</v>
      </c>
      <c r="AJ42" s="3">
        <f t="shared" si="36"/>
        <v>0</v>
      </c>
      <c r="AK42" s="3">
        <f t="shared" si="36"/>
        <v>0</v>
      </c>
      <c r="AL42" s="3">
        <f t="shared" si="36"/>
        <v>0</v>
      </c>
      <c r="AM42" s="3">
        <f t="shared" si="36"/>
        <v>0</v>
      </c>
      <c r="AN42" s="3">
        <f t="shared" si="36"/>
        <v>0</v>
      </c>
      <c r="AO42" s="3">
        <f t="shared" si="36"/>
        <v>0</v>
      </c>
      <c r="AP42" s="3">
        <f t="shared" si="36"/>
        <v>0</v>
      </c>
      <c r="AQ42" s="3">
        <f t="shared" si="36"/>
        <v>0</v>
      </c>
      <c r="AR42" s="3">
        <f t="shared" si="36"/>
        <v>0</v>
      </c>
      <c r="AS42" s="3">
        <f t="shared" si="36"/>
        <v>0</v>
      </c>
      <c r="AT42" s="3">
        <f t="shared" si="36"/>
        <v>0</v>
      </c>
      <c r="AU42" s="3">
        <f t="shared" si="36"/>
        <v>0</v>
      </c>
      <c r="AV42" s="3">
        <f t="shared" si="36"/>
        <v>0</v>
      </c>
      <c r="AW42" s="3">
        <f t="shared" si="36"/>
        <v>0</v>
      </c>
      <c r="AX42" s="3">
        <f t="shared" si="36"/>
        <v>0</v>
      </c>
      <c r="AY42" s="3">
        <f t="shared" si="36"/>
        <v>0</v>
      </c>
      <c r="AZ42" s="3">
        <f t="shared" si="36"/>
        <v>0</v>
      </c>
      <c r="BA42" s="3">
        <f t="shared" si="36"/>
        <v>0</v>
      </c>
      <c r="BB42" s="3">
        <f t="shared" si="36"/>
        <v>0</v>
      </c>
      <c r="BC42" s="3">
        <f t="shared" si="36"/>
        <v>0</v>
      </c>
      <c r="BD42" s="3">
        <f t="shared" si="36"/>
        <v>0</v>
      </c>
      <c r="BE42" s="3">
        <f t="shared" si="36"/>
        <v>0</v>
      </c>
      <c r="BF42" s="3">
        <f t="shared" si="36"/>
        <v>0</v>
      </c>
      <c r="BG42" s="3">
        <f t="shared" si="36"/>
        <v>0</v>
      </c>
      <c r="BH42" s="3">
        <f t="shared" si="36"/>
        <v>0</v>
      </c>
      <c r="BI42" s="3">
        <f t="shared" si="36"/>
        <v>0</v>
      </c>
      <c r="BJ42" s="3">
        <f t="shared" si="36"/>
        <v>0</v>
      </c>
      <c r="BK42" s="3">
        <f t="shared" si="36"/>
        <v>0</v>
      </c>
      <c r="BL42" s="3">
        <f t="shared" si="36"/>
        <v>0</v>
      </c>
      <c r="BM42" s="3">
        <f t="shared" si="36"/>
        <v>0</v>
      </c>
      <c r="BN42" s="3">
        <f t="shared" si="36"/>
        <v>0</v>
      </c>
      <c r="BO42" s="3">
        <f t="shared" si="36"/>
        <v>0</v>
      </c>
      <c r="BP42" s="3">
        <f t="shared" si="36"/>
        <v>0</v>
      </c>
      <c r="BQ42" s="3">
        <f t="shared" si="36"/>
        <v>0</v>
      </c>
      <c r="BR42" s="3">
        <f t="shared" si="36"/>
        <v>0</v>
      </c>
      <c r="BS42" s="3">
        <f t="shared" ref="BS42:CH42" si="37">BR42</f>
        <v>0</v>
      </c>
      <c r="BT42" s="3">
        <f t="shared" si="37"/>
        <v>0</v>
      </c>
      <c r="BU42" s="3">
        <f t="shared" si="37"/>
        <v>0</v>
      </c>
      <c r="BV42" s="3">
        <f t="shared" si="37"/>
        <v>0</v>
      </c>
      <c r="BW42" s="3">
        <f t="shared" si="37"/>
        <v>0</v>
      </c>
      <c r="BX42" s="3">
        <f t="shared" si="37"/>
        <v>0</v>
      </c>
      <c r="BY42" s="3">
        <f t="shared" si="37"/>
        <v>0</v>
      </c>
      <c r="BZ42" s="3">
        <f t="shared" si="37"/>
        <v>0</v>
      </c>
      <c r="CA42" s="3">
        <f t="shared" si="37"/>
        <v>0</v>
      </c>
      <c r="CB42" s="3">
        <f t="shared" si="37"/>
        <v>0</v>
      </c>
      <c r="CC42" s="3">
        <f t="shared" si="37"/>
        <v>0</v>
      </c>
      <c r="CD42" s="3">
        <f t="shared" si="37"/>
        <v>0</v>
      </c>
      <c r="CE42" s="3">
        <f t="shared" si="37"/>
        <v>0</v>
      </c>
      <c r="CF42" s="3">
        <f t="shared" si="37"/>
        <v>0</v>
      </c>
      <c r="CG42" s="3">
        <f t="shared" si="37"/>
        <v>0</v>
      </c>
      <c r="CH42" s="12">
        <f t="shared" si="37"/>
        <v>0</v>
      </c>
    </row>
    <row r="43" spans="1:86" x14ac:dyDescent="0.3">
      <c r="A43" s="548"/>
      <c r="B43" s="11" t="str">
        <f t="shared" si="33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BR43" si="38">F43</f>
        <v>0</v>
      </c>
      <c r="H43" s="3">
        <f t="shared" si="38"/>
        <v>0</v>
      </c>
      <c r="I43" s="3">
        <f t="shared" si="38"/>
        <v>0</v>
      </c>
      <c r="J43" s="3">
        <f t="shared" si="38"/>
        <v>0</v>
      </c>
      <c r="K43" s="3">
        <f t="shared" si="38"/>
        <v>0</v>
      </c>
      <c r="L43" s="3">
        <f t="shared" si="38"/>
        <v>0</v>
      </c>
      <c r="M43" s="3">
        <f t="shared" si="38"/>
        <v>0</v>
      </c>
      <c r="N43" s="3">
        <f t="shared" si="38"/>
        <v>0</v>
      </c>
      <c r="O43" s="3">
        <f t="shared" si="38"/>
        <v>0</v>
      </c>
      <c r="P43" s="3">
        <f t="shared" si="38"/>
        <v>0</v>
      </c>
      <c r="Q43" s="3">
        <f t="shared" si="38"/>
        <v>0</v>
      </c>
      <c r="R43" s="3">
        <f t="shared" si="38"/>
        <v>0</v>
      </c>
      <c r="S43" s="3">
        <f t="shared" si="38"/>
        <v>0</v>
      </c>
      <c r="T43" s="3">
        <f t="shared" si="38"/>
        <v>0</v>
      </c>
      <c r="U43" s="3">
        <f t="shared" si="38"/>
        <v>0</v>
      </c>
      <c r="V43" s="3">
        <f t="shared" si="38"/>
        <v>0</v>
      </c>
      <c r="W43" s="3">
        <f t="shared" si="38"/>
        <v>0</v>
      </c>
      <c r="X43" s="3">
        <f t="shared" si="38"/>
        <v>0</v>
      </c>
      <c r="Y43" s="3">
        <f t="shared" si="38"/>
        <v>0</v>
      </c>
      <c r="Z43" s="3">
        <f t="shared" si="38"/>
        <v>0</v>
      </c>
      <c r="AA43" s="3">
        <f t="shared" si="38"/>
        <v>0</v>
      </c>
      <c r="AB43" s="3">
        <f t="shared" si="38"/>
        <v>0</v>
      </c>
      <c r="AC43" s="3">
        <f t="shared" si="38"/>
        <v>0</v>
      </c>
      <c r="AD43" s="3">
        <f t="shared" si="38"/>
        <v>0</v>
      </c>
      <c r="AE43" s="3">
        <f t="shared" si="38"/>
        <v>0</v>
      </c>
      <c r="AF43" s="3">
        <f t="shared" si="38"/>
        <v>0</v>
      </c>
      <c r="AG43" s="3">
        <f t="shared" si="38"/>
        <v>0</v>
      </c>
      <c r="AH43" s="3">
        <f t="shared" si="38"/>
        <v>0</v>
      </c>
      <c r="AI43" s="3">
        <f t="shared" si="38"/>
        <v>0</v>
      </c>
      <c r="AJ43" s="3">
        <f t="shared" si="38"/>
        <v>0</v>
      </c>
      <c r="AK43" s="3">
        <f t="shared" si="38"/>
        <v>0</v>
      </c>
      <c r="AL43" s="3">
        <f t="shared" si="38"/>
        <v>0</v>
      </c>
      <c r="AM43" s="3">
        <f t="shared" si="38"/>
        <v>0</v>
      </c>
      <c r="AN43" s="3">
        <f t="shared" si="38"/>
        <v>0</v>
      </c>
      <c r="AO43" s="3">
        <f t="shared" si="38"/>
        <v>0</v>
      </c>
      <c r="AP43" s="3">
        <f t="shared" si="38"/>
        <v>0</v>
      </c>
      <c r="AQ43" s="3">
        <f t="shared" si="38"/>
        <v>0</v>
      </c>
      <c r="AR43" s="3">
        <f t="shared" si="38"/>
        <v>0</v>
      </c>
      <c r="AS43" s="3">
        <f t="shared" si="38"/>
        <v>0</v>
      </c>
      <c r="AT43" s="3">
        <f t="shared" si="38"/>
        <v>0</v>
      </c>
      <c r="AU43" s="3">
        <f t="shared" si="38"/>
        <v>0</v>
      </c>
      <c r="AV43" s="3">
        <f t="shared" si="38"/>
        <v>0</v>
      </c>
      <c r="AW43" s="3">
        <f t="shared" si="38"/>
        <v>0</v>
      </c>
      <c r="AX43" s="3">
        <f t="shared" si="38"/>
        <v>0</v>
      </c>
      <c r="AY43" s="3">
        <f t="shared" si="38"/>
        <v>0</v>
      </c>
      <c r="AZ43" s="3">
        <f t="shared" si="38"/>
        <v>0</v>
      </c>
      <c r="BA43" s="3">
        <f t="shared" si="38"/>
        <v>0</v>
      </c>
      <c r="BB43" s="3">
        <f t="shared" si="38"/>
        <v>0</v>
      </c>
      <c r="BC43" s="3">
        <f t="shared" si="38"/>
        <v>0</v>
      </c>
      <c r="BD43" s="3">
        <f t="shared" si="38"/>
        <v>0</v>
      </c>
      <c r="BE43" s="3">
        <f t="shared" si="38"/>
        <v>0</v>
      </c>
      <c r="BF43" s="3">
        <f t="shared" si="38"/>
        <v>0</v>
      </c>
      <c r="BG43" s="3">
        <f t="shared" si="38"/>
        <v>0</v>
      </c>
      <c r="BH43" s="3">
        <f t="shared" si="38"/>
        <v>0</v>
      </c>
      <c r="BI43" s="3">
        <f t="shared" si="38"/>
        <v>0</v>
      </c>
      <c r="BJ43" s="3">
        <f t="shared" si="38"/>
        <v>0</v>
      </c>
      <c r="BK43" s="3">
        <f t="shared" si="38"/>
        <v>0</v>
      </c>
      <c r="BL43" s="3">
        <f t="shared" si="38"/>
        <v>0</v>
      </c>
      <c r="BM43" s="3">
        <f t="shared" si="38"/>
        <v>0</v>
      </c>
      <c r="BN43" s="3">
        <f t="shared" si="38"/>
        <v>0</v>
      </c>
      <c r="BO43" s="3">
        <f t="shared" si="38"/>
        <v>0</v>
      </c>
      <c r="BP43" s="3">
        <f t="shared" si="38"/>
        <v>0</v>
      </c>
      <c r="BQ43" s="3">
        <f t="shared" si="38"/>
        <v>0</v>
      </c>
      <c r="BR43" s="3">
        <f t="shared" si="38"/>
        <v>0</v>
      </c>
      <c r="BS43" s="3">
        <f t="shared" ref="BS43:CH43" si="39">BR43</f>
        <v>0</v>
      </c>
      <c r="BT43" s="3">
        <f t="shared" si="39"/>
        <v>0</v>
      </c>
      <c r="BU43" s="3">
        <f t="shared" si="39"/>
        <v>0</v>
      </c>
      <c r="BV43" s="3">
        <f t="shared" si="39"/>
        <v>0</v>
      </c>
      <c r="BW43" s="3">
        <f t="shared" si="39"/>
        <v>0</v>
      </c>
      <c r="BX43" s="3">
        <f t="shared" si="39"/>
        <v>0</v>
      </c>
      <c r="BY43" s="3">
        <f t="shared" si="39"/>
        <v>0</v>
      </c>
      <c r="BZ43" s="3">
        <f t="shared" si="39"/>
        <v>0</v>
      </c>
      <c r="CA43" s="3">
        <f t="shared" si="39"/>
        <v>0</v>
      </c>
      <c r="CB43" s="3">
        <f t="shared" si="39"/>
        <v>0</v>
      </c>
      <c r="CC43" s="3">
        <f t="shared" si="39"/>
        <v>0</v>
      </c>
      <c r="CD43" s="3">
        <f t="shared" si="39"/>
        <v>0</v>
      </c>
      <c r="CE43" s="3">
        <f t="shared" si="39"/>
        <v>0</v>
      </c>
      <c r="CF43" s="3">
        <f t="shared" si="39"/>
        <v>0</v>
      </c>
      <c r="CG43" s="3">
        <f t="shared" si="39"/>
        <v>0</v>
      </c>
      <c r="CH43" s="12">
        <f t="shared" si="39"/>
        <v>0</v>
      </c>
    </row>
    <row r="44" spans="1:86" x14ac:dyDescent="0.3">
      <c r="A44" s="548"/>
      <c r="B44" s="11" t="str">
        <f t="shared" si="33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BR44" si="40">F44</f>
        <v>0</v>
      </c>
      <c r="H44" s="3">
        <f t="shared" si="40"/>
        <v>0</v>
      </c>
      <c r="I44" s="3">
        <f t="shared" si="40"/>
        <v>0</v>
      </c>
      <c r="J44" s="3">
        <f t="shared" si="40"/>
        <v>0</v>
      </c>
      <c r="K44" s="3">
        <f t="shared" si="40"/>
        <v>0</v>
      </c>
      <c r="L44" s="3">
        <f t="shared" si="40"/>
        <v>0</v>
      </c>
      <c r="M44" s="3">
        <f t="shared" si="40"/>
        <v>0</v>
      </c>
      <c r="N44" s="3">
        <f t="shared" si="40"/>
        <v>0</v>
      </c>
      <c r="O44" s="3">
        <f t="shared" si="40"/>
        <v>0</v>
      </c>
      <c r="P44" s="3">
        <f t="shared" si="40"/>
        <v>0</v>
      </c>
      <c r="Q44" s="3">
        <f t="shared" si="40"/>
        <v>0</v>
      </c>
      <c r="R44" s="3">
        <f t="shared" si="40"/>
        <v>0</v>
      </c>
      <c r="S44" s="3">
        <f t="shared" si="40"/>
        <v>0</v>
      </c>
      <c r="T44" s="3">
        <f t="shared" si="40"/>
        <v>0</v>
      </c>
      <c r="U44" s="3">
        <f t="shared" si="40"/>
        <v>0</v>
      </c>
      <c r="V44" s="3">
        <f t="shared" si="40"/>
        <v>0</v>
      </c>
      <c r="W44" s="3">
        <f t="shared" si="40"/>
        <v>0</v>
      </c>
      <c r="X44" s="3">
        <f t="shared" si="40"/>
        <v>0</v>
      </c>
      <c r="Y44" s="3">
        <f t="shared" si="40"/>
        <v>0</v>
      </c>
      <c r="Z44" s="3">
        <f t="shared" si="40"/>
        <v>0</v>
      </c>
      <c r="AA44" s="3">
        <f t="shared" si="40"/>
        <v>0</v>
      </c>
      <c r="AB44" s="3">
        <f t="shared" si="40"/>
        <v>0</v>
      </c>
      <c r="AC44" s="3">
        <f t="shared" si="40"/>
        <v>0</v>
      </c>
      <c r="AD44" s="3">
        <f t="shared" si="40"/>
        <v>0</v>
      </c>
      <c r="AE44" s="3">
        <f t="shared" si="40"/>
        <v>0</v>
      </c>
      <c r="AF44" s="3">
        <f t="shared" si="40"/>
        <v>0</v>
      </c>
      <c r="AG44" s="3">
        <f t="shared" si="40"/>
        <v>0</v>
      </c>
      <c r="AH44" s="3">
        <f t="shared" si="40"/>
        <v>0</v>
      </c>
      <c r="AI44" s="3">
        <f t="shared" si="40"/>
        <v>0</v>
      </c>
      <c r="AJ44" s="3">
        <f t="shared" si="40"/>
        <v>0</v>
      </c>
      <c r="AK44" s="3">
        <f t="shared" si="40"/>
        <v>0</v>
      </c>
      <c r="AL44" s="3">
        <f t="shared" si="40"/>
        <v>0</v>
      </c>
      <c r="AM44" s="3">
        <f t="shared" si="40"/>
        <v>0</v>
      </c>
      <c r="AN44" s="3">
        <f t="shared" si="40"/>
        <v>0</v>
      </c>
      <c r="AO44" s="3">
        <f t="shared" si="40"/>
        <v>0</v>
      </c>
      <c r="AP44" s="3">
        <f t="shared" si="40"/>
        <v>0</v>
      </c>
      <c r="AQ44" s="3">
        <f t="shared" si="40"/>
        <v>0</v>
      </c>
      <c r="AR44" s="3">
        <f t="shared" si="40"/>
        <v>0</v>
      </c>
      <c r="AS44" s="3">
        <f t="shared" si="40"/>
        <v>0</v>
      </c>
      <c r="AT44" s="3">
        <f t="shared" si="40"/>
        <v>0</v>
      </c>
      <c r="AU44" s="3">
        <f t="shared" si="40"/>
        <v>0</v>
      </c>
      <c r="AV44" s="3">
        <f t="shared" si="40"/>
        <v>0</v>
      </c>
      <c r="AW44" s="3">
        <f t="shared" si="40"/>
        <v>0</v>
      </c>
      <c r="AX44" s="3">
        <f t="shared" si="40"/>
        <v>0</v>
      </c>
      <c r="AY44" s="3">
        <f t="shared" si="40"/>
        <v>0</v>
      </c>
      <c r="AZ44" s="3">
        <f t="shared" si="40"/>
        <v>0</v>
      </c>
      <c r="BA44" s="3">
        <f t="shared" si="40"/>
        <v>0</v>
      </c>
      <c r="BB44" s="3">
        <f t="shared" si="40"/>
        <v>0</v>
      </c>
      <c r="BC44" s="3">
        <f t="shared" si="40"/>
        <v>0</v>
      </c>
      <c r="BD44" s="3">
        <f t="shared" si="40"/>
        <v>0</v>
      </c>
      <c r="BE44" s="3">
        <f t="shared" si="40"/>
        <v>0</v>
      </c>
      <c r="BF44" s="3">
        <f t="shared" si="40"/>
        <v>0</v>
      </c>
      <c r="BG44" s="3">
        <f t="shared" si="40"/>
        <v>0</v>
      </c>
      <c r="BH44" s="3">
        <f t="shared" si="40"/>
        <v>0</v>
      </c>
      <c r="BI44" s="3">
        <f t="shared" si="40"/>
        <v>0</v>
      </c>
      <c r="BJ44" s="3">
        <f t="shared" si="40"/>
        <v>0</v>
      </c>
      <c r="BK44" s="3">
        <f t="shared" si="40"/>
        <v>0</v>
      </c>
      <c r="BL44" s="3">
        <f t="shared" si="40"/>
        <v>0</v>
      </c>
      <c r="BM44" s="3">
        <f t="shared" si="40"/>
        <v>0</v>
      </c>
      <c r="BN44" s="3">
        <f t="shared" si="40"/>
        <v>0</v>
      </c>
      <c r="BO44" s="3">
        <f t="shared" si="40"/>
        <v>0</v>
      </c>
      <c r="BP44" s="3">
        <f t="shared" si="40"/>
        <v>0</v>
      </c>
      <c r="BQ44" s="3">
        <f t="shared" si="40"/>
        <v>0</v>
      </c>
      <c r="BR44" s="3">
        <f t="shared" si="40"/>
        <v>0</v>
      </c>
      <c r="BS44" s="3">
        <f t="shared" ref="BS44:CH44" si="41">BR44</f>
        <v>0</v>
      </c>
      <c r="BT44" s="3">
        <f t="shared" si="41"/>
        <v>0</v>
      </c>
      <c r="BU44" s="3">
        <f t="shared" si="41"/>
        <v>0</v>
      </c>
      <c r="BV44" s="3">
        <f t="shared" si="41"/>
        <v>0</v>
      </c>
      <c r="BW44" s="3">
        <f t="shared" si="41"/>
        <v>0</v>
      </c>
      <c r="BX44" s="3">
        <f t="shared" si="41"/>
        <v>0</v>
      </c>
      <c r="BY44" s="3">
        <f t="shared" si="41"/>
        <v>0</v>
      </c>
      <c r="BZ44" s="3">
        <f t="shared" si="41"/>
        <v>0</v>
      </c>
      <c r="CA44" s="3">
        <f t="shared" si="41"/>
        <v>0</v>
      </c>
      <c r="CB44" s="3">
        <f t="shared" si="41"/>
        <v>0</v>
      </c>
      <c r="CC44" s="3">
        <f t="shared" si="41"/>
        <v>0</v>
      </c>
      <c r="CD44" s="3">
        <f t="shared" si="41"/>
        <v>0</v>
      </c>
      <c r="CE44" s="3">
        <f t="shared" si="41"/>
        <v>0</v>
      </c>
      <c r="CF44" s="3">
        <f t="shared" si="41"/>
        <v>0</v>
      </c>
      <c r="CG44" s="3">
        <f t="shared" si="41"/>
        <v>0</v>
      </c>
      <c r="CH44" s="12">
        <f t="shared" si="41"/>
        <v>0</v>
      </c>
    </row>
    <row r="45" spans="1:86" x14ac:dyDescent="0.3">
      <c r="A45" s="548"/>
      <c r="B45" s="13" t="str">
        <f t="shared" si="33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BR45" si="42">F45</f>
        <v>0</v>
      </c>
      <c r="H45" s="3">
        <f t="shared" si="42"/>
        <v>0</v>
      </c>
      <c r="I45" s="3">
        <f t="shared" si="42"/>
        <v>0</v>
      </c>
      <c r="J45" s="3">
        <f t="shared" si="42"/>
        <v>0</v>
      </c>
      <c r="K45" s="3">
        <f t="shared" si="42"/>
        <v>0</v>
      </c>
      <c r="L45" s="3">
        <f t="shared" si="42"/>
        <v>0</v>
      </c>
      <c r="M45" s="3">
        <f t="shared" si="42"/>
        <v>0</v>
      </c>
      <c r="N45" s="3">
        <f t="shared" si="42"/>
        <v>0</v>
      </c>
      <c r="O45" s="3">
        <f t="shared" si="42"/>
        <v>0</v>
      </c>
      <c r="P45" s="3">
        <f t="shared" si="42"/>
        <v>0</v>
      </c>
      <c r="Q45" s="3">
        <f t="shared" si="42"/>
        <v>0</v>
      </c>
      <c r="R45" s="3">
        <f t="shared" si="42"/>
        <v>0</v>
      </c>
      <c r="S45" s="3">
        <f t="shared" si="42"/>
        <v>0</v>
      </c>
      <c r="T45" s="3">
        <f t="shared" si="42"/>
        <v>0</v>
      </c>
      <c r="U45" s="3">
        <f t="shared" si="42"/>
        <v>0</v>
      </c>
      <c r="V45" s="3">
        <f t="shared" si="42"/>
        <v>0</v>
      </c>
      <c r="W45" s="3">
        <f t="shared" si="42"/>
        <v>0</v>
      </c>
      <c r="X45" s="3">
        <f t="shared" si="42"/>
        <v>0</v>
      </c>
      <c r="Y45" s="3">
        <f t="shared" si="42"/>
        <v>0</v>
      </c>
      <c r="Z45" s="3">
        <f t="shared" si="42"/>
        <v>0</v>
      </c>
      <c r="AA45" s="3">
        <f t="shared" si="42"/>
        <v>0</v>
      </c>
      <c r="AB45" s="3">
        <f t="shared" si="42"/>
        <v>0</v>
      </c>
      <c r="AC45" s="3">
        <f t="shared" si="42"/>
        <v>0</v>
      </c>
      <c r="AD45" s="3">
        <f t="shared" si="42"/>
        <v>0</v>
      </c>
      <c r="AE45" s="3">
        <f t="shared" si="42"/>
        <v>0</v>
      </c>
      <c r="AF45" s="3">
        <f t="shared" si="42"/>
        <v>0</v>
      </c>
      <c r="AG45" s="3">
        <f t="shared" si="42"/>
        <v>0</v>
      </c>
      <c r="AH45" s="3">
        <f t="shared" si="42"/>
        <v>0</v>
      </c>
      <c r="AI45" s="3">
        <f t="shared" si="42"/>
        <v>0</v>
      </c>
      <c r="AJ45" s="3">
        <f t="shared" si="42"/>
        <v>0</v>
      </c>
      <c r="AK45" s="3">
        <f t="shared" si="42"/>
        <v>0</v>
      </c>
      <c r="AL45" s="3">
        <f t="shared" si="42"/>
        <v>0</v>
      </c>
      <c r="AM45" s="3">
        <f t="shared" si="42"/>
        <v>0</v>
      </c>
      <c r="AN45" s="3">
        <f t="shared" si="42"/>
        <v>0</v>
      </c>
      <c r="AO45" s="3">
        <f t="shared" si="42"/>
        <v>0</v>
      </c>
      <c r="AP45" s="3">
        <f t="shared" si="42"/>
        <v>0</v>
      </c>
      <c r="AQ45" s="3">
        <f t="shared" si="42"/>
        <v>0</v>
      </c>
      <c r="AR45" s="3">
        <f t="shared" si="42"/>
        <v>0</v>
      </c>
      <c r="AS45" s="3">
        <f t="shared" si="42"/>
        <v>0</v>
      </c>
      <c r="AT45" s="3">
        <f t="shared" si="42"/>
        <v>0</v>
      </c>
      <c r="AU45" s="3">
        <f t="shared" si="42"/>
        <v>0</v>
      </c>
      <c r="AV45" s="3">
        <f t="shared" si="42"/>
        <v>0</v>
      </c>
      <c r="AW45" s="3">
        <f t="shared" si="42"/>
        <v>0</v>
      </c>
      <c r="AX45" s="3">
        <f t="shared" si="42"/>
        <v>0</v>
      </c>
      <c r="AY45" s="3">
        <f t="shared" si="42"/>
        <v>0</v>
      </c>
      <c r="AZ45" s="3">
        <f t="shared" si="42"/>
        <v>0</v>
      </c>
      <c r="BA45" s="3">
        <f t="shared" si="42"/>
        <v>0</v>
      </c>
      <c r="BB45" s="3">
        <f t="shared" si="42"/>
        <v>0</v>
      </c>
      <c r="BC45" s="3">
        <f t="shared" si="42"/>
        <v>0</v>
      </c>
      <c r="BD45" s="3">
        <f t="shared" si="42"/>
        <v>0</v>
      </c>
      <c r="BE45" s="3">
        <f t="shared" si="42"/>
        <v>0</v>
      </c>
      <c r="BF45" s="3">
        <f t="shared" si="42"/>
        <v>0</v>
      </c>
      <c r="BG45" s="3">
        <f t="shared" si="42"/>
        <v>0</v>
      </c>
      <c r="BH45" s="3">
        <f t="shared" si="42"/>
        <v>0</v>
      </c>
      <c r="BI45" s="3">
        <f t="shared" si="42"/>
        <v>0</v>
      </c>
      <c r="BJ45" s="3">
        <f t="shared" si="42"/>
        <v>0</v>
      </c>
      <c r="BK45" s="3">
        <f t="shared" si="42"/>
        <v>0</v>
      </c>
      <c r="BL45" s="3">
        <f t="shared" si="42"/>
        <v>0</v>
      </c>
      <c r="BM45" s="3">
        <f t="shared" si="42"/>
        <v>0</v>
      </c>
      <c r="BN45" s="3">
        <f t="shared" si="42"/>
        <v>0</v>
      </c>
      <c r="BO45" s="3">
        <f t="shared" si="42"/>
        <v>0</v>
      </c>
      <c r="BP45" s="3">
        <f t="shared" si="42"/>
        <v>0</v>
      </c>
      <c r="BQ45" s="3">
        <f t="shared" si="42"/>
        <v>0</v>
      </c>
      <c r="BR45" s="3">
        <f t="shared" si="42"/>
        <v>0</v>
      </c>
      <c r="BS45" s="3">
        <f t="shared" ref="BS45:CH45" si="43">BR45</f>
        <v>0</v>
      </c>
      <c r="BT45" s="3">
        <f t="shared" si="43"/>
        <v>0</v>
      </c>
      <c r="BU45" s="3">
        <f t="shared" si="43"/>
        <v>0</v>
      </c>
      <c r="BV45" s="3">
        <f t="shared" si="43"/>
        <v>0</v>
      </c>
      <c r="BW45" s="3">
        <f t="shared" si="43"/>
        <v>0</v>
      </c>
      <c r="BX45" s="3">
        <f t="shared" si="43"/>
        <v>0</v>
      </c>
      <c r="BY45" s="3">
        <f t="shared" si="43"/>
        <v>0</v>
      </c>
      <c r="BZ45" s="3">
        <f t="shared" si="43"/>
        <v>0</v>
      </c>
      <c r="CA45" s="3">
        <f t="shared" si="43"/>
        <v>0</v>
      </c>
      <c r="CB45" s="3">
        <f t="shared" si="43"/>
        <v>0</v>
      </c>
      <c r="CC45" s="3">
        <f t="shared" si="43"/>
        <v>0</v>
      </c>
      <c r="CD45" s="3">
        <f t="shared" si="43"/>
        <v>0</v>
      </c>
      <c r="CE45" s="3">
        <f t="shared" si="43"/>
        <v>0</v>
      </c>
      <c r="CF45" s="3">
        <f t="shared" si="43"/>
        <v>0</v>
      </c>
      <c r="CG45" s="3">
        <f t="shared" si="43"/>
        <v>0</v>
      </c>
      <c r="CH45" s="12">
        <f t="shared" si="43"/>
        <v>0</v>
      </c>
    </row>
    <row r="46" spans="1:86" x14ac:dyDescent="0.3">
      <c r="A46" s="548"/>
      <c r="B46" s="11" t="str">
        <f t="shared" si="33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BR46" si="44">F46</f>
        <v>0</v>
      </c>
      <c r="H46" s="3">
        <f t="shared" si="44"/>
        <v>0</v>
      </c>
      <c r="I46" s="3">
        <f t="shared" si="44"/>
        <v>0</v>
      </c>
      <c r="J46" s="3">
        <f t="shared" si="44"/>
        <v>0</v>
      </c>
      <c r="K46" s="3">
        <f t="shared" si="44"/>
        <v>0</v>
      </c>
      <c r="L46" s="3">
        <f t="shared" si="44"/>
        <v>0</v>
      </c>
      <c r="M46" s="3">
        <f t="shared" si="44"/>
        <v>0</v>
      </c>
      <c r="N46" s="3">
        <f t="shared" si="44"/>
        <v>0</v>
      </c>
      <c r="O46" s="3">
        <f t="shared" si="44"/>
        <v>0</v>
      </c>
      <c r="P46" s="3">
        <f t="shared" si="44"/>
        <v>0</v>
      </c>
      <c r="Q46" s="3">
        <f t="shared" si="44"/>
        <v>0</v>
      </c>
      <c r="R46" s="3">
        <f t="shared" si="44"/>
        <v>0</v>
      </c>
      <c r="S46" s="3">
        <f t="shared" si="44"/>
        <v>0</v>
      </c>
      <c r="T46" s="3">
        <f t="shared" si="44"/>
        <v>0</v>
      </c>
      <c r="U46" s="3">
        <f t="shared" si="44"/>
        <v>0</v>
      </c>
      <c r="V46" s="3">
        <f t="shared" si="44"/>
        <v>0</v>
      </c>
      <c r="W46" s="3">
        <f t="shared" si="44"/>
        <v>0</v>
      </c>
      <c r="X46" s="3">
        <f t="shared" si="44"/>
        <v>0</v>
      </c>
      <c r="Y46" s="3">
        <f t="shared" si="44"/>
        <v>0</v>
      </c>
      <c r="Z46" s="3">
        <f t="shared" si="44"/>
        <v>0</v>
      </c>
      <c r="AA46" s="3">
        <f t="shared" si="44"/>
        <v>0</v>
      </c>
      <c r="AB46" s="3">
        <f t="shared" si="44"/>
        <v>0</v>
      </c>
      <c r="AC46" s="3">
        <f t="shared" si="44"/>
        <v>0</v>
      </c>
      <c r="AD46" s="3">
        <f t="shared" si="44"/>
        <v>0</v>
      </c>
      <c r="AE46" s="3">
        <f t="shared" si="44"/>
        <v>0</v>
      </c>
      <c r="AF46" s="3">
        <f t="shared" si="44"/>
        <v>0</v>
      </c>
      <c r="AG46" s="3">
        <f t="shared" si="44"/>
        <v>0</v>
      </c>
      <c r="AH46" s="3">
        <f t="shared" si="44"/>
        <v>0</v>
      </c>
      <c r="AI46" s="3">
        <f t="shared" si="44"/>
        <v>0</v>
      </c>
      <c r="AJ46" s="3">
        <f t="shared" si="44"/>
        <v>0</v>
      </c>
      <c r="AK46" s="3">
        <f t="shared" si="44"/>
        <v>0</v>
      </c>
      <c r="AL46" s="3">
        <f t="shared" si="44"/>
        <v>0</v>
      </c>
      <c r="AM46" s="3">
        <f t="shared" si="44"/>
        <v>0</v>
      </c>
      <c r="AN46" s="3">
        <f t="shared" si="44"/>
        <v>0</v>
      </c>
      <c r="AO46" s="3">
        <f t="shared" si="44"/>
        <v>0</v>
      </c>
      <c r="AP46" s="3">
        <f t="shared" si="44"/>
        <v>0</v>
      </c>
      <c r="AQ46" s="3">
        <f t="shared" si="44"/>
        <v>0</v>
      </c>
      <c r="AR46" s="3">
        <f t="shared" si="44"/>
        <v>0</v>
      </c>
      <c r="AS46" s="3">
        <f t="shared" si="44"/>
        <v>0</v>
      </c>
      <c r="AT46" s="3">
        <f t="shared" si="44"/>
        <v>0</v>
      </c>
      <c r="AU46" s="3">
        <f t="shared" si="44"/>
        <v>0</v>
      </c>
      <c r="AV46" s="3">
        <f t="shared" si="44"/>
        <v>0</v>
      </c>
      <c r="AW46" s="3">
        <f t="shared" si="44"/>
        <v>0</v>
      </c>
      <c r="AX46" s="3">
        <f t="shared" si="44"/>
        <v>0</v>
      </c>
      <c r="AY46" s="3">
        <f t="shared" si="44"/>
        <v>0</v>
      </c>
      <c r="AZ46" s="3">
        <f t="shared" si="44"/>
        <v>0</v>
      </c>
      <c r="BA46" s="3">
        <f t="shared" si="44"/>
        <v>0</v>
      </c>
      <c r="BB46" s="3">
        <f t="shared" si="44"/>
        <v>0</v>
      </c>
      <c r="BC46" s="3">
        <f t="shared" si="44"/>
        <v>0</v>
      </c>
      <c r="BD46" s="3">
        <f t="shared" si="44"/>
        <v>0</v>
      </c>
      <c r="BE46" s="3">
        <f t="shared" si="44"/>
        <v>0</v>
      </c>
      <c r="BF46" s="3">
        <f t="shared" si="44"/>
        <v>0</v>
      </c>
      <c r="BG46" s="3">
        <f t="shared" si="44"/>
        <v>0</v>
      </c>
      <c r="BH46" s="3">
        <f t="shared" si="44"/>
        <v>0</v>
      </c>
      <c r="BI46" s="3">
        <f t="shared" si="44"/>
        <v>0</v>
      </c>
      <c r="BJ46" s="3">
        <f t="shared" si="44"/>
        <v>0</v>
      </c>
      <c r="BK46" s="3">
        <f t="shared" si="44"/>
        <v>0</v>
      </c>
      <c r="BL46" s="3">
        <f t="shared" si="44"/>
        <v>0</v>
      </c>
      <c r="BM46" s="3">
        <f t="shared" si="44"/>
        <v>0</v>
      </c>
      <c r="BN46" s="3">
        <f t="shared" si="44"/>
        <v>0</v>
      </c>
      <c r="BO46" s="3">
        <f t="shared" si="44"/>
        <v>0</v>
      </c>
      <c r="BP46" s="3">
        <f t="shared" si="44"/>
        <v>0</v>
      </c>
      <c r="BQ46" s="3">
        <f t="shared" si="44"/>
        <v>0</v>
      </c>
      <c r="BR46" s="3">
        <f t="shared" si="44"/>
        <v>0</v>
      </c>
      <c r="BS46" s="3">
        <f t="shared" ref="BS46:CH46" si="45">BR46</f>
        <v>0</v>
      </c>
      <c r="BT46" s="3">
        <f t="shared" si="45"/>
        <v>0</v>
      </c>
      <c r="BU46" s="3">
        <f t="shared" si="45"/>
        <v>0</v>
      </c>
      <c r="BV46" s="3">
        <f t="shared" si="45"/>
        <v>0</v>
      </c>
      <c r="BW46" s="3">
        <f t="shared" si="45"/>
        <v>0</v>
      </c>
      <c r="BX46" s="3">
        <f t="shared" si="45"/>
        <v>0</v>
      </c>
      <c r="BY46" s="3">
        <f t="shared" si="45"/>
        <v>0</v>
      </c>
      <c r="BZ46" s="3">
        <f t="shared" si="45"/>
        <v>0</v>
      </c>
      <c r="CA46" s="3">
        <f t="shared" si="45"/>
        <v>0</v>
      </c>
      <c r="CB46" s="3">
        <f t="shared" si="45"/>
        <v>0</v>
      </c>
      <c r="CC46" s="3">
        <f t="shared" si="45"/>
        <v>0</v>
      </c>
      <c r="CD46" s="3">
        <f t="shared" si="45"/>
        <v>0</v>
      </c>
      <c r="CE46" s="3">
        <f t="shared" si="45"/>
        <v>0</v>
      </c>
      <c r="CF46" s="3">
        <f t="shared" si="45"/>
        <v>0</v>
      </c>
      <c r="CG46" s="3">
        <f t="shared" si="45"/>
        <v>0</v>
      </c>
      <c r="CH46" s="12">
        <f t="shared" si="45"/>
        <v>0</v>
      </c>
    </row>
    <row r="47" spans="1:86" x14ac:dyDescent="0.3">
      <c r="A47" s="548"/>
      <c r="B47" s="11" t="str">
        <f t="shared" si="33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BR47" si="46">F47</f>
        <v>0</v>
      </c>
      <c r="H47" s="3">
        <f t="shared" si="46"/>
        <v>0</v>
      </c>
      <c r="I47" s="3">
        <f t="shared" si="46"/>
        <v>0</v>
      </c>
      <c r="J47" s="3">
        <f t="shared" si="46"/>
        <v>0</v>
      </c>
      <c r="K47" s="3">
        <f t="shared" si="46"/>
        <v>0</v>
      </c>
      <c r="L47" s="3">
        <f t="shared" si="46"/>
        <v>0</v>
      </c>
      <c r="M47" s="3">
        <f t="shared" si="46"/>
        <v>0</v>
      </c>
      <c r="N47" s="3">
        <f t="shared" si="46"/>
        <v>0</v>
      </c>
      <c r="O47" s="3">
        <f t="shared" si="46"/>
        <v>0</v>
      </c>
      <c r="P47" s="3">
        <f t="shared" si="46"/>
        <v>0</v>
      </c>
      <c r="Q47" s="3">
        <f t="shared" si="46"/>
        <v>0</v>
      </c>
      <c r="R47" s="3">
        <f t="shared" si="46"/>
        <v>0</v>
      </c>
      <c r="S47" s="3">
        <f t="shared" si="46"/>
        <v>0</v>
      </c>
      <c r="T47" s="3">
        <f t="shared" si="46"/>
        <v>0</v>
      </c>
      <c r="U47" s="3">
        <f t="shared" si="46"/>
        <v>0</v>
      </c>
      <c r="V47" s="3">
        <f t="shared" si="46"/>
        <v>0</v>
      </c>
      <c r="W47" s="3">
        <f t="shared" si="46"/>
        <v>0</v>
      </c>
      <c r="X47" s="3">
        <f t="shared" si="46"/>
        <v>0</v>
      </c>
      <c r="Y47" s="3">
        <f t="shared" si="46"/>
        <v>0</v>
      </c>
      <c r="Z47" s="3">
        <f t="shared" si="46"/>
        <v>0</v>
      </c>
      <c r="AA47" s="3">
        <f t="shared" si="46"/>
        <v>0</v>
      </c>
      <c r="AB47" s="3">
        <f t="shared" si="46"/>
        <v>0</v>
      </c>
      <c r="AC47" s="3">
        <f t="shared" si="46"/>
        <v>0</v>
      </c>
      <c r="AD47" s="3">
        <f t="shared" si="46"/>
        <v>0</v>
      </c>
      <c r="AE47" s="3">
        <f t="shared" si="46"/>
        <v>0</v>
      </c>
      <c r="AF47" s="3">
        <f t="shared" si="46"/>
        <v>0</v>
      </c>
      <c r="AG47" s="3">
        <f t="shared" si="46"/>
        <v>0</v>
      </c>
      <c r="AH47" s="3">
        <f t="shared" si="46"/>
        <v>0</v>
      </c>
      <c r="AI47" s="3">
        <f t="shared" si="46"/>
        <v>0</v>
      </c>
      <c r="AJ47" s="3">
        <f t="shared" si="46"/>
        <v>0</v>
      </c>
      <c r="AK47" s="3">
        <f t="shared" si="46"/>
        <v>0</v>
      </c>
      <c r="AL47" s="3">
        <f t="shared" si="46"/>
        <v>0</v>
      </c>
      <c r="AM47" s="3">
        <f t="shared" si="46"/>
        <v>0</v>
      </c>
      <c r="AN47" s="3">
        <f t="shared" si="46"/>
        <v>0</v>
      </c>
      <c r="AO47" s="3">
        <f t="shared" si="46"/>
        <v>0</v>
      </c>
      <c r="AP47" s="3">
        <f t="shared" si="46"/>
        <v>0</v>
      </c>
      <c r="AQ47" s="3">
        <f t="shared" si="46"/>
        <v>0</v>
      </c>
      <c r="AR47" s="3">
        <f t="shared" si="46"/>
        <v>0</v>
      </c>
      <c r="AS47" s="3">
        <f t="shared" si="46"/>
        <v>0</v>
      </c>
      <c r="AT47" s="3">
        <f t="shared" si="46"/>
        <v>0</v>
      </c>
      <c r="AU47" s="3">
        <f t="shared" si="46"/>
        <v>0</v>
      </c>
      <c r="AV47" s="3">
        <f t="shared" si="46"/>
        <v>0</v>
      </c>
      <c r="AW47" s="3">
        <f t="shared" si="46"/>
        <v>0</v>
      </c>
      <c r="AX47" s="3">
        <f t="shared" si="46"/>
        <v>0</v>
      </c>
      <c r="AY47" s="3">
        <f t="shared" si="46"/>
        <v>0</v>
      </c>
      <c r="AZ47" s="3">
        <f t="shared" si="46"/>
        <v>0</v>
      </c>
      <c r="BA47" s="3">
        <f t="shared" si="46"/>
        <v>0</v>
      </c>
      <c r="BB47" s="3">
        <f t="shared" si="46"/>
        <v>0</v>
      </c>
      <c r="BC47" s="3">
        <f t="shared" si="46"/>
        <v>0</v>
      </c>
      <c r="BD47" s="3">
        <f t="shared" si="46"/>
        <v>0</v>
      </c>
      <c r="BE47" s="3">
        <f t="shared" si="46"/>
        <v>0</v>
      </c>
      <c r="BF47" s="3">
        <f t="shared" si="46"/>
        <v>0</v>
      </c>
      <c r="BG47" s="3">
        <f t="shared" si="46"/>
        <v>0</v>
      </c>
      <c r="BH47" s="3">
        <f t="shared" si="46"/>
        <v>0</v>
      </c>
      <c r="BI47" s="3">
        <f t="shared" si="46"/>
        <v>0</v>
      </c>
      <c r="BJ47" s="3">
        <f t="shared" si="46"/>
        <v>0</v>
      </c>
      <c r="BK47" s="3">
        <f t="shared" si="46"/>
        <v>0</v>
      </c>
      <c r="BL47" s="3">
        <f t="shared" si="46"/>
        <v>0</v>
      </c>
      <c r="BM47" s="3">
        <f t="shared" si="46"/>
        <v>0</v>
      </c>
      <c r="BN47" s="3">
        <f t="shared" si="46"/>
        <v>0</v>
      </c>
      <c r="BO47" s="3">
        <f t="shared" si="46"/>
        <v>0</v>
      </c>
      <c r="BP47" s="3">
        <f t="shared" si="46"/>
        <v>0</v>
      </c>
      <c r="BQ47" s="3">
        <f t="shared" si="46"/>
        <v>0</v>
      </c>
      <c r="BR47" s="3">
        <f t="shared" si="46"/>
        <v>0</v>
      </c>
      <c r="BS47" s="3">
        <f t="shared" ref="BS47:CH47" si="47">BR47</f>
        <v>0</v>
      </c>
      <c r="BT47" s="3">
        <f t="shared" si="47"/>
        <v>0</v>
      </c>
      <c r="BU47" s="3">
        <f t="shared" si="47"/>
        <v>0</v>
      </c>
      <c r="BV47" s="3">
        <f t="shared" si="47"/>
        <v>0</v>
      </c>
      <c r="BW47" s="3">
        <f t="shared" si="47"/>
        <v>0</v>
      </c>
      <c r="BX47" s="3">
        <f t="shared" si="47"/>
        <v>0</v>
      </c>
      <c r="BY47" s="3">
        <f t="shared" si="47"/>
        <v>0</v>
      </c>
      <c r="BZ47" s="3">
        <f t="shared" si="47"/>
        <v>0</v>
      </c>
      <c r="CA47" s="3">
        <f t="shared" si="47"/>
        <v>0</v>
      </c>
      <c r="CB47" s="3">
        <f t="shared" si="47"/>
        <v>0</v>
      </c>
      <c r="CC47" s="3">
        <f t="shared" si="47"/>
        <v>0</v>
      </c>
      <c r="CD47" s="3">
        <f t="shared" si="47"/>
        <v>0</v>
      </c>
      <c r="CE47" s="3">
        <f t="shared" si="47"/>
        <v>0</v>
      </c>
      <c r="CF47" s="3">
        <f t="shared" si="47"/>
        <v>0</v>
      </c>
      <c r="CG47" s="3">
        <f t="shared" si="47"/>
        <v>0</v>
      </c>
      <c r="CH47" s="12">
        <f t="shared" si="47"/>
        <v>0</v>
      </c>
    </row>
    <row r="48" spans="1:86" x14ac:dyDescent="0.3">
      <c r="A48" s="548"/>
      <c r="B48" s="11" t="str">
        <f t="shared" si="33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BR48" si="48">F48</f>
        <v>0</v>
      </c>
      <c r="H48" s="3">
        <f t="shared" si="48"/>
        <v>0</v>
      </c>
      <c r="I48" s="3">
        <f t="shared" si="48"/>
        <v>0</v>
      </c>
      <c r="J48" s="3">
        <f t="shared" si="48"/>
        <v>0</v>
      </c>
      <c r="K48" s="3">
        <f t="shared" si="48"/>
        <v>0</v>
      </c>
      <c r="L48" s="3">
        <f t="shared" si="48"/>
        <v>0</v>
      </c>
      <c r="M48" s="3">
        <f t="shared" si="48"/>
        <v>0</v>
      </c>
      <c r="N48" s="3">
        <f t="shared" si="48"/>
        <v>0</v>
      </c>
      <c r="O48" s="3">
        <f t="shared" si="48"/>
        <v>0</v>
      </c>
      <c r="P48" s="3">
        <f t="shared" si="48"/>
        <v>0</v>
      </c>
      <c r="Q48" s="3">
        <f t="shared" si="48"/>
        <v>0</v>
      </c>
      <c r="R48" s="3">
        <f t="shared" si="48"/>
        <v>0</v>
      </c>
      <c r="S48" s="3">
        <f t="shared" si="48"/>
        <v>0</v>
      </c>
      <c r="T48" s="3">
        <f t="shared" si="48"/>
        <v>0</v>
      </c>
      <c r="U48" s="3">
        <f t="shared" si="48"/>
        <v>0</v>
      </c>
      <c r="V48" s="3">
        <f t="shared" si="48"/>
        <v>0</v>
      </c>
      <c r="W48" s="3">
        <f t="shared" si="48"/>
        <v>0</v>
      </c>
      <c r="X48" s="3">
        <f t="shared" si="48"/>
        <v>0</v>
      </c>
      <c r="Y48" s="3">
        <f t="shared" si="48"/>
        <v>0</v>
      </c>
      <c r="Z48" s="3">
        <f t="shared" si="48"/>
        <v>0</v>
      </c>
      <c r="AA48" s="3">
        <f t="shared" si="48"/>
        <v>0</v>
      </c>
      <c r="AB48" s="3">
        <f t="shared" si="48"/>
        <v>0</v>
      </c>
      <c r="AC48" s="3">
        <f t="shared" si="48"/>
        <v>0</v>
      </c>
      <c r="AD48" s="3">
        <f t="shared" si="48"/>
        <v>0</v>
      </c>
      <c r="AE48" s="3">
        <f t="shared" si="48"/>
        <v>0</v>
      </c>
      <c r="AF48" s="3">
        <f t="shared" si="48"/>
        <v>0</v>
      </c>
      <c r="AG48" s="3">
        <f t="shared" si="48"/>
        <v>0</v>
      </c>
      <c r="AH48" s="3">
        <f t="shared" si="48"/>
        <v>0</v>
      </c>
      <c r="AI48" s="3">
        <f t="shared" si="48"/>
        <v>0</v>
      </c>
      <c r="AJ48" s="3">
        <f t="shared" si="48"/>
        <v>0</v>
      </c>
      <c r="AK48" s="3">
        <f t="shared" si="48"/>
        <v>0</v>
      </c>
      <c r="AL48" s="3">
        <f t="shared" si="48"/>
        <v>0</v>
      </c>
      <c r="AM48" s="3">
        <f t="shared" si="48"/>
        <v>0</v>
      </c>
      <c r="AN48" s="3">
        <f t="shared" si="48"/>
        <v>0</v>
      </c>
      <c r="AO48" s="3">
        <f t="shared" si="48"/>
        <v>0</v>
      </c>
      <c r="AP48" s="3">
        <f t="shared" si="48"/>
        <v>0</v>
      </c>
      <c r="AQ48" s="3">
        <f t="shared" si="48"/>
        <v>0</v>
      </c>
      <c r="AR48" s="3">
        <f t="shared" si="48"/>
        <v>0</v>
      </c>
      <c r="AS48" s="3">
        <f t="shared" si="48"/>
        <v>0</v>
      </c>
      <c r="AT48" s="3">
        <f t="shared" si="48"/>
        <v>0</v>
      </c>
      <c r="AU48" s="3">
        <f t="shared" si="48"/>
        <v>0</v>
      </c>
      <c r="AV48" s="3">
        <f t="shared" si="48"/>
        <v>0</v>
      </c>
      <c r="AW48" s="3">
        <f t="shared" si="48"/>
        <v>0</v>
      </c>
      <c r="AX48" s="3">
        <f t="shared" si="48"/>
        <v>0</v>
      </c>
      <c r="AY48" s="3">
        <f t="shared" si="48"/>
        <v>0</v>
      </c>
      <c r="AZ48" s="3">
        <f t="shared" si="48"/>
        <v>0</v>
      </c>
      <c r="BA48" s="3">
        <f t="shared" si="48"/>
        <v>0</v>
      </c>
      <c r="BB48" s="3">
        <f t="shared" si="48"/>
        <v>0</v>
      </c>
      <c r="BC48" s="3">
        <f t="shared" si="48"/>
        <v>0</v>
      </c>
      <c r="BD48" s="3">
        <f t="shared" si="48"/>
        <v>0</v>
      </c>
      <c r="BE48" s="3">
        <f t="shared" si="48"/>
        <v>0</v>
      </c>
      <c r="BF48" s="3">
        <f t="shared" si="48"/>
        <v>0</v>
      </c>
      <c r="BG48" s="3">
        <f t="shared" si="48"/>
        <v>0</v>
      </c>
      <c r="BH48" s="3">
        <f t="shared" si="48"/>
        <v>0</v>
      </c>
      <c r="BI48" s="3">
        <f t="shared" si="48"/>
        <v>0</v>
      </c>
      <c r="BJ48" s="3">
        <f t="shared" si="48"/>
        <v>0</v>
      </c>
      <c r="BK48" s="3">
        <f t="shared" si="48"/>
        <v>0</v>
      </c>
      <c r="BL48" s="3">
        <f t="shared" si="48"/>
        <v>0</v>
      </c>
      <c r="BM48" s="3">
        <f t="shared" si="48"/>
        <v>0</v>
      </c>
      <c r="BN48" s="3">
        <f t="shared" si="48"/>
        <v>0</v>
      </c>
      <c r="BO48" s="3">
        <f t="shared" si="48"/>
        <v>0</v>
      </c>
      <c r="BP48" s="3">
        <f t="shared" si="48"/>
        <v>0</v>
      </c>
      <c r="BQ48" s="3">
        <f t="shared" si="48"/>
        <v>0</v>
      </c>
      <c r="BR48" s="3">
        <f t="shared" si="48"/>
        <v>0</v>
      </c>
      <c r="BS48" s="3">
        <f t="shared" ref="BS48:CH48" si="49">BR48</f>
        <v>0</v>
      </c>
      <c r="BT48" s="3">
        <f t="shared" si="49"/>
        <v>0</v>
      </c>
      <c r="BU48" s="3">
        <f t="shared" si="49"/>
        <v>0</v>
      </c>
      <c r="BV48" s="3">
        <f t="shared" si="49"/>
        <v>0</v>
      </c>
      <c r="BW48" s="3">
        <f t="shared" si="49"/>
        <v>0</v>
      </c>
      <c r="BX48" s="3">
        <f t="shared" si="49"/>
        <v>0</v>
      </c>
      <c r="BY48" s="3">
        <f t="shared" si="49"/>
        <v>0</v>
      </c>
      <c r="BZ48" s="3">
        <f t="shared" si="49"/>
        <v>0</v>
      </c>
      <c r="CA48" s="3">
        <f t="shared" si="49"/>
        <v>0</v>
      </c>
      <c r="CB48" s="3">
        <f t="shared" si="49"/>
        <v>0</v>
      </c>
      <c r="CC48" s="3">
        <f t="shared" si="49"/>
        <v>0</v>
      </c>
      <c r="CD48" s="3">
        <f t="shared" si="49"/>
        <v>0</v>
      </c>
      <c r="CE48" s="3">
        <f t="shared" si="49"/>
        <v>0</v>
      </c>
      <c r="CF48" s="3">
        <f t="shared" si="49"/>
        <v>0</v>
      </c>
      <c r="CG48" s="3">
        <f t="shared" si="49"/>
        <v>0</v>
      </c>
      <c r="CH48" s="12">
        <f t="shared" si="49"/>
        <v>0</v>
      </c>
    </row>
    <row r="49" spans="1:86" x14ac:dyDescent="0.3">
      <c r="A49" s="548"/>
      <c r="B49" s="11" t="str">
        <f t="shared" si="33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BR49" si="50">F49</f>
        <v>0</v>
      </c>
      <c r="H49" s="3">
        <f t="shared" si="50"/>
        <v>0</v>
      </c>
      <c r="I49" s="3">
        <f t="shared" si="50"/>
        <v>0</v>
      </c>
      <c r="J49" s="3">
        <f t="shared" si="50"/>
        <v>0</v>
      </c>
      <c r="K49" s="3">
        <f t="shared" si="50"/>
        <v>0</v>
      </c>
      <c r="L49" s="3">
        <f t="shared" si="50"/>
        <v>0</v>
      </c>
      <c r="M49" s="3">
        <f t="shared" si="50"/>
        <v>0</v>
      </c>
      <c r="N49" s="3">
        <f t="shared" si="50"/>
        <v>0</v>
      </c>
      <c r="O49" s="3">
        <f t="shared" si="50"/>
        <v>0</v>
      </c>
      <c r="P49" s="3">
        <f t="shared" si="50"/>
        <v>0</v>
      </c>
      <c r="Q49" s="3">
        <f t="shared" si="50"/>
        <v>0</v>
      </c>
      <c r="R49" s="3">
        <f t="shared" si="50"/>
        <v>0</v>
      </c>
      <c r="S49" s="3">
        <f t="shared" si="50"/>
        <v>0</v>
      </c>
      <c r="T49" s="3">
        <f t="shared" si="50"/>
        <v>0</v>
      </c>
      <c r="U49" s="3">
        <f t="shared" si="50"/>
        <v>0</v>
      </c>
      <c r="V49" s="3">
        <f t="shared" si="50"/>
        <v>0</v>
      </c>
      <c r="W49" s="3">
        <f t="shared" si="50"/>
        <v>0</v>
      </c>
      <c r="X49" s="3">
        <f t="shared" si="50"/>
        <v>0</v>
      </c>
      <c r="Y49" s="3">
        <f t="shared" si="50"/>
        <v>0</v>
      </c>
      <c r="Z49" s="3">
        <f t="shared" si="50"/>
        <v>0</v>
      </c>
      <c r="AA49" s="3">
        <f t="shared" si="50"/>
        <v>0</v>
      </c>
      <c r="AB49" s="3">
        <f t="shared" si="50"/>
        <v>0</v>
      </c>
      <c r="AC49" s="3">
        <f t="shared" si="50"/>
        <v>0</v>
      </c>
      <c r="AD49" s="3">
        <f t="shared" si="50"/>
        <v>0</v>
      </c>
      <c r="AE49" s="3">
        <f t="shared" si="50"/>
        <v>0</v>
      </c>
      <c r="AF49" s="3">
        <f t="shared" si="50"/>
        <v>0</v>
      </c>
      <c r="AG49" s="3">
        <f t="shared" si="50"/>
        <v>0</v>
      </c>
      <c r="AH49" s="3">
        <f t="shared" si="50"/>
        <v>0</v>
      </c>
      <c r="AI49" s="3">
        <f t="shared" si="50"/>
        <v>0</v>
      </c>
      <c r="AJ49" s="3">
        <f t="shared" si="50"/>
        <v>0</v>
      </c>
      <c r="AK49" s="3">
        <f t="shared" si="50"/>
        <v>0</v>
      </c>
      <c r="AL49" s="3">
        <f t="shared" si="50"/>
        <v>0</v>
      </c>
      <c r="AM49" s="3">
        <f t="shared" si="50"/>
        <v>0</v>
      </c>
      <c r="AN49" s="3">
        <f t="shared" si="50"/>
        <v>0</v>
      </c>
      <c r="AO49" s="3">
        <f t="shared" si="50"/>
        <v>0</v>
      </c>
      <c r="AP49" s="3">
        <f t="shared" si="50"/>
        <v>0</v>
      </c>
      <c r="AQ49" s="3">
        <f t="shared" si="50"/>
        <v>0</v>
      </c>
      <c r="AR49" s="3">
        <f t="shared" si="50"/>
        <v>0</v>
      </c>
      <c r="AS49" s="3">
        <f t="shared" si="50"/>
        <v>0</v>
      </c>
      <c r="AT49" s="3">
        <f t="shared" si="50"/>
        <v>0</v>
      </c>
      <c r="AU49" s="3">
        <f t="shared" si="50"/>
        <v>0</v>
      </c>
      <c r="AV49" s="3">
        <f t="shared" si="50"/>
        <v>0</v>
      </c>
      <c r="AW49" s="3">
        <f t="shared" si="50"/>
        <v>0</v>
      </c>
      <c r="AX49" s="3">
        <f t="shared" si="50"/>
        <v>0</v>
      </c>
      <c r="AY49" s="3">
        <f t="shared" si="50"/>
        <v>0</v>
      </c>
      <c r="AZ49" s="3">
        <f t="shared" si="50"/>
        <v>0</v>
      </c>
      <c r="BA49" s="3">
        <f t="shared" si="50"/>
        <v>0</v>
      </c>
      <c r="BB49" s="3">
        <f t="shared" si="50"/>
        <v>0</v>
      </c>
      <c r="BC49" s="3">
        <f t="shared" si="50"/>
        <v>0</v>
      </c>
      <c r="BD49" s="3">
        <f t="shared" si="50"/>
        <v>0</v>
      </c>
      <c r="BE49" s="3">
        <f t="shared" si="50"/>
        <v>0</v>
      </c>
      <c r="BF49" s="3">
        <f t="shared" si="50"/>
        <v>0</v>
      </c>
      <c r="BG49" s="3">
        <f t="shared" si="50"/>
        <v>0</v>
      </c>
      <c r="BH49" s="3">
        <f t="shared" si="50"/>
        <v>0</v>
      </c>
      <c r="BI49" s="3">
        <f t="shared" si="50"/>
        <v>0</v>
      </c>
      <c r="BJ49" s="3">
        <f t="shared" si="50"/>
        <v>0</v>
      </c>
      <c r="BK49" s="3">
        <f t="shared" si="50"/>
        <v>0</v>
      </c>
      <c r="BL49" s="3">
        <f t="shared" si="50"/>
        <v>0</v>
      </c>
      <c r="BM49" s="3">
        <f t="shared" si="50"/>
        <v>0</v>
      </c>
      <c r="BN49" s="3">
        <f t="shared" si="50"/>
        <v>0</v>
      </c>
      <c r="BO49" s="3">
        <f t="shared" si="50"/>
        <v>0</v>
      </c>
      <c r="BP49" s="3">
        <f t="shared" si="50"/>
        <v>0</v>
      </c>
      <c r="BQ49" s="3">
        <f t="shared" si="50"/>
        <v>0</v>
      </c>
      <c r="BR49" s="3">
        <f t="shared" si="50"/>
        <v>0</v>
      </c>
      <c r="BS49" s="3">
        <f t="shared" ref="BS49:CH49" si="51">BR49</f>
        <v>0</v>
      </c>
      <c r="BT49" s="3">
        <f t="shared" si="51"/>
        <v>0</v>
      </c>
      <c r="BU49" s="3">
        <f t="shared" si="51"/>
        <v>0</v>
      </c>
      <c r="BV49" s="3">
        <f t="shared" si="51"/>
        <v>0</v>
      </c>
      <c r="BW49" s="3">
        <f t="shared" si="51"/>
        <v>0</v>
      </c>
      <c r="BX49" s="3">
        <f t="shared" si="51"/>
        <v>0</v>
      </c>
      <c r="BY49" s="3">
        <f t="shared" si="51"/>
        <v>0</v>
      </c>
      <c r="BZ49" s="3">
        <f t="shared" si="51"/>
        <v>0</v>
      </c>
      <c r="CA49" s="3">
        <f t="shared" si="51"/>
        <v>0</v>
      </c>
      <c r="CB49" s="3">
        <f t="shared" si="51"/>
        <v>0</v>
      </c>
      <c r="CC49" s="3">
        <f t="shared" si="51"/>
        <v>0</v>
      </c>
      <c r="CD49" s="3">
        <f t="shared" si="51"/>
        <v>0</v>
      </c>
      <c r="CE49" s="3">
        <f t="shared" si="51"/>
        <v>0</v>
      </c>
      <c r="CF49" s="3">
        <f t="shared" si="51"/>
        <v>0</v>
      </c>
      <c r="CG49" s="3">
        <f t="shared" si="51"/>
        <v>0</v>
      </c>
      <c r="CH49" s="12">
        <f t="shared" si="51"/>
        <v>0</v>
      </c>
    </row>
    <row r="50" spans="1:86" ht="15" customHeight="1" x14ac:dyDescent="0.3">
      <c r="A50" s="548"/>
      <c r="B50" s="11" t="str">
        <f t="shared" si="33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BR50" si="52">F50</f>
        <v>0</v>
      </c>
      <c r="H50" s="3">
        <f t="shared" si="52"/>
        <v>0</v>
      </c>
      <c r="I50" s="3">
        <f t="shared" si="52"/>
        <v>0</v>
      </c>
      <c r="J50" s="3">
        <f t="shared" si="52"/>
        <v>0</v>
      </c>
      <c r="K50" s="3">
        <f t="shared" si="52"/>
        <v>0</v>
      </c>
      <c r="L50" s="3">
        <f t="shared" si="52"/>
        <v>0</v>
      </c>
      <c r="M50" s="3">
        <f t="shared" si="52"/>
        <v>0</v>
      </c>
      <c r="N50" s="3">
        <f t="shared" si="52"/>
        <v>0</v>
      </c>
      <c r="O50" s="3">
        <f t="shared" si="52"/>
        <v>0</v>
      </c>
      <c r="P50" s="3">
        <f t="shared" si="52"/>
        <v>0</v>
      </c>
      <c r="Q50" s="3">
        <f t="shared" si="52"/>
        <v>0</v>
      </c>
      <c r="R50" s="3">
        <f t="shared" si="52"/>
        <v>0</v>
      </c>
      <c r="S50" s="3">
        <f t="shared" si="52"/>
        <v>0</v>
      </c>
      <c r="T50" s="3">
        <f t="shared" si="52"/>
        <v>0</v>
      </c>
      <c r="U50" s="3">
        <f t="shared" si="52"/>
        <v>0</v>
      </c>
      <c r="V50" s="3">
        <f t="shared" si="52"/>
        <v>0</v>
      </c>
      <c r="W50" s="3">
        <f t="shared" si="52"/>
        <v>0</v>
      </c>
      <c r="X50" s="3">
        <f t="shared" si="52"/>
        <v>0</v>
      </c>
      <c r="Y50" s="3">
        <f t="shared" si="52"/>
        <v>0</v>
      </c>
      <c r="Z50" s="3">
        <f t="shared" si="52"/>
        <v>0</v>
      </c>
      <c r="AA50" s="3">
        <f t="shared" si="52"/>
        <v>0</v>
      </c>
      <c r="AB50" s="3">
        <f t="shared" si="52"/>
        <v>0</v>
      </c>
      <c r="AC50" s="3">
        <f t="shared" si="52"/>
        <v>0</v>
      </c>
      <c r="AD50" s="3">
        <f t="shared" si="52"/>
        <v>0</v>
      </c>
      <c r="AE50" s="3">
        <f t="shared" si="52"/>
        <v>0</v>
      </c>
      <c r="AF50" s="3">
        <f t="shared" si="52"/>
        <v>0</v>
      </c>
      <c r="AG50" s="3">
        <f t="shared" si="52"/>
        <v>0</v>
      </c>
      <c r="AH50" s="3">
        <f t="shared" si="52"/>
        <v>0</v>
      </c>
      <c r="AI50" s="3">
        <f t="shared" si="52"/>
        <v>0</v>
      </c>
      <c r="AJ50" s="3">
        <f t="shared" si="52"/>
        <v>0</v>
      </c>
      <c r="AK50" s="3">
        <f t="shared" si="52"/>
        <v>0</v>
      </c>
      <c r="AL50" s="3">
        <f t="shared" si="52"/>
        <v>0</v>
      </c>
      <c r="AM50" s="3">
        <f t="shared" si="52"/>
        <v>0</v>
      </c>
      <c r="AN50" s="3">
        <f t="shared" si="52"/>
        <v>0</v>
      </c>
      <c r="AO50" s="3">
        <f t="shared" si="52"/>
        <v>0</v>
      </c>
      <c r="AP50" s="3">
        <f t="shared" si="52"/>
        <v>0</v>
      </c>
      <c r="AQ50" s="3">
        <f t="shared" si="52"/>
        <v>0</v>
      </c>
      <c r="AR50" s="3">
        <f t="shared" si="52"/>
        <v>0</v>
      </c>
      <c r="AS50" s="3">
        <f t="shared" si="52"/>
        <v>0</v>
      </c>
      <c r="AT50" s="3">
        <f t="shared" si="52"/>
        <v>0</v>
      </c>
      <c r="AU50" s="3">
        <f t="shared" si="52"/>
        <v>0</v>
      </c>
      <c r="AV50" s="3">
        <f t="shared" si="52"/>
        <v>0</v>
      </c>
      <c r="AW50" s="3">
        <f t="shared" si="52"/>
        <v>0</v>
      </c>
      <c r="AX50" s="3">
        <f t="shared" si="52"/>
        <v>0</v>
      </c>
      <c r="AY50" s="3">
        <f t="shared" si="52"/>
        <v>0</v>
      </c>
      <c r="AZ50" s="3">
        <f t="shared" si="52"/>
        <v>0</v>
      </c>
      <c r="BA50" s="3">
        <f t="shared" si="52"/>
        <v>0</v>
      </c>
      <c r="BB50" s="3">
        <f t="shared" si="52"/>
        <v>0</v>
      </c>
      <c r="BC50" s="3">
        <f t="shared" si="52"/>
        <v>0</v>
      </c>
      <c r="BD50" s="3">
        <f t="shared" si="52"/>
        <v>0</v>
      </c>
      <c r="BE50" s="3">
        <f t="shared" si="52"/>
        <v>0</v>
      </c>
      <c r="BF50" s="3">
        <f t="shared" si="52"/>
        <v>0</v>
      </c>
      <c r="BG50" s="3">
        <f t="shared" si="52"/>
        <v>0</v>
      </c>
      <c r="BH50" s="3">
        <f t="shared" si="52"/>
        <v>0</v>
      </c>
      <c r="BI50" s="3">
        <f t="shared" si="52"/>
        <v>0</v>
      </c>
      <c r="BJ50" s="3">
        <f t="shared" si="52"/>
        <v>0</v>
      </c>
      <c r="BK50" s="3">
        <f t="shared" si="52"/>
        <v>0</v>
      </c>
      <c r="BL50" s="3">
        <f t="shared" si="52"/>
        <v>0</v>
      </c>
      <c r="BM50" s="3">
        <f t="shared" si="52"/>
        <v>0</v>
      </c>
      <c r="BN50" s="3">
        <f t="shared" si="52"/>
        <v>0</v>
      </c>
      <c r="BO50" s="3">
        <f t="shared" si="52"/>
        <v>0</v>
      </c>
      <c r="BP50" s="3">
        <f t="shared" si="52"/>
        <v>0</v>
      </c>
      <c r="BQ50" s="3">
        <f t="shared" si="52"/>
        <v>0</v>
      </c>
      <c r="BR50" s="3">
        <f t="shared" si="52"/>
        <v>0</v>
      </c>
      <c r="BS50" s="3">
        <f t="shared" ref="BS50:CH50" si="53">BR50</f>
        <v>0</v>
      </c>
      <c r="BT50" s="3">
        <f t="shared" si="53"/>
        <v>0</v>
      </c>
      <c r="BU50" s="3">
        <f t="shared" si="53"/>
        <v>0</v>
      </c>
      <c r="BV50" s="3">
        <f t="shared" si="53"/>
        <v>0</v>
      </c>
      <c r="BW50" s="3">
        <f t="shared" si="53"/>
        <v>0</v>
      </c>
      <c r="BX50" s="3">
        <f t="shared" si="53"/>
        <v>0</v>
      </c>
      <c r="BY50" s="3">
        <f t="shared" si="53"/>
        <v>0</v>
      </c>
      <c r="BZ50" s="3">
        <f t="shared" si="53"/>
        <v>0</v>
      </c>
      <c r="CA50" s="3">
        <f t="shared" si="53"/>
        <v>0</v>
      </c>
      <c r="CB50" s="3">
        <f t="shared" si="53"/>
        <v>0</v>
      </c>
      <c r="CC50" s="3">
        <f t="shared" si="53"/>
        <v>0</v>
      </c>
      <c r="CD50" s="3">
        <f t="shared" si="53"/>
        <v>0</v>
      </c>
      <c r="CE50" s="3">
        <f t="shared" si="53"/>
        <v>0</v>
      </c>
      <c r="CF50" s="3">
        <f t="shared" si="53"/>
        <v>0</v>
      </c>
      <c r="CG50" s="3">
        <f t="shared" si="53"/>
        <v>0</v>
      </c>
      <c r="CH50" s="12">
        <f t="shared" si="53"/>
        <v>0</v>
      </c>
    </row>
    <row r="51" spans="1:86" x14ac:dyDescent="0.3">
      <c r="A51" s="548"/>
      <c r="B51" s="11" t="str">
        <f t="shared" si="33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BR51" si="54">F51</f>
        <v>0</v>
      </c>
      <c r="H51" s="3">
        <f t="shared" si="54"/>
        <v>0</v>
      </c>
      <c r="I51" s="3">
        <f t="shared" si="54"/>
        <v>0</v>
      </c>
      <c r="J51" s="3">
        <f t="shared" si="54"/>
        <v>0</v>
      </c>
      <c r="K51" s="3">
        <f t="shared" si="54"/>
        <v>0</v>
      </c>
      <c r="L51" s="3">
        <f t="shared" si="54"/>
        <v>0</v>
      </c>
      <c r="M51" s="3">
        <f t="shared" si="54"/>
        <v>0</v>
      </c>
      <c r="N51" s="3">
        <f t="shared" si="54"/>
        <v>0</v>
      </c>
      <c r="O51" s="3">
        <f t="shared" si="54"/>
        <v>0</v>
      </c>
      <c r="P51" s="3">
        <f t="shared" si="54"/>
        <v>0</v>
      </c>
      <c r="Q51" s="3">
        <f t="shared" si="54"/>
        <v>0</v>
      </c>
      <c r="R51" s="3">
        <f t="shared" si="54"/>
        <v>0</v>
      </c>
      <c r="S51" s="3">
        <f t="shared" si="54"/>
        <v>0</v>
      </c>
      <c r="T51" s="3">
        <f t="shared" si="54"/>
        <v>0</v>
      </c>
      <c r="U51" s="3">
        <f t="shared" si="54"/>
        <v>0</v>
      </c>
      <c r="V51" s="3">
        <f t="shared" si="54"/>
        <v>0</v>
      </c>
      <c r="W51" s="3">
        <f t="shared" si="54"/>
        <v>0</v>
      </c>
      <c r="X51" s="3">
        <f t="shared" si="54"/>
        <v>0</v>
      </c>
      <c r="Y51" s="3">
        <f t="shared" si="54"/>
        <v>0</v>
      </c>
      <c r="Z51" s="3">
        <f t="shared" si="54"/>
        <v>0</v>
      </c>
      <c r="AA51" s="3">
        <f t="shared" si="54"/>
        <v>0</v>
      </c>
      <c r="AB51" s="3">
        <f t="shared" si="54"/>
        <v>0</v>
      </c>
      <c r="AC51" s="3">
        <f t="shared" si="54"/>
        <v>0</v>
      </c>
      <c r="AD51" s="3">
        <f t="shared" si="54"/>
        <v>0</v>
      </c>
      <c r="AE51" s="3">
        <f t="shared" si="54"/>
        <v>0</v>
      </c>
      <c r="AF51" s="3">
        <f t="shared" si="54"/>
        <v>0</v>
      </c>
      <c r="AG51" s="3">
        <f t="shared" si="54"/>
        <v>0</v>
      </c>
      <c r="AH51" s="3">
        <f t="shared" si="54"/>
        <v>0</v>
      </c>
      <c r="AI51" s="3">
        <f t="shared" si="54"/>
        <v>0</v>
      </c>
      <c r="AJ51" s="3">
        <f t="shared" si="54"/>
        <v>0</v>
      </c>
      <c r="AK51" s="3">
        <f t="shared" si="54"/>
        <v>0</v>
      </c>
      <c r="AL51" s="3">
        <f t="shared" si="54"/>
        <v>0</v>
      </c>
      <c r="AM51" s="3">
        <f t="shared" si="54"/>
        <v>0</v>
      </c>
      <c r="AN51" s="3">
        <f t="shared" si="54"/>
        <v>0</v>
      </c>
      <c r="AO51" s="3">
        <f t="shared" si="54"/>
        <v>0</v>
      </c>
      <c r="AP51" s="3">
        <f t="shared" si="54"/>
        <v>0</v>
      </c>
      <c r="AQ51" s="3">
        <f t="shared" si="54"/>
        <v>0</v>
      </c>
      <c r="AR51" s="3">
        <f t="shared" si="54"/>
        <v>0</v>
      </c>
      <c r="AS51" s="3">
        <f t="shared" si="54"/>
        <v>0</v>
      </c>
      <c r="AT51" s="3">
        <f t="shared" si="54"/>
        <v>0</v>
      </c>
      <c r="AU51" s="3">
        <f t="shared" si="54"/>
        <v>0</v>
      </c>
      <c r="AV51" s="3">
        <f t="shared" si="54"/>
        <v>0</v>
      </c>
      <c r="AW51" s="3">
        <f t="shared" si="54"/>
        <v>0</v>
      </c>
      <c r="AX51" s="3">
        <f t="shared" si="54"/>
        <v>0</v>
      </c>
      <c r="AY51" s="3">
        <f t="shared" si="54"/>
        <v>0</v>
      </c>
      <c r="AZ51" s="3">
        <f t="shared" si="54"/>
        <v>0</v>
      </c>
      <c r="BA51" s="3">
        <f t="shared" si="54"/>
        <v>0</v>
      </c>
      <c r="BB51" s="3">
        <f t="shared" si="54"/>
        <v>0</v>
      </c>
      <c r="BC51" s="3">
        <f t="shared" si="54"/>
        <v>0</v>
      </c>
      <c r="BD51" s="3">
        <f t="shared" si="54"/>
        <v>0</v>
      </c>
      <c r="BE51" s="3">
        <f t="shared" si="54"/>
        <v>0</v>
      </c>
      <c r="BF51" s="3">
        <f t="shared" si="54"/>
        <v>0</v>
      </c>
      <c r="BG51" s="3">
        <f t="shared" si="54"/>
        <v>0</v>
      </c>
      <c r="BH51" s="3">
        <f t="shared" si="54"/>
        <v>0</v>
      </c>
      <c r="BI51" s="3">
        <f t="shared" si="54"/>
        <v>0</v>
      </c>
      <c r="BJ51" s="3">
        <f t="shared" si="54"/>
        <v>0</v>
      </c>
      <c r="BK51" s="3">
        <f t="shared" si="54"/>
        <v>0</v>
      </c>
      <c r="BL51" s="3">
        <f t="shared" si="54"/>
        <v>0</v>
      </c>
      <c r="BM51" s="3">
        <f t="shared" si="54"/>
        <v>0</v>
      </c>
      <c r="BN51" s="3">
        <f t="shared" si="54"/>
        <v>0</v>
      </c>
      <c r="BO51" s="3">
        <f t="shared" si="54"/>
        <v>0</v>
      </c>
      <c r="BP51" s="3">
        <f t="shared" si="54"/>
        <v>0</v>
      </c>
      <c r="BQ51" s="3">
        <f t="shared" si="54"/>
        <v>0</v>
      </c>
      <c r="BR51" s="3">
        <f t="shared" si="54"/>
        <v>0</v>
      </c>
      <c r="BS51" s="3">
        <f t="shared" ref="BS51:CH51" si="55">BR51</f>
        <v>0</v>
      </c>
      <c r="BT51" s="3">
        <f t="shared" si="55"/>
        <v>0</v>
      </c>
      <c r="BU51" s="3">
        <f t="shared" si="55"/>
        <v>0</v>
      </c>
      <c r="BV51" s="3">
        <f t="shared" si="55"/>
        <v>0</v>
      </c>
      <c r="BW51" s="3">
        <f t="shared" si="55"/>
        <v>0</v>
      </c>
      <c r="BX51" s="3">
        <f t="shared" si="55"/>
        <v>0</v>
      </c>
      <c r="BY51" s="3">
        <f t="shared" si="55"/>
        <v>0</v>
      </c>
      <c r="BZ51" s="3">
        <f t="shared" si="55"/>
        <v>0</v>
      </c>
      <c r="CA51" s="3">
        <f t="shared" si="55"/>
        <v>0</v>
      </c>
      <c r="CB51" s="3">
        <f t="shared" si="55"/>
        <v>0</v>
      </c>
      <c r="CC51" s="3">
        <f t="shared" si="55"/>
        <v>0</v>
      </c>
      <c r="CD51" s="3">
        <f t="shared" si="55"/>
        <v>0</v>
      </c>
      <c r="CE51" s="3">
        <f t="shared" si="55"/>
        <v>0</v>
      </c>
      <c r="CF51" s="3">
        <f t="shared" si="55"/>
        <v>0</v>
      </c>
      <c r="CG51" s="3">
        <f t="shared" si="55"/>
        <v>0</v>
      </c>
      <c r="CH51" s="12">
        <f t="shared" si="55"/>
        <v>0</v>
      </c>
    </row>
    <row r="52" spans="1:86" x14ac:dyDescent="0.3">
      <c r="A52" s="548"/>
      <c r="B52" s="11" t="str">
        <f t="shared" si="33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BR52" si="56">F52</f>
        <v>0</v>
      </c>
      <c r="H52" s="3">
        <f t="shared" si="56"/>
        <v>0</v>
      </c>
      <c r="I52" s="3">
        <f t="shared" si="56"/>
        <v>0</v>
      </c>
      <c r="J52" s="3">
        <f t="shared" si="56"/>
        <v>0</v>
      </c>
      <c r="K52" s="3">
        <f t="shared" si="56"/>
        <v>0</v>
      </c>
      <c r="L52" s="3">
        <f t="shared" si="56"/>
        <v>0</v>
      </c>
      <c r="M52" s="3">
        <f t="shared" si="56"/>
        <v>0</v>
      </c>
      <c r="N52" s="3">
        <f t="shared" si="56"/>
        <v>0</v>
      </c>
      <c r="O52" s="3">
        <f t="shared" si="56"/>
        <v>0</v>
      </c>
      <c r="P52" s="3">
        <f t="shared" si="56"/>
        <v>0</v>
      </c>
      <c r="Q52" s="3">
        <f t="shared" si="56"/>
        <v>0</v>
      </c>
      <c r="R52" s="3">
        <f t="shared" si="56"/>
        <v>0</v>
      </c>
      <c r="S52" s="3">
        <f t="shared" si="56"/>
        <v>0</v>
      </c>
      <c r="T52" s="3">
        <f t="shared" si="56"/>
        <v>0</v>
      </c>
      <c r="U52" s="3">
        <f t="shared" si="56"/>
        <v>0</v>
      </c>
      <c r="V52" s="3">
        <f t="shared" si="56"/>
        <v>0</v>
      </c>
      <c r="W52" s="3">
        <f t="shared" si="56"/>
        <v>0</v>
      </c>
      <c r="X52" s="3">
        <f t="shared" si="56"/>
        <v>0</v>
      </c>
      <c r="Y52" s="3">
        <f t="shared" si="56"/>
        <v>0</v>
      </c>
      <c r="Z52" s="3">
        <f t="shared" si="56"/>
        <v>0</v>
      </c>
      <c r="AA52" s="3">
        <f t="shared" si="56"/>
        <v>0</v>
      </c>
      <c r="AB52" s="3">
        <f t="shared" si="56"/>
        <v>0</v>
      </c>
      <c r="AC52" s="3">
        <f t="shared" si="56"/>
        <v>0</v>
      </c>
      <c r="AD52" s="3">
        <f t="shared" si="56"/>
        <v>0</v>
      </c>
      <c r="AE52" s="3">
        <f t="shared" si="56"/>
        <v>0</v>
      </c>
      <c r="AF52" s="3">
        <f t="shared" si="56"/>
        <v>0</v>
      </c>
      <c r="AG52" s="3">
        <f t="shared" si="56"/>
        <v>0</v>
      </c>
      <c r="AH52" s="3">
        <f t="shared" si="56"/>
        <v>0</v>
      </c>
      <c r="AI52" s="3">
        <f t="shared" si="56"/>
        <v>0</v>
      </c>
      <c r="AJ52" s="3">
        <f t="shared" si="56"/>
        <v>0</v>
      </c>
      <c r="AK52" s="3">
        <f t="shared" si="56"/>
        <v>0</v>
      </c>
      <c r="AL52" s="3">
        <f t="shared" si="56"/>
        <v>0</v>
      </c>
      <c r="AM52" s="3">
        <f t="shared" si="56"/>
        <v>0</v>
      </c>
      <c r="AN52" s="3">
        <f t="shared" si="56"/>
        <v>0</v>
      </c>
      <c r="AO52" s="3">
        <f t="shared" si="56"/>
        <v>0</v>
      </c>
      <c r="AP52" s="3">
        <f t="shared" si="56"/>
        <v>0</v>
      </c>
      <c r="AQ52" s="3">
        <f t="shared" si="56"/>
        <v>0</v>
      </c>
      <c r="AR52" s="3">
        <f t="shared" si="56"/>
        <v>0</v>
      </c>
      <c r="AS52" s="3">
        <f t="shared" si="56"/>
        <v>0</v>
      </c>
      <c r="AT52" s="3">
        <f t="shared" si="56"/>
        <v>0</v>
      </c>
      <c r="AU52" s="3">
        <f t="shared" si="56"/>
        <v>0</v>
      </c>
      <c r="AV52" s="3">
        <f t="shared" si="56"/>
        <v>0</v>
      </c>
      <c r="AW52" s="3">
        <f t="shared" si="56"/>
        <v>0</v>
      </c>
      <c r="AX52" s="3">
        <f t="shared" si="56"/>
        <v>0</v>
      </c>
      <c r="AY52" s="3">
        <f t="shared" si="56"/>
        <v>0</v>
      </c>
      <c r="AZ52" s="3">
        <f t="shared" si="56"/>
        <v>0</v>
      </c>
      <c r="BA52" s="3">
        <f t="shared" si="56"/>
        <v>0</v>
      </c>
      <c r="BB52" s="3">
        <f t="shared" si="56"/>
        <v>0</v>
      </c>
      <c r="BC52" s="3">
        <f t="shared" si="56"/>
        <v>0</v>
      </c>
      <c r="BD52" s="3">
        <f t="shared" si="56"/>
        <v>0</v>
      </c>
      <c r="BE52" s="3">
        <f t="shared" si="56"/>
        <v>0</v>
      </c>
      <c r="BF52" s="3">
        <f t="shared" si="56"/>
        <v>0</v>
      </c>
      <c r="BG52" s="3">
        <f t="shared" si="56"/>
        <v>0</v>
      </c>
      <c r="BH52" s="3">
        <f t="shared" si="56"/>
        <v>0</v>
      </c>
      <c r="BI52" s="3">
        <f t="shared" si="56"/>
        <v>0</v>
      </c>
      <c r="BJ52" s="3">
        <f t="shared" si="56"/>
        <v>0</v>
      </c>
      <c r="BK52" s="3">
        <f t="shared" si="56"/>
        <v>0</v>
      </c>
      <c r="BL52" s="3">
        <f t="shared" si="56"/>
        <v>0</v>
      </c>
      <c r="BM52" s="3">
        <f t="shared" si="56"/>
        <v>0</v>
      </c>
      <c r="BN52" s="3">
        <f t="shared" si="56"/>
        <v>0</v>
      </c>
      <c r="BO52" s="3">
        <f t="shared" si="56"/>
        <v>0</v>
      </c>
      <c r="BP52" s="3">
        <f t="shared" si="56"/>
        <v>0</v>
      </c>
      <c r="BQ52" s="3">
        <f t="shared" si="56"/>
        <v>0</v>
      </c>
      <c r="BR52" s="3">
        <f t="shared" si="56"/>
        <v>0</v>
      </c>
      <c r="BS52" s="3">
        <f t="shared" ref="BS52:CH52" si="57">BR52</f>
        <v>0</v>
      </c>
      <c r="BT52" s="3">
        <f t="shared" si="57"/>
        <v>0</v>
      </c>
      <c r="BU52" s="3">
        <f t="shared" si="57"/>
        <v>0</v>
      </c>
      <c r="BV52" s="3">
        <f t="shared" si="57"/>
        <v>0</v>
      </c>
      <c r="BW52" s="3">
        <f t="shared" si="57"/>
        <v>0</v>
      </c>
      <c r="BX52" s="3">
        <f t="shared" si="57"/>
        <v>0</v>
      </c>
      <c r="BY52" s="3">
        <f t="shared" si="57"/>
        <v>0</v>
      </c>
      <c r="BZ52" s="3">
        <f t="shared" si="57"/>
        <v>0</v>
      </c>
      <c r="CA52" s="3">
        <f t="shared" si="57"/>
        <v>0</v>
      </c>
      <c r="CB52" s="3">
        <f t="shared" si="57"/>
        <v>0</v>
      </c>
      <c r="CC52" s="3">
        <f t="shared" si="57"/>
        <v>0</v>
      </c>
      <c r="CD52" s="3">
        <f t="shared" si="57"/>
        <v>0</v>
      </c>
      <c r="CE52" s="3">
        <f t="shared" si="57"/>
        <v>0</v>
      </c>
      <c r="CF52" s="3">
        <f t="shared" si="57"/>
        <v>0</v>
      </c>
      <c r="CG52" s="3">
        <f t="shared" si="57"/>
        <v>0</v>
      </c>
      <c r="CH52" s="12">
        <f t="shared" si="57"/>
        <v>0</v>
      </c>
    </row>
    <row r="53" spans="1:86" x14ac:dyDescent="0.3">
      <c r="A53" s="548"/>
      <c r="B53" s="11" t="str">
        <f t="shared" si="33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BR53" si="58">F53</f>
        <v>0</v>
      </c>
      <c r="H53" s="3">
        <f t="shared" si="58"/>
        <v>0</v>
      </c>
      <c r="I53" s="3">
        <f t="shared" si="58"/>
        <v>0</v>
      </c>
      <c r="J53" s="3">
        <f t="shared" si="58"/>
        <v>0</v>
      </c>
      <c r="K53" s="3">
        <f t="shared" si="58"/>
        <v>0</v>
      </c>
      <c r="L53" s="3">
        <f t="shared" si="58"/>
        <v>0</v>
      </c>
      <c r="M53" s="3">
        <f t="shared" si="58"/>
        <v>0</v>
      </c>
      <c r="N53" s="3">
        <f t="shared" si="58"/>
        <v>0</v>
      </c>
      <c r="O53" s="3">
        <f t="shared" si="58"/>
        <v>0</v>
      </c>
      <c r="P53" s="3">
        <f t="shared" si="58"/>
        <v>0</v>
      </c>
      <c r="Q53" s="3">
        <f t="shared" si="58"/>
        <v>0</v>
      </c>
      <c r="R53" s="3">
        <f t="shared" si="58"/>
        <v>0</v>
      </c>
      <c r="S53" s="3">
        <f t="shared" si="58"/>
        <v>0</v>
      </c>
      <c r="T53" s="3">
        <f t="shared" si="58"/>
        <v>0</v>
      </c>
      <c r="U53" s="3">
        <f t="shared" si="58"/>
        <v>0</v>
      </c>
      <c r="V53" s="3">
        <f t="shared" si="58"/>
        <v>0</v>
      </c>
      <c r="W53" s="3">
        <f t="shared" si="58"/>
        <v>0</v>
      </c>
      <c r="X53" s="3">
        <f t="shared" si="58"/>
        <v>0</v>
      </c>
      <c r="Y53" s="3">
        <f t="shared" si="58"/>
        <v>0</v>
      </c>
      <c r="Z53" s="3">
        <f t="shared" si="58"/>
        <v>0</v>
      </c>
      <c r="AA53" s="3">
        <f t="shared" si="58"/>
        <v>0</v>
      </c>
      <c r="AB53" s="3">
        <f t="shared" si="58"/>
        <v>0</v>
      </c>
      <c r="AC53" s="3">
        <f t="shared" si="58"/>
        <v>0</v>
      </c>
      <c r="AD53" s="3">
        <f t="shared" si="58"/>
        <v>0</v>
      </c>
      <c r="AE53" s="3">
        <f t="shared" si="58"/>
        <v>0</v>
      </c>
      <c r="AF53" s="3">
        <f t="shared" si="58"/>
        <v>0</v>
      </c>
      <c r="AG53" s="3">
        <f t="shared" si="58"/>
        <v>0</v>
      </c>
      <c r="AH53" s="3">
        <f t="shared" si="58"/>
        <v>0</v>
      </c>
      <c r="AI53" s="3">
        <f t="shared" si="58"/>
        <v>0</v>
      </c>
      <c r="AJ53" s="3">
        <f t="shared" si="58"/>
        <v>0</v>
      </c>
      <c r="AK53" s="3">
        <f t="shared" si="58"/>
        <v>0</v>
      </c>
      <c r="AL53" s="3">
        <f t="shared" si="58"/>
        <v>0</v>
      </c>
      <c r="AM53" s="3">
        <f t="shared" si="58"/>
        <v>0</v>
      </c>
      <c r="AN53" s="3">
        <f t="shared" si="58"/>
        <v>0</v>
      </c>
      <c r="AO53" s="3">
        <f t="shared" si="58"/>
        <v>0</v>
      </c>
      <c r="AP53" s="3">
        <f t="shared" si="58"/>
        <v>0</v>
      </c>
      <c r="AQ53" s="3">
        <f t="shared" si="58"/>
        <v>0</v>
      </c>
      <c r="AR53" s="3">
        <f t="shared" si="58"/>
        <v>0</v>
      </c>
      <c r="AS53" s="3">
        <f t="shared" si="58"/>
        <v>0</v>
      </c>
      <c r="AT53" s="3">
        <f t="shared" si="58"/>
        <v>0</v>
      </c>
      <c r="AU53" s="3">
        <f t="shared" si="58"/>
        <v>0</v>
      </c>
      <c r="AV53" s="3">
        <f t="shared" si="58"/>
        <v>0</v>
      </c>
      <c r="AW53" s="3">
        <f t="shared" si="58"/>
        <v>0</v>
      </c>
      <c r="AX53" s="3">
        <f t="shared" si="58"/>
        <v>0</v>
      </c>
      <c r="AY53" s="3">
        <f t="shared" si="58"/>
        <v>0</v>
      </c>
      <c r="AZ53" s="3">
        <f t="shared" si="58"/>
        <v>0</v>
      </c>
      <c r="BA53" s="3">
        <f t="shared" si="58"/>
        <v>0</v>
      </c>
      <c r="BB53" s="3">
        <f t="shared" si="58"/>
        <v>0</v>
      </c>
      <c r="BC53" s="3">
        <f t="shared" si="58"/>
        <v>0</v>
      </c>
      <c r="BD53" s="3">
        <f t="shared" si="58"/>
        <v>0</v>
      </c>
      <c r="BE53" s="3">
        <f t="shared" si="58"/>
        <v>0</v>
      </c>
      <c r="BF53" s="3">
        <f t="shared" si="58"/>
        <v>0</v>
      </c>
      <c r="BG53" s="3">
        <f t="shared" si="58"/>
        <v>0</v>
      </c>
      <c r="BH53" s="3">
        <f t="shared" si="58"/>
        <v>0</v>
      </c>
      <c r="BI53" s="3">
        <f t="shared" si="58"/>
        <v>0</v>
      </c>
      <c r="BJ53" s="3">
        <f t="shared" si="58"/>
        <v>0</v>
      </c>
      <c r="BK53" s="3">
        <f t="shared" si="58"/>
        <v>0</v>
      </c>
      <c r="BL53" s="3">
        <f t="shared" si="58"/>
        <v>0</v>
      </c>
      <c r="BM53" s="3">
        <f t="shared" si="58"/>
        <v>0</v>
      </c>
      <c r="BN53" s="3">
        <f t="shared" si="58"/>
        <v>0</v>
      </c>
      <c r="BO53" s="3">
        <f t="shared" si="58"/>
        <v>0</v>
      </c>
      <c r="BP53" s="3">
        <f t="shared" si="58"/>
        <v>0</v>
      </c>
      <c r="BQ53" s="3">
        <f t="shared" si="58"/>
        <v>0</v>
      </c>
      <c r="BR53" s="3">
        <f t="shared" si="58"/>
        <v>0</v>
      </c>
      <c r="BS53" s="3">
        <f t="shared" ref="BS53:CH53" si="59">BR53</f>
        <v>0</v>
      </c>
      <c r="BT53" s="3">
        <f t="shared" si="59"/>
        <v>0</v>
      </c>
      <c r="BU53" s="3">
        <f t="shared" si="59"/>
        <v>0</v>
      </c>
      <c r="BV53" s="3">
        <f t="shared" si="59"/>
        <v>0</v>
      </c>
      <c r="BW53" s="3">
        <f t="shared" si="59"/>
        <v>0</v>
      </c>
      <c r="BX53" s="3">
        <f t="shared" si="59"/>
        <v>0</v>
      </c>
      <c r="BY53" s="3">
        <f t="shared" si="59"/>
        <v>0</v>
      </c>
      <c r="BZ53" s="3">
        <f t="shared" si="59"/>
        <v>0</v>
      </c>
      <c r="CA53" s="3">
        <f t="shared" si="59"/>
        <v>0</v>
      </c>
      <c r="CB53" s="3">
        <f t="shared" si="59"/>
        <v>0</v>
      </c>
      <c r="CC53" s="3">
        <f t="shared" si="59"/>
        <v>0</v>
      </c>
      <c r="CD53" s="3">
        <f t="shared" si="59"/>
        <v>0</v>
      </c>
      <c r="CE53" s="3">
        <f t="shared" si="59"/>
        <v>0</v>
      </c>
      <c r="CF53" s="3">
        <f t="shared" si="59"/>
        <v>0</v>
      </c>
      <c r="CG53" s="3">
        <f t="shared" si="59"/>
        <v>0</v>
      </c>
      <c r="CH53" s="12">
        <f t="shared" si="59"/>
        <v>0</v>
      </c>
    </row>
    <row r="54" spans="1:86" ht="15" customHeight="1" x14ac:dyDescent="0.3">
      <c r="A54" s="548"/>
      <c r="B54" s="11" t="str">
        <f t="shared" si="33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12"/>
    </row>
    <row r="55" spans="1:86" ht="15" customHeight="1" thickBot="1" x14ac:dyDescent="0.35">
      <c r="A55" s="549"/>
      <c r="B55" s="295" t="str">
        <f t="shared" si="33"/>
        <v>Monthly kWh</v>
      </c>
      <c r="C55" s="296">
        <f>SUM(C41:C54)</f>
        <v>0</v>
      </c>
      <c r="D55" s="296">
        <f t="shared" ref="D55:BO55" si="60">SUM(D41:D54)</f>
        <v>0</v>
      </c>
      <c r="E55" s="296">
        <f t="shared" si="60"/>
        <v>0</v>
      </c>
      <c r="F55" s="296">
        <f t="shared" si="60"/>
        <v>0</v>
      </c>
      <c r="G55" s="296">
        <f t="shared" si="60"/>
        <v>0</v>
      </c>
      <c r="H55" s="296">
        <f t="shared" si="60"/>
        <v>0</v>
      </c>
      <c r="I55" s="296">
        <f t="shared" si="60"/>
        <v>0</v>
      </c>
      <c r="J55" s="296">
        <f t="shared" si="60"/>
        <v>0</v>
      </c>
      <c r="K55" s="296">
        <f t="shared" si="60"/>
        <v>0</v>
      </c>
      <c r="L55" s="296">
        <f t="shared" si="60"/>
        <v>0</v>
      </c>
      <c r="M55" s="296">
        <f t="shared" si="60"/>
        <v>0</v>
      </c>
      <c r="N55" s="296">
        <f t="shared" si="60"/>
        <v>0</v>
      </c>
      <c r="O55" s="296">
        <f t="shared" si="60"/>
        <v>0</v>
      </c>
      <c r="P55" s="296">
        <f t="shared" si="60"/>
        <v>0</v>
      </c>
      <c r="Q55" s="296">
        <f t="shared" si="60"/>
        <v>0</v>
      </c>
      <c r="R55" s="296">
        <f t="shared" si="60"/>
        <v>0</v>
      </c>
      <c r="S55" s="296">
        <f t="shared" si="60"/>
        <v>0</v>
      </c>
      <c r="T55" s="296">
        <f t="shared" si="60"/>
        <v>0</v>
      </c>
      <c r="U55" s="296">
        <f t="shared" si="60"/>
        <v>0</v>
      </c>
      <c r="V55" s="296">
        <f t="shared" si="60"/>
        <v>0</v>
      </c>
      <c r="W55" s="296">
        <f t="shared" si="60"/>
        <v>0</v>
      </c>
      <c r="X55" s="296">
        <f t="shared" si="60"/>
        <v>0</v>
      </c>
      <c r="Y55" s="296">
        <f t="shared" si="60"/>
        <v>0</v>
      </c>
      <c r="Z55" s="296">
        <f t="shared" si="60"/>
        <v>0</v>
      </c>
      <c r="AA55" s="296">
        <f t="shared" si="60"/>
        <v>0</v>
      </c>
      <c r="AB55" s="296">
        <f t="shared" si="60"/>
        <v>0</v>
      </c>
      <c r="AC55" s="296">
        <f t="shared" si="60"/>
        <v>0</v>
      </c>
      <c r="AD55" s="296">
        <f t="shared" si="60"/>
        <v>0</v>
      </c>
      <c r="AE55" s="296">
        <f t="shared" si="60"/>
        <v>0</v>
      </c>
      <c r="AF55" s="296">
        <f t="shared" si="60"/>
        <v>0</v>
      </c>
      <c r="AG55" s="296">
        <f t="shared" si="60"/>
        <v>0</v>
      </c>
      <c r="AH55" s="296">
        <f t="shared" si="60"/>
        <v>0</v>
      </c>
      <c r="AI55" s="296">
        <f t="shared" si="60"/>
        <v>0</v>
      </c>
      <c r="AJ55" s="296">
        <f t="shared" si="60"/>
        <v>0</v>
      </c>
      <c r="AK55" s="296">
        <f t="shared" si="60"/>
        <v>0</v>
      </c>
      <c r="AL55" s="296">
        <f t="shared" si="60"/>
        <v>0</v>
      </c>
      <c r="AM55" s="296">
        <f t="shared" si="60"/>
        <v>0</v>
      </c>
      <c r="AN55" s="296">
        <f t="shared" si="60"/>
        <v>0</v>
      </c>
      <c r="AO55" s="296">
        <f t="shared" si="60"/>
        <v>0</v>
      </c>
      <c r="AP55" s="296">
        <f t="shared" si="60"/>
        <v>0</v>
      </c>
      <c r="AQ55" s="296">
        <f t="shared" si="60"/>
        <v>0</v>
      </c>
      <c r="AR55" s="296">
        <f t="shared" si="60"/>
        <v>0</v>
      </c>
      <c r="AS55" s="296">
        <f t="shared" si="60"/>
        <v>0</v>
      </c>
      <c r="AT55" s="296">
        <f t="shared" si="60"/>
        <v>0</v>
      </c>
      <c r="AU55" s="296">
        <f t="shared" si="60"/>
        <v>0</v>
      </c>
      <c r="AV55" s="296">
        <f t="shared" si="60"/>
        <v>0</v>
      </c>
      <c r="AW55" s="296">
        <f t="shared" si="60"/>
        <v>0</v>
      </c>
      <c r="AX55" s="296">
        <f t="shared" si="60"/>
        <v>0</v>
      </c>
      <c r="AY55" s="296">
        <f t="shared" si="60"/>
        <v>0</v>
      </c>
      <c r="AZ55" s="296">
        <f t="shared" si="60"/>
        <v>0</v>
      </c>
      <c r="BA55" s="296">
        <f t="shared" si="60"/>
        <v>0</v>
      </c>
      <c r="BB55" s="296">
        <f t="shared" si="60"/>
        <v>0</v>
      </c>
      <c r="BC55" s="296">
        <f t="shared" si="60"/>
        <v>0</v>
      </c>
      <c r="BD55" s="296">
        <f t="shared" si="60"/>
        <v>0</v>
      </c>
      <c r="BE55" s="296">
        <f t="shared" si="60"/>
        <v>0</v>
      </c>
      <c r="BF55" s="296">
        <f t="shared" si="60"/>
        <v>0</v>
      </c>
      <c r="BG55" s="296">
        <f t="shared" si="60"/>
        <v>0</v>
      </c>
      <c r="BH55" s="296">
        <f t="shared" si="60"/>
        <v>0</v>
      </c>
      <c r="BI55" s="296">
        <f t="shared" si="60"/>
        <v>0</v>
      </c>
      <c r="BJ55" s="296">
        <f t="shared" si="60"/>
        <v>0</v>
      </c>
      <c r="BK55" s="296">
        <f t="shared" si="60"/>
        <v>0</v>
      </c>
      <c r="BL55" s="296">
        <f t="shared" si="60"/>
        <v>0</v>
      </c>
      <c r="BM55" s="296">
        <f t="shared" si="60"/>
        <v>0</v>
      </c>
      <c r="BN55" s="296">
        <f t="shared" si="60"/>
        <v>0</v>
      </c>
      <c r="BO55" s="296">
        <f t="shared" si="60"/>
        <v>0</v>
      </c>
      <c r="BP55" s="296">
        <f t="shared" ref="BP55:CH55" si="61">SUM(BP41:BP54)</f>
        <v>0</v>
      </c>
      <c r="BQ55" s="296">
        <f t="shared" si="61"/>
        <v>0</v>
      </c>
      <c r="BR55" s="296">
        <f t="shared" si="61"/>
        <v>0</v>
      </c>
      <c r="BS55" s="296">
        <f t="shared" si="61"/>
        <v>0</v>
      </c>
      <c r="BT55" s="296">
        <f t="shared" si="61"/>
        <v>0</v>
      </c>
      <c r="BU55" s="296">
        <f t="shared" si="61"/>
        <v>0</v>
      </c>
      <c r="BV55" s="296">
        <f t="shared" si="61"/>
        <v>0</v>
      </c>
      <c r="BW55" s="296">
        <f t="shared" si="61"/>
        <v>0</v>
      </c>
      <c r="BX55" s="296">
        <f t="shared" si="61"/>
        <v>0</v>
      </c>
      <c r="BY55" s="296">
        <f t="shared" si="61"/>
        <v>0</v>
      </c>
      <c r="BZ55" s="296">
        <f t="shared" si="61"/>
        <v>0</v>
      </c>
      <c r="CA55" s="296">
        <f t="shared" si="61"/>
        <v>0</v>
      </c>
      <c r="CB55" s="296">
        <f t="shared" si="61"/>
        <v>0</v>
      </c>
      <c r="CC55" s="296">
        <f t="shared" si="61"/>
        <v>0</v>
      </c>
      <c r="CD55" s="296">
        <f t="shared" si="61"/>
        <v>0</v>
      </c>
      <c r="CE55" s="296">
        <f t="shared" si="61"/>
        <v>0</v>
      </c>
      <c r="CF55" s="296">
        <f t="shared" si="61"/>
        <v>0</v>
      </c>
      <c r="CG55" s="296">
        <f t="shared" si="61"/>
        <v>0</v>
      </c>
      <c r="CH55" s="299">
        <f t="shared" si="61"/>
        <v>0</v>
      </c>
    </row>
    <row r="56" spans="1:86" s="49" customFormat="1" x14ac:dyDescent="0.3">
      <c r="A56" s="8"/>
      <c r="B56" s="330"/>
      <c r="C56" s="9"/>
      <c r="D56" s="330"/>
      <c r="E56" s="9"/>
      <c r="F56" s="330"/>
      <c r="G56" s="330"/>
      <c r="H56" s="9"/>
      <c r="I56" s="330"/>
      <c r="J56" s="330"/>
      <c r="K56" s="9"/>
      <c r="L56" s="330"/>
      <c r="M56" s="330"/>
      <c r="N56" s="9"/>
      <c r="O56" s="330"/>
      <c r="P56" s="330"/>
      <c r="Q56" s="9"/>
      <c r="R56" s="330"/>
      <c r="S56" s="330"/>
      <c r="T56" s="9"/>
      <c r="U56" s="330"/>
      <c r="V56" s="330"/>
      <c r="W56" s="9"/>
      <c r="X56" s="330"/>
      <c r="Y56" s="330"/>
      <c r="Z56" s="9"/>
      <c r="AA56" s="330"/>
      <c r="AB56" s="330"/>
      <c r="AC56" s="9"/>
      <c r="AD56" s="330"/>
      <c r="AE56" s="330"/>
      <c r="AF56" s="9"/>
      <c r="AG56" s="330"/>
      <c r="AH56" s="330"/>
      <c r="AI56" s="9"/>
      <c r="AJ56" s="330"/>
      <c r="AK56" s="330"/>
      <c r="AL56" s="9"/>
      <c r="AM56" s="330"/>
      <c r="AN56" s="330"/>
      <c r="AO56" s="9"/>
      <c r="AP56" s="330"/>
      <c r="AQ56" s="330"/>
      <c r="AR56" s="9"/>
      <c r="AS56" s="330"/>
      <c r="AT56" s="330"/>
      <c r="AU56" s="9"/>
      <c r="AV56" s="330"/>
      <c r="AW56" s="330"/>
      <c r="AX56" s="9"/>
      <c r="AY56" s="330"/>
      <c r="AZ56" s="330"/>
      <c r="BA56" s="9"/>
      <c r="BB56" s="330"/>
      <c r="BC56" s="330"/>
      <c r="BD56" s="9"/>
      <c r="BE56" s="330"/>
      <c r="BF56" s="330"/>
      <c r="BG56" s="9"/>
      <c r="BH56" s="330"/>
      <c r="BI56" s="330"/>
      <c r="BJ56" s="9"/>
      <c r="BK56" s="330"/>
      <c r="BL56" s="330"/>
      <c r="BM56" s="9"/>
      <c r="BN56" s="330"/>
      <c r="BO56" s="330"/>
      <c r="BP56" s="9"/>
      <c r="BQ56" s="330"/>
      <c r="BR56" s="330"/>
      <c r="BS56" s="9"/>
      <c r="BT56" s="330"/>
      <c r="BU56" s="330"/>
      <c r="BV56" s="9"/>
      <c r="BW56" s="330"/>
      <c r="BX56" s="330"/>
      <c r="BY56" s="9"/>
      <c r="BZ56" s="330"/>
      <c r="CA56" s="330"/>
      <c r="CB56" s="9"/>
      <c r="CC56" s="330"/>
      <c r="CD56" s="330"/>
      <c r="CE56" s="9"/>
      <c r="CF56" s="330"/>
      <c r="CG56" s="330"/>
      <c r="CH56" s="153"/>
    </row>
    <row r="57" spans="1:86" s="49" customFormat="1" ht="15" thickBot="1" x14ac:dyDescent="0.35">
      <c r="A57" s="254" t="s">
        <v>130</v>
      </c>
      <c r="B57" s="254"/>
      <c r="C57" s="254"/>
      <c r="D57" s="254"/>
      <c r="E57" s="254"/>
      <c r="F57" s="254"/>
      <c r="G57" s="254"/>
      <c r="H57" s="254"/>
      <c r="I57" s="254"/>
      <c r="J57" s="254"/>
      <c r="K57" s="331"/>
      <c r="L57" s="152"/>
      <c r="M57" s="152"/>
      <c r="N57" s="331"/>
      <c r="O57" s="152"/>
      <c r="P57" s="152"/>
      <c r="Q57" s="331"/>
      <c r="R57" s="152"/>
      <c r="S57" s="152"/>
      <c r="T57" s="331"/>
      <c r="U57" s="152"/>
      <c r="V57" s="152"/>
      <c r="W57" s="331"/>
      <c r="X57" s="152"/>
      <c r="Y57" s="152"/>
      <c r="Z57" s="331"/>
      <c r="AA57" s="152"/>
      <c r="AB57" s="152"/>
      <c r="AC57" s="331"/>
      <c r="AD57" s="152"/>
      <c r="AE57" s="152"/>
      <c r="AF57" s="331"/>
      <c r="AG57" s="152"/>
      <c r="AH57" s="152"/>
      <c r="AI57" s="331"/>
      <c r="AJ57" s="152"/>
      <c r="AK57" s="152"/>
      <c r="AL57" s="331"/>
      <c r="AM57" s="152"/>
      <c r="AN57" s="152"/>
      <c r="AO57" s="331"/>
      <c r="AP57" s="152"/>
      <c r="AQ57" s="152"/>
      <c r="AR57" s="331"/>
      <c r="AS57" s="152"/>
      <c r="AT57" s="152"/>
      <c r="AU57" s="331"/>
      <c r="AV57" s="152"/>
      <c r="AW57" s="152"/>
      <c r="AX57" s="331"/>
      <c r="AY57" s="152"/>
      <c r="AZ57" s="152"/>
      <c r="BA57" s="331"/>
      <c r="BB57" s="152"/>
      <c r="BC57" s="152"/>
      <c r="BD57" s="331"/>
      <c r="BE57" s="152"/>
      <c r="BF57" s="152"/>
      <c r="BG57" s="331"/>
      <c r="BH57" s="152"/>
      <c r="BI57" s="152"/>
      <c r="BJ57" s="331"/>
      <c r="BK57" s="152"/>
      <c r="BL57" s="152"/>
      <c r="BM57" s="331"/>
      <c r="BN57" s="152"/>
      <c r="BO57" s="152"/>
      <c r="BP57" s="331"/>
      <c r="BQ57" s="152"/>
      <c r="BR57" s="152"/>
      <c r="BS57" s="331"/>
      <c r="BT57" s="152"/>
      <c r="BU57" s="152"/>
      <c r="BV57" s="331"/>
      <c r="BW57" s="152"/>
      <c r="BX57" s="152"/>
      <c r="BY57" s="331"/>
      <c r="BZ57" s="152"/>
      <c r="CA57" s="152"/>
      <c r="CB57" s="331"/>
      <c r="CC57" s="152"/>
      <c r="CD57" s="152"/>
      <c r="CE57" s="331"/>
      <c r="CF57" s="152"/>
      <c r="CG57" s="152"/>
      <c r="CH57" s="331"/>
    </row>
    <row r="58" spans="1:86" ht="15.6" x14ac:dyDescent="0.3">
      <c r="A58" s="550" t="s">
        <v>30</v>
      </c>
      <c r="B58" s="18" t="s">
        <v>124</v>
      </c>
      <c r="C58" s="292">
        <v>43831</v>
      </c>
      <c r="D58" s="292">
        <v>43862</v>
      </c>
      <c r="E58" s="292">
        <v>43891</v>
      </c>
      <c r="F58" s="292">
        <v>43922</v>
      </c>
      <c r="G58" s="292">
        <v>43952</v>
      </c>
      <c r="H58" s="292">
        <v>43983</v>
      </c>
      <c r="I58" s="292">
        <v>44013</v>
      </c>
      <c r="J58" s="292">
        <v>44044</v>
      </c>
      <c r="K58" s="292">
        <v>44075</v>
      </c>
      <c r="L58" s="292">
        <v>44105</v>
      </c>
      <c r="M58" s="292">
        <v>44136</v>
      </c>
      <c r="N58" s="292">
        <v>44166</v>
      </c>
      <c r="O58" s="292">
        <v>44197</v>
      </c>
      <c r="P58" s="292">
        <v>44228</v>
      </c>
      <c r="Q58" s="292">
        <v>44256</v>
      </c>
      <c r="R58" s="292">
        <v>44287</v>
      </c>
      <c r="S58" s="292">
        <v>44317</v>
      </c>
      <c r="T58" s="292">
        <v>44348</v>
      </c>
      <c r="U58" s="292">
        <v>44378</v>
      </c>
      <c r="V58" s="292">
        <v>44409</v>
      </c>
      <c r="W58" s="292">
        <v>44440</v>
      </c>
      <c r="X58" s="292">
        <v>44470</v>
      </c>
      <c r="Y58" s="292">
        <v>44501</v>
      </c>
      <c r="Z58" s="292">
        <v>44531</v>
      </c>
      <c r="AA58" s="292">
        <v>44562</v>
      </c>
      <c r="AB58" s="292">
        <v>44593</v>
      </c>
      <c r="AC58" s="292">
        <v>44621</v>
      </c>
      <c r="AD58" s="292">
        <v>44652</v>
      </c>
      <c r="AE58" s="292">
        <v>44682</v>
      </c>
      <c r="AF58" s="292">
        <v>44713</v>
      </c>
      <c r="AG58" s="292">
        <v>44743</v>
      </c>
      <c r="AH58" s="292">
        <v>44774</v>
      </c>
      <c r="AI58" s="292">
        <v>44805</v>
      </c>
      <c r="AJ58" s="292">
        <v>44835</v>
      </c>
      <c r="AK58" s="292">
        <v>44866</v>
      </c>
      <c r="AL58" s="292">
        <v>44896</v>
      </c>
      <c r="AM58" s="292">
        <v>44927</v>
      </c>
      <c r="AN58" s="292">
        <v>44958</v>
      </c>
      <c r="AO58" s="292">
        <v>44986</v>
      </c>
      <c r="AP58" s="292">
        <v>45017</v>
      </c>
      <c r="AQ58" s="292">
        <v>45047</v>
      </c>
      <c r="AR58" s="292">
        <v>45078</v>
      </c>
      <c r="AS58" s="292">
        <v>45108</v>
      </c>
      <c r="AT58" s="292">
        <v>45139</v>
      </c>
      <c r="AU58" s="292">
        <v>45170</v>
      </c>
      <c r="AV58" s="292">
        <v>45200</v>
      </c>
      <c r="AW58" s="292">
        <v>45231</v>
      </c>
      <c r="AX58" s="292">
        <v>45261</v>
      </c>
      <c r="AY58" s="292">
        <v>45292</v>
      </c>
      <c r="AZ58" s="292">
        <v>45323</v>
      </c>
      <c r="BA58" s="292">
        <v>45352</v>
      </c>
      <c r="BB58" s="292">
        <v>45383</v>
      </c>
      <c r="BC58" s="292">
        <v>45413</v>
      </c>
      <c r="BD58" s="292">
        <v>45444</v>
      </c>
      <c r="BE58" s="292">
        <v>45474</v>
      </c>
      <c r="BF58" s="292">
        <v>45505</v>
      </c>
      <c r="BG58" s="292">
        <v>45536</v>
      </c>
      <c r="BH58" s="292">
        <v>45566</v>
      </c>
      <c r="BI58" s="292">
        <v>45597</v>
      </c>
      <c r="BJ58" s="292">
        <v>45627</v>
      </c>
      <c r="BK58" s="292">
        <v>45658</v>
      </c>
      <c r="BL58" s="292">
        <v>45689</v>
      </c>
      <c r="BM58" s="292">
        <v>45717</v>
      </c>
      <c r="BN58" s="292">
        <v>45748</v>
      </c>
      <c r="BO58" s="292">
        <v>45778</v>
      </c>
      <c r="BP58" s="292">
        <v>45809</v>
      </c>
      <c r="BQ58" s="292">
        <v>45839</v>
      </c>
      <c r="BR58" s="292">
        <v>45870</v>
      </c>
      <c r="BS58" s="292">
        <v>45901</v>
      </c>
      <c r="BT58" s="292">
        <v>45931</v>
      </c>
      <c r="BU58" s="292">
        <v>45962</v>
      </c>
      <c r="BV58" s="292">
        <v>45992</v>
      </c>
      <c r="BW58" s="292">
        <v>46023</v>
      </c>
      <c r="BX58" s="292">
        <v>46054</v>
      </c>
      <c r="BY58" s="292">
        <v>46082</v>
      </c>
      <c r="BZ58" s="292">
        <v>46113</v>
      </c>
      <c r="CA58" s="292">
        <v>46143</v>
      </c>
      <c r="CB58" s="292">
        <v>46174</v>
      </c>
      <c r="CC58" s="292">
        <v>46204</v>
      </c>
      <c r="CD58" s="292">
        <v>46235</v>
      </c>
      <c r="CE58" s="292">
        <v>46266</v>
      </c>
      <c r="CF58" s="292">
        <v>46296</v>
      </c>
      <c r="CG58" s="292">
        <v>46327</v>
      </c>
      <c r="CH58" s="293">
        <v>46357</v>
      </c>
    </row>
    <row r="59" spans="1:86" ht="15" customHeight="1" x14ac:dyDescent="0.3">
      <c r="A59" s="551"/>
      <c r="B59" s="14" t="str">
        <f t="shared" ref="B59:B72" si="62">B41</f>
        <v>Air Comp</v>
      </c>
      <c r="C59" s="30">
        <f>IF(C23=0,0,(C5*0.5)-C41)*C78*C93*C$2</f>
        <v>0</v>
      </c>
      <c r="D59" s="30">
        <f>IF(D23=0,0,((D5*0.5)+C23-D41)*D78*D93*D$2)</f>
        <v>0</v>
      </c>
      <c r="E59" s="30">
        <f t="shared" ref="E59:BP60" si="63">IF(E23=0,0,((E5*0.5)+D23-E41)*E78*E93*E$2)</f>
        <v>0</v>
      </c>
      <c r="F59" s="30">
        <f t="shared" si="63"/>
        <v>0</v>
      </c>
      <c r="G59" s="30">
        <f t="shared" si="63"/>
        <v>0</v>
      </c>
      <c r="H59" s="30">
        <f t="shared" si="63"/>
        <v>0</v>
      </c>
      <c r="I59" s="30">
        <f t="shared" si="63"/>
        <v>0</v>
      </c>
      <c r="J59" s="30">
        <f t="shared" si="63"/>
        <v>0</v>
      </c>
      <c r="K59" s="30">
        <f t="shared" si="63"/>
        <v>0</v>
      </c>
      <c r="L59" s="30">
        <f t="shared" si="63"/>
        <v>0</v>
      </c>
      <c r="M59" s="30">
        <f t="shared" si="63"/>
        <v>0</v>
      </c>
      <c r="N59" s="30">
        <f t="shared" si="63"/>
        <v>0</v>
      </c>
      <c r="O59" s="30">
        <f t="shared" si="63"/>
        <v>0</v>
      </c>
      <c r="P59" s="30">
        <f t="shared" si="63"/>
        <v>0</v>
      </c>
      <c r="Q59" s="30">
        <f t="shared" si="63"/>
        <v>0</v>
      </c>
      <c r="R59" s="30">
        <f t="shared" si="63"/>
        <v>0</v>
      </c>
      <c r="S59" s="30">
        <f t="shared" si="63"/>
        <v>0</v>
      </c>
      <c r="T59" s="30">
        <f t="shared" si="63"/>
        <v>0</v>
      </c>
      <c r="U59" s="30">
        <f t="shared" si="63"/>
        <v>0</v>
      </c>
      <c r="V59" s="30">
        <f t="shared" si="63"/>
        <v>0</v>
      </c>
      <c r="W59" s="30">
        <f t="shared" si="63"/>
        <v>0</v>
      </c>
      <c r="X59" s="30">
        <f t="shared" si="63"/>
        <v>0</v>
      </c>
      <c r="Y59" s="30">
        <f t="shared" si="63"/>
        <v>0</v>
      </c>
      <c r="Z59" s="30">
        <f t="shared" si="63"/>
        <v>0</v>
      </c>
      <c r="AA59" s="30">
        <f t="shared" si="63"/>
        <v>0</v>
      </c>
      <c r="AB59" s="30">
        <f t="shared" si="63"/>
        <v>0</v>
      </c>
      <c r="AC59" s="30">
        <f t="shared" si="63"/>
        <v>0</v>
      </c>
      <c r="AD59" s="30">
        <f t="shared" si="63"/>
        <v>0</v>
      </c>
      <c r="AE59" s="30">
        <f t="shared" si="63"/>
        <v>0</v>
      </c>
      <c r="AF59" s="30">
        <f t="shared" si="63"/>
        <v>0</v>
      </c>
      <c r="AG59" s="30">
        <f t="shared" si="63"/>
        <v>0</v>
      </c>
      <c r="AH59" s="30">
        <f t="shared" si="63"/>
        <v>0</v>
      </c>
      <c r="AI59" s="30">
        <f t="shared" si="63"/>
        <v>0</v>
      </c>
      <c r="AJ59" s="30">
        <f t="shared" si="63"/>
        <v>0</v>
      </c>
      <c r="AK59" s="30">
        <f t="shared" si="63"/>
        <v>0</v>
      </c>
      <c r="AL59" s="30">
        <f t="shared" si="63"/>
        <v>0</v>
      </c>
      <c r="AM59" s="30">
        <f t="shared" si="63"/>
        <v>0</v>
      </c>
      <c r="AN59" s="30">
        <f t="shared" si="63"/>
        <v>0</v>
      </c>
      <c r="AO59" s="30">
        <f t="shared" si="63"/>
        <v>0</v>
      </c>
      <c r="AP59" s="30">
        <f t="shared" si="63"/>
        <v>0</v>
      </c>
      <c r="AQ59" s="30">
        <f t="shared" si="63"/>
        <v>0</v>
      </c>
      <c r="AR59" s="30">
        <f t="shared" si="63"/>
        <v>0</v>
      </c>
      <c r="AS59" s="30">
        <f t="shared" si="63"/>
        <v>0</v>
      </c>
      <c r="AT59" s="30">
        <f t="shared" si="63"/>
        <v>0</v>
      </c>
      <c r="AU59" s="30">
        <f t="shared" si="63"/>
        <v>0</v>
      </c>
      <c r="AV59" s="30">
        <f t="shared" si="63"/>
        <v>0</v>
      </c>
      <c r="AW59" s="30">
        <f t="shared" si="63"/>
        <v>0</v>
      </c>
      <c r="AX59" s="30">
        <f t="shared" si="63"/>
        <v>0</v>
      </c>
      <c r="AY59" s="30">
        <f t="shared" si="63"/>
        <v>0</v>
      </c>
      <c r="AZ59" s="30">
        <f t="shared" si="63"/>
        <v>0</v>
      </c>
      <c r="BA59" s="30">
        <f t="shared" si="63"/>
        <v>0</v>
      </c>
      <c r="BB59" s="30">
        <f t="shared" si="63"/>
        <v>0</v>
      </c>
      <c r="BC59" s="30">
        <f t="shared" si="63"/>
        <v>0</v>
      </c>
      <c r="BD59" s="30">
        <f t="shared" si="63"/>
        <v>0</v>
      </c>
      <c r="BE59" s="30">
        <f t="shared" si="63"/>
        <v>0</v>
      </c>
      <c r="BF59" s="30">
        <f t="shared" si="63"/>
        <v>0</v>
      </c>
      <c r="BG59" s="30">
        <f t="shared" si="63"/>
        <v>0</v>
      </c>
      <c r="BH59" s="30">
        <f t="shared" si="63"/>
        <v>0</v>
      </c>
      <c r="BI59" s="30">
        <f t="shared" si="63"/>
        <v>0</v>
      </c>
      <c r="BJ59" s="30">
        <f t="shared" si="63"/>
        <v>0</v>
      </c>
      <c r="BK59" s="30">
        <f t="shared" si="63"/>
        <v>0</v>
      </c>
      <c r="BL59" s="30">
        <f t="shared" si="63"/>
        <v>0</v>
      </c>
      <c r="BM59" s="30">
        <f t="shared" si="63"/>
        <v>0</v>
      </c>
      <c r="BN59" s="30">
        <f t="shared" si="63"/>
        <v>0</v>
      </c>
      <c r="BO59" s="30">
        <f t="shared" si="63"/>
        <v>0</v>
      </c>
      <c r="BP59" s="30">
        <f t="shared" si="63"/>
        <v>0</v>
      </c>
      <c r="BQ59" s="30">
        <f t="shared" ref="BQ59:CH63" si="64">IF(BQ23=0,0,((BQ5*0.5)+BP23-BQ41)*BQ78*BQ93*BQ$2)</f>
        <v>0</v>
      </c>
      <c r="BR59" s="30">
        <f t="shared" si="64"/>
        <v>0</v>
      </c>
      <c r="BS59" s="30">
        <f t="shared" si="64"/>
        <v>0</v>
      </c>
      <c r="BT59" s="30">
        <f t="shared" si="64"/>
        <v>0</v>
      </c>
      <c r="BU59" s="30">
        <f t="shared" si="64"/>
        <v>0</v>
      </c>
      <c r="BV59" s="30">
        <f t="shared" si="64"/>
        <v>0</v>
      </c>
      <c r="BW59" s="30">
        <f t="shared" si="64"/>
        <v>0</v>
      </c>
      <c r="BX59" s="30">
        <f t="shared" si="64"/>
        <v>0</v>
      </c>
      <c r="BY59" s="30">
        <f t="shared" si="64"/>
        <v>0</v>
      </c>
      <c r="BZ59" s="30">
        <f t="shared" si="64"/>
        <v>0</v>
      </c>
      <c r="CA59" s="30">
        <f t="shared" si="64"/>
        <v>0</v>
      </c>
      <c r="CB59" s="30">
        <f t="shared" si="64"/>
        <v>0</v>
      </c>
      <c r="CC59" s="30">
        <f t="shared" si="64"/>
        <v>0</v>
      </c>
      <c r="CD59" s="30">
        <f t="shared" si="64"/>
        <v>0</v>
      </c>
      <c r="CE59" s="30">
        <f t="shared" si="64"/>
        <v>0</v>
      </c>
      <c r="CF59" s="30">
        <f t="shared" si="64"/>
        <v>0</v>
      </c>
      <c r="CG59" s="30">
        <f t="shared" si="64"/>
        <v>0</v>
      </c>
      <c r="CH59" s="34">
        <f t="shared" si="64"/>
        <v>0</v>
      </c>
    </row>
    <row r="60" spans="1:86" ht="15.6" x14ac:dyDescent="0.3">
      <c r="A60" s="551"/>
      <c r="B60" s="14" t="str">
        <f t="shared" si="62"/>
        <v>Building Shell</v>
      </c>
      <c r="C60" s="30">
        <f t="shared" ref="C60:C71" si="65">IF(C24=0,0,(C6*0.5)-C42)*C79*C94*C$2</f>
        <v>0</v>
      </c>
      <c r="D60" s="30">
        <f t="shared" ref="D60:S71" si="66">IF(D24=0,0,((D6*0.5)+C24-D42)*D79*D94*D$2)</f>
        <v>0</v>
      </c>
      <c r="E60" s="30">
        <f t="shared" si="66"/>
        <v>0</v>
      </c>
      <c r="F60" s="30">
        <f t="shared" si="66"/>
        <v>0</v>
      </c>
      <c r="G60" s="30">
        <f t="shared" si="66"/>
        <v>0</v>
      </c>
      <c r="H60" s="30">
        <f t="shared" si="66"/>
        <v>0</v>
      </c>
      <c r="I60" s="30">
        <f t="shared" si="66"/>
        <v>0</v>
      </c>
      <c r="J60" s="30">
        <f t="shared" si="66"/>
        <v>0</v>
      </c>
      <c r="K60" s="30">
        <f t="shared" si="66"/>
        <v>0</v>
      </c>
      <c r="L60" s="30">
        <f t="shared" si="66"/>
        <v>0</v>
      </c>
      <c r="M60" s="30">
        <f t="shared" si="66"/>
        <v>0</v>
      </c>
      <c r="N60" s="30">
        <f t="shared" si="66"/>
        <v>0</v>
      </c>
      <c r="O60" s="30">
        <f t="shared" si="66"/>
        <v>0</v>
      </c>
      <c r="P60" s="30">
        <f t="shared" si="66"/>
        <v>0</v>
      </c>
      <c r="Q60" s="30">
        <f t="shared" si="66"/>
        <v>0</v>
      </c>
      <c r="R60" s="30">
        <f t="shared" si="66"/>
        <v>0</v>
      </c>
      <c r="S60" s="30">
        <f t="shared" si="66"/>
        <v>0</v>
      </c>
      <c r="T60" s="30">
        <f t="shared" si="63"/>
        <v>0</v>
      </c>
      <c r="U60" s="30">
        <f t="shared" si="63"/>
        <v>0</v>
      </c>
      <c r="V60" s="30">
        <f t="shared" si="63"/>
        <v>0</v>
      </c>
      <c r="W60" s="30">
        <f t="shared" si="63"/>
        <v>0</v>
      </c>
      <c r="X60" s="30">
        <f t="shared" si="63"/>
        <v>0</v>
      </c>
      <c r="Y60" s="30">
        <f t="shared" si="63"/>
        <v>0</v>
      </c>
      <c r="Z60" s="30">
        <f t="shared" si="63"/>
        <v>0</v>
      </c>
      <c r="AA60" s="30">
        <f t="shared" si="63"/>
        <v>0</v>
      </c>
      <c r="AB60" s="30">
        <f t="shared" si="63"/>
        <v>0</v>
      </c>
      <c r="AC60" s="30">
        <f t="shared" si="63"/>
        <v>0</v>
      </c>
      <c r="AD60" s="30">
        <f t="shared" si="63"/>
        <v>0</v>
      </c>
      <c r="AE60" s="30">
        <f t="shared" si="63"/>
        <v>0</v>
      </c>
      <c r="AF60" s="30">
        <f t="shared" si="63"/>
        <v>0</v>
      </c>
      <c r="AG60" s="30">
        <f t="shared" si="63"/>
        <v>0</v>
      </c>
      <c r="AH60" s="30">
        <f t="shared" si="63"/>
        <v>0</v>
      </c>
      <c r="AI60" s="30">
        <f t="shared" si="63"/>
        <v>0</v>
      </c>
      <c r="AJ60" s="30">
        <f t="shared" si="63"/>
        <v>0</v>
      </c>
      <c r="AK60" s="30">
        <f t="shared" si="63"/>
        <v>0</v>
      </c>
      <c r="AL60" s="30">
        <f t="shared" si="63"/>
        <v>0</v>
      </c>
      <c r="AM60" s="30">
        <f t="shared" si="63"/>
        <v>0</v>
      </c>
      <c r="AN60" s="30">
        <f t="shared" si="63"/>
        <v>0</v>
      </c>
      <c r="AO60" s="30">
        <f t="shared" si="63"/>
        <v>0</v>
      </c>
      <c r="AP60" s="30">
        <f t="shared" si="63"/>
        <v>0</v>
      </c>
      <c r="AQ60" s="30">
        <f t="shared" si="63"/>
        <v>0</v>
      </c>
      <c r="AR60" s="30">
        <f t="shared" si="63"/>
        <v>0</v>
      </c>
      <c r="AS60" s="30">
        <f t="shared" si="63"/>
        <v>0</v>
      </c>
      <c r="AT60" s="30">
        <f t="shared" si="63"/>
        <v>0</v>
      </c>
      <c r="AU60" s="30">
        <f t="shared" si="63"/>
        <v>0</v>
      </c>
      <c r="AV60" s="30">
        <f t="shared" si="63"/>
        <v>0</v>
      </c>
      <c r="AW60" s="30">
        <f t="shared" si="63"/>
        <v>0</v>
      </c>
      <c r="AX60" s="30">
        <f t="shared" si="63"/>
        <v>0</v>
      </c>
      <c r="AY60" s="30">
        <f t="shared" si="63"/>
        <v>0</v>
      </c>
      <c r="AZ60" s="30">
        <f t="shared" si="63"/>
        <v>0</v>
      </c>
      <c r="BA60" s="30">
        <f t="shared" si="63"/>
        <v>0</v>
      </c>
      <c r="BB60" s="30">
        <f t="shared" si="63"/>
        <v>0</v>
      </c>
      <c r="BC60" s="30">
        <f t="shared" si="63"/>
        <v>0</v>
      </c>
      <c r="BD60" s="30">
        <f t="shared" si="63"/>
        <v>0</v>
      </c>
      <c r="BE60" s="30">
        <f t="shared" si="63"/>
        <v>0</v>
      </c>
      <c r="BF60" s="30">
        <f t="shared" si="63"/>
        <v>0</v>
      </c>
      <c r="BG60" s="30">
        <f t="shared" si="63"/>
        <v>0</v>
      </c>
      <c r="BH60" s="30">
        <f t="shared" si="63"/>
        <v>0</v>
      </c>
      <c r="BI60" s="30">
        <f t="shared" si="63"/>
        <v>0</v>
      </c>
      <c r="BJ60" s="30">
        <f t="shared" si="63"/>
        <v>0</v>
      </c>
      <c r="BK60" s="30">
        <f t="shared" si="63"/>
        <v>0</v>
      </c>
      <c r="BL60" s="30">
        <f t="shared" si="63"/>
        <v>0</v>
      </c>
      <c r="BM60" s="30">
        <f t="shared" si="63"/>
        <v>0</v>
      </c>
      <c r="BN60" s="30">
        <f t="shared" si="63"/>
        <v>0</v>
      </c>
      <c r="BO60" s="30">
        <f t="shared" si="63"/>
        <v>0</v>
      </c>
      <c r="BP60" s="30">
        <f t="shared" si="63"/>
        <v>0</v>
      </c>
      <c r="BQ60" s="30">
        <f t="shared" si="64"/>
        <v>0</v>
      </c>
      <c r="BR60" s="30">
        <f t="shared" si="64"/>
        <v>0</v>
      </c>
      <c r="BS60" s="30">
        <f t="shared" si="64"/>
        <v>0</v>
      </c>
      <c r="BT60" s="30">
        <f t="shared" si="64"/>
        <v>0</v>
      </c>
      <c r="BU60" s="30">
        <f t="shared" si="64"/>
        <v>0</v>
      </c>
      <c r="BV60" s="30">
        <f t="shared" si="64"/>
        <v>0</v>
      </c>
      <c r="BW60" s="30">
        <f t="shared" si="64"/>
        <v>0</v>
      </c>
      <c r="BX60" s="30">
        <f t="shared" si="64"/>
        <v>0</v>
      </c>
      <c r="BY60" s="30">
        <f t="shared" si="64"/>
        <v>0</v>
      </c>
      <c r="BZ60" s="30">
        <f t="shared" si="64"/>
        <v>0</v>
      </c>
      <c r="CA60" s="30">
        <f t="shared" si="64"/>
        <v>0</v>
      </c>
      <c r="CB60" s="30">
        <f t="shared" si="64"/>
        <v>0</v>
      </c>
      <c r="CC60" s="30">
        <f t="shared" si="64"/>
        <v>0</v>
      </c>
      <c r="CD60" s="30">
        <f t="shared" si="64"/>
        <v>0</v>
      </c>
      <c r="CE60" s="30">
        <f t="shared" si="64"/>
        <v>0</v>
      </c>
      <c r="CF60" s="30">
        <f t="shared" si="64"/>
        <v>0</v>
      </c>
      <c r="CG60" s="30">
        <f t="shared" si="64"/>
        <v>0</v>
      </c>
      <c r="CH60" s="34">
        <f t="shared" si="64"/>
        <v>0</v>
      </c>
    </row>
    <row r="61" spans="1:86" ht="15.6" x14ac:dyDescent="0.3">
      <c r="A61" s="551"/>
      <c r="B61" s="14" t="str">
        <f t="shared" si="62"/>
        <v>Cooking</v>
      </c>
      <c r="C61" s="30">
        <f t="shared" si="65"/>
        <v>0</v>
      </c>
      <c r="D61" s="30">
        <f t="shared" si="66"/>
        <v>0</v>
      </c>
      <c r="E61" s="30">
        <f t="shared" ref="E61:BP64" si="67">IF(E25=0,0,((E7*0.5)+D25-E43)*E80*E95*E$2)</f>
        <v>0</v>
      </c>
      <c r="F61" s="30">
        <f t="shared" si="67"/>
        <v>0</v>
      </c>
      <c r="G61" s="30">
        <f t="shared" si="67"/>
        <v>0</v>
      </c>
      <c r="H61" s="30">
        <f t="shared" si="67"/>
        <v>0</v>
      </c>
      <c r="I61" s="30">
        <f t="shared" si="67"/>
        <v>0</v>
      </c>
      <c r="J61" s="30">
        <f t="shared" si="67"/>
        <v>0</v>
      </c>
      <c r="K61" s="30">
        <f t="shared" si="67"/>
        <v>0</v>
      </c>
      <c r="L61" s="30">
        <f t="shared" si="67"/>
        <v>0</v>
      </c>
      <c r="M61" s="30">
        <f t="shared" si="67"/>
        <v>0</v>
      </c>
      <c r="N61" s="30">
        <f t="shared" si="67"/>
        <v>0</v>
      </c>
      <c r="O61" s="30">
        <f t="shared" si="67"/>
        <v>0</v>
      </c>
      <c r="P61" s="30">
        <f t="shared" si="67"/>
        <v>0</v>
      </c>
      <c r="Q61" s="30">
        <f t="shared" si="67"/>
        <v>0</v>
      </c>
      <c r="R61" s="30">
        <f t="shared" si="67"/>
        <v>0</v>
      </c>
      <c r="S61" s="30">
        <f t="shared" si="67"/>
        <v>0</v>
      </c>
      <c r="T61" s="30">
        <f t="shared" si="67"/>
        <v>0</v>
      </c>
      <c r="U61" s="30">
        <f t="shared" si="67"/>
        <v>0</v>
      </c>
      <c r="V61" s="30">
        <f t="shared" si="67"/>
        <v>0</v>
      </c>
      <c r="W61" s="30">
        <f t="shared" si="67"/>
        <v>0</v>
      </c>
      <c r="X61" s="30">
        <f t="shared" si="67"/>
        <v>0</v>
      </c>
      <c r="Y61" s="30">
        <f t="shared" si="67"/>
        <v>0</v>
      </c>
      <c r="Z61" s="30">
        <f t="shared" si="67"/>
        <v>0</v>
      </c>
      <c r="AA61" s="30">
        <f t="shared" si="67"/>
        <v>0</v>
      </c>
      <c r="AB61" s="30">
        <f t="shared" si="67"/>
        <v>0</v>
      </c>
      <c r="AC61" s="30">
        <f t="shared" si="67"/>
        <v>0</v>
      </c>
      <c r="AD61" s="30">
        <f t="shared" si="67"/>
        <v>0</v>
      </c>
      <c r="AE61" s="30">
        <f t="shared" si="67"/>
        <v>0</v>
      </c>
      <c r="AF61" s="30">
        <f t="shared" si="67"/>
        <v>0</v>
      </c>
      <c r="AG61" s="30">
        <f t="shared" si="67"/>
        <v>0</v>
      </c>
      <c r="AH61" s="30">
        <f t="shared" si="67"/>
        <v>0</v>
      </c>
      <c r="AI61" s="30">
        <f t="shared" si="67"/>
        <v>0</v>
      </c>
      <c r="AJ61" s="30">
        <f t="shared" si="67"/>
        <v>0</v>
      </c>
      <c r="AK61" s="30">
        <f t="shared" si="67"/>
        <v>0</v>
      </c>
      <c r="AL61" s="30">
        <f t="shared" si="67"/>
        <v>0</v>
      </c>
      <c r="AM61" s="30">
        <f t="shared" si="67"/>
        <v>0</v>
      </c>
      <c r="AN61" s="30">
        <f t="shared" si="67"/>
        <v>0</v>
      </c>
      <c r="AO61" s="30">
        <f t="shared" si="67"/>
        <v>0</v>
      </c>
      <c r="AP61" s="30">
        <f t="shared" si="67"/>
        <v>0</v>
      </c>
      <c r="AQ61" s="30">
        <f t="shared" si="67"/>
        <v>0</v>
      </c>
      <c r="AR61" s="30">
        <f t="shared" si="67"/>
        <v>0</v>
      </c>
      <c r="AS61" s="30">
        <f t="shared" si="67"/>
        <v>0</v>
      </c>
      <c r="AT61" s="30">
        <f t="shared" si="67"/>
        <v>0</v>
      </c>
      <c r="AU61" s="30">
        <f t="shared" si="67"/>
        <v>0</v>
      </c>
      <c r="AV61" s="30">
        <f t="shared" si="67"/>
        <v>0</v>
      </c>
      <c r="AW61" s="30">
        <f t="shared" si="67"/>
        <v>0</v>
      </c>
      <c r="AX61" s="30">
        <f t="shared" si="67"/>
        <v>0</v>
      </c>
      <c r="AY61" s="30">
        <f t="shared" si="67"/>
        <v>0</v>
      </c>
      <c r="AZ61" s="30">
        <f t="shared" si="67"/>
        <v>0</v>
      </c>
      <c r="BA61" s="30">
        <f t="shared" si="67"/>
        <v>0</v>
      </c>
      <c r="BB61" s="30">
        <f t="shared" si="67"/>
        <v>0</v>
      </c>
      <c r="BC61" s="30">
        <f t="shared" si="67"/>
        <v>0</v>
      </c>
      <c r="BD61" s="30">
        <f t="shared" si="67"/>
        <v>0</v>
      </c>
      <c r="BE61" s="30">
        <f t="shared" si="67"/>
        <v>0</v>
      </c>
      <c r="BF61" s="30">
        <f t="shared" si="67"/>
        <v>0</v>
      </c>
      <c r="BG61" s="30">
        <f t="shared" si="67"/>
        <v>0</v>
      </c>
      <c r="BH61" s="30">
        <f t="shared" si="67"/>
        <v>0</v>
      </c>
      <c r="BI61" s="30">
        <f t="shared" si="67"/>
        <v>0</v>
      </c>
      <c r="BJ61" s="30">
        <f t="shared" si="67"/>
        <v>0</v>
      </c>
      <c r="BK61" s="30">
        <f t="shared" si="67"/>
        <v>0</v>
      </c>
      <c r="BL61" s="30">
        <f t="shared" si="67"/>
        <v>0</v>
      </c>
      <c r="BM61" s="30">
        <f t="shared" si="67"/>
        <v>0</v>
      </c>
      <c r="BN61" s="30">
        <f t="shared" si="67"/>
        <v>0</v>
      </c>
      <c r="BO61" s="30">
        <f t="shared" si="67"/>
        <v>0</v>
      </c>
      <c r="BP61" s="30">
        <f t="shared" si="67"/>
        <v>0</v>
      </c>
      <c r="BQ61" s="30">
        <f t="shared" si="64"/>
        <v>0</v>
      </c>
      <c r="BR61" s="30">
        <f t="shared" si="64"/>
        <v>0</v>
      </c>
      <c r="BS61" s="30">
        <f t="shared" si="64"/>
        <v>0</v>
      </c>
      <c r="BT61" s="30">
        <f t="shared" si="64"/>
        <v>0</v>
      </c>
      <c r="BU61" s="30">
        <f t="shared" si="64"/>
        <v>0</v>
      </c>
      <c r="BV61" s="30">
        <f t="shared" si="64"/>
        <v>0</v>
      </c>
      <c r="BW61" s="30">
        <f t="shared" si="64"/>
        <v>0</v>
      </c>
      <c r="BX61" s="30">
        <f t="shared" si="64"/>
        <v>0</v>
      </c>
      <c r="BY61" s="30">
        <f t="shared" si="64"/>
        <v>0</v>
      </c>
      <c r="BZ61" s="30">
        <f t="shared" si="64"/>
        <v>0</v>
      </c>
      <c r="CA61" s="30">
        <f t="shared" si="64"/>
        <v>0</v>
      </c>
      <c r="CB61" s="30">
        <f t="shared" si="64"/>
        <v>0</v>
      </c>
      <c r="CC61" s="30">
        <f t="shared" si="64"/>
        <v>0</v>
      </c>
      <c r="CD61" s="30">
        <f t="shared" si="64"/>
        <v>0</v>
      </c>
      <c r="CE61" s="30">
        <f t="shared" si="64"/>
        <v>0</v>
      </c>
      <c r="CF61" s="30">
        <f t="shared" si="64"/>
        <v>0</v>
      </c>
      <c r="CG61" s="30">
        <f t="shared" si="64"/>
        <v>0</v>
      </c>
      <c r="CH61" s="34">
        <f t="shared" si="64"/>
        <v>0</v>
      </c>
    </row>
    <row r="62" spans="1:86" ht="15.6" x14ac:dyDescent="0.3">
      <c r="A62" s="551"/>
      <c r="B62" s="14" t="str">
        <f t="shared" si="62"/>
        <v>Cooling</v>
      </c>
      <c r="C62" s="30">
        <f t="shared" si="65"/>
        <v>0</v>
      </c>
      <c r="D62" s="30">
        <f t="shared" si="66"/>
        <v>0</v>
      </c>
      <c r="E62" s="30">
        <f t="shared" si="67"/>
        <v>0</v>
      </c>
      <c r="F62" s="30">
        <f t="shared" si="67"/>
        <v>0</v>
      </c>
      <c r="G62" s="30">
        <f t="shared" si="67"/>
        <v>0</v>
      </c>
      <c r="H62" s="30">
        <f t="shared" si="67"/>
        <v>0</v>
      </c>
      <c r="I62" s="30">
        <f t="shared" si="67"/>
        <v>0</v>
      </c>
      <c r="J62" s="30">
        <f t="shared" si="67"/>
        <v>0</v>
      </c>
      <c r="K62" s="30">
        <f t="shared" si="67"/>
        <v>0</v>
      </c>
      <c r="L62" s="30">
        <f t="shared" si="67"/>
        <v>0</v>
      </c>
      <c r="M62" s="30">
        <f t="shared" si="67"/>
        <v>0</v>
      </c>
      <c r="N62" s="30">
        <f t="shared" si="67"/>
        <v>0</v>
      </c>
      <c r="O62" s="30">
        <f t="shared" si="67"/>
        <v>0</v>
      </c>
      <c r="P62" s="30">
        <f t="shared" si="67"/>
        <v>0</v>
      </c>
      <c r="Q62" s="30">
        <f t="shared" si="67"/>
        <v>0</v>
      </c>
      <c r="R62" s="30">
        <f t="shared" si="67"/>
        <v>0</v>
      </c>
      <c r="S62" s="30">
        <f t="shared" si="67"/>
        <v>0</v>
      </c>
      <c r="T62" s="30">
        <f t="shared" si="67"/>
        <v>0</v>
      </c>
      <c r="U62" s="30">
        <f t="shared" si="67"/>
        <v>0</v>
      </c>
      <c r="V62" s="30">
        <f t="shared" si="67"/>
        <v>0</v>
      </c>
      <c r="W62" s="30">
        <f t="shared" si="67"/>
        <v>0</v>
      </c>
      <c r="X62" s="30">
        <f t="shared" si="67"/>
        <v>0</v>
      </c>
      <c r="Y62" s="30">
        <f t="shared" si="67"/>
        <v>0</v>
      </c>
      <c r="Z62" s="30">
        <f t="shared" si="67"/>
        <v>0</v>
      </c>
      <c r="AA62" s="30">
        <f t="shared" si="67"/>
        <v>0</v>
      </c>
      <c r="AB62" s="30">
        <f t="shared" si="67"/>
        <v>0</v>
      </c>
      <c r="AC62" s="30">
        <f t="shared" si="67"/>
        <v>0</v>
      </c>
      <c r="AD62" s="30">
        <f t="shared" si="67"/>
        <v>0</v>
      </c>
      <c r="AE62" s="30">
        <f t="shared" si="67"/>
        <v>0</v>
      </c>
      <c r="AF62" s="30">
        <f t="shared" si="67"/>
        <v>0</v>
      </c>
      <c r="AG62" s="30">
        <f t="shared" si="67"/>
        <v>0</v>
      </c>
      <c r="AH62" s="30">
        <f t="shared" si="67"/>
        <v>0</v>
      </c>
      <c r="AI62" s="30">
        <f t="shared" si="67"/>
        <v>0</v>
      </c>
      <c r="AJ62" s="30">
        <f t="shared" si="67"/>
        <v>0</v>
      </c>
      <c r="AK62" s="30">
        <f t="shared" si="67"/>
        <v>0</v>
      </c>
      <c r="AL62" s="30">
        <f t="shared" si="67"/>
        <v>0</v>
      </c>
      <c r="AM62" s="30">
        <f t="shared" si="67"/>
        <v>0</v>
      </c>
      <c r="AN62" s="30">
        <f t="shared" si="67"/>
        <v>0</v>
      </c>
      <c r="AO62" s="30">
        <f t="shared" si="67"/>
        <v>0</v>
      </c>
      <c r="AP62" s="30">
        <f t="shared" si="67"/>
        <v>0</v>
      </c>
      <c r="AQ62" s="30">
        <f t="shared" si="67"/>
        <v>0</v>
      </c>
      <c r="AR62" s="30">
        <f t="shared" si="67"/>
        <v>0</v>
      </c>
      <c r="AS62" s="30">
        <f t="shared" si="67"/>
        <v>0</v>
      </c>
      <c r="AT62" s="30">
        <f t="shared" si="67"/>
        <v>0</v>
      </c>
      <c r="AU62" s="30">
        <f t="shared" si="67"/>
        <v>0</v>
      </c>
      <c r="AV62" s="30">
        <f t="shared" si="67"/>
        <v>0</v>
      </c>
      <c r="AW62" s="30">
        <f t="shared" si="67"/>
        <v>0</v>
      </c>
      <c r="AX62" s="30">
        <f t="shared" si="67"/>
        <v>0</v>
      </c>
      <c r="AY62" s="30">
        <f t="shared" si="67"/>
        <v>0</v>
      </c>
      <c r="AZ62" s="30">
        <f t="shared" si="67"/>
        <v>0</v>
      </c>
      <c r="BA62" s="30">
        <f t="shared" si="67"/>
        <v>0</v>
      </c>
      <c r="BB62" s="30">
        <f t="shared" si="67"/>
        <v>0</v>
      </c>
      <c r="BC62" s="30">
        <f t="shared" si="67"/>
        <v>0</v>
      </c>
      <c r="BD62" s="30">
        <f t="shared" si="67"/>
        <v>0</v>
      </c>
      <c r="BE62" s="30">
        <f t="shared" si="67"/>
        <v>0</v>
      </c>
      <c r="BF62" s="30">
        <f t="shared" si="67"/>
        <v>0</v>
      </c>
      <c r="BG62" s="30">
        <f t="shared" si="67"/>
        <v>0</v>
      </c>
      <c r="BH62" s="30">
        <f t="shared" si="67"/>
        <v>0</v>
      </c>
      <c r="BI62" s="30">
        <f t="shared" si="67"/>
        <v>0</v>
      </c>
      <c r="BJ62" s="30">
        <f t="shared" si="67"/>
        <v>0</v>
      </c>
      <c r="BK62" s="30">
        <f t="shared" si="67"/>
        <v>0</v>
      </c>
      <c r="BL62" s="30">
        <f t="shared" si="67"/>
        <v>0</v>
      </c>
      <c r="BM62" s="30">
        <f t="shared" si="67"/>
        <v>0</v>
      </c>
      <c r="BN62" s="30">
        <f t="shared" si="67"/>
        <v>0</v>
      </c>
      <c r="BO62" s="30">
        <f t="shared" si="67"/>
        <v>0</v>
      </c>
      <c r="BP62" s="30">
        <f t="shared" si="67"/>
        <v>0</v>
      </c>
      <c r="BQ62" s="30">
        <f t="shared" si="64"/>
        <v>0</v>
      </c>
      <c r="BR62" s="30">
        <f t="shared" si="64"/>
        <v>0</v>
      </c>
      <c r="BS62" s="30">
        <f t="shared" si="64"/>
        <v>0</v>
      </c>
      <c r="BT62" s="30">
        <f t="shared" si="64"/>
        <v>0</v>
      </c>
      <c r="BU62" s="30">
        <f t="shared" si="64"/>
        <v>0</v>
      </c>
      <c r="BV62" s="30">
        <f t="shared" si="64"/>
        <v>0</v>
      </c>
      <c r="BW62" s="30">
        <f t="shared" si="64"/>
        <v>0</v>
      </c>
      <c r="BX62" s="30">
        <f t="shared" si="64"/>
        <v>0</v>
      </c>
      <c r="BY62" s="30">
        <f t="shared" si="64"/>
        <v>0</v>
      </c>
      <c r="BZ62" s="30">
        <f t="shared" si="64"/>
        <v>0</v>
      </c>
      <c r="CA62" s="30">
        <f t="shared" si="64"/>
        <v>0</v>
      </c>
      <c r="CB62" s="30">
        <f t="shared" si="64"/>
        <v>0</v>
      </c>
      <c r="CC62" s="30">
        <f t="shared" si="64"/>
        <v>0</v>
      </c>
      <c r="CD62" s="30">
        <f t="shared" si="64"/>
        <v>0</v>
      </c>
      <c r="CE62" s="30">
        <f t="shared" si="64"/>
        <v>0</v>
      </c>
      <c r="CF62" s="30">
        <f t="shared" si="64"/>
        <v>0</v>
      </c>
      <c r="CG62" s="30">
        <f t="shared" si="64"/>
        <v>0</v>
      </c>
      <c r="CH62" s="34">
        <f t="shared" si="64"/>
        <v>0</v>
      </c>
    </row>
    <row r="63" spans="1:86" ht="15.6" x14ac:dyDescent="0.3">
      <c r="A63" s="551"/>
      <c r="B63" s="14" t="str">
        <f t="shared" si="62"/>
        <v>Ext Lighting</v>
      </c>
      <c r="C63" s="30">
        <f t="shared" si="65"/>
        <v>0</v>
      </c>
      <c r="D63" s="30">
        <f t="shared" si="66"/>
        <v>0</v>
      </c>
      <c r="E63" s="30">
        <f t="shared" si="67"/>
        <v>0</v>
      </c>
      <c r="F63" s="30">
        <f t="shared" si="67"/>
        <v>0</v>
      </c>
      <c r="G63" s="30">
        <f t="shared" si="67"/>
        <v>0</v>
      </c>
      <c r="H63" s="30">
        <f t="shared" si="67"/>
        <v>0</v>
      </c>
      <c r="I63" s="30">
        <f t="shared" si="67"/>
        <v>0</v>
      </c>
      <c r="J63" s="30">
        <f t="shared" si="67"/>
        <v>0</v>
      </c>
      <c r="K63" s="30">
        <f t="shared" si="67"/>
        <v>0</v>
      </c>
      <c r="L63" s="30">
        <f t="shared" si="67"/>
        <v>0</v>
      </c>
      <c r="M63" s="30">
        <f t="shared" si="67"/>
        <v>0</v>
      </c>
      <c r="N63" s="30">
        <f t="shared" si="67"/>
        <v>0</v>
      </c>
      <c r="O63" s="30">
        <f t="shared" si="67"/>
        <v>0</v>
      </c>
      <c r="P63" s="30">
        <f t="shared" si="67"/>
        <v>0</v>
      </c>
      <c r="Q63" s="30">
        <f t="shared" si="67"/>
        <v>0</v>
      </c>
      <c r="R63" s="30">
        <f t="shared" si="67"/>
        <v>0</v>
      </c>
      <c r="S63" s="30">
        <f t="shared" si="67"/>
        <v>0</v>
      </c>
      <c r="T63" s="30">
        <f t="shared" si="67"/>
        <v>0</v>
      </c>
      <c r="U63" s="30">
        <f t="shared" si="67"/>
        <v>0</v>
      </c>
      <c r="V63" s="30">
        <f t="shared" si="67"/>
        <v>0</v>
      </c>
      <c r="W63" s="30">
        <f t="shared" si="67"/>
        <v>0</v>
      </c>
      <c r="X63" s="30">
        <f t="shared" si="67"/>
        <v>0</v>
      </c>
      <c r="Y63" s="30">
        <f t="shared" si="67"/>
        <v>0</v>
      </c>
      <c r="Z63" s="30">
        <f t="shared" si="67"/>
        <v>0</v>
      </c>
      <c r="AA63" s="30">
        <f t="shared" si="67"/>
        <v>0</v>
      </c>
      <c r="AB63" s="30">
        <f t="shared" si="67"/>
        <v>0</v>
      </c>
      <c r="AC63" s="30">
        <f t="shared" si="67"/>
        <v>0</v>
      </c>
      <c r="AD63" s="30">
        <f t="shared" si="67"/>
        <v>0</v>
      </c>
      <c r="AE63" s="30">
        <f t="shared" si="67"/>
        <v>0</v>
      </c>
      <c r="AF63" s="30">
        <f t="shared" si="67"/>
        <v>0</v>
      </c>
      <c r="AG63" s="30">
        <f t="shared" si="67"/>
        <v>0</v>
      </c>
      <c r="AH63" s="30">
        <f t="shared" si="67"/>
        <v>0</v>
      </c>
      <c r="AI63" s="30">
        <f t="shared" si="67"/>
        <v>0</v>
      </c>
      <c r="AJ63" s="30">
        <f t="shared" si="67"/>
        <v>0</v>
      </c>
      <c r="AK63" s="30">
        <f t="shared" si="67"/>
        <v>0</v>
      </c>
      <c r="AL63" s="30">
        <f t="shared" si="67"/>
        <v>0</v>
      </c>
      <c r="AM63" s="30">
        <f t="shared" si="67"/>
        <v>0</v>
      </c>
      <c r="AN63" s="30">
        <f t="shared" si="67"/>
        <v>0</v>
      </c>
      <c r="AO63" s="30">
        <f t="shared" si="67"/>
        <v>0</v>
      </c>
      <c r="AP63" s="30">
        <f t="shared" si="67"/>
        <v>0</v>
      </c>
      <c r="AQ63" s="30">
        <f t="shared" si="67"/>
        <v>0</v>
      </c>
      <c r="AR63" s="30">
        <f t="shared" si="67"/>
        <v>0</v>
      </c>
      <c r="AS63" s="30">
        <f t="shared" si="67"/>
        <v>0</v>
      </c>
      <c r="AT63" s="30">
        <f t="shared" si="67"/>
        <v>0</v>
      </c>
      <c r="AU63" s="30">
        <f t="shared" si="67"/>
        <v>0</v>
      </c>
      <c r="AV63" s="30">
        <f t="shared" si="67"/>
        <v>0</v>
      </c>
      <c r="AW63" s="30">
        <f t="shared" si="67"/>
        <v>0</v>
      </c>
      <c r="AX63" s="30">
        <f t="shared" si="67"/>
        <v>0</v>
      </c>
      <c r="AY63" s="30">
        <f t="shared" si="67"/>
        <v>0</v>
      </c>
      <c r="AZ63" s="30">
        <f t="shared" si="67"/>
        <v>0</v>
      </c>
      <c r="BA63" s="30">
        <f t="shared" si="67"/>
        <v>0</v>
      </c>
      <c r="BB63" s="30">
        <f t="shared" si="67"/>
        <v>0</v>
      </c>
      <c r="BC63" s="30">
        <f t="shared" si="67"/>
        <v>0</v>
      </c>
      <c r="BD63" s="30">
        <f t="shared" si="67"/>
        <v>0</v>
      </c>
      <c r="BE63" s="30">
        <f t="shared" si="67"/>
        <v>0</v>
      </c>
      <c r="BF63" s="30">
        <f t="shared" si="67"/>
        <v>0</v>
      </c>
      <c r="BG63" s="30">
        <f t="shared" si="67"/>
        <v>0</v>
      </c>
      <c r="BH63" s="30">
        <f t="shared" si="67"/>
        <v>0</v>
      </c>
      <c r="BI63" s="30">
        <f t="shared" si="67"/>
        <v>0</v>
      </c>
      <c r="BJ63" s="30">
        <f t="shared" si="67"/>
        <v>0</v>
      </c>
      <c r="BK63" s="30">
        <f t="shared" si="67"/>
        <v>0</v>
      </c>
      <c r="BL63" s="30">
        <f t="shared" si="67"/>
        <v>0</v>
      </c>
      <c r="BM63" s="30">
        <f t="shared" si="67"/>
        <v>0</v>
      </c>
      <c r="BN63" s="30">
        <f t="shared" si="67"/>
        <v>0</v>
      </c>
      <c r="BO63" s="30">
        <f t="shared" si="67"/>
        <v>0</v>
      </c>
      <c r="BP63" s="30">
        <f t="shared" si="67"/>
        <v>0</v>
      </c>
      <c r="BQ63" s="30">
        <f t="shared" si="64"/>
        <v>0</v>
      </c>
      <c r="BR63" s="30">
        <f t="shared" si="64"/>
        <v>0</v>
      </c>
      <c r="BS63" s="30">
        <f t="shared" si="64"/>
        <v>0</v>
      </c>
      <c r="BT63" s="30">
        <f t="shared" si="64"/>
        <v>0</v>
      </c>
      <c r="BU63" s="30">
        <f t="shared" si="64"/>
        <v>0</v>
      </c>
      <c r="BV63" s="30">
        <f t="shared" si="64"/>
        <v>0</v>
      </c>
      <c r="BW63" s="30">
        <f t="shared" si="64"/>
        <v>0</v>
      </c>
      <c r="BX63" s="30">
        <f t="shared" si="64"/>
        <v>0</v>
      </c>
      <c r="BY63" s="30">
        <f t="shared" si="64"/>
        <v>0</v>
      </c>
      <c r="BZ63" s="30">
        <f t="shared" si="64"/>
        <v>0</v>
      </c>
      <c r="CA63" s="30">
        <f t="shared" si="64"/>
        <v>0</v>
      </c>
      <c r="CB63" s="30">
        <f t="shared" si="64"/>
        <v>0</v>
      </c>
      <c r="CC63" s="30">
        <f t="shared" si="64"/>
        <v>0</v>
      </c>
      <c r="CD63" s="30">
        <f t="shared" si="64"/>
        <v>0</v>
      </c>
      <c r="CE63" s="30">
        <f t="shared" si="64"/>
        <v>0</v>
      </c>
      <c r="CF63" s="30">
        <f t="shared" si="64"/>
        <v>0</v>
      </c>
      <c r="CG63" s="30">
        <f t="shared" si="64"/>
        <v>0</v>
      </c>
      <c r="CH63" s="34">
        <f t="shared" si="64"/>
        <v>0</v>
      </c>
    </row>
    <row r="64" spans="1:86" ht="15.6" x14ac:dyDescent="0.3">
      <c r="A64" s="551"/>
      <c r="B64" s="14" t="str">
        <f t="shared" si="62"/>
        <v>Heating</v>
      </c>
      <c r="C64" s="30">
        <f t="shared" si="65"/>
        <v>0</v>
      </c>
      <c r="D64" s="30">
        <f t="shared" si="66"/>
        <v>0</v>
      </c>
      <c r="E64" s="30">
        <f t="shared" si="67"/>
        <v>0</v>
      </c>
      <c r="F64" s="30">
        <f t="shared" si="67"/>
        <v>0</v>
      </c>
      <c r="G64" s="30">
        <f t="shared" si="67"/>
        <v>0</v>
      </c>
      <c r="H64" s="30">
        <f t="shared" si="67"/>
        <v>0</v>
      </c>
      <c r="I64" s="30">
        <f t="shared" si="67"/>
        <v>0</v>
      </c>
      <c r="J64" s="30">
        <f t="shared" si="67"/>
        <v>0</v>
      </c>
      <c r="K64" s="30">
        <f t="shared" si="67"/>
        <v>0</v>
      </c>
      <c r="L64" s="30">
        <f t="shared" si="67"/>
        <v>0</v>
      </c>
      <c r="M64" s="30">
        <f t="shared" si="67"/>
        <v>0</v>
      </c>
      <c r="N64" s="30">
        <f t="shared" si="67"/>
        <v>0</v>
      </c>
      <c r="O64" s="30">
        <f t="shared" si="67"/>
        <v>0</v>
      </c>
      <c r="P64" s="30">
        <f t="shared" si="67"/>
        <v>0</v>
      </c>
      <c r="Q64" s="30">
        <f t="shared" si="67"/>
        <v>0</v>
      </c>
      <c r="R64" s="30">
        <f t="shared" si="67"/>
        <v>0</v>
      </c>
      <c r="S64" s="30">
        <f t="shared" si="67"/>
        <v>0</v>
      </c>
      <c r="T64" s="30">
        <f t="shared" si="67"/>
        <v>0</v>
      </c>
      <c r="U64" s="30">
        <f t="shared" si="67"/>
        <v>0</v>
      </c>
      <c r="V64" s="30">
        <f t="shared" si="67"/>
        <v>0</v>
      </c>
      <c r="W64" s="30">
        <f t="shared" si="67"/>
        <v>0</v>
      </c>
      <c r="X64" s="30">
        <f t="shared" si="67"/>
        <v>0</v>
      </c>
      <c r="Y64" s="30">
        <f t="shared" si="67"/>
        <v>0</v>
      </c>
      <c r="Z64" s="30">
        <f t="shared" si="67"/>
        <v>0</v>
      </c>
      <c r="AA64" s="30">
        <f t="shared" si="67"/>
        <v>0</v>
      </c>
      <c r="AB64" s="30">
        <f t="shared" si="67"/>
        <v>0</v>
      </c>
      <c r="AC64" s="30">
        <f t="shared" si="67"/>
        <v>0</v>
      </c>
      <c r="AD64" s="30">
        <f t="shared" si="67"/>
        <v>0</v>
      </c>
      <c r="AE64" s="30">
        <f t="shared" si="67"/>
        <v>0</v>
      </c>
      <c r="AF64" s="30">
        <f t="shared" si="67"/>
        <v>0</v>
      </c>
      <c r="AG64" s="30">
        <f t="shared" si="67"/>
        <v>0</v>
      </c>
      <c r="AH64" s="30">
        <f t="shared" si="67"/>
        <v>0</v>
      </c>
      <c r="AI64" s="30">
        <f t="shared" si="67"/>
        <v>0</v>
      </c>
      <c r="AJ64" s="30">
        <f t="shared" si="67"/>
        <v>0</v>
      </c>
      <c r="AK64" s="30">
        <f t="shared" si="67"/>
        <v>0</v>
      </c>
      <c r="AL64" s="30">
        <f t="shared" si="67"/>
        <v>0</v>
      </c>
      <c r="AM64" s="30">
        <f t="shared" si="67"/>
        <v>0</v>
      </c>
      <c r="AN64" s="30">
        <f t="shared" si="67"/>
        <v>0</v>
      </c>
      <c r="AO64" s="30">
        <f t="shared" si="67"/>
        <v>0</v>
      </c>
      <c r="AP64" s="30">
        <f t="shared" si="67"/>
        <v>0</v>
      </c>
      <c r="AQ64" s="30">
        <f t="shared" si="67"/>
        <v>0</v>
      </c>
      <c r="AR64" s="30">
        <f t="shared" si="67"/>
        <v>0</v>
      </c>
      <c r="AS64" s="30">
        <f t="shared" si="67"/>
        <v>0</v>
      </c>
      <c r="AT64" s="30">
        <f t="shared" si="67"/>
        <v>0</v>
      </c>
      <c r="AU64" s="30">
        <f t="shared" si="67"/>
        <v>0</v>
      </c>
      <c r="AV64" s="30">
        <f t="shared" si="67"/>
        <v>0</v>
      </c>
      <c r="AW64" s="30">
        <f t="shared" si="67"/>
        <v>0</v>
      </c>
      <c r="AX64" s="30">
        <f t="shared" si="67"/>
        <v>0</v>
      </c>
      <c r="AY64" s="30">
        <f t="shared" si="67"/>
        <v>0</v>
      </c>
      <c r="AZ64" s="30">
        <f t="shared" si="67"/>
        <v>0</v>
      </c>
      <c r="BA64" s="30">
        <f t="shared" si="67"/>
        <v>0</v>
      </c>
      <c r="BB64" s="30">
        <f t="shared" si="67"/>
        <v>0</v>
      </c>
      <c r="BC64" s="30">
        <f t="shared" si="67"/>
        <v>0</v>
      </c>
      <c r="BD64" s="30">
        <f t="shared" si="67"/>
        <v>0</v>
      </c>
      <c r="BE64" s="30">
        <f t="shared" si="67"/>
        <v>0</v>
      </c>
      <c r="BF64" s="30">
        <f t="shared" si="67"/>
        <v>0</v>
      </c>
      <c r="BG64" s="30">
        <f t="shared" si="67"/>
        <v>0</v>
      </c>
      <c r="BH64" s="30">
        <f t="shared" si="67"/>
        <v>0</v>
      </c>
      <c r="BI64" s="30">
        <f t="shared" si="67"/>
        <v>0</v>
      </c>
      <c r="BJ64" s="30">
        <f t="shared" si="67"/>
        <v>0</v>
      </c>
      <c r="BK64" s="30">
        <f t="shared" si="67"/>
        <v>0</v>
      </c>
      <c r="BL64" s="30">
        <f t="shared" si="67"/>
        <v>0</v>
      </c>
      <c r="BM64" s="30">
        <f t="shared" si="67"/>
        <v>0</v>
      </c>
      <c r="BN64" s="30">
        <f t="shared" si="67"/>
        <v>0</v>
      </c>
      <c r="BO64" s="30">
        <f t="shared" si="67"/>
        <v>0</v>
      </c>
      <c r="BP64" s="30">
        <f t="shared" ref="BP64:CH67" si="68">IF(BP28=0,0,((BP10*0.5)+BO28-BP46)*BP83*BP98*BP$2)</f>
        <v>0</v>
      </c>
      <c r="BQ64" s="30">
        <f t="shared" si="68"/>
        <v>0</v>
      </c>
      <c r="BR64" s="30">
        <f t="shared" si="68"/>
        <v>0</v>
      </c>
      <c r="BS64" s="30">
        <f t="shared" si="68"/>
        <v>0</v>
      </c>
      <c r="BT64" s="30">
        <f t="shared" si="68"/>
        <v>0</v>
      </c>
      <c r="BU64" s="30">
        <f t="shared" si="68"/>
        <v>0</v>
      </c>
      <c r="BV64" s="30">
        <f t="shared" si="68"/>
        <v>0</v>
      </c>
      <c r="BW64" s="30">
        <f t="shared" si="68"/>
        <v>0</v>
      </c>
      <c r="BX64" s="30">
        <f t="shared" si="68"/>
        <v>0</v>
      </c>
      <c r="BY64" s="30">
        <f t="shared" si="68"/>
        <v>0</v>
      </c>
      <c r="BZ64" s="30">
        <f t="shared" si="68"/>
        <v>0</v>
      </c>
      <c r="CA64" s="30">
        <f t="shared" si="68"/>
        <v>0</v>
      </c>
      <c r="CB64" s="30">
        <f t="shared" si="68"/>
        <v>0</v>
      </c>
      <c r="CC64" s="30">
        <f t="shared" si="68"/>
        <v>0</v>
      </c>
      <c r="CD64" s="30">
        <f t="shared" si="68"/>
        <v>0</v>
      </c>
      <c r="CE64" s="30">
        <f t="shared" si="68"/>
        <v>0</v>
      </c>
      <c r="CF64" s="30">
        <f t="shared" si="68"/>
        <v>0</v>
      </c>
      <c r="CG64" s="30">
        <f t="shared" si="68"/>
        <v>0</v>
      </c>
      <c r="CH64" s="34">
        <f t="shared" si="68"/>
        <v>0</v>
      </c>
    </row>
    <row r="65" spans="1:88" ht="15.6" x14ac:dyDescent="0.3">
      <c r="A65" s="551"/>
      <c r="B65" s="14" t="str">
        <f t="shared" si="62"/>
        <v>HVAC</v>
      </c>
      <c r="C65" s="30">
        <f t="shared" si="65"/>
        <v>0</v>
      </c>
      <c r="D65" s="30">
        <f t="shared" si="66"/>
        <v>0</v>
      </c>
      <c r="E65" s="30">
        <f t="shared" ref="E65:BP68" si="69">IF(E29=0,0,((E11*0.5)+D29-E47)*E84*E99*E$2)</f>
        <v>0</v>
      </c>
      <c r="F65" s="30">
        <f t="shared" si="69"/>
        <v>0</v>
      </c>
      <c r="G65" s="30">
        <f t="shared" si="69"/>
        <v>0</v>
      </c>
      <c r="H65" s="30">
        <f t="shared" si="69"/>
        <v>0</v>
      </c>
      <c r="I65" s="30">
        <f t="shared" si="69"/>
        <v>0</v>
      </c>
      <c r="J65" s="30">
        <f t="shared" si="69"/>
        <v>0</v>
      </c>
      <c r="K65" s="30">
        <f t="shared" si="69"/>
        <v>0</v>
      </c>
      <c r="L65" s="30">
        <f t="shared" si="69"/>
        <v>0</v>
      </c>
      <c r="M65" s="30">
        <f t="shared" si="69"/>
        <v>0</v>
      </c>
      <c r="N65" s="30">
        <f t="shared" si="69"/>
        <v>0</v>
      </c>
      <c r="O65" s="30">
        <f t="shared" si="69"/>
        <v>0</v>
      </c>
      <c r="P65" s="30">
        <f t="shared" si="69"/>
        <v>0</v>
      </c>
      <c r="Q65" s="30">
        <f t="shared" si="69"/>
        <v>0</v>
      </c>
      <c r="R65" s="30">
        <f t="shared" si="69"/>
        <v>0</v>
      </c>
      <c r="S65" s="30">
        <f t="shared" si="69"/>
        <v>0</v>
      </c>
      <c r="T65" s="30">
        <f t="shared" si="69"/>
        <v>0</v>
      </c>
      <c r="U65" s="30">
        <f t="shared" si="69"/>
        <v>0</v>
      </c>
      <c r="V65" s="30">
        <f t="shared" si="69"/>
        <v>0</v>
      </c>
      <c r="W65" s="30">
        <f t="shared" si="69"/>
        <v>0</v>
      </c>
      <c r="X65" s="30">
        <f t="shared" si="69"/>
        <v>0</v>
      </c>
      <c r="Y65" s="30">
        <f t="shared" si="69"/>
        <v>0</v>
      </c>
      <c r="Z65" s="30">
        <f t="shared" si="69"/>
        <v>0</v>
      </c>
      <c r="AA65" s="30">
        <f t="shared" si="69"/>
        <v>0</v>
      </c>
      <c r="AB65" s="30">
        <f t="shared" si="69"/>
        <v>0</v>
      </c>
      <c r="AC65" s="30">
        <f t="shared" si="69"/>
        <v>0</v>
      </c>
      <c r="AD65" s="30">
        <f t="shared" si="69"/>
        <v>0</v>
      </c>
      <c r="AE65" s="30">
        <f t="shared" si="69"/>
        <v>0</v>
      </c>
      <c r="AF65" s="30">
        <f t="shared" si="69"/>
        <v>0</v>
      </c>
      <c r="AG65" s="30">
        <f t="shared" si="69"/>
        <v>0</v>
      </c>
      <c r="AH65" s="30">
        <f t="shared" si="69"/>
        <v>0</v>
      </c>
      <c r="AI65" s="30">
        <f t="shared" si="69"/>
        <v>0</v>
      </c>
      <c r="AJ65" s="30">
        <f t="shared" si="69"/>
        <v>0</v>
      </c>
      <c r="AK65" s="30">
        <f t="shared" si="69"/>
        <v>0</v>
      </c>
      <c r="AL65" s="30">
        <f t="shared" si="69"/>
        <v>0</v>
      </c>
      <c r="AM65" s="30">
        <f t="shared" si="69"/>
        <v>0</v>
      </c>
      <c r="AN65" s="30">
        <f t="shared" si="69"/>
        <v>0</v>
      </c>
      <c r="AO65" s="30">
        <f t="shared" si="69"/>
        <v>0</v>
      </c>
      <c r="AP65" s="30">
        <f t="shared" si="69"/>
        <v>0</v>
      </c>
      <c r="AQ65" s="30">
        <f t="shared" si="69"/>
        <v>0</v>
      </c>
      <c r="AR65" s="30">
        <f t="shared" si="69"/>
        <v>0</v>
      </c>
      <c r="AS65" s="30">
        <f t="shared" si="69"/>
        <v>0</v>
      </c>
      <c r="AT65" s="30">
        <f t="shared" si="69"/>
        <v>0</v>
      </c>
      <c r="AU65" s="30">
        <f t="shared" si="69"/>
        <v>0</v>
      </c>
      <c r="AV65" s="30">
        <f t="shared" si="69"/>
        <v>0</v>
      </c>
      <c r="AW65" s="30">
        <f t="shared" si="69"/>
        <v>0</v>
      </c>
      <c r="AX65" s="30">
        <f t="shared" si="69"/>
        <v>0</v>
      </c>
      <c r="AY65" s="30">
        <f t="shared" si="69"/>
        <v>0</v>
      </c>
      <c r="AZ65" s="30">
        <f t="shared" si="69"/>
        <v>0</v>
      </c>
      <c r="BA65" s="30">
        <f t="shared" si="69"/>
        <v>0</v>
      </c>
      <c r="BB65" s="30">
        <f t="shared" si="69"/>
        <v>0</v>
      </c>
      <c r="BC65" s="30">
        <f t="shared" si="69"/>
        <v>0</v>
      </c>
      <c r="BD65" s="30">
        <f t="shared" si="69"/>
        <v>0</v>
      </c>
      <c r="BE65" s="30">
        <f t="shared" si="69"/>
        <v>0</v>
      </c>
      <c r="BF65" s="30">
        <f t="shared" si="69"/>
        <v>0</v>
      </c>
      <c r="BG65" s="30">
        <f t="shared" si="69"/>
        <v>0</v>
      </c>
      <c r="BH65" s="30">
        <f t="shared" si="69"/>
        <v>0</v>
      </c>
      <c r="BI65" s="30">
        <f t="shared" si="69"/>
        <v>0</v>
      </c>
      <c r="BJ65" s="30">
        <f t="shared" si="69"/>
        <v>0</v>
      </c>
      <c r="BK65" s="30">
        <f t="shared" si="69"/>
        <v>0</v>
      </c>
      <c r="BL65" s="30">
        <f t="shared" si="69"/>
        <v>0</v>
      </c>
      <c r="BM65" s="30">
        <f t="shared" si="69"/>
        <v>0</v>
      </c>
      <c r="BN65" s="30">
        <f t="shared" si="69"/>
        <v>0</v>
      </c>
      <c r="BO65" s="30">
        <f t="shared" si="69"/>
        <v>0</v>
      </c>
      <c r="BP65" s="30">
        <f t="shared" si="69"/>
        <v>0</v>
      </c>
      <c r="BQ65" s="30">
        <f t="shared" si="68"/>
        <v>0</v>
      </c>
      <c r="BR65" s="30">
        <f t="shared" si="68"/>
        <v>0</v>
      </c>
      <c r="BS65" s="30">
        <f t="shared" si="68"/>
        <v>0</v>
      </c>
      <c r="BT65" s="30">
        <f t="shared" si="68"/>
        <v>0</v>
      </c>
      <c r="BU65" s="30">
        <f t="shared" si="68"/>
        <v>0</v>
      </c>
      <c r="BV65" s="30">
        <f t="shared" si="68"/>
        <v>0</v>
      </c>
      <c r="BW65" s="30">
        <f t="shared" si="68"/>
        <v>0</v>
      </c>
      <c r="BX65" s="30">
        <f t="shared" si="68"/>
        <v>0</v>
      </c>
      <c r="BY65" s="30">
        <f t="shared" si="68"/>
        <v>0</v>
      </c>
      <c r="BZ65" s="30">
        <f t="shared" si="68"/>
        <v>0</v>
      </c>
      <c r="CA65" s="30">
        <f t="shared" si="68"/>
        <v>0</v>
      </c>
      <c r="CB65" s="30">
        <f t="shared" si="68"/>
        <v>0</v>
      </c>
      <c r="CC65" s="30">
        <f t="shared" si="68"/>
        <v>0</v>
      </c>
      <c r="CD65" s="30">
        <f t="shared" si="68"/>
        <v>0</v>
      </c>
      <c r="CE65" s="30">
        <f t="shared" si="68"/>
        <v>0</v>
      </c>
      <c r="CF65" s="30">
        <f t="shared" si="68"/>
        <v>0</v>
      </c>
      <c r="CG65" s="30">
        <f t="shared" si="68"/>
        <v>0</v>
      </c>
      <c r="CH65" s="34">
        <f t="shared" si="68"/>
        <v>0</v>
      </c>
    </row>
    <row r="66" spans="1:88" ht="15.6" x14ac:dyDescent="0.3">
      <c r="A66" s="551"/>
      <c r="B66" s="14" t="str">
        <f t="shared" si="62"/>
        <v>Lighting</v>
      </c>
      <c r="C66" s="30">
        <f t="shared" si="65"/>
        <v>0</v>
      </c>
      <c r="D66" s="30">
        <f t="shared" si="66"/>
        <v>92.181063373401557</v>
      </c>
      <c r="E66" s="30">
        <f t="shared" si="69"/>
        <v>184.34647903941868</v>
      </c>
      <c r="F66" s="30">
        <f t="shared" si="69"/>
        <v>445.54159432292698</v>
      </c>
      <c r="G66" s="30">
        <f t="shared" si="69"/>
        <v>891.89669789976779</v>
      </c>
      <c r="H66" s="30">
        <f t="shared" si="69"/>
        <v>1344.2944556362625</v>
      </c>
      <c r="I66" s="30">
        <f t="shared" si="69"/>
        <v>1702.1438550527557</v>
      </c>
      <c r="J66" s="30">
        <f t="shared" si="69"/>
        <v>1449.0321733003782</v>
      </c>
      <c r="K66" s="30">
        <f t="shared" si="69"/>
        <v>1443.049839414899</v>
      </c>
      <c r="L66" s="30">
        <f t="shared" si="69"/>
        <v>924.57712889667584</v>
      </c>
      <c r="M66" s="30">
        <f t="shared" si="69"/>
        <v>743.15775957329788</v>
      </c>
      <c r="N66" s="30">
        <f t="shared" si="69"/>
        <v>744.86098979111455</v>
      </c>
      <c r="O66" s="30">
        <f t="shared" si="69"/>
        <v>833.90813959389754</v>
      </c>
      <c r="P66" s="30">
        <f t="shared" si="69"/>
        <v>650.37079430717495</v>
      </c>
      <c r="Q66" s="30">
        <f t="shared" si="69"/>
        <v>731.99508084339038</v>
      </c>
      <c r="R66" s="30">
        <f t="shared" si="69"/>
        <v>712.58215823172134</v>
      </c>
      <c r="S66" s="30">
        <f t="shared" si="69"/>
        <v>948.35823288484198</v>
      </c>
      <c r="T66" s="30">
        <f t="shared" si="69"/>
        <v>1429.3950380421384</v>
      </c>
      <c r="U66" s="30">
        <f t="shared" si="69"/>
        <v>1754.3679535806236</v>
      </c>
      <c r="V66" s="30">
        <f t="shared" si="69"/>
        <v>1449.0321733003782</v>
      </c>
      <c r="W66" s="30">
        <f t="shared" si="69"/>
        <v>1443.049839414899</v>
      </c>
      <c r="X66" s="30">
        <f t="shared" si="69"/>
        <v>924.57712889667584</v>
      </c>
      <c r="Y66" s="30">
        <f t="shared" si="69"/>
        <v>743.15775957329788</v>
      </c>
      <c r="Z66" s="30">
        <f t="shared" si="69"/>
        <v>744.86098979111455</v>
      </c>
      <c r="AA66" s="30">
        <f t="shared" si="69"/>
        <v>833.90813959389754</v>
      </c>
      <c r="AB66" s="30">
        <f t="shared" si="69"/>
        <v>650.37079430717495</v>
      </c>
      <c r="AC66" s="30">
        <f t="shared" si="69"/>
        <v>731.99508084339038</v>
      </c>
      <c r="AD66" s="30">
        <f t="shared" si="69"/>
        <v>712.58215823172134</v>
      </c>
      <c r="AE66" s="30">
        <f t="shared" si="69"/>
        <v>948.35823288484198</v>
      </c>
      <c r="AF66" s="30">
        <f t="shared" si="69"/>
        <v>1429.3950380421384</v>
      </c>
      <c r="AG66" s="30">
        <f t="shared" si="69"/>
        <v>1754.3679535806236</v>
      </c>
      <c r="AH66" s="30">
        <f t="shared" si="69"/>
        <v>1449.0321733003782</v>
      </c>
      <c r="AI66" s="30">
        <f t="shared" si="69"/>
        <v>1443.049839414899</v>
      </c>
      <c r="AJ66" s="30">
        <f t="shared" si="69"/>
        <v>924.57712889667584</v>
      </c>
      <c r="AK66" s="30">
        <f t="shared" si="69"/>
        <v>743.15775957329788</v>
      </c>
      <c r="AL66" s="30">
        <f t="shared" si="69"/>
        <v>744.86098979111455</v>
      </c>
      <c r="AM66" s="30">
        <f t="shared" si="69"/>
        <v>833.90813959389754</v>
      </c>
      <c r="AN66" s="30">
        <f t="shared" si="69"/>
        <v>650.37079430717495</v>
      </c>
      <c r="AO66" s="30">
        <f t="shared" si="69"/>
        <v>731.99508084339038</v>
      </c>
      <c r="AP66" s="30">
        <f t="shared" si="69"/>
        <v>712.58215823172134</v>
      </c>
      <c r="AQ66" s="30">
        <f t="shared" si="69"/>
        <v>948.35823288484198</v>
      </c>
      <c r="AR66" s="30">
        <f t="shared" si="69"/>
        <v>1429.3950380421384</v>
      </c>
      <c r="AS66" s="30">
        <f t="shared" si="69"/>
        <v>1754.3679535806236</v>
      </c>
      <c r="AT66" s="30">
        <f t="shared" si="69"/>
        <v>1449.0321733003782</v>
      </c>
      <c r="AU66" s="30">
        <f t="shared" si="69"/>
        <v>1443.049839414899</v>
      </c>
      <c r="AV66" s="30">
        <f t="shared" si="69"/>
        <v>924.57712889667584</v>
      </c>
      <c r="AW66" s="30">
        <f t="shared" si="69"/>
        <v>743.15775957329788</v>
      </c>
      <c r="AX66" s="30">
        <f t="shared" si="69"/>
        <v>744.86098979111455</v>
      </c>
      <c r="AY66" s="30">
        <f t="shared" si="69"/>
        <v>833.90813959389754</v>
      </c>
      <c r="AZ66" s="30">
        <f t="shared" si="69"/>
        <v>650.37079430717495</v>
      </c>
      <c r="BA66" s="30">
        <f t="shared" si="69"/>
        <v>731.99508084339038</v>
      </c>
      <c r="BB66" s="30">
        <f t="shared" si="69"/>
        <v>712.58215823172134</v>
      </c>
      <c r="BC66" s="30">
        <f t="shared" si="69"/>
        <v>948.35823288484198</v>
      </c>
      <c r="BD66" s="30">
        <f t="shared" si="69"/>
        <v>1429.3950380421384</v>
      </c>
      <c r="BE66" s="30">
        <f t="shared" si="69"/>
        <v>1754.3679535806236</v>
      </c>
      <c r="BF66" s="30">
        <f t="shared" si="69"/>
        <v>1449.0321733003782</v>
      </c>
      <c r="BG66" s="30">
        <f t="shared" si="69"/>
        <v>1443.049839414899</v>
      </c>
      <c r="BH66" s="30">
        <f t="shared" si="69"/>
        <v>924.57712889667584</v>
      </c>
      <c r="BI66" s="30">
        <f t="shared" si="69"/>
        <v>743.15775957329788</v>
      </c>
      <c r="BJ66" s="30">
        <f t="shared" si="69"/>
        <v>744.86098979111455</v>
      </c>
      <c r="BK66" s="30">
        <f t="shared" si="69"/>
        <v>833.90813959389754</v>
      </c>
      <c r="BL66" s="30">
        <f t="shared" si="69"/>
        <v>650.37079430717495</v>
      </c>
      <c r="BM66" s="30">
        <f t="shared" si="69"/>
        <v>731.99508084339038</v>
      </c>
      <c r="BN66" s="30">
        <f t="shared" si="69"/>
        <v>712.58215823172134</v>
      </c>
      <c r="BO66" s="30">
        <f t="shared" si="69"/>
        <v>948.35823288484198</v>
      </c>
      <c r="BP66" s="30">
        <f t="shared" si="69"/>
        <v>1429.3950380421384</v>
      </c>
      <c r="BQ66" s="30">
        <f t="shared" si="68"/>
        <v>1754.3679535806236</v>
      </c>
      <c r="BR66" s="30">
        <f t="shared" si="68"/>
        <v>1449.0321733003782</v>
      </c>
      <c r="BS66" s="30">
        <f t="shared" si="68"/>
        <v>1443.049839414899</v>
      </c>
      <c r="BT66" s="30">
        <f t="shared" si="68"/>
        <v>924.57712889667584</v>
      </c>
      <c r="BU66" s="30">
        <f t="shared" si="68"/>
        <v>743.15775957329788</v>
      </c>
      <c r="BV66" s="30">
        <f t="shared" si="68"/>
        <v>744.86098979111455</v>
      </c>
      <c r="BW66" s="30">
        <f t="shared" si="68"/>
        <v>833.90813959389754</v>
      </c>
      <c r="BX66" s="30">
        <f t="shared" si="68"/>
        <v>650.37079430717495</v>
      </c>
      <c r="BY66" s="30">
        <f t="shared" si="68"/>
        <v>731.99508084339038</v>
      </c>
      <c r="BZ66" s="30">
        <f t="shared" si="68"/>
        <v>712.58215823172134</v>
      </c>
      <c r="CA66" s="30">
        <f t="shared" si="68"/>
        <v>948.35823288484198</v>
      </c>
      <c r="CB66" s="30">
        <f t="shared" si="68"/>
        <v>1429.3950380421384</v>
      </c>
      <c r="CC66" s="30">
        <f t="shared" si="68"/>
        <v>1754.3679535806236</v>
      </c>
      <c r="CD66" s="30">
        <f t="shared" si="68"/>
        <v>1449.0321733003782</v>
      </c>
      <c r="CE66" s="30">
        <f t="shared" si="68"/>
        <v>1443.049839414899</v>
      </c>
      <c r="CF66" s="30">
        <f t="shared" si="68"/>
        <v>924.57712889667584</v>
      </c>
      <c r="CG66" s="30">
        <f t="shared" si="68"/>
        <v>743.15775957329788</v>
      </c>
      <c r="CH66" s="34">
        <f t="shared" si="68"/>
        <v>744.86098979111455</v>
      </c>
    </row>
    <row r="67" spans="1:88" ht="15.6" x14ac:dyDescent="0.3">
      <c r="A67" s="551"/>
      <c r="B67" s="14" t="str">
        <f t="shared" si="62"/>
        <v>Miscellaneous</v>
      </c>
      <c r="C67" s="30">
        <f t="shared" si="65"/>
        <v>0</v>
      </c>
      <c r="D67" s="30">
        <f t="shared" si="66"/>
        <v>0</v>
      </c>
      <c r="E67" s="30">
        <f t="shared" si="69"/>
        <v>0</v>
      </c>
      <c r="F67" s="30">
        <f t="shared" si="69"/>
        <v>0</v>
      </c>
      <c r="G67" s="30">
        <f t="shared" si="69"/>
        <v>0</v>
      </c>
      <c r="H67" s="30">
        <f t="shared" si="69"/>
        <v>0</v>
      </c>
      <c r="I67" s="30">
        <f t="shared" si="69"/>
        <v>0</v>
      </c>
      <c r="J67" s="30">
        <f t="shared" si="69"/>
        <v>0</v>
      </c>
      <c r="K67" s="30">
        <f t="shared" si="69"/>
        <v>0</v>
      </c>
      <c r="L67" s="30">
        <f t="shared" si="69"/>
        <v>0</v>
      </c>
      <c r="M67" s="30">
        <f t="shared" si="69"/>
        <v>0</v>
      </c>
      <c r="N67" s="30">
        <f t="shared" si="69"/>
        <v>0</v>
      </c>
      <c r="O67" s="30">
        <f t="shared" si="69"/>
        <v>0</v>
      </c>
      <c r="P67" s="30">
        <f t="shared" si="69"/>
        <v>0</v>
      </c>
      <c r="Q67" s="30">
        <f t="shared" si="69"/>
        <v>0</v>
      </c>
      <c r="R67" s="30">
        <f t="shared" si="69"/>
        <v>0</v>
      </c>
      <c r="S67" s="30">
        <f t="shared" si="69"/>
        <v>0</v>
      </c>
      <c r="T67" s="30">
        <f t="shared" si="69"/>
        <v>0</v>
      </c>
      <c r="U67" s="30">
        <f t="shared" si="69"/>
        <v>0</v>
      </c>
      <c r="V67" s="30">
        <f t="shared" si="69"/>
        <v>0</v>
      </c>
      <c r="W67" s="30">
        <f t="shared" si="69"/>
        <v>0</v>
      </c>
      <c r="X67" s="30">
        <f t="shared" si="69"/>
        <v>0</v>
      </c>
      <c r="Y67" s="30">
        <f t="shared" si="69"/>
        <v>0</v>
      </c>
      <c r="Z67" s="30">
        <f t="shared" si="69"/>
        <v>0</v>
      </c>
      <c r="AA67" s="30">
        <f t="shared" si="69"/>
        <v>0</v>
      </c>
      <c r="AB67" s="30">
        <f t="shared" si="69"/>
        <v>0</v>
      </c>
      <c r="AC67" s="30">
        <f t="shared" si="69"/>
        <v>0</v>
      </c>
      <c r="AD67" s="30">
        <f t="shared" si="69"/>
        <v>0</v>
      </c>
      <c r="AE67" s="30">
        <f t="shared" si="69"/>
        <v>0</v>
      </c>
      <c r="AF67" s="30">
        <f t="shared" si="69"/>
        <v>0</v>
      </c>
      <c r="AG67" s="30">
        <f t="shared" si="69"/>
        <v>0</v>
      </c>
      <c r="AH67" s="30">
        <f t="shared" si="69"/>
        <v>0</v>
      </c>
      <c r="AI67" s="30">
        <f t="shared" si="69"/>
        <v>0</v>
      </c>
      <c r="AJ67" s="30">
        <f t="shared" si="69"/>
        <v>0</v>
      </c>
      <c r="AK67" s="30">
        <f t="shared" si="69"/>
        <v>0</v>
      </c>
      <c r="AL67" s="30">
        <f t="shared" si="69"/>
        <v>0</v>
      </c>
      <c r="AM67" s="30">
        <f t="shared" si="69"/>
        <v>0</v>
      </c>
      <c r="AN67" s="30">
        <f t="shared" si="69"/>
        <v>0</v>
      </c>
      <c r="AO67" s="30">
        <f t="shared" si="69"/>
        <v>0</v>
      </c>
      <c r="AP67" s="30">
        <f t="shared" si="69"/>
        <v>0</v>
      </c>
      <c r="AQ67" s="30">
        <f t="shared" si="69"/>
        <v>0</v>
      </c>
      <c r="AR67" s="30">
        <f t="shared" si="69"/>
        <v>0</v>
      </c>
      <c r="AS67" s="30">
        <f t="shared" si="69"/>
        <v>0</v>
      </c>
      <c r="AT67" s="30">
        <f t="shared" si="69"/>
        <v>0</v>
      </c>
      <c r="AU67" s="30">
        <f t="shared" si="69"/>
        <v>0</v>
      </c>
      <c r="AV67" s="30">
        <f t="shared" si="69"/>
        <v>0</v>
      </c>
      <c r="AW67" s="30">
        <f t="shared" si="69"/>
        <v>0</v>
      </c>
      <c r="AX67" s="30">
        <f t="shared" si="69"/>
        <v>0</v>
      </c>
      <c r="AY67" s="30">
        <f t="shared" si="69"/>
        <v>0</v>
      </c>
      <c r="AZ67" s="30">
        <f t="shared" si="69"/>
        <v>0</v>
      </c>
      <c r="BA67" s="30">
        <f t="shared" si="69"/>
        <v>0</v>
      </c>
      <c r="BB67" s="30">
        <f t="shared" si="69"/>
        <v>0</v>
      </c>
      <c r="BC67" s="30">
        <f t="shared" si="69"/>
        <v>0</v>
      </c>
      <c r="BD67" s="30">
        <f t="shared" si="69"/>
        <v>0</v>
      </c>
      <c r="BE67" s="30">
        <f t="shared" si="69"/>
        <v>0</v>
      </c>
      <c r="BF67" s="30">
        <f t="shared" si="69"/>
        <v>0</v>
      </c>
      <c r="BG67" s="30">
        <f t="shared" si="69"/>
        <v>0</v>
      </c>
      <c r="BH67" s="30">
        <f t="shared" si="69"/>
        <v>0</v>
      </c>
      <c r="BI67" s="30">
        <f t="shared" si="69"/>
        <v>0</v>
      </c>
      <c r="BJ67" s="30">
        <f t="shared" si="69"/>
        <v>0</v>
      </c>
      <c r="BK67" s="30">
        <f t="shared" si="69"/>
        <v>0</v>
      </c>
      <c r="BL67" s="30">
        <f t="shared" si="69"/>
        <v>0</v>
      </c>
      <c r="BM67" s="30">
        <f t="shared" si="69"/>
        <v>0</v>
      </c>
      <c r="BN67" s="30">
        <f t="shared" si="69"/>
        <v>0</v>
      </c>
      <c r="BO67" s="30">
        <f t="shared" si="69"/>
        <v>0</v>
      </c>
      <c r="BP67" s="30">
        <f t="shared" si="69"/>
        <v>0</v>
      </c>
      <c r="BQ67" s="30">
        <f t="shared" si="68"/>
        <v>0</v>
      </c>
      <c r="BR67" s="30">
        <f t="shared" si="68"/>
        <v>0</v>
      </c>
      <c r="BS67" s="30">
        <f t="shared" si="68"/>
        <v>0</v>
      </c>
      <c r="BT67" s="30">
        <f t="shared" si="68"/>
        <v>0</v>
      </c>
      <c r="BU67" s="30">
        <f t="shared" si="68"/>
        <v>0</v>
      </c>
      <c r="BV67" s="30">
        <f t="shared" si="68"/>
        <v>0</v>
      </c>
      <c r="BW67" s="30">
        <f t="shared" si="68"/>
        <v>0</v>
      </c>
      <c r="BX67" s="30">
        <f t="shared" si="68"/>
        <v>0</v>
      </c>
      <c r="BY67" s="30">
        <f t="shared" si="68"/>
        <v>0</v>
      </c>
      <c r="BZ67" s="30">
        <f t="shared" si="68"/>
        <v>0</v>
      </c>
      <c r="CA67" s="30">
        <f t="shared" si="68"/>
        <v>0</v>
      </c>
      <c r="CB67" s="30">
        <f t="shared" si="68"/>
        <v>0</v>
      </c>
      <c r="CC67" s="30">
        <f t="shared" si="68"/>
        <v>0</v>
      </c>
      <c r="CD67" s="30">
        <f t="shared" si="68"/>
        <v>0</v>
      </c>
      <c r="CE67" s="30">
        <f t="shared" si="68"/>
        <v>0</v>
      </c>
      <c r="CF67" s="30">
        <f t="shared" si="68"/>
        <v>0</v>
      </c>
      <c r="CG67" s="30">
        <f t="shared" si="68"/>
        <v>0</v>
      </c>
      <c r="CH67" s="34">
        <f t="shared" si="68"/>
        <v>0</v>
      </c>
    </row>
    <row r="68" spans="1:88" ht="15.75" customHeight="1" x14ac:dyDescent="0.3">
      <c r="A68" s="551"/>
      <c r="B68" s="14" t="str">
        <f t="shared" si="62"/>
        <v>Motors</v>
      </c>
      <c r="C68" s="30">
        <f t="shared" si="65"/>
        <v>0</v>
      </c>
      <c r="D68" s="30">
        <f t="shared" si="66"/>
        <v>0</v>
      </c>
      <c r="E68" s="30">
        <f t="shared" si="69"/>
        <v>0</v>
      </c>
      <c r="F68" s="30">
        <f t="shared" si="69"/>
        <v>0</v>
      </c>
      <c r="G68" s="30">
        <f t="shared" si="69"/>
        <v>0</v>
      </c>
      <c r="H68" s="30">
        <f t="shared" si="69"/>
        <v>0</v>
      </c>
      <c r="I68" s="30">
        <f t="shared" si="69"/>
        <v>0</v>
      </c>
      <c r="J68" s="30">
        <f t="shared" si="69"/>
        <v>0</v>
      </c>
      <c r="K68" s="30">
        <f t="shared" si="69"/>
        <v>0</v>
      </c>
      <c r="L68" s="30">
        <f t="shared" si="69"/>
        <v>0</v>
      </c>
      <c r="M68" s="30">
        <f t="shared" si="69"/>
        <v>0</v>
      </c>
      <c r="N68" s="30">
        <f t="shared" si="69"/>
        <v>0</v>
      </c>
      <c r="O68" s="30">
        <f t="shared" si="69"/>
        <v>0</v>
      </c>
      <c r="P68" s="30">
        <f t="shared" si="69"/>
        <v>0</v>
      </c>
      <c r="Q68" s="30">
        <f t="shared" si="69"/>
        <v>0</v>
      </c>
      <c r="R68" s="30">
        <f t="shared" si="69"/>
        <v>0</v>
      </c>
      <c r="S68" s="30">
        <f t="shared" si="69"/>
        <v>0</v>
      </c>
      <c r="T68" s="30">
        <f t="shared" si="69"/>
        <v>0</v>
      </c>
      <c r="U68" s="30">
        <f t="shared" si="69"/>
        <v>0</v>
      </c>
      <c r="V68" s="30">
        <f t="shared" si="69"/>
        <v>0</v>
      </c>
      <c r="W68" s="30">
        <f t="shared" si="69"/>
        <v>0</v>
      </c>
      <c r="X68" s="30">
        <f t="shared" si="69"/>
        <v>0</v>
      </c>
      <c r="Y68" s="30">
        <f t="shared" si="69"/>
        <v>0</v>
      </c>
      <c r="Z68" s="30">
        <f t="shared" si="69"/>
        <v>0</v>
      </c>
      <c r="AA68" s="30">
        <f t="shared" si="69"/>
        <v>0</v>
      </c>
      <c r="AB68" s="30">
        <f t="shared" si="69"/>
        <v>0</v>
      </c>
      <c r="AC68" s="30">
        <f t="shared" si="69"/>
        <v>0</v>
      </c>
      <c r="AD68" s="30">
        <f t="shared" si="69"/>
        <v>0</v>
      </c>
      <c r="AE68" s="30">
        <f t="shared" si="69"/>
        <v>0</v>
      </c>
      <c r="AF68" s="30">
        <f t="shared" si="69"/>
        <v>0</v>
      </c>
      <c r="AG68" s="30">
        <f t="shared" si="69"/>
        <v>0</v>
      </c>
      <c r="AH68" s="30">
        <f t="shared" si="69"/>
        <v>0</v>
      </c>
      <c r="AI68" s="30">
        <f t="shared" si="69"/>
        <v>0</v>
      </c>
      <c r="AJ68" s="30">
        <f t="shared" si="69"/>
        <v>0</v>
      </c>
      <c r="AK68" s="30">
        <f t="shared" si="69"/>
        <v>0</v>
      </c>
      <c r="AL68" s="30">
        <f t="shared" si="69"/>
        <v>0</v>
      </c>
      <c r="AM68" s="30">
        <f t="shared" si="69"/>
        <v>0</v>
      </c>
      <c r="AN68" s="30">
        <f t="shared" si="69"/>
        <v>0</v>
      </c>
      <c r="AO68" s="30">
        <f t="shared" si="69"/>
        <v>0</v>
      </c>
      <c r="AP68" s="30">
        <f t="shared" si="69"/>
        <v>0</v>
      </c>
      <c r="AQ68" s="30">
        <f t="shared" si="69"/>
        <v>0</v>
      </c>
      <c r="AR68" s="30">
        <f t="shared" si="69"/>
        <v>0</v>
      </c>
      <c r="AS68" s="30">
        <f t="shared" si="69"/>
        <v>0</v>
      </c>
      <c r="AT68" s="30">
        <f t="shared" si="69"/>
        <v>0</v>
      </c>
      <c r="AU68" s="30">
        <f t="shared" si="69"/>
        <v>0</v>
      </c>
      <c r="AV68" s="30">
        <f t="shared" si="69"/>
        <v>0</v>
      </c>
      <c r="AW68" s="30">
        <f t="shared" si="69"/>
        <v>0</v>
      </c>
      <c r="AX68" s="30">
        <f t="shared" si="69"/>
        <v>0</v>
      </c>
      <c r="AY68" s="30">
        <f t="shared" si="69"/>
        <v>0</v>
      </c>
      <c r="AZ68" s="30">
        <f t="shared" si="69"/>
        <v>0</v>
      </c>
      <c r="BA68" s="30">
        <f t="shared" si="69"/>
        <v>0</v>
      </c>
      <c r="BB68" s="30">
        <f t="shared" si="69"/>
        <v>0</v>
      </c>
      <c r="BC68" s="30">
        <f t="shared" si="69"/>
        <v>0</v>
      </c>
      <c r="BD68" s="30">
        <f t="shared" si="69"/>
        <v>0</v>
      </c>
      <c r="BE68" s="30">
        <f t="shared" si="69"/>
        <v>0</v>
      </c>
      <c r="BF68" s="30">
        <f t="shared" si="69"/>
        <v>0</v>
      </c>
      <c r="BG68" s="30">
        <f t="shared" si="69"/>
        <v>0</v>
      </c>
      <c r="BH68" s="30">
        <f t="shared" si="69"/>
        <v>0</v>
      </c>
      <c r="BI68" s="30">
        <f t="shared" si="69"/>
        <v>0</v>
      </c>
      <c r="BJ68" s="30">
        <f t="shared" si="69"/>
        <v>0</v>
      </c>
      <c r="BK68" s="30">
        <f t="shared" si="69"/>
        <v>0</v>
      </c>
      <c r="BL68" s="30">
        <f t="shared" si="69"/>
        <v>0</v>
      </c>
      <c r="BM68" s="30">
        <f t="shared" si="69"/>
        <v>0</v>
      </c>
      <c r="BN68" s="30">
        <f t="shared" si="69"/>
        <v>0</v>
      </c>
      <c r="BO68" s="30">
        <f t="shared" si="69"/>
        <v>0</v>
      </c>
      <c r="BP68" s="30">
        <f t="shared" ref="BP68:CH71" si="70">IF(BP32=0,0,((BP14*0.5)+BO32-BP50)*BP87*BP102*BP$2)</f>
        <v>0</v>
      </c>
      <c r="BQ68" s="30">
        <f t="shared" si="70"/>
        <v>0</v>
      </c>
      <c r="BR68" s="30">
        <f t="shared" si="70"/>
        <v>0</v>
      </c>
      <c r="BS68" s="30">
        <f t="shared" si="70"/>
        <v>0</v>
      </c>
      <c r="BT68" s="30">
        <f t="shared" si="70"/>
        <v>0</v>
      </c>
      <c r="BU68" s="30">
        <f t="shared" si="70"/>
        <v>0</v>
      </c>
      <c r="BV68" s="30">
        <f t="shared" si="70"/>
        <v>0</v>
      </c>
      <c r="BW68" s="30">
        <f t="shared" si="70"/>
        <v>0</v>
      </c>
      <c r="BX68" s="30">
        <f t="shared" si="70"/>
        <v>0</v>
      </c>
      <c r="BY68" s="30">
        <f t="shared" si="70"/>
        <v>0</v>
      </c>
      <c r="BZ68" s="30">
        <f t="shared" si="70"/>
        <v>0</v>
      </c>
      <c r="CA68" s="30">
        <f t="shared" si="70"/>
        <v>0</v>
      </c>
      <c r="CB68" s="30">
        <f t="shared" si="70"/>
        <v>0</v>
      </c>
      <c r="CC68" s="30">
        <f t="shared" si="70"/>
        <v>0</v>
      </c>
      <c r="CD68" s="30">
        <f t="shared" si="70"/>
        <v>0</v>
      </c>
      <c r="CE68" s="30">
        <f t="shared" si="70"/>
        <v>0</v>
      </c>
      <c r="CF68" s="30">
        <f t="shared" si="70"/>
        <v>0</v>
      </c>
      <c r="CG68" s="30">
        <f t="shared" si="70"/>
        <v>0</v>
      </c>
      <c r="CH68" s="34">
        <f t="shared" si="70"/>
        <v>0</v>
      </c>
    </row>
    <row r="69" spans="1:88" ht="15.6" x14ac:dyDescent="0.3">
      <c r="A69" s="551"/>
      <c r="B69" s="14" t="str">
        <f t="shared" si="62"/>
        <v>Process</v>
      </c>
      <c r="C69" s="30">
        <f t="shared" si="65"/>
        <v>0</v>
      </c>
      <c r="D69" s="30">
        <f t="shared" si="66"/>
        <v>0</v>
      </c>
      <c r="E69" s="30">
        <f t="shared" ref="E69:BP71" si="71">IF(E33=0,0,((E15*0.5)+D33-E51)*E88*E103*E$2)</f>
        <v>0</v>
      </c>
      <c r="F69" s="30">
        <f t="shared" si="71"/>
        <v>0</v>
      </c>
      <c r="G69" s="30">
        <f t="shared" si="71"/>
        <v>0</v>
      </c>
      <c r="H69" s="30">
        <f t="shared" si="71"/>
        <v>0</v>
      </c>
      <c r="I69" s="30">
        <f t="shared" si="71"/>
        <v>0</v>
      </c>
      <c r="J69" s="30">
        <f t="shared" si="71"/>
        <v>0</v>
      </c>
      <c r="K69" s="30">
        <f t="shared" si="71"/>
        <v>0</v>
      </c>
      <c r="L69" s="30">
        <f t="shared" si="71"/>
        <v>0</v>
      </c>
      <c r="M69" s="30">
        <f t="shared" si="71"/>
        <v>0</v>
      </c>
      <c r="N69" s="30">
        <f t="shared" si="71"/>
        <v>0</v>
      </c>
      <c r="O69" s="30">
        <f t="shared" si="71"/>
        <v>0</v>
      </c>
      <c r="P69" s="30">
        <f t="shared" si="71"/>
        <v>0</v>
      </c>
      <c r="Q69" s="30">
        <f t="shared" si="71"/>
        <v>0</v>
      </c>
      <c r="R69" s="30">
        <f t="shared" si="71"/>
        <v>0</v>
      </c>
      <c r="S69" s="30">
        <f t="shared" si="71"/>
        <v>0</v>
      </c>
      <c r="T69" s="30">
        <f t="shared" si="71"/>
        <v>0</v>
      </c>
      <c r="U69" s="30">
        <f t="shared" si="71"/>
        <v>0</v>
      </c>
      <c r="V69" s="30">
        <f t="shared" si="71"/>
        <v>0</v>
      </c>
      <c r="W69" s="30">
        <f t="shared" si="71"/>
        <v>0</v>
      </c>
      <c r="X69" s="30">
        <f t="shared" si="71"/>
        <v>0</v>
      </c>
      <c r="Y69" s="30">
        <f t="shared" si="71"/>
        <v>0</v>
      </c>
      <c r="Z69" s="30">
        <f t="shared" si="71"/>
        <v>0</v>
      </c>
      <c r="AA69" s="30">
        <f t="shared" si="71"/>
        <v>0</v>
      </c>
      <c r="AB69" s="30">
        <f t="shared" si="71"/>
        <v>0</v>
      </c>
      <c r="AC69" s="30">
        <f t="shared" si="71"/>
        <v>0</v>
      </c>
      <c r="AD69" s="30">
        <f t="shared" si="71"/>
        <v>0</v>
      </c>
      <c r="AE69" s="30">
        <f t="shared" si="71"/>
        <v>0</v>
      </c>
      <c r="AF69" s="30">
        <f t="shared" si="71"/>
        <v>0</v>
      </c>
      <c r="AG69" s="30">
        <f t="shared" si="71"/>
        <v>0</v>
      </c>
      <c r="AH69" s="30">
        <f t="shared" si="71"/>
        <v>0</v>
      </c>
      <c r="AI69" s="30">
        <f t="shared" si="71"/>
        <v>0</v>
      </c>
      <c r="AJ69" s="30">
        <f t="shared" si="71"/>
        <v>0</v>
      </c>
      <c r="AK69" s="30">
        <f t="shared" si="71"/>
        <v>0</v>
      </c>
      <c r="AL69" s="30">
        <f t="shared" si="71"/>
        <v>0</v>
      </c>
      <c r="AM69" s="30">
        <f t="shared" si="71"/>
        <v>0</v>
      </c>
      <c r="AN69" s="30">
        <f t="shared" si="71"/>
        <v>0</v>
      </c>
      <c r="AO69" s="30">
        <f t="shared" si="71"/>
        <v>0</v>
      </c>
      <c r="AP69" s="30">
        <f t="shared" si="71"/>
        <v>0</v>
      </c>
      <c r="AQ69" s="30">
        <f t="shared" si="71"/>
        <v>0</v>
      </c>
      <c r="AR69" s="30">
        <f t="shared" si="71"/>
        <v>0</v>
      </c>
      <c r="AS69" s="30">
        <f t="shared" si="71"/>
        <v>0</v>
      </c>
      <c r="AT69" s="30">
        <f t="shared" si="71"/>
        <v>0</v>
      </c>
      <c r="AU69" s="30">
        <f t="shared" si="71"/>
        <v>0</v>
      </c>
      <c r="AV69" s="30">
        <f t="shared" si="71"/>
        <v>0</v>
      </c>
      <c r="AW69" s="30">
        <f t="shared" si="71"/>
        <v>0</v>
      </c>
      <c r="AX69" s="30">
        <f t="shared" si="71"/>
        <v>0</v>
      </c>
      <c r="AY69" s="30">
        <f t="shared" si="71"/>
        <v>0</v>
      </c>
      <c r="AZ69" s="30">
        <f t="shared" si="71"/>
        <v>0</v>
      </c>
      <c r="BA69" s="30">
        <f t="shared" si="71"/>
        <v>0</v>
      </c>
      <c r="BB69" s="30">
        <f t="shared" si="71"/>
        <v>0</v>
      </c>
      <c r="BC69" s="30">
        <f t="shared" si="71"/>
        <v>0</v>
      </c>
      <c r="BD69" s="30">
        <f t="shared" si="71"/>
        <v>0</v>
      </c>
      <c r="BE69" s="30">
        <f t="shared" si="71"/>
        <v>0</v>
      </c>
      <c r="BF69" s="30">
        <f t="shared" si="71"/>
        <v>0</v>
      </c>
      <c r="BG69" s="30">
        <f t="shared" si="71"/>
        <v>0</v>
      </c>
      <c r="BH69" s="30">
        <f t="shared" si="71"/>
        <v>0</v>
      </c>
      <c r="BI69" s="30">
        <f t="shared" si="71"/>
        <v>0</v>
      </c>
      <c r="BJ69" s="30">
        <f t="shared" si="71"/>
        <v>0</v>
      </c>
      <c r="BK69" s="30">
        <f t="shared" si="71"/>
        <v>0</v>
      </c>
      <c r="BL69" s="30">
        <f t="shared" si="71"/>
        <v>0</v>
      </c>
      <c r="BM69" s="30">
        <f t="shared" si="71"/>
        <v>0</v>
      </c>
      <c r="BN69" s="30">
        <f t="shared" si="71"/>
        <v>0</v>
      </c>
      <c r="BO69" s="30">
        <f t="shared" si="71"/>
        <v>0</v>
      </c>
      <c r="BP69" s="30">
        <f t="shared" si="71"/>
        <v>0</v>
      </c>
      <c r="BQ69" s="30">
        <f t="shared" si="70"/>
        <v>0</v>
      </c>
      <c r="BR69" s="30">
        <f t="shared" si="70"/>
        <v>0</v>
      </c>
      <c r="BS69" s="30">
        <f t="shared" si="70"/>
        <v>0</v>
      </c>
      <c r="BT69" s="30">
        <f t="shared" si="70"/>
        <v>0</v>
      </c>
      <c r="BU69" s="30">
        <f t="shared" si="70"/>
        <v>0</v>
      </c>
      <c r="BV69" s="30">
        <f t="shared" si="70"/>
        <v>0</v>
      </c>
      <c r="BW69" s="30">
        <f t="shared" si="70"/>
        <v>0</v>
      </c>
      <c r="BX69" s="30">
        <f t="shared" si="70"/>
        <v>0</v>
      </c>
      <c r="BY69" s="30">
        <f t="shared" si="70"/>
        <v>0</v>
      </c>
      <c r="BZ69" s="30">
        <f t="shared" si="70"/>
        <v>0</v>
      </c>
      <c r="CA69" s="30">
        <f t="shared" si="70"/>
        <v>0</v>
      </c>
      <c r="CB69" s="30">
        <f t="shared" si="70"/>
        <v>0</v>
      </c>
      <c r="CC69" s="30">
        <f t="shared" si="70"/>
        <v>0</v>
      </c>
      <c r="CD69" s="30">
        <f t="shared" si="70"/>
        <v>0</v>
      </c>
      <c r="CE69" s="30">
        <f t="shared" si="70"/>
        <v>0</v>
      </c>
      <c r="CF69" s="30">
        <f t="shared" si="70"/>
        <v>0</v>
      </c>
      <c r="CG69" s="30">
        <f t="shared" si="70"/>
        <v>0</v>
      </c>
      <c r="CH69" s="34">
        <f t="shared" si="70"/>
        <v>0</v>
      </c>
    </row>
    <row r="70" spans="1:88" ht="15.6" x14ac:dyDescent="0.3">
      <c r="A70" s="551"/>
      <c r="B70" s="14" t="str">
        <f t="shared" si="62"/>
        <v>Refrigeration</v>
      </c>
      <c r="C70" s="30">
        <f t="shared" si="65"/>
        <v>0</v>
      </c>
      <c r="D70" s="30">
        <f t="shared" si="66"/>
        <v>0</v>
      </c>
      <c r="E70" s="30">
        <f t="shared" si="71"/>
        <v>0</v>
      </c>
      <c r="F70" s="30">
        <f t="shared" si="71"/>
        <v>0</v>
      </c>
      <c r="G70" s="30">
        <f t="shared" si="71"/>
        <v>0</v>
      </c>
      <c r="H70" s="30">
        <f t="shared" si="71"/>
        <v>0</v>
      </c>
      <c r="I70" s="30">
        <f t="shared" si="71"/>
        <v>0</v>
      </c>
      <c r="J70" s="30">
        <f t="shared" si="71"/>
        <v>0</v>
      </c>
      <c r="K70" s="30">
        <f t="shared" si="71"/>
        <v>0</v>
      </c>
      <c r="L70" s="30">
        <f t="shared" si="71"/>
        <v>0</v>
      </c>
      <c r="M70" s="30">
        <f t="shared" si="71"/>
        <v>0</v>
      </c>
      <c r="N70" s="30">
        <f t="shared" si="71"/>
        <v>0</v>
      </c>
      <c r="O70" s="30">
        <f t="shared" si="71"/>
        <v>0</v>
      </c>
      <c r="P70" s="30">
        <f t="shared" si="71"/>
        <v>0</v>
      </c>
      <c r="Q70" s="30">
        <f t="shared" si="71"/>
        <v>0</v>
      </c>
      <c r="R70" s="30">
        <f t="shared" si="71"/>
        <v>0</v>
      </c>
      <c r="S70" s="30">
        <f t="shared" si="71"/>
        <v>0</v>
      </c>
      <c r="T70" s="30">
        <f t="shared" si="71"/>
        <v>0</v>
      </c>
      <c r="U70" s="30">
        <f t="shared" si="71"/>
        <v>0</v>
      </c>
      <c r="V70" s="30">
        <f t="shared" si="71"/>
        <v>0</v>
      </c>
      <c r="W70" s="30">
        <f t="shared" si="71"/>
        <v>0</v>
      </c>
      <c r="X70" s="30">
        <f t="shared" si="71"/>
        <v>0</v>
      </c>
      <c r="Y70" s="30">
        <f t="shared" si="71"/>
        <v>0</v>
      </c>
      <c r="Z70" s="30">
        <f t="shared" si="71"/>
        <v>0</v>
      </c>
      <c r="AA70" s="30">
        <f t="shared" si="71"/>
        <v>0</v>
      </c>
      <c r="AB70" s="30">
        <f t="shared" si="71"/>
        <v>0</v>
      </c>
      <c r="AC70" s="30">
        <f t="shared" si="71"/>
        <v>0</v>
      </c>
      <c r="AD70" s="30">
        <f t="shared" si="71"/>
        <v>0</v>
      </c>
      <c r="AE70" s="30">
        <f t="shared" si="71"/>
        <v>0</v>
      </c>
      <c r="AF70" s="30">
        <f t="shared" si="71"/>
        <v>0</v>
      </c>
      <c r="AG70" s="30">
        <f t="shared" si="71"/>
        <v>0</v>
      </c>
      <c r="AH70" s="30">
        <f t="shared" si="71"/>
        <v>0</v>
      </c>
      <c r="AI70" s="30">
        <f t="shared" si="71"/>
        <v>0</v>
      </c>
      <c r="AJ70" s="30">
        <f t="shared" si="71"/>
        <v>0</v>
      </c>
      <c r="AK70" s="30">
        <f t="shared" si="71"/>
        <v>0</v>
      </c>
      <c r="AL70" s="30">
        <f t="shared" si="71"/>
        <v>0</v>
      </c>
      <c r="AM70" s="30">
        <f t="shared" si="71"/>
        <v>0</v>
      </c>
      <c r="AN70" s="30">
        <f t="shared" si="71"/>
        <v>0</v>
      </c>
      <c r="AO70" s="30">
        <f t="shared" si="71"/>
        <v>0</v>
      </c>
      <c r="AP70" s="30">
        <f t="shared" si="71"/>
        <v>0</v>
      </c>
      <c r="AQ70" s="30">
        <f t="shared" si="71"/>
        <v>0</v>
      </c>
      <c r="AR70" s="30">
        <f t="shared" si="71"/>
        <v>0</v>
      </c>
      <c r="AS70" s="30">
        <f t="shared" si="71"/>
        <v>0</v>
      </c>
      <c r="AT70" s="30">
        <f t="shared" si="71"/>
        <v>0</v>
      </c>
      <c r="AU70" s="30">
        <f t="shared" si="71"/>
        <v>0</v>
      </c>
      <c r="AV70" s="30">
        <f t="shared" si="71"/>
        <v>0</v>
      </c>
      <c r="AW70" s="30">
        <f t="shared" si="71"/>
        <v>0</v>
      </c>
      <c r="AX70" s="30">
        <f t="shared" si="71"/>
        <v>0</v>
      </c>
      <c r="AY70" s="30">
        <f t="shared" si="71"/>
        <v>0</v>
      </c>
      <c r="AZ70" s="30">
        <f t="shared" si="71"/>
        <v>0</v>
      </c>
      <c r="BA70" s="30">
        <f t="shared" si="71"/>
        <v>0</v>
      </c>
      <c r="BB70" s="30">
        <f t="shared" si="71"/>
        <v>0</v>
      </c>
      <c r="BC70" s="30">
        <f t="shared" si="71"/>
        <v>0</v>
      </c>
      <c r="BD70" s="30">
        <f t="shared" si="71"/>
        <v>0</v>
      </c>
      <c r="BE70" s="30">
        <f t="shared" si="71"/>
        <v>0</v>
      </c>
      <c r="BF70" s="30">
        <f t="shared" si="71"/>
        <v>0</v>
      </c>
      <c r="BG70" s="30">
        <f t="shared" si="71"/>
        <v>0</v>
      </c>
      <c r="BH70" s="30">
        <f t="shared" si="71"/>
        <v>0</v>
      </c>
      <c r="BI70" s="30">
        <f t="shared" si="71"/>
        <v>0</v>
      </c>
      <c r="BJ70" s="30">
        <f t="shared" si="71"/>
        <v>0</v>
      </c>
      <c r="BK70" s="30">
        <f t="shared" si="71"/>
        <v>0</v>
      </c>
      <c r="BL70" s="30">
        <f t="shared" si="71"/>
        <v>0</v>
      </c>
      <c r="BM70" s="30">
        <f t="shared" si="71"/>
        <v>0</v>
      </c>
      <c r="BN70" s="30">
        <f t="shared" si="71"/>
        <v>0</v>
      </c>
      <c r="BO70" s="30">
        <f t="shared" si="71"/>
        <v>0</v>
      </c>
      <c r="BP70" s="30">
        <f t="shared" si="71"/>
        <v>0</v>
      </c>
      <c r="BQ70" s="30">
        <f t="shared" si="70"/>
        <v>0</v>
      </c>
      <c r="BR70" s="30">
        <f t="shared" si="70"/>
        <v>0</v>
      </c>
      <c r="BS70" s="30">
        <f t="shared" si="70"/>
        <v>0</v>
      </c>
      <c r="BT70" s="30">
        <f t="shared" si="70"/>
        <v>0</v>
      </c>
      <c r="BU70" s="30">
        <f t="shared" si="70"/>
        <v>0</v>
      </c>
      <c r="BV70" s="30">
        <f t="shared" si="70"/>
        <v>0</v>
      </c>
      <c r="BW70" s="30">
        <f t="shared" si="70"/>
        <v>0</v>
      </c>
      <c r="BX70" s="30">
        <f t="shared" si="70"/>
        <v>0</v>
      </c>
      <c r="BY70" s="30">
        <f t="shared" si="70"/>
        <v>0</v>
      </c>
      <c r="BZ70" s="30">
        <f t="shared" si="70"/>
        <v>0</v>
      </c>
      <c r="CA70" s="30">
        <f t="shared" si="70"/>
        <v>0</v>
      </c>
      <c r="CB70" s="30">
        <f t="shared" si="70"/>
        <v>0</v>
      </c>
      <c r="CC70" s="30">
        <f t="shared" si="70"/>
        <v>0</v>
      </c>
      <c r="CD70" s="30">
        <f t="shared" si="70"/>
        <v>0</v>
      </c>
      <c r="CE70" s="30">
        <f t="shared" si="70"/>
        <v>0</v>
      </c>
      <c r="CF70" s="30">
        <f t="shared" si="70"/>
        <v>0</v>
      </c>
      <c r="CG70" s="30">
        <f t="shared" si="70"/>
        <v>0</v>
      </c>
      <c r="CH70" s="34">
        <f t="shared" si="70"/>
        <v>0</v>
      </c>
    </row>
    <row r="71" spans="1:88" ht="15.6" x14ac:dyDescent="0.3">
      <c r="A71" s="551"/>
      <c r="B71" s="14" t="str">
        <f t="shared" si="62"/>
        <v>Water Heating</v>
      </c>
      <c r="C71" s="30">
        <f t="shared" si="65"/>
        <v>0</v>
      </c>
      <c r="D71" s="30">
        <f t="shared" si="66"/>
        <v>0</v>
      </c>
      <c r="E71" s="30">
        <f t="shared" si="71"/>
        <v>0</v>
      </c>
      <c r="F71" s="30">
        <f t="shared" si="71"/>
        <v>0</v>
      </c>
      <c r="G71" s="30">
        <f t="shared" si="71"/>
        <v>0</v>
      </c>
      <c r="H71" s="30">
        <f t="shared" si="71"/>
        <v>0</v>
      </c>
      <c r="I71" s="30">
        <f>IF(I35=0,0,((I17*0.5)+H35-I53)*I90*I105*I$2)</f>
        <v>0</v>
      </c>
      <c r="J71" s="30">
        <f t="shared" si="71"/>
        <v>0</v>
      </c>
      <c r="K71" s="30">
        <f t="shared" si="71"/>
        <v>0</v>
      </c>
      <c r="L71" s="30">
        <f t="shared" si="71"/>
        <v>0</v>
      </c>
      <c r="M71" s="30">
        <f t="shared" si="71"/>
        <v>0</v>
      </c>
      <c r="N71" s="30">
        <f t="shared" si="71"/>
        <v>0</v>
      </c>
      <c r="O71" s="30">
        <f t="shared" si="71"/>
        <v>0</v>
      </c>
      <c r="P71" s="30">
        <f t="shared" si="71"/>
        <v>0</v>
      </c>
      <c r="Q71" s="30">
        <f t="shared" si="71"/>
        <v>0</v>
      </c>
      <c r="R71" s="30">
        <f t="shared" si="71"/>
        <v>0</v>
      </c>
      <c r="S71" s="30">
        <f t="shared" si="71"/>
        <v>0</v>
      </c>
      <c r="T71" s="30">
        <f t="shared" si="71"/>
        <v>0</v>
      </c>
      <c r="U71" s="30">
        <f t="shared" si="71"/>
        <v>0</v>
      </c>
      <c r="V71" s="30">
        <f t="shared" si="71"/>
        <v>0</v>
      </c>
      <c r="W71" s="30">
        <f t="shared" si="71"/>
        <v>0</v>
      </c>
      <c r="X71" s="30">
        <f t="shared" si="71"/>
        <v>0</v>
      </c>
      <c r="Y71" s="30">
        <f t="shared" si="71"/>
        <v>0</v>
      </c>
      <c r="Z71" s="30">
        <f t="shared" si="71"/>
        <v>0</v>
      </c>
      <c r="AA71" s="30">
        <f t="shared" si="71"/>
        <v>0</v>
      </c>
      <c r="AB71" s="30">
        <f t="shared" si="71"/>
        <v>0</v>
      </c>
      <c r="AC71" s="30">
        <f t="shared" si="71"/>
        <v>0</v>
      </c>
      <c r="AD71" s="30">
        <f t="shared" si="71"/>
        <v>0</v>
      </c>
      <c r="AE71" s="30">
        <f t="shared" si="71"/>
        <v>0</v>
      </c>
      <c r="AF71" s="30">
        <f t="shared" si="71"/>
        <v>0</v>
      </c>
      <c r="AG71" s="30">
        <f t="shared" si="71"/>
        <v>0</v>
      </c>
      <c r="AH71" s="30">
        <f t="shared" si="71"/>
        <v>0</v>
      </c>
      <c r="AI71" s="30">
        <f t="shared" si="71"/>
        <v>0</v>
      </c>
      <c r="AJ71" s="30">
        <f t="shared" si="71"/>
        <v>0</v>
      </c>
      <c r="AK71" s="30">
        <f t="shared" si="71"/>
        <v>0</v>
      </c>
      <c r="AL71" s="30">
        <f t="shared" si="71"/>
        <v>0</v>
      </c>
      <c r="AM71" s="30">
        <f t="shared" si="71"/>
        <v>0</v>
      </c>
      <c r="AN71" s="30">
        <f t="shared" si="71"/>
        <v>0</v>
      </c>
      <c r="AO71" s="30">
        <f t="shared" si="71"/>
        <v>0</v>
      </c>
      <c r="AP71" s="30">
        <f t="shared" si="71"/>
        <v>0</v>
      </c>
      <c r="AQ71" s="30">
        <f t="shared" si="71"/>
        <v>0</v>
      </c>
      <c r="AR71" s="30">
        <f t="shared" si="71"/>
        <v>0</v>
      </c>
      <c r="AS71" s="30">
        <f t="shared" si="71"/>
        <v>0</v>
      </c>
      <c r="AT71" s="30">
        <f t="shared" si="71"/>
        <v>0</v>
      </c>
      <c r="AU71" s="30">
        <f t="shared" si="71"/>
        <v>0</v>
      </c>
      <c r="AV71" s="30">
        <f t="shared" si="71"/>
        <v>0</v>
      </c>
      <c r="AW71" s="30">
        <f t="shared" si="71"/>
        <v>0</v>
      </c>
      <c r="AX71" s="30">
        <f t="shared" si="71"/>
        <v>0</v>
      </c>
      <c r="AY71" s="30">
        <f t="shared" si="71"/>
        <v>0</v>
      </c>
      <c r="AZ71" s="30">
        <f t="shared" si="71"/>
        <v>0</v>
      </c>
      <c r="BA71" s="30">
        <f t="shared" si="71"/>
        <v>0</v>
      </c>
      <c r="BB71" s="30">
        <f t="shared" si="71"/>
        <v>0</v>
      </c>
      <c r="BC71" s="30">
        <f t="shared" si="71"/>
        <v>0</v>
      </c>
      <c r="BD71" s="30">
        <f t="shared" si="71"/>
        <v>0</v>
      </c>
      <c r="BE71" s="30">
        <f t="shared" si="71"/>
        <v>0</v>
      </c>
      <c r="BF71" s="30">
        <f t="shared" si="71"/>
        <v>0</v>
      </c>
      <c r="BG71" s="30">
        <f t="shared" si="71"/>
        <v>0</v>
      </c>
      <c r="BH71" s="30">
        <f t="shared" si="71"/>
        <v>0</v>
      </c>
      <c r="BI71" s="30">
        <f t="shared" si="71"/>
        <v>0</v>
      </c>
      <c r="BJ71" s="30">
        <f t="shared" si="71"/>
        <v>0</v>
      </c>
      <c r="BK71" s="30">
        <f t="shared" si="71"/>
        <v>0</v>
      </c>
      <c r="BL71" s="30">
        <f t="shared" si="71"/>
        <v>0</v>
      </c>
      <c r="BM71" s="30">
        <f t="shared" si="71"/>
        <v>0</v>
      </c>
      <c r="BN71" s="30">
        <f t="shared" si="71"/>
        <v>0</v>
      </c>
      <c r="BO71" s="30">
        <f t="shared" si="71"/>
        <v>0</v>
      </c>
      <c r="BP71" s="30">
        <f t="shared" si="71"/>
        <v>0</v>
      </c>
      <c r="BQ71" s="30">
        <f t="shared" si="70"/>
        <v>0</v>
      </c>
      <c r="BR71" s="30">
        <f t="shared" si="70"/>
        <v>0</v>
      </c>
      <c r="BS71" s="30">
        <f t="shared" si="70"/>
        <v>0</v>
      </c>
      <c r="BT71" s="30">
        <f t="shared" si="70"/>
        <v>0</v>
      </c>
      <c r="BU71" s="30">
        <f t="shared" si="70"/>
        <v>0</v>
      </c>
      <c r="BV71" s="30">
        <f t="shared" si="70"/>
        <v>0</v>
      </c>
      <c r="BW71" s="30">
        <f t="shared" si="70"/>
        <v>0</v>
      </c>
      <c r="BX71" s="30">
        <f t="shared" si="70"/>
        <v>0</v>
      </c>
      <c r="BY71" s="30">
        <f t="shared" si="70"/>
        <v>0</v>
      </c>
      <c r="BZ71" s="30">
        <f t="shared" si="70"/>
        <v>0</v>
      </c>
      <c r="CA71" s="30">
        <f t="shared" si="70"/>
        <v>0</v>
      </c>
      <c r="CB71" s="30">
        <f t="shared" si="70"/>
        <v>0</v>
      </c>
      <c r="CC71" s="30">
        <f t="shared" si="70"/>
        <v>0</v>
      </c>
      <c r="CD71" s="30">
        <f t="shared" si="70"/>
        <v>0</v>
      </c>
      <c r="CE71" s="30">
        <f t="shared" si="70"/>
        <v>0</v>
      </c>
      <c r="CF71" s="30">
        <f t="shared" si="70"/>
        <v>0</v>
      </c>
      <c r="CG71" s="30">
        <f t="shared" si="70"/>
        <v>0</v>
      </c>
      <c r="CH71" s="34">
        <f t="shared" si="70"/>
        <v>0</v>
      </c>
    </row>
    <row r="72" spans="1:88" ht="15.75" customHeight="1" x14ac:dyDescent="0.3">
      <c r="A72" s="551"/>
      <c r="B72" s="14" t="str">
        <f t="shared" si="62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12"/>
    </row>
    <row r="73" spans="1:88" ht="15.75" customHeight="1" x14ac:dyDescent="0.3">
      <c r="A73" s="551"/>
      <c r="B73" s="301" t="s">
        <v>149</v>
      </c>
      <c r="C73" s="30">
        <f>SUM(C59:C72)</f>
        <v>0</v>
      </c>
      <c r="D73" s="30">
        <f>SUM(D59:D72)</f>
        <v>92.181063373401557</v>
      </c>
      <c r="E73" s="30">
        <f t="shared" ref="E73:BP73" si="72">SUM(E59:E72)</f>
        <v>184.34647903941868</v>
      </c>
      <c r="F73" s="30">
        <f t="shared" si="72"/>
        <v>445.54159432292698</v>
      </c>
      <c r="G73" s="30">
        <f t="shared" si="72"/>
        <v>891.89669789976779</v>
      </c>
      <c r="H73" s="30">
        <f t="shared" si="72"/>
        <v>1344.2944556362625</v>
      </c>
      <c r="I73" s="30">
        <f t="shared" si="72"/>
        <v>1702.1438550527557</v>
      </c>
      <c r="J73" s="30">
        <f t="shared" si="72"/>
        <v>1449.0321733003782</v>
      </c>
      <c r="K73" s="30">
        <f t="shared" si="72"/>
        <v>1443.049839414899</v>
      </c>
      <c r="L73" s="30">
        <f t="shared" si="72"/>
        <v>924.57712889667584</v>
      </c>
      <c r="M73" s="30">
        <f t="shared" si="72"/>
        <v>743.15775957329788</v>
      </c>
      <c r="N73" s="30">
        <f t="shared" si="72"/>
        <v>744.86098979111455</v>
      </c>
      <c r="O73" s="30">
        <f t="shared" si="72"/>
        <v>833.90813959389754</v>
      </c>
      <c r="P73" s="30">
        <f t="shared" si="72"/>
        <v>650.37079430717495</v>
      </c>
      <c r="Q73" s="30">
        <f t="shared" si="72"/>
        <v>731.99508084339038</v>
      </c>
      <c r="R73" s="30">
        <f t="shared" si="72"/>
        <v>712.58215823172134</v>
      </c>
      <c r="S73" s="30">
        <f t="shared" si="72"/>
        <v>948.35823288484198</v>
      </c>
      <c r="T73" s="30">
        <f t="shared" si="72"/>
        <v>1429.3950380421384</v>
      </c>
      <c r="U73" s="30">
        <f t="shared" si="72"/>
        <v>1754.3679535806236</v>
      </c>
      <c r="V73" s="30">
        <f t="shared" si="72"/>
        <v>1449.0321733003782</v>
      </c>
      <c r="W73" s="30">
        <f t="shared" si="72"/>
        <v>1443.049839414899</v>
      </c>
      <c r="X73" s="30">
        <f t="shared" si="72"/>
        <v>924.57712889667584</v>
      </c>
      <c r="Y73" s="30">
        <f t="shared" si="72"/>
        <v>743.15775957329788</v>
      </c>
      <c r="Z73" s="30">
        <f t="shared" si="72"/>
        <v>744.86098979111455</v>
      </c>
      <c r="AA73" s="30">
        <f t="shared" si="72"/>
        <v>833.90813959389754</v>
      </c>
      <c r="AB73" s="30">
        <f t="shared" si="72"/>
        <v>650.37079430717495</v>
      </c>
      <c r="AC73" s="30">
        <f t="shared" si="72"/>
        <v>731.99508084339038</v>
      </c>
      <c r="AD73" s="30">
        <f t="shared" si="72"/>
        <v>712.58215823172134</v>
      </c>
      <c r="AE73" s="30">
        <f t="shared" si="72"/>
        <v>948.35823288484198</v>
      </c>
      <c r="AF73" s="30">
        <f t="shared" si="72"/>
        <v>1429.3950380421384</v>
      </c>
      <c r="AG73" s="30">
        <f t="shared" si="72"/>
        <v>1754.3679535806236</v>
      </c>
      <c r="AH73" s="30">
        <f t="shared" si="72"/>
        <v>1449.0321733003782</v>
      </c>
      <c r="AI73" s="30">
        <f t="shared" si="72"/>
        <v>1443.049839414899</v>
      </c>
      <c r="AJ73" s="30">
        <f t="shared" si="72"/>
        <v>924.57712889667584</v>
      </c>
      <c r="AK73" s="30">
        <f t="shared" si="72"/>
        <v>743.15775957329788</v>
      </c>
      <c r="AL73" s="30">
        <f t="shared" si="72"/>
        <v>744.86098979111455</v>
      </c>
      <c r="AM73" s="30">
        <f t="shared" si="72"/>
        <v>833.90813959389754</v>
      </c>
      <c r="AN73" s="30">
        <f t="shared" si="72"/>
        <v>650.37079430717495</v>
      </c>
      <c r="AO73" s="30">
        <f t="shared" si="72"/>
        <v>731.99508084339038</v>
      </c>
      <c r="AP73" s="30">
        <f t="shared" si="72"/>
        <v>712.58215823172134</v>
      </c>
      <c r="AQ73" s="30">
        <f t="shared" si="72"/>
        <v>948.35823288484198</v>
      </c>
      <c r="AR73" s="30">
        <f t="shared" si="72"/>
        <v>1429.3950380421384</v>
      </c>
      <c r="AS73" s="30">
        <f t="shared" si="72"/>
        <v>1754.3679535806236</v>
      </c>
      <c r="AT73" s="30">
        <f t="shared" si="72"/>
        <v>1449.0321733003782</v>
      </c>
      <c r="AU73" s="30">
        <f t="shared" si="72"/>
        <v>1443.049839414899</v>
      </c>
      <c r="AV73" s="30">
        <f t="shared" si="72"/>
        <v>924.57712889667584</v>
      </c>
      <c r="AW73" s="30">
        <f t="shared" si="72"/>
        <v>743.15775957329788</v>
      </c>
      <c r="AX73" s="30">
        <f t="shared" si="72"/>
        <v>744.86098979111455</v>
      </c>
      <c r="AY73" s="30">
        <f t="shared" si="72"/>
        <v>833.90813959389754</v>
      </c>
      <c r="AZ73" s="30">
        <f t="shared" si="72"/>
        <v>650.37079430717495</v>
      </c>
      <c r="BA73" s="30">
        <f t="shared" si="72"/>
        <v>731.99508084339038</v>
      </c>
      <c r="BB73" s="30">
        <f t="shared" si="72"/>
        <v>712.58215823172134</v>
      </c>
      <c r="BC73" s="30">
        <f t="shared" si="72"/>
        <v>948.35823288484198</v>
      </c>
      <c r="BD73" s="30">
        <f t="shared" si="72"/>
        <v>1429.3950380421384</v>
      </c>
      <c r="BE73" s="30">
        <f t="shared" si="72"/>
        <v>1754.3679535806236</v>
      </c>
      <c r="BF73" s="30">
        <f t="shared" si="72"/>
        <v>1449.0321733003782</v>
      </c>
      <c r="BG73" s="30">
        <f t="shared" si="72"/>
        <v>1443.049839414899</v>
      </c>
      <c r="BH73" s="30">
        <f t="shared" si="72"/>
        <v>924.57712889667584</v>
      </c>
      <c r="BI73" s="30">
        <f t="shared" si="72"/>
        <v>743.15775957329788</v>
      </c>
      <c r="BJ73" s="30">
        <f t="shared" si="72"/>
        <v>744.86098979111455</v>
      </c>
      <c r="BK73" s="30">
        <f t="shared" si="72"/>
        <v>833.90813959389754</v>
      </c>
      <c r="BL73" s="30">
        <f t="shared" si="72"/>
        <v>650.37079430717495</v>
      </c>
      <c r="BM73" s="30">
        <f t="shared" si="72"/>
        <v>731.99508084339038</v>
      </c>
      <c r="BN73" s="30">
        <f t="shared" si="72"/>
        <v>712.58215823172134</v>
      </c>
      <c r="BO73" s="30">
        <f t="shared" si="72"/>
        <v>948.35823288484198</v>
      </c>
      <c r="BP73" s="30">
        <f t="shared" si="72"/>
        <v>1429.3950380421384</v>
      </c>
      <c r="BQ73" s="30">
        <f t="shared" ref="BQ73:CH73" si="73">SUM(BQ59:BQ72)</f>
        <v>1754.3679535806236</v>
      </c>
      <c r="BR73" s="30">
        <f t="shared" si="73"/>
        <v>1449.0321733003782</v>
      </c>
      <c r="BS73" s="30">
        <f t="shared" si="73"/>
        <v>1443.049839414899</v>
      </c>
      <c r="BT73" s="30">
        <f t="shared" si="73"/>
        <v>924.57712889667584</v>
      </c>
      <c r="BU73" s="30">
        <f t="shared" si="73"/>
        <v>743.15775957329788</v>
      </c>
      <c r="BV73" s="30">
        <f t="shared" si="73"/>
        <v>744.86098979111455</v>
      </c>
      <c r="BW73" s="30">
        <f t="shared" si="73"/>
        <v>833.90813959389754</v>
      </c>
      <c r="BX73" s="30">
        <f t="shared" si="73"/>
        <v>650.37079430717495</v>
      </c>
      <c r="BY73" s="30">
        <f t="shared" si="73"/>
        <v>731.99508084339038</v>
      </c>
      <c r="BZ73" s="30">
        <f t="shared" si="73"/>
        <v>712.58215823172134</v>
      </c>
      <c r="CA73" s="30">
        <f t="shared" si="73"/>
        <v>948.35823288484198</v>
      </c>
      <c r="CB73" s="30">
        <f t="shared" si="73"/>
        <v>1429.3950380421384</v>
      </c>
      <c r="CC73" s="30">
        <f t="shared" si="73"/>
        <v>1754.3679535806236</v>
      </c>
      <c r="CD73" s="30">
        <f t="shared" si="73"/>
        <v>1449.0321733003782</v>
      </c>
      <c r="CE73" s="30">
        <f t="shared" si="73"/>
        <v>1443.049839414899</v>
      </c>
      <c r="CF73" s="30">
        <f t="shared" si="73"/>
        <v>924.57712889667584</v>
      </c>
      <c r="CG73" s="30">
        <f t="shared" si="73"/>
        <v>743.15775957329788</v>
      </c>
      <c r="CH73" s="34">
        <f t="shared" si="73"/>
        <v>744.86098979111455</v>
      </c>
    </row>
    <row r="74" spans="1:88" ht="16.5" customHeight="1" thickBot="1" x14ac:dyDescent="0.35">
      <c r="A74" s="552"/>
      <c r="B74" s="162" t="s">
        <v>150</v>
      </c>
      <c r="C74" s="31">
        <f>C73</f>
        <v>0</v>
      </c>
      <c r="D74" s="31">
        <f>C74+D73</f>
        <v>92.181063373401557</v>
      </c>
      <c r="E74" s="31">
        <f t="shared" ref="E74:BP74" si="74">D74+E73</f>
        <v>276.52754241282025</v>
      </c>
      <c r="F74" s="31">
        <f t="shared" si="74"/>
        <v>722.06913673574718</v>
      </c>
      <c r="G74" s="31">
        <f t="shared" si="74"/>
        <v>1613.965834635515</v>
      </c>
      <c r="H74" s="31">
        <f t="shared" si="74"/>
        <v>2958.2602902717772</v>
      </c>
      <c r="I74" s="31">
        <f t="shared" si="74"/>
        <v>4660.4041453245327</v>
      </c>
      <c r="J74" s="31">
        <f t="shared" si="74"/>
        <v>6109.4363186249111</v>
      </c>
      <c r="K74" s="31">
        <f t="shared" si="74"/>
        <v>7552.4861580398101</v>
      </c>
      <c r="L74" s="31">
        <f t="shared" si="74"/>
        <v>8477.0632869364854</v>
      </c>
      <c r="M74" s="31">
        <f t="shared" si="74"/>
        <v>9220.2210465097833</v>
      </c>
      <c r="N74" s="31">
        <f t="shared" si="74"/>
        <v>9965.082036300897</v>
      </c>
      <c r="O74" s="31">
        <f t="shared" si="74"/>
        <v>10798.990175894794</v>
      </c>
      <c r="P74" s="31">
        <f t="shared" si="74"/>
        <v>11449.360970201969</v>
      </c>
      <c r="Q74" s="31">
        <f t="shared" si="74"/>
        <v>12181.356051045359</v>
      </c>
      <c r="R74" s="31">
        <f t="shared" si="74"/>
        <v>12893.938209277081</v>
      </c>
      <c r="S74" s="31">
        <f t="shared" si="74"/>
        <v>13842.296442161924</v>
      </c>
      <c r="T74" s="31">
        <f t="shared" si="74"/>
        <v>15271.691480204063</v>
      </c>
      <c r="U74" s="31">
        <f t="shared" si="74"/>
        <v>17026.059433784685</v>
      </c>
      <c r="V74" s="31">
        <f t="shared" si="74"/>
        <v>18475.091607085062</v>
      </c>
      <c r="W74" s="31">
        <f t="shared" si="74"/>
        <v>19918.141446499962</v>
      </c>
      <c r="X74" s="31">
        <f t="shared" si="74"/>
        <v>20842.718575396637</v>
      </c>
      <c r="Y74" s="31">
        <f t="shared" si="74"/>
        <v>21585.876334969937</v>
      </c>
      <c r="Z74" s="31">
        <f t="shared" si="74"/>
        <v>22330.737324761052</v>
      </c>
      <c r="AA74" s="31">
        <f t="shared" si="74"/>
        <v>23164.645464354951</v>
      </c>
      <c r="AB74" s="31">
        <f t="shared" si="74"/>
        <v>23815.016258662126</v>
      </c>
      <c r="AC74" s="31">
        <f t="shared" si="74"/>
        <v>24547.011339505516</v>
      </c>
      <c r="AD74" s="31">
        <f t="shared" si="74"/>
        <v>25259.593497737238</v>
      </c>
      <c r="AE74" s="31">
        <f t="shared" si="74"/>
        <v>26207.951730622081</v>
      </c>
      <c r="AF74" s="31">
        <f t="shared" si="74"/>
        <v>27637.346768664218</v>
      </c>
      <c r="AG74" s="31">
        <f t="shared" si="74"/>
        <v>29391.71472224484</v>
      </c>
      <c r="AH74" s="31">
        <f t="shared" si="74"/>
        <v>30840.746895545217</v>
      </c>
      <c r="AI74" s="31">
        <f t="shared" si="74"/>
        <v>32283.796734960117</v>
      </c>
      <c r="AJ74" s="31">
        <f t="shared" si="74"/>
        <v>33208.373863856796</v>
      </c>
      <c r="AK74" s="31">
        <f t="shared" si="74"/>
        <v>33951.531623430092</v>
      </c>
      <c r="AL74" s="31">
        <f t="shared" si="74"/>
        <v>34696.392613221207</v>
      </c>
      <c r="AM74" s="31">
        <f t="shared" si="74"/>
        <v>35530.300752815107</v>
      </c>
      <c r="AN74" s="31">
        <f t="shared" si="74"/>
        <v>36180.671547122285</v>
      </c>
      <c r="AO74" s="31">
        <f t="shared" si="74"/>
        <v>36912.666627965678</v>
      </c>
      <c r="AP74" s="31">
        <f t="shared" si="74"/>
        <v>37625.2487861974</v>
      </c>
      <c r="AQ74" s="31">
        <f t="shared" si="74"/>
        <v>38573.607019082243</v>
      </c>
      <c r="AR74" s="31">
        <f t="shared" si="74"/>
        <v>40003.00205712438</v>
      </c>
      <c r="AS74" s="31">
        <f t="shared" si="74"/>
        <v>41757.370010705003</v>
      </c>
      <c r="AT74" s="31">
        <f t="shared" si="74"/>
        <v>43206.402184005383</v>
      </c>
      <c r="AU74" s="31">
        <f t="shared" si="74"/>
        <v>44649.452023420279</v>
      </c>
      <c r="AV74" s="31">
        <f t="shared" si="74"/>
        <v>45574.029152316958</v>
      </c>
      <c r="AW74" s="31">
        <f t="shared" si="74"/>
        <v>46317.186911890254</v>
      </c>
      <c r="AX74" s="31">
        <f t="shared" si="74"/>
        <v>47062.04790168137</v>
      </c>
      <c r="AY74" s="31">
        <f t="shared" si="74"/>
        <v>47895.956041275269</v>
      </c>
      <c r="AZ74" s="31">
        <f t="shared" si="74"/>
        <v>48546.32683558244</v>
      </c>
      <c r="BA74" s="31">
        <f t="shared" si="74"/>
        <v>49278.321916425833</v>
      </c>
      <c r="BB74" s="31">
        <f t="shared" si="74"/>
        <v>49990.904074657556</v>
      </c>
      <c r="BC74" s="31">
        <f t="shared" si="74"/>
        <v>50939.262307542398</v>
      </c>
      <c r="BD74" s="31">
        <f t="shared" si="74"/>
        <v>52368.657345584536</v>
      </c>
      <c r="BE74" s="31">
        <f t="shared" si="74"/>
        <v>54123.025299165158</v>
      </c>
      <c r="BF74" s="31">
        <f t="shared" si="74"/>
        <v>55572.057472465538</v>
      </c>
      <c r="BG74" s="31">
        <f t="shared" si="74"/>
        <v>57015.107311880434</v>
      </c>
      <c r="BH74" s="31">
        <f t="shared" si="74"/>
        <v>57939.684440777113</v>
      </c>
      <c r="BI74" s="31">
        <f t="shared" si="74"/>
        <v>58682.842200350409</v>
      </c>
      <c r="BJ74" s="31">
        <f t="shared" si="74"/>
        <v>59427.703190141525</v>
      </c>
      <c r="BK74" s="31">
        <f t="shared" si="74"/>
        <v>60261.611329735424</v>
      </c>
      <c r="BL74" s="31">
        <f t="shared" si="74"/>
        <v>60911.982124042595</v>
      </c>
      <c r="BM74" s="31">
        <f t="shared" si="74"/>
        <v>61643.977204885989</v>
      </c>
      <c r="BN74" s="31">
        <f t="shared" si="74"/>
        <v>62356.559363117711</v>
      </c>
      <c r="BO74" s="31">
        <f t="shared" si="74"/>
        <v>63304.917596002553</v>
      </c>
      <c r="BP74" s="31">
        <f t="shared" si="74"/>
        <v>64734.312634044691</v>
      </c>
      <c r="BQ74" s="31">
        <f t="shared" ref="BQ74:CH74" si="75">BP74+BQ73</f>
        <v>66488.68058762532</v>
      </c>
      <c r="BR74" s="31">
        <f t="shared" si="75"/>
        <v>67937.7127609257</v>
      </c>
      <c r="BS74" s="31">
        <f t="shared" si="75"/>
        <v>69380.762600340604</v>
      </c>
      <c r="BT74" s="31">
        <f t="shared" si="75"/>
        <v>70305.339729237283</v>
      </c>
      <c r="BU74" s="31">
        <f t="shared" si="75"/>
        <v>71048.497488810579</v>
      </c>
      <c r="BV74" s="31">
        <f t="shared" si="75"/>
        <v>71793.358478601687</v>
      </c>
      <c r="BW74" s="31">
        <f t="shared" si="75"/>
        <v>72627.266618195586</v>
      </c>
      <c r="BX74" s="31">
        <f t="shared" si="75"/>
        <v>73277.637412502765</v>
      </c>
      <c r="BY74" s="31">
        <f t="shared" si="75"/>
        <v>74009.632493346158</v>
      </c>
      <c r="BZ74" s="31">
        <f t="shared" si="75"/>
        <v>74722.214651577873</v>
      </c>
      <c r="CA74" s="31">
        <f t="shared" si="75"/>
        <v>75670.572884462716</v>
      </c>
      <c r="CB74" s="31">
        <f t="shared" si="75"/>
        <v>77099.96792250486</v>
      </c>
      <c r="CC74" s="31">
        <f t="shared" si="75"/>
        <v>78854.33587608549</v>
      </c>
      <c r="CD74" s="31">
        <f t="shared" si="75"/>
        <v>80303.36804938587</v>
      </c>
      <c r="CE74" s="31">
        <f t="shared" si="75"/>
        <v>81746.417888800774</v>
      </c>
      <c r="CF74" s="31">
        <f t="shared" si="75"/>
        <v>82670.995017697453</v>
      </c>
      <c r="CG74" s="31">
        <f t="shared" si="75"/>
        <v>83414.152777270749</v>
      </c>
      <c r="CH74" s="35">
        <f t="shared" si="75"/>
        <v>84159.013767061857</v>
      </c>
    </row>
    <row r="75" spans="1:88" x14ac:dyDescent="0.3">
      <c r="A75" s="8"/>
      <c r="B75" s="41"/>
      <c r="C75" s="38"/>
      <c r="D75" s="43"/>
      <c r="E75" s="38"/>
      <c r="F75" s="43"/>
      <c r="G75" s="38"/>
      <c r="H75" s="43"/>
      <c r="I75" s="38"/>
      <c r="J75" s="43"/>
      <c r="K75" s="38"/>
      <c r="L75" s="43"/>
      <c r="M75" s="38"/>
      <c r="N75" s="43"/>
      <c r="O75" s="38"/>
      <c r="P75" s="43"/>
      <c r="Q75" s="38"/>
      <c r="R75" s="43"/>
      <c r="S75" s="38"/>
      <c r="T75" s="43"/>
      <c r="U75" s="38"/>
      <c r="V75" s="43"/>
      <c r="W75" s="38"/>
      <c r="X75" s="43"/>
      <c r="Y75" s="38"/>
      <c r="Z75" s="43"/>
      <c r="AA75" s="38"/>
      <c r="AB75" s="43"/>
      <c r="AC75" s="38"/>
      <c r="AD75" s="43"/>
      <c r="AE75" s="38"/>
      <c r="AF75" s="43"/>
      <c r="AG75" s="38"/>
      <c r="AH75" s="43"/>
      <c r="AI75" s="38"/>
      <c r="AJ75" s="43"/>
      <c r="AK75" s="38"/>
      <c r="AL75" s="43"/>
      <c r="AM75" s="38"/>
      <c r="AN75" s="43"/>
      <c r="AO75" s="38"/>
      <c r="AP75" s="43"/>
      <c r="AQ75" s="38"/>
      <c r="AR75" s="43"/>
      <c r="AS75" s="38"/>
      <c r="AT75" s="43"/>
      <c r="AU75" s="38"/>
      <c r="AV75" s="43"/>
      <c r="AW75" s="38"/>
      <c r="AX75" s="43"/>
      <c r="AY75" s="38"/>
      <c r="AZ75" s="43"/>
      <c r="BA75" s="38"/>
      <c r="BB75" s="43"/>
      <c r="BC75" s="38"/>
      <c r="BD75" s="43"/>
      <c r="BE75" s="38"/>
      <c r="BF75" s="43"/>
      <c r="BG75" s="38"/>
      <c r="BH75" s="43"/>
      <c r="BI75" s="38"/>
      <c r="BJ75" s="43"/>
      <c r="BK75" s="38"/>
      <c r="BL75" s="43"/>
      <c r="BM75" s="38"/>
      <c r="BN75" s="43"/>
      <c r="BO75" s="38"/>
      <c r="BP75" s="43"/>
      <c r="BQ75" s="38"/>
      <c r="BR75" s="43"/>
      <c r="BS75" s="38"/>
      <c r="BT75" s="43"/>
      <c r="BU75" s="38"/>
      <c r="BV75" s="43"/>
      <c r="BW75" s="38"/>
      <c r="BX75" s="43"/>
      <c r="BY75" s="38"/>
      <c r="BZ75" s="43"/>
      <c r="CA75" s="38"/>
      <c r="CB75" s="43"/>
      <c r="CC75" s="38"/>
      <c r="CD75" s="43"/>
      <c r="CE75" s="38"/>
      <c r="CF75" s="43"/>
      <c r="CG75" s="38"/>
      <c r="CH75" s="43"/>
    </row>
    <row r="76" spans="1:88" ht="15" thickBot="1" x14ac:dyDescent="0.35">
      <c r="B76" s="1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241"/>
    </row>
    <row r="77" spans="1:88" ht="15.6" x14ac:dyDescent="0.3">
      <c r="A77" s="553" t="s">
        <v>134</v>
      </c>
      <c r="B77" s="18" t="s">
        <v>134</v>
      </c>
      <c r="C77" s="292">
        <v>43831</v>
      </c>
      <c r="D77" s="292">
        <v>43862</v>
      </c>
      <c r="E77" s="292">
        <v>43891</v>
      </c>
      <c r="F77" s="292">
        <v>43922</v>
      </c>
      <c r="G77" s="292">
        <v>43952</v>
      </c>
      <c r="H77" s="292">
        <v>43983</v>
      </c>
      <c r="I77" s="292">
        <v>44013</v>
      </c>
      <c r="J77" s="292">
        <v>44044</v>
      </c>
      <c r="K77" s="292">
        <v>44075</v>
      </c>
      <c r="L77" s="292">
        <v>44105</v>
      </c>
      <c r="M77" s="292">
        <v>44136</v>
      </c>
      <c r="N77" s="292">
        <v>44166</v>
      </c>
      <c r="O77" s="292">
        <v>44197</v>
      </c>
      <c r="P77" s="292">
        <v>44228</v>
      </c>
      <c r="Q77" s="292">
        <v>44256</v>
      </c>
      <c r="R77" s="292">
        <v>44287</v>
      </c>
      <c r="S77" s="292">
        <v>44317</v>
      </c>
      <c r="T77" s="292">
        <v>44348</v>
      </c>
      <c r="U77" s="292">
        <v>44378</v>
      </c>
      <c r="V77" s="292">
        <v>44409</v>
      </c>
      <c r="W77" s="292">
        <v>44440</v>
      </c>
      <c r="X77" s="292">
        <v>44470</v>
      </c>
      <c r="Y77" s="292">
        <v>44501</v>
      </c>
      <c r="Z77" s="292">
        <v>44531</v>
      </c>
      <c r="AA77" s="292">
        <v>44562</v>
      </c>
      <c r="AB77" s="292">
        <v>44593</v>
      </c>
      <c r="AC77" s="292">
        <v>44621</v>
      </c>
      <c r="AD77" s="292">
        <v>44652</v>
      </c>
      <c r="AE77" s="292">
        <v>44682</v>
      </c>
      <c r="AF77" s="292">
        <v>44713</v>
      </c>
      <c r="AG77" s="292">
        <v>44743</v>
      </c>
      <c r="AH77" s="292">
        <v>44774</v>
      </c>
      <c r="AI77" s="292">
        <v>44805</v>
      </c>
      <c r="AJ77" s="292">
        <v>44835</v>
      </c>
      <c r="AK77" s="292">
        <v>44866</v>
      </c>
      <c r="AL77" s="292">
        <v>44896</v>
      </c>
      <c r="AM77" s="292">
        <v>44927</v>
      </c>
      <c r="AN77" s="292">
        <v>44958</v>
      </c>
      <c r="AO77" s="292">
        <v>44986</v>
      </c>
      <c r="AP77" s="292">
        <v>45017</v>
      </c>
      <c r="AQ77" s="292">
        <v>45047</v>
      </c>
      <c r="AR77" s="292">
        <v>45078</v>
      </c>
      <c r="AS77" s="292">
        <v>45108</v>
      </c>
      <c r="AT77" s="292">
        <v>45139</v>
      </c>
      <c r="AU77" s="292">
        <v>45170</v>
      </c>
      <c r="AV77" s="292">
        <v>45200</v>
      </c>
      <c r="AW77" s="292">
        <v>45231</v>
      </c>
      <c r="AX77" s="292">
        <v>45261</v>
      </c>
      <c r="AY77" s="292">
        <v>45292</v>
      </c>
      <c r="AZ77" s="292">
        <v>45323</v>
      </c>
      <c r="BA77" s="292">
        <v>45352</v>
      </c>
      <c r="BB77" s="292">
        <v>45383</v>
      </c>
      <c r="BC77" s="292">
        <v>45413</v>
      </c>
      <c r="BD77" s="292">
        <v>45444</v>
      </c>
      <c r="BE77" s="292">
        <v>45474</v>
      </c>
      <c r="BF77" s="292">
        <v>45505</v>
      </c>
      <c r="BG77" s="292">
        <v>45536</v>
      </c>
      <c r="BH77" s="292">
        <v>45566</v>
      </c>
      <c r="BI77" s="292">
        <v>45597</v>
      </c>
      <c r="BJ77" s="292">
        <v>45627</v>
      </c>
      <c r="BK77" s="292">
        <v>45658</v>
      </c>
      <c r="BL77" s="292">
        <v>45689</v>
      </c>
      <c r="BM77" s="292">
        <v>45717</v>
      </c>
      <c r="BN77" s="292">
        <v>45748</v>
      </c>
      <c r="BO77" s="292">
        <v>45778</v>
      </c>
      <c r="BP77" s="292">
        <v>45809</v>
      </c>
      <c r="BQ77" s="292">
        <v>45839</v>
      </c>
      <c r="BR77" s="292">
        <v>45870</v>
      </c>
      <c r="BS77" s="292">
        <v>45901</v>
      </c>
      <c r="BT77" s="292">
        <v>45931</v>
      </c>
      <c r="BU77" s="292">
        <v>45962</v>
      </c>
      <c r="BV77" s="292">
        <v>45992</v>
      </c>
      <c r="BW77" s="292">
        <v>46023</v>
      </c>
      <c r="BX77" s="292">
        <v>46054</v>
      </c>
      <c r="BY77" s="292">
        <v>46082</v>
      </c>
      <c r="BZ77" s="292">
        <v>46113</v>
      </c>
      <c r="CA77" s="292">
        <v>46143</v>
      </c>
      <c r="CB77" s="292">
        <v>46174</v>
      </c>
      <c r="CC77" s="292">
        <v>46204</v>
      </c>
      <c r="CD77" s="292">
        <v>46235</v>
      </c>
      <c r="CE77" s="292">
        <v>46266</v>
      </c>
      <c r="CF77" s="292">
        <v>46296</v>
      </c>
      <c r="CG77" s="292">
        <v>46327</v>
      </c>
      <c r="CH77" s="293">
        <v>46357</v>
      </c>
      <c r="CJ77" s="243" t="s">
        <v>36</v>
      </c>
    </row>
    <row r="78" spans="1:88" ht="15.75" customHeight="1" x14ac:dyDescent="0.3">
      <c r="A78" s="554"/>
      <c r="B78" s="14" t="str">
        <f>B59</f>
        <v>Air Comp</v>
      </c>
      <c r="C78" s="393">
        <f>'2M - SGS'!C78</f>
        <v>8.5109000000000004E-2</v>
      </c>
      <c r="D78" s="393">
        <f>'2M - SGS'!D78</f>
        <v>7.7715000000000006E-2</v>
      </c>
      <c r="E78" s="393">
        <f>'2M - SGS'!E78</f>
        <v>8.6136000000000004E-2</v>
      </c>
      <c r="F78" s="393">
        <f>'2M - SGS'!F78</f>
        <v>7.9796000000000006E-2</v>
      </c>
      <c r="G78" s="393">
        <f>'2M - SGS'!G78</f>
        <v>8.5334999999999994E-2</v>
      </c>
      <c r="H78" s="393">
        <f>'2M - SGS'!H78</f>
        <v>8.1994999999999998E-2</v>
      </c>
      <c r="I78" s="393">
        <f>'2M - SGS'!I78</f>
        <v>8.4098999999999993E-2</v>
      </c>
      <c r="J78" s="393">
        <f>'2M - SGS'!J78</f>
        <v>8.4198999999999996E-2</v>
      </c>
      <c r="K78" s="393">
        <f>'2M - SGS'!K78</f>
        <v>8.2512000000000002E-2</v>
      </c>
      <c r="L78" s="393">
        <f>'2M - SGS'!L78</f>
        <v>8.5277000000000006E-2</v>
      </c>
      <c r="M78" s="393">
        <f>'2M - SGS'!M78</f>
        <v>8.2588999999999996E-2</v>
      </c>
      <c r="N78" s="393">
        <f>'2M - SGS'!N78</f>
        <v>8.5237999999999994E-2</v>
      </c>
      <c r="O78" s="393">
        <f>'2M - SGS'!O78</f>
        <v>8.5109000000000004E-2</v>
      </c>
      <c r="P78" s="393">
        <f>'2M - SGS'!P78</f>
        <v>7.7715000000000006E-2</v>
      </c>
      <c r="Q78" s="393">
        <f>'2M - SGS'!Q78</f>
        <v>8.6136000000000004E-2</v>
      </c>
      <c r="R78" s="393">
        <f>'2M - SGS'!R78</f>
        <v>7.9796000000000006E-2</v>
      </c>
      <c r="S78" s="393">
        <f>'2M - SGS'!S78</f>
        <v>8.5334999999999994E-2</v>
      </c>
      <c r="T78" s="393">
        <f>'2M - SGS'!T78</f>
        <v>8.1994999999999998E-2</v>
      </c>
      <c r="U78" s="393">
        <f>'2M - SGS'!U78</f>
        <v>8.4098999999999993E-2</v>
      </c>
      <c r="V78" s="393">
        <f>'2M - SGS'!V78</f>
        <v>8.4198999999999996E-2</v>
      </c>
      <c r="W78" s="393">
        <f>'2M - SGS'!W78</f>
        <v>8.2512000000000002E-2</v>
      </c>
      <c r="X78" s="393">
        <f>'2M - SGS'!X78</f>
        <v>8.5277000000000006E-2</v>
      </c>
      <c r="Y78" s="393">
        <f>'2M - SGS'!Y78</f>
        <v>8.2588999999999996E-2</v>
      </c>
      <c r="Z78" s="393">
        <f>'2M - SGS'!Z78</f>
        <v>8.5237999999999994E-2</v>
      </c>
      <c r="AA78" s="393">
        <f>'2M - SGS'!AA78</f>
        <v>8.5109000000000004E-2</v>
      </c>
      <c r="AB78" s="393">
        <f>'2M - SGS'!AB78</f>
        <v>7.7715000000000006E-2</v>
      </c>
      <c r="AC78" s="393">
        <f>'2M - SGS'!AC78</f>
        <v>8.6136000000000004E-2</v>
      </c>
      <c r="AD78" s="393">
        <f>'2M - SGS'!AD78</f>
        <v>7.9796000000000006E-2</v>
      </c>
      <c r="AE78" s="393">
        <f>'2M - SGS'!AE78</f>
        <v>8.5334999999999994E-2</v>
      </c>
      <c r="AF78" s="393">
        <f>'2M - SGS'!AF78</f>
        <v>8.1994999999999998E-2</v>
      </c>
      <c r="AG78" s="393">
        <f>'2M - SGS'!AG78</f>
        <v>8.4098999999999993E-2</v>
      </c>
      <c r="AH78" s="393">
        <f>'2M - SGS'!AH78</f>
        <v>8.4198999999999996E-2</v>
      </c>
      <c r="AI78" s="393">
        <f>'2M - SGS'!AI78</f>
        <v>8.2512000000000002E-2</v>
      </c>
      <c r="AJ78" s="393">
        <f>'2M - SGS'!AJ78</f>
        <v>8.5277000000000006E-2</v>
      </c>
      <c r="AK78" s="393">
        <f>'2M - SGS'!AK78</f>
        <v>8.2588999999999996E-2</v>
      </c>
      <c r="AL78" s="393">
        <f>'2M - SGS'!AL78</f>
        <v>8.5237999999999994E-2</v>
      </c>
      <c r="AM78" s="393">
        <f>'2M - SGS'!AM78</f>
        <v>8.5109000000000004E-2</v>
      </c>
      <c r="AN78" s="393">
        <f>'2M - SGS'!AN78</f>
        <v>7.7715000000000006E-2</v>
      </c>
      <c r="AO78" s="393">
        <f>'2M - SGS'!AO78</f>
        <v>8.6136000000000004E-2</v>
      </c>
      <c r="AP78" s="393">
        <f>'2M - SGS'!AP78</f>
        <v>7.9796000000000006E-2</v>
      </c>
      <c r="AQ78" s="393">
        <f>'2M - SGS'!AQ78</f>
        <v>8.5334999999999994E-2</v>
      </c>
      <c r="AR78" s="393">
        <f>'2M - SGS'!AR78</f>
        <v>8.1994999999999998E-2</v>
      </c>
      <c r="AS78" s="393">
        <f>'2M - SGS'!AS78</f>
        <v>8.4098999999999993E-2</v>
      </c>
      <c r="AT78" s="393">
        <f>'2M - SGS'!AT78</f>
        <v>8.4198999999999996E-2</v>
      </c>
      <c r="AU78" s="393">
        <f>'2M - SGS'!AU78</f>
        <v>8.2512000000000002E-2</v>
      </c>
      <c r="AV78" s="393">
        <f>'2M - SGS'!AV78</f>
        <v>8.5277000000000006E-2</v>
      </c>
      <c r="AW78" s="393">
        <f>'2M - SGS'!AW78</f>
        <v>8.2588999999999996E-2</v>
      </c>
      <c r="AX78" s="393">
        <f>'2M - SGS'!AX78</f>
        <v>8.5237999999999994E-2</v>
      </c>
      <c r="AY78" s="393">
        <f>'2M - SGS'!AY78</f>
        <v>8.5109000000000004E-2</v>
      </c>
      <c r="AZ78" s="393">
        <f>'2M - SGS'!AZ78</f>
        <v>7.7715000000000006E-2</v>
      </c>
      <c r="BA78" s="393">
        <f>'2M - SGS'!BA78</f>
        <v>8.6136000000000004E-2</v>
      </c>
      <c r="BB78" s="393">
        <f>'2M - SGS'!BB78</f>
        <v>7.9796000000000006E-2</v>
      </c>
      <c r="BC78" s="393">
        <f>'2M - SGS'!BC78</f>
        <v>8.5334999999999994E-2</v>
      </c>
      <c r="BD78" s="393">
        <f>'2M - SGS'!BD78</f>
        <v>8.1994999999999998E-2</v>
      </c>
      <c r="BE78" s="393">
        <f>'2M - SGS'!BE78</f>
        <v>8.4098999999999993E-2</v>
      </c>
      <c r="BF78" s="393">
        <f>'2M - SGS'!BF78</f>
        <v>8.4198999999999996E-2</v>
      </c>
      <c r="BG78" s="393">
        <f>'2M - SGS'!BG78</f>
        <v>8.2512000000000002E-2</v>
      </c>
      <c r="BH78" s="393">
        <f>'2M - SGS'!BH78</f>
        <v>8.5277000000000006E-2</v>
      </c>
      <c r="BI78" s="393">
        <f>'2M - SGS'!BI78</f>
        <v>8.2588999999999996E-2</v>
      </c>
      <c r="BJ78" s="393">
        <f>'2M - SGS'!BJ78</f>
        <v>8.5237999999999994E-2</v>
      </c>
      <c r="BK78" s="393">
        <f>'2M - SGS'!BK78</f>
        <v>8.5109000000000004E-2</v>
      </c>
      <c r="BL78" s="393">
        <f>'2M - SGS'!BL78</f>
        <v>7.7715000000000006E-2</v>
      </c>
      <c r="BM78" s="393">
        <f>'2M - SGS'!BM78</f>
        <v>8.6136000000000004E-2</v>
      </c>
      <c r="BN78" s="393">
        <f>'2M - SGS'!BN78</f>
        <v>7.9796000000000006E-2</v>
      </c>
      <c r="BO78" s="393">
        <f>'2M - SGS'!BO78</f>
        <v>8.5334999999999994E-2</v>
      </c>
      <c r="BP78" s="393">
        <f>'2M - SGS'!BP78</f>
        <v>8.1994999999999998E-2</v>
      </c>
      <c r="BQ78" s="393">
        <f>'2M - SGS'!BQ78</f>
        <v>8.4098999999999993E-2</v>
      </c>
      <c r="BR78" s="393">
        <f>'2M - SGS'!BR78</f>
        <v>8.4198999999999996E-2</v>
      </c>
      <c r="BS78" s="393">
        <f>'2M - SGS'!BS78</f>
        <v>8.2512000000000002E-2</v>
      </c>
      <c r="BT78" s="393">
        <f>'2M - SGS'!BT78</f>
        <v>8.5277000000000006E-2</v>
      </c>
      <c r="BU78" s="393">
        <f>'2M - SGS'!BU78</f>
        <v>8.2588999999999996E-2</v>
      </c>
      <c r="BV78" s="393">
        <f>'2M - SGS'!BV78</f>
        <v>8.5237999999999994E-2</v>
      </c>
      <c r="BW78" s="393">
        <f>'2M - SGS'!BW78</f>
        <v>8.5109000000000004E-2</v>
      </c>
      <c r="BX78" s="393">
        <f>'2M - SGS'!BX78</f>
        <v>7.7715000000000006E-2</v>
      </c>
      <c r="BY78" s="393">
        <f>'2M - SGS'!BY78</f>
        <v>8.6136000000000004E-2</v>
      </c>
      <c r="BZ78" s="393">
        <f>'2M - SGS'!BZ78</f>
        <v>7.9796000000000006E-2</v>
      </c>
      <c r="CA78" s="393">
        <f>'2M - SGS'!CA78</f>
        <v>8.5334999999999994E-2</v>
      </c>
      <c r="CB78" s="393">
        <f>'2M - SGS'!CB78</f>
        <v>8.1994999999999998E-2</v>
      </c>
      <c r="CC78" s="393">
        <f>'2M - SGS'!CC78</f>
        <v>8.4098999999999993E-2</v>
      </c>
      <c r="CD78" s="393">
        <f>'2M - SGS'!CD78</f>
        <v>8.4198999999999996E-2</v>
      </c>
      <c r="CE78" s="393">
        <f>'2M - SGS'!CE78</f>
        <v>8.2512000000000002E-2</v>
      </c>
      <c r="CF78" s="393">
        <f>'2M - SGS'!CF78</f>
        <v>8.5277000000000006E-2</v>
      </c>
      <c r="CG78" s="393">
        <f>'2M - SGS'!CG78</f>
        <v>8.2588999999999996E-2</v>
      </c>
      <c r="CH78" s="394">
        <f>'2M - SGS'!CH78</f>
        <v>8.5237999999999994E-2</v>
      </c>
      <c r="CJ78" s="261">
        <f>SUM(C78:N78)</f>
        <v>1.0000000000000002</v>
      </c>
    </row>
    <row r="79" spans="1:88" ht="15.6" x14ac:dyDescent="0.3">
      <c r="A79" s="554"/>
      <c r="B79" s="14" t="str">
        <f t="shared" ref="B79:B90" si="76">B60</f>
        <v>Building Shell</v>
      </c>
      <c r="C79" s="393">
        <f>'2M - SGS'!C79</f>
        <v>0.107824</v>
      </c>
      <c r="D79" s="393">
        <f>'2M - SGS'!D79</f>
        <v>9.1051999999999994E-2</v>
      </c>
      <c r="E79" s="393">
        <f>'2M - SGS'!E79</f>
        <v>7.1135000000000004E-2</v>
      </c>
      <c r="F79" s="393">
        <f>'2M - SGS'!F79</f>
        <v>4.1179E-2</v>
      </c>
      <c r="G79" s="393">
        <f>'2M - SGS'!G79</f>
        <v>4.4423999999999998E-2</v>
      </c>
      <c r="H79" s="393">
        <f>'2M - SGS'!H79</f>
        <v>0.106128</v>
      </c>
      <c r="I79" s="393">
        <f>'2M - SGS'!I79</f>
        <v>0.14288100000000001</v>
      </c>
      <c r="J79" s="393">
        <f>'2M - SGS'!J79</f>
        <v>0.133494</v>
      </c>
      <c r="K79" s="393">
        <f>'2M - SGS'!K79</f>
        <v>5.781E-2</v>
      </c>
      <c r="L79" s="393">
        <f>'2M - SGS'!L79</f>
        <v>3.8018000000000003E-2</v>
      </c>
      <c r="M79" s="393">
        <f>'2M - SGS'!M79</f>
        <v>6.2103999999999999E-2</v>
      </c>
      <c r="N79" s="393">
        <f>'2M - SGS'!N79</f>
        <v>0.10395</v>
      </c>
      <c r="O79" s="393">
        <f>'2M - SGS'!O79</f>
        <v>0.107824</v>
      </c>
      <c r="P79" s="393">
        <f>'2M - SGS'!P79</f>
        <v>9.1051999999999994E-2</v>
      </c>
      <c r="Q79" s="393">
        <f>'2M - SGS'!Q79</f>
        <v>7.1135000000000004E-2</v>
      </c>
      <c r="R79" s="393">
        <f>'2M - SGS'!R79</f>
        <v>4.1179E-2</v>
      </c>
      <c r="S79" s="393">
        <f>'2M - SGS'!S79</f>
        <v>4.4423999999999998E-2</v>
      </c>
      <c r="T79" s="393">
        <f>'2M - SGS'!T79</f>
        <v>0.106128</v>
      </c>
      <c r="U79" s="393">
        <f>'2M - SGS'!U79</f>
        <v>0.14288100000000001</v>
      </c>
      <c r="V79" s="393">
        <f>'2M - SGS'!V79</f>
        <v>0.133494</v>
      </c>
      <c r="W79" s="393">
        <f>'2M - SGS'!W79</f>
        <v>5.781E-2</v>
      </c>
      <c r="X79" s="393">
        <f>'2M - SGS'!X79</f>
        <v>3.8018000000000003E-2</v>
      </c>
      <c r="Y79" s="393">
        <f>'2M - SGS'!Y79</f>
        <v>6.2103999999999999E-2</v>
      </c>
      <c r="Z79" s="393">
        <f>'2M - SGS'!Z79</f>
        <v>0.10395</v>
      </c>
      <c r="AA79" s="393">
        <f>'2M - SGS'!AA79</f>
        <v>0.107824</v>
      </c>
      <c r="AB79" s="393">
        <f>'2M - SGS'!AB79</f>
        <v>9.1051999999999994E-2</v>
      </c>
      <c r="AC79" s="393">
        <f>'2M - SGS'!AC79</f>
        <v>7.1135000000000004E-2</v>
      </c>
      <c r="AD79" s="393">
        <f>'2M - SGS'!AD79</f>
        <v>4.1179E-2</v>
      </c>
      <c r="AE79" s="393">
        <f>'2M - SGS'!AE79</f>
        <v>4.4423999999999998E-2</v>
      </c>
      <c r="AF79" s="393">
        <f>'2M - SGS'!AF79</f>
        <v>0.106128</v>
      </c>
      <c r="AG79" s="393">
        <f>'2M - SGS'!AG79</f>
        <v>0.14288100000000001</v>
      </c>
      <c r="AH79" s="393">
        <f>'2M - SGS'!AH79</f>
        <v>0.133494</v>
      </c>
      <c r="AI79" s="393">
        <f>'2M - SGS'!AI79</f>
        <v>5.781E-2</v>
      </c>
      <c r="AJ79" s="393">
        <f>'2M - SGS'!AJ79</f>
        <v>3.8018000000000003E-2</v>
      </c>
      <c r="AK79" s="393">
        <f>'2M - SGS'!AK79</f>
        <v>6.2103999999999999E-2</v>
      </c>
      <c r="AL79" s="393">
        <f>'2M - SGS'!AL79</f>
        <v>0.10395</v>
      </c>
      <c r="AM79" s="393">
        <f>'2M - SGS'!AM79</f>
        <v>0.107824</v>
      </c>
      <c r="AN79" s="393">
        <f>'2M - SGS'!AN79</f>
        <v>9.1051999999999994E-2</v>
      </c>
      <c r="AO79" s="393">
        <f>'2M - SGS'!AO79</f>
        <v>7.1135000000000004E-2</v>
      </c>
      <c r="AP79" s="393">
        <f>'2M - SGS'!AP79</f>
        <v>4.1179E-2</v>
      </c>
      <c r="AQ79" s="393">
        <f>'2M - SGS'!AQ79</f>
        <v>4.4423999999999998E-2</v>
      </c>
      <c r="AR79" s="393">
        <f>'2M - SGS'!AR79</f>
        <v>0.106128</v>
      </c>
      <c r="AS79" s="393">
        <f>'2M - SGS'!AS79</f>
        <v>0.14288100000000001</v>
      </c>
      <c r="AT79" s="393">
        <f>'2M - SGS'!AT79</f>
        <v>0.133494</v>
      </c>
      <c r="AU79" s="393">
        <f>'2M - SGS'!AU79</f>
        <v>5.781E-2</v>
      </c>
      <c r="AV79" s="393">
        <f>'2M - SGS'!AV79</f>
        <v>3.8018000000000003E-2</v>
      </c>
      <c r="AW79" s="393">
        <f>'2M - SGS'!AW79</f>
        <v>6.2103999999999999E-2</v>
      </c>
      <c r="AX79" s="393">
        <f>'2M - SGS'!AX79</f>
        <v>0.10395</v>
      </c>
      <c r="AY79" s="393">
        <f>'2M - SGS'!AY79</f>
        <v>0.107824</v>
      </c>
      <c r="AZ79" s="393">
        <f>'2M - SGS'!AZ79</f>
        <v>9.1051999999999994E-2</v>
      </c>
      <c r="BA79" s="393">
        <f>'2M - SGS'!BA79</f>
        <v>7.1135000000000004E-2</v>
      </c>
      <c r="BB79" s="393">
        <f>'2M - SGS'!BB79</f>
        <v>4.1179E-2</v>
      </c>
      <c r="BC79" s="393">
        <f>'2M - SGS'!BC79</f>
        <v>4.4423999999999998E-2</v>
      </c>
      <c r="BD79" s="393">
        <f>'2M - SGS'!BD79</f>
        <v>0.106128</v>
      </c>
      <c r="BE79" s="393">
        <f>'2M - SGS'!BE79</f>
        <v>0.14288100000000001</v>
      </c>
      <c r="BF79" s="393">
        <f>'2M - SGS'!BF79</f>
        <v>0.133494</v>
      </c>
      <c r="BG79" s="393">
        <f>'2M - SGS'!BG79</f>
        <v>5.781E-2</v>
      </c>
      <c r="BH79" s="393">
        <f>'2M - SGS'!BH79</f>
        <v>3.8018000000000003E-2</v>
      </c>
      <c r="BI79" s="393">
        <f>'2M - SGS'!BI79</f>
        <v>6.2103999999999999E-2</v>
      </c>
      <c r="BJ79" s="393">
        <f>'2M - SGS'!BJ79</f>
        <v>0.10395</v>
      </c>
      <c r="BK79" s="393">
        <f>'2M - SGS'!BK79</f>
        <v>0.107824</v>
      </c>
      <c r="BL79" s="393">
        <f>'2M - SGS'!BL79</f>
        <v>9.1051999999999994E-2</v>
      </c>
      <c r="BM79" s="393">
        <f>'2M - SGS'!BM79</f>
        <v>7.1135000000000004E-2</v>
      </c>
      <c r="BN79" s="393">
        <f>'2M - SGS'!BN79</f>
        <v>4.1179E-2</v>
      </c>
      <c r="BO79" s="393">
        <f>'2M - SGS'!BO79</f>
        <v>4.4423999999999998E-2</v>
      </c>
      <c r="BP79" s="393">
        <f>'2M - SGS'!BP79</f>
        <v>0.106128</v>
      </c>
      <c r="BQ79" s="393">
        <f>'2M - SGS'!BQ79</f>
        <v>0.14288100000000001</v>
      </c>
      <c r="BR79" s="393">
        <f>'2M - SGS'!BR79</f>
        <v>0.133494</v>
      </c>
      <c r="BS79" s="393">
        <f>'2M - SGS'!BS79</f>
        <v>5.781E-2</v>
      </c>
      <c r="BT79" s="393">
        <f>'2M - SGS'!BT79</f>
        <v>3.8018000000000003E-2</v>
      </c>
      <c r="BU79" s="393">
        <f>'2M - SGS'!BU79</f>
        <v>6.2103999999999999E-2</v>
      </c>
      <c r="BV79" s="393">
        <f>'2M - SGS'!BV79</f>
        <v>0.10395</v>
      </c>
      <c r="BW79" s="393">
        <f>'2M - SGS'!BW79</f>
        <v>0.107824</v>
      </c>
      <c r="BX79" s="393">
        <f>'2M - SGS'!BX79</f>
        <v>9.1051999999999994E-2</v>
      </c>
      <c r="BY79" s="393">
        <f>'2M - SGS'!BY79</f>
        <v>7.1135000000000004E-2</v>
      </c>
      <c r="BZ79" s="393">
        <f>'2M - SGS'!BZ79</f>
        <v>4.1179E-2</v>
      </c>
      <c r="CA79" s="393">
        <f>'2M - SGS'!CA79</f>
        <v>4.4423999999999998E-2</v>
      </c>
      <c r="CB79" s="393">
        <f>'2M - SGS'!CB79</f>
        <v>0.106128</v>
      </c>
      <c r="CC79" s="393">
        <f>'2M - SGS'!CC79</f>
        <v>0.14288100000000001</v>
      </c>
      <c r="CD79" s="393">
        <f>'2M - SGS'!CD79</f>
        <v>0.133494</v>
      </c>
      <c r="CE79" s="393">
        <f>'2M - SGS'!CE79</f>
        <v>5.781E-2</v>
      </c>
      <c r="CF79" s="393">
        <f>'2M - SGS'!CF79</f>
        <v>3.8018000000000003E-2</v>
      </c>
      <c r="CG79" s="393">
        <f>'2M - SGS'!CG79</f>
        <v>6.2103999999999999E-2</v>
      </c>
      <c r="CH79" s="394">
        <f>'2M - SGS'!CH79</f>
        <v>0.10395</v>
      </c>
      <c r="CJ79" s="261">
        <f t="shared" ref="CJ79:CJ90" si="77">SUM(C79:N79)</f>
        <v>0.99999900000000008</v>
      </c>
    </row>
    <row r="80" spans="1:88" ht="15.6" x14ac:dyDescent="0.3">
      <c r="A80" s="554"/>
      <c r="B80" s="14" t="str">
        <f t="shared" si="76"/>
        <v>Cooking</v>
      </c>
      <c r="C80" s="393">
        <f>'2M - SGS'!C80</f>
        <v>8.6096000000000006E-2</v>
      </c>
      <c r="D80" s="393">
        <f>'2M - SGS'!D80</f>
        <v>7.8608999999999998E-2</v>
      </c>
      <c r="E80" s="393">
        <f>'2M - SGS'!E80</f>
        <v>8.1547999999999995E-2</v>
      </c>
      <c r="F80" s="393">
        <f>'2M - SGS'!F80</f>
        <v>7.2947999999999999E-2</v>
      </c>
      <c r="G80" s="393">
        <f>'2M - SGS'!G80</f>
        <v>8.6277000000000006E-2</v>
      </c>
      <c r="H80" s="393">
        <f>'2M - SGS'!H80</f>
        <v>8.3294000000000007E-2</v>
      </c>
      <c r="I80" s="393">
        <f>'2M - SGS'!I80</f>
        <v>8.5859000000000005E-2</v>
      </c>
      <c r="J80" s="393">
        <f>'2M - SGS'!J80</f>
        <v>8.5885000000000003E-2</v>
      </c>
      <c r="K80" s="393">
        <f>'2M - SGS'!K80</f>
        <v>8.3474999999999994E-2</v>
      </c>
      <c r="L80" s="393">
        <f>'2M - SGS'!L80</f>
        <v>8.6262000000000005E-2</v>
      </c>
      <c r="M80" s="393">
        <f>'2M - SGS'!M80</f>
        <v>8.3496000000000001E-2</v>
      </c>
      <c r="N80" s="393">
        <f>'2M - SGS'!N80</f>
        <v>8.6250999999999994E-2</v>
      </c>
      <c r="O80" s="393">
        <f>'2M - SGS'!O80</f>
        <v>8.6096000000000006E-2</v>
      </c>
      <c r="P80" s="393">
        <f>'2M - SGS'!P80</f>
        <v>7.8608999999999998E-2</v>
      </c>
      <c r="Q80" s="393">
        <f>'2M - SGS'!Q80</f>
        <v>8.1547999999999995E-2</v>
      </c>
      <c r="R80" s="393">
        <f>'2M - SGS'!R80</f>
        <v>7.2947999999999999E-2</v>
      </c>
      <c r="S80" s="393">
        <f>'2M - SGS'!S80</f>
        <v>8.6277000000000006E-2</v>
      </c>
      <c r="T80" s="393">
        <f>'2M - SGS'!T80</f>
        <v>8.3294000000000007E-2</v>
      </c>
      <c r="U80" s="393">
        <f>'2M - SGS'!U80</f>
        <v>8.5859000000000005E-2</v>
      </c>
      <c r="V80" s="393">
        <f>'2M - SGS'!V80</f>
        <v>8.5885000000000003E-2</v>
      </c>
      <c r="W80" s="393">
        <f>'2M - SGS'!W80</f>
        <v>8.3474999999999994E-2</v>
      </c>
      <c r="X80" s="393">
        <f>'2M - SGS'!X80</f>
        <v>8.6262000000000005E-2</v>
      </c>
      <c r="Y80" s="393">
        <f>'2M - SGS'!Y80</f>
        <v>8.3496000000000001E-2</v>
      </c>
      <c r="Z80" s="393">
        <f>'2M - SGS'!Z80</f>
        <v>8.6250999999999994E-2</v>
      </c>
      <c r="AA80" s="393">
        <f>'2M - SGS'!AA80</f>
        <v>8.6096000000000006E-2</v>
      </c>
      <c r="AB80" s="393">
        <f>'2M - SGS'!AB80</f>
        <v>7.8608999999999998E-2</v>
      </c>
      <c r="AC80" s="393">
        <f>'2M - SGS'!AC80</f>
        <v>8.1547999999999995E-2</v>
      </c>
      <c r="AD80" s="393">
        <f>'2M - SGS'!AD80</f>
        <v>7.2947999999999999E-2</v>
      </c>
      <c r="AE80" s="393">
        <f>'2M - SGS'!AE80</f>
        <v>8.6277000000000006E-2</v>
      </c>
      <c r="AF80" s="393">
        <f>'2M - SGS'!AF80</f>
        <v>8.3294000000000007E-2</v>
      </c>
      <c r="AG80" s="393">
        <f>'2M - SGS'!AG80</f>
        <v>8.5859000000000005E-2</v>
      </c>
      <c r="AH80" s="393">
        <f>'2M - SGS'!AH80</f>
        <v>8.5885000000000003E-2</v>
      </c>
      <c r="AI80" s="393">
        <f>'2M - SGS'!AI80</f>
        <v>8.3474999999999994E-2</v>
      </c>
      <c r="AJ80" s="393">
        <f>'2M - SGS'!AJ80</f>
        <v>8.6262000000000005E-2</v>
      </c>
      <c r="AK80" s="393">
        <f>'2M - SGS'!AK80</f>
        <v>8.3496000000000001E-2</v>
      </c>
      <c r="AL80" s="393">
        <f>'2M - SGS'!AL80</f>
        <v>8.6250999999999994E-2</v>
      </c>
      <c r="AM80" s="393">
        <f>'2M - SGS'!AM80</f>
        <v>8.6096000000000006E-2</v>
      </c>
      <c r="AN80" s="393">
        <f>'2M - SGS'!AN80</f>
        <v>7.8608999999999998E-2</v>
      </c>
      <c r="AO80" s="393">
        <f>'2M - SGS'!AO80</f>
        <v>8.1547999999999995E-2</v>
      </c>
      <c r="AP80" s="393">
        <f>'2M - SGS'!AP80</f>
        <v>7.2947999999999999E-2</v>
      </c>
      <c r="AQ80" s="393">
        <f>'2M - SGS'!AQ80</f>
        <v>8.6277000000000006E-2</v>
      </c>
      <c r="AR80" s="393">
        <f>'2M - SGS'!AR80</f>
        <v>8.3294000000000007E-2</v>
      </c>
      <c r="AS80" s="393">
        <f>'2M - SGS'!AS80</f>
        <v>8.5859000000000005E-2</v>
      </c>
      <c r="AT80" s="393">
        <f>'2M - SGS'!AT80</f>
        <v>8.5885000000000003E-2</v>
      </c>
      <c r="AU80" s="393">
        <f>'2M - SGS'!AU80</f>
        <v>8.3474999999999994E-2</v>
      </c>
      <c r="AV80" s="393">
        <f>'2M - SGS'!AV80</f>
        <v>8.6262000000000005E-2</v>
      </c>
      <c r="AW80" s="393">
        <f>'2M - SGS'!AW80</f>
        <v>8.3496000000000001E-2</v>
      </c>
      <c r="AX80" s="393">
        <f>'2M - SGS'!AX80</f>
        <v>8.6250999999999994E-2</v>
      </c>
      <c r="AY80" s="393">
        <f>'2M - SGS'!AY80</f>
        <v>8.6096000000000006E-2</v>
      </c>
      <c r="AZ80" s="393">
        <f>'2M - SGS'!AZ80</f>
        <v>7.8608999999999998E-2</v>
      </c>
      <c r="BA80" s="393">
        <f>'2M - SGS'!BA80</f>
        <v>8.1547999999999995E-2</v>
      </c>
      <c r="BB80" s="393">
        <f>'2M - SGS'!BB80</f>
        <v>7.2947999999999999E-2</v>
      </c>
      <c r="BC80" s="393">
        <f>'2M - SGS'!BC80</f>
        <v>8.6277000000000006E-2</v>
      </c>
      <c r="BD80" s="393">
        <f>'2M - SGS'!BD80</f>
        <v>8.3294000000000007E-2</v>
      </c>
      <c r="BE80" s="393">
        <f>'2M - SGS'!BE80</f>
        <v>8.5859000000000005E-2</v>
      </c>
      <c r="BF80" s="393">
        <f>'2M - SGS'!BF80</f>
        <v>8.5885000000000003E-2</v>
      </c>
      <c r="BG80" s="393">
        <f>'2M - SGS'!BG80</f>
        <v>8.3474999999999994E-2</v>
      </c>
      <c r="BH80" s="393">
        <f>'2M - SGS'!BH80</f>
        <v>8.6262000000000005E-2</v>
      </c>
      <c r="BI80" s="393">
        <f>'2M - SGS'!BI80</f>
        <v>8.3496000000000001E-2</v>
      </c>
      <c r="BJ80" s="393">
        <f>'2M - SGS'!BJ80</f>
        <v>8.6250999999999994E-2</v>
      </c>
      <c r="BK80" s="393">
        <f>'2M - SGS'!BK80</f>
        <v>8.6096000000000006E-2</v>
      </c>
      <c r="BL80" s="393">
        <f>'2M - SGS'!BL80</f>
        <v>7.8608999999999998E-2</v>
      </c>
      <c r="BM80" s="393">
        <f>'2M - SGS'!BM80</f>
        <v>8.1547999999999995E-2</v>
      </c>
      <c r="BN80" s="393">
        <f>'2M - SGS'!BN80</f>
        <v>7.2947999999999999E-2</v>
      </c>
      <c r="BO80" s="393">
        <f>'2M - SGS'!BO80</f>
        <v>8.6277000000000006E-2</v>
      </c>
      <c r="BP80" s="393">
        <f>'2M - SGS'!BP80</f>
        <v>8.3294000000000007E-2</v>
      </c>
      <c r="BQ80" s="393">
        <f>'2M - SGS'!BQ80</f>
        <v>8.5859000000000005E-2</v>
      </c>
      <c r="BR80" s="393">
        <f>'2M - SGS'!BR80</f>
        <v>8.5885000000000003E-2</v>
      </c>
      <c r="BS80" s="393">
        <f>'2M - SGS'!BS80</f>
        <v>8.3474999999999994E-2</v>
      </c>
      <c r="BT80" s="393">
        <f>'2M - SGS'!BT80</f>
        <v>8.6262000000000005E-2</v>
      </c>
      <c r="BU80" s="393">
        <f>'2M - SGS'!BU80</f>
        <v>8.3496000000000001E-2</v>
      </c>
      <c r="BV80" s="393">
        <f>'2M - SGS'!BV80</f>
        <v>8.6250999999999994E-2</v>
      </c>
      <c r="BW80" s="393">
        <f>'2M - SGS'!BW80</f>
        <v>8.6096000000000006E-2</v>
      </c>
      <c r="BX80" s="393">
        <f>'2M - SGS'!BX80</f>
        <v>7.8608999999999998E-2</v>
      </c>
      <c r="BY80" s="393">
        <f>'2M - SGS'!BY80</f>
        <v>8.1547999999999995E-2</v>
      </c>
      <c r="BZ80" s="393">
        <f>'2M - SGS'!BZ80</f>
        <v>7.2947999999999999E-2</v>
      </c>
      <c r="CA80" s="393">
        <f>'2M - SGS'!CA80</f>
        <v>8.6277000000000006E-2</v>
      </c>
      <c r="CB80" s="393">
        <f>'2M - SGS'!CB80</f>
        <v>8.3294000000000007E-2</v>
      </c>
      <c r="CC80" s="393">
        <f>'2M - SGS'!CC80</f>
        <v>8.5859000000000005E-2</v>
      </c>
      <c r="CD80" s="393">
        <f>'2M - SGS'!CD80</f>
        <v>8.5885000000000003E-2</v>
      </c>
      <c r="CE80" s="393">
        <f>'2M - SGS'!CE80</f>
        <v>8.3474999999999994E-2</v>
      </c>
      <c r="CF80" s="393">
        <f>'2M - SGS'!CF80</f>
        <v>8.6262000000000005E-2</v>
      </c>
      <c r="CG80" s="393">
        <f>'2M - SGS'!CG80</f>
        <v>8.3496000000000001E-2</v>
      </c>
      <c r="CH80" s="394">
        <f>'2M - SGS'!CH80</f>
        <v>8.6250999999999994E-2</v>
      </c>
      <c r="CJ80" s="261">
        <f t="shared" si="77"/>
        <v>0.99999999999999989</v>
      </c>
    </row>
    <row r="81" spans="1:88" ht="15.6" x14ac:dyDescent="0.3">
      <c r="A81" s="554"/>
      <c r="B81" s="14" t="str">
        <f t="shared" si="76"/>
        <v>Cooling</v>
      </c>
      <c r="C81" s="393">
        <f>'2M - SGS'!C81</f>
        <v>6.0000000000000002E-6</v>
      </c>
      <c r="D81" s="393">
        <f>'2M - SGS'!D81</f>
        <v>2.4699999999999999E-4</v>
      </c>
      <c r="E81" s="393">
        <f>'2M - SGS'!E81</f>
        <v>7.2360000000000002E-3</v>
      </c>
      <c r="F81" s="393">
        <f>'2M - SGS'!F81</f>
        <v>2.1690999999999998E-2</v>
      </c>
      <c r="G81" s="393">
        <f>'2M - SGS'!G81</f>
        <v>6.2979999999999994E-2</v>
      </c>
      <c r="H81" s="393">
        <f>'2M - SGS'!H81</f>
        <v>0.21317</v>
      </c>
      <c r="I81" s="393">
        <f>'2M - SGS'!I81</f>
        <v>0.29002899999999998</v>
      </c>
      <c r="J81" s="393">
        <f>'2M - SGS'!J81</f>
        <v>0.270206</v>
      </c>
      <c r="K81" s="393">
        <f>'2M - SGS'!K81</f>
        <v>0.108695</v>
      </c>
      <c r="L81" s="393">
        <f>'2M - SGS'!L81</f>
        <v>1.9643000000000001E-2</v>
      </c>
      <c r="M81" s="393">
        <f>'2M - SGS'!M81</f>
        <v>6.0299999999999998E-3</v>
      </c>
      <c r="N81" s="393">
        <f>'2M - SGS'!N81</f>
        <v>6.3999999999999997E-5</v>
      </c>
      <c r="O81" s="393">
        <f>'2M - SGS'!O81</f>
        <v>6.0000000000000002E-6</v>
      </c>
      <c r="P81" s="393">
        <f>'2M - SGS'!P81</f>
        <v>2.4699999999999999E-4</v>
      </c>
      <c r="Q81" s="393">
        <f>'2M - SGS'!Q81</f>
        <v>7.2360000000000002E-3</v>
      </c>
      <c r="R81" s="393">
        <f>'2M - SGS'!R81</f>
        <v>2.1690999999999998E-2</v>
      </c>
      <c r="S81" s="393">
        <f>'2M - SGS'!S81</f>
        <v>6.2979999999999994E-2</v>
      </c>
      <c r="T81" s="393">
        <f>'2M - SGS'!T81</f>
        <v>0.21317</v>
      </c>
      <c r="U81" s="393">
        <f>'2M - SGS'!U81</f>
        <v>0.29002899999999998</v>
      </c>
      <c r="V81" s="393">
        <f>'2M - SGS'!V81</f>
        <v>0.270206</v>
      </c>
      <c r="W81" s="393">
        <f>'2M - SGS'!W81</f>
        <v>0.108695</v>
      </c>
      <c r="X81" s="393">
        <f>'2M - SGS'!X81</f>
        <v>1.9643000000000001E-2</v>
      </c>
      <c r="Y81" s="393">
        <f>'2M - SGS'!Y81</f>
        <v>6.0299999999999998E-3</v>
      </c>
      <c r="Z81" s="393">
        <f>'2M - SGS'!Z81</f>
        <v>6.3999999999999997E-5</v>
      </c>
      <c r="AA81" s="393">
        <f>'2M - SGS'!AA81</f>
        <v>6.0000000000000002E-6</v>
      </c>
      <c r="AB81" s="393">
        <f>'2M - SGS'!AB81</f>
        <v>2.4699999999999999E-4</v>
      </c>
      <c r="AC81" s="393">
        <f>'2M - SGS'!AC81</f>
        <v>7.2360000000000002E-3</v>
      </c>
      <c r="AD81" s="393">
        <f>'2M - SGS'!AD81</f>
        <v>2.1690999999999998E-2</v>
      </c>
      <c r="AE81" s="393">
        <f>'2M - SGS'!AE81</f>
        <v>6.2979999999999994E-2</v>
      </c>
      <c r="AF81" s="393">
        <f>'2M - SGS'!AF81</f>
        <v>0.21317</v>
      </c>
      <c r="AG81" s="393">
        <f>'2M - SGS'!AG81</f>
        <v>0.29002899999999998</v>
      </c>
      <c r="AH81" s="393">
        <f>'2M - SGS'!AH81</f>
        <v>0.270206</v>
      </c>
      <c r="AI81" s="393">
        <f>'2M - SGS'!AI81</f>
        <v>0.108695</v>
      </c>
      <c r="AJ81" s="393">
        <f>'2M - SGS'!AJ81</f>
        <v>1.9643000000000001E-2</v>
      </c>
      <c r="AK81" s="393">
        <f>'2M - SGS'!AK81</f>
        <v>6.0299999999999998E-3</v>
      </c>
      <c r="AL81" s="393">
        <f>'2M - SGS'!AL81</f>
        <v>6.3999999999999997E-5</v>
      </c>
      <c r="AM81" s="393">
        <f>'2M - SGS'!AM81</f>
        <v>6.0000000000000002E-6</v>
      </c>
      <c r="AN81" s="393">
        <f>'2M - SGS'!AN81</f>
        <v>2.4699999999999999E-4</v>
      </c>
      <c r="AO81" s="393">
        <f>'2M - SGS'!AO81</f>
        <v>7.2360000000000002E-3</v>
      </c>
      <c r="AP81" s="393">
        <f>'2M - SGS'!AP81</f>
        <v>2.1690999999999998E-2</v>
      </c>
      <c r="AQ81" s="393">
        <f>'2M - SGS'!AQ81</f>
        <v>6.2979999999999994E-2</v>
      </c>
      <c r="AR81" s="393">
        <f>'2M - SGS'!AR81</f>
        <v>0.21317</v>
      </c>
      <c r="AS81" s="393">
        <f>'2M - SGS'!AS81</f>
        <v>0.29002899999999998</v>
      </c>
      <c r="AT81" s="393">
        <f>'2M - SGS'!AT81</f>
        <v>0.270206</v>
      </c>
      <c r="AU81" s="393">
        <f>'2M - SGS'!AU81</f>
        <v>0.108695</v>
      </c>
      <c r="AV81" s="393">
        <f>'2M - SGS'!AV81</f>
        <v>1.9643000000000001E-2</v>
      </c>
      <c r="AW81" s="393">
        <f>'2M - SGS'!AW81</f>
        <v>6.0299999999999998E-3</v>
      </c>
      <c r="AX81" s="393">
        <f>'2M - SGS'!AX81</f>
        <v>6.3999999999999997E-5</v>
      </c>
      <c r="AY81" s="393">
        <f>'2M - SGS'!AY81</f>
        <v>6.0000000000000002E-6</v>
      </c>
      <c r="AZ81" s="393">
        <f>'2M - SGS'!AZ81</f>
        <v>2.4699999999999999E-4</v>
      </c>
      <c r="BA81" s="393">
        <f>'2M - SGS'!BA81</f>
        <v>7.2360000000000002E-3</v>
      </c>
      <c r="BB81" s="393">
        <f>'2M - SGS'!BB81</f>
        <v>2.1690999999999998E-2</v>
      </c>
      <c r="BC81" s="393">
        <f>'2M - SGS'!BC81</f>
        <v>6.2979999999999994E-2</v>
      </c>
      <c r="BD81" s="393">
        <f>'2M - SGS'!BD81</f>
        <v>0.21317</v>
      </c>
      <c r="BE81" s="393">
        <f>'2M - SGS'!BE81</f>
        <v>0.29002899999999998</v>
      </c>
      <c r="BF81" s="393">
        <f>'2M - SGS'!BF81</f>
        <v>0.270206</v>
      </c>
      <c r="BG81" s="393">
        <f>'2M - SGS'!BG81</f>
        <v>0.108695</v>
      </c>
      <c r="BH81" s="393">
        <f>'2M - SGS'!BH81</f>
        <v>1.9643000000000001E-2</v>
      </c>
      <c r="BI81" s="393">
        <f>'2M - SGS'!BI81</f>
        <v>6.0299999999999998E-3</v>
      </c>
      <c r="BJ81" s="393">
        <f>'2M - SGS'!BJ81</f>
        <v>6.3999999999999997E-5</v>
      </c>
      <c r="BK81" s="393">
        <f>'2M - SGS'!BK81</f>
        <v>6.0000000000000002E-6</v>
      </c>
      <c r="BL81" s="393">
        <f>'2M - SGS'!BL81</f>
        <v>2.4699999999999999E-4</v>
      </c>
      <c r="BM81" s="393">
        <f>'2M - SGS'!BM81</f>
        <v>7.2360000000000002E-3</v>
      </c>
      <c r="BN81" s="393">
        <f>'2M - SGS'!BN81</f>
        <v>2.1690999999999998E-2</v>
      </c>
      <c r="BO81" s="393">
        <f>'2M - SGS'!BO81</f>
        <v>6.2979999999999994E-2</v>
      </c>
      <c r="BP81" s="393">
        <f>'2M - SGS'!BP81</f>
        <v>0.21317</v>
      </c>
      <c r="BQ81" s="393">
        <f>'2M - SGS'!BQ81</f>
        <v>0.29002899999999998</v>
      </c>
      <c r="BR81" s="393">
        <f>'2M - SGS'!BR81</f>
        <v>0.270206</v>
      </c>
      <c r="BS81" s="393">
        <f>'2M - SGS'!BS81</f>
        <v>0.108695</v>
      </c>
      <c r="BT81" s="393">
        <f>'2M - SGS'!BT81</f>
        <v>1.9643000000000001E-2</v>
      </c>
      <c r="BU81" s="393">
        <f>'2M - SGS'!BU81</f>
        <v>6.0299999999999998E-3</v>
      </c>
      <c r="BV81" s="393">
        <f>'2M - SGS'!BV81</f>
        <v>6.3999999999999997E-5</v>
      </c>
      <c r="BW81" s="393">
        <f>'2M - SGS'!BW81</f>
        <v>6.0000000000000002E-6</v>
      </c>
      <c r="BX81" s="393">
        <f>'2M - SGS'!BX81</f>
        <v>2.4699999999999999E-4</v>
      </c>
      <c r="BY81" s="393">
        <f>'2M - SGS'!BY81</f>
        <v>7.2360000000000002E-3</v>
      </c>
      <c r="BZ81" s="393">
        <f>'2M - SGS'!BZ81</f>
        <v>2.1690999999999998E-2</v>
      </c>
      <c r="CA81" s="393">
        <f>'2M - SGS'!CA81</f>
        <v>6.2979999999999994E-2</v>
      </c>
      <c r="CB81" s="393">
        <f>'2M - SGS'!CB81</f>
        <v>0.21317</v>
      </c>
      <c r="CC81" s="393">
        <f>'2M - SGS'!CC81</f>
        <v>0.29002899999999998</v>
      </c>
      <c r="CD81" s="393">
        <f>'2M - SGS'!CD81</f>
        <v>0.270206</v>
      </c>
      <c r="CE81" s="393">
        <f>'2M - SGS'!CE81</f>
        <v>0.108695</v>
      </c>
      <c r="CF81" s="393">
        <f>'2M - SGS'!CF81</f>
        <v>1.9643000000000001E-2</v>
      </c>
      <c r="CG81" s="393">
        <f>'2M - SGS'!CG81</f>
        <v>6.0299999999999998E-3</v>
      </c>
      <c r="CH81" s="394">
        <f>'2M - SGS'!CH81</f>
        <v>6.3999999999999997E-5</v>
      </c>
      <c r="CJ81" s="261">
        <f t="shared" si="77"/>
        <v>0.9999969999999998</v>
      </c>
    </row>
    <row r="82" spans="1:88" ht="15.6" x14ac:dyDescent="0.3">
      <c r="A82" s="554"/>
      <c r="B82" s="14" t="str">
        <f t="shared" si="76"/>
        <v>Ext Lighting</v>
      </c>
      <c r="C82" s="393">
        <f>'2M - SGS'!C82</f>
        <v>0.106265</v>
      </c>
      <c r="D82" s="393">
        <f>'2M - SGS'!D82</f>
        <v>8.2161999999999999E-2</v>
      </c>
      <c r="E82" s="393">
        <f>'2M - SGS'!E82</f>
        <v>7.0887000000000006E-2</v>
      </c>
      <c r="F82" s="393">
        <f>'2M - SGS'!F82</f>
        <v>6.8145999999999998E-2</v>
      </c>
      <c r="G82" s="393">
        <f>'2M - SGS'!G82</f>
        <v>8.1852999999999995E-2</v>
      </c>
      <c r="H82" s="393">
        <f>'2M - SGS'!H82</f>
        <v>6.7163E-2</v>
      </c>
      <c r="I82" s="393">
        <f>'2M - SGS'!I82</f>
        <v>8.6751999999999996E-2</v>
      </c>
      <c r="J82" s="393">
        <f>'2M - SGS'!J82</f>
        <v>6.9401000000000004E-2</v>
      </c>
      <c r="K82" s="393">
        <f>'2M - SGS'!K82</f>
        <v>8.2907999999999996E-2</v>
      </c>
      <c r="L82" s="393">
        <f>'2M - SGS'!L82</f>
        <v>0.100507</v>
      </c>
      <c r="M82" s="393">
        <f>'2M - SGS'!M82</f>
        <v>8.7251999999999996E-2</v>
      </c>
      <c r="N82" s="393">
        <f>'2M - SGS'!N82</f>
        <v>9.6703999999999998E-2</v>
      </c>
      <c r="O82" s="393">
        <f>'2M - SGS'!O82</f>
        <v>0.106265</v>
      </c>
      <c r="P82" s="393">
        <f>'2M - SGS'!P82</f>
        <v>8.2161999999999999E-2</v>
      </c>
      <c r="Q82" s="393">
        <f>'2M - SGS'!Q82</f>
        <v>7.0887000000000006E-2</v>
      </c>
      <c r="R82" s="393">
        <f>'2M - SGS'!R82</f>
        <v>6.8145999999999998E-2</v>
      </c>
      <c r="S82" s="393">
        <f>'2M - SGS'!S82</f>
        <v>8.1852999999999995E-2</v>
      </c>
      <c r="T82" s="393">
        <f>'2M - SGS'!T82</f>
        <v>6.7163E-2</v>
      </c>
      <c r="U82" s="393">
        <f>'2M - SGS'!U82</f>
        <v>8.6751999999999996E-2</v>
      </c>
      <c r="V82" s="393">
        <f>'2M - SGS'!V82</f>
        <v>6.9401000000000004E-2</v>
      </c>
      <c r="W82" s="393">
        <f>'2M - SGS'!W82</f>
        <v>8.2907999999999996E-2</v>
      </c>
      <c r="X82" s="393">
        <f>'2M - SGS'!X82</f>
        <v>0.100507</v>
      </c>
      <c r="Y82" s="393">
        <f>'2M - SGS'!Y82</f>
        <v>8.7251999999999996E-2</v>
      </c>
      <c r="Z82" s="393">
        <f>'2M - SGS'!Z82</f>
        <v>9.6703999999999998E-2</v>
      </c>
      <c r="AA82" s="393">
        <f>'2M - SGS'!AA82</f>
        <v>0.106265</v>
      </c>
      <c r="AB82" s="393">
        <f>'2M - SGS'!AB82</f>
        <v>8.2161999999999999E-2</v>
      </c>
      <c r="AC82" s="393">
        <f>'2M - SGS'!AC82</f>
        <v>7.0887000000000006E-2</v>
      </c>
      <c r="AD82" s="393">
        <f>'2M - SGS'!AD82</f>
        <v>6.8145999999999998E-2</v>
      </c>
      <c r="AE82" s="393">
        <f>'2M - SGS'!AE82</f>
        <v>8.1852999999999995E-2</v>
      </c>
      <c r="AF82" s="393">
        <f>'2M - SGS'!AF82</f>
        <v>6.7163E-2</v>
      </c>
      <c r="AG82" s="393">
        <f>'2M - SGS'!AG82</f>
        <v>8.6751999999999996E-2</v>
      </c>
      <c r="AH82" s="393">
        <f>'2M - SGS'!AH82</f>
        <v>6.9401000000000004E-2</v>
      </c>
      <c r="AI82" s="393">
        <f>'2M - SGS'!AI82</f>
        <v>8.2907999999999996E-2</v>
      </c>
      <c r="AJ82" s="393">
        <f>'2M - SGS'!AJ82</f>
        <v>0.100507</v>
      </c>
      <c r="AK82" s="393">
        <f>'2M - SGS'!AK82</f>
        <v>8.7251999999999996E-2</v>
      </c>
      <c r="AL82" s="393">
        <f>'2M - SGS'!AL82</f>
        <v>9.6703999999999998E-2</v>
      </c>
      <c r="AM82" s="393">
        <f>'2M - SGS'!AM82</f>
        <v>0.106265</v>
      </c>
      <c r="AN82" s="393">
        <f>'2M - SGS'!AN82</f>
        <v>8.2161999999999999E-2</v>
      </c>
      <c r="AO82" s="393">
        <f>'2M - SGS'!AO82</f>
        <v>7.0887000000000006E-2</v>
      </c>
      <c r="AP82" s="393">
        <f>'2M - SGS'!AP82</f>
        <v>6.8145999999999998E-2</v>
      </c>
      <c r="AQ82" s="393">
        <f>'2M - SGS'!AQ82</f>
        <v>8.1852999999999995E-2</v>
      </c>
      <c r="AR82" s="393">
        <f>'2M - SGS'!AR82</f>
        <v>6.7163E-2</v>
      </c>
      <c r="AS82" s="393">
        <f>'2M - SGS'!AS82</f>
        <v>8.6751999999999996E-2</v>
      </c>
      <c r="AT82" s="393">
        <f>'2M - SGS'!AT82</f>
        <v>6.9401000000000004E-2</v>
      </c>
      <c r="AU82" s="393">
        <f>'2M - SGS'!AU82</f>
        <v>8.2907999999999996E-2</v>
      </c>
      <c r="AV82" s="393">
        <f>'2M - SGS'!AV82</f>
        <v>0.100507</v>
      </c>
      <c r="AW82" s="393">
        <f>'2M - SGS'!AW82</f>
        <v>8.7251999999999996E-2</v>
      </c>
      <c r="AX82" s="393">
        <f>'2M - SGS'!AX82</f>
        <v>9.6703999999999998E-2</v>
      </c>
      <c r="AY82" s="393">
        <f>'2M - SGS'!AY82</f>
        <v>0.106265</v>
      </c>
      <c r="AZ82" s="393">
        <f>'2M - SGS'!AZ82</f>
        <v>8.2161999999999999E-2</v>
      </c>
      <c r="BA82" s="393">
        <f>'2M - SGS'!BA82</f>
        <v>7.0887000000000006E-2</v>
      </c>
      <c r="BB82" s="393">
        <f>'2M - SGS'!BB82</f>
        <v>6.8145999999999998E-2</v>
      </c>
      <c r="BC82" s="393">
        <f>'2M - SGS'!BC82</f>
        <v>8.1852999999999995E-2</v>
      </c>
      <c r="BD82" s="393">
        <f>'2M - SGS'!BD82</f>
        <v>6.7163E-2</v>
      </c>
      <c r="BE82" s="393">
        <f>'2M - SGS'!BE82</f>
        <v>8.6751999999999996E-2</v>
      </c>
      <c r="BF82" s="393">
        <f>'2M - SGS'!BF82</f>
        <v>6.9401000000000004E-2</v>
      </c>
      <c r="BG82" s="393">
        <f>'2M - SGS'!BG82</f>
        <v>8.2907999999999996E-2</v>
      </c>
      <c r="BH82" s="393">
        <f>'2M - SGS'!BH82</f>
        <v>0.100507</v>
      </c>
      <c r="BI82" s="393">
        <f>'2M - SGS'!BI82</f>
        <v>8.7251999999999996E-2</v>
      </c>
      <c r="BJ82" s="393">
        <f>'2M - SGS'!BJ82</f>
        <v>9.6703999999999998E-2</v>
      </c>
      <c r="BK82" s="393">
        <f>'2M - SGS'!BK82</f>
        <v>0.106265</v>
      </c>
      <c r="BL82" s="393">
        <f>'2M - SGS'!BL82</f>
        <v>8.2161999999999999E-2</v>
      </c>
      <c r="BM82" s="393">
        <f>'2M - SGS'!BM82</f>
        <v>7.0887000000000006E-2</v>
      </c>
      <c r="BN82" s="393">
        <f>'2M - SGS'!BN82</f>
        <v>6.8145999999999998E-2</v>
      </c>
      <c r="BO82" s="393">
        <f>'2M - SGS'!BO82</f>
        <v>8.1852999999999995E-2</v>
      </c>
      <c r="BP82" s="393">
        <f>'2M - SGS'!BP82</f>
        <v>6.7163E-2</v>
      </c>
      <c r="BQ82" s="393">
        <f>'2M - SGS'!BQ82</f>
        <v>8.6751999999999996E-2</v>
      </c>
      <c r="BR82" s="393">
        <f>'2M - SGS'!BR82</f>
        <v>6.9401000000000004E-2</v>
      </c>
      <c r="BS82" s="393">
        <f>'2M - SGS'!BS82</f>
        <v>8.2907999999999996E-2</v>
      </c>
      <c r="BT82" s="393">
        <f>'2M - SGS'!BT82</f>
        <v>0.100507</v>
      </c>
      <c r="BU82" s="393">
        <f>'2M - SGS'!BU82</f>
        <v>8.7251999999999996E-2</v>
      </c>
      <c r="BV82" s="393">
        <f>'2M - SGS'!BV82</f>
        <v>9.6703999999999998E-2</v>
      </c>
      <c r="BW82" s="393">
        <f>'2M - SGS'!BW82</f>
        <v>0.106265</v>
      </c>
      <c r="BX82" s="393">
        <f>'2M - SGS'!BX82</f>
        <v>8.2161999999999999E-2</v>
      </c>
      <c r="BY82" s="393">
        <f>'2M - SGS'!BY82</f>
        <v>7.0887000000000006E-2</v>
      </c>
      <c r="BZ82" s="393">
        <f>'2M - SGS'!BZ82</f>
        <v>6.8145999999999998E-2</v>
      </c>
      <c r="CA82" s="393">
        <f>'2M - SGS'!CA82</f>
        <v>8.1852999999999995E-2</v>
      </c>
      <c r="CB82" s="393">
        <f>'2M - SGS'!CB82</f>
        <v>6.7163E-2</v>
      </c>
      <c r="CC82" s="393">
        <f>'2M - SGS'!CC82</f>
        <v>8.6751999999999996E-2</v>
      </c>
      <c r="CD82" s="393">
        <f>'2M - SGS'!CD82</f>
        <v>6.9401000000000004E-2</v>
      </c>
      <c r="CE82" s="393">
        <f>'2M - SGS'!CE82</f>
        <v>8.2907999999999996E-2</v>
      </c>
      <c r="CF82" s="393">
        <f>'2M - SGS'!CF82</f>
        <v>0.100507</v>
      </c>
      <c r="CG82" s="393">
        <f>'2M - SGS'!CG82</f>
        <v>8.7251999999999996E-2</v>
      </c>
      <c r="CH82" s="394">
        <f>'2M - SGS'!CH82</f>
        <v>9.6703999999999998E-2</v>
      </c>
      <c r="CJ82" s="261">
        <f t="shared" si="77"/>
        <v>1</v>
      </c>
    </row>
    <row r="83" spans="1:88" ht="15.6" x14ac:dyDescent="0.3">
      <c r="A83" s="554"/>
      <c r="B83" s="14" t="str">
        <f t="shared" si="76"/>
        <v>Heating</v>
      </c>
      <c r="C83" s="393">
        <f>'2M - SGS'!C83</f>
        <v>0.210397</v>
      </c>
      <c r="D83" s="393">
        <f>'2M - SGS'!D83</f>
        <v>0.17743600000000001</v>
      </c>
      <c r="E83" s="393">
        <f>'2M - SGS'!E83</f>
        <v>0.13192400000000001</v>
      </c>
      <c r="F83" s="393">
        <f>'2M - SGS'!F83</f>
        <v>5.9718E-2</v>
      </c>
      <c r="G83" s="393">
        <f>'2M - SGS'!G83</f>
        <v>2.6769000000000001E-2</v>
      </c>
      <c r="H83" s="393">
        <f>'2M - SGS'!H83</f>
        <v>4.2950000000000002E-3</v>
      </c>
      <c r="I83" s="393">
        <f>'2M - SGS'!I83</f>
        <v>2.895E-3</v>
      </c>
      <c r="J83" s="393">
        <f>'2M - SGS'!J83</f>
        <v>3.4320000000000002E-3</v>
      </c>
      <c r="K83" s="393">
        <f>'2M - SGS'!K83</f>
        <v>9.4020000000000006E-3</v>
      </c>
      <c r="L83" s="393">
        <f>'2M - SGS'!L83</f>
        <v>5.5496999999999998E-2</v>
      </c>
      <c r="M83" s="393">
        <f>'2M - SGS'!M83</f>
        <v>0.115452</v>
      </c>
      <c r="N83" s="393">
        <f>'2M - SGS'!N83</f>
        <v>0.20278099999999999</v>
      </c>
      <c r="O83" s="393">
        <f>'2M - SGS'!O83</f>
        <v>0.210397</v>
      </c>
      <c r="P83" s="393">
        <f>'2M - SGS'!P83</f>
        <v>0.17743600000000001</v>
      </c>
      <c r="Q83" s="393">
        <f>'2M - SGS'!Q83</f>
        <v>0.13192400000000001</v>
      </c>
      <c r="R83" s="393">
        <f>'2M - SGS'!R83</f>
        <v>5.9718E-2</v>
      </c>
      <c r="S83" s="393">
        <f>'2M - SGS'!S83</f>
        <v>2.6769000000000001E-2</v>
      </c>
      <c r="T83" s="393">
        <f>'2M - SGS'!T83</f>
        <v>4.2950000000000002E-3</v>
      </c>
      <c r="U83" s="393">
        <f>'2M - SGS'!U83</f>
        <v>2.895E-3</v>
      </c>
      <c r="V83" s="393">
        <f>'2M - SGS'!V83</f>
        <v>3.4320000000000002E-3</v>
      </c>
      <c r="W83" s="393">
        <f>'2M - SGS'!W83</f>
        <v>9.4020000000000006E-3</v>
      </c>
      <c r="X83" s="393">
        <f>'2M - SGS'!X83</f>
        <v>5.5496999999999998E-2</v>
      </c>
      <c r="Y83" s="393">
        <f>'2M - SGS'!Y83</f>
        <v>0.115452</v>
      </c>
      <c r="Z83" s="393">
        <f>'2M - SGS'!Z83</f>
        <v>0.20278099999999999</v>
      </c>
      <c r="AA83" s="393">
        <f>'2M - SGS'!AA83</f>
        <v>0.210397</v>
      </c>
      <c r="AB83" s="393">
        <f>'2M - SGS'!AB83</f>
        <v>0.17743600000000001</v>
      </c>
      <c r="AC83" s="393">
        <f>'2M - SGS'!AC83</f>
        <v>0.13192400000000001</v>
      </c>
      <c r="AD83" s="393">
        <f>'2M - SGS'!AD83</f>
        <v>5.9718E-2</v>
      </c>
      <c r="AE83" s="393">
        <f>'2M - SGS'!AE83</f>
        <v>2.6769000000000001E-2</v>
      </c>
      <c r="AF83" s="393">
        <f>'2M - SGS'!AF83</f>
        <v>4.2950000000000002E-3</v>
      </c>
      <c r="AG83" s="393">
        <f>'2M - SGS'!AG83</f>
        <v>2.895E-3</v>
      </c>
      <c r="AH83" s="393">
        <f>'2M - SGS'!AH83</f>
        <v>3.4320000000000002E-3</v>
      </c>
      <c r="AI83" s="393">
        <f>'2M - SGS'!AI83</f>
        <v>9.4020000000000006E-3</v>
      </c>
      <c r="AJ83" s="393">
        <f>'2M - SGS'!AJ83</f>
        <v>5.5496999999999998E-2</v>
      </c>
      <c r="AK83" s="393">
        <f>'2M - SGS'!AK83</f>
        <v>0.115452</v>
      </c>
      <c r="AL83" s="393">
        <f>'2M - SGS'!AL83</f>
        <v>0.20278099999999999</v>
      </c>
      <c r="AM83" s="393">
        <f>'2M - SGS'!AM83</f>
        <v>0.210397</v>
      </c>
      <c r="AN83" s="393">
        <f>'2M - SGS'!AN83</f>
        <v>0.17743600000000001</v>
      </c>
      <c r="AO83" s="393">
        <f>'2M - SGS'!AO83</f>
        <v>0.13192400000000001</v>
      </c>
      <c r="AP83" s="393">
        <f>'2M - SGS'!AP83</f>
        <v>5.9718E-2</v>
      </c>
      <c r="AQ83" s="393">
        <f>'2M - SGS'!AQ83</f>
        <v>2.6769000000000001E-2</v>
      </c>
      <c r="AR83" s="393">
        <f>'2M - SGS'!AR83</f>
        <v>4.2950000000000002E-3</v>
      </c>
      <c r="AS83" s="393">
        <f>'2M - SGS'!AS83</f>
        <v>2.895E-3</v>
      </c>
      <c r="AT83" s="393">
        <f>'2M - SGS'!AT83</f>
        <v>3.4320000000000002E-3</v>
      </c>
      <c r="AU83" s="393">
        <f>'2M - SGS'!AU83</f>
        <v>9.4020000000000006E-3</v>
      </c>
      <c r="AV83" s="393">
        <f>'2M - SGS'!AV83</f>
        <v>5.5496999999999998E-2</v>
      </c>
      <c r="AW83" s="393">
        <f>'2M - SGS'!AW83</f>
        <v>0.115452</v>
      </c>
      <c r="AX83" s="393">
        <f>'2M - SGS'!AX83</f>
        <v>0.20278099999999999</v>
      </c>
      <c r="AY83" s="393">
        <f>'2M - SGS'!AY83</f>
        <v>0.210397</v>
      </c>
      <c r="AZ83" s="393">
        <f>'2M - SGS'!AZ83</f>
        <v>0.17743600000000001</v>
      </c>
      <c r="BA83" s="393">
        <f>'2M - SGS'!BA83</f>
        <v>0.13192400000000001</v>
      </c>
      <c r="BB83" s="393">
        <f>'2M - SGS'!BB83</f>
        <v>5.9718E-2</v>
      </c>
      <c r="BC83" s="393">
        <f>'2M - SGS'!BC83</f>
        <v>2.6769000000000001E-2</v>
      </c>
      <c r="BD83" s="393">
        <f>'2M - SGS'!BD83</f>
        <v>4.2950000000000002E-3</v>
      </c>
      <c r="BE83" s="393">
        <f>'2M - SGS'!BE83</f>
        <v>2.895E-3</v>
      </c>
      <c r="BF83" s="393">
        <f>'2M - SGS'!BF83</f>
        <v>3.4320000000000002E-3</v>
      </c>
      <c r="BG83" s="393">
        <f>'2M - SGS'!BG83</f>
        <v>9.4020000000000006E-3</v>
      </c>
      <c r="BH83" s="393">
        <f>'2M - SGS'!BH83</f>
        <v>5.5496999999999998E-2</v>
      </c>
      <c r="BI83" s="393">
        <f>'2M - SGS'!BI83</f>
        <v>0.115452</v>
      </c>
      <c r="BJ83" s="393">
        <f>'2M - SGS'!BJ83</f>
        <v>0.20278099999999999</v>
      </c>
      <c r="BK83" s="393">
        <f>'2M - SGS'!BK83</f>
        <v>0.210397</v>
      </c>
      <c r="BL83" s="393">
        <f>'2M - SGS'!BL83</f>
        <v>0.17743600000000001</v>
      </c>
      <c r="BM83" s="393">
        <f>'2M - SGS'!BM83</f>
        <v>0.13192400000000001</v>
      </c>
      <c r="BN83" s="393">
        <f>'2M - SGS'!BN83</f>
        <v>5.9718E-2</v>
      </c>
      <c r="BO83" s="393">
        <f>'2M - SGS'!BO83</f>
        <v>2.6769000000000001E-2</v>
      </c>
      <c r="BP83" s="393">
        <f>'2M - SGS'!BP83</f>
        <v>4.2950000000000002E-3</v>
      </c>
      <c r="BQ83" s="393">
        <f>'2M - SGS'!BQ83</f>
        <v>2.895E-3</v>
      </c>
      <c r="BR83" s="393">
        <f>'2M - SGS'!BR83</f>
        <v>3.4320000000000002E-3</v>
      </c>
      <c r="BS83" s="393">
        <f>'2M - SGS'!BS83</f>
        <v>9.4020000000000006E-3</v>
      </c>
      <c r="BT83" s="393">
        <f>'2M - SGS'!BT83</f>
        <v>5.5496999999999998E-2</v>
      </c>
      <c r="BU83" s="393">
        <f>'2M - SGS'!BU83</f>
        <v>0.115452</v>
      </c>
      <c r="BV83" s="393">
        <f>'2M - SGS'!BV83</f>
        <v>0.20278099999999999</v>
      </c>
      <c r="BW83" s="393">
        <f>'2M - SGS'!BW83</f>
        <v>0.210397</v>
      </c>
      <c r="BX83" s="393">
        <f>'2M - SGS'!BX83</f>
        <v>0.17743600000000001</v>
      </c>
      <c r="BY83" s="393">
        <f>'2M - SGS'!BY83</f>
        <v>0.13192400000000001</v>
      </c>
      <c r="BZ83" s="393">
        <f>'2M - SGS'!BZ83</f>
        <v>5.9718E-2</v>
      </c>
      <c r="CA83" s="393">
        <f>'2M - SGS'!CA83</f>
        <v>2.6769000000000001E-2</v>
      </c>
      <c r="CB83" s="393">
        <f>'2M - SGS'!CB83</f>
        <v>4.2950000000000002E-3</v>
      </c>
      <c r="CC83" s="393">
        <f>'2M - SGS'!CC83</f>
        <v>2.895E-3</v>
      </c>
      <c r="CD83" s="393">
        <f>'2M - SGS'!CD83</f>
        <v>3.4320000000000002E-3</v>
      </c>
      <c r="CE83" s="393">
        <f>'2M - SGS'!CE83</f>
        <v>9.4020000000000006E-3</v>
      </c>
      <c r="CF83" s="393">
        <f>'2M - SGS'!CF83</f>
        <v>5.5496999999999998E-2</v>
      </c>
      <c r="CG83" s="393">
        <f>'2M - SGS'!CG83</f>
        <v>0.115452</v>
      </c>
      <c r="CH83" s="394">
        <f>'2M - SGS'!CH83</f>
        <v>0.20278099999999999</v>
      </c>
      <c r="CJ83" s="261">
        <f t="shared" si="77"/>
        <v>0.99999800000000016</v>
      </c>
    </row>
    <row r="84" spans="1:88" ht="15.6" x14ac:dyDescent="0.3">
      <c r="A84" s="554"/>
      <c r="B84" s="14" t="str">
        <f t="shared" si="76"/>
        <v>HVAC</v>
      </c>
      <c r="C84" s="393">
        <f>'2M - SGS'!C84</f>
        <v>0.107824</v>
      </c>
      <c r="D84" s="393">
        <f>'2M - SGS'!D84</f>
        <v>9.1051999999999994E-2</v>
      </c>
      <c r="E84" s="393">
        <f>'2M - SGS'!E84</f>
        <v>7.1135000000000004E-2</v>
      </c>
      <c r="F84" s="393">
        <f>'2M - SGS'!F84</f>
        <v>4.1179E-2</v>
      </c>
      <c r="G84" s="393">
        <f>'2M - SGS'!G84</f>
        <v>4.4423999999999998E-2</v>
      </c>
      <c r="H84" s="393">
        <f>'2M - SGS'!H84</f>
        <v>0.106128</v>
      </c>
      <c r="I84" s="393">
        <f>'2M - SGS'!I84</f>
        <v>0.14288100000000001</v>
      </c>
      <c r="J84" s="393">
        <f>'2M - SGS'!J84</f>
        <v>0.133494</v>
      </c>
      <c r="K84" s="393">
        <f>'2M - SGS'!K84</f>
        <v>5.781E-2</v>
      </c>
      <c r="L84" s="393">
        <f>'2M - SGS'!L84</f>
        <v>3.8018000000000003E-2</v>
      </c>
      <c r="M84" s="393">
        <f>'2M - SGS'!M84</f>
        <v>6.2103999999999999E-2</v>
      </c>
      <c r="N84" s="393">
        <f>'2M - SGS'!N84</f>
        <v>0.10395</v>
      </c>
      <c r="O84" s="393">
        <f>'2M - SGS'!O84</f>
        <v>0.107824</v>
      </c>
      <c r="P84" s="393">
        <f>'2M - SGS'!P84</f>
        <v>9.1051999999999994E-2</v>
      </c>
      <c r="Q84" s="393">
        <f>'2M - SGS'!Q84</f>
        <v>7.1135000000000004E-2</v>
      </c>
      <c r="R84" s="393">
        <f>'2M - SGS'!R84</f>
        <v>4.1179E-2</v>
      </c>
      <c r="S84" s="393">
        <f>'2M - SGS'!S84</f>
        <v>4.4423999999999998E-2</v>
      </c>
      <c r="T84" s="393">
        <f>'2M - SGS'!T84</f>
        <v>0.106128</v>
      </c>
      <c r="U84" s="393">
        <f>'2M - SGS'!U84</f>
        <v>0.14288100000000001</v>
      </c>
      <c r="V84" s="393">
        <f>'2M - SGS'!V84</f>
        <v>0.133494</v>
      </c>
      <c r="W84" s="393">
        <f>'2M - SGS'!W84</f>
        <v>5.781E-2</v>
      </c>
      <c r="X84" s="393">
        <f>'2M - SGS'!X84</f>
        <v>3.8018000000000003E-2</v>
      </c>
      <c r="Y84" s="393">
        <f>'2M - SGS'!Y84</f>
        <v>6.2103999999999999E-2</v>
      </c>
      <c r="Z84" s="393">
        <f>'2M - SGS'!Z84</f>
        <v>0.10395</v>
      </c>
      <c r="AA84" s="393">
        <f>'2M - SGS'!AA84</f>
        <v>0.107824</v>
      </c>
      <c r="AB84" s="393">
        <f>'2M - SGS'!AB84</f>
        <v>9.1051999999999994E-2</v>
      </c>
      <c r="AC84" s="393">
        <f>'2M - SGS'!AC84</f>
        <v>7.1135000000000004E-2</v>
      </c>
      <c r="AD84" s="393">
        <f>'2M - SGS'!AD84</f>
        <v>4.1179E-2</v>
      </c>
      <c r="AE84" s="393">
        <f>'2M - SGS'!AE84</f>
        <v>4.4423999999999998E-2</v>
      </c>
      <c r="AF84" s="393">
        <f>'2M - SGS'!AF84</f>
        <v>0.106128</v>
      </c>
      <c r="AG84" s="393">
        <f>'2M - SGS'!AG84</f>
        <v>0.14288100000000001</v>
      </c>
      <c r="AH84" s="393">
        <f>'2M - SGS'!AH84</f>
        <v>0.133494</v>
      </c>
      <c r="AI84" s="393">
        <f>'2M - SGS'!AI84</f>
        <v>5.781E-2</v>
      </c>
      <c r="AJ84" s="393">
        <f>'2M - SGS'!AJ84</f>
        <v>3.8018000000000003E-2</v>
      </c>
      <c r="AK84" s="393">
        <f>'2M - SGS'!AK84</f>
        <v>6.2103999999999999E-2</v>
      </c>
      <c r="AL84" s="393">
        <f>'2M - SGS'!AL84</f>
        <v>0.10395</v>
      </c>
      <c r="AM84" s="393">
        <f>'2M - SGS'!AM84</f>
        <v>0.107824</v>
      </c>
      <c r="AN84" s="393">
        <f>'2M - SGS'!AN84</f>
        <v>9.1051999999999994E-2</v>
      </c>
      <c r="AO84" s="393">
        <f>'2M - SGS'!AO84</f>
        <v>7.1135000000000004E-2</v>
      </c>
      <c r="AP84" s="393">
        <f>'2M - SGS'!AP84</f>
        <v>4.1179E-2</v>
      </c>
      <c r="AQ84" s="393">
        <f>'2M - SGS'!AQ84</f>
        <v>4.4423999999999998E-2</v>
      </c>
      <c r="AR84" s="393">
        <f>'2M - SGS'!AR84</f>
        <v>0.106128</v>
      </c>
      <c r="AS84" s="393">
        <f>'2M - SGS'!AS84</f>
        <v>0.14288100000000001</v>
      </c>
      <c r="AT84" s="393">
        <f>'2M - SGS'!AT84</f>
        <v>0.133494</v>
      </c>
      <c r="AU84" s="393">
        <f>'2M - SGS'!AU84</f>
        <v>5.781E-2</v>
      </c>
      <c r="AV84" s="393">
        <f>'2M - SGS'!AV84</f>
        <v>3.8018000000000003E-2</v>
      </c>
      <c r="AW84" s="393">
        <f>'2M - SGS'!AW84</f>
        <v>6.2103999999999999E-2</v>
      </c>
      <c r="AX84" s="393">
        <f>'2M - SGS'!AX84</f>
        <v>0.10395</v>
      </c>
      <c r="AY84" s="393">
        <f>'2M - SGS'!AY84</f>
        <v>0.107824</v>
      </c>
      <c r="AZ84" s="393">
        <f>'2M - SGS'!AZ84</f>
        <v>9.1051999999999994E-2</v>
      </c>
      <c r="BA84" s="393">
        <f>'2M - SGS'!BA84</f>
        <v>7.1135000000000004E-2</v>
      </c>
      <c r="BB84" s="393">
        <f>'2M - SGS'!BB84</f>
        <v>4.1179E-2</v>
      </c>
      <c r="BC84" s="393">
        <f>'2M - SGS'!BC84</f>
        <v>4.4423999999999998E-2</v>
      </c>
      <c r="BD84" s="393">
        <f>'2M - SGS'!BD84</f>
        <v>0.106128</v>
      </c>
      <c r="BE84" s="393">
        <f>'2M - SGS'!BE84</f>
        <v>0.14288100000000001</v>
      </c>
      <c r="BF84" s="393">
        <f>'2M - SGS'!BF84</f>
        <v>0.133494</v>
      </c>
      <c r="BG84" s="393">
        <f>'2M - SGS'!BG84</f>
        <v>5.781E-2</v>
      </c>
      <c r="BH84" s="393">
        <f>'2M - SGS'!BH84</f>
        <v>3.8018000000000003E-2</v>
      </c>
      <c r="BI84" s="393">
        <f>'2M - SGS'!BI84</f>
        <v>6.2103999999999999E-2</v>
      </c>
      <c r="BJ84" s="393">
        <f>'2M - SGS'!BJ84</f>
        <v>0.10395</v>
      </c>
      <c r="BK84" s="393">
        <f>'2M - SGS'!BK84</f>
        <v>0.107824</v>
      </c>
      <c r="BL84" s="393">
        <f>'2M - SGS'!BL84</f>
        <v>9.1051999999999994E-2</v>
      </c>
      <c r="BM84" s="393">
        <f>'2M - SGS'!BM84</f>
        <v>7.1135000000000004E-2</v>
      </c>
      <c r="BN84" s="393">
        <f>'2M - SGS'!BN84</f>
        <v>4.1179E-2</v>
      </c>
      <c r="BO84" s="393">
        <f>'2M - SGS'!BO84</f>
        <v>4.4423999999999998E-2</v>
      </c>
      <c r="BP84" s="393">
        <f>'2M - SGS'!BP84</f>
        <v>0.106128</v>
      </c>
      <c r="BQ84" s="393">
        <f>'2M - SGS'!BQ84</f>
        <v>0.14288100000000001</v>
      </c>
      <c r="BR84" s="393">
        <f>'2M - SGS'!BR84</f>
        <v>0.133494</v>
      </c>
      <c r="BS84" s="393">
        <f>'2M - SGS'!BS84</f>
        <v>5.781E-2</v>
      </c>
      <c r="BT84" s="393">
        <f>'2M - SGS'!BT84</f>
        <v>3.8018000000000003E-2</v>
      </c>
      <c r="BU84" s="393">
        <f>'2M - SGS'!BU84</f>
        <v>6.2103999999999999E-2</v>
      </c>
      <c r="BV84" s="393">
        <f>'2M - SGS'!BV84</f>
        <v>0.10395</v>
      </c>
      <c r="BW84" s="393">
        <f>'2M - SGS'!BW84</f>
        <v>0.107824</v>
      </c>
      <c r="BX84" s="393">
        <f>'2M - SGS'!BX84</f>
        <v>9.1051999999999994E-2</v>
      </c>
      <c r="BY84" s="393">
        <f>'2M - SGS'!BY84</f>
        <v>7.1135000000000004E-2</v>
      </c>
      <c r="BZ84" s="393">
        <f>'2M - SGS'!BZ84</f>
        <v>4.1179E-2</v>
      </c>
      <c r="CA84" s="393">
        <f>'2M - SGS'!CA84</f>
        <v>4.4423999999999998E-2</v>
      </c>
      <c r="CB84" s="393">
        <f>'2M - SGS'!CB84</f>
        <v>0.106128</v>
      </c>
      <c r="CC84" s="393">
        <f>'2M - SGS'!CC84</f>
        <v>0.14288100000000001</v>
      </c>
      <c r="CD84" s="393">
        <f>'2M - SGS'!CD84</f>
        <v>0.133494</v>
      </c>
      <c r="CE84" s="393">
        <f>'2M - SGS'!CE84</f>
        <v>5.781E-2</v>
      </c>
      <c r="CF84" s="393">
        <f>'2M - SGS'!CF84</f>
        <v>3.8018000000000003E-2</v>
      </c>
      <c r="CG84" s="393">
        <f>'2M - SGS'!CG84</f>
        <v>6.2103999999999999E-2</v>
      </c>
      <c r="CH84" s="394">
        <f>'2M - SGS'!CH84</f>
        <v>0.10395</v>
      </c>
      <c r="CJ84" s="261">
        <f t="shared" si="77"/>
        <v>0.99999900000000008</v>
      </c>
    </row>
    <row r="85" spans="1:88" ht="15.6" x14ac:dyDescent="0.3">
      <c r="A85" s="554"/>
      <c r="B85" s="14" t="str">
        <f t="shared" si="76"/>
        <v>Lighting</v>
      </c>
      <c r="C85" s="393">
        <f>'2M - SGS'!C85</f>
        <v>9.3563999999999994E-2</v>
      </c>
      <c r="D85" s="393">
        <f>'2M - SGS'!D85</f>
        <v>7.2162000000000004E-2</v>
      </c>
      <c r="E85" s="393">
        <f>'2M - SGS'!E85</f>
        <v>7.8372999999999998E-2</v>
      </c>
      <c r="F85" s="393">
        <f>'2M - SGS'!F85</f>
        <v>7.6534000000000005E-2</v>
      </c>
      <c r="G85" s="393">
        <f>'2M - SGS'!G85</f>
        <v>9.4246999999999997E-2</v>
      </c>
      <c r="H85" s="393">
        <f>'2M - SGS'!H85</f>
        <v>7.5599E-2</v>
      </c>
      <c r="I85" s="393">
        <f>'2M - SGS'!I85</f>
        <v>9.6199999999999994E-2</v>
      </c>
      <c r="J85" s="393">
        <f>'2M - SGS'!J85</f>
        <v>7.7077999999999994E-2</v>
      </c>
      <c r="K85" s="393">
        <f>'2M - SGS'!K85</f>
        <v>8.1374000000000002E-2</v>
      </c>
      <c r="L85" s="393">
        <f>'2M - SGS'!L85</f>
        <v>9.4072000000000003E-2</v>
      </c>
      <c r="M85" s="393">
        <f>'2M - SGS'!M85</f>
        <v>7.6706999999999997E-2</v>
      </c>
      <c r="N85" s="393">
        <f>'2M - SGS'!N85</f>
        <v>8.4089999999999998E-2</v>
      </c>
      <c r="O85" s="393">
        <f>'2M - SGS'!O85</f>
        <v>9.3563999999999994E-2</v>
      </c>
      <c r="P85" s="393">
        <f>'2M - SGS'!P85</f>
        <v>7.2162000000000004E-2</v>
      </c>
      <c r="Q85" s="393">
        <f>'2M - SGS'!Q85</f>
        <v>7.8372999999999998E-2</v>
      </c>
      <c r="R85" s="393">
        <f>'2M - SGS'!R85</f>
        <v>7.6534000000000005E-2</v>
      </c>
      <c r="S85" s="393">
        <f>'2M - SGS'!S85</f>
        <v>9.4246999999999997E-2</v>
      </c>
      <c r="T85" s="393">
        <f>'2M - SGS'!T85</f>
        <v>7.5599E-2</v>
      </c>
      <c r="U85" s="393">
        <f>'2M - SGS'!U85</f>
        <v>9.6199999999999994E-2</v>
      </c>
      <c r="V85" s="393">
        <f>'2M - SGS'!V85</f>
        <v>7.7077999999999994E-2</v>
      </c>
      <c r="W85" s="393">
        <f>'2M - SGS'!W85</f>
        <v>8.1374000000000002E-2</v>
      </c>
      <c r="X85" s="393">
        <f>'2M - SGS'!X85</f>
        <v>9.4072000000000003E-2</v>
      </c>
      <c r="Y85" s="393">
        <f>'2M - SGS'!Y85</f>
        <v>7.6706999999999997E-2</v>
      </c>
      <c r="Z85" s="393">
        <f>'2M - SGS'!Z85</f>
        <v>8.4089999999999998E-2</v>
      </c>
      <c r="AA85" s="393">
        <f>'2M - SGS'!AA85</f>
        <v>9.3563999999999994E-2</v>
      </c>
      <c r="AB85" s="393">
        <f>'2M - SGS'!AB85</f>
        <v>7.2162000000000004E-2</v>
      </c>
      <c r="AC85" s="393">
        <f>'2M - SGS'!AC85</f>
        <v>7.8372999999999998E-2</v>
      </c>
      <c r="AD85" s="393">
        <f>'2M - SGS'!AD85</f>
        <v>7.6534000000000005E-2</v>
      </c>
      <c r="AE85" s="393">
        <f>'2M - SGS'!AE85</f>
        <v>9.4246999999999997E-2</v>
      </c>
      <c r="AF85" s="393">
        <f>'2M - SGS'!AF85</f>
        <v>7.5599E-2</v>
      </c>
      <c r="AG85" s="393">
        <f>'2M - SGS'!AG85</f>
        <v>9.6199999999999994E-2</v>
      </c>
      <c r="AH85" s="393">
        <f>'2M - SGS'!AH85</f>
        <v>7.7077999999999994E-2</v>
      </c>
      <c r="AI85" s="393">
        <f>'2M - SGS'!AI85</f>
        <v>8.1374000000000002E-2</v>
      </c>
      <c r="AJ85" s="393">
        <f>'2M - SGS'!AJ85</f>
        <v>9.4072000000000003E-2</v>
      </c>
      <c r="AK85" s="393">
        <f>'2M - SGS'!AK85</f>
        <v>7.6706999999999997E-2</v>
      </c>
      <c r="AL85" s="393">
        <f>'2M - SGS'!AL85</f>
        <v>8.4089999999999998E-2</v>
      </c>
      <c r="AM85" s="393">
        <f>'2M - SGS'!AM85</f>
        <v>9.3563999999999994E-2</v>
      </c>
      <c r="AN85" s="393">
        <f>'2M - SGS'!AN85</f>
        <v>7.2162000000000004E-2</v>
      </c>
      <c r="AO85" s="393">
        <f>'2M - SGS'!AO85</f>
        <v>7.8372999999999998E-2</v>
      </c>
      <c r="AP85" s="393">
        <f>'2M - SGS'!AP85</f>
        <v>7.6534000000000005E-2</v>
      </c>
      <c r="AQ85" s="393">
        <f>'2M - SGS'!AQ85</f>
        <v>9.4246999999999997E-2</v>
      </c>
      <c r="AR85" s="393">
        <f>'2M - SGS'!AR85</f>
        <v>7.5599E-2</v>
      </c>
      <c r="AS85" s="393">
        <f>'2M - SGS'!AS85</f>
        <v>9.6199999999999994E-2</v>
      </c>
      <c r="AT85" s="393">
        <f>'2M - SGS'!AT85</f>
        <v>7.7077999999999994E-2</v>
      </c>
      <c r="AU85" s="393">
        <f>'2M - SGS'!AU85</f>
        <v>8.1374000000000002E-2</v>
      </c>
      <c r="AV85" s="393">
        <f>'2M - SGS'!AV85</f>
        <v>9.4072000000000003E-2</v>
      </c>
      <c r="AW85" s="393">
        <f>'2M - SGS'!AW85</f>
        <v>7.6706999999999997E-2</v>
      </c>
      <c r="AX85" s="393">
        <f>'2M - SGS'!AX85</f>
        <v>8.4089999999999998E-2</v>
      </c>
      <c r="AY85" s="393">
        <f>'2M - SGS'!AY85</f>
        <v>9.3563999999999994E-2</v>
      </c>
      <c r="AZ85" s="393">
        <f>'2M - SGS'!AZ85</f>
        <v>7.2162000000000004E-2</v>
      </c>
      <c r="BA85" s="393">
        <f>'2M - SGS'!BA85</f>
        <v>7.8372999999999998E-2</v>
      </c>
      <c r="BB85" s="393">
        <f>'2M - SGS'!BB85</f>
        <v>7.6534000000000005E-2</v>
      </c>
      <c r="BC85" s="393">
        <f>'2M - SGS'!BC85</f>
        <v>9.4246999999999997E-2</v>
      </c>
      <c r="BD85" s="393">
        <f>'2M - SGS'!BD85</f>
        <v>7.5599E-2</v>
      </c>
      <c r="BE85" s="393">
        <f>'2M - SGS'!BE85</f>
        <v>9.6199999999999994E-2</v>
      </c>
      <c r="BF85" s="393">
        <f>'2M - SGS'!BF85</f>
        <v>7.7077999999999994E-2</v>
      </c>
      <c r="BG85" s="393">
        <f>'2M - SGS'!BG85</f>
        <v>8.1374000000000002E-2</v>
      </c>
      <c r="BH85" s="393">
        <f>'2M - SGS'!BH85</f>
        <v>9.4072000000000003E-2</v>
      </c>
      <c r="BI85" s="393">
        <f>'2M - SGS'!BI85</f>
        <v>7.6706999999999997E-2</v>
      </c>
      <c r="BJ85" s="393">
        <f>'2M - SGS'!BJ85</f>
        <v>8.4089999999999998E-2</v>
      </c>
      <c r="BK85" s="393">
        <f>'2M - SGS'!BK85</f>
        <v>9.3563999999999994E-2</v>
      </c>
      <c r="BL85" s="393">
        <f>'2M - SGS'!BL85</f>
        <v>7.2162000000000004E-2</v>
      </c>
      <c r="BM85" s="393">
        <f>'2M - SGS'!BM85</f>
        <v>7.8372999999999998E-2</v>
      </c>
      <c r="BN85" s="393">
        <f>'2M - SGS'!BN85</f>
        <v>7.6534000000000005E-2</v>
      </c>
      <c r="BO85" s="393">
        <f>'2M - SGS'!BO85</f>
        <v>9.4246999999999997E-2</v>
      </c>
      <c r="BP85" s="393">
        <f>'2M - SGS'!BP85</f>
        <v>7.5599E-2</v>
      </c>
      <c r="BQ85" s="393">
        <f>'2M - SGS'!BQ85</f>
        <v>9.6199999999999994E-2</v>
      </c>
      <c r="BR85" s="393">
        <f>'2M - SGS'!BR85</f>
        <v>7.7077999999999994E-2</v>
      </c>
      <c r="BS85" s="393">
        <f>'2M - SGS'!BS85</f>
        <v>8.1374000000000002E-2</v>
      </c>
      <c r="BT85" s="393">
        <f>'2M - SGS'!BT85</f>
        <v>9.4072000000000003E-2</v>
      </c>
      <c r="BU85" s="393">
        <f>'2M - SGS'!BU85</f>
        <v>7.6706999999999997E-2</v>
      </c>
      <c r="BV85" s="393">
        <f>'2M - SGS'!BV85</f>
        <v>8.4089999999999998E-2</v>
      </c>
      <c r="BW85" s="393">
        <f>'2M - SGS'!BW85</f>
        <v>9.3563999999999994E-2</v>
      </c>
      <c r="BX85" s="393">
        <f>'2M - SGS'!BX85</f>
        <v>7.2162000000000004E-2</v>
      </c>
      <c r="BY85" s="393">
        <f>'2M - SGS'!BY85</f>
        <v>7.8372999999999998E-2</v>
      </c>
      <c r="BZ85" s="393">
        <f>'2M - SGS'!BZ85</f>
        <v>7.6534000000000005E-2</v>
      </c>
      <c r="CA85" s="393">
        <f>'2M - SGS'!CA85</f>
        <v>9.4246999999999997E-2</v>
      </c>
      <c r="CB85" s="393">
        <f>'2M - SGS'!CB85</f>
        <v>7.5599E-2</v>
      </c>
      <c r="CC85" s="393">
        <f>'2M - SGS'!CC85</f>
        <v>9.6199999999999994E-2</v>
      </c>
      <c r="CD85" s="393">
        <f>'2M - SGS'!CD85</f>
        <v>7.7077999999999994E-2</v>
      </c>
      <c r="CE85" s="393">
        <f>'2M - SGS'!CE85</f>
        <v>8.1374000000000002E-2</v>
      </c>
      <c r="CF85" s="393">
        <f>'2M - SGS'!CF85</f>
        <v>9.4072000000000003E-2</v>
      </c>
      <c r="CG85" s="393">
        <f>'2M - SGS'!CG85</f>
        <v>7.6706999999999997E-2</v>
      </c>
      <c r="CH85" s="394">
        <f>'2M - SGS'!CH85</f>
        <v>8.4089999999999998E-2</v>
      </c>
      <c r="CJ85" s="261">
        <f t="shared" si="77"/>
        <v>1</v>
      </c>
    </row>
    <row r="86" spans="1:88" ht="15.6" x14ac:dyDescent="0.3">
      <c r="A86" s="554"/>
      <c r="B86" s="14" t="str">
        <f t="shared" si="76"/>
        <v>Miscellaneous</v>
      </c>
      <c r="C86" s="393">
        <f>'2M - SGS'!C86</f>
        <v>8.5109000000000004E-2</v>
      </c>
      <c r="D86" s="393">
        <f>'2M - SGS'!D86</f>
        <v>7.7715000000000006E-2</v>
      </c>
      <c r="E86" s="393">
        <f>'2M - SGS'!E86</f>
        <v>8.6136000000000004E-2</v>
      </c>
      <c r="F86" s="393">
        <f>'2M - SGS'!F86</f>
        <v>7.9796000000000006E-2</v>
      </c>
      <c r="G86" s="393">
        <f>'2M - SGS'!G86</f>
        <v>8.5334999999999994E-2</v>
      </c>
      <c r="H86" s="393">
        <f>'2M - SGS'!H86</f>
        <v>8.1994999999999998E-2</v>
      </c>
      <c r="I86" s="393">
        <f>'2M - SGS'!I86</f>
        <v>8.4098999999999993E-2</v>
      </c>
      <c r="J86" s="393">
        <f>'2M - SGS'!J86</f>
        <v>8.4198999999999996E-2</v>
      </c>
      <c r="K86" s="393">
        <f>'2M - SGS'!K86</f>
        <v>8.2512000000000002E-2</v>
      </c>
      <c r="L86" s="393">
        <f>'2M - SGS'!L86</f>
        <v>8.5277000000000006E-2</v>
      </c>
      <c r="M86" s="393">
        <f>'2M - SGS'!M86</f>
        <v>8.2588999999999996E-2</v>
      </c>
      <c r="N86" s="393">
        <f>'2M - SGS'!N86</f>
        <v>8.5237999999999994E-2</v>
      </c>
      <c r="O86" s="393">
        <f>'2M - SGS'!O86</f>
        <v>8.5109000000000004E-2</v>
      </c>
      <c r="P86" s="393">
        <f>'2M - SGS'!P86</f>
        <v>7.7715000000000006E-2</v>
      </c>
      <c r="Q86" s="393">
        <f>'2M - SGS'!Q86</f>
        <v>8.6136000000000004E-2</v>
      </c>
      <c r="R86" s="393">
        <f>'2M - SGS'!R86</f>
        <v>7.9796000000000006E-2</v>
      </c>
      <c r="S86" s="393">
        <f>'2M - SGS'!S86</f>
        <v>8.5334999999999994E-2</v>
      </c>
      <c r="T86" s="393">
        <f>'2M - SGS'!T86</f>
        <v>8.1994999999999998E-2</v>
      </c>
      <c r="U86" s="393">
        <f>'2M - SGS'!U86</f>
        <v>8.4098999999999993E-2</v>
      </c>
      <c r="V86" s="393">
        <f>'2M - SGS'!V86</f>
        <v>8.4198999999999996E-2</v>
      </c>
      <c r="W86" s="393">
        <f>'2M - SGS'!W86</f>
        <v>8.2512000000000002E-2</v>
      </c>
      <c r="X86" s="393">
        <f>'2M - SGS'!X86</f>
        <v>8.5277000000000006E-2</v>
      </c>
      <c r="Y86" s="393">
        <f>'2M - SGS'!Y86</f>
        <v>8.2588999999999996E-2</v>
      </c>
      <c r="Z86" s="393">
        <f>'2M - SGS'!Z86</f>
        <v>8.5237999999999994E-2</v>
      </c>
      <c r="AA86" s="393">
        <f>'2M - SGS'!AA86</f>
        <v>8.5109000000000004E-2</v>
      </c>
      <c r="AB86" s="393">
        <f>'2M - SGS'!AB86</f>
        <v>7.7715000000000006E-2</v>
      </c>
      <c r="AC86" s="393">
        <f>'2M - SGS'!AC86</f>
        <v>8.6136000000000004E-2</v>
      </c>
      <c r="AD86" s="393">
        <f>'2M - SGS'!AD86</f>
        <v>7.9796000000000006E-2</v>
      </c>
      <c r="AE86" s="393">
        <f>'2M - SGS'!AE86</f>
        <v>8.5334999999999994E-2</v>
      </c>
      <c r="AF86" s="393">
        <f>'2M - SGS'!AF86</f>
        <v>8.1994999999999998E-2</v>
      </c>
      <c r="AG86" s="393">
        <f>'2M - SGS'!AG86</f>
        <v>8.4098999999999993E-2</v>
      </c>
      <c r="AH86" s="393">
        <f>'2M - SGS'!AH86</f>
        <v>8.4198999999999996E-2</v>
      </c>
      <c r="AI86" s="393">
        <f>'2M - SGS'!AI86</f>
        <v>8.2512000000000002E-2</v>
      </c>
      <c r="AJ86" s="393">
        <f>'2M - SGS'!AJ86</f>
        <v>8.5277000000000006E-2</v>
      </c>
      <c r="AK86" s="393">
        <f>'2M - SGS'!AK86</f>
        <v>8.2588999999999996E-2</v>
      </c>
      <c r="AL86" s="393">
        <f>'2M - SGS'!AL86</f>
        <v>8.5237999999999994E-2</v>
      </c>
      <c r="AM86" s="393">
        <f>'2M - SGS'!AM86</f>
        <v>8.5109000000000004E-2</v>
      </c>
      <c r="AN86" s="393">
        <f>'2M - SGS'!AN86</f>
        <v>7.7715000000000006E-2</v>
      </c>
      <c r="AO86" s="393">
        <f>'2M - SGS'!AO86</f>
        <v>8.6136000000000004E-2</v>
      </c>
      <c r="AP86" s="393">
        <f>'2M - SGS'!AP86</f>
        <v>7.9796000000000006E-2</v>
      </c>
      <c r="AQ86" s="393">
        <f>'2M - SGS'!AQ86</f>
        <v>8.5334999999999994E-2</v>
      </c>
      <c r="AR86" s="393">
        <f>'2M - SGS'!AR86</f>
        <v>8.1994999999999998E-2</v>
      </c>
      <c r="AS86" s="393">
        <f>'2M - SGS'!AS86</f>
        <v>8.4098999999999993E-2</v>
      </c>
      <c r="AT86" s="393">
        <f>'2M - SGS'!AT86</f>
        <v>8.4198999999999996E-2</v>
      </c>
      <c r="AU86" s="393">
        <f>'2M - SGS'!AU86</f>
        <v>8.2512000000000002E-2</v>
      </c>
      <c r="AV86" s="393">
        <f>'2M - SGS'!AV86</f>
        <v>8.5277000000000006E-2</v>
      </c>
      <c r="AW86" s="393">
        <f>'2M - SGS'!AW86</f>
        <v>8.2588999999999996E-2</v>
      </c>
      <c r="AX86" s="393">
        <f>'2M - SGS'!AX86</f>
        <v>8.5237999999999994E-2</v>
      </c>
      <c r="AY86" s="393">
        <f>'2M - SGS'!AY86</f>
        <v>8.5109000000000004E-2</v>
      </c>
      <c r="AZ86" s="393">
        <f>'2M - SGS'!AZ86</f>
        <v>7.7715000000000006E-2</v>
      </c>
      <c r="BA86" s="393">
        <f>'2M - SGS'!BA86</f>
        <v>8.6136000000000004E-2</v>
      </c>
      <c r="BB86" s="393">
        <f>'2M - SGS'!BB86</f>
        <v>7.9796000000000006E-2</v>
      </c>
      <c r="BC86" s="393">
        <f>'2M - SGS'!BC86</f>
        <v>8.5334999999999994E-2</v>
      </c>
      <c r="BD86" s="393">
        <f>'2M - SGS'!BD86</f>
        <v>8.1994999999999998E-2</v>
      </c>
      <c r="BE86" s="393">
        <f>'2M - SGS'!BE86</f>
        <v>8.4098999999999993E-2</v>
      </c>
      <c r="BF86" s="393">
        <f>'2M - SGS'!BF86</f>
        <v>8.4198999999999996E-2</v>
      </c>
      <c r="BG86" s="393">
        <f>'2M - SGS'!BG86</f>
        <v>8.2512000000000002E-2</v>
      </c>
      <c r="BH86" s="393">
        <f>'2M - SGS'!BH86</f>
        <v>8.5277000000000006E-2</v>
      </c>
      <c r="BI86" s="393">
        <f>'2M - SGS'!BI86</f>
        <v>8.2588999999999996E-2</v>
      </c>
      <c r="BJ86" s="393">
        <f>'2M - SGS'!BJ86</f>
        <v>8.5237999999999994E-2</v>
      </c>
      <c r="BK86" s="393">
        <f>'2M - SGS'!BK86</f>
        <v>8.5109000000000004E-2</v>
      </c>
      <c r="BL86" s="393">
        <f>'2M - SGS'!BL86</f>
        <v>7.7715000000000006E-2</v>
      </c>
      <c r="BM86" s="393">
        <f>'2M - SGS'!BM86</f>
        <v>8.6136000000000004E-2</v>
      </c>
      <c r="BN86" s="393">
        <f>'2M - SGS'!BN86</f>
        <v>7.9796000000000006E-2</v>
      </c>
      <c r="BO86" s="393">
        <f>'2M - SGS'!BO86</f>
        <v>8.5334999999999994E-2</v>
      </c>
      <c r="BP86" s="393">
        <f>'2M - SGS'!BP86</f>
        <v>8.1994999999999998E-2</v>
      </c>
      <c r="BQ86" s="393">
        <f>'2M - SGS'!BQ86</f>
        <v>8.4098999999999993E-2</v>
      </c>
      <c r="BR86" s="393">
        <f>'2M - SGS'!BR86</f>
        <v>8.4198999999999996E-2</v>
      </c>
      <c r="BS86" s="393">
        <f>'2M - SGS'!BS86</f>
        <v>8.2512000000000002E-2</v>
      </c>
      <c r="BT86" s="393">
        <f>'2M - SGS'!BT86</f>
        <v>8.5277000000000006E-2</v>
      </c>
      <c r="BU86" s="393">
        <f>'2M - SGS'!BU86</f>
        <v>8.2588999999999996E-2</v>
      </c>
      <c r="BV86" s="393">
        <f>'2M - SGS'!BV86</f>
        <v>8.5237999999999994E-2</v>
      </c>
      <c r="BW86" s="393">
        <f>'2M - SGS'!BW86</f>
        <v>8.5109000000000004E-2</v>
      </c>
      <c r="BX86" s="393">
        <f>'2M - SGS'!BX86</f>
        <v>7.7715000000000006E-2</v>
      </c>
      <c r="BY86" s="393">
        <f>'2M - SGS'!BY86</f>
        <v>8.6136000000000004E-2</v>
      </c>
      <c r="BZ86" s="393">
        <f>'2M - SGS'!BZ86</f>
        <v>7.9796000000000006E-2</v>
      </c>
      <c r="CA86" s="393">
        <f>'2M - SGS'!CA86</f>
        <v>8.5334999999999994E-2</v>
      </c>
      <c r="CB86" s="393">
        <f>'2M - SGS'!CB86</f>
        <v>8.1994999999999998E-2</v>
      </c>
      <c r="CC86" s="393">
        <f>'2M - SGS'!CC86</f>
        <v>8.4098999999999993E-2</v>
      </c>
      <c r="CD86" s="393">
        <f>'2M - SGS'!CD86</f>
        <v>8.4198999999999996E-2</v>
      </c>
      <c r="CE86" s="393">
        <f>'2M - SGS'!CE86</f>
        <v>8.2512000000000002E-2</v>
      </c>
      <c r="CF86" s="393">
        <f>'2M - SGS'!CF86</f>
        <v>8.5277000000000006E-2</v>
      </c>
      <c r="CG86" s="393">
        <f>'2M - SGS'!CG86</f>
        <v>8.2588999999999996E-2</v>
      </c>
      <c r="CH86" s="394">
        <f>'2M - SGS'!CH86</f>
        <v>8.5237999999999994E-2</v>
      </c>
      <c r="CJ86" s="261">
        <f t="shared" si="77"/>
        <v>1.0000000000000002</v>
      </c>
    </row>
    <row r="87" spans="1:88" ht="15.6" x14ac:dyDescent="0.3">
      <c r="A87" s="554"/>
      <c r="B87" s="14" t="str">
        <f t="shared" si="76"/>
        <v>Motors</v>
      </c>
      <c r="C87" s="393">
        <f>'2M - SGS'!C87</f>
        <v>8.5109000000000004E-2</v>
      </c>
      <c r="D87" s="393">
        <f>'2M - SGS'!D87</f>
        <v>7.7715000000000006E-2</v>
      </c>
      <c r="E87" s="393">
        <f>'2M - SGS'!E87</f>
        <v>8.6136000000000004E-2</v>
      </c>
      <c r="F87" s="393">
        <f>'2M - SGS'!F87</f>
        <v>7.9796000000000006E-2</v>
      </c>
      <c r="G87" s="393">
        <f>'2M - SGS'!G87</f>
        <v>8.5334999999999994E-2</v>
      </c>
      <c r="H87" s="393">
        <f>'2M - SGS'!H87</f>
        <v>8.1994999999999998E-2</v>
      </c>
      <c r="I87" s="393">
        <f>'2M - SGS'!I87</f>
        <v>8.4098999999999993E-2</v>
      </c>
      <c r="J87" s="393">
        <f>'2M - SGS'!J87</f>
        <v>8.4198999999999996E-2</v>
      </c>
      <c r="K87" s="393">
        <f>'2M - SGS'!K87</f>
        <v>8.2512000000000002E-2</v>
      </c>
      <c r="L87" s="393">
        <f>'2M - SGS'!L87</f>
        <v>8.5277000000000006E-2</v>
      </c>
      <c r="M87" s="393">
        <f>'2M - SGS'!M87</f>
        <v>8.2588999999999996E-2</v>
      </c>
      <c r="N87" s="393">
        <f>'2M - SGS'!N87</f>
        <v>8.5237999999999994E-2</v>
      </c>
      <c r="O87" s="393">
        <f>'2M - SGS'!O87</f>
        <v>8.5109000000000004E-2</v>
      </c>
      <c r="P87" s="393">
        <f>'2M - SGS'!P87</f>
        <v>7.7715000000000006E-2</v>
      </c>
      <c r="Q87" s="393">
        <f>'2M - SGS'!Q87</f>
        <v>8.6136000000000004E-2</v>
      </c>
      <c r="R87" s="393">
        <f>'2M - SGS'!R87</f>
        <v>7.9796000000000006E-2</v>
      </c>
      <c r="S87" s="393">
        <f>'2M - SGS'!S87</f>
        <v>8.5334999999999994E-2</v>
      </c>
      <c r="T87" s="393">
        <f>'2M - SGS'!T87</f>
        <v>8.1994999999999998E-2</v>
      </c>
      <c r="U87" s="393">
        <f>'2M - SGS'!U87</f>
        <v>8.4098999999999993E-2</v>
      </c>
      <c r="V87" s="393">
        <f>'2M - SGS'!V87</f>
        <v>8.4198999999999996E-2</v>
      </c>
      <c r="W87" s="393">
        <f>'2M - SGS'!W87</f>
        <v>8.2512000000000002E-2</v>
      </c>
      <c r="X87" s="393">
        <f>'2M - SGS'!X87</f>
        <v>8.5277000000000006E-2</v>
      </c>
      <c r="Y87" s="393">
        <f>'2M - SGS'!Y87</f>
        <v>8.2588999999999996E-2</v>
      </c>
      <c r="Z87" s="393">
        <f>'2M - SGS'!Z87</f>
        <v>8.5237999999999994E-2</v>
      </c>
      <c r="AA87" s="393">
        <f>'2M - SGS'!AA87</f>
        <v>8.5109000000000004E-2</v>
      </c>
      <c r="AB87" s="393">
        <f>'2M - SGS'!AB87</f>
        <v>7.7715000000000006E-2</v>
      </c>
      <c r="AC87" s="393">
        <f>'2M - SGS'!AC87</f>
        <v>8.6136000000000004E-2</v>
      </c>
      <c r="AD87" s="393">
        <f>'2M - SGS'!AD87</f>
        <v>7.9796000000000006E-2</v>
      </c>
      <c r="AE87" s="393">
        <f>'2M - SGS'!AE87</f>
        <v>8.5334999999999994E-2</v>
      </c>
      <c r="AF87" s="393">
        <f>'2M - SGS'!AF87</f>
        <v>8.1994999999999998E-2</v>
      </c>
      <c r="AG87" s="393">
        <f>'2M - SGS'!AG87</f>
        <v>8.4098999999999993E-2</v>
      </c>
      <c r="AH87" s="393">
        <f>'2M - SGS'!AH87</f>
        <v>8.4198999999999996E-2</v>
      </c>
      <c r="AI87" s="393">
        <f>'2M - SGS'!AI87</f>
        <v>8.2512000000000002E-2</v>
      </c>
      <c r="AJ87" s="393">
        <f>'2M - SGS'!AJ87</f>
        <v>8.5277000000000006E-2</v>
      </c>
      <c r="AK87" s="393">
        <f>'2M - SGS'!AK87</f>
        <v>8.2588999999999996E-2</v>
      </c>
      <c r="AL87" s="393">
        <f>'2M - SGS'!AL87</f>
        <v>8.5237999999999994E-2</v>
      </c>
      <c r="AM87" s="393">
        <f>'2M - SGS'!AM87</f>
        <v>8.5109000000000004E-2</v>
      </c>
      <c r="AN87" s="393">
        <f>'2M - SGS'!AN87</f>
        <v>7.7715000000000006E-2</v>
      </c>
      <c r="AO87" s="393">
        <f>'2M - SGS'!AO87</f>
        <v>8.6136000000000004E-2</v>
      </c>
      <c r="AP87" s="393">
        <f>'2M - SGS'!AP87</f>
        <v>7.9796000000000006E-2</v>
      </c>
      <c r="AQ87" s="393">
        <f>'2M - SGS'!AQ87</f>
        <v>8.5334999999999994E-2</v>
      </c>
      <c r="AR87" s="393">
        <f>'2M - SGS'!AR87</f>
        <v>8.1994999999999998E-2</v>
      </c>
      <c r="AS87" s="393">
        <f>'2M - SGS'!AS87</f>
        <v>8.4098999999999993E-2</v>
      </c>
      <c r="AT87" s="393">
        <f>'2M - SGS'!AT87</f>
        <v>8.4198999999999996E-2</v>
      </c>
      <c r="AU87" s="393">
        <f>'2M - SGS'!AU87</f>
        <v>8.2512000000000002E-2</v>
      </c>
      <c r="AV87" s="393">
        <f>'2M - SGS'!AV87</f>
        <v>8.5277000000000006E-2</v>
      </c>
      <c r="AW87" s="393">
        <f>'2M - SGS'!AW87</f>
        <v>8.2588999999999996E-2</v>
      </c>
      <c r="AX87" s="393">
        <f>'2M - SGS'!AX87</f>
        <v>8.5237999999999994E-2</v>
      </c>
      <c r="AY87" s="393">
        <f>'2M - SGS'!AY87</f>
        <v>8.5109000000000004E-2</v>
      </c>
      <c r="AZ87" s="393">
        <f>'2M - SGS'!AZ87</f>
        <v>7.7715000000000006E-2</v>
      </c>
      <c r="BA87" s="393">
        <f>'2M - SGS'!BA87</f>
        <v>8.6136000000000004E-2</v>
      </c>
      <c r="BB87" s="393">
        <f>'2M - SGS'!BB87</f>
        <v>7.9796000000000006E-2</v>
      </c>
      <c r="BC87" s="393">
        <f>'2M - SGS'!BC87</f>
        <v>8.5334999999999994E-2</v>
      </c>
      <c r="BD87" s="393">
        <f>'2M - SGS'!BD87</f>
        <v>8.1994999999999998E-2</v>
      </c>
      <c r="BE87" s="393">
        <f>'2M - SGS'!BE87</f>
        <v>8.4098999999999993E-2</v>
      </c>
      <c r="BF87" s="393">
        <f>'2M - SGS'!BF87</f>
        <v>8.4198999999999996E-2</v>
      </c>
      <c r="BG87" s="393">
        <f>'2M - SGS'!BG87</f>
        <v>8.2512000000000002E-2</v>
      </c>
      <c r="BH87" s="393">
        <f>'2M - SGS'!BH87</f>
        <v>8.5277000000000006E-2</v>
      </c>
      <c r="BI87" s="393">
        <f>'2M - SGS'!BI87</f>
        <v>8.2588999999999996E-2</v>
      </c>
      <c r="BJ87" s="393">
        <f>'2M - SGS'!BJ87</f>
        <v>8.5237999999999994E-2</v>
      </c>
      <c r="BK87" s="393">
        <f>'2M - SGS'!BK87</f>
        <v>8.5109000000000004E-2</v>
      </c>
      <c r="BL87" s="393">
        <f>'2M - SGS'!BL87</f>
        <v>7.7715000000000006E-2</v>
      </c>
      <c r="BM87" s="393">
        <f>'2M - SGS'!BM87</f>
        <v>8.6136000000000004E-2</v>
      </c>
      <c r="BN87" s="393">
        <f>'2M - SGS'!BN87</f>
        <v>7.9796000000000006E-2</v>
      </c>
      <c r="BO87" s="393">
        <f>'2M - SGS'!BO87</f>
        <v>8.5334999999999994E-2</v>
      </c>
      <c r="BP87" s="393">
        <f>'2M - SGS'!BP87</f>
        <v>8.1994999999999998E-2</v>
      </c>
      <c r="BQ87" s="393">
        <f>'2M - SGS'!BQ87</f>
        <v>8.4098999999999993E-2</v>
      </c>
      <c r="BR87" s="393">
        <f>'2M - SGS'!BR87</f>
        <v>8.4198999999999996E-2</v>
      </c>
      <c r="BS87" s="393">
        <f>'2M - SGS'!BS87</f>
        <v>8.2512000000000002E-2</v>
      </c>
      <c r="BT87" s="393">
        <f>'2M - SGS'!BT87</f>
        <v>8.5277000000000006E-2</v>
      </c>
      <c r="BU87" s="393">
        <f>'2M - SGS'!BU87</f>
        <v>8.2588999999999996E-2</v>
      </c>
      <c r="BV87" s="393">
        <f>'2M - SGS'!BV87</f>
        <v>8.5237999999999994E-2</v>
      </c>
      <c r="BW87" s="393">
        <f>'2M - SGS'!BW87</f>
        <v>8.5109000000000004E-2</v>
      </c>
      <c r="BX87" s="393">
        <f>'2M - SGS'!BX87</f>
        <v>7.7715000000000006E-2</v>
      </c>
      <c r="BY87" s="393">
        <f>'2M - SGS'!BY87</f>
        <v>8.6136000000000004E-2</v>
      </c>
      <c r="BZ87" s="393">
        <f>'2M - SGS'!BZ87</f>
        <v>7.9796000000000006E-2</v>
      </c>
      <c r="CA87" s="393">
        <f>'2M - SGS'!CA87</f>
        <v>8.5334999999999994E-2</v>
      </c>
      <c r="CB87" s="393">
        <f>'2M - SGS'!CB87</f>
        <v>8.1994999999999998E-2</v>
      </c>
      <c r="CC87" s="393">
        <f>'2M - SGS'!CC87</f>
        <v>8.4098999999999993E-2</v>
      </c>
      <c r="CD87" s="393">
        <f>'2M - SGS'!CD87</f>
        <v>8.4198999999999996E-2</v>
      </c>
      <c r="CE87" s="393">
        <f>'2M - SGS'!CE87</f>
        <v>8.2512000000000002E-2</v>
      </c>
      <c r="CF87" s="393">
        <f>'2M - SGS'!CF87</f>
        <v>8.5277000000000006E-2</v>
      </c>
      <c r="CG87" s="393">
        <f>'2M - SGS'!CG87</f>
        <v>8.2588999999999996E-2</v>
      </c>
      <c r="CH87" s="394">
        <f>'2M - SGS'!CH87</f>
        <v>8.5237999999999994E-2</v>
      </c>
      <c r="CJ87" s="261">
        <f t="shared" si="77"/>
        <v>1.0000000000000002</v>
      </c>
    </row>
    <row r="88" spans="1:88" ht="15.6" x14ac:dyDescent="0.3">
      <c r="A88" s="554"/>
      <c r="B88" s="14" t="str">
        <f t="shared" si="76"/>
        <v>Process</v>
      </c>
      <c r="C88" s="393">
        <f>'2M - SGS'!C88</f>
        <v>8.5109000000000004E-2</v>
      </c>
      <c r="D88" s="393">
        <f>'2M - SGS'!D88</f>
        <v>7.7715000000000006E-2</v>
      </c>
      <c r="E88" s="393">
        <f>'2M - SGS'!E88</f>
        <v>8.6136000000000004E-2</v>
      </c>
      <c r="F88" s="393">
        <f>'2M - SGS'!F88</f>
        <v>7.9796000000000006E-2</v>
      </c>
      <c r="G88" s="393">
        <f>'2M - SGS'!G88</f>
        <v>8.5334999999999994E-2</v>
      </c>
      <c r="H88" s="393">
        <f>'2M - SGS'!H88</f>
        <v>8.1994999999999998E-2</v>
      </c>
      <c r="I88" s="393">
        <f>'2M - SGS'!I88</f>
        <v>8.4098999999999993E-2</v>
      </c>
      <c r="J88" s="393">
        <f>'2M - SGS'!J88</f>
        <v>8.4198999999999996E-2</v>
      </c>
      <c r="K88" s="393">
        <f>'2M - SGS'!K88</f>
        <v>8.2512000000000002E-2</v>
      </c>
      <c r="L88" s="393">
        <f>'2M - SGS'!L88</f>
        <v>8.5277000000000006E-2</v>
      </c>
      <c r="M88" s="393">
        <f>'2M - SGS'!M88</f>
        <v>8.2588999999999996E-2</v>
      </c>
      <c r="N88" s="393">
        <f>'2M - SGS'!N88</f>
        <v>8.5237999999999994E-2</v>
      </c>
      <c r="O88" s="393">
        <f>'2M - SGS'!O88</f>
        <v>8.5109000000000004E-2</v>
      </c>
      <c r="P88" s="393">
        <f>'2M - SGS'!P88</f>
        <v>7.7715000000000006E-2</v>
      </c>
      <c r="Q88" s="393">
        <f>'2M - SGS'!Q88</f>
        <v>8.6136000000000004E-2</v>
      </c>
      <c r="R88" s="393">
        <f>'2M - SGS'!R88</f>
        <v>7.9796000000000006E-2</v>
      </c>
      <c r="S88" s="393">
        <f>'2M - SGS'!S88</f>
        <v>8.5334999999999994E-2</v>
      </c>
      <c r="T88" s="393">
        <f>'2M - SGS'!T88</f>
        <v>8.1994999999999998E-2</v>
      </c>
      <c r="U88" s="393">
        <f>'2M - SGS'!U88</f>
        <v>8.4098999999999993E-2</v>
      </c>
      <c r="V88" s="393">
        <f>'2M - SGS'!V88</f>
        <v>8.4198999999999996E-2</v>
      </c>
      <c r="W88" s="393">
        <f>'2M - SGS'!W88</f>
        <v>8.2512000000000002E-2</v>
      </c>
      <c r="X88" s="393">
        <f>'2M - SGS'!X88</f>
        <v>8.5277000000000006E-2</v>
      </c>
      <c r="Y88" s="393">
        <f>'2M - SGS'!Y88</f>
        <v>8.2588999999999996E-2</v>
      </c>
      <c r="Z88" s="393">
        <f>'2M - SGS'!Z88</f>
        <v>8.5237999999999994E-2</v>
      </c>
      <c r="AA88" s="393">
        <f>'2M - SGS'!AA88</f>
        <v>8.5109000000000004E-2</v>
      </c>
      <c r="AB88" s="393">
        <f>'2M - SGS'!AB88</f>
        <v>7.7715000000000006E-2</v>
      </c>
      <c r="AC88" s="393">
        <f>'2M - SGS'!AC88</f>
        <v>8.6136000000000004E-2</v>
      </c>
      <c r="AD88" s="393">
        <f>'2M - SGS'!AD88</f>
        <v>7.9796000000000006E-2</v>
      </c>
      <c r="AE88" s="393">
        <f>'2M - SGS'!AE88</f>
        <v>8.5334999999999994E-2</v>
      </c>
      <c r="AF88" s="393">
        <f>'2M - SGS'!AF88</f>
        <v>8.1994999999999998E-2</v>
      </c>
      <c r="AG88" s="393">
        <f>'2M - SGS'!AG88</f>
        <v>8.4098999999999993E-2</v>
      </c>
      <c r="AH88" s="393">
        <f>'2M - SGS'!AH88</f>
        <v>8.4198999999999996E-2</v>
      </c>
      <c r="AI88" s="393">
        <f>'2M - SGS'!AI88</f>
        <v>8.2512000000000002E-2</v>
      </c>
      <c r="AJ88" s="393">
        <f>'2M - SGS'!AJ88</f>
        <v>8.5277000000000006E-2</v>
      </c>
      <c r="AK88" s="393">
        <f>'2M - SGS'!AK88</f>
        <v>8.2588999999999996E-2</v>
      </c>
      <c r="AL88" s="393">
        <f>'2M - SGS'!AL88</f>
        <v>8.5237999999999994E-2</v>
      </c>
      <c r="AM88" s="393">
        <f>'2M - SGS'!AM88</f>
        <v>8.5109000000000004E-2</v>
      </c>
      <c r="AN88" s="393">
        <f>'2M - SGS'!AN88</f>
        <v>7.7715000000000006E-2</v>
      </c>
      <c r="AO88" s="393">
        <f>'2M - SGS'!AO88</f>
        <v>8.6136000000000004E-2</v>
      </c>
      <c r="AP88" s="393">
        <f>'2M - SGS'!AP88</f>
        <v>7.9796000000000006E-2</v>
      </c>
      <c r="AQ88" s="393">
        <f>'2M - SGS'!AQ88</f>
        <v>8.5334999999999994E-2</v>
      </c>
      <c r="AR88" s="393">
        <f>'2M - SGS'!AR88</f>
        <v>8.1994999999999998E-2</v>
      </c>
      <c r="AS88" s="393">
        <f>'2M - SGS'!AS88</f>
        <v>8.4098999999999993E-2</v>
      </c>
      <c r="AT88" s="393">
        <f>'2M - SGS'!AT88</f>
        <v>8.4198999999999996E-2</v>
      </c>
      <c r="AU88" s="393">
        <f>'2M - SGS'!AU88</f>
        <v>8.2512000000000002E-2</v>
      </c>
      <c r="AV88" s="393">
        <f>'2M - SGS'!AV88</f>
        <v>8.5277000000000006E-2</v>
      </c>
      <c r="AW88" s="393">
        <f>'2M - SGS'!AW88</f>
        <v>8.2588999999999996E-2</v>
      </c>
      <c r="AX88" s="393">
        <f>'2M - SGS'!AX88</f>
        <v>8.5237999999999994E-2</v>
      </c>
      <c r="AY88" s="393">
        <f>'2M - SGS'!AY88</f>
        <v>8.5109000000000004E-2</v>
      </c>
      <c r="AZ88" s="393">
        <f>'2M - SGS'!AZ88</f>
        <v>7.7715000000000006E-2</v>
      </c>
      <c r="BA88" s="393">
        <f>'2M - SGS'!BA88</f>
        <v>8.6136000000000004E-2</v>
      </c>
      <c r="BB88" s="393">
        <f>'2M - SGS'!BB88</f>
        <v>7.9796000000000006E-2</v>
      </c>
      <c r="BC88" s="393">
        <f>'2M - SGS'!BC88</f>
        <v>8.5334999999999994E-2</v>
      </c>
      <c r="BD88" s="393">
        <f>'2M - SGS'!BD88</f>
        <v>8.1994999999999998E-2</v>
      </c>
      <c r="BE88" s="393">
        <f>'2M - SGS'!BE88</f>
        <v>8.4098999999999993E-2</v>
      </c>
      <c r="BF88" s="393">
        <f>'2M - SGS'!BF88</f>
        <v>8.4198999999999996E-2</v>
      </c>
      <c r="BG88" s="393">
        <f>'2M - SGS'!BG88</f>
        <v>8.2512000000000002E-2</v>
      </c>
      <c r="BH88" s="393">
        <f>'2M - SGS'!BH88</f>
        <v>8.5277000000000006E-2</v>
      </c>
      <c r="BI88" s="393">
        <f>'2M - SGS'!BI88</f>
        <v>8.2588999999999996E-2</v>
      </c>
      <c r="BJ88" s="393">
        <f>'2M - SGS'!BJ88</f>
        <v>8.5237999999999994E-2</v>
      </c>
      <c r="BK88" s="393">
        <f>'2M - SGS'!BK88</f>
        <v>8.5109000000000004E-2</v>
      </c>
      <c r="BL88" s="393">
        <f>'2M - SGS'!BL88</f>
        <v>7.7715000000000006E-2</v>
      </c>
      <c r="BM88" s="393">
        <f>'2M - SGS'!BM88</f>
        <v>8.6136000000000004E-2</v>
      </c>
      <c r="BN88" s="393">
        <f>'2M - SGS'!BN88</f>
        <v>7.9796000000000006E-2</v>
      </c>
      <c r="BO88" s="393">
        <f>'2M - SGS'!BO88</f>
        <v>8.5334999999999994E-2</v>
      </c>
      <c r="BP88" s="393">
        <f>'2M - SGS'!BP88</f>
        <v>8.1994999999999998E-2</v>
      </c>
      <c r="BQ88" s="393">
        <f>'2M - SGS'!BQ88</f>
        <v>8.4098999999999993E-2</v>
      </c>
      <c r="BR88" s="393">
        <f>'2M - SGS'!BR88</f>
        <v>8.4198999999999996E-2</v>
      </c>
      <c r="BS88" s="393">
        <f>'2M - SGS'!BS88</f>
        <v>8.2512000000000002E-2</v>
      </c>
      <c r="BT88" s="393">
        <f>'2M - SGS'!BT88</f>
        <v>8.5277000000000006E-2</v>
      </c>
      <c r="BU88" s="393">
        <f>'2M - SGS'!BU88</f>
        <v>8.2588999999999996E-2</v>
      </c>
      <c r="BV88" s="393">
        <f>'2M - SGS'!BV88</f>
        <v>8.5237999999999994E-2</v>
      </c>
      <c r="BW88" s="393">
        <f>'2M - SGS'!BW88</f>
        <v>8.5109000000000004E-2</v>
      </c>
      <c r="BX88" s="393">
        <f>'2M - SGS'!BX88</f>
        <v>7.7715000000000006E-2</v>
      </c>
      <c r="BY88" s="393">
        <f>'2M - SGS'!BY88</f>
        <v>8.6136000000000004E-2</v>
      </c>
      <c r="BZ88" s="393">
        <f>'2M - SGS'!BZ88</f>
        <v>7.9796000000000006E-2</v>
      </c>
      <c r="CA88" s="393">
        <f>'2M - SGS'!CA88</f>
        <v>8.5334999999999994E-2</v>
      </c>
      <c r="CB88" s="393">
        <f>'2M - SGS'!CB88</f>
        <v>8.1994999999999998E-2</v>
      </c>
      <c r="CC88" s="393">
        <f>'2M - SGS'!CC88</f>
        <v>8.4098999999999993E-2</v>
      </c>
      <c r="CD88" s="393">
        <f>'2M - SGS'!CD88</f>
        <v>8.4198999999999996E-2</v>
      </c>
      <c r="CE88" s="393">
        <f>'2M - SGS'!CE88</f>
        <v>8.2512000000000002E-2</v>
      </c>
      <c r="CF88" s="393">
        <f>'2M - SGS'!CF88</f>
        <v>8.5277000000000006E-2</v>
      </c>
      <c r="CG88" s="393">
        <f>'2M - SGS'!CG88</f>
        <v>8.2588999999999996E-2</v>
      </c>
      <c r="CH88" s="394">
        <f>'2M - SGS'!CH88</f>
        <v>8.5237999999999994E-2</v>
      </c>
      <c r="CJ88" s="261">
        <f t="shared" si="77"/>
        <v>1.0000000000000002</v>
      </c>
    </row>
    <row r="89" spans="1:88" ht="15.6" x14ac:dyDescent="0.3">
      <c r="A89" s="554"/>
      <c r="B89" s="14" t="str">
        <f t="shared" si="76"/>
        <v>Refrigeration</v>
      </c>
      <c r="C89" s="393">
        <f>'2M - SGS'!C89</f>
        <v>8.3486000000000005E-2</v>
      </c>
      <c r="D89" s="393">
        <f>'2M - SGS'!D89</f>
        <v>7.6158000000000003E-2</v>
      </c>
      <c r="E89" s="393">
        <f>'2M - SGS'!E89</f>
        <v>8.3346000000000003E-2</v>
      </c>
      <c r="F89" s="393">
        <f>'2M - SGS'!F89</f>
        <v>8.0782999999999994E-2</v>
      </c>
      <c r="G89" s="393">
        <f>'2M - SGS'!G89</f>
        <v>8.5133E-2</v>
      </c>
      <c r="H89" s="393">
        <f>'2M - SGS'!H89</f>
        <v>8.4294999999999995E-2</v>
      </c>
      <c r="I89" s="393">
        <f>'2M - SGS'!I89</f>
        <v>8.7456999999999993E-2</v>
      </c>
      <c r="J89" s="393">
        <f>'2M - SGS'!J89</f>
        <v>8.7230000000000002E-2</v>
      </c>
      <c r="K89" s="393">
        <f>'2M - SGS'!K89</f>
        <v>8.3319000000000004E-2</v>
      </c>
      <c r="L89" s="393">
        <f>'2M - SGS'!L89</f>
        <v>8.4562999999999999E-2</v>
      </c>
      <c r="M89" s="393">
        <f>'2M - SGS'!M89</f>
        <v>8.1112000000000004E-2</v>
      </c>
      <c r="N89" s="393">
        <f>'2M - SGS'!N89</f>
        <v>8.3118999999999998E-2</v>
      </c>
      <c r="O89" s="393">
        <f>'2M - SGS'!O89</f>
        <v>8.3486000000000005E-2</v>
      </c>
      <c r="P89" s="393">
        <f>'2M - SGS'!P89</f>
        <v>7.6158000000000003E-2</v>
      </c>
      <c r="Q89" s="393">
        <f>'2M - SGS'!Q89</f>
        <v>8.3346000000000003E-2</v>
      </c>
      <c r="R89" s="393">
        <f>'2M - SGS'!R89</f>
        <v>8.0782999999999994E-2</v>
      </c>
      <c r="S89" s="393">
        <f>'2M - SGS'!S89</f>
        <v>8.5133E-2</v>
      </c>
      <c r="T89" s="393">
        <f>'2M - SGS'!T89</f>
        <v>8.4294999999999995E-2</v>
      </c>
      <c r="U89" s="393">
        <f>'2M - SGS'!U89</f>
        <v>8.7456999999999993E-2</v>
      </c>
      <c r="V89" s="393">
        <f>'2M - SGS'!V89</f>
        <v>8.7230000000000002E-2</v>
      </c>
      <c r="W89" s="393">
        <f>'2M - SGS'!W89</f>
        <v>8.3319000000000004E-2</v>
      </c>
      <c r="X89" s="393">
        <f>'2M - SGS'!X89</f>
        <v>8.4562999999999999E-2</v>
      </c>
      <c r="Y89" s="393">
        <f>'2M - SGS'!Y89</f>
        <v>8.1112000000000004E-2</v>
      </c>
      <c r="Z89" s="393">
        <f>'2M - SGS'!Z89</f>
        <v>8.3118999999999998E-2</v>
      </c>
      <c r="AA89" s="393">
        <f>'2M - SGS'!AA89</f>
        <v>8.3486000000000005E-2</v>
      </c>
      <c r="AB89" s="393">
        <f>'2M - SGS'!AB89</f>
        <v>7.6158000000000003E-2</v>
      </c>
      <c r="AC89" s="393">
        <f>'2M - SGS'!AC89</f>
        <v>8.3346000000000003E-2</v>
      </c>
      <c r="AD89" s="393">
        <f>'2M - SGS'!AD89</f>
        <v>8.0782999999999994E-2</v>
      </c>
      <c r="AE89" s="393">
        <f>'2M - SGS'!AE89</f>
        <v>8.5133E-2</v>
      </c>
      <c r="AF89" s="393">
        <f>'2M - SGS'!AF89</f>
        <v>8.4294999999999995E-2</v>
      </c>
      <c r="AG89" s="393">
        <f>'2M - SGS'!AG89</f>
        <v>8.7456999999999993E-2</v>
      </c>
      <c r="AH89" s="393">
        <f>'2M - SGS'!AH89</f>
        <v>8.7230000000000002E-2</v>
      </c>
      <c r="AI89" s="393">
        <f>'2M - SGS'!AI89</f>
        <v>8.3319000000000004E-2</v>
      </c>
      <c r="AJ89" s="393">
        <f>'2M - SGS'!AJ89</f>
        <v>8.4562999999999999E-2</v>
      </c>
      <c r="AK89" s="393">
        <f>'2M - SGS'!AK89</f>
        <v>8.1112000000000004E-2</v>
      </c>
      <c r="AL89" s="393">
        <f>'2M - SGS'!AL89</f>
        <v>8.3118999999999998E-2</v>
      </c>
      <c r="AM89" s="393">
        <f>'2M - SGS'!AM89</f>
        <v>8.3486000000000005E-2</v>
      </c>
      <c r="AN89" s="393">
        <f>'2M - SGS'!AN89</f>
        <v>7.6158000000000003E-2</v>
      </c>
      <c r="AO89" s="393">
        <f>'2M - SGS'!AO89</f>
        <v>8.3346000000000003E-2</v>
      </c>
      <c r="AP89" s="393">
        <f>'2M - SGS'!AP89</f>
        <v>8.0782999999999994E-2</v>
      </c>
      <c r="AQ89" s="393">
        <f>'2M - SGS'!AQ89</f>
        <v>8.5133E-2</v>
      </c>
      <c r="AR89" s="393">
        <f>'2M - SGS'!AR89</f>
        <v>8.4294999999999995E-2</v>
      </c>
      <c r="AS89" s="393">
        <f>'2M - SGS'!AS89</f>
        <v>8.7456999999999993E-2</v>
      </c>
      <c r="AT89" s="393">
        <f>'2M - SGS'!AT89</f>
        <v>8.7230000000000002E-2</v>
      </c>
      <c r="AU89" s="393">
        <f>'2M - SGS'!AU89</f>
        <v>8.3319000000000004E-2</v>
      </c>
      <c r="AV89" s="393">
        <f>'2M - SGS'!AV89</f>
        <v>8.4562999999999999E-2</v>
      </c>
      <c r="AW89" s="393">
        <f>'2M - SGS'!AW89</f>
        <v>8.1112000000000004E-2</v>
      </c>
      <c r="AX89" s="393">
        <f>'2M - SGS'!AX89</f>
        <v>8.3118999999999998E-2</v>
      </c>
      <c r="AY89" s="393">
        <f>'2M - SGS'!AY89</f>
        <v>8.3486000000000005E-2</v>
      </c>
      <c r="AZ89" s="393">
        <f>'2M - SGS'!AZ89</f>
        <v>7.6158000000000003E-2</v>
      </c>
      <c r="BA89" s="393">
        <f>'2M - SGS'!BA89</f>
        <v>8.3346000000000003E-2</v>
      </c>
      <c r="BB89" s="393">
        <f>'2M - SGS'!BB89</f>
        <v>8.0782999999999994E-2</v>
      </c>
      <c r="BC89" s="393">
        <f>'2M - SGS'!BC89</f>
        <v>8.5133E-2</v>
      </c>
      <c r="BD89" s="393">
        <f>'2M - SGS'!BD89</f>
        <v>8.4294999999999995E-2</v>
      </c>
      <c r="BE89" s="393">
        <f>'2M - SGS'!BE89</f>
        <v>8.7456999999999993E-2</v>
      </c>
      <c r="BF89" s="393">
        <f>'2M - SGS'!BF89</f>
        <v>8.7230000000000002E-2</v>
      </c>
      <c r="BG89" s="393">
        <f>'2M - SGS'!BG89</f>
        <v>8.3319000000000004E-2</v>
      </c>
      <c r="BH89" s="393">
        <f>'2M - SGS'!BH89</f>
        <v>8.4562999999999999E-2</v>
      </c>
      <c r="BI89" s="393">
        <f>'2M - SGS'!BI89</f>
        <v>8.1112000000000004E-2</v>
      </c>
      <c r="BJ89" s="393">
        <f>'2M - SGS'!BJ89</f>
        <v>8.3118999999999998E-2</v>
      </c>
      <c r="BK89" s="393">
        <f>'2M - SGS'!BK89</f>
        <v>8.3486000000000005E-2</v>
      </c>
      <c r="BL89" s="393">
        <f>'2M - SGS'!BL89</f>
        <v>7.6158000000000003E-2</v>
      </c>
      <c r="BM89" s="393">
        <f>'2M - SGS'!BM89</f>
        <v>8.3346000000000003E-2</v>
      </c>
      <c r="BN89" s="393">
        <f>'2M - SGS'!BN89</f>
        <v>8.0782999999999994E-2</v>
      </c>
      <c r="BO89" s="393">
        <f>'2M - SGS'!BO89</f>
        <v>8.5133E-2</v>
      </c>
      <c r="BP89" s="393">
        <f>'2M - SGS'!BP89</f>
        <v>8.4294999999999995E-2</v>
      </c>
      <c r="BQ89" s="393">
        <f>'2M - SGS'!BQ89</f>
        <v>8.7456999999999993E-2</v>
      </c>
      <c r="BR89" s="393">
        <f>'2M - SGS'!BR89</f>
        <v>8.7230000000000002E-2</v>
      </c>
      <c r="BS89" s="393">
        <f>'2M - SGS'!BS89</f>
        <v>8.3319000000000004E-2</v>
      </c>
      <c r="BT89" s="393">
        <f>'2M - SGS'!BT89</f>
        <v>8.4562999999999999E-2</v>
      </c>
      <c r="BU89" s="393">
        <f>'2M - SGS'!BU89</f>
        <v>8.1112000000000004E-2</v>
      </c>
      <c r="BV89" s="393">
        <f>'2M - SGS'!BV89</f>
        <v>8.3118999999999998E-2</v>
      </c>
      <c r="BW89" s="393">
        <f>'2M - SGS'!BW89</f>
        <v>8.3486000000000005E-2</v>
      </c>
      <c r="BX89" s="393">
        <f>'2M - SGS'!BX89</f>
        <v>7.6158000000000003E-2</v>
      </c>
      <c r="BY89" s="393">
        <f>'2M - SGS'!BY89</f>
        <v>8.3346000000000003E-2</v>
      </c>
      <c r="BZ89" s="393">
        <f>'2M - SGS'!BZ89</f>
        <v>8.0782999999999994E-2</v>
      </c>
      <c r="CA89" s="393">
        <f>'2M - SGS'!CA89</f>
        <v>8.5133E-2</v>
      </c>
      <c r="CB89" s="393">
        <f>'2M - SGS'!CB89</f>
        <v>8.4294999999999995E-2</v>
      </c>
      <c r="CC89" s="393">
        <f>'2M - SGS'!CC89</f>
        <v>8.7456999999999993E-2</v>
      </c>
      <c r="CD89" s="393">
        <f>'2M - SGS'!CD89</f>
        <v>8.7230000000000002E-2</v>
      </c>
      <c r="CE89" s="393">
        <f>'2M - SGS'!CE89</f>
        <v>8.3319000000000004E-2</v>
      </c>
      <c r="CF89" s="393">
        <f>'2M - SGS'!CF89</f>
        <v>8.4562999999999999E-2</v>
      </c>
      <c r="CG89" s="393">
        <f>'2M - SGS'!CG89</f>
        <v>8.1112000000000004E-2</v>
      </c>
      <c r="CH89" s="394">
        <f>'2M - SGS'!CH89</f>
        <v>8.3118999999999998E-2</v>
      </c>
      <c r="CJ89" s="261">
        <f t="shared" si="77"/>
        <v>1.0000010000000001</v>
      </c>
    </row>
    <row r="90" spans="1:88" ht="16.2" thickBot="1" x14ac:dyDescent="0.35">
      <c r="A90" s="555"/>
      <c r="B90" s="15" t="str">
        <f t="shared" si="76"/>
        <v>Water Heating</v>
      </c>
      <c r="C90" s="401">
        <f>'2M - SGS'!C90</f>
        <v>0.108255</v>
      </c>
      <c r="D90" s="401">
        <f>'2M - SGS'!D90</f>
        <v>9.1078000000000006E-2</v>
      </c>
      <c r="E90" s="401">
        <f>'2M - SGS'!E90</f>
        <v>8.5239999999999996E-2</v>
      </c>
      <c r="F90" s="401">
        <f>'2M - SGS'!F90</f>
        <v>7.2980000000000003E-2</v>
      </c>
      <c r="G90" s="401">
        <f>'2M - SGS'!G90</f>
        <v>7.9849000000000003E-2</v>
      </c>
      <c r="H90" s="401">
        <f>'2M - SGS'!H90</f>
        <v>7.2720999999999994E-2</v>
      </c>
      <c r="I90" s="401">
        <f>'2M - SGS'!I90</f>
        <v>7.4929999999999997E-2</v>
      </c>
      <c r="J90" s="401">
        <f>'2M - SGS'!J90</f>
        <v>7.5861999999999999E-2</v>
      </c>
      <c r="K90" s="401">
        <f>'2M - SGS'!K90</f>
        <v>7.5733999999999996E-2</v>
      </c>
      <c r="L90" s="401">
        <f>'2M - SGS'!L90</f>
        <v>8.2808000000000007E-2</v>
      </c>
      <c r="M90" s="401">
        <f>'2M - SGS'!M90</f>
        <v>8.6345000000000005E-2</v>
      </c>
      <c r="N90" s="401">
        <f>'2M - SGS'!N90</f>
        <v>9.4200000000000006E-2</v>
      </c>
      <c r="O90" s="401">
        <f>'2M - SGS'!O90</f>
        <v>0.108255</v>
      </c>
      <c r="P90" s="401">
        <f>'2M - SGS'!P90</f>
        <v>9.1078000000000006E-2</v>
      </c>
      <c r="Q90" s="401">
        <f>'2M - SGS'!Q90</f>
        <v>8.5239999999999996E-2</v>
      </c>
      <c r="R90" s="401">
        <f>'2M - SGS'!R90</f>
        <v>7.2980000000000003E-2</v>
      </c>
      <c r="S90" s="401">
        <f>'2M - SGS'!S90</f>
        <v>7.9849000000000003E-2</v>
      </c>
      <c r="T90" s="401">
        <f>'2M - SGS'!T90</f>
        <v>7.2720999999999994E-2</v>
      </c>
      <c r="U90" s="401">
        <f>'2M - SGS'!U90</f>
        <v>7.4929999999999997E-2</v>
      </c>
      <c r="V90" s="401">
        <f>'2M - SGS'!V90</f>
        <v>7.5861999999999999E-2</v>
      </c>
      <c r="W90" s="401">
        <f>'2M - SGS'!W90</f>
        <v>7.5733999999999996E-2</v>
      </c>
      <c r="X90" s="401">
        <f>'2M - SGS'!X90</f>
        <v>8.2808000000000007E-2</v>
      </c>
      <c r="Y90" s="401">
        <f>'2M - SGS'!Y90</f>
        <v>8.6345000000000005E-2</v>
      </c>
      <c r="Z90" s="401">
        <f>'2M - SGS'!Z90</f>
        <v>9.4200000000000006E-2</v>
      </c>
      <c r="AA90" s="401">
        <f>'2M - SGS'!AA90</f>
        <v>0.108255</v>
      </c>
      <c r="AB90" s="401">
        <f>'2M - SGS'!AB90</f>
        <v>9.1078000000000006E-2</v>
      </c>
      <c r="AC90" s="401">
        <f>'2M - SGS'!AC90</f>
        <v>8.5239999999999996E-2</v>
      </c>
      <c r="AD90" s="401">
        <f>'2M - SGS'!AD90</f>
        <v>7.2980000000000003E-2</v>
      </c>
      <c r="AE90" s="401">
        <f>'2M - SGS'!AE90</f>
        <v>7.9849000000000003E-2</v>
      </c>
      <c r="AF90" s="401">
        <f>'2M - SGS'!AF90</f>
        <v>7.2720999999999994E-2</v>
      </c>
      <c r="AG90" s="401">
        <f>'2M - SGS'!AG90</f>
        <v>7.4929999999999997E-2</v>
      </c>
      <c r="AH90" s="401">
        <f>'2M - SGS'!AH90</f>
        <v>7.5861999999999999E-2</v>
      </c>
      <c r="AI90" s="401">
        <f>'2M - SGS'!AI90</f>
        <v>7.5733999999999996E-2</v>
      </c>
      <c r="AJ90" s="401">
        <f>'2M - SGS'!AJ90</f>
        <v>8.2808000000000007E-2</v>
      </c>
      <c r="AK90" s="401">
        <f>'2M - SGS'!AK90</f>
        <v>8.6345000000000005E-2</v>
      </c>
      <c r="AL90" s="401">
        <f>'2M - SGS'!AL90</f>
        <v>9.4200000000000006E-2</v>
      </c>
      <c r="AM90" s="401">
        <f>'2M - SGS'!AM90</f>
        <v>0.108255</v>
      </c>
      <c r="AN90" s="401">
        <f>'2M - SGS'!AN90</f>
        <v>9.1078000000000006E-2</v>
      </c>
      <c r="AO90" s="401">
        <f>'2M - SGS'!AO90</f>
        <v>8.5239999999999996E-2</v>
      </c>
      <c r="AP90" s="401">
        <f>'2M - SGS'!AP90</f>
        <v>7.2980000000000003E-2</v>
      </c>
      <c r="AQ90" s="401">
        <f>'2M - SGS'!AQ90</f>
        <v>7.9849000000000003E-2</v>
      </c>
      <c r="AR90" s="401">
        <f>'2M - SGS'!AR90</f>
        <v>7.2720999999999994E-2</v>
      </c>
      <c r="AS90" s="401">
        <f>'2M - SGS'!AS90</f>
        <v>7.4929999999999997E-2</v>
      </c>
      <c r="AT90" s="401">
        <f>'2M - SGS'!AT90</f>
        <v>7.5861999999999999E-2</v>
      </c>
      <c r="AU90" s="401">
        <f>'2M - SGS'!AU90</f>
        <v>7.5733999999999996E-2</v>
      </c>
      <c r="AV90" s="401">
        <f>'2M - SGS'!AV90</f>
        <v>8.2808000000000007E-2</v>
      </c>
      <c r="AW90" s="401">
        <f>'2M - SGS'!AW90</f>
        <v>8.6345000000000005E-2</v>
      </c>
      <c r="AX90" s="401">
        <f>'2M - SGS'!AX90</f>
        <v>9.4200000000000006E-2</v>
      </c>
      <c r="AY90" s="401">
        <f>'2M - SGS'!AY90</f>
        <v>0.108255</v>
      </c>
      <c r="AZ90" s="401">
        <f>'2M - SGS'!AZ90</f>
        <v>9.1078000000000006E-2</v>
      </c>
      <c r="BA90" s="401">
        <f>'2M - SGS'!BA90</f>
        <v>8.5239999999999996E-2</v>
      </c>
      <c r="BB90" s="401">
        <f>'2M - SGS'!BB90</f>
        <v>7.2980000000000003E-2</v>
      </c>
      <c r="BC90" s="401">
        <f>'2M - SGS'!BC90</f>
        <v>7.9849000000000003E-2</v>
      </c>
      <c r="BD90" s="401">
        <f>'2M - SGS'!BD90</f>
        <v>7.2720999999999994E-2</v>
      </c>
      <c r="BE90" s="401">
        <f>'2M - SGS'!BE90</f>
        <v>7.4929999999999997E-2</v>
      </c>
      <c r="BF90" s="401">
        <f>'2M - SGS'!BF90</f>
        <v>7.5861999999999999E-2</v>
      </c>
      <c r="BG90" s="401">
        <f>'2M - SGS'!BG90</f>
        <v>7.5733999999999996E-2</v>
      </c>
      <c r="BH90" s="401">
        <f>'2M - SGS'!BH90</f>
        <v>8.2808000000000007E-2</v>
      </c>
      <c r="BI90" s="401">
        <f>'2M - SGS'!BI90</f>
        <v>8.6345000000000005E-2</v>
      </c>
      <c r="BJ90" s="401">
        <f>'2M - SGS'!BJ90</f>
        <v>9.4200000000000006E-2</v>
      </c>
      <c r="BK90" s="401">
        <f>'2M - SGS'!BK90</f>
        <v>0.108255</v>
      </c>
      <c r="BL90" s="401">
        <f>'2M - SGS'!BL90</f>
        <v>9.1078000000000006E-2</v>
      </c>
      <c r="BM90" s="401">
        <f>'2M - SGS'!BM90</f>
        <v>8.5239999999999996E-2</v>
      </c>
      <c r="BN90" s="401">
        <f>'2M - SGS'!BN90</f>
        <v>7.2980000000000003E-2</v>
      </c>
      <c r="BO90" s="401">
        <f>'2M - SGS'!BO90</f>
        <v>7.9849000000000003E-2</v>
      </c>
      <c r="BP90" s="401">
        <f>'2M - SGS'!BP90</f>
        <v>7.2720999999999994E-2</v>
      </c>
      <c r="BQ90" s="401">
        <f>'2M - SGS'!BQ90</f>
        <v>7.4929999999999997E-2</v>
      </c>
      <c r="BR90" s="401">
        <f>'2M - SGS'!BR90</f>
        <v>7.5861999999999999E-2</v>
      </c>
      <c r="BS90" s="401">
        <f>'2M - SGS'!BS90</f>
        <v>7.5733999999999996E-2</v>
      </c>
      <c r="BT90" s="401">
        <f>'2M - SGS'!BT90</f>
        <v>8.2808000000000007E-2</v>
      </c>
      <c r="BU90" s="401">
        <f>'2M - SGS'!BU90</f>
        <v>8.6345000000000005E-2</v>
      </c>
      <c r="BV90" s="401">
        <f>'2M - SGS'!BV90</f>
        <v>9.4200000000000006E-2</v>
      </c>
      <c r="BW90" s="401">
        <f>'2M - SGS'!BW90</f>
        <v>0.108255</v>
      </c>
      <c r="BX90" s="401">
        <f>'2M - SGS'!BX90</f>
        <v>9.1078000000000006E-2</v>
      </c>
      <c r="BY90" s="401">
        <f>'2M - SGS'!BY90</f>
        <v>8.5239999999999996E-2</v>
      </c>
      <c r="BZ90" s="401">
        <f>'2M - SGS'!BZ90</f>
        <v>7.2980000000000003E-2</v>
      </c>
      <c r="CA90" s="401">
        <f>'2M - SGS'!CA90</f>
        <v>7.9849000000000003E-2</v>
      </c>
      <c r="CB90" s="401">
        <f>'2M - SGS'!CB90</f>
        <v>7.2720999999999994E-2</v>
      </c>
      <c r="CC90" s="401">
        <f>'2M - SGS'!CC90</f>
        <v>7.4929999999999997E-2</v>
      </c>
      <c r="CD90" s="401">
        <f>'2M - SGS'!CD90</f>
        <v>7.5861999999999999E-2</v>
      </c>
      <c r="CE90" s="401">
        <f>'2M - SGS'!CE90</f>
        <v>7.5733999999999996E-2</v>
      </c>
      <c r="CF90" s="401">
        <f>'2M - SGS'!CF90</f>
        <v>8.2808000000000007E-2</v>
      </c>
      <c r="CG90" s="401">
        <f>'2M - SGS'!CG90</f>
        <v>8.6345000000000005E-2</v>
      </c>
      <c r="CH90" s="402">
        <f>'2M - SGS'!CH90</f>
        <v>9.4200000000000006E-2</v>
      </c>
      <c r="CJ90" s="261">
        <f t="shared" si="77"/>
        <v>1.0000020000000001</v>
      </c>
    </row>
    <row r="91" spans="1:88" ht="15" thickBot="1" x14ac:dyDescent="0.35">
      <c r="CJ91" s="243" t="s">
        <v>137</v>
      </c>
    </row>
    <row r="92" spans="1:88" ht="15" customHeight="1" x14ac:dyDescent="0.3">
      <c r="A92" s="604" t="s">
        <v>153</v>
      </c>
      <c r="B92" s="342" t="s">
        <v>14</v>
      </c>
      <c r="C92" s="292">
        <v>43831</v>
      </c>
      <c r="D92" s="292">
        <v>43862</v>
      </c>
      <c r="E92" s="292">
        <v>43891</v>
      </c>
      <c r="F92" s="292">
        <v>43922</v>
      </c>
      <c r="G92" s="292">
        <v>43952</v>
      </c>
      <c r="H92" s="292">
        <v>43983</v>
      </c>
      <c r="I92" s="292">
        <v>44013</v>
      </c>
      <c r="J92" s="292">
        <v>44044</v>
      </c>
      <c r="K92" s="292">
        <v>44075</v>
      </c>
      <c r="L92" s="292">
        <v>44105</v>
      </c>
      <c r="M92" s="292">
        <v>44136</v>
      </c>
      <c r="N92" s="292">
        <v>44166</v>
      </c>
      <c r="O92" s="292">
        <v>44197</v>
      </c>
      <c r="P92" s="292">
        <v>44228</v>
      </c>
      <c r="Q92" s="292">
        <v>44256</v>
      </c>
      <c r="R92" s="292">
        <v>44287</v>
      </c>
      <c r="S92" s="292">
        <v>44317</v>
      </c>
      <c r="T92" s="292">
        <v>44348</v>
      </c>
      <c r="U92" s="292">
        <v>44378</v>
      </c>
      <c r="V92" s="292">
        <v>44409</v>
      </c>
      <c r="W92" s="292">
        <v>44440</v>
      </c>
      <c r="X92" s="292">
        <v>44470</v>
      </c>
      <c r="Y92" s="292">
        <v>44501</v>
      </c>
      <c r="Z92" s="292">
        <v>44531</v>
      </c>
      <c r="AA92" s="292">
        <v>44562</v>
      </c>
      <c r="AB92" s="292">
        <v>44593</v>
      </c>
      <c r="AC92" s="292">
        <v>44621</v>
      </c>
      <c r="AD92" s="292">
        <v>44652</v>
      </c>
      <c r="AE92" s="292">
        <v>44682</v>
      </c>
      <c r="AF92" s="292">
        <v>44713</v>
      </c>
      <c r="AG92" s="292">
        <v>44743</v>
      </c>
      <c r="AH92" s="292">
        <v>44774</v>
      </c>
      <c r="AI92" s="292">
        <v>44805</v>
      </c>
      <c r="AJ92" s="292">
        <v>44835</v>
      </c>
      <c r="AK92" s="292">
        <v>44866</v>
      </c>
      <c r="AL92" s="292">
        <v>44896</v>
      </c>
      <c r="AM92" s="292">
        <v>44927</v>
      </c>
      <c r="AN92" s="292">
        <v>44958</v>
      </c>
      <c r="AO92" s="292">
        <v>44986</v>
      </c>
      <c r="AP92" s="292">
        <v>45017</v>
      </c>
      <c r="AQ92" s="292">
        <v>45047</v>
      </c>
      <c r="AR92" s="292">
        <v>45078</v>
      </c>
      <c r="AS92" s="292">
        <v>45108</v>
      </c>
      <c r="AT92" s="292">
        <v>45139</v>
      </c>
      <c r="AU92" s="292">
        <v>45170</v>
      </c>
      <c r="AV92" s="292">
        <v>45200</v>
      </c>
      <c r="AW92" s="292">
        <v>45231</v>
      </c>
      <c r="AX92" s="292">
        <v>45261</v>
      </c>
      <c r="AY92" s="292">
        <v>45292</v>
      </c>
      <c r="AZ92" s="292">
        <v>45323</v>
      </c>
      <c r="BA92" s="292">
        <v>45352</v>
      </c>
      <c r="BB92" s="292">
        <v>45383</v>
      </c>
      <c r="BC92" s="292">
        <v>45413</v>
      </c>
      <c r="BD92" s="292">
        <v>45444</v>
      </c>
      <c r="BE92" s="292">
        <v>45474</v>
      </c>
      <c r="BF92" s="292">
        <v>45505</v>
      </c>
      <c r="BG92" s="292">
        <v>45536</v>
      </c>
      <c r="BH92" s="292">
        <v>45566</v>
      </c>
      <c r="BI92" s="292">
        <v>45597</v>
      </c>
      <c r="BJ92" s="292">
        <v>45627</v>
      </c>
      <c r="BK92" s="292">
        <v>45658</v>
      </c>
      <c r="BL92" s="292">
        <v>45689</v>
      </c>
      <c r="BM92" s="292">
        <v>45717</v>
      </c>
      <c r="BN92" s="292">
        <v>45748</v>
      </c>
      <c r="BO92" s="292">
        <v>45778</v>
      </c>
      <c r="BP92" s="292">
        <v>45809</v>
      </c>
      <c r="BQ92" s="292">
        <v>45839</v>
      </c>
      <c r="BR92" s="292">
        <v>45870</v>
      </c>
      <c r="BS92" s="292">
        <v>45901</v>
      </c>
      <c r="BT92" s="292">
        <v>45931</v>
      </c>
      <c r="BU92" s="292">
        <v>45962</v>
      </c>
      <c r="BV92" s="292">
        <v>45992</v>
      </c>
      <c r="BW92" s="292">
        <v>46023</v>
      </c>
      <c r="BX92" s="292">
        <v>46054</v>
      </c>
      <c r="BY92" s="292">
        <v>46082</v>
      </c>
      <c r="BZ92" s="292">
        <v>46113</v>
      </c>
      <c r="CA92" s="292">
        <v>46143</v>
      </c>
      <c r="CB92" s="292">
        <v>46174</v>
      </c>
      <c r="CC92" s="292">
        <v>46204</v>
      </c>
      <c r="CD92" s="292">
        <v>46235</v>
      </c>
      <c r="CE92" s="292">
        <v>46266</v>
      </c>
      <c r="CF92" s="292">
        <v>46296</v>
      </c>
      <c r="CG92" s="292">
        <v>46327</v>
      </c>
      <c r="CH92" s="293">
        <v>46357</v>
      </c>
    </row>
    <row r="93" spans="1:88" ht="15.75" customHeight="1" x14ac:dyDescent="0.3">
      <c r="A93" s="605"/>
      <c r="B93" s="11" t="s">
        <v>141</v>
      </c>
      <c r="C93" s="381">
        <f>'3M - LGS'!C93</f>
        <v>2.8837000000000002E-2</v>
      </c>
      <c r="D93" s="381">
        <f>'3M - LGS'!D93</f>
        <v>3.0424E-2</v>
      </c>
      <c r="E93" s="381">
        <f>'3M - LGS'!E93</f>
        <v>2.7962999999999998E-2</v>
      </c>
      <c r="F93" s="382">
        <f>'3M - LGS'!F93</f>
        <v>3.3774999999999999E-2</v>
      </c>
      <c r="G93" s="382">
        <f>'3M - LGS'!G93</f>
        <v>3.6714999999999998E-2</v>
      </c>
      <c r="H93" s="382">
        <f>'3M - LGS'!H93</f>
        <v>6.8380999999999997E-2</v>
      </c>
      <c r="I93" s="382">
        <f>'3M - LGS'!I93</f>
        <v>6.6040000000000001E-2</v>
      </c>
      <c r="J93" s="382">
        <f>'3M - LGS'!J93</f>
        <v>6.8090999999999999E-2</v>
      </c>
      <c r="K93" s="382">
        <f>'3M - LGS'!K93</f>
        <v>6.6092999999999999E-2</v>
      </c>
      <c r="L93" s="382">
        <f>'3M - LGS'!L93</f>
        <v>3.5712000000000001E-2</v>
      </c>
      <c r="M93" s="382">
        <f>'3M - LGS'!M93</f>
        <v>3.6135E-2</v>
      </c>
      <c r="N93" s="382">
        <f>'3M - LGS'!N93</f>
        <v>3.3574E-2</v>
      </c>
      <c r="O93" s="382">
        <f>'3M - LGS'!O93</f>
        <v>3.2899999999999999E-2</v>
      </c>
      <c r="P93" s="382">
        <f>'3M - LGS'!P93</f>
        <v>3.3628999999999999E-2</v>
      </c>
      <c r="Q93" s="382">
        <f>'3M - LGS'!Q93</f>
        <v>3.4622E-2</v>
      </c>
      <c r="R93" s="382">
        <f>'3M - LGS'!R93</f>
        <v>3.3774999999999999E-2</v>
      </c>
      <c r="S93" s="382">
        <f>'3M - LGS'!S93</f>
        <v>3.6714999999999998E-2</v>
      </c>
      <c r="T93" s="382">
        <f>'3M - LGS'!T93</f>
        <v>6.8380999999999997E-2</v>
      </c>
      <c r="U93" s="382">
        <f>'3M - LGS'!U93</f>
        <v>6.6040000000000001E-2</v>
      </c>
      <c r="V93" s="382">
        <f>'3M - LGS'!V93</f>
        <v>6.8090999999999999E-2</v>
      </c>
      <c r="W93" s="382">
        <f>'3M - LGS'!W93</f>
        <v>6.6092999999999999E-2</v>
      </c>
      <c r="X93" s="382">
        <f>'3M - LGS'!X93</f>
        <v>3.5712000000000001E-2</v>
      </c>
      <c r="Y93" s="382">
        <f>'3M - LGS'!Y93</f>
        <v>3.6135E-2</v>
      </c>
      <c r="Z93" s="382">
        <f>'3M - LGS'!Z93</f>
        <v>3.3574E-2</v>
      </c>
      <c r="AA93" s="382">
        <f>'3M - LGS'!AA93</f>
        <v>3.2899999999999999E-2</v>
      </c>
      <c r="AB93" s="382">
        <f>'3M - LGS'!AB93</f>
        <v>3.3628999999999999E-2</v>
      </c>
      <c r="AC93" s="382">
        <f>'3M - LGS'!AC93</f>
        <v>3.4622E-2</v>
      </c>
      <c r="AD93" s="382">
        <f>'3M - LGS'!AD93</f>
        <v>3.3774999999999999E-2</v>
      </c>
      <c r="AE93" s="382">
        <f>'3M - LGS'!AE93</f>
        <v>3.6714999999999998E-2</v>
      </c>
      <c r="AF93" s="382">
        <f>'3M - LGS'!AF93</f>
        <v>6.8380999999999997E-2</v>
      </c>
      <c r="AG93" s="382">
        <f>'3M - LGS'!AG93</f>
        <v>6.6040000000000001E-2</v>
      </c>
      <c r="AH93" s="382">
        <f>'3M - LGS'!AH93</f>
        <v>6.8090999999999999E-2</v>
      </c>
      <c r="AI93" s="382">
        <f>'3M - LGS'!AI93</f>
        <v>6.6092999999999999E-2</v>
      </c>
      <c r="AJ93" s="382">
        <f>'3M - LGS'!AJ93</f>
        <v>3.5712000000000001E-2</v>
      </c>
      <c r="AK93" s="382">
        <f>'3M - LGS'!AK93</f>
        <v>3.6135E-2</v>
      </c>
      <c r="AL93" s="382">
        <f>'3M - LGS'!AL93</f>
        <v>3.3574E-2</v>
      </c>
      <c r="AM93" s="382">
        <f>'3M - LGS'!AM93</f>
        <v>3.2899999999999999E-2</v>
      </c>
      <c r="AN93" s="382">
        <f>'3M - LGS'!AN93</f>
        <v>3.3628999999999999E-2</v>
      </c>
      <c r="AO93" s="382">
        <f>'3M - LGS'!AO93</f>
        <v>3.4622E-2</v>
      </c>
      <c r="AP93" s="382">
        <f>'3M - LGS'!AP93</f>
        <v>3.3774999999999999E-2</v>
      </c>
      <c r="AQ93" s="382">
        <f>'3M - LGS'!AQ93</f>
        <v>3.6714999999999998E-2</v>
      </c>
      <c r="AR93" s="382">
        <f>'3M - LGS'!AR93</f>
        <v>6.8380999999999997E-2</v>
      </c>
      <c r="AS93" s="382">
        <f>'3M - LGS'!AS93</f>
        <v>6.6040000000000001E-2</v>
      </c>
      <c r="AT93" s="382">
        <f>'3M - LGS'!AT93</f>
        <v>6.8090999999999999E-2</v>
      </c>
      <c r="AU93" s="382">
        <f>'3M - LGS'!AU93</f>
        <v>6.6092999999999999E-2</v>
      </c>
      <c r="AV93" s="382">
        <f>'3M - LGS'!AV93</f>
        <v>3.5712000000000001E-2</v>
      </c>
      <c r="AW93" s="382">
        <f>'3M - LGS'!AW93</f>
        <v>3.6135E-2</v>
      </c>
      <c r="AX93" s="382">
        <f>'3M - LGS'!AX93</f>
        <v>3.3574E-2</v>
      </c>
      <c r="AY93" s="382">
        <f>'3M - LGS'!AY93</f>
        <v>3.2899999999999999E-2</v>
      </c>
      <c r="AZ93" s="382">
        <f>'3M - LGS'!AZ93</f>
        <v>3.3628999999999999E-2</v>
      </c>
      <c r="BA93" s="382">
        <f>'3M - LGS'!BA93</f>
        <v>3.4622E-2</v>
      </c>
      <c r="BB93" s="382">
        <f>'3M - LGS'!BB93</f>
        <v>3.3774999999999999E-2</v>
      </c>
      <c r="BC93" s="382">
        <f>'3M - LGS'!BC93</f>
        <v>3.6714999999999998E-2</v>
      </c>
      <c r="BD93" s="382">
        <f>'3M - LGS'!BD93</f>
        <v>6.8380999999999997E-2</v>
      </c>
      <c r="BE93" s="382">
        <f>'3M - LGS'!BE93</f>
        <v>6.6040000000000001E-2</v>
      </c>
      <c r="BF93" s="382">
        <f>'3M - LGS'!BF93</f>
        <v>6.8090999999999999E-2</v>
      </c>
      <c r="BG93" s="382">
        <f>'3M - LGS'!BG93</f>
        <v>6.6092999999999999E-2</v>
      </c>
      <c r="BH93" s="382">
        <f>'3M - LGS'!BH93</f>
        <v>3.5712000000000001E-2</v>
      </c>
      <c r="BI93" s="382">
        <f>'3M - LGS'!BI93</f>
        <v>3.6135E-2</v>
      </c>
      <c r="BJ93" s="382">
        <f>'3M - LGS'!BJ93</f>
        <v>3.3574E-2</v>
      </c>
      <c r="BK93" s="382">
        <f>'3M - LGS'!BK93</f>
        <v>3.2899999999999999E-2</v>
      </c>
      <c r="BL93" s="382">
        <f>'3M - LGS'!BL93</f>
        <v>3.3628999999999999E-2</v>
      </c>
      <c r="BM93" s="382">
        <f>'3M - LGS'!BM93</f>
        <v>3.4622E-2</v>
      </c>
      <c r="BN93" s="382">
        <f>'3M - LGS'!BN93</f>
        <v>3.3774999999999999E-2</v>
      </c>
      <c r="BO93" s="382">
        <f>'3M - LGS'!BO93</f>
        <v>3.6714999999999998E-2</v>
      </c>
      <c r="BP93" s="382">
        <f>'3M - LGS'!BP93</f>
        <v>6.8380999999999997E-2</v>
      </c>
      <c r="BQ93" s="382">
        <f>'3M - LGS'!BQ93</f>
        <v>6.6040000000000001E-2</v>
      </c>
      <c r="BR93" s="382">
        <f>'3M - LGS'!BR93</f>
        <v>6.8090999999999999E-2</v>
      </c>
      <c r="BS93" s="382">
        <f>'3M - LGS'!BS93</f>
        <v>6.6092999999999999E-2</v>
      </c>
      <c r="BT93" s="382">
        <f>'3M - LGS'!BT93</f>
        <v>3.5712000000000001E-2</v>
      </c>
      <c r="BU93" s="382">
        <f>'3M - LGS'!BU93</f>
        <v>3.6135E-2</v>
      </c>
      <c r="BV93" s="382">
        <f>'3M - LGS'!BV93</f>
        <v>3.3574E-2</v>
      </c>
      <c r="BW93" s="382">
        <f>'3M - LGS'!BW93</f>
        <v>3.2899999999999999E-2</v>
      </c>
      <c r="BX93" s="382">
        <f>'3M - LGS'!BX93</f>
        <v>3.3628999999999999E-2</v>
      </c>
      <c r="BY93" s="382">
        <f>'3M - LGS'!BY93</f>
        <v>3.4622E-2</v>
      </c>
      <c r="BZ93" s="382">
        <f>'3M - LGS'!BZ93</f>
        <v>3.3774999999999999E-2</v>
      </c>
      <c r="CA93" s="382">
        <f>'3M - LGS'!CA93</f>
        <v>3.6714999999999998E-2</v>
      </c>
      <c r="CB93" s="382">
        <f>'3M - LGS'!CB93</f>
        <v>6.8380999999999997E-2</v>
      </c>
      <c r="CC93" s="382">
        <f>'3M - LGS'!CC93</f>
        <v>6.6040000000000001E-2</v>
      </c>
      <c r="CD93" s="382">
        <f>'3M - LGS'!CD93</f>
        <v>6.8090999999999999E-2</v>
      </c>
      <c r="CE93" s="382">
        <f>'3M - LGS'!CE93</f>
        <v>6.6092999999999999E-2</v>
      </c>
      <c r="CF93" s="382">
        <f>'3M - LGS'!CF93</f>
        <v>3.5712000000000001E-2</v>
      </c>
      <c r="CG93" s="382">
        <f>'3M - LGS'!CG93</f>
        <v>3.6135E-2</v>
      </c>
      <c r="CH93" s="383">
        <f>'3M - LGS'!CH93</f>
        <v>3.3574E-2</v>
      </c>
      <c r="CJ93" s="243" t="s">
        <v>139</v>
      </c>
    </row>
    <row r="94" spans="1:88" x14ac:dyDescent="0.3">
      <c r="A94" s="605"/>
      <c r="B94" s="11" t="s">
        <v>59</v>
      </c>
      <c r="C94" s="381">
        <f>'3M - LGS'!C94</f>
        <v>3.0917E-2</v>
      </c>
      <c r="D94" s="381">
        <f>'3M - LGS'!D94</f>
        <v>3.3917999999999997E-2</v>
      </c>
      <c r="E94" s="381">
        <f>'3M - LGS'!E94</f>
        <v>3.1923E-2</v>
      </c>
      <c r="F94" s="382">
        <f>'3M - LGS'!F94</f>
        <v>3.4112999999999997E-2</v>
      </c>
      <c r="G94" s="382">
        <f>'3M - LGS'!G94</f>
        <v>4.2518E-2</v>
      </c>
      <c r="H94" s="382">
        <f>'3M - LGS'!H94</f>
        <v>8.4876999999999994E-2</v>
      </c>
      <c r="I94" s="382">
        <f>'3M - LGS'!I94</f>
        <v>7.9538999999999999E-2</v>
      </c>
      <c r="J94" s="382">
        <f>'3M - LGS'!J94</f>
        <v>8.3308999999999994E-2</v>
      </c>
      <c r="K94" s="382">
        <f>'3M - LGS'!K94</f>
        <v>8.3042000000000005E-2</v>
      </c>
      <c r="L94" s="382">
        <f>'3M - LGS'!L94</f>
        <v>3.5901000000000002E-2</v>
      </c>
      <c r="M94" s="382">
        <f>'3M - LGS'!M94</f>
        <v>3.8133E-2</v>
      </c>
      <c r="N94" s="382">
        <f>'3M - LGS'!N94</f>
        <v>3.4439999999999998E-2</v>
      </c>
      <c r="O94" s="382">
        <f>'3M - LGS'!O94</f>
        <v>3.4639999999999997E-2</v>
      </c>
      <c r="P94" s="382">
        <f>'3M - LGS'!P94</f>
        <v>3.6375999999999999E-2</v>
      </c>
      <c r="Q94" s="382">
        <f>'3M - LGS'!Q94</f>
        <v>3.8793000000000001E-2</v>
      </c>
      <c r="R94" s="382">
        <f>'3M - LGS'!R94</f>
        <v>3.4112999999999997E-2</v>
      </c>
      <c r="S94" s="382">
        <f>'3M - LGS'!S94</f>
        <v>4.2518E-2</v>
      </c>
      <c r="T94" s="382">
        <f>'3M - LGS'!T94</f>
        <v>8.4876999999999994E-2</v>
      </c>
      <c r="U94" s="382">
        <f>'3M - LGS'!U94</f>
        <v>7.9538999999999999E-2</v>
      </c>
      <c r="V94" s="382">
        <f>'3M - LGS'!V94</f>
        <v>8.3308999999999994E-2</v>
      </c>
      <c r="W94" s="382">
        <f>'3M - LGS'!W94</f>
        <v>8.3042000000000005E-2</v>
      </c>
      <c r="X94" s="382">
        <f>'3M - LGS'!X94</f>
        <v>3.5901000000000002E-2</v>
      </c>
      <c r="Y94" s="382">
        <f>'3M - LGS'!Y94</f>
        <v>3.8133E-2</v>
      </c>
      <c r="Z94" s="382">
        <f>'3M - LGS'!Z94</f>
        <v>3.4439999999999998E-2</v>
      </c>
      <c r="AA94" s="382">
        <f>'3M - LGS'!AA94</f>
        <v>3.4639999999999997E-2</v>
      </c>
      <c r="AB94" s="382">
        <f>'3M - LGS'!AB94</f>
        <v>3.6375999999999999E-2</v>
      </c>
      <c r="AC94" s="382">
        <f>'3M - LGS'!AC94</f>
        <v>3.8793000000000001E-2</v>
      </c>
      <c r="AD94" s="382">
        <f>'3M - LGS'!AD94</f>
        <v>3.4112999999999997E-2</v>
      </c>
      <c r="AE94" s="382">
        <f>'3M - LGS'!AE94</f>
        <v>4.2518E-2</v>
      </c>
      <c r="AF94" s="382">
        <f>'3M - LGS'!AF94</f>
        <v>8.4876999999999994E-2</v>
      </c>
      <c r="AG94" s="382">
        <f>'3M - LGS'!AG94</f>
        <v>7.9538999999999999E-2</v>
      </c>
      <c r="AH94" s="382">
        <f>'3M - LGS'!AH94</f>
        <v>8.3308999999999994E-2</v>
      </c>
      <c r="AI94" s="382">
        <f>'3M - LGS'!AI94</f>
        <v>8.3042000000000005E-2</v>
      </c>
      <c r="AJ94" s="382">
        <f>'3M - LGS'!AJ94</f>
        <v>3.5901000000000002E-2</v>
      </c>
      <c r="AK94" s="382">
        <f>'3M - LGS'!AK94</f>
        <v>3.8133E-2</v>
      </c>
      <c r="AL94" s="382">
        <f>'3M - LGS'!AL94</f>
        <v>3.4439999999999998E-2</v>
      </c>
      <c r="AM94" s="382">
        <f>'3M - LGS'!AM94</f>
        <v>3.4639999999999997E-2</v>
      </c>
      <c r="AN94" s="382">
        <f>'3M - LGS'!AN94</f>
        <v>3.6375999999999999E-2</v>
      </c>
      <c r="AO94" s="382">
        <f>'3M - LGS'!AO94</f>
        <v>3.8793000000000001E-2</v>
      </c>
      <c r="AP94" s="382">
        <f>'3M - LGS'!AP94</f>
        <v>3.4112999999999997E-2</v>
      </c>
      <c r="AQ94" s="382">
        <f>'3M - LGS'!AQ94</f>
        <v>4.2518E-2</v>
      </c>
      <c r="AR94" s="382">
        <f>'3M - LGS'!AR94</f>
        <v>8.4876999999999994E-2</v>
      </c>
      <c r="AS94" s="382">
        <f>'3M - LGS'!AS94</f>
        <v>7.9538999999999999E-2</v>
      </c>
      <c r="AT94" s="382">
        <f>'3M - LGS'!AT94</f>
        <v>8.3308999999999994E-2</v>
      </c>
      <c r="AU94" s="382">
        <f>'3M - LGS'!AU94</f>
        <v>8.3042000000000005E-2</v>
      </c>
      <c r="AV94" s="382">
        <f>'3M - LGS'!AV94</f>
        <v>3.5901000000000002E-2</v>
      </c>
      <c r="AW94" s="382">
        <f>'3M - LGS'!AW94</f>
        <v>3.8133E-2</v>
      </c>
      <c r="AX94" s="382">
        <f>'3M - LGS'!AX94</f>
        <v>3.4439999999999998E-2</v>
      </c>
      <c r="AY94" s="382">
        <f>'3M - LGS'!AY94</f>
        <v>3.4639999999999997E-2</v>
      </c>
      <c r="AZ94" s="382">
        <f>'3M - LGS'!AZ94</f>
        <v>3.6375999999999999E-2</v>
      </c>
      <c r="BA94" s="382">
        <f>'3M - LGS'!BA94</f>
        <v>3.8793000000000001E-2</v>
      </c>
      <c r="BB94" s="382">
        <f>'3M - LGS'!BB94</f>
        <v>3.4112999999999997E-2</v>
      </c>
      <c r="BC94" s="382">
        <f>'3M - LGS'!BC94</f>
        <v>4.2518E-2</v>
      </c>
      <c r="BD94" s="382">
        <f>'3M - LGS'!BD94</f>
        <v>8.4876999999999994E-2</v>
      </c>
      <c r="BE94" s="382">
        <f>'3M - LGS'!BE94</f>
        <v>7.9538999999999999E-2</v>
      </c>
      <c r="BF94" s="382">
        <f>'3M - LGS'!BF94</f>
        <v>8.3308999999999994E-2</v>
      </c>
      <c r="BG94" s="382">
        <f>'3M - LGS'!BG94</f>
        <v>8.3042000000000005E-2</v>
      </c>
      <c r="BH94" s="382">
        <f>'3M - LGS'!BH94</f>
        <v>3.5901000000000002E-2</v>
      </c>
      <c r="BI94" s="382">
        <f>'3M - LGS'!BI94</f>
        <v>3.8133E-2</v>
      </c>
      <c r="BJ94" s="382">
        <f>'3M - LGS'!BJ94</f>
        <v>3.4439999999999998E-2</v>
      </c>
      <c r="BK94" s="382">
        <f>'3M - LGS'!BK94</f>
        <v>3.4639999999999997E-2</v>
      </c>
      <c r="BL94" s="382">
        <f>'3M - LGS'!BL94</f>
        <v>3.6375999999999999E-2</v>
      </c>
      <c r="BM94" s="382">
        <f>'3M - LGS'!BM94</f>
        <v>3.8793000000000001E-2</v>
      </c>
      <c r="BN94" s="382">
        <f>'3M - LGS'!BN94</f>
        <v>3.4112999999999997E-2</v>
      </c>
      <c r="BO94" s="382">
        <f>'3M - LGS'!BO94</f>
        <v>4.2518E-2</v>
      </c>
      <c r="BP94" s="382">
        <f>'3M - LGS'!BP94</f>
        <v>8.4876999999999994E-2</v>
      </c>
      <c r="BQ94" s="382">
        <f>'3M - LGS'!BQ94</f>
        <v>7.9538999999999999E-2</v>
      </c>
      <c r="BR94" s="382">
        <f>'3M - LGS'!BR94</f>
        <v>8.3308999999999994E-2</v>
      </c>
      <c r="BS94" s="382">
        <f>'3M - LGS'!BS94</f>
        <v>8.3042000000000005E-2</v>
      </c>
      <c r="BT94" s="382">
        <f>'3M - LGS'!BT94</f>
        <v>3.5901000000000002E-2</v>
      </c>
      <c r="BU94" s="382">
        <f>'3M - LGS'!BU94</f>
        <v>3.8133E-2</v>
      </c>
      <c r="BV94" s="382">
        <f>'3M - LGS'!BV94</f>
        <v>3.4439999999999998E-2</v>
      </c>
      <c r="BW94" s="382">
        <f>'3M - LGS'!BW94</f>
        <v>3.4639999999999997E-2</v>
      </c>
      <c r="BX94" s="382">
        <f>'3M - LGS'!BX94</f>
        <v>3.6375999999999999E-2</v>
      </c>
      <c r="BY94" s="382">
        <f>'3M - LGS'!BY94</f>
        <v>3.8793000000000001E-2</v>
      </c>
      <c r="BZ94" s="382">
        <f>'3M - LGS'!BZ94</f>
        <v>3.4112999999999997E-2</v>
      </c>
      <c r="CA94" s="382">
        <f>'3M - LGS'!CA94</f>
        <v>4.2518E-2</v>
      </c>
      <c r="CB94" s="382">
        <f>'3M - LGS'!CB94</f>
        <v>8.4876999999999994E-2</v>
      </c>
      <c r="CC94" s="382">
        <f>'3M - LGS'!CC94</f>
        <v>7.9538999999999999E-2</v>
      </c>
      <c r="CD94" s="382">
        <f>'3M - LGS'!CD94</f>
        <v>8.3308999999999994E-2</v>
      </c>
      <c r="CE94" s="382">
        <f>'3M - LGS'!CE94</f>
        <v>8.3042000000000005E-2</v>
      </c>
      <c r="CF94" s="382">
        <f>'3M - LGS'!CF94</f>
        <v>3.5901000000000002E-2</v>
      </c>
      <c r="CG94" s="382">
        <f>'3M - LGS'!CG94</f>
        <v>3.8133E-2</v>
      </c>
      <c r="CH94" s="383">
        <f>'3M - LGS'!CH94</f>
        <v>3.4439999999999998E-2</v>
      </c>
      <c r="CJ94" s="243" t="s">
        <v>140</v>
      </c>
    </row>
    <row r="95" spans="1:88" x14ac:dyDescent="0.3">
      <c r="A95" s="605"/>
      <c r="B95" s="11" t="s">
        <v>142</v>
      </c>
      <c r="C95" s="381">
        <f>'3M - LGS'!C95</f>
        <v>2.9335E-2</v>
      </c>
      <c r="D95" s="381">
        <f>'3M - LGS'!D95</f>
        <v>3.0443999999999999E-2</v>
      </c>
      <c r="E95" s="381">
        <f>'3M - LGS'!E95</f>
        <v>2.7954E-2</v>
      </c>
      <c r="F95" s="382">
        <f>'3M - LGS'!F95</f>
        <v>3.6261000000000002E-2</v>
      </c>
      <c r="G95" s="382">
        <f>'3M - LGS'!G95</f>
        <v>3.8356000000000001E-2</v>
      </c>
      <c r="H95" s="382">
        <f>'3M - LGS'!H95</f>
        <v>7.3451000000000002E-2</v>
      </c>
      <c r="I95" s="382">
        <f>'3M - LGS'!I95</f>
        <v>7.0691000000000004E-2</v>
      </c>
      <c r="J95" s="382">
        <f>'3M - LGS'!J95</f>
        <v>7.3116E-2</v>
      </c>
      <c r="K95" s="382">
        <f>'3M - LGS'!K95</f>
        <v>7.0167999999999994E-2</v>
      </c>
      <c r="L95" s="382">
        <f>'3M - LGS'!L95</f>
        <v>3.7338000000000003E-2</v>
      </c>
      <c r="M95" s="382">
        <f>'3M - LGS'!M95</f>
        <v>3.6955000000000002E-2</v>
      </c>
      <c r="N95" s="382">
        <f>'3M - LGS'!N95</f>
        <v>3.4236999999999997E-2</v>
      </c>
      <c r="O95" s="382">
        <f>'3M - LGS'!O95</f>
        <v>3.3316999999999999E-2</v>
      </c>
      <c r="P95" s="382">
        <f>'3M - LGS'!P95</f>
        <v>3.3644E-2</v>
      </c>
      <c r="Q95" s="382">
        <f>'3M - LGS'!Q95</f>
        <v>3.4612999999999998E-2</v>
      </c>
      <c r="R95" s="382">
        <f>'3M - LGS'!R95</f>
        <v>3.6261000000000002E-2</v>
      </c>
      <c r="S95" s="382">
        <f>'3M - LGS'!S95</f>
        <v>3.8356000000000001E-2</v>
      </c>
      <c r="T95" s="382">
        <f>'3M - LGS'!T95</f>
        <v>7.3451000000000002E-2</v>
      </c>
      <c r="U95" s="382">
        <f>'3M - LGS'!U95</f>
        <v>7.0691000000000004E-2</v>
      </c>
      <c r="V95" s="382">
        <f>'3M - LGS'!V95</f>
        <v>7.3116E-2</v>
      </c>
      <c r="W95" s="382">
        <f>'3M - LGS'!W95</f>
        <v>7.0167999999999994E-2</v>
      </c>
      <c r="X95" s="382">
        <f>'3M - LGS'!X95</f>
        <v>3.7338000000000003E-2</v>
      </c>
      <c r="Y95" s="382">
        <f>'3M - LGS'!Y95</f>
        <v>3.6955000000000002E-2</v>
      </c>
      <c r="Z95" s="382">
        <f>'3M - LGS'!Z95</f>
        <v>3.4236999999999997E-2</v>
      </c>
      <c r="AA95" s="382">
        <f>'3M - LGS'!AA95</f>
        <v>3.3316999999999999E-2</v>
      </c>
      <c r="AB95" s="382">
        <f>'3M - LGS'!AB95</f>
        <v>3.3644E-2</v>
      </c>
      <c r="AC95" s="382">
        <f>'3M - LGS'!AC95</f>
        <v>3.4612999999999998E-2</v>
      </c>
      <c r="AD95" s="382">
        <f>'3M - LGS'!AD95</f>
        <v>3.6261000000000002E-2</v>
      </c>
      <c r="AE95" s="382">
        <f>'3M - LGS'!AE95</f>
        <v>3.8356000000000001E-2</v>
      </c>
      <c r="AF95" s="382">
        <f>'3M - LGS'!AF95</f>
        <v>7.3451000000000002E-2</v>
      </c>
      <c r="AG95" s="382">
        <f>'3M - LGS'!AG95</f>
        <v>7.0691000000000004E-2</v>
      </c>
      <c r="AH95" s="382">
        <f>'3M - LGS'!AH95</f>
        <v>7.3116E-2</v>
      </c>
      <c r="AI95" s="382">
        <f>'3M - LGS'!AI95</f>
        <v>7.0167999999999994E-2</v>
      </c>
      <c r="AJ95" s="382">
        <f>'3M - LGS'!AJ95</f>
        <v>3.7338000000000003E-2</v>
      </c>
      <c r="AK95" s="382">
        <f>'3M - LGS'!AK95</f>
        <v>3.6955000000000002E-2</v>
      </c>
      <c r="AL95" s="382">
        <f>'3M - LGS'!AL95</f>
        <v>3.4236999999999997E-2</v>
      </c>
      <c r="AM95" s="382">
        <f>'3M - LGS'!AM95</f>
        <v>3.3316999999999999E-2</v>
      </c>
      <c r="AN95" s="382">
        <f>'3M - LGS'!AN95</f>
        <v>3.3644E-2</v>
      </c>
      <c r="AO95" s="382">
        <f>'3M - LGS'!AO95</f>
        <v>3.4612999999999998E-2</v>
      </c>
      <c r="AP95" s="382">
        <f>'3M - LGS'!AP95</f>
        <v>3.6261000000000002E-2</v>
      </c>
      <c r="AQ95" s="382">
        <f>'3M - LGS'!AQ95</f>
        <v>3.8356000000000001E-2</v>
      </c>
      <c r="AR95" s="382">
        <f>'3M - LGS'!AR95</f>
        <v>7.3451000000000002E-2</v>
      </c>
      <c r="AS95" s="382">
        <f>'3M - LGS'!AS95</f>
        <v>7.0691000000000004E-2</v>
      </c>
      <c r="AT95" s="382">
        <f>'3M - LGS'!AT95</f>
        <v>7.3116E-2</v>
      </c>
      <c r="AU95" s="382">
        <f>'3M - LGS'!AU95</f>
        <v>7.0167999999999994E-2</v>
      </c>
      <c r="AV95" s="382">
        <f>'3M - LGS'!AV95</f>
        <v>3.7338000000000003E-2</v>
      </c>
      <c r="AW95" s="382">
        <f>'3M - LGS'!AW95</f>
        <v>3.6955000000000002E-2</v>
      </c>
      <c r="AX95" s="382">
        <f>'3M - LGS'!AX95</f>
        <v>3.4236999999999997E-2</v>
      </c>
      <c r="AY95" s="382">
        <f>'3M - LGS'!AY95</f>
        <v>3.3316999999999999E-2</v>
      </c>
      <c r="AZ95" s="382">
        <f>'3M - LGS'!AZ95</f>
        <v>3.3644E-2</v>
      </c>
      <c r="BA95" s="382">
        <f>'3M - LGS'!BA95</f>
        <v>3.4612999999999998E-2</v>
      </c>
      <c r="BB95" s="382">
        <f>'3M - LGS'!BB95</f>
        <v>3.6261000000000002E-2</v>
      </c>
      <c r="BC95" s="382">
        <f>'3M - LGS'!BC95</f>
        <v>3.8356000000000001E-2</v>
      </c>
      <c r="BD95" s="382">
        <f>'3M - LGS'!BD95</f>
        <v>7.3451000000000002E-2</v>
      </c>
      <c r="BE95" s="382">
        <f>'3M - LGS'!BE95</f>
        <v>7.0691000000000004E-2</v>
      </c>
      <c r="BF95" s="382">
        <f>'3M - LGS'!BF95</f>
        <v>7.3116E-2</v>
      </c>
      <c r="BG95" s="382">
        <f>'3M - LGS'!BG95</f>
        <v>7.0167999999999994E-2</v>
      </c>
      <c r="BH95" s="382">
        <f>'3M - LGS'!BH95</f>
        <v>3.7338000000000003E-2</v>
      </c>
      <c r="BI95" s="382">
        <f>'3M - LGS'!BI95</f>
        <v>3.6955000000000002E-2</v>
      </c>
      <c r="BJ95" s="382">
        <f>'3M - LGS'!BJ95</f>
        <v>3.4236999999999997E-2</v>
      </c>
      <c r="BK95" s="382">
        <f>'3M - LGS'!BK95</f>
        <v>3.3316999999999999E-2</v>
      </c>
      <c r="BL95" s="382">
        <f>'3M - LGS'!BL95</f>
        <v>3.3644E-2</v>
      </c>
      <c r="BM95" s="382">
        <f>'3M - LGS'!BM95</f>
        <v>3.4612999999999998E-2</v>
      </c>
      <c r="BN95" s="382">
        <f>'3M - LGS'!BN95</f>
        <v>3.6261000000000002E-2</v>
      </c>
      <c r="BO95" s="382">
        <f>'3M - LGS'!BO95</f>
        <v>3.8356000000000001E-2</v>
      </c>
      <c r="BP95" s="382">
        <f>'3M - LGS'!BP95</f>
        <v>7.3451000000000002E-2</v>
      </c>
      <c r="BQ95" s="382">
        <f>'3M - LGS'!BQ95</f>
        <v>7.0691000000000004E-2</v>
      </c>
      <c r="BR95" s="382">
        <f>'3M - LGS'!BR95</f>
        <v>7.3116E-2</v>
      </c>
      <c r="BS95" s="382">
        <f>'3M - LGS'!BS95</f>
        <v>7.0167999999999994E-2</v>
      </c>
      <c r="BT95" s="382">
        <f>'3M - LGS'!BT95</f>
        <v>3.7338000000000003E-2</v>
      </c>
      <c r="BU95" s="382">
        <f>'3M - LGS'!BU95</f>
        <v>3.6955000000000002E-2</v>
      </c>
      <c r="BV95" s="382">
        <f>'3M - LGS'!BV95</f>
        <v>3.4236999999999997E-2</v>
      </c>
      <c r="BW95" s="382">
        <f>'3M - LGS'!BW95</f>
        <v>3.3316999999999999E-2</v>
      </c>
      <c r="BX95" s="382">
        <f>'3M - LGS'!BX95</f>
        <v>3.3644E-2</v>
      </c>
      <c r="BY95" s="382">
        <f>'3M - LGS'!BY95</f>
        <v>3.4612999999999998E-2</v>
      </c>
      <c r="BZ95" s="382">
        <f>'3M - LGS'!BZ95</f>
        <v>3.6261000000000002E-2</v>
      </c>
      <c r="CA95" s="382">
        <f>'3M - LGS'!CA95</f>
        <v>3.8356000000000001E-2</v>
      </c>
      <c r="CB95" s="382">
        <f>'3M - LGS'!CB95</f>
        <v>7.3451000000000002E-2</v>
      </c>
      <c r="CC95" s="382">
        <f>'3M - LGS'!CC95</f>
        <v>7.0691000000000004E-2</v>
      </c>
      <c r="CD95" s="382">
        <f>'3M - LGS'!CD95</f>
        <v>7.3116E-2</v>
      </c>
      <c r="CE95" s="382">
        <f>'3M - LGS'!CE95</f>
        <v>7.0167999999999994E-2</v>
      </c>
      <c r="CF95" s="382">
        <f>'3M - LGS'!CF95</f>
        <v>3.7338000000000003E-2</v>
      </c>
      <c r="CG95" s="382">
        <f>'3M - LGS'!CG95</f>
        <v>3.6955000000000002E-2</v>
      </c>
      <c r="CH95" s="383">
        <f>'3M - LGS'!CH95</f>
        <v>3.4236999999999997E-2</v>
      </c>
    </row>
    <row r="96" spans="1:88" x14ac:dyDescent="0.3">
      <c r="A96" s="605"/>
      <c r="B96" s="11" t="s">
        <v>60</v>
      </c>
      <c r="C96" s="381">
        <f>'3M - LGS'!C96</f>
        <v>2.0434000000000001E-2</v>
      </c>
      <c r="D96" s="381">
        <f>'3M - LGS'!D96</f>
        <v>2.1371000000000001E-2</v>
      </c>
      <c r="E96" s="381">
        <f>'3M - LGS'!E96</f>
        <v>2.0813999999999999E-2</v>
      </c>
      <c r="F96" s="382">
        <f>'3M - LGS'!F96</f>
        <v>3.7753000000000002E-2</v>
      </c>
      <c r="G96" s="382">
        <f>'3M - LGS'!G96</f>
        <v>4.9020000000000001E-2</v>
      </c>
      <c r="H96" s="382">
        <f>'3M - LGS'!H96</f>
        <v>8.5724999999999996E-2</v>
      </c>
      <c r="I96" s="382">
        <f>'3M - LGS'!I96</f>
        <v>7.9927999999999999E-2</v>
      </c>
      <c r="J96" s="382">
        <f>'3M - LGS'!J96</f>
        <v>8.3828E-2</v>
      </c>
      <c r="K96" s="382">
        <f>'3M - LGS'!K96</f>
        <v>8.6550000000000002E-2</v>
      </c>
      <c r="L96" s="382">
        <f>'3M - LGS'!L96</f>
        <v>3.8226999999999997E-2</v>
      </c>
      <c r="M96" s="382">
        <f>'3M - LGS'!M96</f>
        <v>2.7736E-2</v>
      </c>
      <c r="N96" s="382">
        <f>'3M - LGS'!N96</f>
        <v>2.6527999999999999E-2</v>
      </c>
      <c r="O96" s="382">
        <f>'3M - LGS'!O96</f>
        <v>2.5860999999999999E-2</v>
      </c>
      <c r="P96" s="382">
        <f>'3M - LGS'!P96</f>
        <v>2.6527999999999999E-2</v>
      </c>
      <c r="Q96" s="382">
        <f>'3M - LGS'!Q96</f>
        <v>2.7113000000000002E-2</v>
      </c>
      <c r="R96" s="382">
        <f>'3M - LGS'!R96</f>
        <v>3.7753000000000002E-2</v>
      </c>
      <c r="S96" s="382">
        <f>'3M - LGS'!S96</f>
        <v>4.9020000000000001E-2</v>
      </c>
      <c r="T96" s="382">
        <f>'3M - LGS'!T96</f>
        <v>8.5724999999999996E-2</v>
      </c>
      <c r="U96" s="382">
        <f>'3M - LGS'!U96</f>
        <v>7.9927999999999999E-2</v>
      </c>
      <c r="V96" s="382">
        <f>'3M - LGS'!V96</f>
        <v>8.3828E-2</v>
      </c>
      <c r="W96" s="382">
        <f>'3M - LGS'!W96</f>
        <v>8.6550000000000002E-2</v>
      </c>
      <c r="X96" s="382">
        <f>'3M - LGS'!X96</f>
        <v>3.8226999999999997E-2</v>
      </c>
      <c r="Y96" s="382">
        <f>'3M - LGS'!Y96</f>
        <v>2.7736E-2</v>
      </c>
      <c r="Z96" s="382">
        <f>'3M - LGS'!Z96</f>
        <v>2.6527999999999999E-2</v>
      </c>
      <c r="AA96" s="382">
        <f>'3M - LGS'!AA96</f>
        <v>2.5860999999999999E-2</v>
      </c>
      <c r="AB96" s="382">
        <f>'3M - LGS'!AB96</f>
        <v>2.6527999999999999E-2</v>
      </c>
      <c r="AC96" s="382">
        <f>'3M - LGS'!AC96</f>
        <v>2.7113000000000002E-2</v>
      </c>
      <c r="AD96" s="382">
        <f>'3M - LGS'!AD96</f>
        <v>3.7753000000000002E-2</v>
      </c>
      <c r="AE96" s="382">
        <f>'3M - LGS'!AE96</f>
        <v>4.9020000000000001E-2</v>
      </c>
      <c r="AF96" s="382">
        <f>'3M - LGS'!AF96</f>
        <v>8.5724999999999996E-2</v>
      </c>
      <c r="AG96" s="382">
        <f>'3M - LGS'!AG96</f>
        <v>7.9927999999999999E-2</v>
      </c>
      <c r="AH96" s="382">
        <f>'3M - LGS'!AH96</f>
        <v>8.3828E-2</v>
      </c>
      <c r="AI96" s="382">
        <f>'3M - LGS'!AI96</f>
        <v>8.6550000000000002E-2</v>
      </c>
      <c r="AJ96" s="382">
        <f>'3M - LGS'!AJ96</f>
        <v>3.8226999999999997E-2</v>
      </c>
      <c r="AK96" s="382">
        <f>'3M - LGS'!AK96</f>
        <v>2.7736E-2</v>
      </c>
      <c r="AL96" s="382">
        <f>'3M - LGS'!AL96</f>
        <v>2.6527999999999999E-2</v>
      </c>
      <c r="AM96" s="382">
        <f>'3M - LGS'!AM96</f>
        <v>2.5860999999999999E-2</v>
      </c>
      <c r="AN96" s="382">
        <f>'3M - LGS'!AN96</f>
        <v>2.6527999999999999E-2</v>
      </c>
      <c r="AO96" s="382">
        <f>'3M - LGS'!AO96</f>
        <v>2.7113000000000002E-2</v>
      </c>
      <c r="AP96" s="382">
        <f>'3M - LGS'!AP96</f>
        <v>3.7753000000000002E-2</v>
      </c>
      <c r="AQ96" s="382">
        <f>'3M - LGS'!AQ96</f>
        <v>4.9020000000000001E-2</v>
      </c>
      <c r="AR96" s="382">
        <f>'3M - LGS'!AR96</f>
        <v>8.5724999999999996E-2</v>
      </c>
      <c r="AS96" s="382">
        <f>'3M - LGS'!AS96</f>
        <v>7.9927999999999999E-2</v>
      </c>
      <c r="AT96" s="382">
        <f>'3M - LGS'!AT96</f>
        <v>8.3828E-2</v>
      </c>
      <c r="AU96" s="382">
        <f>'3M - LGS'!AU96</f>
        <v>8.6550000000000002E-2</v>
      </c>
      <c r="AV96" s="382">
        <f>'3M - LGS'!AV96</f>
        <v>3.8226999999999997E-2</v>
      </c>
      <c r="AW96" s="382">
        <f>'3M - LGS'!AW96</f>
        <v>2.7736E-2</v>
      </c>
      <c r="AX96" s="382">
        <f>'3M - LGS'!AX96</f>
        <v>2.6527999999999999E-2</v>
      </c>
      <c r="AY96" s="382">
        <f>'3M - LGS'!AY96</f>
        <v>2.5860999999999999E-2</v>
      </c>
      <c r="AZ96" s="382">
        <f>'3M - LGS'!AZ96</f>
        <v>2.6527999999999999E-2</v>
      </c>
      <c r="BA96" s="382">
        <f>'3M - LGS'!BA96</f>
        <v>2.7113000000000002E-2</v>
      </c>
      <c r="BB96" s="382">
        <f>'3M - LGS'!BB96</f>
        <v>3.7753000000000002E-2</v>
      </c>
      <c r="BC96" s="382">
        <f>'3M - LGS'!BC96</f>
        <v>4.9020000000000001E-2</v>
      </c>
      <c r="BD96" s="382">
        <f>'3M - LGS'!BD96</f>
        <v>8.5724999999999996E-2</v>
      </c>
      <c r="BE96" s="382">
        <f>'3M - LGS'!BE96</f>
        <v>7.9927999999999999E-2</v>
      </c>
      <c r="BF96" s="382">
        <f>'3M - LGS'!BF96</f>
        <v>8.3828E-2</v>
      </c>
      <c r="BG96" s="382">
        <f>'3M - LGS'!BG96</f>
        <v>8.6550000000000002E-2</v>
      </c>
      <c r="BH96" s="382">
        <f>'3M - LGS'!BH96</f>
        <v>3.8226999999999997E-2</v>
      </c>
      <c r="BI96" s="382">
        <f>'3M - LGS'!BI96</f>
        <v>2.7736E-2</v>
      </c>
      <c r="BJ96" s="382">
        <f>'3M - LGS'!BJ96</f>
        <v>2.6527999999999999E-2</v>
      </c>
      <c r="BK96" s="382">
        <f>'3M - LGS'!BK96</f>
        <v>2.5860999999999999E-2</v>
      </c>
      <c r="BL96" s="382">
        <f>'3M - LGS'!BL96</f>
        <v>2.6527999999999999E-2</v>
      </c>
      <c r="BM96" s="382">
        <f>'3M - LGS'!BM96</f>
        <v>2.7113000000000002E-2</v>
      </c>
      <c r="BN96" s="382">
        <f>'3M - LGS'!BN96</f>
        <v>3.7753000000000002E-2</v>
      </c>
      <c r="BO96" s="382">
        <f>'3M - LGS'!BO96</f>
        <v>4.9020000000000001E-2</v>
      </c>
      <c r="BP96" s="382">
        <f>'3M - LGS'!BP96</f>
        <v>8.5724999999999996E-2</v>
      </c>
      <c r="BQ96" s="382">
        <f>'3M - LGS'!BQ96</f>
        <v>7.9927999999999999E-2</v>
      </c>
      <c r="BR96" s="382">
        <f>'3M - LGS'!BR96</f>
        <v>8.3828E-2</v>
      </c>
      <c r="BS96" s="382">
        <f>'3M - LGS'!BS96</f>
        <v>8.6550000000000002E-2</v>
      </c>
      <c r="BT96" s="382">
        <f>'3M - LGS'!BT96</f>
        <v>3.8226999999999997E-2</v>
      </c>
      <c r="BU96" s="382">
        <f>'3M - LGS'!BU96</f>
        <v>2.7736E-2</v>
      </c>
      <c r="BV96" s="382">
        <f>'3M - LGS'!BV96</f>
        <v>2.6527999999999999E-2</v>
      </c>
      <c r="BW96" s="382">
        <f>'3M - LGS'!BW96</f>
        <v>2.5860999999999999E-2</v>
      </c>
      <c r="BX96" s="382">
        <f>'3M - LGS'!BX96</f>
        <v>2.6527999999999999E-2</v>
      </c>
      <c r="BY96" s="382">
        <f>'3M - LGS'!BY96</f>
        <v>2.7113000000000002E-2</v>
      </c>
      <c r="BZ96" s="382">
        <f>'3M - LGS'!BZ96</f>
        <v>3.7753000000000002E-2</v>
      </c>
      <c r="CA96" s="382">
        <f>'3M - LGS'!CA96</f>
        <v>4.9020000000000001E-2</v>
      </c>
      <c r="CB96" s="382">
        <f>'3M - LGS'!CB96</f>
        <v>8.5724999999999996E-2</v>
      </c>
      <c r="CC96" s="382">
        <f>'3M - LGS'!CC96</f>
        <v>7.9927999999999999E-2</v>
      </c>
      <c r="CD96" s="382">
        <f>'3M - LGS'!CD96</f>
        <v>8.3828E-2</v>
      </c>
      <c r="CE96" s="382">
        <f>'3M - LGS'!CE96</f>
        <v>8.6550000000000002E-2</v>
      </c>
      <c r="CF96" s="382">
        <f>'3M - LGS'!CF96</f>
        <v>3.8226999999999997E-2</v>
      </c>
      <c r="CG96" s="382">
        <f>'3M - LGS'!CG96</f>
        <v>2.7736E-2</v>
      </c>
      <c r="CH96" s="383">
        <f>'3M - LGS'!CH96</f>
        <v>2.6527999999999999E-2</v>
      </c>
    </row>
    <row r="97" spans="1:86" x14ac:dyDescent="0.3">
      <c r="A97" s="605"/>
      <c r="B97" s="11" t="s">
        <v>143</v>
      </c>
      <c r="C97" s="381">
        <f>'3M - LGS'!C97</f>
        <v>2.0459000000000001E-2</v>
      </c>
      <c r="D97" s="381">
        <f>'3M - LGS'!D97</f>
        <v>2.1388999999999998E-2</v>
      </c>
      <c r="E97" s="381">
        <f>'3M - LGS'!E97</f>
        <v>2.0832E-2</v>
      </c>
      <c r="F97" s="382">
        <f>'3M - LGS'!F97</f>
        <v>2.8126000000000002E-2</v>
      </c>
      <c r="G97" s="382">
        <f>'3M - LGS'!G97</f>
        <v>2.8292999999999999E-2</v>
      </c>
      <c r="H97" s="382">
        <f>'3M - LGS'!H97</f>
        <v>4.5440000000000001E-2</v>
      </c>
      <c r="I97" s="382">
        <f>'3M - LGS'!I97</f>
        <v>4.4248999999999997E-2</v>
      </c>
      <c r="J97" s="382">
        <f>'3M - LGS'!J97</f>
        <v>4.5360999999999999E-2</v>
      </c>
      <c r="K97" s="382">
        <f>'3M - LGS'!K97</f>
        <v>4.5532000000000003E-2</v>
      </c>
      <c r="L97" s="382">
        <f>'3M - LGS'!L97</f>
        <v>2.7123000000000001E-2</v>
      </c>
      <c r="M97" s="382">
        <f>'3M - LGS'!M97</f>
        <v>2.7875E-2</v>
      </c>
      <c r="N97" s="382">
        <f>'3M - LGS'!N97</f>
        <v>2.6683999999999999E-2</v>
      </c>
      <c r="O97" s="382">
        <f>'3M - LGS'!O97</f>
        <v>2.5881000000000001E-2</v>
      </c>
      <c r="P97" s="382">
        <f>'3M - LGS'!P97</f>
        <v>2.6544000000000002E-2</v>
      </c>
      <c r="Q97" s="382">
        <f>'3M - LGS'!Q97</f>
        <v>2.7130999999999999E-2</v>
      </c>
      <c r="R97" s="382">
        <f>'3M - LGS'!R97</f>
        <v>2.8126000000000002E-2</v>
      </c>
      <c r="S97" s="382">
        <f>'3M - LGS'!S97</f>
        <v>2.8292999999999999E-2</v>
      </c>
      <c r="T97" s="382">
        <f>'3M - LGS'!T97</f>
        <v>4.5440000000000001E-2</v>
      </c>
      <c r="U97" s="382">
        <f>'3M - LGS'!U97</f>
        <v>4.4248999999999997E-2</v>
      </c>
      <c r="V97" s="382">
        <f>'3M - LGS'!V97</f>
        <v>4.5360999999999999E-2</v>
      </c>
      <c r="W97" s="382">
        <f>'3M - LGS'!W97</f>
        <v>4.5532000000000003E-2</v>
      </c>
      <c r="X97" s="382">
        <f>'3M - LGS'!X97</f>
        <v>2.7123000000000001E-2</v>
      </c>
      <c r="Y97" s="382">
        <f>'3M - LGS'!Y97</f>
        <v>2.7875E-2</v>
      </c>
      <c r="Z97" s="382">
        <f>'3M - LGS'!Z97</f>
        <v>2.6683999999999999E-2</v>
      </c>
      <c r="AA97" s="382">
        <f>'3M - LGS'!AA97</f>
        <v>2.5881000000000001E-2</v>
      </c>
      <c r="AB97" s="382">
        <f>'3M - LGS'!AB97</f>
        <v>2.6544000000000002E-2</v>
      </c>
      <c r="AC97" s="382">
        <f>'3M - LGS'!AC97</f>
        <v>2.7130999999999999E-2</v>
      </c>
      <c r="AD97" s="382">
        <f>'3M - LGS'!AD97</f>
        <v>2.8126000000000002E-2</v>
      </c>
      <c r="AE97" s="382">
        <f>'3M - LGS'!AE97</f>
        <v>2.8292999999999999E-2</v>
      </c>
      <c r="AF97" s="382">
        <f>'3M - LGS'!AF97</f>
        <v>4.5440000000000001E-2</v>
      </c>
      <c r="AG97" s="382">
        <f>'3M - LGS'!AG97</f>
        <v>4.4248999999999997E-2</v>
      </c>
      <c r="AH97" s="382">
        <f>'3M - LGS'!AH97</f>
        <v>4.5360999999999999E-2</v>
      </c>
      <c r="AI97" s="382">
        <f>'3M - LGS'!AI97</f>
        <v>4.5532000000000003E-2</v>
      </c>
      <c r="AJ97" s="382">
        <f>'3M - LGS'!AJ97</f>
        <v>2.7123000000000001E-2</v>
      </c>
      <c r="AK97" s="382">
        <f>'3M - LGS'!AK97</f>
        <v>2.7875E-2</v>
      </c>
      <c r="AL97" s="382">
        <f>'3M - LGS'!AL97</f>
        <v>2.6683999999999999E-2</v>
      </c>
      <c r="AM97" s="382">
        <f>'3M - LGS'!AM97</f>
        <v>2.5881000000000001E-2</v>
      </c>
      <c r="AN97" s="382">
        <f>'3M - LGS'!AN97</f>
        <v>2.6544000000000002E-2</v>
      </c>
      <c r="AO97" s="382">
        <f>'3M - LGS'!AO97</f>
        <v>2.7130999999999999E-2</v>
      </c>
      <c r="AP97" s="382">
        <f>'3M - LGS'!AP97</f>
        <v>2.8126000000000002E-2</v>
      </c>
      <c r="AQ97" s="382">
        <f>'3M - LGS'!AQ97</f>
        <v>2.8292999999999999E-2</v>
      </c>
      <c r="AR97" s="382">
        <f>'3M - LGS'!AR97</f>
        <v>4.5440000000000001E-2</v>
      </c>
      <c r="AS97" s="382">
        <f>'3M - LGS'!AS97</f>
        <v>4.4248999999999997E-2</v>
      </c>
      <c r="AT97" s="382">
        <f>'3M - LGS'!AT97</f>
        <v>4.5360999999999999E-2</v>
      </c>
      <c r="AU97" s="382">
        <f>'3M - LGS'!AU97</f>
        <v>4.5532000000000003E-2</v>
      </c>
      <c r="AV97" s="382">
        <f>'3M - LGS'!AV97</f>
        <v>2.7123000000000001E-2</v>
      </c>
      <c r="AW97" s="382">
        <f>'3M - LGS'!AW97</f>
        <v>2.7875E-2</v>
      </c>
      <c r="AX97" s="382">
        <f>'3M - LGS'!AX97</f>
        <v>2.6683999999999999E-2</v>
      </c>
      <c r="AY97" s="382">
        <f>'3M - LGS'!AY97</f>
        <v>2.5881000000000001E-2</v>
      </c>
      <c r="AZ97" s="382">
        <f>'3M - LGS'!AZ97</f>
        <v>2.6544000000000002E-2</v>
      </c>
      <c r="BA97" s="382">
        <f>'3M - LGS'!BA97</f>
        <v>2.7130999999999999E-2</v>
      </c>
      <c r="BB97" s="382">
        <f>'3M - LGS'!BB97</f>
        <v>2.8126000000000002E-2</v>
      </c>
      <c r="BC97" s="382">
        <f>'3M - LGS'!BC97</f>
        <v>2.8292999999999999E-2</v>
      </c>
      <c r="BD97" s="382">
        <f>'3M - LGS'!BD97</f>
        <v>4.5440000000000001E-2</v>
      </c>
      <c r="BE97" s="382">
        <f>'3M - LGS'!BE97</f>
        <v>4.4248999999999997E-2</v>
      </c>
      <c r="BF97" s="382">
        <f>'3M - LGS'!BF97</f>
        <v>4.5360999999999999E-2</v>
      </c>
      <c r="BG97" s="382">
        <f>'3M - LGS'!BG97</f>
        <v>4.5532000000000003E-2</v>
      </c>
      <c r="BH97" s="382">
        <f>'3M - LGS'!BH97</f>
        <v>2.7123000000000001E-2</v>
      </c>
      <c r="BI97" s="382">
        <f>'3M - LGS'!BI97</f>
        <v>2.7875E-2</v>
      </c>
      <c r="BJ97" s="382">
        <f>'3M - LGS'!BJ97</f>
        <v>2.6683999999999999E-2</v>
      </c>
      <c r="BK97" s="382">
        <f>'3M - LGS'!BK97</f>
        <v>2.5881000000000001E-2</v>
      </c>
      <c r="BL97" s="382">
        <f>'3M - LGS'!BL97</f>
        <v>2.6544000000000002E-2</v>
      </c>
      <c r="BM97" s="382">
        <f>'3M - LGS'!BM97</f>
        <v>2.7130999999999999E-2</v>
      </c>
      <c r="BN97" s="382">
        <f>'3M - LGS'!BN97</f>
        <v>2.8126000000000002E-2</v>
      </c>
      <c r="BO97" s="382">
        <f>'3M - LGS'!BO97</f>
        <v>2.8292999999999999E-2</v>
      </c>
      <c r="BP97" s="382">
        <f>'3M - LGS'!BP97</f>
        <v>4.5440000000000001E-2</v>
      </c>
      <c r="BQ97" s="382">
        <f>'3M - LGS'!BQ97</f>
        <v>4.4248999999999997E-2</v>
      </c>
      <c r="BR97" s="382">
        <f>'3M - LGS'!BR97</f>
        <v>4.5360999999999999E-2</v>
      </c>
      <c r="BS97" s="382">
        <f>'3M - LGS'!BS97</f>
        <v>4.5532000000000003E-2</v>
      </c>
      <c r="BT97" s="382">
        <f>'3M - LGS'!BT97</f>
        <v>2.7123000000000001E-2</v>
      </c>
      <c r="BU97" s="382">
        <f>'3M - LGS'!BU97</f>
        <v>2.7875E-2</v>
      </c>
      <c r="BV97" s="382">
        <f>'3M - LGS'!BV97</f>
        <v>2.6683999999999999E-2</v>
      </c>
      <c r="BW97" s="382">
        <f>'3M - LGS'!BW97</f>
        <v>2.5881000000000001E-2</v>
      </c>
      <c r="BX97" s="382">
        <f>'3M - LGS'!BX97</f>
        <v>2.6544000000000002E-2</v>
      </c>
      <c r="BY97" s="382">
        <f>'3M - LGS'!BY97</f>
        <v>2.7130999999999999E-2</v>
      </c>
      <c r="BZ97" s="382">
        <f>'3M - LGS'!BZ97</f>
        <v>2.8126000000000002E-2</v>
      </c>
      <c r="CA97" s="382">
        <f>'3M - LGS'!CA97</f>
        <v>2.8292999999999999E-2</v>
      </c>
      <c r="CB97" s="382">
        <f>'3M - LGS'!CB97</f>
        <v>4.5440000000000001E-2</v>
      </c>
      <c r="CC97" s="382">
        <f>'3M - LGS'!CC97</f>
        <v>4.4248999999999997E-2</v>
      </c>
      <c r="CD97" s="382">
        <f>'3M - LGS'!CD97</f>
        <v>4.5360999999999999E-2</v>
      </c>
      <c r="CE97" s="382">
        <f>'3M - LGS'!CE97</f>
        <v>4.5532000000000003E-2</v>
      </c>
      <c r="CF97" s="382">
        <f>'3M - LGS'!CF97</f>
        <v>2.7123000000000001E-2</v>
      </c>
      <c r="CG97" s="382">
        <f>'3M - LGS'!CG97</f>
        <v>2.7875E-2</v>
      </c>
      <c r="CH97" s="383">
        <f>'3M - LGS'!CH97</f>
        <v>2.6683999999999999E-2</v>
      </c>
    </row>
    <row r="98" spans="1:86" x14ac:dyDescent="0.3">
      <c r="A98" s="605"/>
      <c r="B98" s="11" t="s">
        <v>62</v>
      </c>
      <c r="C98" s="381">
        <f>'3M - LGS'!C98</f>
        <v>3.0918000000000001E-2</v>
      </c>
      <c r="D98" s="381">
        <f>'3M - LGS'!D98</f>
        <v>3.3936000000000001E-2</v>
      </c>
      <c r="E98" s="381">
        <f>'3M - LGS'!E98</f>
        <v>3.2333000000000001E-2</v>
      </c>
      <c r="F98" s="382">
        <f>'3M - LGS'!F98</f>
        <v>3.6452999999999999E-2</v>
      </c>
      <c r="G98" s="382">
        <f>'3M - LGS'!G98</f>
        <v>3.5632999999999998E-2</v>
      </c>
      <c r="H98" s="382">
        <f>'3M - LGS'!H98</f>
        <v>4.5009E-2</v>
      </c>
      <c r="I98" s="382">
        <f>'3M - LGS'!I98</f>
        <v>4.3836E-2</v>
      </c>
      <c r="J98" s="382">
        <f>'3M - LGS'!J98</f>
        <v>4.4943999999999998E-2</v>
      </c>
      <c r="K98" s="382">
        <f>'3M - LGS'!K98</f>
        <v>6.8141999999999994E-2</v>
      </c>
      <c r="L98" s="382">
        <f>'3M - LGS'!L98</f>
        <v>3.7690000000000001E-2</v>
      </c>
      <c r="M98" s="382">
        <f>'3M - LGS'!M98</f>
        <v>3.8654000000000001E-2</v>
      </c>
      <c r="N98" s="382">
        <f>'3M - LGS'!N98</f>
        <v>3.4444000000000002E-2</v>
      </c>
      <c r="O98" s="382">
        <f>'3M - LGS'!O98</f>
        <v>3.4639999999999997E-2</v>
      </c>
      <c r="P98" s="382">
        <f>'3M - LGS'!P98</f>
        <v>3.6391E-2</v>
      </c>
      <c r="Q98" s="382">
        <f>'3M - LGS'!Q98</f>
        <v>3.9224000000000002E-2</v>
      </c>
      <c r="R98" s="382">
        <f>'3M - LGS'!R98</f>
        <v>3.6452999999999999E-2</v>
      </c>
      <c r="S98" s="382">
        <f>'3M - LGS'!S98</f>
        <v>3.5632999999999998E-2</v>
      </c>
      <c r="T98" s="382">
        <f>'3M - LGS'!T98</f>
        <v>4.5009E-2</v>
      </c>
      <c r="U98" s="382">
        <f>'3M - LGS'!U98</f>
        <v>4.3836E-2</v>
      </c>
      <c r="V98" s="382">
        <f>'3M - LGS'!V98</f>
        <v>4.4943999999999998E-2</v>
      </c>
      <c r="W98" s="382">
        <f>'3M - LGS'!W98</f>
        <v>6.8141999999999994E-2</v>
      </c>
      <c r="X98" s="382">
        <f>'3M - LGS'!X98</f>
        <v>3.7690000000000001E-2</v>
      </c>
      <c r="Y98" s="382">
        <f>'3M - LGS'!Y98</f>
        <v>3.8654000000000001E-2</v>
      </c>
      <c r="Z98" s="382">
        <f>'3M - LGS'!Z98</f>
        <v>3.4444000000000002E-2</v>
      </c>
      <c r="AA98" s="382">
        <f>'3M - LGS'!AA98</f>
        <v>3.4639999999999997E-2</v>
      </c>
      <c r="AB98" s="382">
        <f>'3M - LGS'!AB98</f>
        <v>3.6391E-2</v>
      </c>
      <c r="AC98" s="382">
        <f>'3M - LGS'!AC98</f>
        <v>3.9224000000000002E-2</v>
      </c>
      <c r="AD98" s="382">
        <f>'3M - LGS'!AD98</f>
        <v>3.6452999999999999E-2</v>
      </c>
      <c r="AE98" s="382">
        <f>'3M - LGS'!AE98</f>
        <v>3.5632999999999998E-2</v>
      </c>
      <c r="AF98" s="382">
        <f>'3M - LGS'!AF98</f>
        <v>4.5009E-2</v>
      </c>
      <c r="AG98" s="382">
        <f>'3M - LGS'!AG98</f>
        <v>4.3836E-2</v>
      </c>
      <c r="AH98" s="382">
        <f>'3M - LGS'!AH98</f>
        <v>4.4943999999999998E-2</v>
      </c>
      <c r="AI98" s="382">
        <f>'3M - LGS'!AI98</f>
        <v>6.8141999999999994E-2</v>
      </c>
      <c r="AJ98" s="382">
        <f>'3M - LGS'!AJ98</f>
        <v>3.7690000000000001E-2</v>
      </c>
      <c r="AK98" s="382">
        <f>'3M - LGS'!AK98</f>
        <v>3.8654000000000001E-2</v>
      </c>
      <c r="AL98" s="382">
        <f>'3M - LGS'!AL98</f>
        <v>3.4444000000000002E-2</v>
      </c>
      <c r="AM98" s="382">
        <f>'3M - LGS'!AM98</f>
        <v>3.4639999999999997E-2</v>
      </c>
      <c r="AN98" s="382">
        <f>'3M - LGS'!AN98</f>
        <v>3.6391E-2</v>
      </c>
      <c r="AO98" s="382">
        <f>'3M - LGS'!AO98</f>
        <v>3.9224000000000002E-2</v>
      </c>
      <c r="AP98" s="382">
        <f>'3M - LGS'!AP98</f>
        <v>3.6452999999999999E-2</v>
      </c>
      <c r="AQ98" s="382">
        <f>'3M - LGS'!AQ98</f>
        <v>3.5632999999999998E-2</v>
      </c>
      <c r="AR98" s="382">
        <f>'3M - LGS'!AR98</f>
        <v>4.5009E-2</v>
      </c>
      <c r="AS98" s="382">
        <f>'3M - LGS'!AS98</f>
        <v>4.3836E-2</v>
      </c>
      <c r="AT98" s="382">
        <f>'3M - LGS'!AT98</f>
        <v>4.4943999999999998E-2</v>
      </c>
      <c r="AU98" s="382">
        <f>'3M - LGS'!AU98</f>
        <v>6.8141999999999994E-2</v>
      </c>
      <c r="AV98" s="382">
        <f>'3M - LGS'!AV98</f>
        <v>3.7690000000000001E-2</v>
      </c>
      <c r="AW98" s="382">
        <f>'3M - LGS'!AW98</f>
        <v>3.8654000000000001E-2</v>
      </c>
      <c r="AX98" s="382">
        <f>'3M - LGS'!AX98</f>
        <v>3.4444000000000002E-2</v>
      </c>
      <c r="AY98" s="382">
        <f>'3M - LGS'!AY98</f>
        <v>3.4639999999999997E-2</v>
      </c>
      <c r="AZ98" s="382">
        <f>'3M - LGS'!AZ98</f>
        <v>3.6391E-2</v>
      </c>
      <c r="BA98" s="382">
        <f>'3M - LGS'!BA98</f>
        <v>3.9224000000000002E-2</v>
      </c>
      <c r="BB98" s="382">
        <f>'3M - LGS'!BB98</f>
        <v>3.6452999999999999E-2</v>
      </c>
      <c r="BC98" s="382">
        <f>'3M - LGS'!BC98</f>
        <v>3.5632999999999998E-2</v>
      </c>
      <c r="BD98" s="382">
        <f>'3M - LGS'!BD98</f>
        <v>4.5009E-2</v>
      </c>
      <c r="BE98" s="382">
        <f>'3M - LGS'!BE98</f>
        <v>4.3836E-2</v>
      </c>
      <c r="BF98" s="382">
        <f>'3M - LGS'!BF98</f>
        <v>4.4943999999999998E-2</v>
      </c>
      <c r="BG98" s="382">
        <f>'3M - LGS'!BG98</f>
        <v>6.8141999999999994E-2</v>
      </c>
      <c r="BH98" s="382">
        <f>'3M - LGS'!BH98</f>
        <v>3.7690000000000001E-2</v>
      </c>
      <c r="BI98" s="382">
        <f>'3M - LGS'!BI98</f>
        <v>3.8654000000000001E-2</v>
      </c>
      <c r="BJ98" s="382">
        <f>'3M - LGS'!BJ98</f>
        <v>3.4444000000000002E-2</v>
      </c>
      <c r="BK98" s="382">
        <f>'3M - LGS'!BK98</f>
        <v>3.4639999999999997E-2</v>
      </c>
      <c r="BL98" s="382">
        <f>'3M - LGS'!BL98</f>
        <v>3.6391E-2</v>
      </c>
      <c r="BM98" s="382">
        <f>'3M - LGS'!BM98</f>
        <v>3.9224000000000002E-2</v>
      </c>
      <c r="BN98" s="382">
        <f>'3M - LGS'!BN98</f>
        <v>3.6452999999999999E-2</v>
      </c>
      <c r="BO98" s="382">
        <f>'3M - LGS'!BO98</f>
        <v>3.5632999999999998E-2</v>
      </c>
      <c r="BP98" s="382">
        <f>'3M - LGS'!BP98</f>
        <v>4.5009E-2</v>
      </c>
      <c r="BQ98" s="382">
        <f>'3M - LGS'!BQ98</f>
        <v>4.3836E-2</v>
      </c>
      <c r="BR98" s="382">
        <f>'3M - LGS'!BR98</f>
        <v>4.4943999999999998E-2</v>
      </c>
      <c r="BS98" s="382">
        <f>'3M - LGS'!BS98</f>
        <v>6.8141999999999994E-2</v>
      </c>
      <c r="BT98" s="382">
        <f>'3M - LGS'!BT98</f>
        <v>3.7690000000000001E-2</v>
      </c>
      <c r="BU98" s="382">
        <f>'3M - LGS'!BU98</f>
        <v>3.8654000000000001E-2</v>
      </c>
      <c r="BV98" s="382">
        <f>'3M - LGS'!BV98</f>
        <v>3.4444000000000002E-2</v>
      </c>
      <c r="BW98" s="382">
        <f>'3M - LGS'!BW98</f>
        <v>3.4639999999999997E-2</v>
      </c>
      <c r="BX98" s="382">
        <f>'3M - LGS'!BX98</f>
        <v>3.6391E-2</v>
      </c>
      <c r="BY98" s="382">
        <f>'3M - LGS'!BY98</f>
        <v>3.9224000000000002E-2</v>
      </c>
      <c r="BZ98" s="382">
        <f>'3M - LGS'!BZ98</f>
        <v>3.6452999999999999E-2</v>
      </c>
      <c r="CA98" s="382">
        <f>'3M - LGS'!CA98</f>
        <v>3.5632999999999998E-2</v>
      </c>
      <c r="CB98" s="382">
        <f>'3M - LGS'!CB98</f>
        <v>4.5009E-2</v>
      </c>
      <c r="CC98" s="382">
        <f>'3M - LGS'!CC98</f>
        <v>4.3836E-2</v>
      </c>
      <c r="CD98" s="382">
        <f>'3M - LGS'!CD98</f>
        <v>4.4943999999999998E-2</v>
      </c>
      <c r="CE98" s="382">
        <f>'3M - LGS'!CE98</f>
        <v>6.8141999999999994E-2</v>
      </c>
      <c r="CF98" s="382">
        <f>'3M - LGS'!CF98</f>
        <v>3.7690000000000001E-2</v>
      </c>
      <c r="CG98" s="382">
        <f>'3M - LGS'!CG98</f>
        <v>3.8654000000000001E-2</v>
      </c>
      <c r="CH98" s="383">
        <f>'3M - LGS'!CH98</f>
        <v>3.4444000000000002E-2</v>
      </c>
    </row>
    <row r="99" spans="1:86" x14ac:dyDescent="0.3">
      <c r="A99" s="605"/>
      <c r="B99" s="11" t="s">
        <v>63</v>
      </c>
      <c r="C99" s="381">
        <f>'3M - LGS'!C99</f>
        <v>3.0917E-2</v>
      </c>
      <c r="D99" s="381">
        <f>'3M - LGS'!D99</f>
        <v>3.3917999999999997E-2</v>
      </c>
      <c r="E99" s="381">
        <f>'3M - LGS'!E99</f>
        <v>3.1923E-2</v>
      </c>
      <c r="F99" s="382">
        <f>'3M - LGS'!F99</f>
        <v>3.4112999999999997E-2</v>
      </c>
      <c r="G99" s="382">
        <f>'3M - LGS'!G99</f>
        <v>4.2518E-2</v>
      </c>
      <c r="H99" s="382">
        <f>'3M - LGS'!H99</f>
        <v>8.4876999999999994E-2</v>
      </c>
      <c r="I99" s="382">
        <f>'3M - LGS'!I99</f>
        <v>7.9538999999999999E-2</v>
      </c>
      <c r="J99" s="382">
        <f>'3M - LGS'!J99</f>
        <v>8.3308999999999994E-2</v>
      </c>
      <c r="K99" s="382">
        <f>'3M - LGS'!K99</f>
        <v>8.3042000000000005E-2</v>
      </c>
      <c r="L99" s="382">
        <f>'3M - LGS'!L99</f>
        <v>3.5901000000000002E-2</v>
      </c>
      <c r="M99" s="382">
        <f>'3M - LGS'!M99</f>
        <v>3.8133E-2</v>
      </c>
      <c r="N99" s="382">
        <f>'3M - LGS'!N99</f>
        <v>3.4439999999999998E-2</v>
      </c>
      <c r="O99" s="382">
        <f>'3M - LGS'!O99</f>
        <v>3.4639999999999997E-2</v>
      </c>
      <c r="P99" s="382">
        <f>'3M - LGS'!P99</f>
        <v>3.6375999999999999E-2</v>
      </c>
      <c r="Q99" s="382">
        <f>'3M - LGS'!Q99</f>
        <v>3.8793000000000001E-2</v>
      </c>
      <c r="R99" s="382">
        <f>'3M - LGS'!R99</f>
        <v>3.4112999999999997E-2</v>
      </c>
      <c r="S99" s="382">
        <f>'3M - LGS'!S99</f>
        <v>4.2518E-2</v>
      </c>
      <c r="T99" s="382">
        <f>'3M - LGS'!T99</f>
        <v>8.4876999999999994E-2</v>
      </c>
      <c r="U99" s="382">
        <f>'3M - LGS'!U99</f>
        <v>7.9538999999999999E-2</v>
      </c>
      <c r="V99" s="382">
        <f>'3M - LGS'!V99</f>
        <v>8.3308999999999994E-2</v>
      </c>
      <c r="W99" s="382">
        <f>'3M - LGS'!W99</f>
        <v>8.3042000000000005E-2</v>
      </c>
      <c r="X99" s="382">
        <f>'3M - LGS'!X99</f>
        <v>3.5901000000000002E-2</v>
      </c>
      <c r="Y99" s="382">
        <f>'3M - LGS'!Y99</f>
        <v>3.8133E-2</v>
      </c>
      <c r="Z99" s="382">
        <f>'3M - LGS'!Z99</f>
        <v>3.4439999999999998E-2</v>
      </c>
      <c r="AA99" s="382">
        <f>'3M - LGS'!AA99</f>
        <v>3.4639999999999997E-2</v>
      </c>
      <c r="AB99" s="382">
        <f>'3M - LGS'!AB99</f>
        <v>3.6375999999999999E-2</v>
      </c>
      <c r="AC99" s="382">
        <f>'3M - LGS'!AC99</f>
        <v>3.8793000000000001E-2</v>
      </c>
      <c r="AD99" s="382">
        <f>'3M - LGS'!AD99</f>
        <v>3.4112999999999997E-2</v>
      </c>
      <c r="AE99" s="382">
        <f>'3M - LGS'!AE99</f>
        <v>4.2518E-2</v>
      </c>
      <c r="AF99" s="382">
        <f>'3M - LGS'!AF99</f>
        <v>8.4876999999999994E-2</v>
      </c>
      <c r="AG99" s="382">
        <f>'3M - LGS'!AG99</f>
        <v>7.9538999999999999E-2</v>
      </c>
      <c r="AH99" s="382">
        <f>'3M - LGS'!AH99</f>
        <v>8.3308999999999994E-2</v>
      </c>
      <c r="AI99" s="382">
        <f>'3M - LGS'!AI99</f>
        <v>8.3042000000000005E-2</v>
      </c>
      <c r="AJ99" s="382">
        <f>'3M - LGS'!AJ99</f>
        <v>3.5901000000000002E-2</v>
      </c>
      <c r="AK99" s="382">
        <f>'3M - LGS'!AK99</f>
        <v>3.8133E-2</v>
      </c>
      <c r="AL99" s="382">
        <f>'3M - LGS'!AL99</f>
        <v>3.4439999999999998E-2</v>
      </c>
      <c r="AM99" s="382">
        <f>'3M - LGS'!AM99</f>
        <v>3.4639999999999997E-2</v>
      </c>
      <c r="AN99" s="382">
        <f>'3M - LGS'!AN99</f>
        <v>3.6375999999999999E-2</v>
      </c>
      <c r="AO99" s="382">
        <f>'3M - LGS'!AO99</f>
        <v>3.8793000000000001E-2</v>
      </c>
      <c r="AP99" s="382">
        <f>'3M - LGS'!AP99</f>
        <v>3.4112999999999997E-2</v>
      </c>
      <c r="AQ99" s="382">
        <f>'3M - LGS'!AQ99</f>
        <v>4.2518E-2</v>
      </c>
      <c r="AR99" s="382">
        <f>'3M - LGS'!AR99</f>
        <v>8.4876999999999994E-2</v>
      </c>
      <c r="AS99" s="382">
        <f>'3M - LGS'!AS99</f>
        <v>7.9538999999999999E-2</v>
      </c>
      <c r="AT99" s="382">
        <f>'3M - LGS'!AT99</f>
        <v>8.3308999999999994E-2</v>
      </c>
      <c r="AU99" s="382">
        <f>'3M - LGS'!AU99</f>
        <v>8.3042000000000005E-2</v>
      </c>
      <c r="AV99" s="382">
        <f>'3M - LGS'!AV99</f>
        <v>3.5901000000000002E-2</v>
      </c>
      <c r="AW99" s="382">
        <f>'3M - LGS'!AW99</f>
        <v>3.8133E-2</v>
      </c>
      <c r="AX99" s="382">
        <f>'3M - LGS'!AX99</f>
        <v>3.4439999999999998E-2</v>
      </c>
      <c r="AY99" s="382">
        <f>'3M - LGS'!AY99</f>
        <v>3.4639999999999997E-2</v>
      </c>
      <c r="AZ99" s="382">
        <f>'3M - LGS'!AZ99</f>
        <v>3.6375999999999999E-2</v>
      </c>
      <c r="BA99" s="382">
        <f>'3M - LGS'!BA99</f>
        <v>3.8793000000000001E-2</v>
      </c>
      <c r="BB99" s="382">
        <f>'3M - LGS'!BB99</f>
        <v>3.4112999999999997E-2</v>
      </c>
      <c r="BC99" s="382">
        <f>'3M - LGS'!BC99</f>
        <v>4.2518E-2</v>
      </c>
      <c r="BD99" s="382">
        <f>'3M - LGS'!BD99</f>
        <v>8.4876999999999994E-2</v>
      </c>
      <c r="BE99" s="382">
        <f>'3M - LGS'!BE99</f>
        <v>7.9538999999999999E-2</v>
      </c>
      <c r="BF99" s="382">
        <f>'3M - LGS'!BF99</f>
        <v>8.3308999999999994E-2</v>
      </c>
      <c r="BG99" s="382">
        <f>'3M - LGS'!BG99</f>
        <v>8.3042000000000005E-2</v>
      </c>
      <c r="BH99" s="382">
        <f>'3M - LGS'!BH99</f>
        <v>3.5901000000000002E-2</v>
      </c>
      <c r="BI99" s="382">
        <f>'3M - LGS'!BI99</f>
        <v>3.8133E-2</v>
      </c>
      <c r="BJ99" s="382">
        <f>'3M - LGS'!BJ99</f>
        <v>3.4439999999999998E-2</v>
      </c>
      <c r="BK99" s="382">
        <f>'3M - LGS'!BK99</f>
        <v>3.4639999999999997E-2</v>
      </c>
      <c r="BL99" s="382">
        <f>'3M - LGS'!BL99</f>
        <v>3.6375999999999999E-2</v>
      </c>
      <c r="BM99" s="382">
        <f>'3M - LGS'!BM99</f>
        <v>3.8793000000000001E-2</v>
      </c>
      <c r="BN99" s="382">
        <f>'3M - LGS'!BN99</f>
        <v>3.4112999999999997E-2</v>
      </c>
      <c r="BO99" s="382">
        <f>'3M - LGS'!BO99</f>
        <v>4.2518E-2</v>
      </c>
      <c r="BP99" s="382">
        <f>'3M - LGS'!BP99</f>
        <v>8.4876999999999994E-2</v>
      </c>
      <c r="BQ99" s="382">
        <f>'3M - LGS'!BQ99</f>
        <v>7.9538999999999999E-2</v>
      </c>
      <c r="BR99" s="382">
        <f>'3M - LGS'!BR99</f>
        <v>8.3308999999999994E-2</v>
      </c>
      <c r="BS99" s="382">
        <f>'3M - LGS'!BS99</f>
        <v>8.3042000000000005E-2</v>
      </c>
      <c r="BT99" s="382">
        <f>'3M - LGS'!BT99</f>
        <v>3.5901000000000002E-2</v>
      </c>
      <c r="BU99" s="382">
        <f>'3M - LGS'!BU99</f>
        <v>3.8133E-2</v>
      </c>
      <c r="BV99" s="382">
        <f>'3M - LGS'!BV99</f>
        <v>3.4439999999999998E-2</v>
      </c>
      <c r="BW99" s="382">
        <f>'3M - LGS'!BW99</f>
        <v>3.4639999999999997E-2</v>
      </c>
      <c r="BX99" s="382">
        <f>'3M - LGS'!BX99</f>
        <v>3.6375999999999999E-2</v>
      </c>
      <c r="BY99" s="382">
        <f>'3M - LGS'!BY99</f>
        <v>3.8793000000000001E-2</v>
      </c>
      <c r="BZ99" s="382">
        <f>'3M - LGS'!BZ99</f>
        <v>3.4112999999999997E-2</v>
      </c>
      <c r="CA99" s="382">
        <f>'3M - LGS'!CA99</f>
        <v>4.2518E-2</v>
      </c>
      <c r="CB99" s="382">
        <f>'3M - LGS'!CB99</f>
        <v>8.4876999999999994E-2</v>
      </c>
      <c r="CC99" s="382">
        <f>'3M - LGS'!CC99</f>
        <v>7.9538999999999999E-2</v>
      </c>
      <c r="CD99" s="382">
        <f>'3M - LGS'!CD99</f>
        <v>8.3308999999999994E-2</v>
      </c>
      <c r="CE99" s="382">
        <f>'3M - LGS'!CE99</f>
        <v>8.3042000000000005E-2</v>
      </c>
      <c r="CF99" s="382">
        <f>'3M - LGS'!CF99</f>
        <v>3.5901000000000002E-2</v>
      </c>
      <c r="CG99" s="382">
        <f>'3M - LGS'!CG99</f>
        <v>3.8133E-2</v>
      </c>
      <c r="CH99" s="383">
        <f>'3M - LGS'!CH99</f>
        <v>3.4439999999999998E-2</v>
      </c>
    </row>
    <row r="100" spans="1:86" x14ac:dyDescent="0.3">
      <c r="A100" s="605"/>
      <c r="B100" s="11" t="s">
        <v>64</v>
      </c>
      <c r="C100" s="381">
        <f>'3M - LGS'!C100</f>
        <v>3.0336999999999999E-2</v>
      </c>
      <c r="D100" s="381">
        <f>'3M - LGS'!D100</f>
        <v>3.1578000000000002E-2</v>
      </c>
      <c r="E100" s="381">
        <f>'3M - LGS'!E100</f>
        <v>2.9073000000000002E-2</v>
      </c>
      <c r="F100" s="382">
        <f>'3M - LGS'!F100</f>
        <v>3.5679000000000002E-2</v>
      </c>
      <c r="G100" s="382">
        <f>'3M - LGS'!G100</f>
        <v>3.8559999999999997E-2</v>
      </c>
      <c r="H100" s="382">
        <f>'3M - LGS'!H100</f>
        <v>7.2455000000000006E-2</v>
      </c>
      <c r="I100" s="382">
        <f>'3M - LGS'!I100</f>
        <v>6.9884000000000002E-2</v>
      </c>
      <c r="J100" s="382">
        <f>'3M - LGS'!J100</f>
        <v>7.2040999999999994E-2</v>
      </c>
      <c r="K100" s="382">
        <f>'3M - LGS'!K100</f>
        <v>6.7956000000000003E-2</v>
      </c>
      <c r="L100" s="382">
        <f>'3M - LGS'!L100</f>
        <v>3.7663000000000002E-2</v>
      </c>
      <c r="M100" s="382">
        <f>'3M - LGS'!M100</f>
        <v>3.7125999999999999E-2</v>
      </c>
      <c r="N100" s="382">
        <f>'3M - LGS'!N100</f>
        <v>3.3944000000000002E-2</v>
      </c>
      <c r="O100" s="382">
        <f>'3M - LGS'!O100</f>
        <v>3.4153999999999997E-2</v>
      </c>
      <c r="P100" s="382">
        <f>'3M - LGS'!P100</f>
        <v>3.4536999999999998E-2</v>
      </c>
      <c r="Q100" s="382">
        <f>'3M - LGS'!Q100</f>
        <v>3.5791000000000003E-2</v>
      </c>
      <c r="R100" s="382">
        <f>'3M - LGS'!R100</f>
        <v>3.5679000000000002E-2</v>
      </c>
      <c r="S100" s="382">
        <f>'3M - LGS'!S100</f>
        <v>3.8559999999999997E-2</v>
      </c>
      <c r="T100" s="382">
        <f>'3M - LGS'!T100</f>
        <v>7.2455000000000006E-2</v>
      </c>
      <c r="U100" s="382">
        <f>'3M - LGS'!U100</f>
        <v>6.9884000000000002E-2</v>
      </c>
      <c r="V100" s="382">
        <f>'3M - LGS'!V100</f>
        <v>7.2040999999999994E-2</v>
      </c>
      <c r="W100" s="382">
        <f>'3M - LGS'!W100</f>
        <v>6.7956000000000003E-2</v>
      </c>
      <c r="X100" s="382">
        <f>'3M - LGS'!X100</f>
        <v>3.7663000000000002E-2</v>
      </c>
      <c r="Y100" s="382">
        <f>'3M - LGS'!Y100</f>
        <v>3.7125999999999999E-2</v>
      </c>
      <c r="Z100" s="382">
        <f>'3M - LGS'!Z100</f>
        <v>3.3944000000000002E-2</v>
      </c>
      <c r="AA100" s="382">
        <f>'3M - LGS'!AA100</f>
        <v>3.4153999999999997E-2</v>
      </c>
      <c r="AB100" s="382">
        <f>'3M - LGS'!AB100</f>
        <v>3.4536999999999998E-2</v>
      </c>
      <c r="AC100" s="382">
        <f>'3M - LGS'!AC100</f>
        <v>3.5791000000000003E-2</v>
      </c>
      <c r="AD100" s="382">
        <f>'3M - LGS'!AD100</f>
        <v>3.5679000000000002E-2</v>
      </c>
      <c r="AE100" s="382">
        <f>'3M - LGS'!AE100</f>
        <v>3.8559999999999997E-2</v>
      </c>
      <c r="AF100" s="382">
        <f>'3M - LGS'!AF100</f>
        <v>7.2455000000000006E-2</v>
      </c>
      <c r="AG100" s="382">
        <f>'3M - LGS'!AG100</f>
        <v>6.9884000000000002E-2</v>
      </c>
      <c r="AH100" s="382">
        <f>'3M - LGS'!AH100</f>
        <v>7.2040999999999994E-2</v>
      </c>
      <c r="AI100" s="382">
        <f>'3M - LGS'!AI100</f>
        <v>6.7956000000000003E-2</v>
      </c>
      <c r="AJ100" s="382">
        <f>'3M - LGS'!AJ100</f>
        <v>3.7663000000000002E-2</v>
      </c>
      <c r="AK100" s="382">
        <f>'3M - LGS'!AK100</f>
        <v>3.7125999999999999E-2</v>
      </c>
      <c r="AL100" s="382">
        <f>'3M - LGS'!AL100</f>
        <v>3.3944000000000002E-2</v>
      </c>
      <c r="AM100" s="382">
        <f>'3M - LGS'!AM100</f>
        <v>3.4153999999999997E-2</v>
      </c>
      <c r="AN100" s="382">
        <f>'3M - LGS'!AN100</f>
        <v>3.4536999999999998E-2</v>
      </c>
      <c r="AO100" s="382">
        <f>'3M - LGS'!AO100</f>
        <v>3.5791000000000003E-2</v>
      </c>
      <c r="AP100" s="382">
        <f>'3M - LGS'!AP100</f>
        <v>3.5679000000000002E-2</v>
      </c>
      <c r="AQ100" s="382">
        <f>'3M - LGS'!AQ100</f>
        <v>3.8559999999999997E-2</v>
      </c>
      <c r="AR100" s="382">
        <f>'3M - LGS'!AR100</f>
        <v>7.2455000000000006E-2</v>
      </c>
      <c r="AS100" s="382">
        <f>'3M - LGS'!AS100</f>
        <v>6.9884000000000002E-2</v>
      </c>
      <c r="AT100" s="382">
        <f>'3M - LGS'!AT100</f>
        <v>7.2040999999999994E-2</v>
      </c>
      <c r="AU100" s="382">
        <f>'3M - LGS'!AU100</f>
        <v>6.7956000000000003E-2</v>
      </c>
      <c r="AV100" s="382">
        <f>'3M - LGS'!AV100</f>
        <v>3.7663000000000002E-2</v>
      </c>
      <c r="AW100" s="382">
        <f>'3M - LGS'!AW100</f>
        <v>3.7125999999999999E-2</v>
      </c>
      <c r="AX100" s="382">
        <f>'3M - LGS'!AX100</f>
        <v>3.3944000000000002E-2</v>
      </c>
      <c r="AY100" s="382">
        <f>'3M - LGS'!AY100</f>
        <v>3.4153999999999997E-2</v>
      </c>
      <c r="AZ100" s="382">
        <f>'3M - LGS'!AZ100</f>
        <v>3.4536999999999998E-2</v>
      </c>
      <c r="BA100" s="382">
        <f>'3M - LGS'!BA100</f>
        <v>3.5791000000000003E-2</v>
      </c>
      <c r="BB100" s="382">
        <f>'3M - LGS'!BB100</f>
        <v>3.5679000000000002E-2</v>
      </c>
      <c r="BC100" s="382">
        <f>'3M - LGS'!BC100</f>
        <v>3.8559999999999997E-2</v>
      </c>
      <c r="BD100" s="382">
        <f>'3M - LGS'!BD100</f>
        <v>7.2455000000000006E-2</v>
      </c>
      <c r="BE100" s="382">
        <f>'3M - LGS'!BE100</f>
        <v>6.9884000000000002E-2</v>
      </c>
      <c r="BF100" s="382">
        <f>'3M - LGS'!BF100</f>
        <v>7.2040999999999994E-2</v>
      </c>
      <c r="BG100" s="382">
        <f>'3M - LGS'!BG100</f>
        <v>6.7956000000000003E-2</v>
      </c>
      <c r="BH100" s="382">
        <f>'3M - LGS'!BH100</f>
        <v>3.7663000000000002E-2</v>
      </c>
      <c r="BI100" s="382">
        <f>'3M - LGS'!BI100</f>
        <v>3.7125999999999999E-2</v>
      </c>
      <c r="BJ100" s="382">
        <f>'3M - LGS'!BJ100</f>
        <v>3.3944000000000002E-2</v>
      </c>
      <c r="BK100" s="382">
        <f>'3M - LGS'!BK100</f>
        <v>3.4153999999999997E-2</v>
      </c>
      <c r="BL100" s="382">
        <f>'3M - LGS'!BL100</f>
        <v>3.4536999999999998E-2</v>
      </c>
      <c r="BM100" s="382">
        <f>'3M - LGS'!BM100</f>
        <v>3.5791000000000003E-2</v>
      </c>
      <c r="BN100" s="382">
        <f>'3M - LGS'!BN100</f>
        <v>3.5679000000000002E-2</v>
      </c>
      <c r="BO100" s="382">
        <f>'3M - LGS'!BO100</f>
        <v>3.8559999999999997E-2</v>
      </c>
      <c r="BP100" s="382">
        <f>'3M - LGS'!BP100</f>
        <v>7.2455000000000006E-2</v>
      </c>
      <c r="BQ100" s="382">
        <f>'3M - LGS'!BQ100</f>
        <v>6.9884000000000002E-2</v>
      </c>
      <c r="BR100" s="382">
        <f>'3M - LGS'!BR100</f>
        <v>7.2040999999999994E-2</v>
      </c>
      <c r="BS100" s="382">
        <f>'3M - LGS'!BS100</f>
        <v>6.7956000000000003E-2</v>
      </c>
      <c r="BT100" s="382">
        <f>'3M - LGS'!BT100</f>
        <v>3.7663000000000002E-2</v>
      </c>
      <c r="BU100" s="382">
        <f>'3M - LGS'!BU100</f>
        <v>3.7125999999999999E-2</v>
      </c>
      <c r="BV100" s="382">
        <f>'3M - LGS'!BV100</f>
        <v>3.3944000000000002E-2</v>
      </c>
      <c r="BW100" s="382">
        <f>'3M - LGS'!BW100</f>
        <v>3.4153999999999997E-2</v>
      </c>
      <c r="BX100" s="382">
        <f>'3M - LGS'!BX100</f>
        <v>3.4536999999999998E-2</v>
      </c>
      <c r="BY100" s="382">
        <f>'3M - LGS'!BY100</f>
        <v>3.5791000000000003E-2</v>
      </c>
      <c r="BZ100" s="382">
        <f>'3M - LGS'!BZ100</f>
        <v>3.5679000000000002E-2</v>
      </c>
      <c r="CA100" s="382">
        <f>'3M - LGS'!CA100</f>
        <v>3.8559999999999997E-2</v>
      </c>
      <c r="CB100" s="382">
        <f>'3M - LGS'!CB100</f>
        <v>7.2455000000000006E-2</v>
      </c>
      <c r="CC100" s="382">
        <f>'3M - LGS'!CC100</f>
        <v>6.9884000000000002E-2</v>
      </c>
      <c r="CD100" s="382">
        <f>'3M - LGS'!CD100</f>
        <v>7.2040999999999994E-2</v>
      </c>
      <c r="CE100" s="382">
        <f>'3M - LGS'!CE100</f>
        <v>6.7956000000000003E-2</v>
      </c>
      <c r="CF100" s="382">
        <f>'3M - LGS'!CF100</f>
        <v>3.7663000000000002E-2</v>
      </c>
      <c r="CG100" s="382">
        <f>'3M - LGS'!CG100</f>
        <v>3.7125999999999999E-2</v>
      </c>
      <c r="CH100" s="383">
        <f>'3M - LGS'!CH100</f>
        <v>3.3944000000000002E-2</v>
      </c>
    </row>
    <row r="101" spans="1:86" x14ac:dyDescent="0.3">
      <c r="A101" s="605"/>
      <c r="B101" s="11" t="s">
        <v>65</v>
      </c>
      <c r="C101" s="381">
        <f>'3M - LGS'!C101</f>
        <v>2.8837000000000002E-2</v>
      </c>
      <c r="D101" s="381">
        <f>'3M - LGS'!D101</f>
        <v>3.0424E-2</v>
      </c>
      <c r="E101" s="381">
        <f>'3M - LGS'!E101</f>
        <v>2.7962999999999998E-2</v>
      </c>
      <c r="F101" s="382">
        <f>'3M - LGS'!F101</f>
        <v>3.3774999999999999E-2</v>
      </c>
      <c r="G101" s="382">
        <f>'3M - LGS'!G101</f>
        <v>3.6714999999999998E-2</v>
      </c>
      <c r="H101" s="382">
        <f>'3M - LGS'!H101</f>
        <v>6.8380999999999997E-2</v>
      </c>
      <c r="I101" s="382">
        <f>'3M - LGS'!I101</f>
        <v>6.6040000000000001E-2</v>
      </c>
      <c r="J101" s="382">
        <f>'3M - LGS'!J101</f>
        <v>6.8090999999999999E-2</v>
      </c>
      <c r="K101" s="382">
        <f>'3M - LGS'!K101</f>
        <v>6.6092999999999999E-2</v>
      </c>
      <c r="L101" s="382">
        <f>'3M - LGS'!L101</f>
        <v>3.5712000000000001E-2</v>
      </c>
      <c r="M101" s="382">
        <f>'3M - LGS'!M101</f>
        <v>3.6135E-2</v>
      </c>
      <c r="N101" s="382">
        <f>'3M - LGS'!N101</f>
        <v>3.3574E-2</v>
      </c>
      <c r="O101" s="382">
        <f>'3M - LGS'!O101</f>
        <v>3.2899999999999999E-2</v>
      </c>
      <c r="P101" s="382">
        <f>'3M - LGS'!P101</f>
        <v>3.3628999999999999E-2</v>
      </c>
      <c r="Q101" s="382">
        <f>'3M - LGS'!Q101</f>
        <v>3.4622E-2</v>
      </c>
      <c r="R101" s="382">
        <f>'3M - LGS'!R101</f>
        <v>3.3774999999999999E-2</v>
      </c>
      <c r="S101" s="382">
        <f>'3M - LGS'!S101</f>
        <v>3.6714999999999998E-2</v>
      </c>
      <c r="T101" s="382">
        <f>'3M - LGS'!T101</f>
        <v>6.8380999999999997E-2</v>
      </c>
      <c r="U101" s="382">
        <f>'3M - LGS'!U101</f>
        <v>6.6040000000000001E-2</v>
      </c>
      <c r="V101" s="382">
        <f>'3M - LGS'!V101</f>
        <v>6.8090999999999999E-2</v>
      </c>
      <c r="W101" s="382">
        <f>'3M - LGS'!W101</f>
        <v>6.6092999999999999E-2</v>
      </c>
      <c r="X101" s="382">
        <f>'3M - LGS'!X101</f>
        <v>3.5712000000000001E-2</v>
      </c>
      <c r="Y101" s="382">
        <f>'3M - LGS'!Y101</f>
        <v>3.6135E-2</v>
      </c>
      <c r="Z101" s="382">
        <f>'3M - LGS'!Z101</f>
        <v>3.3574E-2</v>
      </c>
      <c r="AA101" s="382">
        <f>'3M - LGS'!AA101</f>
        <v>3.2899999999999999E-2</v>
      </c>
      <c r="AB101" s="382">
        <f>'3M - LGS'!AB101</f>
        <v>3.3628999999999999E-2</v>
      </c>
      <c r="AC101" s="382">
        <f>'3M - LGS'!AC101</f>
        <v>3.4622E-2</v>
      </c>
      <c r="AD101" s="382">
        <f>'3M - LGS'!AD101</f>
        <v>3.3774999999999999E-2</v>
      </c>
      <c r="AE101" s="382">
        <f>'3M - LGS'!AE101</f>
        <v>3.6714999999999998E-2</v>
      </c>
      <c r="AF101" s="382">
        <f>'3M - LGS'!AF101</f>
        <v>6.8380999999999997E-2</v>
      </c>
      <c r="AG101" s="382">
        <f>'3M - LGS'!AG101</f>
        <v>6.6040000000000001E-2</v>
      </c>
      <c r="AH101" s="382">
        <f>'3M - LGS'!AH101</f>
        <v>6.8090999999999999E-2</v>
      </c>
      <c r="AI101" s="382">
        <f>'3M - LGS'!AI101</f>
        <v>6.6092999999999999E-2</v>
      </c>
      <c r="AJ101" s="382">
        <f>'3M - LGS'!AJ101</f>
        <v>3.5712000000000001E-2</v>
      </c>
      <c r="AK101" s="382">
        <f>'3M - LGS'!AK101</f>
        <v>3.6135E-2</v>
      </c>
      <c r="AL101" s="382">
        <f>'3M - LGS'!AL101</f>
        <v>3.3574E-2</v>
      </c>
      <c r="AM101" s="382">
        <f>'3M - LGS'!AM101</f>
        <v>3.2899999999999999E-2</v>
      </c>
      <c r="AN101" s="382">
        <f>'3M - LGS'!AN101</f>
        <v>3.3628999999999999E-2</v>
      </c>
      <c r="AO101" s="382">
        <f>'3M - LGS'!AO101</f>
        <v>3.4622E-2</v>
      </c>
      <c r="AP101" s="382">
        <f>'3M - LGS'!AP101</f>
        <v>3.3774999999999999E-2</v>
      </c>
      <c r="AQ101" s="382">
        <f>'3M - LGS'!AQ101</f>
        <v>3.6714999999999998E-2</v>
      </c>
      <c r="AR101" s="382">
        <f>'3M - LGS'!AR101</f>
        <v>6.8380999999999997E-2</v>
      </c>
      <c r="AS101" s="382">
        <f>'3M - LGS'!AS101</f>
        <v>6.6040000000000001E-2</v>
      </c>
      <c r="AT101" s="382">
        <f>'3M - LGS'!AT101</f>
        <v>6.8090999999999999E-2</v>
      </c>
      <c r="AU101" s="382">
        <f>'3M - LGS'!AU101</f>
        <v>6.6092999999999999E-2</v>
      </c>
      <c r="AV101" s="382">
        <f>'3M - LGS'!AV101</f>
        <v>3.5712000000000001E-2</v>
      </c>
      <c r="AW101" s="382">
        <f>'3M - LGS'!AW101</f>
        <v>3.6135E-2</v>
      </c>
      <c r="AX101" s="382">
        <f>'3M - LGS'!AX101</f>
        <v>3.3574E-2</v>
      </c>
      <c r="AY101" s="382">
        <f>'3M - LGS'!AY101</f>
        <v>3.2899999999999999E-2</v>
      </c>
      <c r="AZ101" s="382">
        <f>'3M - LGS'!AZ101</f>
        <v>3.3628999999999999E-2</v>
      </c>
      <c r="BA101" s="382">
        <f>'3M - LGS'!BA101</f>
        <v>3.4622E-2</v>
      </c>
      <c r="BB101" s="382">
        <f>'3M - LGS'!BB101</f>
        <v>3.3774999999999999E-2</v>
      </c>
      <c r="BC101" s="382">
        <f>'3M - LGS'!BC101</f>
        <v>3.6714999999999998E-2</v>
      </c>
      <c r="BD101" s="382">
        <f>'3M - LGS'!BD101</f>
        <v>6.8380999999999997E-2</v>
      </c>
      <c r="BE101" s="382">
        <f>'3M - LGS'!BE101</f>
        <v>6.6040000000000001E-2</v>
      </c>
      <c r="BF101" s="382">
        <f>'3M - LGS'!BF101</f>
        <v>6.8090999999999999E-2</v>
      </c>
      <c r="BG101" s="382">
        <f>'3M - LGS'!BG101</f>
        <v>6.6092999999999999E-2</v>
      </c>
      <c r="BH101" s="382">
        <f>'3M - LGS'!BH101</f>
        <v>3.5712000000000001E-2</v>
      </c>
      <c r="BI101" s="382">
        <f>'3M - LGS'!BI101</f>
        <v>3.6135E-2</v>
      </c>
      <c r="BJ101" s="382">
        <f>'3M - LGS'!BJ101</f>
        <v>3.3574E-2</v>
      </c>
      <c r="BK101" s="382">
        <f>'3M - LGS'!BK101</f>
        <v>3.2899999999999999E-2</v>
      </c>
      <c r="BL101" s="382">
        <f>'3M - LGS'!BL101</f>
        <v>3.3628999999999999E-2</v>
      </c>
      <c r="BM101" s="382">
        <f>'3M - LGS'!BM101</f>
        <v>3.4622E-2</v>
      </c>
      <c r="BN101" s="382">
        <f>'3M - LGS'!BN101</f>
        <v>3.3774999999999999E-2</v>
      </c>
      <c r="BO101" s="382">
        <f>'3M - LGS'!BO101</f>
        <v>3.6714999999999998E-2</v>
      </c>
      <c r="BP101" s="382">
        <f>'3M - LGS'!BP101</f>
        <v>6.8380999999999997E-2</v>
      </c>
      <c r="BQ101" s="382">
        <f>'3M - LGS'!BQ101</f>
        <v>6.6040000000000001E-2</v>
      </c>
      <c r="BR101" s="382">
        <f>'3M - LGS'!BR101</f>
        <v>6.8090999999999999E-2</v>
      </c>
      <c r="BS101" s="382">
        <f>'3M - LGS'!BS101</f>
        <v>6.6092999999999999E-2</v>
      </c>
      <c r="BT101" s="382">
        <f>'3M - LGS'!BT101</f>
        <v>3.5712000000000001E-2</v>
      </c>
      <c r="BU101" s="382">
        <f>'3M - LGS'!BU101</f>
        <v>3.6135E-2</v>
      </c>
      <c r="BV101" s="382">
        <f>'3M - LGS'!BV101</f>
        <v>3.3574E-2</v>
      </c>
      <c r="BW101" s="382">
        <f>'3M - LGS'!BW101</f>
        <v>3.2899999999999999E-2</v>
      </c>
      <c r="BX101" s="382">
        <f>'3M - LGS'!BX101</f>
        <v>3.3628999999999999E-2</v>
      </c>
      <c r="BY101" s="382">
        <f>'3M - LGS'!BY101</f>
        <v>3.4622E-2</v>
      </c>
      <c r="BZ101" s="382">
        <f>'3M - LGS'!BZ101</f>
        <v>3.3774999999999999E-2</v>
      </c>
      <c r="CA101" s="382">
        <f>'3M - LGS'!CA101</f>
        <v>3.6714999999999998E-2</v>
      </c>
      <c r="CB101" s="382">
        <f>'3M - LGS'!CB101</f>
        <v>6.8380999999999997E-2</v>
      </c>
      <c r="CC101" s="382">
        <f>'3M - LGS'!CC101</f>
        <v>6.6040000000000001E-2</v>
      </c>
      <c r="CD101" s="382">
        <f>'3M - LGS'!CD101</f>
        <v>6.8090999999999999E-2</v>
      </c>
      <c r="CE101" s="382">
        <f>'3M - LGS'!CE101</f>
        <v>6.6092999999999999E-2</v>
      </c>
      <c r="CF101" s="382">
        <f>'3M - LGS'!CF101</f>
        <v>3.5712000000000001E-2</v>
      </c>
      <c r="CG101" s="382">
        <f>'3M - LGS'!CG101</f>
        <v>3.6135E-2</v>
      </c>
      <c r="CH101" s="383">
        <f>'3M - LGS'!CH101</f>
        <v>3.3574E-2</v>
      </c>
    </row>
    <row r="102" spans="1:86" x14ac:dyDescent="0.3">
      <c r="A102" s="605"/>
      <c r="B102" s="11" t="s">
        <v>144</v>
      </c>
      <c r="C102" s="381">
        <f>'3M - LGS'!C102</f>
        <v>2.8837000000000002E-2</v>
      </c>
      <c r="D102" s="381">
        <f>'3M - LGS'!D102</f>
        <v>3.0424E-2</v>
      </c>
      <c r="E102" s="381">
        <f>'3M - LGS'!E102</f>
        <v>2.7962999999999998E-2</v>
      </c>
      <c r="F102" s="382">
        <f>'3M - LGS'!F102</f>
        <v>3.3774999999999999E-2</v>
      </c>
      <c r="G102" s="382">
        <f>'3M - LGS'!G102</f>
        <v>3.6714999999999998E-2</v>
      </c>
      <c r="H102" s="382">
        <f>'3M - LGS'!H102</f>
        <v>6.8380999999999997E-2</v>
      </c>
      <c r="I102" s="382">
        <f>'3M - LGS'!I102</f>
        <v>6.6040000000000001E-2</v>
      </c>
      <c r="J102" s="382">
        <f>'3M - LGS'!J102</f>
        <v>6.8090999999999999E-2</v>
      </c>
      <c r="K102" s="382">
        <f>'3M - LGS'!K102</f>
        <v>6.6092999999999999E-2</v>
      </c>
      <c r="L102" s="382">
        <f>'3M - LGS'!L102</f>
        <v>3.5712000000000001E-2</v>
      </c>
      <c r="M102" s="382">
        <f>'3M - LGS'!M102</f>
        <v>3.6135E-2</v>
      </c>
      <c r="N102" s="382">
        <f>'3M - LGS'!N102</f>
        <v>3.3574E-2</v>
      </c>
      <c r="O102" s="382">
        <f>'3M - LGS'!O102</f>
        <v>3.2899999999999999E-2</v>
      </c>
      <c r="P102" s="382">
        <f>'3M - LGS'!P102</f>
        <v>3.3628999999999999E-2</v>
      </c>
      <c r="Q102" s="382">
        <f>'3M - LGS'!Q102</f>
        <v>3.4622E-2</v>
      </c>
      <c r="R102" s="382">
        <f>'3M - LGS'!R102</f>
        <v>3.3774999999999999E-2</v>
      </c>
      <c r="S102" s="382">
        <f>'3M - LGS'!S102</f>
        <v>3.6714999999999998E-2</v>
      </c>
      <c r="T102" s="382">
        <f>'3M - LGS'!T102</f>
        <v>6.8380999999999997E-2</v>
      </c>
      <c r="U102" s="382">
        <f>'3M - LGS'!U102</f>
        <v>6.6040000000000001E-2</v>
      </c>
      <c r="V102" s="382">
        <f>'3M - LGS'!V102</f>
        <v>6.8090999999999999E-2</v>
      </c>
      <c r="W102" s="382">
        <f>'3M - LGS'!W102</f>
        <v>6.6092999999999999E-2</v>
      </c>
      <c r="X102" s="382">
        <f>'3M - LGS'!X102</f>
        <v>3.5712000000000001E-2</v>
      </c>
      <c r="Y102" s="382">
        <f>'3M - LGS'!Y102</f>
        <v>3.6135E-2</v>
      </c>
      <c r="Z102" s="382">
        <f>'3M - LGS'!Z102</f>
        <v>3.3574E-2</v>
      </c>
      <c r="AA102" s="382">
        <f>'3M - LGS'!AA102</f>
        <v>3.2899999999999999E-2</v>
      </c>
      <c r="AB102" s="382">
        <f>'3M - LGS'!AB102</f>
        <v>3.3628999999999999E-2</v>
      </c>
      <c r="AC102" s="382">
        <f>'3M - LGS'!AC102</f>
        <v>3.4622E-2</v>
      </c>
      <c r="AD102" s="382">
        <f>'3M - LGS'!AD102</f>
        <v>3.3774999999999999E-2</v>
      </c>
      <c r="AE102" s="382">
        <f>'3M - LGS'!AE102</f>
        <v>3.6714999999999998E-2</v>
      </c>
      <c r="AF102" s="382">
        <f>'3M - LGS'!AF102</f>
        <v>6.8380999999999997E-2</v>
      </c>
      <c r="AG102" s="382">
        <f>'3M - LGS'!AG102</f>
        <v>6.6040000000000001E-2</v>
      </c>
      <c r="AH102" s="382">
        <f>'3M - LGS'!AH102</f>
        <v>6.8090999999999999E-2</v>
      </c>
      <c r="AI102" s="382">
        <f>'3M - LGS'!AI102</f>
        <v>6.6092999999999999E-2</v>
      </c>
      <c r="AJ102" s="382">
        <f>'3M - LGS'!AJ102</f>
        <v>3.5712000000000001E-2</v>
      </c>
      <c r="AK102" s="382">
        <f>'3M - LGS'!AK102</f>
        <v>3.6135E-2</v>
      </c>
      <c r="AL102" s="382">
        <f>'3M - LGS'!AL102</f>
        <v>3.3574E-2</v>
      </c>
      <c r="AM102" s="382">
        <f>'3M - LGS'!AM102</f>
        <v>3.2899999999999999E-2</v>
      </c>
      <c r="AN102" s="382">
        <f>'3M - LGS'!AN102</f>
        <v>3.3628999999999999E-2</v>
      </c>
      <c r="AO102" s="382">
        <f>'3M - LGS'!AO102</f>
        <v>3.4622E-2</v>
      </c>
      <c r="AP102" s="382">
        <f>'3M - LGS'!AP102</f>
        <v>3.3774999999999999E-2</v>
      </c>
      <c r="AQ102" s="382">
        <f>'3M - LGS'!AQ102</f>
        <v>3.6714999999999998E-2</v>
      </c>
      <c r="AR102" s="382">
        <f>'3M - LGS'!AR102</f>
        <v>6.8380999999999997E-2</v>
      </c>
      <c r="AS102" s="382">
        <f>'3M - LGS'!AS102</f>
        <v>6.6040000000000001E-2</v>
      </c>
      <c r="AT102" s="382">
        <f>'3M - LGS'!AT102</f>
        <v>6.8090999999999999E-2</v>
      </c>
      <c r="AU102" s="382">
        <f>'3M - LGS'!AU102</f>
        <v>6.6092999999999999E-2</v>
      </c>
      <c r="AV102" s="382">
        <f>'3M - LGS'!AV102</f>
        <v>3.5712000000000001E-2</v>
      </c>
      <c r="AW102" s="382">
        <f>'3M - LGS'!AW102</f>
        <v>3.6135E-2</v>
      </c>
      <c r="AX102" s="382">
        <f>'3M - LGS'!AX102</f>
        <v>3.3574E-2</v>
      </c>
      <c r="AY102" s="382">
        <f>'3M - LGS'!AY102</f>
        <v>3.2899999999999999E-2</v>
      </c>
      <c r="AZ102" s="382">
        <f>'3M - LGS'!AZ102</f>
        <v>3.3628999999999999E-2</v>
      </c>
      <c r="BA102" s="382">
        <f>'3M - LGS'!BA102</f>
        <v>3.4622E-2</v>
      </c>
      <c r="BB102" s="382">
        <f>'3M - LGS'!BB102</f>
        <v>3.3774999999999999E-2</v>
      </c>
      <c r="BC102" s="382">
        <f>'3M - LGS'!BC102</f>
        <v>3.6714999999999998E-2</v>
      </c>
      <c r="BD102" s="382">
        <f>'3M - LGS'!BD102</f>
        <v>6.8380999999999997E-2</v>
      </c>
      <c r="BE102" s="382">
        <f>'3M - LGS'!BE102</f>
        <v>6.6040000000000001E-2</v>
      </c>
      <c r="BF102" s="382">
        <f>'3M - LGS'!BF102</f>
        <v>6.8090999999999999E-2</v>
      </c>
      <c r="BG102" s="382">
        <f>'3M - LGS'!BG102</f>
        <v>6.6092999999999999E-2</v>
      </c>
      <c r="BH102" s="382">
        <f>'3M - LGS'!BH102</f>
        <v>3.5712000000000001E-2</v>
      </c>
      <c r="BI102" s="382">
        <f>'3M - LGS'!BI102</f>
        <v>3.6135E-2</v>
      </c>
      <c r="BJ102" s="382">
        <f>'3M - LGS'!BJ102</f>
        <v>3.3574E-2</v>
      </c>
      <c r="BK102" s="382">
        <f>'3M - LGS'!BK102</f>
        <v>3.2899999999999999E-2</v>
      </c>
      <c r="BL102" s="382">
        <f>'3M - LGS'!BL102</f>
        <v>3.3628999999999999E-2</v>
      </c>
      <c r="BM102" s="382">
        <f>'3M - LGS'!BM102</f>
        <v>3.4622E-2</v>
      </c>
      <c r="BN102" s="382">
        <f>'3M - LGS'!BN102</f>
        <v>3.3774999999999999E-2</v>
      </c>
      <c r="BO102" s="382">
        <f>'3M - LGS'!BO102</f>
        <v>3.6714999999999998E-2</v>
      </c>
      <c r="BP102" s="382">
        <f>'3M - LGS'!BP102</f>
        <v>6.8380999999999997E-2</v>
      </c>
      <c r="BQ102" s="382">
        <f>'3M - LGS'!BQ102</f>
        <v>6.6040000000000001E-2</v>
      </c>
      <c r="BR102" s="382">
        <f>'3M - LGS'!BR102</f>
        <v>6.8090999999999999E-2</v>
      </c>
      <c r="BS102" s="382">
        <f>'3M - LGS'!BS102</f>
        <v>6.6092999999999999E-2</v>
      </c>
      <c r="BT102" s="382">
        <f>'3M - LGS'!BT102</f>
        <v>3.5712000000000001E-2</v>
      </c>
      <c r="BU102" s="382">
        <f>'3M - LGS'!BU102</f>
        <v>3.6135E-2</v>
      </c>
      <c r="BV102" s="382">
        <f>'3M - LGS'!BV102</f>
        <v>3.3574E-2</v>
      </c>
      <c r="BW102" s="382">
        <f>'3M - LGS'!BW102</f>
        <v>3.2899999999999999E-2</v>
      </c>
      <c r="BX102" s="382">
        <f>'3M - LGS'!BX102</f>
        <v>3.3628999999999999E-2</v>
      </c>
      <c r="BY102" s="382">
        <f>'3M - LGS'!BY102</f>
        <v>3.4622E-2</v>
      </c>
      <c r="BZ102" s="382">
        <f>'3M - LGS'!BZ102</f>
        <v>3.3774999999999999E-2</v>
      </c>
      <c r="CA102" s="382">
        <f>'3M - LGS'!CA102</f>
        <v>3.6714999999999998E-2</v>
      </c>
      <c r="CB102" s="382">
        <f>'3M - LGS'!CB102</f>
        <v>6.8380999999999997E-2</v>
      </c>
      <c r="CC102" s="382">
        <f>'3M - LGS'!CC102</f>
        <v>6.6040000000000001E-2</v>
      </c>
      <c r="CD102" s="382">
        <f>'3M - LGS'!CD102</f>
        <v>6.8090999999999999E-2</v>
      </c>
      <c r="CE102" s="382">
        <f>'3M - LGS'!CE102</f>
        <v>6.6092999999999999E-2</v>
      </c>
      <c r="CF102" s="382">
        <f>'3M - LGS'!CF102</f>
        <v>3.5712000000000001E-2</v>
      </c>
      <c r="CG102" s="382">
        <f>'3M - LGS'!CG102</f>
        <v>3.6135E-2</v>
      </c>
      <c r="CH102" s="383">
        <f>'3M - LGS'!CH102</f>
        <v>3.3574E-2</v>
      </c>
    </row>
    <row r="103" spans="1:86" x14ac:dyDescent="0.3">
      <c r="A103" s="605"/>
      <c r="B103" s="11" t="s">
        <v>145</v>
      </c>
      <c r="C103" s="381">
        <f>'3M - LGS'!C103</f>
        <v>2.8837000000000002E-2</v>
      </c>
      <c r="D103" s="381">
        <f>'3M - LGS'!D103</f>
        <v>3.0424E-2</v>
      </c>
      <c r="E103" s="381">
        <f>'3M - LGS'!E103</f>
        <v>2.7962999999999998E-2</v>
      </c>
      <c r="F103" s="382">
        <f>'3M - LGS'!F103</f>
        <v>3.3774999999999999E-2</v>
      </c>
      <c r="G103" s="382">
        <f>'3M - LGS'!G103</f>
        <v>3.6714999999999998E-2</v>
      </c>
      <c r="H103" s="382">
        <f>'3M - LGS'!H103</f>
        <v>6.8380999999999997E-2</v>
      </c>
      <c r="I103" s="382">
        <f>'3M - LGS'!I103</f>
        <v>6.6040000000000001E-2</v>
      </c>
      <c r="J103" s="382">
        <f>'3M - LGS'!J103</f>
        <v>6.8090999999999999E-2</v>
      </c>
      <c r="K103" s="382">
        <f>'3M - LGS'!K103</f>
        <v>6.6092999999999999E-2</v>
      </c>
      <c r="L103" s="382">
        <f>'3M - LGS'!L103</f>
        <v>3.5712000000000001E-2</v>
      </c>
      <c r="M103" s="382">
        <f>'3M - LGS'!M103</f>
        <v>3.6135E-2</v>
      </c>
      <c r="N103" s="382">
        <f>'3M - LGS'!N103</f>
        <v>3.3574E-2</v>
      </c>
      <c r="O103" s="382">
        <f>'3M - LGS'!O103</f>
        <v>3.2899999999999999E-2</v>
      </c>
      <c r="P103" s="382">
        <f>'3M - LGS'!P103</f>
        <v>3.3628999999999999E-2</v>
      </c>
      <c r="Q103" s="382">
        <f>'3M - LGS'!Q103</f>
        <v>3.4622E-2</v>
      </c>
      <c r="R103" s="382">
        <f>'3M - LGS'!R103</f>
        <v>3.3774999999999999E-2</v>
      </c>
      <c r="S103" s="382">
        <f>'3M - LGS'!S103</f>
        <v>3.6714999999999998E-2</v>
      </c>
      <c r="T103" s="382">
        <f>'3M - LGS'!T103</f>
        <v>6.8380999999999997E-2</v>
      </c>
      <c r="U103" s="382">
        <f>'3M - LGS'!U103</f>
        <v>6.6040000000000001E-2</v>
      </c>
      <c r="V103" s="382">
        <f>'3M - LGS'!V103</f>
        <v>6.8090999999999999E-2</v>
      </c>
      <c r="W103" s="382">
        <f>'3M - LGS'!W103</f>
        <v>6.6092999999999999E-2</v>
      </c>
      <c r="X103" s="382">
        <f>'3M - LGS'!X103</f>
        <v>3.5712000000000001E-2</v>
      </c>
      <c r="Y103" s="382">
        <f>'3M - LGS'!Y103</f>
        <v>3.6135E-2</v>
      </c>
      <c r="Z103" s="382">
        <f>'3M - LGS'!Z103</f>
        <v>3.3574E-2</v>
      </c>
      <c r="AA103" s="382">
        <f>'3M - LGS'!AA103</f>
        <v>3.2899999999999999E-2</v>
      </c>
      <c r="AB103" s="382">
        <f>'3M - LGS'!AB103</f>
        <v>3.3628999999999999E-2</v>
      </c>
      <c r="AC103" s="382">
        <f>'3M - LGS'!AC103</f>
        <v>3.4622E-2</v>
      </c>
      <c r="AD103" s="382">
        <f>'3M - LGS'!AD103</f>
        <v>3.3774999999999999E-2</v>
      </c>
      <c r="AE103" s="382">
        <f>'3M - LGS'!AE103</f>
        <v>3.6714999999999998E-2</v>
      </c>
      <c r="AF103" s="382">
        <f>'3M - LGS'!AF103</f>
        <v>6.8380999999999997E-2</v>
      </c>
      <c r="AG103" s="382">
        <f>'3M - LGS'!AG103</f>
        <v>6.6040000000000001E-2</v>
      </c>
      <c r="AH103" s="382">
        <f>'3M - LGS'!AH103</f>
        <v>6.8090999999999999E-2</v>
      </c>
      <c r="AI103" s="382">
        <f>'3M - LGS'!AI103</f>
        <v>6.6092999999999999E-2</v>
      </c>
      <c r="AJ103" s="382">
        <f>'3M - LGS'!AJ103</f>
        <v>3.5712000000000001E-2</v>
      </c>
      <c r="AK103" s="382">
        <f>'3M - LGS'!AK103</f>
        <v>3.6135E-2</v>
      </c>
      <c r="AL103" s="382">
        <f>'3M - LGS'!AL103</f>
        <v>3.3574E-2</v>
      </c>
      <c r="AM103" s="382">
        <f>'3M - LGS'!AM103</f>
        <v>3.2899999999999999E-2</v>
      </c>
      <c r="AN103" s="382">
        <f>'3M - LGS'!AN103</f>
        <v>3.3628999999999999E-2</v>
      </c>
      <c r="AO103" s="382">
        <f>'3M - LGS'!AO103</f>
        <v>3.4622E-2</v>
      </c>
      <c r="AP103" s="382">
        <f>'3M - LGS'!AP103</f>
        <v>3.3774999999999999E-2</v>
      </c>
      <c r="AQ103" s="382">
        <f>'3M - LGS'!AQ103</f>
        <v>3.6714999999999998E-2</v>
      </c>
      <c r="AR103" s="382">
        <f>'3M - LGS'!AR103</f>
        <v>6.8380999999999997E-2</v>
      </c>
      <c r="AS103" s="382">
        <f>'3M - LGS'!AS103</f>
        <v>6.6040000000000001E-2</v>
      </c>
      <c r="AT103" s="382">
        <f>'3M - LGS'!AT103</f>
        <v>6.8090999999999999E-2</v>
      </c>
      <c r="AU103" s="382">
        <f>'3M - LGS'!AU103</f>
        <v>6.6092999999999999E-2</v>
      </c>
      <c r="AV103" s="382">
        <f>'3M - LGS'!AV103</f>
        <v>3.5712000000000001E-2</v>
      </c>
      <c r="AW103" s="382">
        <f>'3M - LGS'!AW103</f>
        <v>3.6135E-2</v>
      </c>
      <c r="AX103" s="382">
        <f>'3M - LGS'!AX103</f>
        <v>3.3574E-2</v>
      </c>
      <c r="AY103" s="382">
        <f>'3M - LGS'!AY103</f>
        <v>3.2899999999999999E-2</v>
      </c>
      <c r="AZ103" s="382">
        <f>'3M - LGS'!AZ103</f>
        <v>3.3628999999999999E-2</v>
      </c>
      <c r="BA103" s="382">
        <f>'3M - LGS'!BA103</f>
        <v>3.4622E-2</v>
      </c>
      <c r="BB103" s="382">
        <f>'3M - LGS'!BB103</f>
        <v>3.3774999999999999E-2</v>
      </c>
      <c r="BC103" s="382">
        <f>'3M - LGS'!BC103</f>
        <v>3.6714999999999998E-2</v>
      </c>
      <c r="BD103" s="382">
        <f>'3M - LGS'!BD103</f>
        <v>6.8380999999999997E-2</v>
      </c>
      <c r="BE103" s="382">
        <f>'3M - LGS'!BE103</f>
        <v>6.6040000000000001E-2</v>
      </c>
      <c r="BF103" s="382">
        <f>'3M - LGS'!BF103</f>
        <v>6.8090999999999999E-2</v>
      </c>
      <c r="BG103" s="382">
        <f>'3M - LGS'!BG103</f>
        <v>6.6092999999999999E-2</v>
      </c>
      <c r="BH103" s="382">
        <f>'3M - LGS'!BH103</f>
        <v>3.5712000000000001E-2</v>
      </c>
      <c r="BI103" s="382">
        <f>'3M - LGS'!BI103</f>
        <v>3.6135E-2</v>
      </c>
      <c r="BJ103" s="382">
        <f>'3M - LGS'!BJ103</f>
        <v>3.3574E-2</v>
      </c>
      <c r="BK103" s="382">
        <f>'3M - LGS'!BK103</f>
        <v>3.2899999999999999E-2</v>
      </c>
      <c r="BL103" s="382">
        <f>'3M - LGS'!BL103</f>
        <v>3.3628999999999999E-2</v>
      </c>
      <c r="BM103" s="382">
        <f>'3M - LGS'!BM103</f>
        <v>3.4622E-2</v>
      </c>
      <c r="BN103" s="382">
        <f>'3M - LGS'!BN103</f>
        <v>3.3774999999999999E-2</v>
      </c>
      <c r="BO103" s="382">
        <f>'3M - LGS'!BO103</f>
        <v>3.6714999999999998E-2</v>
      </c>
      <c r="BP103" s="382">
        <f>'3M - LGS'!BP103</f>
        <v>6.8380999999999997E-2</v>
      </c>
      <c r="BQ103" s="382">
        <f>'3M - LGS'!BQ103</f>
        <v>6.6040000000000001E-2</v>
      </c>
      <c r="BR103" s="382">
        <f>'3M - LGS'!BR103</f>
        <v>6.8090999999999999E-2</v>
      </c>
      <c r="BS103" s="382">
        <f>'3M - LGS'!BS103</f>
        <v>6.6092999999999999E-2</v>
      </c>
      <c r="BT103" s="382">
        <f>'3M - LGS'!BT103</f>
        <v>3.5712000000000001E-2</v>
      </c>
      <c r="BU103" s="382">
        <f>'3M - LGS'!BU103</f>
        <v>3.6135E-2</v>
      </c>
      <c r="BV103" s="382">
        <f>'3M - LGS'!BV103</f>
        <v>3.3574E-2</v>
      </c>
      <c r="BW103" s="382">
        <f>'3M - LGS'!BW103</f>
        <v>3.2899999999999999E-2</v>
      </c>
      <c r="BX103" s="382">
        <f>'3M - LGS'!BX103</f>
        <v>3.3628999999999999E-2</v>
      </c>
      <c r="BY103" s="382">
        <f>'3M - LGS'!BY103</f>
        <v>3.4622E-2</v>
      </c>
      <c r="BZ103" s="382">
        <f>'3M - LGS'!BZ103</f>
        <v>3.3774999999999999E-2</v>
      </c>
      <c r="CA103" s="382">
        <f>'3M - LGS'!CA103</f>
        <v>3.6714999999999998E-2</v>
      </c>
      <c r="CB103" s="382">
        <f>'3M - LGS'!CB103</f>
        <v>6.8380999999999997E-2</v>
      </c>
      <c r="CC103" s="382">
        <f>'3M - LGS'!CC103</f>
        <v>6.6040000000000001E-2</v>
      </c>
      <c r="CD103" s="382">
        <f>'3M - LGS'!CD103</f>
        <v>6.8090999999999999E-2</v>
      </c>
      <c r="CE103" s="382">
        <f>'3M - LGS'!CE103</f>
        <v>6.6092999999999999E-2</v>
      </c>
      <c r="CF103" s="382">
        <f>'3M - LGS'!CF103</f>
        <v>3.5712000000000001E-2</v>
      </c>
      <c r="CG103" s="382">
        <f>'3M - LGS'!CG103</f>
        <v>3.6135E-2</v>
      </c>
      <c r="CH103" s="383">
        <f>'3M - LGS'!CH103</f>
        <v>3.3574E-2</v>
      </c>
    </row>
    <row r="104" spans="1:86" x14ac:dyDescent="0.3">
      <c r="A104" s="605"/>
      <c r="B104" s="11" t="s">
        <v>67</v>
      </c>
      <c r="C104" s="381">
        <f>'3M - LGS'!C104</f>
        <v>2.7470999999999999E-2</v>
      </c>
      <c r="D104" s="381">
        <f>'3M - LGS'!D104</f>
        <v>2.8761999999999999E-2</v>
      </c>
      <c r="E104" s="381">
        <f>'3M - LGS'!E104</f>
        <v>2.6634999999999999E-2</v>
      </c>
      <c r="F104" s="382">
        <f>'3M - LGS'!F104</f>
        <v>3.3493000000000002E-2</v>
      </c>
      <c r="G104" s="382">
        <f>'3M - LGS'!G104</f>
        <v>3.5507999999999998E-2</v>
      </c>
      <c r="H104" s="382">
        <f>'3M - LGS'!H104</f>
        <v>6.5448999999999993E-2</v>
      </c>
      <c r="I104" s="382">
        <f>'3M - LGS'!I104</f>
        <v>6.3149999999999998E-2</v>
      </c>
      <c r="J104" s="382">
        <f>'3M - LGS'!J104</f>
        <v>6.5251000000000003E-2</v>
      </c>
      <c r="K104" s="382">
        <f>'3M - LGS'!K104</f>
        <v>6.3331999999999999E-2</v>
      </c>
      <c r="L104" s="382">
        <f>'3M - LGS'!L104</f>
        <v>3.4426999999999999E-2</v>
      </c>
      <c r="M104" s="382">
        <f>'3M - LGS'!M104</f>
        <v>3.4855999999999998E-2</v>
      </c>
      <c r="N104" s="382">
        <f>'3M - LGS'!N104</f>
        <v>3.2490999999999999E-2</v>
      </c>
      <c r="O104" s="382">
        <f>'3M - LGS'!O104</f>
        <v>3.1757000000000001E-2</v>
      </c>
      <c r="P104" s="382">
        <f>'3M - LGS'!P104</f>
        <v>3.2323999999999999E-2</v>
      </c>
      <c r="Q104" s="382">
        <f>'3M - LGS'!Q104</f>
        <v>3.3225999999999999E-2</v>
      </c>
      <c r="R104" s="382">
        <f>'3M - LGS'!R104</f>
        <v>3.3493000000000002E-2</v>
      </c>
      <c r="S104" s="382">
        <f>'3M - LGS'!S104</f>
        <v>3.5507999999999998E-2</v>
      </c>
      <c r="T104" s="382">
        <f>'3M - LGS'!T104</f>
        <v>6.5448999999999993E-2</v>
      </c>
      <c r="U104" s="382">
        <f>'3M - LGS'!U104</f>
        <v>6.3149999999999998E-2</v>
      </c>
      <c r="V104" s="382">
        <f>'3M - LGS'!V104</f>
        <v>6.5251000000000003E-2</v>
      </c>
      <c r="W104" s="382">
        <f>'3M - LGS'!W104</f>
        <v>6.3331999999999999E-2</v>
      </c>
      <c r="X104" s="382">
        <f>'3M - LGS'!X104</f>
        <v>3.4426999999999999E-2</v>
      </c>
      <c r="Y104" s="382">
        <f>'3M - LGS'!Y104</f>
        <v>3.4855999999999998E-2</v>
      </c>
      <c r="Z104" s="382">
        <f>'3M - LGS'!Z104</f>
        <v>3.2490999999999999E-2</v>
      </c>
      <c r="AA104" s="382">
        <f>'3M - LGS'!AA104</f>
        <v>3.1757000000000001E-2</v>
      </c>
      <c r="AB104" s="382">
        <f>'3M - LGS'!AB104</f>
        <v>3.2323999999999999E-2</v>
      </c>
      <c r="AC104" s="382">
        <f>'3M - LGS'!AC104</f>
        <v>3.3225999999999999E-2</v>
      </c>
      <c r="AD104" s="382">
        <f>'3M - LGS'!AD104</f>
        <v>3.3493000000000002E-2</v>
      </c>
      <c r="AE104" s="382">
        <f>'3M - LGS'!AE104</f>
        <v>3.5507999999999998E-2</v>
      </c>
      <c r="AF104" s="382">
        <f>'3M - LGS'!AF104</f>
        <v>6.5448999999999993E-2</v>
      </c>
      <c r="AG104" s="382">
        <f>'3M - LGS'!AG104</f>
        <v>6.3149999999999998E-2</v>
      </c>
      <c r="AH104" s="382">
        <f>'3M - LGS'!AH104</f>
        <v>6.5251000000000003E-2</v>
      </c>
      <c r="AI104" s="382">
        <f>'3M - LGS'!AI104</f>
        <v>6.3331999999999999E-2</v>
      </c>
      <c r="AJ104" s="382">
        <f>'3M - LGS'!AJ104</f>
        <v>3.4426999999999999E-2</v>
      </c>
      <c r="AK104" s="382">
        <f>'3M - LGS'!AK104</f>
        <v>3.4855999999999998E-2</v>
      </c>
      <c r="AL104" s="382">
        <f>'3M - LGS'!AL104</f>
        <v>3.2490999999999999E-2</v>
      </c>
      <c r="AM104" s="382">
        <f>'3M - LGS'!AM104</f>
        <v>3.1757000000000001E-2</v>
      </c>
      <c r="AN104" s="382">
        <f>'3M - LGS'!AN104</f>
        <v>3.2323999999999999E-2</v>
      </c>
      <c r="AO104" s="382">
        <f>'3M - LGS'!AO104</f>
        <v>3.3225999999999999E-2</v>
      </c>
      <c r="AP104" s="382">
        <f>'3M - LGS'!AP104</f>
        <v>3.3493000000000002E-2</v>
      </c>
      <c r="AQ104" s="382">
        <f>'3M - LGS'!AQ104</f>
        <v>3.5507999999999998E-2</v>
      </c>
      <c r="AR104" s="382">
        <f>'3M - LGS'!AR104</f>
        <v>6.5448999999999993E-2</v>
      </c>
      <c r="AS104" s="382">
        <f>'3M - LGS'!AS104</f>
        <v>6.3149999999999998E-2</v>
      </c>
      <c r="AT104" s="382">
        <f>'3M - LGS'!AT104</f>
        <v>6.5251000000000003E-2</v>
      </c>
      <c r="AU104" s="382">
        <f>'3M - LGS'!AU104</f>
        <v>6.3331999999999999E-2</v>
      </c>
      <c r="AV104" s="382">
        <f>'3M - LGS'!AV104</f>
        <v>3.4426999999999999E-2</v>
      </c>
      <c r="AW104" s="382">
        <f>'3M - LGS'!AW104</f>
        <v>3.4855999999999998E-2</v>
      </c>
      <c r="AX104" s="382">
        <f>'3M - LGS'!AX104</f>
        <v>3.2490999999999999E-2</v>
      </c>
      <c r="AY104" s="382">
        <f>'3M - LGS'!AY104</f>
        <v>3.1757000000000001E-2</v>
      </c>
      <c r="AZ104" s="382">
        <f>'3M - LGS'!AZ104</f>
        <v>3.2323999999999999E-2</v>
      </c>
      <c r="BA104" s="382">
        <f>'3M - LGS'!BA104</f>
        <v>3.3225999999999999E-2</v>
      </c>
      <c r="BB104" s="382">
        <f>'3M - LGS'!BB104</f>
        <v>3.3493000000000002E-2</v>
      </c>
      <c r="BC104" s="382">
        <f>'3M - LGS'!BC104</f>
        <v>3.5507999999999998E-2</v>
      </c>
      <c r="BD104" s="382">
        <f>'3M - LGS'!BD104</f>
        <v>6.5448999999999993E-2</v>
      </c>
      <c r="BE104" s="382">
        <f>'3M - LGS'!BE104</f>
        <v>6.3149999999999998E-2</v>
      </c>
      <c r="BF104" s="382">
        <f>'3M - LGS'!BF104</f>
        <v>6.5251000000000003E-2</v>
      </c>
      <c r="BG104" s="382">
        <f>'3M - LGS'!BG104</f>
        <v>6.3331999999999999E-2</v>
      </c>
      <c r="BH104" s="382">
        <f>'3M - LGS'!BH104</f>
        <v>3.4426999999999999E-2</v>
      </c>
      <c r="BI104" s="382">
        <f>'3M - LGS'!BI104</f>
        <v>3.4855999999999998E-2</v>
      </c>
      <c r="BJ104" s="382">
        <f>'3M - LGS'!BJ104</f>
        <v>3.2490999999999999E-2</v>
      </c>
      <c r="BK104" s="382">
        <f>'3M - LGS'!BK104</f>
        <v>3.1757000000000001E-2</v>
      </c>
      <c r="BL104" s="382">
        <f>'3M - LGS'!BL104</f>
        <v>3.2323999999999999E-2</v>
      </c>
      <c r="BM104" s="382">
        <f>'3M - LGS'!BM104</f>
        <v>3.3225999999999999E-2</v>
      </c>
      <c r="BN104" s="382">
        <f>'3M - LGS'!BN104</f>
        <v>3.3493000000000002E-2</v>
      </c>
      <c r="BO104" s="382">
        <f>'3M - LGS'!BO104</f>
        <v>3.5507999999999998E-2</v>
      </c>
      <c r="BP104" s="382">
        <f>'3M - LGS'!BP104</f>
        <v>6.5448999999999993E-2</v>
      </c>
      <c r="BQ104" s="382">
        <f>'3M - LGS'!BQ104</f>
        <v>6.3149999999999998E-2</v>
      </c>
      <c r="BR104" s="382">
        <f>'3M - LGS'!BR104</f>
        <v>6.5251000000000003E-2</v>
      </c>
      <c r="BS104" s="382">
        <f>'3M - LGS'!BS104</f>
        <v>6.3331999999999999E-2</v>
      </c>
      <c r="BT104" s="382">
        <f>'3M - LGS'!BT104</f>
        <v>3.4426999999999999E-2</v>
      </c>
      <c r="BU104" s="382">
        <f>'3M - LGS'!BU104</f>
        <v>3.4855999999999998E-2</v>
      </c>
      <c r="BV104" s="382">
        <f>'3M - LGS'!BV104</f>
        <v>3.2490999999999999E-2</v>
      </c>
      <c r="BW104" s="382">
        <f>'3M - LGS'!BW104</f>
        <v>3.1757000000000001E-2</v>
      </c>
      <c r="BX104" s="382">
        <f>'3M - LGS'!BX104</f>
        <v>3.2323999999999999E-2</v>
      </c>
      <c r="BY104" s="382">
        <f>'3M - LGS'!BY104</f>
        <v>3.3225999999999999E-2</v>
      </c>
      <c r="BZ104" s="382">
        <f>'3M - LGS'!BZ104</f>
        <v>3.3493000000000002E-2</v>
      </c>
      <c r="CA104" s="382">
        <f>'3M - LGS'!CA104</f>
        <v>3.5507999999999998E-2</v>
      </c>
      <c r="CB104" s="382">
        <f>'3M - LGS'!CB104</f>
        <v>6.5448999999999993E-2</v>
      </c>
      <c r="CC104" s="382">
        <f>'3M - LGS'!CC104</f>
        <v>6.3149999999999998E-2</v>
      </c>
      <c r="CD104" s="382">
        <f>'3M - LGS'!CD104</f>
        <v>6.5251000000000003E-2</v>
      </c>
      <c r="CE104" s="382">
        <f>'3M - LGS'!CE104</f>
        <v>6.3331999999999999E-2</v>
      </c>
      <c r="CF104" s="382">
        <f>'3M - LGS'!CF104</f>
        <v>3.4426999999999999E-2</v>
      </c>
      <c r="CG104" s="382">
        <f>'3M - LGS'!CG104</f>
        <v>3.4855999999999998E-2</v>
      </c>
      <c r="CH104" s="383">
        <f>'3M - LGS'!CH104</f>
        <v>3.2490999999999999E-2</v>
      </c>
    </row>
    <row r="105" spans="1:86" ht="15" thickBot="1" x14ac:dyDescent="0.35">
      <c r="A105" s="606"/>
      <c r="B105" s="16" t="s">
        <v>68</v>
      </c>
      <c r="C105" s="379">
        <f>'3M - LGS'!C105</f>
        <v>2.8913999999999999E-2</v>
      </c>
      <c r="D105" s="379">
        <f>'3M - LGS'!D105</f>
        <v>2.9624000000000001E-2</v>
      </c>
      <c r="E105" s="379">
        <f>'3M - LGS'!E105</f>
        <v>2.69E-2</v>
      </c>
      <c r="F105" s="380">
        <f>'3M - LGS'!F105</f>
        <v>3.6944999999999999E-2</v>
      </c>
      <c r="G105" s="380">
        <f>'3M - LGS'!G105</f>
        <v>3.9467000000000002E-2</v>
      </c>
      <c r="H105" s="380">
        <f>'3M - LGS'!H105</f>
        <v>7.3371000000000006E-2</v>
      </c>
      <c r="I105" s="380">
        <f>'3M - LGS'!I105</f>
        <v>7.0692000000000005E-2</v>
      </c>
      <c r="J105" s="380">
        <f>'3M - LGS'!J105</f>
        <v>7.3050000000000004E-2</v>
      </c>
      <c r="K105" s="380">
        <f>'3M - LGS'!K105</f>
        <v>6.9253999999999996E-2</v>
      </c>
      <c r="L105" s="380">
        <f>'3M - LGS'!L105</f>
        <v>3.8316000000000003E-2</v>
      </c>
      <c r="M105" s="380">
        <f>'3M - LGS'!M105</f>
        <v>3.8210000000000001E-2</v>
      </c>
      <c r="N105" s="380">
        <f>'3M - LGS'!N105</f>
        <v>3.5223999999999998E-2</v>
      </c>
      <c r="O105" s="380">
        <f>'3M - LGS'!O105</f>
        <v>3.3896000000000003E-2</v>
      </c>
      <c r="P105" s="380">
        <f>'3M - LGS'!P105</f>
        <v>3.3889000000000002E-2</v>
      </c>
      <c r="Q105" s="380">
        <f>'3M - LGS'!Q105</f>
        <v>3.4446999999999998E-2</v>
      </c>
      <c r="R105" s="380">
        <f>'3M - LGS'!R105</f>
        <v>3.6944999999999999E-2</v>
      </c>
      <c r="S105" s="380">
        <f>'3M - LGS'!S105</f>
        <v>3.9467000000000002E-2</v>
      </c>
      <c r="T105" s="380">
        <f>'3M - LGS'!T105</f>
        <v>7.3371000000000006E-2</v>
      </c>
      <c r="U105" s="380">
        <f>'3M - LGS'!U105</f>
        <v>7.0692000000000005E-2</v>
      </c>
      <c r="V105" s="380">
        <f>'3M - LGS'!V105</f>
        <v>7.3050000000000004E-2</v>
      </c>
      <c r="W105" s="380">
        <f>'3M - LGS'!W105</f>
        <v>6.9253999999999996E-2</v>
      </c>
      <c r="X105" s="380">
        <f>'3M - LGS'!X105</f>
        <v>3.8316000000000003E-2</v>
      </c>
      <c r="Y105" s="380">
        <f>'3M - LGS'!Y105</f>
        <v>3.8210000000000001E-2</v>
      </c>
      <c r="Z105" s="380">
        <f>'3M - LGS'!Z105</f>
        <v>3.5223999999999998E-2</v>
      </c>
      <c r="AA105" s="380">
        <f>'3M - LGS'!AA105</f>
        <v>3.3896000000000003E-2</v>
      </c>
      <c r="AB105" s="380">
        <f>'3M - LGS'!AB105</f>
        <v>3.3889000000000002E-2</v>
      </c>
      <c r="AC105" s="380">
        <f>'3M - LGS'!AC105</f>
        <v>3.4446999999999998E-2</v>
      </c>
      <c r="AD105" s="380">
        <f>'3M - LGS'!AD105</f>
        <v>3.6944999999999999E-2</v>
      </c>
      <c r="AE105" s="380">
        <f>'3M - LGS'!AE105</f>
        <v>3.9467000000000002E-2</v>
      </c>
      <c r="AF105" s="380">
        <f>'3M - LGS'!AF105</f>
        <v>7.3371000000000006E-2</v>
      </c>
      <c r="AG105" s="380">
        <f>'3M - LGS'!AG105</f>
        <v>7.0692000000000005E-2</v>
      </c>
      <c r="AH105" s="380">
        <f>'3M - LGS'!AH105</f>
        <v>7.3050000000000004E-2</v>
      </c>
      <c r="AI105" s="380">
        <f>'3M - LGS'!AI105</f>
        <v>6.9253999999999996E-2</v>
      </c>
      <c r="AJ105" s="380">
        <f>'3M - LGS'!AJ105</f>
        <v>3.8316000000000003E-2</v>
      </c>
      <c r="AK105" s="380">
        <f>'3M - LGS'!AK105</f>
        <v>3.8210000000000001E-2</v>
      </c>
      <c r="AL105" s="380">
        <f>'3M - LGS'!AL105</f>
        <v>3.5223999999999998E-2</v>
      </c>
      <c r="AM105" s="380">
        <f>'3M - LGS'!AM105</f>
        <v>3.3896000000000003E-2</v>
      </c>
      <c r="AN105" s="380">
        <f>'3M - LGS'!AN105</f>
        <v>3.3889000000000002E-2</v>
      </c>
      <c r="AO105" s="380">
        <f>'3M - LGS'!AO105</f>
        <v>3.4446999999999998E-2</v>
      </c>
      <c r="AP105" s="380">
        <f>'3M - LGS'!AP105</f>
        <v>3.6944999999999999E-2</v>
      </c>
      <c r="AQ105" s="380">
        <f>'3M - LGS'!AQ105</f>
        <v>3.9467000000000002E-2</v>
      </c>
      <c r="AR105" s="380">
        <f>'3M - LGS'!AR105</f>
        <v>7.3371000000000006E-2</v>
      </c>
      <c r="AS105" s="380">
        <f>'3M - LGS'!AS105</f>
        <v>7.0692000000000005E-2</v>
      </c>
      <c r="AT105" s="380">
        <f>'3M - LGS'!AT105</f>
        <v>7.3050000000000004E-2</v>
      </c>
      <c r="AU105" s="380">
        <f>'3M - LGS'!AU105</f>
        <v>6.9253999999999996E-2</v>
      </c>
      <c r="AV105" s="380">
        <f>'3M - LGS'!AV105</f>
        <v>3.8316000000000003E-2</v>
      </c>
      <c r="AW105" s="380">
        <f>'3M - LGS'!AW105</f>
        <v>3.8210000000000001E-2</v>
      </c>
      <c r="AX105" s="380">
        <f>'3M - LGS'!AX105</f>
        <v>3.5223999999999998E-2</v>
      </c>
      <c r="AY105" s="380">
        <f>'3M - LGS'!AY105</f>
        <v>3.3896000000000003E-2</v>
      </c>
      <c r="AZ105" s="380">
        <f>'3M - LGS'!AZ105</f>
        <v>3.3889000000000002E-2</v>
      </c>
      <c r="BA105" s="380">
        <f>'3M - LGS'!BA105</f>
        <v>3.4446999999999998E-2</v>
      </c>
      <c r="BB105" s="380">
        <f>'3M - LGS'!BB105</f>
        <v>3.6944999999999999E-2</v>
      </c>
      <c r="BC105" s="380">
        <f>'3M - LGS'!BC105</f>
        <v>3.9467000000000002E-2</v>
      </c>
      <c r="BD105" s="380">
        <f>'3M - LGS'!BD105</f>
        <v>7.3371000000000006E-2</v>
      </c>
      <c r="BE105" s="380">
        <f>'3M - LGS'!BE105</f>
        <v>7.0692000000000005E-2</v>
      </c>
      <c r="BF105" s="380">
        <f>'3M - LGS'!BF105</f>
        <v>7.3050000000000004E-2</v>
      </c>
      <c r="BG105" s="380">
        <f>'3M - LGS'!BG105</f>
        <v>6.9253999999999996E-2</v>
      </c>
      <c r="BH105" s="380">
        <f>'3M - LGS'!BH105</f>
        <v>3.8316000000000003E-2</v>
      </c>
      <c r="BI105" s="380">
        <f>'3M - LGS'!BI105</f>
        <v>3.8210000000000001E-2</v>
      </c>
      <c r="BJ105" s="380">
        <f>'3M - LGS'!BJ105</f>
        <v>3.5223999999999998E-2</v>
      </c>
      <c r="BK105" s="380">
        <f>'3M - LGS'!BK105</f>
        <v>3.3896000000000003E-2</v>
      </c>
      <c r="BL105" s="380">
        <f>'3M - LGS'!BL105</f>
        <v>3.3889000000000002E-2</v>
      </c>
      <c r="BM105" s="380">
        <f>'3M - LGS'!BM105</f>
        <v>3.4446999999999998E-2</v>
      </c>
      <c r="BN105" s="380">
        <f>'3M - LGS'!BN105</f>
        <v>3.6944999999999999E-2</v>
      </c>
      <c r="BO105" s="380">
        <f>'3M - LGS'!BO105</f>
        <v>3.9467000000000002E-2</v>
      </c>
      <c r="BP105" s="380">
        <f>'3M - LGS'!BP105</f>
        <v>7.3371000000000006E-2</v>
      </c>
      <c r="BQ105" s="380">
        <f>'3M - LGS'!BQ105</f>
        <v>7.0692000000000005E-2</v>
      </c>
      <c r="BR105" s="380">
        <f>'3M - LGS'!BR105</f>
        <v>7.3050000000000004E-2</v>
      </c>
      <c r="BS105" s="380">
        <f>'3M - LGS'!BS105</f>
        <v>6.9253999999999996E-2</v>
      </c>
      <c r="BT105" s="380">
        <f>'3M - LGS'!BT105</f>
        <v>3.8316000000000003E-2</v>
      </c>
      <c r="BU105" s="380">
        <f>'3M - LGS'!BU105</f>
        <v>3.8210000000000001E-2</v>
      </c>
      <c r="BV105" s="380">
        <f>'3M - LGS'!BV105</f>
        <v>3.5223999999999998E-2</v>
      </c>
      <c r="BW105" s="380">
        <f>'3M - LGS'!BW105</f>
        <v>3.3896000000000003E-2</v>
      </c>
      <c r="BX105" s="380">
        <f>'3M - LGS'!BX105</f>
        <v>3.3889000000000002E-2</v>
      </c>
      <c r="BY105" s="380">
        <f>'3M - LGS'!BY105</f>
        <v>3.4446999999999998E-2</v>
      </c>
      <c r="BZ105" s="380">
        <f>'3M - LGS'!BZ105</f>
        <v>3.6944999999999999E-2</v>
      </c>
      <c r="CA105" s="380">
        <f>'3M - LGS'!CA105</f>
        <v>3.9467000000000002E-2</v>
      </c>
      <c r="CB105" s="380">
        <f>'3M - LGS'!CB105</f>
        <v>7.3371000000000006E-2</v>
      </c>
      <c r="CC105" s="380">
        <f>'3M - LGS'!CC105</f>
        <v>7.0692000000000005E-2</v>
      </c>
      <c r="CD105" s="380">
        <f>'3M - LGS'!CD105</f>
        <v>7.3050000000000004E-2</v>
      </c>
      <c r="CE105" s="380">
        <f>'3M - LGS'!CE105</f>
        <v>6.9253999999999996E-2</v>
      </c>
      <c r="CF105" s="380">
        <f>'3M - LGS'!CF105</f>
        <v>3.8316000000000003E-2</v>
      </c>
      <c r="CG105" s="380">
        <f>'3M - LGS'!CG105</f>
        <v>3.8210000000000001E-2</v>
      </c>
      <c r="CH105" s="384">
        <f>'3M - LGS'!CH105</f>
        <v>3.5223999999999998E-2</v>
      </c>
    </row>
    <row r="107" spans="1:86" ht="15" hidden="1" customHeight="1" x14ac:dyDescent="0.3">
      <c r="A107" s="564" t="s">
        <v>154</v>
      </c>
      <c r="B107" s="428" t="s">
        <v>155</v>
      </c>
      <c r="C107" s="429"/>
      <c r="D107" s="429"/>
      <c r="E107" s="429"/>
      <c r="F107" s="429"/>
      <c r="G107" s="429"/>
      <c r="H107" s="429"/>
      <c r="I107" s="429"/>
      <c r="J107" s="429"/>
      <c r="K107" s="429"/>
      <c r="L107" s="429"/>
      <c r="M107" s="429"/>
      <c r="N107" s="429"/>
      <c r="O107" s="432" t="s">
        <v>155</v>
      </c>
      <c r="P107" s="430"/>
      <c r="Q107" s="430"/>
      <c r="R107" s="430"/>
      <c r="S107" s="430"/>
      <c r="T107" s="430"/>
      <c r="U107" s="430"/>
      <c r="V107" s="430"/>
      <c r="W107" s="430"/>
      <c r="X107" s="430"/>
      <c r="Y107" s="430"/>
      <c r="Z107" s="433"/>
      <c r="AA107" s="430" t="s">
        <v>155</v>
      </c>
      <c r="AB107" s="430"/>
      <c r="AC107" s="430"/>
      <c r="AD107" s="430"/>
      <c r="AE107" s="430"/>
      <c r="AF107" s="430"/>
      <c r="AG107" s="430"/>
      <c r="AH107" s="430"/>
      <c r="AI107" s="430"/>
      <c r="AJ107" s="430"/>
      <c r="AK107" s="430"/>
      <c r="AL107" s="430"/>
      <c r="AM107" s="432" t="s">
        <v>155</v>
      </c>
      <c r="AN107" s="430"/>
      <c r="AO107" s="430"/>
      <c r="AP107" s="430"/>
      <c r="AQ107" s="430"/>
      <c r="AR107" s="430"/>
      <c r="AS107" s="430"/>
      <c r="AT107" s="430"/>
      <c r="AU107" s="430"/>
      <c r="AV107" s="430"/>
      <c r="AW107" s="430"/>
      <c r="AX107" s="433"/>
      <c r="AY107" s="430" t="s">
        <v>155</v>
      </c>
      <c r="AZ107" s="430"/>
      <c r="BA107" s="430"/>
      <c r="BB107" s="430"/>
      <c r="BC107" s="430"/>
      <c r="BD107" s="430"/>
      <c r="BE107" s="430"/>
      <c r="BF107" s="430"/>
      <c r="BG107" s="430"/>
      <c r="BH107" s="430"/>
      <c r="BI107" s="430"/>
      <c r="BJ107" s="430"/>
      <c r="BK107" s="432" t="s">
        <v>155</v>
      </c>
      <c r="BL107" s="430"/>
      <c r="BM107" s="430"/>
      <c r="BN107" s="430"/>
      <c r="BO107" s="430"/>
      <c r="BP107" s="430"/>
      <c r="BQ107" s="430"/>
      <c r="BR107" s="430"/>
      <c r="BS107" s="430"/>
      <c r="BT107" s="430"/>
      <c r="BU107" s="430"/>
      <c r="BV107" s="433"/>
      <c r="BW107" s="430" t="s">
        <v>155</v>
      </c>
      <c r="BX107" s="430"/>
      <c r="BY107" s="430"/>
      <c r="BZ107" s="430"/>
      <c r="CA107" s="430"/>
      <c r="CB107" s="430"/>
      <c r="CC107" s="430"/>
      <c r="CD107" s="430"/>
      <c r="CE107" s="430"/>
      <c r="CF107" s="430"/>
      <c r="CG107" s="430"/>
      <c r="CH107" s="431"/>
    </row>
    <row r="108" spans="1:86" ht="15" hidden="1" thickBot="1" x14ac:dyDescent="0.35">
      <c r="A108" s="565"/>
      <c r="B108" s="597" t="s">
        <v>156</v>
      </c>
      <c r="C108" s="598"/>
      <c r="D108" s="598"/>
      <c r="E108" s="598"/>
      <c r="F108" s="598"/>
      <c r="G108" s="598"/>
      <c r="H108" s="598"/>
      <c r="I108" s="598"/>
      <c r="J108" s="598"/>
      <c r="K108" s="598"/>
      <c r="L108" s="598"/>
      <c r="M108" s="598"/>
      <c r="N108" s="599"/>
      <c r="O108" s="600" t="s">
        <v>156</v>
      </c>
      <c r="P108" s="601"/>
      <c r="Q108" s="601"/>
      <c r="R108" s="601"/>
      <c r="S108" s="601"/>
      <c r="T108" s="601"/>
      <c r="U108" s="601"/>
      <c r="V108" s="601"/>
      <c r="W108" s="601"/>
      <c r="X108" s="601"/>
      <c r="Y108" s="601"/>
      <c r="Z108" s="602"/>
      <c r="AA108" s="600" t="s">
        <v>156</v>
      </c>
      <c r="AB108" s="601"/>
      <c r="AC108" s="601"/>
      <c r="AD108" s="601"/>
      <c r="AE108" s="601"/>
      <c r="AF108" s="601"/>
      <c r="AG108" s="601"/>
      <c r="AH108" s="601"/>
      <c r="AI108" s="601"/>
      <c r="AJ108" s="601"/>
      <c r="AK108" s="601"/>
      <c r="AL108" s="602"/>
      <c r="AM108" s="600" t="s">
        <v>156</v>
      </c>
      <c r="AN108" s="601"/>
      <c r="AO108" s="601"/>
      <c r="AP108" s="601"/>
      <c r="AQ108" s="601"/>
      <c r="AR108" s="601"/>
      <c r="AS108" s="601"/>
      <c r="AT108" s="601"/>
      <c r="AU108" s="601"/>
      <c r="AV108" s="601"/>
      <c r="AW108" s="601"/>
      <c r="AX108" s="602"/>
      <c r="AY108" s="600" t="s">
        <v>156</v>
      </c>
      <c r="AZ108" s="601"/>
      <c r="BA108" s="601"/>
      <c r="BB108" s="601"/>
      <c r="BC108" s="601"/>
      <c r="BD108" s="601"/>
      <c r="BE108" s="601"/>
      <c r="BF108" s="601"/>
      <c r="BG108" s="601"/>
      <c r="BH108" s="601"/>
      <c r="BI108" s="601"/>
      <c r="BJ108" s="602"/>
      <c r="BK108" s="600" t="s">
        <v>156</v>
      </c>
      <c r="BL108" s="601"/>
      <c r="BM108" s="601"/>
      <c r="BN108" s="601"/>
      <c r="BO108" s="601"/>
      <c r="BP108" s="601"/>
      <c r="BQ108" s="601"/>
      <c r="BR108" s="601"/>
      <c r="BS108" s="601"/>
      <c r="BT108" s="601"/>
      <c r="BU108" s="601"/>
      <c r="BV108" s="602"/>
      <c r="BW108" s="600" t="s">
        <v>156</v>
      </c>
      <c r="BX108" s="601"/>
      <c r="BY108" s="601"/>
      <c r="BZ108" s="601"/>
      <c r="CA108" s="601"/>
      <c r="CB108" s="601"/>
      <c r="CC108" s="601"/>
      <c r="CD108" s="601"/>
      <c r="CE108" s="601"/>
      <c r="CF108" s="601"/>
      <c r="CG108" s="601"/>
      <c r="CH108" s="603"/>
    </row>
    <row r="109" spans="1:86" hidden="1" x14ac:dyDescent="0.3">
      <c r="A109" s="561"/>
      <c r="B109" s="343" t="s">
        <v>157</v>
      </c>
      <c r="C109" s="306">
        <f t="shared" ref="C109:AH109" si="78">C92</f>
        <v>43831</v>
      </c>
      <c r="D109" s="306">
        <f t="shared" si="78"/>
        <v>43862</v>
      </c>
      <c r="E109" s="306">
        <f t="shared" si="78"/>
        <v>43891</v>
      </c>
      <c r="F109" s="306">
        <f t="shared" si="78"/>
        <v>43922</v>
      </c>
      <c r="G109" s="306">
        <f t="shared" si="78"/>
        <v>43952</v>
      </c>
      <c r="H109" s="306">
        <f t="shared" si="78"/>
        <v>43983</v>
      </c>
      <c r="I109" s="306">
        <f t="shared" si="78"/>
        <v>44013</v>
      </c>
      <c r="J109" s="306">
        <f t="shared" si="78"/>
        <v>44044</v>
      </c>
      <c r="K109" s="306">
        <f t="shared" si="78"/>
        <v>44075</v>
      </c>
      <c r="L109" s="306">
        <f t="shared" si="78"/>
        <v>44105</v>
      </c>
      <c r="M109" s="306">
        <f t="shared" si="78"/>
        <v>44136</v>
      </c>
      <c r="N109" s="306">
        <f t="shared" si="78"/>
        <v>44166</v>
      </c>
      <c r="O109" s="306">
        <f t="shared" si="78"/>
        <v>44197</v>
      </c>
      <c r="P109" s="306">
        <f t="shared" si="78"/>
        <v>44228</v>
      </c>
      <c r="Q109" s="306">
        <f t="shared" si="78"/>
        <v>44256</v>
      </c>
      <c r="R109" s="306">
        <f t="shared" si="78"/>
        <v>44287</v>
      </c>
      <c r="S109" s="306">
        <f t="shared" si="78"/>
        <v>44317</v>
      </c>
      <c r="T109" s="306">
        <f t="shared" si="78"/>
        <v>44348</v>
      </c>
      <c r="U109" s="306">
        <f t="shared" si="78"/>
        <v>44378</v>
      </c>
      <c r="V109" s="306">
        <f t="shared" si="78"/>
        <v>44409</v>
      </c>
      <c r="W109" s="306">
        <f t="shared" si="78"/>
        <v>44440</v>
      </c>
      <c r="X109" s="306">
        <f t="shared" si="78"/>
        <v>44470</v>
      </c>
      <c r="Y109" s="306">
        <f t="shared" si="78"/>
        <v>44501</v>
      </c>
      <c r="Z109" s="306">
        <f t="shared" si="78"/>
        <v>44531</v>
      </c>
      <c r="AA109" s="306">
        <f t="shared" si="78"/>
        <v>44562</v>
      </c>
      <c r="AB109" s="306">
        <f t="shared" si="78"/>
        <v>44593</v>
      </c>
      <c r="AC109" s="306">
        <f t="shared" si="78"/>
        <v>44621</v>
      </c>
      <c r="AD109" s="306">
        <f t="shared" si="78"/>
        <v>44652</v>
      </c>
      <c r="AE109" s="306">
        <f t="shared" si="78"/>
        <v>44682</v>
      </c>
      <c r="AF109" s="306">
        <f t="shared" si="78"/>
        <v>44713</v>
      </c>
      <c r="AG109" s="306">
        <f t="shared" si="78"/>
        <v>44743</v>
      </c>
      <c r="AH109" s="306">
        <f t="shared" si="78"/>
        <v>44774</v>
      </c>
      <c r="AI109" s="306">
        <f t="shared" ref="AI109:BN109" si="79">AI92</f>
        <v>44805</v>
      </c>
      <c r="AJ109" s="306">
        <f t="shared" si="79"/>
        <v>44835</v>
      </c>
      <c r="AK109" s="306">
        <f t="shared" si="79"/>
        <v>44866</v>
      </c>
      <c r="AL109" s="306">
        <f t="shared" si="79"/>
        <v>44896</v>
      </c>
      <c r="AM109" s="306">
        <f t="shared" si="79"/>
        <v>44927</v>
      </c>
      <c r="AN109" s="306">
        <f t="shared" si="79"/>
        <v>44958</v>
      </c>
      <c r="AO109" s="306">
        <f t="shared" si="79"/>
        <v>44986</v>
      </c>
      <c r="AP109" s="306">
        <f t="shared" si="79"/>
        <v>45017</v>
      </c>
      <c r="AQ109" s="306">
        <f t="shared" si="79"/>
        <v>45047</v>
      </c>
      <c r="AR109" s="306">
        <f t="shared" si="79"/>
        <v>45078</v>
      </c>
      <c r="AS109" s="306">
        <f t="shared" si="79"/>
        <v>45108</v>
      </c>
      <c r="AT109" s="306">
        <f t="shared" si="79"/>
        <v>45139</v>
      </c>
      <c r="AU109" s="306">
        <f t="shared" si="79"/>
        <v>45170</v>
      </c>
      <c r="AV109" s="306">
        <f t="shared" si="79"/>
        <v>45200</v>
      </c>
      <c r="AW109" s="306">
        <f t="shared" si="79"/>
        <v>45231</v>
      </c>
      <c r="AX109" s="306">
        <f t="shared" si="79"/>
        <v>45261</v>
      </c>
      <c r="AY109" s="306">
        <f t="shared" si="79"/>
        <v>45292</v>
      </c>
      <c r="AZ109" s="306">
        <f t="shared" si="79"/>
        <v>45323</v>
      </c>
      <c r="BA109" s="306">
        <f t="shared" si="79"/>
        <v>45352</v>
      </c>
      <c r="BB109" s="306">
        <f t="shared" si="79"/>
        <v>45383</v>
      </c>
      <c r="BC109" s="306">
        <f t="shared" si="79"/>
        <v>45413</v>
      </c>
      <c r="BD109" s="306">
        <f t="shared" si="79"/>
        <v>45444</v>
      </c>
      <c r="BE109" s="306">
        <f t="shared" si="79"/>
        <v>45474</v>
      </c>
      <c r="BF109" s="306">
        <f t="shared" si="79"/>
        <v>45505</v>
      </c>
      <c r="BG109" s="306">
        <f t="shared" si="79"/>
        <v>45536</v>
      </c>
      <c r="BH109" s="306">
        <f t="shared" si="79"/>
        <v>45566</v>
      </c>
      <c r="BI109" s="306">
        <f t="shared" si="79"/>
        <v>45597</v>
      </c>
      <c r="BJ109" s="306">
        <f t="shared" si="79"/>
        <v>45627</v>
      </c>
      <c r="BK109" s="306">
        <f t="shared" si="79"/>
        <v>45658</v>
      </c>
      <c r="BL109" s="306">
        <f t="shared" si="79"/>
        <v>45689</v>
      </c>
      <c r="BM109" s="306">
        <f t="shared" si="79"/>
        <v>45717</v>
      </c>
      <c r="BN109" s="306">
        <f t="shared" si="79"/>
        <v>45748</v>
      </c>
      <c r="BO109" s="306">
        <f t="shared" ref="BO109:CH109" si="80">BO92</f>
        <v>45778</v>
      </c>
      <c r="BP109" s="306">
        <f t="shared" si="80"/>
        <v>45809</v>
      </c>
      <c r="BQ109" s="306">
        <f t="shared" si="80"/>
        <v>45839</v>
      </c>
      <c r="BR109" s="306">
        <f t="shared" si="80"/>
        <v>45870</v>
      </c>
      <c r="BS109" s="306">
        <f t="shared" si="80"/>
        <v>45901</v>
      </c>
      <c r="BT109" s="306">
        <f t="shared" si="80"/>
        <v>45931</v>
      </c>
      <c r="BU109" s="306">
        <f t="shared" si="80"/>
        <v>45962</v>
      </c>
      <c r="BV109" s="306">
        <f t="shared" si="80"/>
        <v>45992</v>
      </c>
      <c r="BW109" s="306">
        <f t="shared" si="80"/>
        <v>46023</v>
      </c>
      <c r="BX109" s="306">
        <f t="shared" si="80"/>
        <v>46054</v>
      </c>
      <c r="BY109" s="306">
        <f t="shared" si="80"/>
        <v>46082</v>
      </c>
      <c r="BZ109" s="306">
        <f t="shared" si="80"/>
        <v>46113</v>
      </c>
      <c r="CA109" s="306">
        <f t="shared" si="80"/>
        <v>46143</v>
      </c>
      <c r="CB109" s="306">
        <f t="shared" si="80"/>
        <v>46174</v>
      </c>
      <c r="CC109" s="306">
        <f t="shared" si="80"/>
        <v>46204</v>
      </c>
      <c r="CD109" s="306">
        <f t="shared" si="80"/>
        <v>46235</v>
      </c>
      <c r="CE109" s="306">
        <f t="shared" si="80"/>
        <v>46266</v>
      </c>
      <c r="CF109" s="306">
        <f t="shared" si="80"/>
        <v>46296</v>
      </c>
      <c r="CG109" s="306">
        <f t="shared" si="80"/>
        <v>46327</v>
      </c>
      <c r="CH109" s="307">
        <f t="shared" si="80"/>
        <v>46357</v>
      </c>
    </row>
    <row r="110" spans="1:86" hidden="1" x14ac:dyDescent="0.3">
      <c r="A110" s="561"/>
      <c r="B110" s="308" t="s">
        <v>141</v>
      </c>
      <c r="C110" s="120">
        <v>2.6199E-2</v>
      </c>
      <c r="D110" s="120">
        <v>2.7446999999999999E-2</v>
      </c>
      <c r="E110" s="120">
        <v>2.5529999999999997E-2</v>
      </c>
      <c r="F110" s="386">
        <v>3.1083464351229287E-2</v>
      </c>
      <c r="G110" s="386">
        <v>3.30671550853395E-2</v>
      </c>
      <c r="H110" s="386">
        <v>5.898198580192094E-2</v>
      </c>
      <c r="I110" s="386">
        <v>5.7406322354516301E-2</v>
      </c>
      <c r="J110" s="386">
        <v>5.8854176634972645E-2</v>
      </c>
      <c r="K110" s="386">
        <v>5.7598349214851484E-2</v>
      </c>
      <c r="L110" s="386">
        <v>3.2066354392640169E-2</v>
      </c>
      <c r="M110" s="386">
        <v>3.2516302023050919E-2</v>
      </c>
      <c r="N110" s="386">
        <v>3.0728329424068494E-2</v>
      </c>
      <c r="O110" s="386">
        <v>3.0047435906328628E-2</v>
      </c>
      <c r="P110" s="386">
        <v>3.0682951773254422E-2</v>
      </c>
      <c r="Q110" s="386">
        <v>3.1521241016378376E-2</v>
      </c>
      <c r="R110" s="386">
        <v>3.1083464351229287E-2</v>
      </c>
      <c r="S110" s="386">
        <v>3.30671550853395E-2</v>
      </c>
      <c r="T110" s="386">
        <v>5.898198580192094E-2</v>
      </c>
      <c r="U110" s="386">
        <v>5.7406322354516301E-2</v>
      </c>
      <c r="V110" s="386">
        <v>5.8854176634972645E-2</v>
      </c>
      <c r="W110" s="386">
        <v>5.7598349214851484E-2</v>
      </c>
      <c r="X110" s="386">
        <v>3.2066354392640169E-2</v>
      </c>
      <c r="Y110" s="386">
        <v>3.2516302023050919E-2</v>
      </c>
      <c r="Z110" s="386">
        <v>3.0728329424068494E-2</v>
      </c>
      <c r="AA110" s="386">
        <v>3.0047435906328628E-2</v>
      </c>
      <c r="AB110" s="386">
        <v>3.0682951773254422E-2</v>
      </c>
      <c r="AC110" s="386">
        <v>3.1521241016378376E-2</v>
      </c>
      <c r="AD110" s="386">
        <v>3.1083464351229287E-2</v>
      </c>
      <c r="AE110" s="386">
        <v>3.30671550853395E-2</v>
      </c>
      <c r="AF110" s="386">
        <v>5.898198580192094E-2</v>
      </c>
      <c r="AG110" s="386">
        <v>5.7406322354516301E-2</v>
      </c>
      <c r="AH110" s="386">
        <v>5.8854176634972645E-2</v>
      </c>
      <c r="AI110" s="386">
        <v>5.7598349214851484E-2</v>
      </c>
      <c r="AJ110" s="386">
        <v>3.2066354392640169E-2</v>
      </c>
      <c r="AK110" s="386">
        <v>3.2516302023050919E-2</v>
      </c>
      <c r="AL110" s="386">
        <v>3.0728329424068494E-2</v>
      </c>
      <c r="AM110" s="386">
        <v>3.0047435906328628E-2</v>
      </c>
      <c r="AN110" s="386">
        <v>3.0682951773254422E-2</v>
      </c>
      <c r="AO110" s="386">
        <v>3.1521241016378376E-2</v>
      </c>
      <c r="AP110" s="386">
        <v>3.1083464351229287E-2</v>
      </c>
      <c r="AQ110" s="386">
        <v>3.30671550853395E-2</v>
      </c>
      <c r="AR110" s="386">
        <v>5.898198580192094E-2</v>
      </c>
      <c r="AS110" s="386">
        <v>5.7406322354516301E-2</v>
      </c>
      <c r="AT110" s="386">
        <v>5.8854176634972645E-2</v>
      </c>
      <c r="AU110" s="386">
        <v>5.7598349214851484E-2</v>
      </c>
      <c r="AV110" s="386">
        <v>3.2066354392640169E-2</v>
      </c>
      <c r="AW110" s="386">
        <v>3.2516302023050919E-2</v>
      </c>
      <c r="AX110" s="386">
        <v>3.0728329424068494E-2</v>
      </c>
      <c r="AY110" s="386">
        <v>3.0047435906328628E-2</v>
      </c>
      <c r="AZ110" s="386">
        <v>3.0682951773254422E-2</v>
      </c>
      <c r="BA110" s="386">
        <v>3.1521241016378376E-2</v>
      </c>
      <c r="BB110" s="386">
        <v>3.1083464351229287E-2</v>
      </c>
      <c r="BC110" s="386">
        <v>3.30671550853395E-2</v>
      </c>
      <c r="BD110" s="386">
        <v>5.898198580192094E-2</v>
      </c>
      <c r="BE110" s="386">
        <v>5.7406322354516301E-2</v>
      </c>
      <c r="BF110" s="386">
        <v>5.8854176634972645E-2</v>
      </c>
      <c r="BG110" s="386">
        <v>5.7598349214851484E-2</v>
      </c>
      <c r="BH110" s="386">
        <v>3.2066354392640169E-2</v>
      </c>
      <c r="BI110" s="386">
        <v>3.2516302023050919E-2</v>
      </c>
      <c r="BJ110" s="386">
        <v>3.0728329424068494E-2</v>
      </c>
      <c r="BK110" s="386">
        <v>3.0047435906328628E-2</v>
      </c>
      <c r="BL110" s="386">
        <v>3.0682951773254422E-2</v>
      </c>
      <c r="BM110" s="386">
        <v>3.1521241016378376E-2</v>
      </c>
      <c r="BN110" s="386">
        <v>3.1083464351229287E-2</v>
      </c>
      <c r="BO110" s="386">
        <v>3.30671550853395E-2</v>
      </c>
      <c r="BP110" s="386">
        <v>5.898198580192094E-2</v>
      </c>
      <c r="BQ110" s="386">
        <v>5.7406322354516301E-2</v>
      </c>
      <c r="BR110" s="386">
        <v>5.8854176634972645E-2</v>
      </c>
      <c r="BS110" s="386">
        <v>5.7598349214851484E-2</v>
      </c>
      <c r="BT110" s="386">
        <v>3.2066354392640169E-2</v>
      </c>
      <c r="BU110" s="386">
        <v>3.2516302023050919E-2</v>
      </c>
      <c r="BV110" s="386">
        <v>3.0728329424068494E-2</v>
      </c>
      <c r="BW110" s="386">
        <v>3.0047435906328628E-2</v>
      </c>
      <c r="BX110" s="386">
        <v>3.0682951773254422E-2</v>
      </c>
      <c r="BY110" s="386">
        <v>3.1521241016378376E-2</v>
      </c>
      <c r="BZ110" s="386">
        <v>3.1083464351229287E-2</v>
      </c>
      <c r="CA110" s="386">
        <v>3.30671550853395E-2</v>
      </c>
      <c r="CB110" s="386">
        <v>5.898198580192094E-2</v>
      </c>
      <c r="CC110" s="386">
        <v>5.7406322354516301E-2</v>
      </c>
      <c r="CD110" s="386">
        <v>5.8854176634972645E-2</v>
      </c>
      <c r="CE110" s="386">
        <v>5.7598349214851484E-2</v>
      </c>
      <c r="CF110" s="386">
        <v>3.2066354392640169E-2</v>
      </c>
      <c r="CG110" s="386">
        <v>3.2516302023050919E-2</v>
      </c>
      <c r="CH110" s="386">
        <v>3.0728329424068494E-2</v>
      </c>
    </row>
    <row r="111" spans="1:86" hidden="1" x14ac:dyDescent="0.3">
      <c r="A111" s="561"/>
      <c r="B111" s="308" t="s">
        <v>59</v>
      </c>
      <c r="C111" s="120">
        <v>2.7577000000000001E-2</v>
      </c>
      <c r="D111" s="120">
        <v>2.9746000000000002E-2</v>
      </c>
      <c r="E111" s="120">
        <v>2.7931999999999998E-2</v>
      </c>
      <c r="F111" s="386">
        <v>3.1287121412679954E-2</v>
      </c>
      <c r="G111" s="386">
        <v>3.6500600077863397E-2</v>
      </c>
      <c r="H111" s="386">
        <v>6.9150929119490973E-2</v>
      </c>
      <c r="I111" s="386">
        <v>6.5867332180788413E-2</v>
      </c>
      <c r="J111" s="386">
        <v>6.8271763685987169E-2</v>
      </c>
      <c r="K111" s="386">
        <v>6.7981341517486346E-2</v>
      </c>
      <c r="L111" s="386">
        <v>3.2177869568350823E-2</v>
      </c>
      <c r="M111" s="386">
        <v>3.3675250196518916E-2</v>
      </c>
      <c r="N111" s="386">
        <v>3.1249280141862588E-2</v>
      </c>
      <c r="O111" s="386">
        <v>3.1088718298159661E-2</v>
      </c>
      <c r="P111" s="386">
        <v>3.2310141385779451E-2</v>
      </c>
      <c r="Q111" s="386">
        <v>3.4009812477182967E-2</v>
      </c>
      <c r="R111" s="386">
        <v>3.1287121412679954E-2</v>
      </c>
      <c r="S111" s="386">
        <v>3.6500600077863397E-2</v>
      </c>
      <c r="T111" s="386">
        <v>6.9150929119490973E-2</v>
      </c>
      <c r="U111" s="386">
        <v>6.5867332180788413E-2</v>
      </c>
      <c r="V111" s="386">
        <v>6.8271763685987169E-2</v>
      </c>
      <c r="W111" s="386">
        <v>6.7981341517486346E-2</v>
      </c>
      <c r="X111" s="386">
        <v>3.2177869568350823E-2</v>
      </c>
      <c r="Y111" s="386">
        <v>3.3675250196518916E-2</v>
      </c>
      <c r="Z111" s="386">
        <v>3.1249280141862588E-2</v>
      </c>
      <c r="AA111" s="386">
        <v>3.1088718298159661E-2</v>
      </c>
      <c r="AB111" s="386">
        <v>3.2310141385779451E-2</v>
      </c>
      <c r="AC111" s="386">
        <v>3.4009812477182967E-2</v>
      </c>
      <c r="AD111" s="386">
        <v>3.1287121412679954E-2</v>
      </c>
      <c r="AE111" s="386">
        <v>3.6500600077863397E-2</v>
      </c>
      <c r="AF111" s="386">
        <v>6.9150929119490973E-2</v>
      </c>
      <c r="AG111" s="386">
        <v>6.5867332180788413E-2</v>
      </c>
      <c r="AH111" s="386">
        <v>6.8271763685987169E-2</v>
      </c>
      <c r="AI111" s="386">
        <v>6.7981341517486346E-2</v>
      </c>
      <c r="AJ111" s="386">
        <v>3.2177869568350823E-2</v>
      </c>
      <c r="AK111" s="386">
        <v>3.3675250196518916E-2</v>
      </c>
      <c r="AL111" s="386">
        <v>3.1249280141862588E-2</v>
      </c>
      <c r="AM111" s="386">
        <v>3.1088718298159661E-2</v>
      </c>
      <c r="AN111" s="386">
        <v>3.2310141385779451E-2</v>
      </c>
      <c r="AO111" s="386">
        <v>3.4009812477182967E-2</v>
      </c>
      <c r="AP111" s="386">
        <v>3.1287121412679954E-2</v>
      </c>
      <c r="AQ111" s="386">
        <v>3.6500600077863397E-2</v>
      </c>
      <c r="AR111" s="386">
        <v>6.9150929119490973E-2</v>
      </c>
      <c r="AS111" s="386">
        <v>6.5867332180788413E-2</v>
      </c>
      <c r="AT111" s="386">
        <v>6.8271763685987169E-2</v>
      </c>
      <c r="AU111" s="386">
        <v>6.7981341517486346E-2</v>
      </c>
      <c r="AV111" s="386">
        <v>3.2177869568350823E-2</v>
      </c>
      <c r="AW111" s="386">
        <v>3.3675250196518916E-2</v>
      </c>
      <c r="AX111" s="386">
        <v>3.1249280141862588E-2</v>
      </c>
      <c r="AY111" s="386">
        <v>3.1088718298159661E-2</v>
      </c>
      <c r="AZ111" s="386">
        <v>3.2310141385779451E-2</v>
      </c>
      <c r="BA111" s="386">
        <v>3.4009812477182967E-2</v>
      </c>
      <c r="BB111" s="386">
        <v>3.1287121412679954E-2</v>
      </c>
      <c r="BC111" s="386">
        <v>3.6500600077863397E-2</v>
      </c>
      <c r="BD111" s="386">
        <v>6.9150929119490973E-2</v>
      </c>
      <c r="BE111" s="386">
        <v>6.5867332180788413E-2</v>
      </c>
      <c r="BF111" s="386">
        <v>6.8271763685987169E-2</v>
      </c>
      <c r="BG111" s="386">
        <v>6.7981341517486346E-2</v>
      </c>
      <c r="BH111" s="386">
        <v>3.2177869568350823E-2</v>
      </c>
      <c r="BI111" s="386">
        <v>3.3675250196518916E-2</v>
      </c>
      <c r="BJ111" s="386">
        <v>3.1249280141862588E-2</v>
      </c>
      <c r="BK111" s="386">
        <v>3.1088718298159661E-2</v>
      </c>
      <c r="BL111" s="386">
        <v>3.2310141385779451E-2</v>
      </c>
      <c r="BM111" s="386">
        <v>3.4009812477182967E-2</v>
      </c>
      <c r="BN111" s="386">
        <v>3.1287121412679954E-2</v>
      </c>
      <c r="BO111" s="386">
        <v>3.6500600077863397E-2</v>
      </c>
      <c r="BP111" s="386">
        <v>6.9150929119490973E-2</v>
      </c>
      <c r="BQ111" s="386">
        <v>6.5867332180788413E-2</v>
      </c>
      <c r="BR111" s="386">
        <v>6.8271763685987169E-2</v>
      </c>
      <c r="BS111" s="386">
        <v>6.7981341517486346E-2</v>
      </c>
      <c r="BT111" s="386">
        <v>3.2177869568350823E-2</v>
      </c>
      <c r="BU111" s="386">
        <v>3.3675250196518916E-2</v>
      </c>
      <c r="BV111" s="386">
        <v>3.1249280141862588E-2</v>
      </c>
      <c r="BW111" s="386">
        <v>3.1088718298159661E-2</v>
      </c>
      <c r="BX111" s="386">
        <v>3.2310141385779451E-2</v>
      </c>
      <c r="BY111" s="386">
        <v>3.4009812477182967E-2</v>
      </c>
      <c r="BZ111" s="386">
        <v>3.1287121412679954E-2</v>
      </c>
      <c r="CA111" s="386">
        <v>3.6500600077863397E-2</v>
      </c>
      <c r="CB111" s="386">
        <v>6.9150929119490973E-2</v>
      </c>
      <c r="CC111" s="386">
        <v>6.5867332180788413E-2</v>
      </c>
      <c r="CD111" s="386">
        <v>6.8271763685987169E-2</v>
      </c>
      <c r="CE111" s="386">
        <v>6.7981341517486346E-2</v>
      </c>
      <c r="CF111" s="386">
        <v>3.2177869568350823E-2</v>
      </c>
      <c r="CG111" s="386">
        <v>3.3675250196518916E-2</v>
      </c>
      <c r="CH111" s="386">
        <v>3.1249280141862588E-2</v>
      </c>
    </row>
    <row r="112" spans="1:86" hidden="1" x14ac:dyDescent="0.3">
      <c r="A112" s="561"/>
      <c r="B112" s="308" t="s">
        <v>142</v>
      </c>
      <c r="C112" s="120">
        <v>2.6529E-2</v>
      </c>
      <c r="D112" s="120">
        <v>2.7459999999999998E-2</v>
      </c>
      <c r="E112" s="120">
        <v>2.5524000000000002E-2</v>
      </c>
      <c r="F112" s="386">
        <v>3.2581147788740064E-2</v>
      </c>
      <c r="G112" s="386">
        <v>3.4030484753869335E-2</v>
      </c>
      <c r="H112" s="386">
        <v>6.2083116741552077E-2</v>
      </c>
      <c r="I112" s="386">
        <v>6.0306053609823676E-2</v>
      </c>
      <c r="J112" s="386">
        <v>6.1941044573503183E-2</v>
      </c>
      <c r="K112" s="386">
        <v>6.0070705003849423E-2</v>
      </c>
      <c r="L112" s="386">
        <v>3.3029966213668778E-2</v>
      </c>
      <c r="M112" s="386">
        <v>3.2990619582801396E-2</v>
      </c>
      <c r="N112" s="386">
        <v>3.1126386353450688E-2</v>
      </c>
      <c r="O112" s="386">
        <v>3.029705946816429E-2</v>
      </c>
      <c r="P112" s="386">
        <v>3.0692206516073458E-2</v>
      </c>
      <c r="Q112" s="386">
        <v>3.1515990769204173E-2</v>
      </c>
      <c r="R112" s="386">
        <v>3.2581147788740064E-2</v>
      </c>
      <c r="S112" s="386">
        <v>3.4030484753869335E-2</v>
      </c>
      <c r="T112" s="386">
        <v>6.2083116741552077E-2</v>
      </c>
      <c r="U112" s="386">
        <v>6.0306053609823676E-2</v>
      </c>
      <c r="V112" s="386">
        <v>6.1941044573503183E-2</v>
      </c>
      <c r="W112" s="386">
        <v>6.0070705003849423E-2</v>
      </c>
      <c r="X112" s="386">
        <v>3.3029966213668778E-2</v>
      </c>
      <c r="Y112" s="386">
        <v>3.2990619582801396E-2</v>
      </c>
      <c r="Z112" s="386">
        <v>3.1126386353450688E-2</v>
      </c>
      <c r="AA112" s="386">
        <v>3.029705946816429E-2</v>
      </c>
      <c r="AB112" s="386">
        <v>3.0692206516073458E-2</v>
      </c>
      <c r="AC112" s="386">
        <v>3.1515990769204173E-2</v>
      </c>
      <c r="AD112" s="386">
        <v>3.2581147788740064E-2</v>
      </c>
      <c r="AE112" s="386">
        <v>3.4030484753869335E-2</v>
      </c>
      <c r="AF112" s="386">
        <v>6.2083116741552077E-2</v>
      </c>
      <c r="AG112" s="386">
        <v>6.0306053609823676E-2</v>
      </c>
      <c r="AH112" s="386">
        <v>6.1941044573503183E-2</v>
      </c>
      <c r="AI112" s="386">
        <v>6.0070705003849423E-2</v>
      </c>
      <c r="AJ112" s="386">
        <v>3.3029966213668778E-2</v>
      </c>
      <c r="AK112" s="386">
        <v>3.2990619582801396E-2</v>
      </c>
      <c r="AL112" s="386">
        <v>3.1126386353450688E-2</v>
      </c>
      <c r="AM112" s="386">
        <v>3.029705946816429E-2</v>
      </c>
      <c r="AN112" s="386">
        <v>3.0692206516073458E-2</v>
      </c>
      <c r="AO112" s="386">
        <v>3.1515990769204173E-2</v>
      </c>
      <c r="AP112" s="386">
        <v>3.2581147788740064E-2</v>
      </c>
      <c r="AQ112" s="386">
        <v>3.4030484753869335E-2</v>
      </c>
      <c r="AR112" s="386">
        <v>6.2083116741552077E-2</v>
      </c>
      <c r="AS112" s="386">
        <v>6.0306053609823676E-2</v>
      </c>
      <c r="AT112" s="386">
        <v>6.1941044573503183E-2</v>
      </c>
      <c r="AU112" s="386">
        <v>6.0070705003849423E-2</v>
      </c>
      <c r="AV112" s="386">
        <v>3.3029966213668778E-2</v>
      </c>
      <c r="AW112" s="386">
        <v>3.2990619582801396E-2</v>
      </c>
      <c r="AX112" s="386">
        <v>3.1126386353450688E-2</v>
      </c>
      <c r="AY112" s="386">
        <v>3.029705946816429E-2</v>
      </c>
      <c r="AZ112" s="386">
        <v>3.0692206516073458E-2</v>
      </c>
      <c r="BA112" s="386">
        <v>3.1515990769204173E-2</v>
      </c>
      <c r="BB112" s="386">
        <v>3.2581147788740064E-2</v>
      </c>
      <c r="BC112" s="386">
        <v>3.4030484753869335E-2</v>
      </c>
      <c r="BD112" s="386">
        <v>6.2083116741552077E-2</v>
      </c>
      <c r="BE112" s="386">
        <v>6.0306053609823676E-2</v>
      </c>
      <c r="BF112" s="386">
        <v>6.1941044573503183E-2</v>
      </c>
      <c r="BG112" s="386">
        <v>6.0070705003849423E-2</v>
      </c>
      <c r="BH112" s="386">
        <v>3.3029966213668778E-2</v>
      </c>
      <c r="BI112" s="386">
        <v>3.2990619582801396E-2</v>
      </c>
      <c r="BJ112" s="386">
        <v>3.1126386353450688E-2</v>
      </c>
      <c r="BK112" s="386">
        <v>3.029705946816429E-2</v>
      </c>
      <c r="BL112" s="386">
        <v>3.0692206516073458E-2</v>
      </c>
      <c r="BM112" s="386">
        <v>3.1515990769204173E-2</v>
      </c>
      <c r="BN112" s="386">
        <v>3.2581147788740064E-2</v>
      </c>
      <c r="BO112" s="386">
        <v>3.4030484753869335E-2</v>
      </c>
      <c r="BP112" s="386">
        <v>6.2083116741552077E-2</v>
      </c>
      <c r="BQ112" s="386">
        <v>6.0306053609823676E-2</v>
      </c>
      <c r="BR112" s="386">
        <v>6.1941044573503183E-2</v>
      </c>
      <c r="BS112" s="386">
        <v>6.0070705003849423E-2</v>
      </c>
      <c r="BT112" s="386">
        <v>3.3029966213668778E-2</v>
      </c>
      <c r="BU112" s="386">
        <v>3.2990619582801396E-2</v>
      </c>
      <c r="BV112" s="386">
        <v>3.1126386353450688E-2</v>
      </c>
      <c r="BW112" s="386">
        <v>3.029705946816429E-2</v>
      </c>
      <c r="BX112" s="386">
        <v>3.0692206516073458E-2</v>
      </c>
      <c r="BY112" s="386">
        <v>3.1515990769204173E-2</v>
      </c>
      <c r="BZ112" s="386">
        <v>3.2581147788740064E-2</v>
      </c>
      <c r="CA112" s="386">
        <v>3.4030484753869335E-2</v>
      </c>
      <c r="CB112" s="386">
        <v>6.2083116741552077E-2</v>
      </c>
      <c r="CC112" s="386">
        <v>6.0306053609823676E-2</v>
      </c>
      <c r="CD112" s="386">
        <v>6.1941044573503183E-2</v>
      </c>
      <c r="CE112" s="386">
        <v>6.0070705003849423E-2</v>
      </c>
      <c r="CF112" s="386">
        <v>3.3029966213668778E-2</v>
      </c>
      <c r="CG112" s="386">
        <v>3.2990619582801396E-2</v>
      </c>
      <c r="CH112" s="386">
        <v>3.1126386353450688E-2</v>
      </c>
    </row>
    <row r="113" spans="1:86" hidden="1" x14ac:dyDescent="0.3">
      <c r="A113" s="561"/>
      <c r="B113" s="308" t="s">
        <v>60</v>
      </c>
      <c r="C113" s="120">
        <v>2.0434000000000001E-2</v>
      </c>
      <c r="D113" s="120">
        <v>2.1371000000000001E-2</v>
      </c>
      <c r="E113" s="120">
        <v>2.0813999999999999E-2</v>
      </c>
      <c r="F113" s="386">
        <v>3.3484101029381416E-2</v>
      </c>
      <c r="G113" s="386">
        <v>4.0432631701588333E-2</v>
      </c>
      <c r="H113" s="386">
        <v>6.9679419701354439E-2</v>
      </c>
      <c r="I113" s="386">
        <v>6.6112062017944839E-2</v>
      </c>
      <c r="J113" s="386">
        <v>6.8596251305118663E-2</v>
      </c>
      <c r="K113" s="386">
        <v>7.0159702602657775E-2</v>
      </c>
      <c r="L113" s="386">
        <v>3.3559498265374979E-2</v>
      </c>
      <c r="M113" s="386">
        <v>2.7735911412729124E-2</v>
      </c>
      <c r="N113" s="386">
        <v>2.652823729934119E-2</v>
      </c>
      <c r="O113" s="386">
        <v>2.5860572795162531E-2</v>
      </c>
      <c r="P113" s="386">
        <v>2.652833230827558E-2</v>
      </c>
      <c r="Q113" s="386">
        <v>2.7112651173639406E-2</v>
      </c>
      <c r="R113" s="386">
        <v>3.3484101029381416E-2</v>
      </c>
      <c r="S113" s="386">
        <v>4.0432631701588333E-2</v>
      </c>
      <c r="T113" s="386">
        <v>6.9679419701354439E-2</v>
      </c>
      <c r="U113" s="386">
        <v>6.6112062017944839E-2</v>
      </c>
      <c r="V113" s="386">
        <v>6.8596251305118663E-2</v>
      </c>
      <c r="W113" s="386">
        <v>7.0159702602657775E-2</v>
      </c>
      <c r="X113" s="386">
        <v>3.3559498265374979E-2</v>
      </c>
      <c r="Y113" s="386">
        <v>2.7735911412729124E-2</v>
      </c>
      <c r="Z113" s="386">
        <v>2.652823729934119E-2</v>
      </c>
      <c r="AA113" s="386">
        <v>2.5860572795162531E-2</v>
      </c>
      <c r="AB113" s="386">
        <v>2.652833230827558E-2</v>
      </c>
      <c r="AC113" s="386">
        <v>2.7112651173639406E-2</v>
      </c>
      <c r="AD113" s="386">
        <v>3.3484101029381416E-2</v>
      </c>
      <c r="AE113" s="386">
        <v>4.0432631701588333E-2</v>
      </c>
      <c r="AF113" s="386">
        <v>6.9679419701354439E-2</v>
      </c>
      <c r="AG113" s="386">
        <v>6.6112062017944839E-2</v>
      </c>
      <c r="AH113" s="386">
        <v>6.8596251305118663E-2</v>
      </c>
      <c r="AI113" s="386">
        <v>7.0159702602657775E-2</v>
      </c>
      <c r="AJ113" s="386">
        <v>3.3559498265374979E-2</v>
      </c>
      <c r="AK113" s="386">
        <v>2.7735911412729124E-2</v>
      </c>
      <c r="AL113" s="386">
        <v>2.652823729934119E-2</v>
      </c>
      <c r="AM113" s="386">
        <v>2.5860572795162531E-2</v>
      </c>
      <c r="AN113" s="386">
        <v>2.652833230827558E-2</v>
      </c>
      <c r="AO113" s="386">
        <v>2.7112651173639406E-2</v>
      </c>
      <c r="AP113" s="386">
        <v>3.3484101029381416E-2</v>
      </c>
      <c r="AQ113" s="386">
        <v>4.0432631701588333E-2</v>
      </c>
      <c r="AR113" s="386">
        <v>6.9679419701354439E-2</v>
      </c>
      <c r="AS113" s="386">
        <v>6.6112062017944839E-2</v>
      </c>
      <c r="AT113" s="386">
        <v>6.8596251305118663E-2</v>
      </c>
      <c r="AU113" s="386">
        <v>7.0159702602657775E-2</v>
      </c>
      <c r="AV113" s="386">
        <v>3.3559498265374979E-2</v>
      </c>
      <c r="AW113" s="386">
        <v>2.7735911412729124E-2</v>
      </c>
      <c r="AX113" s="386">
        <v>2.652823729934119E-2</v>
      </c>
      <c r="AY113" s="386">
        <v>2.5860572795162531E-2</v>
      </c>
      <c r="AZ113" s="386">
        <v>2.652833230827558E-2</v>
      </c>
      <c r="BA113" s="386">
        <v>2.7112651173639406E-2</v>
      </c>
      <c r="BB113" s="386">
        <v>3.3484101029381416E-2</v>
      </c>
      <c r="BC113" s="386">
        <v>4.0432631701588333E-2</v>
      </c>
      <c r="BD113" s="386">
        <v>6.9679419701354439E-2</v>
      </c>
      <c r="BE113" s="386">
        <v>6.6112062017944839E-2</v>
      </c>
      <c r="BF113" s="386">
        <v>6.8596251305118663E-2</v>
      </c>
      <c r="BG113" s="386">
        <v>7.0159702602657775E-2</v>
      </c>
      <c r="BH113" s="386">
        <v>3.3559498265374979E-2</v>
      </c>
      <c r="BI113" s="386">
        <v>2.7735911412729124E-2</v>
      </c>
      <c r="BJ113" s="386">
        <v>2.652823729934119E-2</v>
      </c>
      <c r="BK113" s="386">
        <v>2.5860572795162531E-2</v>
      </c>
      <c r="BL113" s="386">
        <v>2.652833230827558E-2</v>
      </c>
      <c r="BM113" s="386">
        <v>2.7112651173639406E-2</v>
      </c>
      <c r="BN113" s="386">
        <v>3.3484101029381416E-2</v>
      </c>
      <c r="BO113" s="386">
        <v>4.0432631701588333E-2</v>
      </c>
      <c r="BP113" s="386">
        <v>6.9679419701354439E-2</v>
      </c>
      <c r="BQ113" s="386">
        <v>6.6112062017944839E-2</v>
      </c>
      <c r="BR113" s="386">
        <v>6.8596251305118663E-2</v>
      </c>
      <c r="BS113" s="386">
        <v>7.0159702602657775E-2</v>
      </c>
      <c r="BT113" s="386">
        <v>3.3559498265374979E-2</v>
      </c>
      <c r="BU113" s="386">
        <v>2.7735911412729124E-2</v>
      </c>
      <c r="BV113" s="386">
        <v>2.652823729934119E-2</v>
      </c>
      <c r="BW113" s="386">
        <v>2.5860572795162531E-2</v>
      </c>
      <c r="BX113" s="386">
        <v>2.652833230827558E-2</v>
      </c>
      <c r="BY113" s="386">
        <v>2.7112651173639406E-2</v>
      </c>
      <c r="BZ113" s="386">
        <v>3.3484101029381416E-2</v>
      </c>
      <c r="CA113" s="386">
        <v>4.0432631701588333E-2</v>
      </c>
      <c r="CB113" s="386">
        <v>6.9679419701354439E-2</v>
      </c>
      <c r="CC113" s="386">
        <v>6.6112062017944839E-2</v>
      </c>
      <c r="CD113" s="386">
        <v>6.8596251305118663E-2</v>
      </c>
      <c r="CE113" s="386">
        <v>7.0159702602657775E-2</v>
      </c>
      <c r="CF113" s="386">
        <v>3.3559498265374979E-2</v>
      </c>
      <c r="CG113" s="386">
        <v>2.7735911412729124E-2</v>
      </c>
      <c r="CH113" s="386">
        <v>2.652823729934119E-2</v>
      </c>
    </row>
    <row r="114" spans="1:86" hidden="1" x14ac:dyDescent="0.3">
      <c r="A114" s="561"/>
      <c r="B114" s="308" t="s">
        <v>143</v>
      </c>
      <c r="C114" s="120">
        <v>2.0459000000000001E-2</v>
      </c>
      <c r="D114" s="120">
        <v>2.1388999999999998E-2</v>
      </c>
      <c r="E114" s="120">
        <v>2.0832E-2</v>
      </c>
      <c r="F114" s="386">
        <v>2.7725410801511231E-2</v>
      </c>
      <c r="G114" s="386">
        <v>2.8220949986221516E-2</v>
      </c>
      <c r="H114" s="386">
        <v>4.5273461784829723E-2</v>
      </c>
      <c r="I114" s="386">
        <v>4.4087893556852581E-2</v>
      </c>
      <c r="J114" s="386">
        <v>4.5194738620845686E-2</v>
      </c>
      <c r="K114" s="386">
        <v>4.5363470113842473E-2</v>
      </c>
      <c r="L114" s="386">
        <v>2.7061998455206474E-2</v>
      </c>
      <c r="M114" s="386">
        <v>2.7817778730303621E-2</v>
      </c>
      <c r="N114" s="386">
        <v>2.6627275382035749E-2</v>
      </c>
      <c r="O114" s="386">
        <v>2.5875926900525859E-2</v>
      </c>
      <c r="P114" s="386">
        <v>2.6540537748047474E-2</v>
      </c>
      <c r="Q114" s="386">
        <v>2.7127079018739036E-2</v>
      </c>
      <c r="R114" s="386">
        <v>2.7725410801511231E-2</v>
      </c>
      <c r="S114" s="386">
        <v>2.8220949986221516E-2</v>
      </c>
      <c r="T114" s="386">
        <v>4.5273461784829723E-2</v>
      </c>
      <c r="U114" s="386">
        <v>4.4087893556852581E-2</v>
      </c>
      <c r="V114" s="386">
        <v>4.5194738620845686E-2</v>
      </c>
      <c r="W114" s="386">
        <v>4.5363470113842473E-2</v>
      </c>
      <c r="X114" s="386">
        <v>2.7061998455206474E-2</v>
      </c>
      <c r="Y114" s="386">
        <v>2.7817778730303621E-2</v>
      </c>
      <c r="Z114" s="386">
        <v>2.6627275382035749E-2</v>
      </c>
      <c r="AA114" s="386">
        <v>2.5875926900525859E-2</v>
      </c>
      <c r="AB114" s="386">
        <v>2.6540537748047474E-2</v>
      </c>
      <c r="AC114" s="386">
        <v>2.7127079018739036E-2</v>
      </c>
      <c r="AD114" s="386">
        <v>2.7725410801511231E-2</v>
      </c>
      <c r="AE114" s="386">
        <v>2.8220949986221516E-2</v>
      </c>
      <c r="AF114" s="386">
        <v>4.5273461784829723E-2</v>
      </c>
      <c r="AG114" s="386">
        <v>4.4087893556852581E-2</v>
      </c>
      <c r="AH114" s="386">
        <v>4.5194738620845686E-2</v>
      </c>
      <c r="AI114" s="386">
        <v>4.5363470113842473E-2</v>
      </c>
      <c r="AJ114" s="386">
        <v>2.7061998455206474E-2</v>
      </c>
      <c r="AK114" s="386">
        <v>2.7817778730303621E-2</v>
      </c>
      <c r="AL114" s="386">
        <v>2.6627275382035749E-2</v>
      </c>
      <c r="AM114" s="386">
        <v>2.5875926900525859E-2</v>
      </c>
      <c r="AN114" s="386">
        <v>2.6540537748047474E-2</v>
      </c>
      <c r="AO114" s="386">
        <v>2.7127079018739036E-2</v>
      </c>
      <c r="AP114" s="386">
        <v>2.7725410801511231E-2</v>
      </c>
      <c r="AQ114" s="386">
        <v>2.8220949986221516E-2</v>
      </c>
      <c r="AR114" s="386">
        <v>4.5273461784829723E-2</v>
      </c>
      <c r="AS114" s="386">
        <v>4.4087893556852581E-2</v>
      </c>
      <c r="AT114" s="386">
        <v>4.5194738620845686E-2</v>
      </c>
      <c r="AU114" s="386">
        <v>4.5363470113842473E-2</v>
      </c>
      <c r="AV114" s="386">
        <v>2.7061998455206474E-2</v>
      </c>
      <c r="AW114" s="386">
        <v>2.7817778730303621E-2</v>
      </c>
      <c r="AX114" s="386">
        <v>2.6627275382035749E-2</v>
      </c>
      <c r="AY114" s="386">
        <v>2.5875926900525859E-2</v>
      </c>
      <c r="AZ114" s="386">
        <v>2.6540537748047474E-2</v>
      </c>
      <c r="BA114" s="386">
        <v>2.7127079018739036E-2</v>
      </c>
      <c r="BB114" s="386">
        <v>2.7725410801511231E-2</v>
      </c>
      <c r="BC114" s="386">
        <v>2.8220949986221516E-2</v>
      </c>
      <c r="BD114" s="386">
        <v>4.5273461784829723E-2</v>
      </c>
      <c r="BE114" s="386">
        <v>4.4087893556852581E-2</v>
      </c>
      <c r="BF114" s="386">
        <v>4.5194738620845686E-2</v>
      </c>
      <c r="BG114" s="386">
        <v>4.5363470113842473E-2</v>
      </c>
      <c r="BH114" s="386">
        <v>2.7061998455206474E-2</v>
      </c>
      <c r="BI114" s="386">
        <v>2.7817778730303621E-2</v>
      </c>
      <c r="BJ114" s="386">
        <v>2.6627275382035749E-2</v>
      </c>
      <c r="BK114" s="386">
        <v>2.5875926900525859E-2</v>
      </c>
      <c r="BL114" s="386">
        <v>2.6540537748047474E-2</v>
      </c>
      <c r="BM114" s="386">
        <v>2.7127079018739036E-2</v>
      </c>
      <c r="BN114" s="386">
        <v>2.7725410801511231E-2</v>
      </c>
      <c r="BO114" s="386">
        <v>2.8220949986221516E-2</v>
      </c>
      <c r="BP114" s="386">
        <v>4.5273461784829723E-2</v>
      </c>
      <c r="BQ114" s="386">
        <v>4.4087893556852581E-2</v>
      </c>
      <c r="BR114" s="386">
        <v>4.5194738620845686E-2</v>
      </c>
      <c r="BS114" s="386">
        <v>4.5363470113842473E-2</v>
      </c>
      <c r="BT114" s="386">
        <v>2.7061998455206474E-2</v>
      </c>
      <c r="BU114" s="386">
        <v>2.7817778730303621E-2</v>
      </c>
      <c r="BV114" s="386">
        <v>2.6627275382035749E-2</v>
      </c>
      <c r="BW114" s="386">
        <v>2.5875926900525859E-2</v>
      </c>
      <c r="BX114" s="386">
        <v>2.6540537748047474E-2</v>
      </c>
      <c r="BY114" s="386">
        <v>2.7127079018739036E-2</v>
      </c>
      <c r="BZ114" s="386">
        <v>2.7725410801511231E-2</v>
      </c>
      <c r="CA114" s="386">
        <v>2.8220949986221516E-2</v>
      </c>
      <c r="CB114" s="386">
        <v>4.5273461784829723E-2</v>
      </c>
      <c r="CC114" s="386">
        <v>4.4087893556852581E-2</v>
      </c>
      <c r="CD114" s="386">
        <v>4.5194738620845686E-2</v>
      </c>
      <c r="CE114" s="386">
        <v>4.5363470113842473E-2</v>
      </c>
      <c r="CF114" s="386">
        <v>2.7061998455206474E-2</v>
      </c>
      <c r="CG114" s="386">
        <v>2.7817778730303621E-2</v>
      </c>
      <c r="CH114" s="386">
        <v>2.6627275382035749E-2</v>
      </c>
    </row>
    <row r="115" spans="1:86" hidden="1" x14ac:dyDescent="0.3">
      <c r="A115" s="561"/>
      <c r="B115" s="309" t="s">
        <v>62</v>
      </c>
      <c r="C115" s="120">
        <v>2.7577999999999998E-2</v>
      </c>
      <c r="D115" s="120">
        <v>2.9758E-2</v>
      </c>
      <c r="E115" s="120">
        <v>2.8181999999999999E-2</v>
      </c>
      <c r="F115" s="386">
        <v>3.2696885174976473E-2</v>
      </c>
      <c r="G115" s="386">
        <v>3.2435026940329049E-2</v>
      </c>
      <c r="H115" s="386">
        <v>4.500936747919055E-2</v>
      </c>
      <c r="I115" s="386">
        <v>4.3836302091463192E-2</v>
      </c>
      <c r="J115" s="386">
        <v>4.4944202522712556E-2</v>
      </c>
      <c r="K115" s="386">
        <v>5.8840155056961316E-2</v>
      </c>
      <c r="L115" s="386">
        <v>3.3240009191326289E-2</v>
      </c>
      <c r="M115" s="386">
        <v>3.3978256055586256E-2</v>
      </c>
      <c r="N115" s="386">
        <v>3.1251062077392665E-2</v>
      </c>
      <c r="O115" s="386">
        <v>3.108900830684997E-2</v>
      </c>
      <c r="P115" s="386">
        <v>3.2318880451583896E-2</v>
      </c>
      <c r="Q115" s="386">
        <v>3.4268850536707036E-2</v>
      </c>
      <c r="R115" s="386">
        <v>3.2696885174976473E-2</v>
      </c>
      <c r="S115" s="386">
        <v>3.2435026940329049E-2</v>
      </c>
      <c r="T115" s="386">
        <v>4.500936747919055E-2</v>
      </c>
      <c r="U115" s="386">
        <v>4.3836302091463192E-2</v>
      </c>
      <c r="V115" s="386">
        <v>4.4944202522712556E-2</v>
      </c>
      <c r="W115" s="386">
        <v>5.8840155056961316E-2</v>
      </c>
      <c r="X115" s="386">
        <v>3.3240009191326289E-2</v>
      </c>
      <c r="Y115" s="386">
        <v>3.3978256055586256E-2</v>
      </c>
      <c r="Z115" s="386">
        <v>3.1251062077392665E-2</v>
      </c>
      <c r="AA115" s="386">
        <v>3.108900830684997E-2</v>
      </c>
      <c r="AB115" s="386">
        <v>3.2318880451583896E-2</v>
      </c>
      <c r="AC115" s="386">
        <v>3.4268850536707036E-2</v>
      </c>
      <c r="AD115" s="386">
        <v>3.2696885174976473E-2</v>
      </c>
      <c r="AE115" s="386">
        <v>3.2435026940329049E-2</v>
      </c>
      <c r="AF115" s="386">
        <v>4.500936747919055E-2</v>
      </c>
      <c r="AG115" s="386">
        <v>4.3836302091463192E-2</v>
      </c>
      <c r="AH115" s="386">
        <v>4.4944202522712556E-2</v>
      </c>
      <c r="AI115" s="386">
        <v>5.8840155056961316E-2</v>
      </c>
      <c r="AJ115" s="386">
        <v>3.3240009191326289E-2</v>
      </c>
      <c r="AK115" s="386">
        <v>3.3978256055586256E-2</v>
      </c>
      <c r="AL115" s="386">
        <v>3.1251062077392665E-2</v>
      </c>
      <c r="AM115" s="386">
        <v>3.108900830684997E-2</v>
      </c>
      <c r="AN115" s="386">
        <v>3.2318880451583896E-2</v>
      </c>
      <c r="AO115" s="386">
        <v>3.4268850536707036E-2</v>
      </c>
      <c r="AP115" s="386">
        <v>3.2696885174976473E-2</v>
      </c>
      <c r="AQ115" s="386">
        <v>3.2435026940329049E-2</v>
      </c>
      <c r="AR115" s="386">
        <v>4.500936747919055E-2</v>
      </c>
      <c r="AS115" s="386">
        <v>4.3836302091463192E-2</v>
      </c>
      <c r="AT115" s="386">
        <v>4.4944202522712556E-2</v>
      </c>
      <c r="AU115" s="386">
        <v>5.8840155056961316E-2</v>
      </c>
      <c r="AV115" s="386">
        <v>3.3240009191326289E-2</v>
      </c>
      <c r="AW115" s="386">
        <v>3.3978256055586256E-2</v>
      </c>
      <c r="AX115" s="386">
        <v>3.1251062077392665E-2</v>
      </c>
      <c r="AY115" s="386">
        <v>3.108900830684997E-2</v>
      </c>
      <c r="AZ115" s="386">
        <v>3.2318880451583896E-2</v>
      </c>
      <c r="BA115" s="386">
        <v>3.4268850536707036E-2</v>
      </c>
      <c r="BB115" s="386">
        <v>3.2696885174976473E-2</v>
      </c>
      <c r="BC115" s="386">
        <v>3.2435026940329049E-2</v>
      </c>
      <c r="BD115" s="386">
        <v>4.500936747919055E-2</v>
      </c>
      <c r="BE115" s="386">
        <v>4.3836302091463192E-2</v>
      </c>
      <c r="BF115" s="386">
        <v>4.4944202522712556E-2</v>
      </c>
      <c r="BG115" s="386">
        <v>5.8840155056961316E-2</v>
      </c>
      <c r="BH115" s="386">
        <v>3.3240009191326289E-2</v>
      </c>
      <c r="BI115" s="386">
        <v>3.3978256055586256E-2</v>
      </c>
      <c r="BJ115" s="386">
        <v>3.1251062077392665E-2</v>
      </c>
      <c r="BK115" s="386">
        <v>3.108900830684997E-2</v>
      </c>
      <c r="BL115" s="386">
        <v>3.2318880451583896E-2</v>
      </c>
      <c r="BM115" s="386">
        <v>3.4268850536707036E-2</v>
      </c>
      <c r="BN115" s="386">
        <v>3.2696885174976473E-2</v>
      </c>
      <c r="BO115" s="386">
        <v>3.2435026940329049E-2</v>
      </c>
      <c r="BP115" s="386">
        <v>4.500936747919055E-2</v>
      </c>
      <c r="BQ115" s="386">
        <v>4.3836302091463192E-2</v>
      </c>
      <c r="BR115" s="386">
        <v>4.4944202522712556E-2</v>
      </c>
      <c r="BS115" s="386">
        <v>5.8840155056961316E-2</v>
      </c>
      <c r="BT115" s="386">
        <v>3.3240009191326289E-2</v>
      </c>
      <c r="BU115" s="386">
        <v>3.3978256055586256E-2</v>
      </c>
      <c r="BV115" s="386">
        <v>3.1251062077392665E-2</v>
      </c>
      <c r="BW115" s="386">
        <v>3.108900830684997E-2</v>
      </c>
      <c r="BX115" s="386">
        <v>3.2318880451583896E-2</v>
      </c>
      <c r="BY115" s="386">
        <v>3.4268850536707036E-2</v>
      </c>
      <c r="BZ115" s="386">
        <v>3.2696885174976473E-2</v>
      </c>
      <c r="CA115" s="386">
        <v>3.2435026940329049E-2</v>
      </c>
      <c r="CB115" s="386">
        <v>4.500936747919055E-2</v>
      </c>
      <c r="CC115" s="386">
        <v>4.3836302091463192E-2</v>
      </c>
      <c r="CD115" s="386">
        <v>4.4944202522712556E-2</v>
      </c>
      <c r="CE115" s="386">
        <v>5.8840155056961316E-2</v>
      </c>
      <c r="CF115" s="386">
        <v>3.3240009191326289E-2</v>
      </c>
      <c r="CG115" s="386">
        <v>3.3978256055586256E-2</v>
      </c>
      <c r="CH115" s="386">
        <v>3.1251062077392665E-2</v>
      </c>
    </row>
    <row r="116" spans="1:86" hidden="1" x14ac:dyDescent="0.3">
      <c r="A116" s="561"/>
      <c r="B116" s="309" t="s">
        <v>63</v>
      </c>
      <c r="C116" s="120">
        <v>2.7577000000000001E-2</v>
      </c>
      <c r="D116" s="120">
        <v>2.9746000000000002E-2</v>
      </c>
      <c r="E116" s="120">
        <v>2.7931999999999998E-2</v>
      </c>
      <c r="F116" s="386">
        <v>3.1287121412679954E-2</v>
      </c>
      <c r="G116" s="386">
        <v>3.6500600077863397E-2</v>
      </c>
      <c r="H116" s="386">
        <v>6.9150929119490973E-2</v>
      </c>
      <c r="I116" s="386">
        <v>6.5867332180788413E-2</v>
      </c>
      <c r="J116" s="386">
        <v>6.8271763685987169E-2</v>
      </c>
      <c r="K116" s="386">
        <v>6.7981341517486346E-2</v>
      </c>
      <c r="L116" s="386">
        <v>3.2177869568350823E-2</v>
      </c>
      <c r="M116" s="386">
        <v>3.3675250196518916E-2</v>
      </c>
      <c r="N116" s="386">
        <v>3.1249280141862588E-2</v>
      </c>
      <c r="O116" s="386">
        <v>3.1088718298159661E-2</v>
      </c>
      <c r="P116" s="386">
        <v>3.2310141385779451E-2</v>
      </c>
      <c r="Q116" s="386">
        <v>3.4009812477182967E-2</v>
      </c>
      <c r="R116" s="386">
        <v>3.1287121412679954E-2</v>
      </c>
      <c r="S116" s="386">
        <v>3.6500600077863397E-2</v>
      </c>
      <c r="T116" s="386">
        <v>6.9150929119490973E-2</v>
      </c>
      <c r="U116" s="386">
        <v>6.5867332180788413E-2</v>
      </c>
      <c r="V116" s="386">
        <v>6.8271763685987169E-2</v>
      </c>
      <c r="W116" s="386">
        <v>6.7981341517486346E-2</v>
      </c>
      <c r="X116" s="386">
        <v>3.2177869568350823E-2</v>
      </c>
      <c r="Y116" s="386">
        <v>3.3675250196518916E-2</v>
      </c>
      <c r="Z116" s="386">
        <v>3.1249280141862588E-2</v>
      </c>
      <c r="AA116" s="386">
        <v>3.1088718298159661E-2</v>
      </c>
      <c r="AB116" s="386">
        <v>3.2310141385779451E-2</v>
      </c>
      <c r="AC116" s="386">
        <v>3.4009812477182967E-2</v>
      </c>
      <c r="AD116" s="386">
        <v>3.1287121412679954E-2</v>
      </c>
      <c r="AE116" s="386">
        <v>3.6500600077863397E-2</v>
      </c>
      <c r="AF116" s="386">
        <v>6.9150929119490973E-2</v>
      </c>
      <c r="AG116" s="386">
        <v>6.5867332180788413E-2</v>
      </c>
      <c r="AH116" s="386">
        <v>6.8271763685987169E-2</v>
      </c>
      <c r="AI116" s="386">
        <v>6.7981341517486346E-2</v>
      </c>
      <c r="AJ116" s="386">
        <v>3.2177869568350823E-2</v>
      </c>
      <c r="AK116" s="386">
        <v>3.3675250196518916E-2</v>
      </c>
      <c r="AL116" s="386">
        <v>3.1249280141862588E-2</v>
      </c>
      <c r="AM116" s="386">
        <v>3.1088718298159661E-2</v>
      </c>
      <c r="AN116" s="386">
        <v>3.2310141385779451E-2</v>
      </c>
      <c r="AO116" s="386">
        <v>3.4009812477182967E-2</v>
      </c>
      <c r="AP116" s="386">
        <v>3.1287121412679954E-2</v>
      </c>
      <c r="AQ116" s="386">
        <v>3.6500600077863397E-2</v>
      </c>
      <c r="AR116" s="386">
        <v>6.9150929119490973E-2</v>
      </c>
      <c r="AS116" s="386">
        <v>6.5867332180788413E-2</v>
      </c>
      <c r="AT116" s="386">
        <v>6.8271763685987169E-2</v>
      </c>
      <c r="AU116" s="386">
        <v>6.7981341517486346E-2</v>
      </c>
      <c r="AV116" s="386">
        <v>3.2177869568350823E-2</v>
      </c>
      <c r="AW116" s="386">
        <v>3.3675250196518916E-2</v>
      </c>
      <c r="AX116" s="386">
        <v>3.1249280141862588E-2</v>
      </c>
      <c r="AY116" s="386">
        <v>3.1088718298159661E-2</v>
      </c>
      <c r="AZ116" s="386">
        <v>3.2310141385779451E-2</v>
      </c>
      <c r="BA116" s="386">
        <v>3.4009812477182967E-2</v>
      </c>
      <c r="BB116" s="386">
        <v>3.1287121412679954E-2</v>
      </c>
      <c r="BC116" s="386">
        <v>3.6500600077863397E-2</v>
      </c>
      <c r="BD116" s="386">
        <v>6.9150929119490973E-2</v>
      </c>
      <c r="BE116" s="386">
        <v>6.5867332180788413E-2</v>
      </c>
      <c r="BF116" s="386">
        <v>6.8271763685987169E-2</v>
      </c>
      <c r="BG116" s="386">
        <v>6.7981341517486346E-2</v>
      </c>
      <c r="BH116" s="386">
        <v>3.2177869568350823E-2</v>
      </c>
      <c r="BI116" s="386">
        <v>3.3675250196518916E-2</v>
      </c>
      <c r="BJ116" s="386">
        <v>3.1249280141862588E-2</v>
      </c>
      <c r="BK116" s="386">
        <v>3.1088718298159661E-2</v>
      </c>
      <c r="BL116" s="386">
        <v>3.2310141385779451E-2</v>
      </c>
      <c r="BM116" s="386">
        <v>3.4009812477182967E-2</v>
      </c>
      <c r="BN116" s="386">
        <v>3.1287121412679954E-2</v>
      </c>
      <c r="BO116" s="386">
        <v>3.6500600077863397E-2</v>
      </c>
      <c r="BP116" s="386">
        <v>6.9150929119490973E-2</v>
      </c>
      <c r="BQ116" s="386">
        <v>6.5867332180788413E-2</v>
      </c>
      <c r="BR116" s="386">
        <v>6.8271763685987169E-2</v>
      </c>
      <c r="BS116" s="386">
        <v>6.7981341517486346E-2</v>
      </c>
      <c r="BT116" s="386">
        <v>3.2177869568350823E-2</v>
      </c>
      <c r="BU116" s="386">
        <v>3.3675250196518916E-2</v>
      </c>
      <c r="BV116" s="386">
        <v>3.1249280141862588E-2</v>
      </c>
      <c r="BW116" s="386">
        <v>3.1088718298159661E-2</v>
      </c>
      <c r="BX116" s="386">
        <v>3.2310141385779451E-2</v>
      </c>
      <c r="BY116" s="386">
        <v>3.4009812477182967E-2</v>
      </c>
      <c r="BZ116" s="386">
        <v>3.1287121412679954E-2</v>
      </c>
      <c r="CA116" s="386">
        <v>3.6500600077863397E-2</v>
      </c>
      <c r="CB116" s="386">
        <v>6.9150929119490973E-2</v>
      </c>
      <c r="CC116" s="386">
        <v>6.5867332180788413E-2</v>
      </c>
      <c r="CD116" s="386">
        <v>6.8271763685987169E-2</v>
      </c>
      <c r="CE116" s="386">
        <v>6.7981341517486346E-2</v>
      </c>
      <c r="CF116" s="386">
        <v>3.2177869568350823E-2</v>
      </c>
      <c r="CG116" s="386">
        <v>3.3675250196518916E-2</v>
      </c>
      <c r="CH116" s="386">
        <v>3.1249280141862588E-2</v>
      </c>
    </row>
    <row r="117" spans="1:86" hidden="1" x14ac:dyDescent="0.3">
      <c r="A117" s="561"/>
      <c r="B117" s="309" t="s">
        <v>64</v>
      </c>
      <c r="C117" s="120">
        <v>2.7192999999999998E-2</v>
      </c>
      <c r="D117" s="120">
        <v>2.8205000000000001E-2</v>
      </c>
      <c r="E117" s="120">
        <v>2.6200999999999999E-2</v>
      </c>
      <c r="F117" s="386">
        <v>3.2229392176094822E-2</v>
      </c>
      <c r="G117" s="386">
        <v>3.4150535545563028E-2</v>
      </c>
      <c r="H117" s="386">
        <v>6.1472124203911391E-2</v>
      </c>
      <c r="I117" s="386">
        <v>5.980062225002921E-2</v>
      </c>
      <c r="J117" s="386">
        <v>6.127920395300715E-2</v>
      </c>
      <c r="K117" s="386">
        <v>5.8726988781891254E-2</v>
      </c>
      <c r="L117" s="386">
        <v>3.3224194412387956E-2</v>
      </c>
      <c r="M117" s="386">
        <v>3.3089948772374186E-2</v>
      </c>
      <c r="N117" s="386">
        <v>3.0950461741892941E-2</v>
      </c>
      <c r="O117" s="386">
        <v>3.0797422272452961E-2</v>
      </c>
      <c r="P117" s="386">
        <v>3.1219753394793454E-2</v>
      </c>
      <c r="Q117" s="386">
        <v>3.2215924669279007E-2</v>
      </c>
      <c r="R117" s="386">
        <v>3.2229392176094822E-2</v>
      </c>
      <c r="S117" s="386">
        <v>3.4150535545563028E-2</v>
      </c>
      <c r="T117" s="386">
        <v>6.1472124203911391E-2</v>
      </c>
      <c r="U117" s="386">
        <v>5.980062225002921E-2</v>
      </c>
      <c r="V117" s="386">
        <v>6.127920395300715E-2</v>
      </c>
      <c r="W117" s="386">
        <v>5.8726988781891254E-2</v>
      </c>
      <c r="X117" s="386">
        <v>3.3224194412387956E-2</v>
      </c>
      <c r="Y117" s="386">
        <v>3.3089948772374186E-2</v>
      </c>
      <c r="Z117" s="386">
        <v>3.0950461741892941E-2</v>
      </c>
      <c r="AA117" s="386">
        <v>3.0797422272452961E-2</v>
      </c>
      <c r="AB117" s="386">
        <v>3.1219753394793454E-2</v>
      </c>
      <c r="AC117" s="386">
        <v>3.2215924669279007E-2</v>
      </c>
      <c r="AD117" s="386">
        <v>3.2229392176094822E-2</v>
      </c>
      <c r="AE117" s="386">
        <v>3.4150535545563028E-2</v>
      </c>
      <c r="AF117" s="386">
        <v>6.1472124203911391E-2</v>
      </c>
      <c r="AG117" s="386">
        <v>5.980062225002921E-2</v>
      </c>
      <c r="AH117" s="386">
        <v>6.127920395300715E-2</v>
      </c>
      <c r="AI117" s="386">
        <v>5.8726988781891254E-2</v>
      </c>
      <c r="AJ117" s="386">
        <v>3.3224194412387956E-2</v>
      </c>
      <c r="AK117" s="386">
        <v>3.3089948772374186E-2</v>
      </c>
      <c r="AL117" s="386">
        <v>3.0950461741892941E-2</v>
      </c>
      <c r="AM117" s="386">
        <v>3.0797422272452961E-2</v>
      </c>
      <c r="AN117" s="386">
        <v>3.1219753394793454E-2</v>
      </c>
      <c r="AO117" s="386">
        <v>3.2215924669279007E-2</v>
      </c>
      <c r="AP117" s="386">
        <v>3.2229392176094822E-2</v>
      </c>
      <c r="AQ117" s="386">
        <v>3.4150535545563028E-2</v>
      </c>
      <c r="AR117" s="386">
        <v>6.1472124203911391E-2</v>
      </c>
      <c r="AS117" s="386">
        <v>5.980062225002921E-2</v>
      </c>
      <c r="AT117" s="386">
        <v>6.127920395300715E-2</v>
      </c>
      <c r="AU117" s="386">
        <v>5.8726988781891254E-2</v>
      </c>
      <c r="AV117" s="386">
        <v>3.3224194412387956E-2</v>
      </c>
      <c r="AW117" s="386">
        <v>3.3089948772374186E-2</v>
      </c>
      <c r="AX117" s="386">
        <v>3.0950461741892941E-2</v>
      </c>
      <c r="AY117" s="386">
        <v>3.0797422272452961E-2</v>
      </c>
      <c r="AZ117" s="386">
        <v>3.1219753394793454E-2</v>
      </c>
      <c r="BA117" s="386">
        <v>3.2215924669279007E-2</v>
      </c>
      <c r="BB117" s="386">
        <v>3.2229392176094822E-2</v>
      </c>
      <c r="BC117" s="386">
        <v>3.4150535545563028E-2</v>
      </c>
      <c r="BD117" s="386">
        <v>6.1472124203911391E-2</v>
      </c>
      <c r="BE117" s="386">
        <v>5.980062225002921E-2</v>
      </c>
      <c r="BF117" s="386">
        <v>6.127920395300715E-2</v>
      </c>
      <c r="BG117" s="386">
        <v>5.8726988781891254E-2</v>
      </c>
      <c r="BH117" s="386">
        <v>3.3224194412387956E-2</v>
      </c>
      <c r="BI117" s="386">
        <v>3.3089948772374186E-2</v>
      </c>
      <c r="BJ117" s="386">
        <v>3.0950461741892941E-2</v>
      </c>
      <c r="BK117" s="386">
        <v>3.0797422272452961E-2</v>
      </c>
      <c r="BL117" s="386">
        <v>3.1219753394793454E-2</v>
      </c>
      <c r="BM117" s="386">
        <v>3.2215924669279007E-2</v>
      </c>
      <c r="BN117" s="386">
        <v>3.2229392176094822E-2</v>
      </c>
      <c r="BO117" s="386">
        <v>3.4150535545563028E-2</v>
      </c>
      <c r="BP117" s="386">
        <v>6.1472124203911391E-2</v>
      </c>
      <c r="BQ117" s="386">
        <v>5.980062225002921E-2</v>
      </c>
      <c r="BR117" s="386">
        <v>6.127920395300715E-2</v>
      </c>
      <c r="BS117" s="386">
        <v>5.8726988781891254E-2</v>
      </c>
      <c r="BT117" s="386">
        <v>3.3224194412387956E-2</v>
      </c>
      <c r="BU117" s="386">
        <v>3.3089948772374186E-2</v>
      </c>
      <c r="BV117" s="386">
        <v>3.0950461741892941E-2</v>
      </c>
      <c r="BW117" s="386">
        <v>3.0797422272452961E-2</v>
      </c>
      <c r="BX117" s="386">
        <v>3.1219753394793454E-2</v>
      </c>
      <c r="BY117" s="386">
        <v>3.2215924669279007E-2</v>
      </c>
      <c r="BZ117" s="386">
        <v>3.2229392176094822E-2</v>
      </c>
      <c r="CA117" s="386">
        <v>3.4150535545563028E-2</v>
      </c>
      <c r="CB117" s="386">
        <v>6.1472124203911391E-2</v>
      </c>
      <c r="CC117" s="386">
        <v>5.980062225002921E-2</v>
      </c>
      <c r="CD117" s="386">
        <v>6.127920395300715E-2</v>
      </c>
      <c r="CE117" s="386">
        <v>5.8726988781891254E-2</v>
      </c>
      <c r="CF117" s="386">
        <v>3.3224194412387956E-2</v>
      </c>
      <c r="CG117" s="386">
        <v>3.3089948772374186E-2</v>
      </c>
      <c r="CH117" s="386">
        <v>3.0950461741892941E-2</v>
      </c>
    </row>
    <row r="118" spans="1:86" hidden="1" x14ac:dyDescent="0.3">
      <c r="A118" s="561"/>
      <c r="B118" s="309" t="s">
        <v>65</v>
      </c>
      <c r="C118" s="120">
        <v>2.6199E-2</v>
      </c>
      <c r="D118" s="120">
        <v>2.7446999999999999E-2</v>
      </c>
      <c r="E118" s="120">
        <v>2.5529999999999997E-2</v>
      </c>
      <c r="F118" s="386">
        <v>3.1083464351229287E-2</v>
      </c>
      <c r="G118" s="386">
        <v>3.30671550853395E-2</v>
      </c>
      <c r="H118" s="386">
        <v>5.898198580192094E-2</v>
      </c>
      <c r="I118" s="386">
        <v>5.7406322354516301E-2</v>
      </c>
      <c r="J118" s="386">
        <v>5.8854176634972645E-2</v>
      </c>
      <c r="K118" s="386">
        <v>5.7598349214851484E-2</v>
      </c>
      <c r="L118" s="386">
        <v>3.2066354392640169E-2</v>
      </c>
      <c r="M118" s="386">
        <v>3.2516302023050919E-2</v>
      </c>
      <c r="N118" s="386">
        <v>3.0728329424068494E-2</v>
      </c>
      <c r="O118" s="386">
        <v>3.0047435906328628E-2</v>
      </c>
      <c r="P118" s="386">
        <v>3.0682951773254422E-2</v>
      </c>
      <c r="Q118" s="386">
        <v>3.1521241016378376E-2</v>
      </c>
      <c r="R118" s="386">
        <v>3.1083464351229287E-2</v>
      </c>
      <c r="S118" s="386">
        <v>3.30671550853395E-2</v>
      </c>
      <c r="T118" s="386">
        <v>5.898198580192094E-2</v>
      </c>
      <c r="U118" s="386">
        <v>5.7406322354516301E-2</v>
      </c>
      <c r="V118" s="386">
        <v>5.8854176634972645E-2</v>
      </c>
      <c r="W118" s="386">
        <v>5.7598349214851484E-2</v>
      </c>
      <c r="X118" s="386">
        <v>3.2066354392640169E-2</v>
      </c>
      <c r="Y118" s="386">
        <v>3.2516302023050919E-2</v>
      </c>
      <c r="Z118" s="386">
        <v>3.0728329424068494E-2</v>
      </c>
      <c r="AA118" s="386">
        <v>3.0047435906328628E-2</v>
      </c>
      <c r="AB118" s="386">
        <v>3.0682951773254422E-2</v>
      </c>
      <c r="AC118" s="386">
        <v>3.1521241016378376E-2</v>
      </c>
      <c r="AD118" s="386">
        <v>3.1083464351229287E-2</v>
      </c>
      <c r="AE118" s="386">
        <v>3.30671550853395E-2</v>
      </c>
      <c r="AF118" s="386">
        <v>5.898198580192094E-2</v>
      </c>
      <c r="AG118" s="386">
        <v>5.7406322354516301E-2</v>
      </c>
      <c r="AH118" s="386">
        <v>5.8854176634972645E-2</v>
      </c>
      <c r="AI118" s="386">
        <v>5.7598349214851484E-2</v>
      </c>
      <c r="AJ118" s="386">
        <v>3.2066354392640169E-2</v>
      </c>
      <c r="AK118" s="386">
        <v>3.2516302023050919E-2</v>
      </c>
      <c r="AL118" s="386">
        <v>3.0728329424068494E-2</v>
      </c>
      <c r="AM118" s="386">
        <v>3.0047435906328628E-2</v>
      </c>
      <c r="AN118" s="386">
        <v>3.0682951773254422E-2</v>
      </c>
      <c r="AO118" s="386">
        <v>3.1521241016378376E-2</v>
      </c>
      <c r="AP118" s="386">
        <v>3.1083464351229287E-2</v>
      </c>
      <c r="AQ118" s="386">
        <v>3.30671550853395E-2</v>
      </c>
      <c r="AR118" s="386">
        <v>5.898198580192094E-2</v>
      </c>
      <c r="AS118" s="386">
        <v>5.7406322354516301E-2</v>
      </c>
      <c r="AT118" s="386">
        <v>5.8854176634972645E-2</v>
      </c>
      <c r="AU118" s="386">
        <v>5.7598349214851484E-2</v>
      </c>
      <c r="AV118" s="386">
        <v>3.2066354392640169E-2</v>
      </c>
      <c r="AW118" s="386">
        <v>3.2516302023050919E-2</v>
      </c>
      <c r="AX118" s="386">
        <v>3.0728329424068494E-2</v>
      </c>
      <c r="AY118" s="386">
        <v>3.0047435906328628E-2</v>
      </c>
      <c r="AZ118" s="386">
        <v>3.0682951773254422E-2</v>
      </c>
      <c r="BA118" s="386">
        <v>3.1521241016378376E-2</v>
      </c>
      <c r="BB118" s="386">
        <v>3.1083464351229287E-2</v>
      </c>
      <c r="BC118" s="386">
        <v>3.30671550853395E-2</v>
      </c>
      <c r="BD118" s="386">
        <v>5.898198580192094E-2</v>
      </c>
      <c r="BE118" s="386">
        <v>5.7406322354516301E-2</v>
      </c>
      <c r="BF118" s="386">
        <v>5.8854176634972645E-2</v>
      </c>
      <c r="BG118" s="386">
        <v>5.7598349214851484E-2</v>
      </c>
      <c r="BH118" s="386">
        <v>3.2066354392640169E-2</v>
      </c>
      <c r="BI118" s="386">
        <v>3.2516302023050919E-2</v>
      </c>
      <c r="BJ118" s="386">
        <v>3.0728329424068494E-2</v>
      </c>
      <c r="BK118" s="386">
        <v>3.0047435906328628E-2</v>
      </c>
      <c r="BL118" s="386">
        <v>3.0682951773254422E-2</v>
      </c>
      <c r="BM118" s="386">
        <v>3.1521241016378376E-2</v>
      </c>
      <c r="BN118" s="386">
        <v>3.1083464351229287E-2</v>
      </c>
      <c r="BO118" s="386">
        <v>3.30671550853395E-2</v>
      </c>
      <c r="BP118" s="386">
        <v>5.898198580192094E-2</v>
      </c>
      <c r="BQ118" s="386">
        <v>5.7406322354516301E-2</v>
      </c>
      <c r="BR118" s="386">
        <v>5.8854176634972645E-2</v>
      </c>
      <c r="BS118" s="386">
        <v>5.7598349214851484E-2</v>
      </c>
      <c r="BT118" s="386">
        <v>3.2066354392640169E-2</v>
      </c>
      <c r="BU118" s="386">
        <v>3.2516302023050919E-2</v>
      </c>
      <c r="BV118" s="386">
        <v>3.0728329424068494E-2</v>
      </c>
      <c r="BW118" s="386">
        <v>3.0047435906328628E-2</v>
      </c>
      <c r="BX118" s="386">
        <v>3.0682951773254422E-2</v>
      </c>
      <c r="BY118" s="386">
        <v>3.1521241016378376E-2</v>
      </c>
      <c r="BZ118" s="386">
        <v>3.1083464351229287E-2</v>
      </c>
      <c r="CA118" s="386">
        <v>3.30671550853395E-2</v>
      </c>
      <c r="CB118" s="386">
        <v>5.898198580192094E-2</v>
      </c>
      <c r="CC118" s="386">
        <v>5.7406322354516301E-2</v>
      </c>
      <c r="CD118" s="386">
        <v>5.8854176634972645E-2</v>
      </c>
      <c r="CE118" s="386">
        <v>5.7598349214851484E-2</v>
      </c>
      <c r="CF118" s="386">
        <v>3.2066354392640169E-2</v>
      </c>
      <c r="CG118" s="386">
        <v>3.2516302023050919E-2</v>
      </c>
      <c r="CH118" s="386">
        <v>3.0728329424068494E-2</v>
      </c>
    </row>
    <row r="119" spans="1:86" hidden="1" x14ac:dyDescent="0.3">
      <c r="A119" s="561"/>
      <c r="B119" s="309" t="s">
        <v>144</v>
      </c>
      <c r="C119" s="120">
        <v>2.6199E-2</v>
      </c>
      <c r="D119" s="120">
        <v>2.7446999999999999E-2</v>
      </c>
      <c r="E119" s="120">
        <v>2.5529999999999997E-2</v>
      </c>
      <c r="F119" s="386">
        <v>3.1083464351229287E-2</v>
      </c>
      <c r="G119" s="386">
        <v>3.30671550853395E-2</v>
      </c>
      <c r="H119" s="386">
        <v>5.898198580192094E-2</v>
      </c>
      <c r="I119" s="386">
        <v>5.7406322354516301E-2</v>
      </c>
      <c r="J119" s="386">
        <v>5.8854176634972645E-2</v>
      </c>
      <c r="K119" s="386">
        <v>5.7598349214851484E-2</v>
      </c>
      <c r="L119" s="386">
        <v>3.2066354392640169E-2</v>
      </c>
      <c r="M119" s="386">
        <v>3.2516302023050919E-2</v>
      </c>
      <c r="N119" s="386">
        <v>3.0728329424068494E-2</v>
      </c>
      <c r="O119" s="386">
        <v>3.0047435906328628E-2</v>
      </c>
      <c r="P119" s="386">
        <v>3.0682951773254422E-2</v>
      </c>
      <c r="Q119" s="386">
        <v>3.1521241016378376E-2</v>
      </c>
      <c r="R119" s="386">
        <v>3.1083464351229287E-2</v>
      </c>
      <c r="S119" s="386">
        <v>3.30671550853395E-2</v>
      </c>
      <c r="T119" s="386">
        <v>5.898198580192094E-2</v>
      </c>
      <c r="U119" s="386">
        <v>5.7406322354516301E-2</v>
      </c>
      <c r="V119" s="386">
        <v>5.8854176634972645E-2</v>
      </c>
      <c r="W119" s="386">
        <v>5.7598349214851484E-2</v>
      </c>
      <c r="X119" s="386">
        <v>3.2066354392640169E-2</v>
      </c>
      <c r="Y119" s="386">
        <v>3.2516302023050919E-2</v>
      </c>
      <c r="Z119" s="386">
        <v>3.0728329424068494E-2</v>
      </c>
      <c r="AA119" s="386">
        <v>3.0047435906328628E-2</v>
      </c>
      <c r="AB119" s="386">
        <v>3.0682951773254422E-2</v>
      </c>
      <c r="AC119" s="386">
        <v>3.1521241016378376E-2</v>
      </c>
      <c r="AD119" s="386">
        <v>3.1083464351229287E-2</v>
      </c>
      <c r="AE119" s="386">
        <v>3.30671550853395E-2</v>
      </c>
      <c r="AF119" s="386">
        <v>5.898198580192094E-2</v>
      </c>
      <c r="AG119" s="386">
        <v>5.7406322354516301E-2</v>
      </c>
      <c r="AH119" s="386">
        <v>5.8854176634972645E-2</v>
      </c>
      <c r="AI119" s="386">
        <v>5.7598349214851484E-2</v>
      </c>
      <c r="AJ119" s="386">
        <v>3.2066354392640169E-2</v>
      </c>
      <c r="AK119" s="386">
        <v>3.2516302023050919E-2</v>
      </c>
      <c r="AL119" s="386">
        <v>3.0728329424068494E-2</v>
      </c>
      <c r="AM119" s="386">
        <v>3.0047435906328628E-2</v>
      </c>
      <c r="AN119" s="386">
        <v>3.0682951773254422E-2</v>
      </c>
      <c r="AO119" s="386">
        <v>3.1521241016378376E-2</v>
      </c>
      <c r="AP119" s="386">
        <v>3.1083464351229287E-2</v>
      </c>
      <c r="AQ119" s="386">
        <v>3.30671550853395E-2</v>
      </c>
      <c r="AR119" s="386">
        <v>5.898198580192094E-2</v>
      </c>
      <c r="AS119" s="386">
        <v>5.7406322354516301E-2</v>
      </c>
      <c r="AT119" s="386">
        <v>5.8854176634972645E-2</v>
      </c>
      <c r="AU119" s="386">
        <v>5.7598349214851484E-2</v>
      </c>
      <c r="AV119" s="386">
        <v>3.2066354392640169E-2</v>
      </c>
      <c r="AW119" s="386">
        <v>3.2516302023050919E-2</v>
      </c>
      <c r="AX119" s="386">
        <v>3.0728329424068494E-2</v>
      </c>
      <c r="AY119" s="386">
        <v>3.0047435906328628E-2</v>
      </c>
      <c r="AZ119" s="386">
        <v>3.0682951773254422E-2</v>
      </c>
      <c r="BA119" s="386">
        <v>3.1521241016378376E-2</v>
      </c>
      <c r="BB119" s="386">
        <v>3.1083464351229287E-2</v>
      </c>
      <c r="BC119" s="386">
        <v>3.30671550853395E-2</v>
      </c>
      <c r="BD119" s="386">
        <v>5.898198580192094E-2</v>
      </c>
      <c r="BE119" s="386">
        <v>5.7406322354516301E-2</v>
      </c>
      <c r="BF119" s="386">
        <v>5.8854176634972645E-2</v>
      </c>
      <c r="BG119" s="386">
        <v>5.7598349214851484E-2</v>
      </c>
      <c r="BH119" s="386">
        <v>3.2066354392640169E-2</v>
      </c>
      <c r="BI119" s="386">
        <v>3.2516302023050919E-2</v>
      </c>
      <c r="BJ119" s="386">
        <v>3.0728329424068494E-2</v>
      </c>
      <c r="BK119" s="386">
        <v>3.0047435906328628E-2</v>
      </c>
      <c r="BL119" s="386">
        <v>3.0682951773254422E-2</v>
      </c>
      <c r="BM119" s="386">
        <v>3.1521241016378376E-2</v>
      </c>
      <c r="BN119" s="386">
        <v>3.1083464351229287E-2</v>
      </c>
      <c r="BO119" s="386">
        <v>3.30671550853395E-2</v>
      </c>
      <c r="BP119" s="386">
        <v>5.898198580192094E-2</v>
      </c>
      <c r="BQ119" s="386">
        <v>5.7406322354516301E-2</v>
      </c>
      <c r="BR119" s="386">
        <v>5.8854176634972645E-2</v>
      </c>
      <c r="BS119" s="386">
        <v>5.7598349214851484E-2</v>
      </c>
      <c r="BT119" s="386">
        <v>3.2066354392640169E-2</v>
      </c>
      <c r="BU119" s="386">
        <v>3.2516302023050919E-2</v>
      </c>
      <c r="BV119" s="386">
        <v>3.0728329424068494E-2</v>
      </c>
      <c r="BW119" s="386">
        <v>3.0047435906328628E-2</v>
      </c>
      <c r="BX119" s="386">
        <v>3.0682951773254422E-2</v>
      </c>
      <c r="BY119" s="386">
        <v>3.1521241016378376E-2</v>
      </c>
      <c r="BZ119" s="386">
        <v>3.1083464351229287E-2</v>
      </c>
      <c r="CA119" s="386">
        <v>3.30671550853395E-2</v>
      </c>
      <c r="CB119" s="386">
        <v>5.898198580192094E-2</v>
      </c>
      <c r="CC119" s="386">
        <v>5.7406322354516301E-2</v>
      </c>
      <c r="CD119" s="386">
        <v>5.8854176634972645E-2</v>
      </c>
      <c r="CE119" s="386">
        <v>5.7598349214851484E-2</v>
      </c>
      <c r="CF119" s="386">
        <v>3.2066354392640169E-2</v>
      </c>
      <c r="CG119" s="386">
        <v>3.2516302023050919E-2</v>
      </c>
      <c r="CH119" s="386">
        <v>3.0728329424068494E-2</v>
      </c>
    </row>
    <row r="120" spans="1:86" hidden="1" x14ac:dyDescent="0.3">
      <c r="A120" s="561"/>
      <c r="B120" s="309" t="s">
        <v>145</v>
      </c>
      <c r="C120" s="120">
        <v>2.6199E-2</v>
      </c>
      <c r="D120" s="120">
        <v>2.7446999999999999E-2</v>
      </c>
      <c r="E120" s="120">
        <v>2.5529999999999997E-2</v>
      </c>
      <c r="F120" s="386">
        <v>3.1083464351229287E-2</v>
      </c>
      <c r="G120" s="386">
        <v>3.30671550853395E-2</v>
      </c>
      <c r="H120" s="386">
        <v>5.898198580192094E-2</v>
      </c>
      <c r="I120" s="386">
        <v>5.7406322354516301E-2</v>
      </c>
      <c r="J120" s="386">
        <v>5.8854176634972645E-2</v>
      </c>
      <c r="K120" s="386">
        <v>5.7598349214851484E-2</v>
      </c>
      <c r="L120" s="386">
        <v>3.2066354392640169E-2</v>
      </c>
      <c r="M120" s="386">
        <v>3.2516302023050919E-2</v>
      </c>
      <c r="N120" s="386">
        <v>3.0728329424068494E-2</v>
      </c>
      <c r="O120" s="386">
        <v>3.0047435906328628E-2</v>
      </c>
      <c r="P120" s="386">
        <v>3.0682951773254422E-2</v>
      </c>
      <c r="Q120" s="386">
        <v>3.1521241016378376E-2</v>
      </c>
      <c r="R120" s="386">
        <v>3.1083464351229287E-2</v>
      </c>
      <c r="S120" s="386">
        <v>3.30671550853395E-2</v>
      </c>
      <c r="T120" s="386">
        <v>5.898198580192094E-2</v>
      </c>
      <c r="U120" s="386">
        <v>5.7406322354516301E-2</v>
      </c>
      <c r="V120" s="386">
        <v>5.8854176634972645E-2</v>
      </c>
      <c r="W120" s="386">
        <v>5.7598349214851484E-2</v>
      </c>
      <c r="X120" s="386">
        <v>3.2066354392640169E-2</v>
      </c>
      <c r="Y120" s="386">
        <v>3.2516302023050919E-2</v>
      </c>
      <c r="Z120" s="386">
        <v>3.0728329424068494E-2</v>
      </c>
      <c r="AA120" s="386">
        <v>3.0047435906328628E-2</v>
      </c>
      <c r="AB120" s="386">
        <v>3.0682951773254422E-2</v>
      </c>
      <c r="AC120" s="386">
        <v>3.1521241016378376E-2</v>
      </c>
      <c r="AD120" s="386">
        <v>3.1083464351229287E-2</v>
      </c>
      <c r="AE120" s="386">
        <v>3.30671550853395E-2</v>
      </c>
      <c r="AF120" s="386">
        <v>5.898198580192094E-2</v>
      </c>
      <c r="AG120" s="386">
        <v>5.7406322354516301E-2</v>
      </c>
      <c r="AH120" s="386">
        <v>5.8854176634972645E-2</v>
      </c>
      <c r="AI120" s="386">
        <v>5.7598349214851484E-2</v>
      </c>
      <c r="AJ120" s="386">
        <v>3.2066354392640169E-2</v>
      </c>
      <c r="AK120" s="386">
        <v>3.2516302023050919E-2</v>
      </c>
      <c r="AL120" s="386">
        <v>3.0728329424068494E-2</v>
      </c>
      <c r="AM120" s="386">
        <v>3.0047435906328628E-2</v>
      </c>
      <c r="AN120" s="386">
        <v>3.0682951773254422E-2</v>
      </c>
      <c r="AO120" s="386">
        <v>3.1521241016378376E-2</v>
      </c>
      <c r="AP120" s="386">
        <v>3.1083464351229287E-2</v>
      </c>
      <c r="AQ120" s="386">
        <v>3.30671550853395E-2</v>
      </c>
      <c r="AR120" s="386">
        <v>5.898198580192094E-2</v>
      </c>
      <c r="AS120" s="386">
        <v>5.7406322354516301E-2</v>
      </c>
      <c r="AT120" s="386">
        <v>5.8854176634972645E-2</v>
      </c>
      <c r="AU120" s="386">
        <v>5.7598349214851484E-2</v>
      </c>
      <c r="AV120" s="386">
        <v>3.2066354392640169E-2</v>
      </c>
      <c r="AW120" s="386">
        <v>3.2516302023050919E-2</v>
      </c>
      <c r="AX120" s="386">
        <v>3.0728329424068494E-2</v>
      </c>
      <c r="AY120" s="386">
        <v>3.0047435906328628E-2</v>
      </c>
      <c r="AZ120" s="386">
        <v>3.0682951773254422E-2</v>
      </c>
      <c r="BA120" s="386">
        <v>3.1521241016378376E-2</v>
      </c>
      <c r="BB120" s="386">
        <v>3.1083464351229287E-2</v>
      </c>
      <c r="BC120" s="386">
        <v>3.30671550853395E-2</v>
      </c>
      <c r="BD120" s="386">
        <v>5.898198580192094E-2</v>
      </c>
      <c r="BE120" s="386">
        <v>5.7406322354516301E-2</v>
      </c>
      <c r="BF120" s="386">
        <v>5.8854176634972645E-2</v>
      </c>
      <c r="BG120" s="386">
        <v>5.7598349214851484E-2</v>
      </c>
      <c r="BH120" s="386">
        <v>3.2066354392640169E-2</v>
      </c>
      <c r="BI120" s="386">
        <v>3.2516302023050919E-2</v>
      </c>
      <c r="BJ120" s="386">
        <v>3.0728329424068494E-2</v>
      </c>
      <c r="BK120" s="386">
        <v>3.0047435906328628E-2</v>
      </c>
      <c r="BL120" s="386">
        <v>3.0682951773254422E-2</v>
      </c>
      <c r="BM120" s="386">
        <v>3.1521241016378376E-2</v>
      </c>
      <c r="BN120" s="386">
        <v>3.1083464351229287E-2</v>
      </c>
      <c r="BO120" s="386">
        <v>3.30671550853395E-2</v>
      </c>
      <c r="BP120" s="386">
        <v>5.898198580192094E-2</v>
      </c>
      <c r="BQ120" s="386">
        <v>5.7406322354516301E-2</v>
      </c>
      <c r="BR120" s="386">
        <v>5.8854176634972645E-2</v>
      </c>
      <c r="BS120" s="386">
        <v>5.7598349214851484E-2</v>
      </c>
      <c r="BT120" s="386">
        <v>3.2066354392640169E-2</v>
      </c>
      <c r="BU120" s="386">
        <v>3.2516302023050919E-2</v>
      </c>
      <c r="BV120" s="386">
        <v>3.0728329424068494E-2</v>
      </c>
      <c r="BW120" s="386">
        <v>3.0047435906328628E-2</v>
      </c>
      <c r="BX120" s="386">
        <v>3.0682951773254422E-2</v>
      </c>
      <c r="BY120" s="386">
        <v>3.1521241016378376E-2</v>
      </c>
      <c r="BZ120" s="386">
        <v>3.1083464351229287E-2</v>
      </c>
      <c r="CA120" s="386">
        <v>3.30671550853395E-2</v>
      </c>
      <c r="CB120" s="386">
        <v>5.898198580192094E-2</v>
      </c>
      <c r="CC120" s="386">
        <v>5.7406322354516301E-2</v>
      </c>
      <c r="CD120" s="386">
        <v>5.8854176634972645E-2</v>
      </c>
      <c r="CE120" s="386">
        <v>5.7598349214851484E-2</v>
      </c>
      <c r="CF120" s="386">
        <v>3.2066354392640169E-2</v>
      </c>
      <c r="CG120" s="386">
        <v>3.2516302023050919E-2</v>
      </c>
      <c r="CH120" s="386">
        <v>3.0728329424068494E-2</v>
      </c>
    </row>
    <row r="121" spans="1:86" hidden="1" x14ac:dyDescent="0.3">
      <c r="A121" s="561"/>
      <c r="B121" s="309" t="s">
        <v>67</v>
      </c>
      <c r="C121" s="120">
        <v>2.5294999999999998E-2</v>
      </c>
      <c r="D121" s="120">
        <v>2.6356999999999998E-2</v>
      </c>
      <c r="E121" s="120">
        <v>2.4728E-2</v>
      </c>
      <c r="F121" s="386">
        <v>3.0913889558165635E-2</v>
      </c>
      <c r="G121" s="386">
        <v>3.2361737819521917E-2</v>
      </c>
      <c r="H121" s="386">
        <v>5.7200797399378348E-2</v>
      </c>
      <c r="I121" s="386">
        <v>5.561483381777961E-2</v>
      </c>
      <c r="J121" s="386">
        <v>5.7118172868544495E-2</v>
      </c>
      <c r="K121" s="386">
        <v>5.5929828386218315E-2</v>
      </c>
      <c r="L121" s="386">
        <v>3.1307587547243554E-2</v>
      </c>
      <c r="M121" s="386">
        <v>3.1778355335990688E-2</v>
      </c>
      <c r="N121" s="386">
        <v>3.0077842757225165E-2</v>
      </c>
      <c r="O121" s="386">
        <v>2.9364297074451706E-2</v>
      </c>
      <c r="P121" s="386">
        <v>2.9913555412812067E-2</v>
      </c>
      <c r="Q121" s="386">
        <v>3.0693897157094273E-2</v>
      </c>
      <c r="R121" s="386">
        <v>3.0913889558165635E-2</v>
      </c>
      <c r="S121" s="386">
        <v>3.2361737819521917E-2</v>
      </c>
      <c r="T121" s="386">
        <v>5.7200797399378348E-2</v>
      </c>
      <c r="U121" s="386">
        <v>5.561483381777961E-2</v>
      </c>
      <c r="V121" s="386">
        <v>5.7118172868544495E-2</v>
      </c>
      <c r="W121" s="386">
        <v>5.5929828386218315E-2</v>
      </c>
      <c r="X121" s="386">
        <v>3.1307587547243554E-2</v>
      </c>
      <c r="Y121" s="386">
        <v>3.1778355335990688E-2</v>
      </c>
      <c r="Z121" s="386">
        <v>3.0077842757225165E-2</v>
      </c>
      <c r="AA121" s="386">
        <v>2.9364297074451706E-2</v>
      </c>
      <c r="AB121" s="386">
        <v>2.9913555412812067E-2</v>
      </c>
      <c r="AC121" s="386">
        <v>3.0693897157094273E-2</v>
      </c>
      <c r="AD121" s="386">
        <v>3.0913889558165635E-2</v>
      </c>
      <c r="AE121" s="386">
        <v>3.2361737819521917E-2</v>
      </c>
      <c r="AF121" s="386">
        <v>5.7200797399378348E-2</v>
      </c>
      <c r="AG121" s="386">
        <v>5.561483381777961E-2</v>
      </c>
      <c r="AH121" s="386">
        <v>5.7118172868544495E-2</v>
      </c>
      <c r="AI121" s="386">
        <v>5.5929828386218315E-2</v>
      </c>
      <c r="AJ121" s="386">
        <v>3.1307587547243554E-2</v>
      </c>
      <c r="AK121" s="386">
        <v>3.1778355335990688E-2</v>
      </c>
      <c r="AL121" s="386">
        <v>3.0077842757225165E-2</v>
      </c>
      <c r="AM121" s="386">
        <v>2.9364297074451706E-2</v>
      </c>
      <c r="AN121" s="386">
        <v>2.9913555412812067E-2</v>
      </c>
      <c r="AO121" s="386">
        <v>3.0693897157094273E-2</v>
      </c>
      <c r="AP121" s="386">
        <v>3.0913889558165635E-2</v>
      </c>
      <c r="AQ121" s="386">
        <v>3.2361737819521917E-2</v>
      </c>
      <c r="AR121" s="386">
        <v>5.7200797399378348E-2</v>
      </c>
      <c r="AS121" s="386">
        <v>5.561483381777961E-2</v>
      </c>
      <c r="AT121" s="386">
        <v>5.7118172868544495E-2</v>
      </c>
      <c r="AU121" s="386">
        <v>5.5929828386218315E-2</v>
      </c>
      <c r="AV121" s="386">
        <v>3.1307587547243554E-2</v>
      </c>
      <c r="AW121" s="386">
        <v>3.1778355335990688E-2</v>
      </c>
      <c r="AX121" s="386">
        <v>3.0077842757225165E-2</v>
      </c>
      <c r="AY121" s="386">
        <v>2.9364297074451706E-2</v>
      </c>
      <c r="AZ121" s="386">
        <v>2.9913555412812067E-2</v>
      </c>
      <c r="BA121" s="386">
        <v>3.0693897157094273E-2</v>
      </c>
      <c r="BB121" s="386">
        <v>3.0913889558165635E-2</v>
      </c>
      <c r="BC121" s="386">
        <v>3.2361737819521917E-2</v>
      </c>
      <c r="BD121" s="386">
        <v>5.7200797399378348E-2</v>
      </c>
      <c r="BE121" s="386">
        <v>5.561483381777961E-2</v>
      </c>
      <c r="BF121" s="386">
        <v>5.7118172868544495E-2</v>
      </c>
      <c r="BG121" s="386">
        <v>5.5929828386218315E-2</v>
      </c>
      <c r="BH121" s="386">
        <v>3.1307587547243554E-2</v>
      </c>
      <c r="BI121" s="386">
        <v>3.1778355335990688E-2</v>
      </c>
      <c r="BJ121" s="386">
        <v>3.0077842757225165E-2</v>
      </c>
      <c r="BK121" s="386">
        <v>2.9364297074451706E-2</v>
      </c>
      <c r="BL121" s="386">
        <v>2.9913555412812067E-2</v>
      </c>
      <c r="BM121" s="386">
        <v>3.0693897157094273E-2</v>
      </c>
      <c r="BN121" s="386">
        <v>3.0913889558165635E-2</v>
      </c>
      <c r="BO121" s="386">
        <v>3.2361737819521917E-2</v>
      </c>
      <c r="BP121" s="386">
        <v>5.7200797399378348E-2</v>
      </c>
      <c r="BQ121" s="386">
        <v>5.561483381777961E-2</v>
      </c>
      <c r="BR121" s="386">
        <v>5.7118172868544495E-2</v>
      </c>
      <c r="BS121" s="386">
        <v>5.5929828386218315E-2</v>
      </c>
      <c r="BT121" s="386">
        <v>3.1307587547243554E-2</v>
      </c>
      <c r="BU121" s="386">
        <v>3.1778355335990688E-2</v>
      </c>
      <c r="BV121" s="386">
        <v>3.0077842757225165E-2</v>
      </c>
      <c r="BW121" s="386">
        <v>2.9364297074451706E-2</v>
      </c>
      <c r="BX121" s="386">
        <v>2.9913555412812067E-2</v>
      </c>
      <c r="BY121" s="386">
        <v>3.0693897157094273E-2</v>
      </c>
      <c r="BZ121" s="386">
        <v>3.0913889558165635E-2</v>
      </c>
      <c r="CA121" s="386">
        <v>3.2361737819521917E-2</v>
      </c>
      <c r="CB121" s="386">
        <v>5.7200797399378348E-2</v>
      </c>
      <c r="CC121" s="386">
        <v>5.561483381777961E-2</v>
      </c>
      <c r="CD121" s="386">
        <v>5.7118172868544495E-2</v>
      </c>
      <c r="CE121" s="386">
        <v>5.5929828386218315E-2</v>
      </c>
      <c r="CF121" s="386">
        <v>3.1307587547243554E-2</v>
      </c>
      <c r="CG121" s="386">
        <v>3.1778355335990688E-2</v>
      </c>
      <c r="CH121" s="386">
        <v>3.0077842757225165E-2</v>
      </c>
    </row>
    <row r="122" spans="1:86" ht="15" hidden="1" thickBot="1" x14ac:dyDescent="0.35">
      <c r="A122" s="562"/>
      <c r="B122" s="310" t="s">
        <v>68</v>
      </c>
      <c r="C122" s="121">
        <v>2.6249999999999999E-2</v>
      </c>
      <c r="D122" s="121">
        <v>2.6922000000000001E-2</v>
      </c>
      <c r="E122" s="121">
        <v>2.4888E-2</v>
      </c>
      <c r="F122" s="386">
        <v>3.349236331787657E-2</v>
      </c>
      <c r="G122" s="386">
        <v>3.5292013748440362E-2</v>
      </c>
      <c r="H122" s="386">
        <v>6.2033911329458021E-2</v>
      </c>
      <c r="I122" s="386">
        <v>6.0306201724596678E-2</v>
      </c>
      <c r="J122" s="386">
        <v>6.1900404553814445E-2</v>
      </c>
      <c r="K122" s="386">
        <v>5.9514655708048605E-2</v>
      </c>
      <c r="L122" s="386">
        <v>3.4153693100780286E-2</v>
      </c>
      <c r="M122" s="386">
        <v>3.4295547748655897E-2</v>
      </c>
      <c r="N122" s="386">
        <v>3.2150655678149544E-2</v>
      </c>
      <c r="O122" s="386">
        <v>3.1017221923380616E-2</v>
      </c>
      <c r="P122" s="386">
        <v>3.1200685692449472E-2</v>
      </c>
      <c r="Q122" s="386">
        <v>3.1801403442750183E-2</v>
      </c>
      <c r="R122" s="386">
        <v>3.349236331787657E-2</v>
      </c>
      <c r="S122" s="386">
        <v>3.5292013748440362E-2</v>
      </c>
      <c r="T122" s="386">
        <v>6.2033911329458021E-2</v>
      </c>
      <c r="U122" s="386">
        <v>6.0306201724596678E-2</v>
      </c>
      <c r="V122" s="386">
        <v>6.1900404553814445E-2</v>
      </c>
      <c r="W122" s="386">
        <v>5.9514655708048605E-2</v>
      </c>
      <c r="X122" s="386">
        <v>3.4153693100780286E-2</v>
      </c>
      <c r="Y122" s="386">
        <v>3.4295547748655897E-2</v>
      </c>
      <c r="Z122" s="386">
        <v>3.2150655678149544E-2</v>
      </c>
      <c r="AA122" s="386">
        <v>3.1017221923380616E-2</v>
      </c>
      <c r="AB122" s="386">
        <v>3.1200685692449472E-2</v>
      </c>
      <c r="AC122" s="386">
        <v>3.1801403442750183E-2</v>
      </c>
      <c r="AD122" s="386">
        <v>3.349236331787657E-2</v>
      </c>
      <c r="AE122" s="386">
        <v>3.5292013748440362E-2</v>
      </c>
      <c r="AF122" s="386">
        <v>6.2033911329458021E-2</v>
      </c>
      <c r="AG122" s="386">
        <v>6.0306201724596678E-2</v>
      </c>
      <c r="AH122" s="386">
        <v>6.1900404553814445E-2</v>
      </c>
      <c r="AI122" s="386">
        <v>5.9514655708048605E-2</v>
      </c>
      <c r="AJ122" s="386">
        <v>3.4153693100780286E-2</v>
      </c>
      <c r="AK122" s="386">
        <v>3.4295547748655897E-2</v>
      </c>
      <c r="AL122" s="386">
        <v>3.2150655678149544E-2</v>
      </c>
      <c r="AM122" s="386">
        <v>3.1017221923380616E-2</v>
      </c>
      <c r="AN122" s="386">
        <v>3.1200685692449472E-2</v>
      </c>
      <c r="AO122" s="386">
        <v>3.1801403442750183E-2</v>
      </c>
      <c r="AP122" s="386">
        <v>3.349236331787657E-2</v>
      </c>
      <c r="AQ122" s="386">
        <v>3.5292013748440362E-2</v>
      </c>
      <c r="AR122" s="386">
        <v>6.2033911329458021E-2</v>
      </c>
      <c r="AS122" s="386">
        <v>6.0306201724596678E-2</v>
      </c>
      <c r="AT122" s="386">
        <v>6.1900404553814445E-2</v>
      </c>
      <c r="AU122" s="386">
        <v>5.9514655708048605E-2</v>
      </c>
      <c r="AV122" s="386">
        <v>3.4153693100780286E-2</v>
      </c>
      <c r="AW122" s="386">
        <v>3.4295547748655897E-2</v>
      </c>
      <c r="AX122" s="386">
        <v>3.2150655678149544E-2</v>
      </c>
      <c r="AY122" s="386">
        <v>3.1017221923380616E-2</v>
      </c>
      <c r="AZ122" s="386">
        <v>3.1200685692449472E-2</v>
      </c>
      <c r="BA122" s="386">
        <v>3.1801403442750183E-2</v>
      </c>
      <c r="BB122" s="386">
        <v>3.349236331787657E-2</v>
      </c>
      <c r="BC122" s="386">
        <v>3.5292013748440362E-2</v>
      </c>
      <c r="BD122" s="386">
        <v>6.2033911329458021E-2</v>
      </c>
      <c r="BE122" s="386">
        <v>6.0306201724596678E-2</v>
      </c>
      <c r="BF122" s="386">
        <v>6.1900404553814445E-2</v>
      </c>
      <c r="BG122" s="386">
        <v>5.9514655708048605E-2</v>
      </c>
      <c r="BH122" s="386">
        <v>3.4153693100780286E-2</v>
      </c>
      <c r="BI122" s="386">
        <v>3.4295547748655897E-2</v>
      </c>
      <c r="BJ122" s="386">
        <v>3.2150655678149544E-2</v>
      </c>
      <c r="BK122" s="386">
        <v>3.1017221923380616E-2</v>
      </c>
      <c r="BL122" s="386">
        <v>3.1200685692449472E-2</v>
      </c>
      <c r="BM122" s="386">
        <v>3.1801403442750183E-2</v>
      </c>
      <c r="BN122" s="386">
        <v>3.349236331787657E-2</v>
      </c>
      <c r="BO122" s="386">
        <v>3.5292013748440362E-2</v>
      </c>
      <c r="BP122" s="386">
        <v>6.2033911329458021E-2</v>
      </c>
      <c r="BQ122" s="386">
        <v>6.0306201724596678E-2</v>
      </c>
      <c r="BR122" s="386">
        <v>6.1900404553814445E-2</v>
      </c>
      <c r="BS122" s="386">
        <v>5.9514655708048605E-2</v>
      </c>
      <c r="BT122" s="386">
        <v>3.4153693100780286E-2</v>
      </c>
      <c r="BU122" s="386">
        <v>3.4295547748655897E-2</v>
      </c>
      <c r="BV122" s="386">
        <v>3.2150655678149544E-2</v>
      </c>
      <c r="BW122" s="386">
        <v>3.1017221923380616E-2</v>
      </c>
      <c r="BX122" s="386">
        <v>3.1200685692449472E-2</v>
      </c>
      <c r="BY122" s="386">
        <v>3.1801403442750183E-2</v>
      </c>
      <c r="BZ122" s="386">
        <v>3.349236331787657E-2</v>
      </c>
      <c r="CA122" s="386">
        <v>3.5292013748440362E-2</v>
      </c>
      <c r="CB122" s="386">
        <v>6.2033911329458021E-2</v>
      </c>
      <c r="CC122" s="386">
        <v>6.0306201724596678E-2</v>
      </c>
      <c r="CD122" s="386">
        <v>6.1900404553814445E-2</v>
      </c>
      <c r="CE122" s="386">
        <v>5.9514655708048605E-2</v>
      </c>
      <c r="CF122" s="386">
        <v>3.4153693100780286E-2</v>
      </c>
      <c r="CG122" s="386">
        <v>3.4295547748655897E-2</v>
      </c>
      <c r="CH122" s="386">
        <v>3.2150655678149544E-2</v>
      </c>
    </row>
    <row r="123" spans="1:86" hidden="1" x14ac:dyDescent="0.3">
      <c r="A123" s="122"/>
      <c r="B123" s="122"/>
      <c r="C123" s="123"/>
      <c r="D123" s="123"/>
      <c r="E123" s="123"/>
      <c r="F123" s="123"/>
      <c r="G123" s="123"/>
      <c r="H123" s="123"/>
      <c r="I123" s="123"/>
      <c r="J123" s="123"/>
      <c r="K123" s="123"/>
      <c r="L123" s="123"/>
      <c r="M123" s="123"/>
      <c r="N123" s="123"/>
      <c r="O123" s="124"/>
    </row>
    <row r="124" spans="1:86" ht="15" hidden="1" thickBot="1" x14ac:dyDescent="0.35"/>
    <row r="125" spans="1:86" ht="15" hidden="1" thickBot="1" x14ac:dyDescent="0.35">
      <c r="C125" s="563" t="s">
        <v>158</v>
      </c>
      <c r="D125" s="557"/>
      <c r="E125" s="557"/>
      <c r="F125" s="557"/>
      <c r="G125" s="557"/>
      <c r="H125" s="557"/>
      <c r="I125" s="557"/>
      <c r="J125" s="557"/>
      <c r="K125" s="557"/>
      <c r="L125" s="557"/>
      <c r="M125" s="557"/>
      <c r="N125" s="558"/>
      <c r="O125" s="556" t="s">
        <v>158</v>
      </c>
      <c r="P125" s="557"/>
      <c r="Q125" s="557"/>
      <c r="R125" s="557"/>
      <c r="S125" s="557"/>
      <c r="T125" s="557"/>
      <c r="U125" s="557"/>
      <c r="V125" s="557"/>
      <c r="W125" s="557"/>
      <c r="X125" s="557"/>
      <c r="Y125" s="557"/>
      <c r="Z125" s="558"/>
      <c r="AA125" s="556" t="s">
        <v>158</v>
      </c>
      <c r="AB125" s="557"/>
      <c r="AC125" s="557"/>
      <c r="AD125" s="557"/>
      <c r="AE125" s="557"/>
      <c r="AF125" s="557"/>
      <c r="AG125" s="557"/>
      <c r="AH125" s="557"/>
      <c r="AI125" s="557"/>
      <c r="AJ125" s="557"/>
      <c r="AK125" s="557"/>
      <c r="AL125" s="558"/>
      <c r="AM125" s="556" t="s">
        <v>158</v>
      </c>
      <c r="AN125" s="557"/>
      <c r="AO125" s="557"/>
      <c r="AP125" s="557"/>
      <c r="AQ125" s="557"/>
      <c r="AR125" s="557"/>
      <c r="AS125" s="557"/>
      <c r="AT125" s="557"/>
      <c r="AU125" s="557"/>
      <c r="AV125" s="557"/>
      <c r="AW125" s="557"/>
      <c r="AX125" s="558"/>
      <c r="AY125" s="556" t="s">
        <v>158</v>
      </c>
      <c r="AZ125" s="557"/>
      <c r="BA125" s="557"/>
      <c r="BB125" s="557"/>
      <c r="BC125" s="557"/>
      <c r="BD125" s="557"/>
      <c r="BE125" s="557"/>
      <c r="BF125" s="557"/>
      <c r="BG125" s="557"/>
      <c r="BH125" s="557"/>
      <c r="BI125" s="557"/>
      <c r="BJ125" s="558"/>
      <c r="BK125" s="556" t="s">
        <v>158</v>
      </c>
      <c r="BL125" s="557"/>
      <c r="BM125" s="557"/>
      <c r="BN125" s="557"/>
      <c r="BO125" s="557"/>
      <c r="BP125" s="557"/>
      <c r="BQ125" s="557"/>
      <c r="BR125" s="557"/>
      <c r="BS125" s="557"/>
      <c r="BT125" s="557"/>
      <c r="BU125" s="557"/>
      <c r="BV125" s="558"/>
      <c r="BW125" s="556" t="s">
        <v>158</v>
      </c>
      <c r="BX125" s="557"/>
      <c r="BY125" s="557"/>
      <c r="BZ125" s="557"/>
      <c r="CA125" s="557"/>
      <c r="CB125" s="557"/>
      <c r="CC125" s="557"/>
      <c r="CD125" s="557"/>
      <c r="CE125" s="557"/>
      <c r="CF125" s="557"/>
      <c r="CG125" s="557"/>
      <c r="CH125" s="559"/>
    </row>
    <row r="126" spans="1:86" ht="15" hidden="1" customHeight="1" x14ac:dyDescent="0.3">
      <c r="A126" s="560" t="s">
        <v>159</v>
      </c>
      <c r="B126" s="343" t="s">
        <v>157</v>
      </c>
      <c r="C126" s="306">
        <f t="shared" ref="C126:AH126" si="81">C92</f>
        <v>43831</v>
      </c>
      <c r="D126" s="306">
        <f t="shared" si="81"/>
        <v>43862</v>
      </c>
      <c r="E126" s="306">
        <f t="shared" si="81"/>
        <v>43891</v>
      </c>
      <c r="F126" s="306">
        <f t="shared" si="81"/>
        <v>43922</v>
      </c>
      <c r="G126" s="306">
        <f t="shared" si="81"/>
        <v>43952</v>
      </c>
      <c r="H126" s="306">
        <f t="shared" si="81"/>
        <v>43983</v>
      </c>
      <c r="I126" s="306">
        <f t="shared" si="81"/>
        <v>44013</v>
      </c>
      <c r="J126" s="306">
        <f t="shared" si="81"/>
        <v>44044</v>
      </c>
      <c r="K126" s="306">
        <f t="shared" si="81"/>
        <v>44075</v>
      </c>
      <c r="L126" s="306">
        <f t="shared" si="81"/>
        <v>44105</v>
      </c>
      <c r="M126" s="306">
        <f t="shared" si="81"/>
        <v>44136</v>
      </c>
      <c r="N126" s="306">
        <f t="shared" si="81"/>
        <v>44166</v>
      </c>
      <c r="O126" s="306">
        <f t="shared" si="81"/>
        <v>44197</v>
      </c>
      <c r="P126" s="306">
        <f t="shared" si="81"/>
        <v>44228</v>
      </c>
      <c r="Q126" s="306">
        <f t="shared" si="81"/>
        <v>44256</v>
      </c>
      <c r="R126" s="306">
        <f t="shared" si="81"/>
        <v>44287</v>
      </c>
      <c r="S126" s="306">
        <f t="shared" si="81"/>
        <v>44317</v>
      </c>
      <c r="T126" s="306">
        <f t="shared" si="81"/>
        <v>44348</v>
      </c>
      <c r="U126" s="306">
        <f t="shared" si="81"/>
        <v>44378</v>
      </c>
      <c r="V126" s="306">
        <f t="shared" si="81"/>
        <v>44409</v>
      </c>
      <c r="W126" s="306">
        <f t="shared" si="81"/>
        <v>44440</v>
      </c>
      <c r="X126" s="306">
        <f t="shared" si="81"/>
        <v>44470</v>
      </c>
      <c r="Y126" s="306">
        <f t="shared" si="81"/>
        <v>44501</v>
      </c>
      <c r="Z126" s="306">
        <f t="shared" si="81"/>
        <v>44531</v>
      </c>
      <c r="AA126" s="306">
        <f t="shared" si="81"/>
        <v>44562</v>
      </c>
      <c r="AB126" s="306">
        <f t="shared" si="81"/>
        <v>44593</v>
      </c>
      <c r="AC126" s="306">
        <f t="shared" si="81"/>
        <v>44621</v>
      </c>
      <c r="AD126" s="306">
        <f t="shared" si="81"/>
        <v>44652</v>
      </c>
      <c r="AE126" s="306">
        <f t="shared" si="81"/>
        <v>44682</v>
      </c>
      <c r="AF126" s="306">
        <f t="shared" si="81"/>
        <v>44713</v>
      </c>
      <c r="AG126" s="306">
        <f t="shared" si="81"/>
        <v>44743</v>
      </c>
      <c r="AH126" s="306">
        <f t="shared" si="81"/>
        <v>44774</v>
      </c>
      <c r="AI126" s="306">
        <f t="shared" ref="AI126:BN126" si="82">AI92</f>
        <v>44805</v>
      </c>
      <c r="AJ126" s="306">
        <f t="shared" si="82"/>
        <v>44835</v>
      </c>
      <c r="AK126" s="306">
        <f t="shared" si="82"/>
        <v>44866</v>
      </c>
      <c r="AL126" s="306">
        <f t="shared" si="82"/>
        <v>44896</v>
      </c>
      <c r="AM126" s="306">
        <f t="shared" si="82"/>
        <v>44927</v>
      </c>
      <c r="AN126" s="306">
        <f t="shared" si="82"/>
        <v>44958</v>
      </c>
      <c r="AO126" s="306">
        <f t="shared" si="82"/>
        <v>44986</v>
      </c>
      <c r="AP126" s="306">
        <f t="shared" si="82"/>
        <v>45017</v>
      </c>
      <c r="AQ126" s="306">
        <f t="shared" si="82"/>
        <v>45047</v>
      </c>
      <c r="AR126" s="306">
        <f t="shared" si="82"/>
        <v>45078</v>
      </c>
      <c r="AS126" s="306">
        <f t="shared" si="82"/>
        <v>45108</v>
      </c>
      <c r="AT126" s="306">
        <f t="shared" si="82"/>
        <v>45139</v>
      </c>
      <c r="AU126" s="306">
        <f t="shared" si="82"/>
        <v>45170</v>
      </c>
      <c r="AV126" s="306">
        <f t="shared" si="82"/>
        <v>45200</v>
      </c>
      <c r="AW126" s="306">
        <f t="shared" si="82"/>
        <v>45231</v>
      </c>
      <c r="AX126" s="306">
        <f t="shared" si="82"/>
        <v>45261</v>
      </c>
      <c r="AY126" s="306">
        <f t="shared" si="82"/>
        <v>45292</v>
      </c>
      <c r="AZ126" s="306">
        <f t="shared" si="82"/>
        <v>45323</v>
      </c>
      <c r="BA126" s="306">
        <f t="shared" si="82"/>
        <v>45352</v>
      </c>
      <c r="BB126" s="306">
        <f t="shared" si="82"/>
        <v>45383</v>
      </c>
      <c r="BC126" s="306">
        <f t="shared" si="82"/>
        <v>45413</v>
      </c>
      <c r="BD126" s="306">
        <f t="shared" si="82"/>
        <v>45444</v>
      </c>
      <c r="BE126" s="306">
        <f t="shared" si="82"/>
        <v>45474</v>
      </c>
      <c r="BF126" s="306">
        <f t="shared" si="82"/>
        <v>45505</v>
      </c>
      <c r="BG126" s="306">
        <f t="shared" si="82"/>
        <v>45536</v>
      </c>
      <c r="BH126" s="306">
        <f t="shared" si="82"/>
        <v>45566</v>
      </c>
      <c r="BI126" s="306">
        <f t="shared" si="82"/>
        <v>45597</v>
      </c>
      <c r="BJ126" s="306">
        <f t="shared" si="82"/>
        <v>45627</v>
      </c>
      <c r="BK126" s="306">
        <f t="shared" si="82"/>
        <v>45658</v>
      </c>
      <c r="BL126" s="306">
        <f t="shared" si="82"/>
        <v>45689</v>
      </c>
      <c r="BM126" s="306">
        <f t="shared" si="82"/>
        <v>45717</v>
      </c>
      <c r="BN126" s="306">
        <f t="shared" si="82"/>
        <v>45748</v>
      </c>
      <c r="BO126" s="306">
        <f t="shared" ref="BO126:CH126" si="83">BO92</f>
        <v>45778</v>
      </c>
      <c r="BP126" s="306">
        <f t="shared" si="83"/>
        <v>45809</v>
      </c>
      <c r="BQ126" s="306">
        <f t="shared" si="83"/>
        <v>45839</v>
      </c>
      <c r="BR126" s="306">
        <f t="shared" si="83"/>
        <v>45870</v>
      </c>
      <c r="BS126" s="306">
        <f t="shared" si="83"/>
        <v>45901</v>
      </c>
      <c r="BT126" s="306">
        <f t="shared" si="83"/>
        <v>45931</v>
      </c>
      <c r="BU126" s="306">
        <f t="shared" si="83"/>
        <v>45962</v>
      </c>
      <c r="BV126" s="306">
        <f t="shared" si="83"/>
        <v>45992</v>
      </c>
      <c r="BW126" s="306">
        <f t="shared" si="83"/>
        <v>46023</v>
      </c>
      <c r="BX126" s="306">
        <f t="shared" si="83"/>
        <v>46054</v>
      </c>
      <c r="BY126" s="306">
        <f t="shared" si="83"/>
        <v>46082</v>
      </c>
      <c r="BZ126" s="306">
        <f t="shared" si="83"/>
        <v>46113</v>
      </c>
      <c r="CA126" s="306">
        <f t="shared" si="83"/>
        <v>46143</v>
      </c>
      <c r="CB126" s="306">
        <f t="shared" si="83"/>
        <v>46174</v>
      </c>
      <c r="CC126" s="306">
        <f t="shared" si="83"/>
        <v>46204</v>
      </c>
      <c r="CD126" s="306">
        <f t="shared" si="83"/>
        <v>46235</v>
      </c>
      <c r="CE126" s="306">
        <f t="shared" si="83"/>
        <v>46266</v>
      </c>
      <c r="CF126" s="306">
        <f t="shared" si="83"/>
        <v>46296</v>
      </c>
      <c r="CG126" s="306">
        <f t="shared" si="83"/>
        <v>46327</v>
      </c>
      <c r="CH126" s="307">
        <f t="shared" si="83"/>
        <v>46357</v>
      </c>
    </row>
    <row r="127" spans="1:86" ht="15" hidden="1" customHeight="1" x14ac:dyDescent="0.3">
      <c r="A127" s="561"/>
      <c r="B127" s="308" t="s">
        <v>141</v>
      </c>
      <c r="C127" s="125">
        <v>2.6380000000000002E-3</v>
      </c>
      <c r="D127" s="125">
        <v>2.977E-3</v>
      </c>
      <c r="E127" s="125">
        <v>2.4329999999999998E-3</v>
      </c>
      <c r="F127" s="387">
        <v>2.6919999999999999E-3</v>
      </c>
      <c r="G127" s="387">
        <v>3.6480000000000002E-3</v>
      </c>
      <c r="H127" s="387">
        <v>9.3989999999999994E-3</v>
      </c>
      <c r="I127" s="387">
        <v>8.6339999999999993E-3</v>
      </c>
      <c r="J127" s="387">
        <v>9.2370000000000004E-3</v>
      </c>
      <c r="K127" s="387">
        <v>8.4950000000000008E-3</v>
      </c>
      <c r="L127" s="387">
        <v>3.6459999999999999E-3</v>
      </c>
      <c r="M127" s="387">
        <v>3.6189999999999998E-3</v>
      </c>
      <c r="N127" s="387">
        <v>2.846E-3</v>
      </c>
      <c r="O127" s="387">
        <v>2.8530000000000001E-3</v>
      </c>
      <c r="P127" s="387">
        <v>2.9459999999999998E-3</v>
      </c>
      <c r="Q127" s="387">
        <v>3.101E-3</v>
      </c>
      <c r="R127" s="387">
        <v>2.6919999999999999E-3</v>
      </c>
      <c r="S127" s="387">
        <v>3.6480000000000002E-3</v>
      </c>
      <c r="T127" s="387">
        <v>9.3989999999999994E-3</v>
      </c>
      <c r="U127" s="387">
        <v>8.6339999999999993E-3</v>
      </c>
      <c r="V127" s="387">
        <v>9.2370000000000004E-3</v>
      </c>
      <c r="W127" s="387">
        <v>8.4950000000000008E-3</v>
      </c>
      <c r="X127" s="387">
        <v>3.6459999999999999E-3</v>
      </c>
      <c r="Y127" s="387">
        <v>3.6189999999999998E-3</v>
      </c>
      <c r="Z127" s="387">
        <v>2.846E-3</v>
      </c>
      <c r="AA127" s="387">
        <v>2.8530000000000001E-3</v>
      </c>
      <c r="AB127" s="387">
        <v>2.9459999999999998E-3</v>
      </c>
      <c r="AC127" s="387">
        <v>3.101E-3</v>
      </c>
      <c r="AD127" s="387">
        <v>2.6919999999999999E-3</v>
      </c>
      <c r="AE127" s="387">
        <v>3.6480000000000002E-3</v>
      </c>
      <c r="AF127" s="387">
        <v>9.3989999999999994E-3</v>
      </c>
      <c r="AG127" s="387">
        <v>8.6339999999999993E-3</v>
      </c>
      <c r="AH127" s="387">
        <v>9.2370000000000004E-3</v>
      </c>
      <c r="AI127" s="387">
        <v>8.4950000000000008E-3</v>
      </c>
      <c r="AJ127" s="387">
        <v>3.6459999999999999E-3</v>
      </c>
      <c r="AK127" s="387">
        <v>3.6189999999999998E-3</v>
      </c>
      <c r="AL127" s="387">
        <v>2.846E-3</v>
      </c>
      <c r="AM127" s="387">
        <v>2.8530000000000001E-3</v>
      </c>
      <c r="AN127" s="387">
        <v>2.9459999999999998E-3</v>
      </c>
      <c r="AO127" s="387">
        <v>3.101E-3</v>
      </c>
      <c r="AP127" s="387">
        <v>2.6919999999999999E-3</v>
      </c>
      <c r="AQ127" s="387">
        <v>3.6480000000000002E-3</v>
      </c>
      <c r="AR127" s="387">
        <v>9.3989999999999994E-3</v>
      </c>
      <c r="AS127" s="387">
        <v>8.6339999999999993E-3</v>
      </c>
      <c r="AT127" s="387">
        <v>9.2370000000000004E-3</v>
      </c>
      <c r="AU127" s="387">
        <v>8.4950000000000008E-3</v>
      </c>
      <c r="AV127" s="387">
        <v>3.6459999999999999E-3</v>
      </c>
      <c r="AW127" s="387">
        <v>3.6189999999999998E-3</v>
      </c>
      <c r="AX127" s="387">
        <v>2.846E-3</v>
      </c>
      <c r="AY127" s="387">
        <v>2.8530000000000001E-3</v>
      </c>
      <c r="AZ127" s="387">
        <v>2.9459999999999998E-3</v>
      </c>
      <c r="BA127" s="387">
        <v>3.101E-3</v>
      </c>
      <c r="BB127" s="387">
        <v>2.6919999999999999E-3</v>
      </c>
      <c r="BC127" s="387">
        <v>3.6480000000000002E-3</v>
      </c>
      <c r="BD127" s="387">
        <v>9.3989999999999994E-3</v>
      </c>
      <c r="BE127" s="387">
        <v>8.6339999999999993E-3</v>
      </c>
      <c r="BF127" s="387">
        <v>9.2370000000000004E-3</v>
      </c>
      <c r="BG127" s="387">
        <v>8.4950000000000008E-3</v>
      </c>
      <c r="BH127" s="387">
        <v>3.6459999999999999E-3</v>
      </c>
      <c r="BI127" s="387">
        <v>3.6189999999999998E-3</v>
      </c>
      <c r="BJ127" s="387">
        <v>2.846E-3</v>
      </c>
      <c r="BK127" s="387">
        <v>2.8530000000000001E-3</v>
      </c>
      <c r="BL127" s="387">
        <v>2.9459999999999998E-3</v>
      </c>
      <c r="BM127" s="387">
        <v>3.101E-3</v>
      </c>
      <c r="BN127" s="387">
        <v>2.6919999999999999E-3</v>
      </c>
      <c r="BO127" s="387">
        <v>3.6480000000000002E-3</v>
      </c>
      <c r="BP127" s="387">
        <v>9.3989999999999994E-3</v>
      </c>
      <c r="BQ127" s="387">
        <v>8.6339999999999993E-3</v>
      </c>
      <c r="BR127" s="387">
        <v>9.2370000000000004E-3</v>
      </c>
      <c r="BS127" s="387">
        <v>8.4950000000000008E-3</v>
      </c>
      <c r="BT127" s="387">
        <v>3.6459999999999999E-3</v>
      </c>
      <c r="BU127" s="387">
        <v>3.6189999999999998E-3</v>
      </c>
      <c r="BV127" s="387">
        <v>2.846E-3</v>
      </c>
      <c r="BW127" s="387">
        <v>2.8530000000000001E-3</v>
      </c>
      <c r="BX127" s="387">
        <v>2.9459999999999998E-3</v>
      </c>
      <c r="BY127" s="387">
        <v>3.101E-3</v>
      </c>
      <c r="BZ127" s="387">
        <v>2.6919999999999999E-3</v>
      </c>
      <c r="CA127" s="387">
        <v>3.6480000000000002E-3</v>
      </c>
      <c r="CB127" s="387">
        <v>9.3989999999999994E-3</v>
      </c>
      <c r="CC127" s="387">
        <v>8.6339999999999993E-3</v>
      </c>
      <c r="CD127" s="387">
        <v>9.2370000000000004E-3</v>
      </c>
      <c r="CE127" s="387">
        <v>8.4950000000000008E-3</v>
      </c>
      <c r="CF127" s="387">
        <v>3.6459999999999999E-3</v>
      </c>
      <c r="CG127" s="387">
        <v>3.6189999999999998E-3</v>
      </c>
      <c r="CH127" s="387">
        <v>2.846E-3</v>
      </c>
    </row>
    <row r="128" spans="1:86" hidden="1" x14ac:dyDescent="0.3">
      <c r="A128" s="561"/>
      <c r="B128" s="308" t="s">
        <v>59</v>
      </c>
      <c r="C128" s="125">
        <v>3.3400000000000001E-3</v>
      </c>
      <c r="D128" s="125">
        <v>4.1720000000000004E-3</v>
      </c>
      <c r="E128" s="125">
        <v>3.9909999999999998E-3</v>
      </c>
      <c r="F128" s="387">
        <v>2.826E-3</v>
      </c>
      <c r="G128" s="387">
        <v>6.0169999999999998E-3</v>
      </c>
      <c r="H128" s="387">
        <v>1.5726E-2</v>
      </c>
      <c r="I128" s="387">
        <v>1.3672E-2</v>
      </c>
      <c r="J128" s="387">
        <v>1.5037E-2</v>
      </c>
      <c r="K128" s="387">
        <v>1.5061E-2</v>
      </c>
      <c r="L128" s="387">
        <v>3.7230000000000002E-3</v>
      </c>
      <c r="M128" s="387">
        <v>4.4580000000000002E-3</v>
      </c>
      <c r="N128" s="387">
        <v>3.1909999999999998E-3</v>
      </c>
      <c r="O128" s="387">
        <v>3.5509999999999999E-3</v>
      </c>
      <c r="P128" s="387">
        <v>4.0660000000000002E-3</v>
      </c>
      <c r="Q128" s="387">
        <v>4.7829999999999999E-3</v>
      </c>
      <c r="R128" s="387">
        <v>2.826E-3</v>
      </c>
      <c r="S128" s="387">
        <v>6.0169999999999998E-3</v>
      </c>
      <c r="T128" s="387">
        <v>1.5726E-2</v>
      </c>
      <c r="U128" s="387">
        <v>1.3672E-2</v>
      </c>
      <c r="V128" s="387">
        <v>1.5037E-2</v>
      </c>
      <c r="W128" s="387">
        <v>1.5061E-2</v>
      </c>
      <c r="X128" s="387">
        <v>3.7230000000000002E-3</v>
      </c>
      <c r="Y128" s="387">
        <v>4.4580000000000002E-3</v>
      </c>
      <c r="Z128" s="387">
        <v>3.1909999999999998E-3</v>
      </c>
      <c r="AA128" s="387">
        <v>3.5509999999999999E-3</v>
      </c>
      <c r="AB128" s="387">
        <v>4.0660000000000002E-3</v>
      </c>
      <c r="AC128" s="387">
        <v>4.7829999999999999E-3</v>
      </c>
      <c r="AD128" s="387">
        <v>2.826E-3</v>
      </c>
      <c r="AE128" s="387">
        <v>6.0169999999999998E-3</v>
      </c>
      <c r="AF128" s="387">
        <v>1.5726E-2</v>
      </c>
      <c r="AG128" s="387">
        <v>1.3672E-2</v>
      </c>
      <c r="AH128" s="387">
        <v>1.5037E-2</v>
      </c>
      <c r="AI128" s="387">
        <v>1.5061E-2</v>
      </c>
      <c r="AJ128" s="387">
        <v>3.7230000000000002E-3</v>
      </c>
      <c r="AK128" s="387">
        <v>4.4580000000000002E-3</v>
      </c>
      <c r="AL128" s="387">
        <v>3.1909999999999998E-3</v>
      </c>
      <c r="AM128" s="387">
        <v>3.5509999999999999E-3</v>
      </c>
      <c r="AN128" s="387">
        <v>4.0660000000000002E-3</v>
      </c>
      <c r="AO128" s="387">
        <v>4.7829999999999999E-3</v>
      </c>
      <c r="AP128" s="387">
        <v>2.826E-3</v>
      </c>
      <c r="AQ128" s="387">
        <v>6.0169999999999998E-3</v>
      </c>
      <c r="AR128" s="387">
        <v>1.5726E-2</v>
      </c>
      <c r="AS128" s="387">
        <v>1.3672E-2</v>
      </c>
      <c r="AT128" s="387">
        <v>1.5037E-2</v>
      </c>
      <c r="AU128" s="387">
        <v>1.5061E-2</v>
      </c>
      <c r="AV128" s="387">
        <v>3.7230000000000002E-3</v>
      </c>
      <c r="AW128" s="387">
        <v>4.4580000000000002E-3</v>
      </c>
      <c r="AX128" s="387">
        <v>3.1909999999999998E-3</v>
      </c>
      <c r="AY128" s="387">
        <v>3.5509999999999999E-3</v>
      </c>
      <c r="AZ128" s="387">
        <v>4.0660000000000002E-3</v>
      </c>
      <c r="BA128" s="387">
        <v>4.7829999999999999E-3</v>
      </c>
      <c r="BB128" s="387">
        <v>2.826E-3</v>
      </c>
      <c r="BC128" s="387">
        <v>6.0169999999999998E-3</v>
      </c>
      <c r="BD128" s="387">
        <v>1.5726E-2</v>
      </c>
      <c r="BE128" s="387">
        <v>1.3672E-2</v>
      </c>
      <c r="BF128" s="387">
        <v>1.5037E-2</v>
      </c>
      <c r="BG128" s="387">
        <v>1.5061E-2</v>
      </c>
      <c r="BH128" s="387">
        <v>3.7230000000000002E-3</v>
      </c>
      <c r="BI128" s="387">
        <v>4.4580000000000002E-3</v>
      </c>
      <c r="BJ128" s="387">
        <v>3.1909999999999998E-3</v>
      </c>
      <c r="BK128" s="387">
        <v>3.5509999999999999E-3</v>
      </c>
      <c r="BL128" s="387">
        <v>4.0660000000000002E-3</v>
      </c>
      <c r="BM128" s="387">
        <v>4.7829999999999999E-3</v>
      </c>
      <c r="BN128" s="387">
        <v>2.826E-3</v>
      </c>
      <c r="BO128" s="387">
        <v>6.0169999999999998E-3</v>
      </c>
      <c r="BP128" s="387">
        <v>1.5726E-2</v>
      </c>
      <c r="BQ128" s="387">
        <v>1.3672E-2</v>
      </c>
      <c r="BR128" s="387">
        <v>1.5037E-2</v>
      </c>
      <c r="BS128" s="387">
        <v>1.5061E-2</v>
      </c>
      <c r="BT128" s="387">
        <v>3.7230000000000002E-3</v>
      </c>
      <c r="BU128" s="387">
        <v>4.4580000000000002E-3</v>
      </c>
      <c r="BV128" s="387">
        <v>3.1909999999999998E-3</v>
      </c>
      <c r="BW128" s="387">
        <v>3.5509999999999999E-3</v>
      </c>
      <c r="BX128" s="387">
        <v>4.0660000000000002E-3</v>
      </c>
      <c r="BY128" s="387">
        <v>4.7829999999999999E-3</v>
      </c>
      <c r="BZ128" s="387">
        <v>2.826E-3</v>
      </c>
      <c r="CA128" s="387">
        <v>6.0169999999999998E-3</v>
      </c>
      <c r="CB128" s="387">
        <v>1.5726E-2</v>
      </c>
      <c r="CC128" s="387">
        <v>1.3672E-2</v>
      </c>
      <c r="CD128" s="387">
        <v>1.5037E-2</v>
      </c>
      <c r="CE128" s="387">
        <v>1.5061E-2</v>
      </c>
      <c r="CF128" s="387">
        <v>3.7230000000000002E-3</v>
      </c>
      <c r="CG128" s="387">
        <v>4.4580000000000002E-3</v>
      </c>
      <c r="CH128" s="387">
        <v>3.1909999999999998E-3</v>
      </c>
    </row>
    <row r="129" spans="1:86" hidden="1" x14ac:dyDescent="0.3">
      <c r="A129" s="561"/>
      <c r="B129" s="308" t="s">
        <v>142</v>
      </c>
      <c r="C129" s="125">
        <v>2.8059999999999999E-3</v>
      </c>
      <c r="D129" s="125">
        <v>2.9840000000000001E-3</v>
      </c>
      <c r="E129" s="125">
        <v>2.4299999999999999E-3</v>
      </c>
      <c r="F129" s="387">
        <v>3.6800000000000001E-3</v>
      </c>
      <c r="G129" s="387">
        <v>4.326E-3</v>
      </c>
      <c r="H129" s="387">
        <v>1.1368E-2</v>
      </c>
      <c r="I129" s="387">
        <v>1.0385E-2</v>
      </c>
      <c r="J129" s="387">
        <v>1.1174999999999999E-2</v>
      </c>
      <c r="K129" s="387">
        <v>1.0097E-2</v>
      </c>
      <c r="L129" s="387">
        <v>4.3080000000000002E-3</v>
      </c>
      <c r="M129" s="387">
        <v>3.9639999999999996E-3</v>
      </c>
      <c r="N129" s="387">
        <v>3.1110000000000001E-3</v>
      </c>
      <c r="O129" s="387">
        <v>3.0200000000000001E-3</v>
      </c>
      <c r="P129" s="387">
        <v>2.9520000000000002E-3</v>
      </c>
      <c r="Q129" s="387">
        <v>3.0969999999999999E-3</v>
      </c>
      <c r="R129" s="387">
        <v>3.6800000000000001E-3</v>
      </c>
      <c r="S129" s="387">
        <v>4.326E-3</v>
      </c>
      <c r="T129" s="387">
        <v>1.1368E-2</v>
      </c>
      <c r="U129" s="387">
        <v>1.0385E-2</v>
      </c>
      <c r="V129" s="387">
        <v>1.1174999999999999E-2</v>
      </c>
      <c r="W129" s="387">
        <v>1.0097E-2</v>
      </c>
      <c r="X129" s="387">
        <v>4.3080000000000002E-3</v>
      </c>
      <c r="Y129" s="387">
        <v>3.9639999999999996E-3</v>
      </c>
      <c r="Z129" s="387">
        <v>3.1110000000000001E-3</v>
      </c>
      <c r="AA129" s="387">
        <v>3.0200000000000001E-3</v>
      </c>
      <c r="AB129" s="387">
        <v>2.9520000000000002E-3</v>
      </c>
      <c r="AC129" s="387">
        <v>3.0969999999999999E-3</v>
      </c>
      <c r="AD129" s="387">
        <v>3.6800000000000001E-3</v>
      </c>
      <c r="AE129" s="387">
        <v>4.326E-3</v>
      </c>
      <c r="AF129" s="387">
        <v>1.1368E-2</v>
      </c>
      <c r="AG129" s="387">
        <v>1.0385E-2</v>
      </c>
      <c r="AH129" s="387">
        <v>1.1174999999999999E-2</v>
      </c>
      <c r="AI129" s="387">
        <v>1.0097E-2</v>
      </c>
      <c r="AJ129" s="387">
        <v>4.3080000000000002E-3</v>
      </c>
      <c r="AK129" s="387">
        <v>3.9639999999999996E-3</v>
      </c>
      <c r="AL129" s="387">
        <v>3.1110000000000001E-3</v>
      </c>
      <c r="AM129" s="387">
        <v>3.0200000000000001E-3</v>
      </c>
      <c r="AN129" s="387">
        <v>2.9520000000000002E-3</v>
      </c>
      <c r="AO129" s="387">
        <v>3.0969999999999999E-3</v>
      </c>
      <c r="AP129" s="387">
        <v>3.6800000000000001E-3</v>
      </c>
      <c r="AQ129" s="387">
        <v>4.326E-3</v>
      </c>
      <c r="AR129" s="387">
        <v>1.1368E-2</v>
      </c>
      <c r="AS129" s="387">
        <v>1.0385E-2</v>
      </c>
      <c r="AT129" s="387">
        <v>1.1174999999999999E-2</v>
      </c>
      <c r="AU129" s="387">
        <v>1.0097E-2</v>
      </c>
      <c r="AV129" s="387">
        <v>4.3080000000000002E-3</v>
      </c>
      <c r="AW129" s="387">
        <v>3.9639999999999996E-3</v>
      </c>
      <c r="AX129" s="387">
        <v>3.1110000000000001E-3</v>
      </c>
      <c r="AY129" s="387">
        <v>3.0200000000000001E-3</v>
      </c>
      <c r="AZ129" s="387">
        <v>2.9520000000000002E-3</v>
      </c>
      <c r="BA129" s="387">
        <v>3.0969999999999999E-3</v>
      </c>
      <c r="BB129" s="387">
        <v>3.6800000000000001E-3</v>
      </c>
      <c r="BC129" s="387">
        <v>4.326E-3</v>
      </c>
      <c r="BD129" s="387">
        <v>1.1368E-2</v>
      </c>
      <c r="BE129" s="387">
        <v>1.0385E-2</v>
      </c>
      <c r="BF129" s="387">
        <v>1.1174999999999999E-2</v>
      </c>
      <c r="BG129" s="387">
        <v>1.0097E-2</v>
      </c>
      <c r="BH129" s="387">
        <v>4.3080000000000002E-3</v>
      </c>
      <c r="BI129" s="387">
        <v>3.9639999999999996E-3</v>
      </c>
      <c r="BJ129" s="387">
        <v>3.1110000000000001E-3</v>
      </c>
      <c r="BK129" s="387">
        <v>3.0200000000000001E-3</v>
      </c>
      <c r="BL129" s="387">
        <v>2.9520000000000002E-3</v>
      </c>
      <c r="BM129" s="387">
        <v>3.0969999999999999E-3</v>
      </c>
      <c r="BN129" s="387">
        <v>3.6800000000000001E-3</v>
      </c>
      <c r="BO129" s="387">
        <v>4.326E-3</v>
      </c>
      <c r="BP129" s="387">
        <v>1.1368E-2</v>
      </c>
      <c r="BQ129" s="387">
        <v>1.0385E-2</v>
      </c>
      <c r="BR129" s="387">
        <v>1.1174999999999999E-2</v>
      </c>
      <c r="BS129" s="387">
        <v>1.0097E-2</v>
      </c>
      <c r="BT129" s="387">
        <v>4.3080000000000002E-3</v>
      </c>
      <c r="BU129" s="387">
        <v>3.9639999999999996E-3</v>
      </c>
      <c r="BV129" s="387">
        <v>3.1110000000000001E-3</v>
      </c>
      <c r="BW129" s="387">
        <v>3.0200000000000001E-3</v>
      </c>
      <c r="BX129" s="387">
        <v>2.9520000000000002E-3</v>
      </c>
      <c r="BY129" s="387">
        <v>3.0969999999999999E-3</v>
      </c>
      <c r="BZ129" s="387">
        <v>3.6800000000000001E-3</v>
      </c>
      <c r="CA129" s="387">
        <v>4.326E-3</v>
      </c>
      <c r="CB129" s="387">
        <v>1.1368E-2</v>
      </c>
      <c r="CC129" s="387">
        <v>1.0385E-2</v>
      </c>
      <c r="CD129" s="387">
        <v>1.1174999999999999E-2</v>
      </c>
      <c r="CE129" s="387">
        <v>1.0097E-2</v>
      </c>
      <c r="CF129" s="387">
        <v>4.3080000000000002E-3</v>
      </c>
      <c r="CG129" s="387">
        <v>3.9639999999999996E-3</v>
      </c>
      <c r="CH129" s="387">
        <v>3.1110000000000001E-3</v>
      </c>
    </row>
    <row r="130" spans="1:86" hidden="1" x14ac:dyDescent="0.3">
      <c r="A130" s="561"/>
      <c r="B130" s="308" t="s">
        <v>60</v>
      </c>
      <c r="C130" s="125">
        <v>0</v>
      </c>
      <c r="D130" s="125">
        <v>0</v>
      </c>
      <c r="E130" s="125">
        <v>0</v>
      </c>
      <c r="F130" s="387">
        <v>4.2690000000000002E-3</v>
      </c>
      <c r="G130" s="387">
        <v>8.5869999999999991E-3</v>
      </c>
      <c r="H130" s="387">
        <v>1.6046000000000001E-2</v>
      </c>
      <c r="I130" s="387">
        <v>1.3816E-2</v>
      </c>
      <c r="J130" s="387">
        <v>1.5232000000000001E-2</v>
      </c>
      <c r="K130" s="387">
        <v>1.6389999999999998E-2</v>
      </c>
      <c r="L130" s="387">
        <v>4.6680000000000003E-3</v>
      </c>
      <c r="M130" s="387">
        <v>0</v>
      </c>
      <c r="N130" s="387">
        <v>0</v>
      </c>
      <c r="O130" s="387">
        <v>0</v>
      </c>
      <c r="P130" s="387">
        <v>0</v>
      </c>
      <c r="Q130" s="387">
        <v>0</v>
      </c>
      <c r="R130" s="387">
        <v>4.2690000000000002E-3</v>
      </c>
      <c r="S130" s="387">
        <v>8.5869999999999991E-3</v>
      </c>
      <c r="T130" s="387">
        <v>1.6046000000000001E-2</v>
      </c>
      <c r="U130" s="387">
        <v>1.3816E-2</v>
      </c>
      <c r="V130" s="387">
        <v>1.5232000000000001E-2</v>
      </c>
      <c r="W130" s="387">
        <v>1.6389999999999998E-2</v>
      </c>
      <c r="X130" s="387">
        <v>4.6680000000000003E-3</v>
      </c>
      <c r="Y130" s="387">
        <v>0</v>
      </c>
      <c r="Z130" s="387">
        <v>0</v>
      </c>
      <c r="AA130" s="387">
        <v>0</v>
      </c>
      <c r="AB130" s="387">
        <v>0</v>
      </c>
      <c r="AC130" s="387">
        <v>0</v>
      </c>
      <c r="AD130" s="387">
        <v>4.2690000000000002E-3</v>
      </c>
      <c r="AE130" s="387">
        <v>8.5869999999999991E-3</v>
      </c>
      <c r="AF130" s="387">
        <v>1.6046000000000001E-2</v>
      </c>
      <c r="AG130" s="387">
        <v>1.3816E-2</v>
      </c>
      <c r="AH130" s="387">
        <v>1.5232000000000001E-2</v>
      </c>
      <c r="AI130" s="387">
        <v>1.6389999999999998E-2</v>
      </c>
      <c r="AJ130" s="387">
        <v>4.6680000000000003E-3</v>
      </c>
      <c r="AK130" s="387">
        <v>0</v>
      </c>
      <c r="AL130" s="387">
        <v>0</v>
      </c>
      <c r="AM130" s="387">
        <v>0</v>
      </c>
      <c r="AN130" s="387">
        <v>0</v>
      </c>
      <c r="AO130" s="387">
        <v>0</v>
      </c>
      <c r="AP130" s="387">
        <v>4.2690000000000002E-3</v>
      </c>
      <c r="AQ130" s="387">
        <v>8.5869999999999991E-3</v>
      </c>
      <c r="AR130" s="387">
        <v>1.6046000000000001E-2</v>
      </c>
      <c r="AS130" s="387">
        <v>1.3816E-2</v>
      </c>
      <c r="AT130" s="387">
        <v>1.5232000000000001E-2</v>
      </c>
      <c r="AU130" s="387">
        <v>1.6389999999999998E-2</v>
      </c>
      <c r="AV130" s="387">
        <v>4.6680000000000003E-3</v>
      </c>
      <c r="AW130" s="387">
        <v>0</v>
      </c>
      <c r="AX130" s="387">
        <v>0</v>
      </c>
      <c r="AY130" s="387">
        <v>0</v>
      </c>
      <c r="AZ130" s="387">
        <v>0</v>
      </c>
      <c r="BA130" s="387">
        <v>0</v>
      </c>
      <c r="BB130" s="387">
        <v>4.2690000000000002E-3</v>
      </c>
      <c r="BC130" s="387">
        <v>8.5869999999999991E-3</v>
      </c>
      <c r="BD130" s="387">
        <v>1.6046000000000001E-2</v>
      </c>
      <c r="BE130" s="387">
        <v>1.3816E-2</v>
      </c>
      <c r="BF130" s="387">
        <v>1.5232000000000001E-2</v>
      </c>
      <c r="BG130" s="387">
        <v>1.6389999999999998E-2</v>
      </c>
      <c r="BH130" s="387">
        <v>4.6680000000000003E-3</v>
      </c>
      <c r="BI130" s="387">
        <v>0</v>
      </c>
      <c r="BJ130" s="387">
        <v>0</v>
      </c>
      <c r="BK130" s="387">
        <v>0</v>
      </c>
      <c r="BL130" s="387">
        <v>0</v>
      </c>
      <c r="BM130" s="387">
        <v>0</v>
      </c>
      <c r="BN130" s="387">
        <v>4.2690000000000002E-3</v>
      </c>
      <c r="BO130" s="387">
        <v>8.5869999999999991E-3</v>
      </c>
      <c r="BP130" s="387">
        <v>1.6046000000000001E-2</v>
      </c>
      <c r="BQ130" s="387">
        <v>1.3816E-2</v>
      </c>
      <c r="BR130" s="387">
        <v>1.5232000000000001E-2</v>
      </c>
      <c r="BS130" s="387">
        <v>1.6389999999999998E-2</v>
      </c>
      <c r="BT130" s="387">
        <v>4.6680000000000003E-3</v>
      </c>
      <c r="BU130" s="387">
        <v>0</v>
      </c>
      <c r="BV130" s="387">
        <v>0</v>
      </c>
      <c r="BW130" s="387">
        <v>0</v>
      </c>
      <c r="BX130" s="387">
        <v>0</v>
      </c>
      <c r="BY130" s="387">
        <v>0</v>
      </c>
      <c r="BZ130" s="387">
        <v>4.2690000000000002E-3</v>
      </c>
      <c r="CA130" s="387">
        <v>8.5869999999999991E-3</v>
      </c>
      <c r="CB130" s="387">
        <v>1.6046000000000001E-2</v>
      </c>
      <c r="CC130" s="387">
        <v>1.3816E-2</v>
      </c>
      <c r="CD130" s="387">
        <v>1.5232000000000001E-2</v>
      </c>
      <c r="CE130" s="387">
        <v>1.6389999999999998E-2</v>
      </c>
      <c r="CF130" s="387">
        <v>4.6680000000000003E-3</v>
      </c>
      <c r="CG130" s="387">
        <v>0</v>
      </c>
      <c r="CH130" s="387">
        <v>0</v>
      </c>
    </row>
    <row r="131" spans="1:86" hidden="1" x14ac:dyDescent="0.3">
      <c r="A131" s="561"/>
      <c r="B131" s="308" t="s">
        <v>143</v>
      </c>
      <c r="C131" s="125">
        <v>0</v>
      </c>
      <c r="D131" s="125">
        <v>0</v>
      </c>
      <c r="E131" s="125">
        <v>0</v>
      </c>
      <c r="F131" s="387">
        <v>4.0099999999999999E-4</v>
      </c>
      <c r="G131" s="387">
        <v>7.2000000000000002E-5</v>
      </c>
      <c r="H131" s="387">
        <v>1.6699999999999999E-4</v>
      </c>
      <c r="I131" s="387">
        <v>1.6100000000000001E-4</v>
      </c>
      <c r="J131" s="387">
        <v>1.66E-4</v>
      </c>
      <c r="K131" s="387">
        <v>1.6899999999999999E-4</v>
      </c>
      <c r="L131" s="387">
        <v>6.0999999999999999E-5</v>
      </c>
      <c r="M131" s="387">
        <v>5.7000000000000003E-5</v>
      </c>
      <c r="N131" s="387">
        <v>5.7000000000000003E-5</v>
      </c>
      <c r="O131" s="387">
        <v>5.0000000000000004E-6</v>
      </c>
      <c r="P131" s="387">
        <v>3.0000000000000001E-6</v>
      </c>
      <c r="Q131" s="387">
        <v>3.9999999999999998E-6</v>
      </c>
      <c r="R131" s="387">
        <v>4.0099999999999999E-4</v>
      </c>
      <c r="S131" s="387">
        <v>7.2000000000000002E-5</v>
      </c>
      <c r="T131" s="387">
        <v>1.6699999999999999E-4</v>
      </c>
      <c r="U131" s="387">
        <v>1.6100000000000001E-4</v>
      </c>
      <c r="V131" s="387">
        <v>1.66E-4</v>
      </c>
      <c r="W131" s="387">
        <v>1.6899999999999999E-4</v>
      </c>
      <c r="X131" s="387">
        <v>6.0999999999999999E-5</v>
      </c>
      <c r="Y131" s="387">
        <v>5.7000000000000003E-5</v>
      </c>
      <c r="Z131" s="387">
        <v>5.7000000000000003E-5</v>
      </c>
      <c r="AA131" s="387">
        <v>5.0000000000000004E-6</v>
      </c>
      <c r="AB131" s="387">
        <v>3.0000000000000001E-6</v>
      </c>
      <c r="AC131" s="387">
        <v>3.9999999999999998E-6</v>
      </c>
      <c r="AD131" s="387">
        <v>4.0099999999999999E-4</v>
      </c>
      <c r="AE131" s="387">
        <v>7.2000000000000002E-5</v>
      </c>
      <c r="AF131" s="387">
        <v>1.6699999999999999E-4</v>
      </c>
      <c r="AG131" s="387">
        <v>1.6100000000000001E-4</v>
      </c>
      <c r="AH131" s="387">
        <v>1.66E-4</v>
      </c>
      <c r="AI131" s="387">
        <v>1.6899999999999999E-4</v>
      </c>
      <c r="AJ131" s="387">
        <v>6.0999999999999999E-5</v>
      </c>
      <c r="AK131" s="387">
        <v>5.7000000000000003E-5</v>
      </c>
      <c r="AL131" s="387">
        <v>5.7000000000000003E-5</v>
      </c>
      <c r="AM131" s="387">
        <v>5.0000000000000004E-6</v>
      </c>
      <c r="AN131" s="387">
        <v>3.0000000000000001E-6</v>
      </c>
      <c r="AO131" s="387">
        <v>3.9999999999999998E-6</v>
      </c>
      <c r="AP131" s="387">
        <v>4.0099999999999999E-4</v>
      </c>
      <c r="AQ131" s="387">
        <v>7.2000000000000002E-5</v>
      </c>
      <c r="AR131" s="387">
        <v>1.6699999999999999E-4</v>
      </c>
      <c r="AS131" s="387">
        <v>1.6100000000000001E-4</v>
      </c>
      <c r="AT131" s="387">
        <v>1.66E-4</v>
      </c>
      <c r="AU131" s="387">
        <v>1.6899999999999999E-4</v>
      </c>
      <c r="AV131" s="387">
        <v>6.0999999999999999E-5</v>
      </c>
      <c r="AW131" s="387">
        <v>5.7000000000000003E-5</v>
      </c>
      <c r="AX131" s="387">
        <v>5.7000000000000003E-5</v>
      </c>
      <c r="AY131" s="387">
        <v>5.0000000000000004E-6</v>
      </c>
      <c r="AZ131" s="387">
        <v>3.0000000000000001E-6</v>
      </c>
      <c r="BA131" s="387">
        <v>3.9999999999999998E-6</v>
      </c>
      <c r="BB131" s="387">
        <v>4.0099999999999999E-4</v>
      </c>
      <c r="BC131" s="387">
        <v>7.2000000000000002E-5</v>
      </c>
      <c r="BD131" s="387">
        <v>1.6699999999999999E-4</v>
      </c>
      <c r="BE131" s="387">
        <v>1.6100000000000001E-4</v>
      </c>
      <c r="BF131" s="387">
        <v>1.66E-4</v>
      </c>
      <c r="BG131" s="387">
        <v>1.6899999999999999E-4</v>
      </c>
      <c r="BH131" s="387">
        <v>6.0999999999999999E-5</v>
      </c>
      <c r="BI131" s="387">
        <v>5.7000000000000003E-5</v>
      </c>
      <c r="BJ131" s="387">
        <v>5.7000000000000003E-5</v>
      </c>
      <c r="BK131" s="387">
        <v>5.0000000000000004E-6</v>
      </c>
      <c r="BL131" s="387">
        <v>3.0000000000000001E-6</v>
      </c>
      <c r="BM131" s="387">
        <v>3.9999999999999998E-6</v>
      </c>
      <c r="BN131" s="387">
        <v>4.0099999999999999E-4</v>
      </c>
      <c r="BO131" s="387">
        <v>7.2000000000000002E-5</v>
      </c>
      <c r="BP131" s="387">
        <v>1.6699999999999999E-4</v>
      </c>
      <c r="BQ131" s="387">
        <v>1.6100000000000001E-4</v>
      </c>
      <c r="BR131" s="387">
        <v>1.66E-4</v>
      </c>
      <c r="BS131" s="387">
        <v>1.6899999999999999E-4</v>
      </c>
      <c r="BT131" s="387">
        <v>6.0999999999999999E-5</v>
      </c>
      <c r="BU131" s="387">
        <v>5.7000000000000003E-5</v>
      </c>
      <c r="BV131" s="387">
        <v>5.7000000000000003E-5</v>
      </c>
      <c r="BW131" s="387">
        <v>5.0000000000000004E-6</v>
      </c>
      <c r="BX131" s="387">
        <v>3.0000000000000001E-6</v>
      </c>
      <c r="BY131" s="387">
        <v>3.9999999999999998E-6</v>
      </c>
      <c r="BZ131" s="387">
        <v>4.0099999999999999E-4</v>
      </c>
      <c r="CA131" s="387">
        <v>7.2000000000000002E-5</v>
      </c>
      <c r="CB131" s="387">
        <v>1.6699999999999999E-4</v>
      </c>
      <c r="CC131" s="387">
        <v>1.6100000000000001E-4</v>
      </c>
      <c r="CD131" s="387">
        <v>1.66E-4</v>
      </c>
      <c r="CE131" s="387">
        <v>1.6899999999999999E-4</v>
      </c>
      <c r="CF131" s="387">
        <v>6.0999999999999999E-5</v>
      </c>
      <c r="CG131" s="387">
        <v>5.7000000000000003E-5</v>
      </c>
      <c r="CH131" s="387">
        <v>5.7000000000000003E-5</v>
      </c>
    </row>
    <row r="132" spans="1:86" hidden="1" x14ac:dyDescent="0.3">
      <c r="A132" s="561"/>
      <c r="B132" s="309" t="s">
        <v>62</v>
      </c>
      <c r="C132" s="125">
        <v>3.3400000000000001E-3</v>
      </c>
      <c r="D132" s="125">
        <v>4.1780000000000003E-3</v>
      </c>
      <c r="E132" s="125">
        <v>4.1510000000000002E-3</v>
      </c>
      <c r="F132" s="387">
        <v>3.7559999999999998E-3</v>
      </c>
      <c r="G132" s="387">
        <v>3.1979999999999999E-3</v>
      </c>
      <c r="H132" s="387">
        <v>0</v>
      </c>
      <c r="I132" s="387">
        <v>0</v>
      </c>
      <c r="J132" s="387">
        <v>0</v>
      </c>
      <c r="K132" s="387">
        <v>9.3019999999999995E-3</v>
      </c>
      <c r="L132" s="387">
        <v>4.45E-3</v>
      </c>
      <c r="M132" s="387">
        <v>4.6759999999999996E-3</v>
      </c>
      <c r="N132" s="387">
        <v>3.1930000000000001E-3</v>
      </c>
      <c r="O132" s="387">
        <v>3.5509999999999999E-3</v>
      </c>
      <c r="P132" s="387">
        <v>4.0720000000000001E-3</v>
      </c>
      <c r="Q132" s="387">
        <v>4.9550000000000002E-3</v>
      </c>
      <c r="R132" s="387">
        <v>3.7559999999999998E-3</v>
      </c>
      <c r="S132" s="387">
        <v>3.1979999999999999E-3</v>
      </c>
      <c r="T132" s="387">
        <v>0</v>
      </c>
      <c r="U132" s="387">
        <v>0</v>
      </c>
      <c r="V132" s="387">
        <v>0</v>
      </c>
      <c r="W132" s="387">
        <v>9.3019999999999995E-3</v>
      </c>
      <c r="X132" s="387">
        <v>4.45E-3</v>
      </c>
      <c r="Y132" s="387">
        <v>4.6759999999999996E-3</v>
      </c>
      <c r="Z132" s="387">
        <v>3.1930000000000001E-3</v>
      </c>
      <c r="AA132" s="387">
        <v>3.5509999999999999E-3</v>
      </c>
      <c r="AB132" s="387">
        <v>4.0720000000000001E-3</v>
      </c>
      <c r="AC132" s="387">
        <v>4.9550000000000002E-3</v>
      </c>
      <c r="AD132" s="387">
        <v>3.7559999999999998E-3</v>
      </c>
      <c r="AE132" s="387">
        <v>3.1979999999999999E-3</v>
      </c>
      <c r="AF132" s="387">
        <v>0</v>
      </c>
      <c r="AG132" s="387">
        <v>0</v>
      </c>
      <c r="AH132" s="387">
        <v>0</v>
      </c>
      <c r="AI132" s="387">
        <v>9.3019999999999995E-3</v>
      </c>
      <c r="AJ132" s="387">
        <v>4.45E-3</v>
      </c>
      <c r="AK132" s="387">
        <v>4.6759999999999996E-3</v>
      </c>
      <c r="AL132" s="387">
        <v>3.1930000000000001E-3</v>
      </c>
      <c r="AM132" s="387">
        <v>3.5509999999999999E-3</v>
      </c>
      <c r="AN132" s="387">
        <v>4.0720000000000001E-3</v>
      </c>
      <c r="AO132" s="387">
        <v>4.9550000000000002E-3</v>
      </c>
      <c r="AP132" s="387">
        <v>3.7559999999999998E-3</v>
      </c>
      <c r="AQ132" s="387">
        <v>3.1979999999999999E-3</v>
      </c>
      <c r="AR132" s="387">
        <v>0</v>
      </c>
      <c r="AS132" s="387">
        <v>0</v>
      </c>
      <c r="AT132" s="387">
        <v>0</v>
      </c>
      <c r="AU132" s="387">
        <v>9.3019999999999995E-3</v>
      </c>
      <c r="AV132" s="387">
        <v>4.45E-3</v>
      </c>
      <c r="AW132" s="387">
        <v>4.6759999999999996E-3</v>
      </c>
      <c r="AX132" s="387">
        <v>3.1930000000000001E-3</v>
      </c>
      <c r="AY132" s="387">
        <v>3.5509999999999999E-3</v>
      </c>
      <c r="AZ132" s="387">
        <v>4.0720000000000001E-3</v>
      </c>
      <c r="BA132" s="387">
        <v>4.9550000000000002E-3</v>
      </c>
      <c r="BB132" s="387">
        <v>3.7559999999999998E-3</v>
      </c>
      <c r="BC132" s="387">
        <v>3.1979999999999999E-3</v>
      </c>
      <c r="BD132" s="387">
        <v>0</v>
      </c>
      <c r="BE132" s="387">
        <v>0</v>
      </c>
      <c r="BF132" s="387">
        <v>0</v>
      </c>
      <c r="BG132" s="387">
        <v>9.3019999999999995E-3</v>
      </c>
      <c r="BH132" s="387">
        <v>4.45E-3</v>
      </c>
      <c r="BI132" s="387">
        <v>4.6759999999999996E-3</v>
      </c>
      <c r="BJ132" s="387">
        <v>3.1930000000000001E-3</v>
      </c>
      <c r="BK132" s="387">
        <v>3.5509999999999999E-3</v>
      </c>
      <c r="BL132" s="387">
        <v>4.0720000000000001E-3</v>
      </c>
      <c r="BM132" s="387">
        <v>4.9550000000000002E-3</v>
      </c>
      <c r="BN132" s="387">
        <v>3.7559999999999998E-3</v>
      </c>
      <c r="BO132" s="387">
        <v>3.1979999999999999E-3</v>
      </c>
      <c r="BP132" s="387">
        <v>0</v>
      </c>
      <c r="BQ132" s="387">
        <v>0</v>
      </c>
      <c r="BR132" s="387">
        <v>0</v>
      </c>
      <c r="BS132" s="387">
        <v>9.3019999999999995E-3</v>
      </c>
      <c r="BT132" s="387">
        <v>4.45E-3</v>
      </c>
      <c r="BU132" s="387">
        <v>4.6759999999999996E-3</v>
      </c>
      <c r="BV132" s="387">
        <v>3.1930000000000001E-3</v>
      </c>
      <c r="BW132" s="387">
        <v>3.5509999999999999E-3</v>
      </c>
      <c r="BX132" s="387">
        <v>4.0720000000000001E-3</v>
      </c>
      <c r="BY132" s="387">
        <v>4.9550000000000002E-3</v>
      </c>
      <c r="BZ132" s="387">
        <v>3.7559999999999998E-3</v>
      </c>
      <c r="CA132" s="387">
        <v>3.1979999999999999E-3</v>
      </c>
      <c r="CB132" s="387">
        <v>0</v>
      </c>
      <c r="CC132" s="387">
        <v>0</v>
      </c>
      <c r="CD132" s="387">
        <v>0</v>
      </c>
      <c r="CE132" s="387">
        <v>9.3019999999999995E-3</v>
      </c>
      <c r="CF132" s="387">
        <v>4.45E-3</v>
      </c>
      <c r="CG132" s="387">
        <v>4.6759999999999996E-3</v>
      </c>
      <c r="CH132" s="387">
        <v>3.1930000000000001E-3</v>
      </c>
    </row>
    <row r="133" spans="1:86" hidden="1" x14ac:dyDescent="0.3">
      <c r="A133" s="561"/>
      <c r="B133" s="309" t="s">
        <v>63</v>
      </c>
      <c r="C133" s="125">
        <v>3.3400000000000001E-3</v>
      </c>
      <c r="D133" s="125">
        <v>4.1720000000000004E-3</v>
      </c>
      <c r="E133" s="125">
        <v>3.9909999999999998E-3</v>
      </c>
      <c r="F133" s="387">
        <v>2.826E-3</v>
      </c>
      <c r="G133" s="387">
        <v>6.0169999999999998E-3</v>
      </c>
      <c r="H133" s="387">
        <v>1.5726E-2</v>
      </c>
      <c r="I133" s="387">
        <v>1.3672E-2</v>
      </c>
      <c r="J133" s="387">
        <v>1.5037E-2</v>
      </c>
      <c r="K133" s="387">
        <v>1.5061E-2</v>
      </c>
      <c r="L133" s="387">
        <v>3.7230000000000002E-3</v>
      </c>
      <c r="M133" s="387">
        <v>4.4580000000000002E-3</v>
      </c>
      <c r="N133" s="387">
        <v>3.1909999999999998E-3</v>
      </c>
      <c r="O133" s="387">
        <v>3.5509999999999999E-3</v>
      </c>
      <c r="P133" s="387">
        <v>4.0660000000000002E-3</v>
      </c>
      <c r="Q133" s="387">
        <v>4.7829999999999999E-3</v>
      </c>
      <c r="R133" s="387">
        <v>2.826E-3</v>
      </c>
      <c r="S133" s="387">
        <v>6.0169999999999998E-3</v>
      </c>
      <c r="T133" s="387">
        <v>1.5726E-2</v>
      </c>
      <c r="U133" s="387">
        <v>1.3672E-2</v>
      </c>
      <c r="V133" s="387">
        <v>1.5037E-2</v>
      </c>
      <c r="W133" s="387">
        <v>1.5061E-2</v>
      </c>
      <c r="X133" s="387">
        <v>3.7230000000000002E-3</v>
      </c>
      <c r="Y133" s="387">
        <v>4.4580000000000002E-3</v>
      </c>
      <c r="Z133" s="387">
        <v>3.1909999999999998E-3</v>
      </c>
      <c r="AA133" s="387">
        <v>3.5509999999999999E-3</v>
      </c>
      <c r="AB133" s="387">
        <v>4.0660000000000002E-3</v>
      </c>
      <c r="AC133" s="387">
        <v>4.7829999999999999E-3</v>
      </c>
      <c r="AD133" s="387">
        <v>2.826E-3</v>
      </c>
      <c r="AE133" s="387">
        <v>6.0169999999999998E-3</v>
      </c>
      <c r="AF133" s="387">
        <v>1.5726E-2</v>
      </c>
      <c r="AG133" s="387">
        <v>1.3672E-2</v>
      </c>
      <c r="AH133" s="387">
        <v>1.5037E-2</v>
      </c>
      <c r="AI133" s="387">
        <v>1.5061E-2</v>
      </c>
      <c r="AJ133" s="387">
        <v>3.7230000000000002E-3</v>
      </c>
      <c r="AK133" s="387">
        <v>4.4580000000000002E-3</v>
      </c>
      <c r="AL133" s="387">
        <v>3.1909999999999998E-3</v>
      </c>
      <c r="AM133" s="387">
        <v>3.5509999999999999E-3</v>
      </c>
      <c r="AN133" s="387">
        <v>4.0660000000000002E-3</v>
      </c>
      <c r="AO133" s="387">
        <v>4.7829999999999999E-3</v>
      </c>
      <c r="AP133" s="387">
        <v>2.826E-3</v>
      </c>
      <c r="AQ133" s="387">
        <v>6.0169999999999998E-3</v>
      </c>
      <c r="AR133" s="387">
        <v>1.5726E-2</v>
      </c>
      <c r="AS133" s="387">
        <v>1.3672E-2</v>
      </c>
      <c r="AT133" s="387">
        <v>1.5037E-2</v>
      </c>
      <c r="AU133" s="387">
        <v>1.5061E-2</v>
      </c>
      <c r="AV133" s="387">
        <v>3.7230000000000002E-3</v>
      </c>
      <c r="AW133" s="387">
        <v>4.4580000000000002E-3</v>
      </c>
      <c r="AX133" s="387">
        <v>3.1909999999999998E-3</v>
      </c>
      <c r="AY133" s="387">
        <v>3.5509999999999999E-3</v>
      </c>
      <c r="AZ133" s="387">
        <v>4.0660000000000002E-3</v>
      </c>
      <c r="BA133" s="387">
        <v>4.7829999999999999E-3</v>
      </c>
      <c r="BB133" s="387">
        <v>2.826E-3</v>
      </c>
      <c r="BC133" s="387">
        <v>6.0169999999999998E-3</v>
      </c>
      <c r="BD133" s="387">
        <v>1.5726E-2</v>
      </c>
      <c r="BE133" s="387">
        <v>1.3672E-2</v>
      </c>
      <c r="BF133" s="387">
        <v>1.5037E-2</v>
      </c>
      <c r="BG133" s="387">
        <v>1.5061E-2</v>
      </c>
      <c r="BH133" s="387">
        <v>3.7230000000000002E-3</v>
      </c>
      <c r="BI133" s="387">
        <v>4.4580000000000002E-3</v>
      </c>
      <c r="BJ133" s="387">
        <v>3.1909999999999998E-3</v>
      </c>
      <c r="BK133" s="387">
        <v>3.5509999999999999E-3</v>
      </c>
      <c r="BL133" s="387">
        <v>4.0660000000000002E-3</v>
      </c>
      <c r="BM133" s="387">
        <v>4.7829999999999999E-3</v>
      </c>
      <c r="BN133" s="387">
        <v>2.826E-3</v>
      </c>
      <c r="BO133" s="387">
        <v>6.0169999999999998E-3</v>
      </c>
      <c r="BP133" s="387">
        <v>1.5726E-2</v>
      </c>
      <c r="BQ133" s="387">
        <v>1.3672E-2</v>
      </c>
      <c r="BR133" s="387">
        <v>1.5037E-2</v>
      </c>
      <c r="BS133" s="387">
        <v>1.5061E-2</v>
      </c>
      <c r="BT133" s="387">
        <v>3.7230000000000002E-3</v>
      </c>
      <c r="BU133" s="387">
        <v>4.4580000000000002E-3</v>
      </c>
      <c r="BV133" s="387">
        <v>3.1909999999999998E-3</v>
      </c>
      <c r="BW133" s="387">
        <v>3.5509999999999999E-3</v>
      </c>
      <c r="BX133" s="387">
        <v>4.0660000000000002E-3</v>
      </c>
      <c r="BY133" s="387">
        <v>4.7829999999999999E-3</v>
      </c>
      <c r="BZ133" s="387">
        <v>2.826E-3</v>
      </c>
      <c r="CA133" s="387">
        <v>6.0169999999999998E-3</v>
      </c>
      <c r="CB133" s="387">
        <v>1.5726E-2</v>
      </c>
      <c r="CC133" s="387">
        <v>1.3672E-2</v>
      </c>
      <c r="CD133" s="387">
        <v>1.5037E-2</v>
      </c>
      <c r="CE133" s="387">
        <v>1.5061E-2</v>
      </c>
      <c r="CF133" s="387">
        <v>3.7230000000000002E-3</v>
      </c>
      <c r="CG133" s="387">
        <v>4.4580000000000002E-3</v>
      </c>
      <c r="CH133" s="387">
        <v>3.1909999999999998E-3</v>
      </c>
    </row>
    <row r="134" spans="1:86" hidden="1" x14ac:dyDescent="0.3">
      <c r="A134" s="561"/>
      <c r="B134" s="309" t="s">
        <v>64</v>
      </c>
      <c r="C134" s="125">
        <v>3.1440000000000001E-3</v>
      </c>
      <c r="D134" s="125">
        <v>3.3730000000000001E-3</v>
      </c>
      <c r="E134" s="125">
        <v>2.872E-3</v>
      </c>
      <c r="F134" s="387">
        <v>3.4499999999999999E-3</v>
      </c>
      <c r="G134" s="387">
        <v>4.4089999999999997E-3</v>
      </c>
      <c r="H134" s="387">
        <v>1.0983E-2</v>
      </c>
      <c r="I134" s="387">
        <v>1.0083E-2</v>
      </c>
      <c r="J134" s="387">
        <v>1.0762000000000001E-2</v>
      </c>
      <c r="K134" s="387">
        <v>9.2289999999999994E-3</v>
      </c>
      <c r="L134" s="387">
        <v>4.4390000000000002E-3</v>
      </c>
      <c r="M134" s="387">
        <v>4.0359999999999997E-3</v>
      </c>
      <c r="N134" s="387">
        <v>2.9940000000000001E-3</v>
      </c>
      <c r="O134" s="387">
        <v>3.3570000000000002E-3</v>
      </c>
      <c r="P134" s="387">
        <v>3.3170000000000001E-3</v>
      </c>
      <c r="Q134" s="387">
        <v>3.5750000000000001E-3</v>
      </c>
      <c r="R134" s="387">
        <v>3.4499999999999999E-3</v>
      </c>
      <c r="S134" s="387">
        <v>4.4089999999999997E-3</v>
      </c>
      <c r="T134" s="387">
        <v>1.0983E-2</v>
      </c>
      <c r="U134" s="387">
        <v>1.0083E-2</v>
      </c>
      <c r="V134" s="387">
        <v>1.0762000000000001E-2</v>
      </c>
      <c r="W134" s="387">
        <v>9.2289999999999994E-3</v>
      </c>
      <c r="X134" s="387">
        <v>4.4390000000000002E-3</v>
      </c>
      <c r="Y134" s="387">
        <v>4.0359999999999997E-3</v>
      </c>
      <c r="Z134" s="387">
        <v>2.9940000000000001E-3</v>
      </c>
      <c r="AA134" s="387">
        <v>3.3570000000000002E-3</v>
      </c>
      <c r="AB134" s="387">
        <v>3.3170000000000001E-3</v>
      </c>
      <c r="AC134" s="387">
        <v>3.5750000000000001E-3</v>
      </c>
      <c r="AD134" s="387">
        <v>3.4499999999999999E-3</v>
      </c>
      <c r="AE134" s="387">
        <v>4.4089999999999997E-3</v>
      </c>
      <c r="AF134" s="387">
        <v>1.0983E-2</v>
      </c>
      <c r="AG134" s="387">
        <v>1.0083E-2</v>
      </c>
      <c r="AH134" s="387">
        <v>1.0762000000000001E-2</v>
      </c>
      <c r="AI134" s="387">
        <v>9.2289999999999994E-3</v>
      </c>
      <c r="AJ134" s="387">
        <v>4.4390000000000002E-3</v>
      </c>
      <c r="AK134" s="387">
        <v>4.0359999999999997E-3</v>
      </c>
      <c r="AL134" s="387">
        <v>2.9940000000000001E-3</v>
      </c>
      <c r="AM134" s="387">
        <v>3.3570000000000002E-3</v>
      </c>
      <c r="AN134" s="387">
        <v>3.3170000000000001E-3</v>
      </c>
      <c r="AO134" s="387">
        <v>3.5750000000000001E-3</v>
      </c>
      <c r="AP134" s="387">
        <v>3.4499999999999999E-3</v>
      </c>
      <c r="AQ134" s="387">
        <v>4.4089999999999997E-3</v>
      </c>
      <c r="AR134" s="387">
        <v>1.0983E-2</v>
      </c>
      <c r="AS134" s="387">
        <v>1.0083E-2</v>
      </c>
      <c r="AT134" s="387">
        <v>1.0762000000000001E-2</v>
      </c>
      <c r="AU134" s="387">
        <v>9.2289999999999994E-3</v>
      </c>
      <c r="AV134" s="387">
        <v>4.4390000000000002E-3</v>
      </c>
      <c r="AW134" s="387">
        <v>4.0359999999999997E-3</v>
      </c>
      <c r="AX134" s="387">
        <v>2.9940000000000001E-3</v>
      </c>
      <c r="AY134" s="387">
        <v>3.3570000000000002E-3</v>
      </c>
      <c r="AZ134" s="387">
        <v>3.3170000000000001E-3</v>
      </c>
      <c r="BA134" s="387">
        <v>3.5750000000000001E-3</v>
      </c>
      <c r="BB134" s="387">
        <v>3.4499999999999999E-3</v>
      </c>
      <c r="BC134" s="387">
        <v>4.4089999999999997E-3</v>
      </c>
      <c r="BD134" s="387">
        <v>1.0983E-2</v>
      </c>
      <c r="BE134" s="387">
        <v>1.0083E-2</v>
      </c>
      <c r="BF134" s="387">
        <v>1.0762000000000001E-2</v>
      </c>
      <c r="BG134" s="387">
        <v>9.2289999999999994E-3</v>
      </c>
      <c r="BH134" s="387">
        <v>4.4390000000000002E-3</v>
      </c>
      <c r="BI134" s="387">
        <v>4.0359999999999997E-3</v>
      </c>
      <c r="BJ134" s="387">
        <v>2.9940000000000001E-3</v>
      </c>
      <c r="BK134" s="387">
        <v>3.3570000000000002E-3</v>
      </c>
      <c r="BL134" s="387">
        <v>3.3170000000000001E-3</v>
      </c>
      <c r="BM134" s="387">
        <v>3.5750000000000001E-3</v>
      </c>
      <c r="BN134" s="387">
        <v>3.4499999999999999E-3</v>
      </c>
      <c r="BO134" s="387">
        <v>4.4089999999999997E-3</v>
      </c>
      <c r="BP134" s="387">
        <v>1.0983E-2</v>
      </c>
      <c r="BQ134" s="387">
        <v>1.0083E-2</v>
      </c>
      <c r="BR134" s="387">
        <v>1.0762000000000001E-2</v>
      </c>
      <c r="BS134" s="387">
        <v>9.2289999999999994E-3</v>
      </c>
      <c r="BT134" s="387">
        <v>4.4390000000000002E-3</v>
      </c>
      <c r="BU134" s="387">
        <v>4.0359999999999997E-3</v>
      </c>
      <c r="BV134" s="387">
        <v>2.9940000000000001E-3</v>
      </c>
      <c r="BW134" s="387">
        <v>3.3570000000000002E-3</v>
      </c>
      <c r="BX134" s="387">
        <v>3.3170000000000001E-3</v>
      </c>
      <c r="BY134" s="387">
        <v>3.5750000000000001E-3</v>
      </c>
      <c r="BZ134" s="387">
        <v>3.4499999999999999E-3</v>
      </c>
      <c r="CA134" s="387">
        <v>4.4089999999999997E-3</v>
      </c>
      <c r="CB134" s="387">
        <v>1.0983E-2</v>
      </c>
      <c r="CC134" s="387">
        <v>1.0083E-2</v>
      </c>
      <c r="CD134" s="387">
        <v>1.0762000000000001E-2</v>
      </c>
      <c r="CE134" s="387">
        <v>9.2289999999999994E-3</v>
      </c>
      <c r="CF134" s="387">
        <v>4.4390000000000002E-3</v>
      </c>
      <c r="CG134" s="387">
        <v>4.0359999999999997E-3</v>
      </c>
      <c r="CH134" s="387">
        <v>2.9940000000000001E-3</v>
      </c>
    </row>
    <row r="135" spans="1:86" hidden="1" x14ac:dyDescent="0.3">
      <c r="A135" s="561"/>
      <c r="B135" s="309" t="s">
        <v>65</v>
      </c>
      <c r="C135" s="125">
        <v>2.6380000000000002E-3</v>
      </c>
      <c r="D135" s="125">
        <v>2.977E-3</v>
      </c>
      <c r="E135" s="125">
        <v>2.4329999999999998E-3</v>
      </c>
      <c r="F135" s="387">
        <v>2.6919999999999999E-3</v>
      </c>
      <c r="G135" s="387">
        <v>3.6480000000000002E-3</v>
      </c>
      <c r="H135" s="387">
        <v>9.3989999999999994E-3</v>
      </c>
      <c r="I135" s="387">
        <v>8.6339999999999993E-3</v>
      </c>
      <c r="J135" s="387">
        <v>9.2370000000000004E-3</v>
      </c>
      <c r="K135" s="387">
        <v>8.4950000000000008E-3</v>
      </c>
      <c r="L135" s="387">
        <v>3.6459999999999999E-3</v>
      </c>
      <c r="M135" s="387">
        <v>3.6189999999999998E-3</v>
      </c>
      <c r="N135" s="387">
        <v>2.846E-3</v>
      </c>
      <c r="O135" s="387">
        <v>2.8530000000000001E-3</v>
      </c>
      <c r="P135" s="387">
        <v>2.9459999999999998E-3</v>
      </c>
      <c r="Q135" s="387">
        <v>3.101E-3</v>
      </c>
      <c r="R135" s="387">
        <v>2.6919999999999999E-3</v>
      </c>
      <c r="S135" s="387">
        <v>3.6480000000000002E-3</v>
      </c>
      <c r="T135" s="387">
        <v>9.3989999999999994E-3</v>
      </c>
      <c r="U135" s="387">
        <v>8.6339999999999993E-3</v>
      </c>
      <c r="V135" s="387">
        <v>9.2370000000000004E-3</v>
      </c>
      <c r="W135" s="387">
        <v>8.4950000000000008E-3</v>
      </c>
      <c r="X135" s="387">
        <v>3.6459999999999999E-3</v>
      </c>
      <c r="Y135" s="387">
        <v>3.6189999999999998E-3</v>
      </c>
      <c r="Z135" s="387">
        <v>2.846E-3</v>
      </c>
      <c r="AA135" s="387">
        <v>2.8530000000000001E-3</v>
      </c>
      <c r="AB135" s="387">
        <v>2.9459999999999998E-3</v>
      </c>
      <c r="AC135" s="387">
        <v>3.101E-3</v>
      </c>
      <c r="AD135" s="387">
        <v>2.6919999999999999E-3</v>
      </c>
      <c r="AE135" s="387">
        <v>3.6480000000000002E-3</v>
      </c>
      <c r="AF135" s="387">
        <v>9.3989999999999994E-3</v>
      </c>
      <c r="AG135" s="387">
        <v>8.6339999999999993E-3</v>
      </c>
      <c r="AH135" s="387">
        <v>9.2370000000000004E-3</v>
      </c>
      <c r="AI135" s="387">
        <v>8.4950000000000008E-3</v>
      </c>
      <c r="AJ135" s="387">
        <v>3.6459999999999999E-3</v>
      </c>
      <c r="AK135" s="387">
        <v>3.6189999999999998E-3</v>
      </c>
      <c r="AL135" s="387">
        <v>2.846E-3</v>
      </c>
      <c r="AM135" s="387">
        <v>2.8530000000000001E-3</v>
      </c>
      <c r="AN135" s="387">
        <v>2.9459999999999998E-3</v>
      </c>
      <c r="AO135" s="387">
        <v>3.101E-3</v>
      </c>
      <c r="AP135" s="387">
        <v>2.6919999999999999E-3</v>
      </c>
      <c r="AQ135" s="387">
        <v>3.6480000000000002E-3</v>
      </c>
      <c r="AR135" s="387">
        <v>9.3989999999999994E-3</v>
      </c>
      <c r="AS135" s="387">
        <v>8.6339999999999993E-3</v>
      </c>
      <c r="AT135" s="387">
        <v>9.2370000000000004E-3</v>
      </c>
      <c r="AU135" s="387">
        <v>8.4950000000000008E-3</v>
      </c>
      <c r="AV135" s="387">
        <v>3.6459999999999999E-3</v>
      </c>
      <c r="AW135" s="387">
        <v>3.6189999999999998E-3</v>
      </c>
      <c r="AX135" s="387">
        <v>2.846E-3</v>
      </c>
      <c r="AY135" s="387">
        <v>2.8530000000000001E-3</v>
      </c>
      <c r="AZ135" s="387">
        <v>2.9459999999999998E-3</v>
      </c>
      <c r="BA135" s="387">
        <v>3.101E-3</v>
      </c>
      <c r="BB135" s="387">
        <v>2.6919999999999999E-3</v>
      </c>
      <c r="BC135" s="387">
        <v>3.6480000000000002E-3</v>
      </c>
      <c r="BD135" s="387">
        <v>9.3989999999999994E-3</v>
      </c>
      <c r="BE135" s="387">
        <v>8.6339999999999993E-3</v>
      </c>
      <c r="BF135" s="387">
        <v>9.2370000000000004E-3</v>
      </c>
      <c r="BG135" s="387">
        <v>8.4950000000000008E-3</v>
      </c>
      <c r="BH135" s="387">
        <v>3.6459999999999999E-3</v>
      </c>
      <c r="BI135" s="387">
        <v>3.6189999999999998E-3</v>
      </c>
      <c r="BJ135" s="387">
        <v>2.846E-3</v>
      </c>
      <c r="BK135" s="387">
        <v>2.8530000000000001E-3</v>
      </c>
      <c r="BL135" s="387">
        <v>2.9459999999999998E-3</v>
      </c>
      <c r="BM135" s="387">
        <v>3.101E-3</v>
      </c>
      <c r="BN135" s="387">
        <v>2.6919999999999999E-3</v>
      </c>
      <c r="BO135" s="387">
        <v>3.6480000000000002E-3</v>
      </c>
      <c r="BP135" s="387">
        <v>9.3989999999999994E-3</v>
      </c>
      <c r="BQ135" s="387">
        <v>8.6339999999999993E-3</v>
      </c>
      <c r="BR135" s="387">
        <v>9.2370000000000004E-3</v>
      </c>
      <c r="BS135" s="387">
        <v>8.4950000000000008E-3</v>
      </c>
      <c r="BT135" s="387">
        <v>3.6459999999999999E-3</v>
      </c>
      <c r="BU135" s="387">
        <v>3.6189999999999998E-3</v>
      </c>
      <c r="BV135" s="387">
        <v>2.846E-3</v>
      </c>
      <c r="BW135" s="387">
        <v>2.8530000000000001E-3</v>
      </c>
      <c r="BX135" s="387">
        <v>2.9459999999999998E-3</v>
      </c>
      <c r="BY135" s="387">
        <v>3.101E-3</v>
      </c>
      <c r="BZ135" s="387">
        <v>2.6919999999999999E-3</v>
      </c>
      <c r="CA135" s="387">
        <v>3.6480000000000002E-3</v>
      </c>
      <c r="CB135" s="387">
        <v>9.3989999999999994E-3</v>
      </c>
      <c r="CC135" s="387">
        <v>8.6339999999999993E-3</v>
      </c>
      <c r="CD135" s="387">
        <v>9.2370000000000004E-3</v>
      </c>
      <c r="CE135" s="387">
        <v>8.4950000000000008E-3</v>
      </c>
      <c r="CF135" s="387">
        <v>3.6459999999999999E-3</v>
      </c>
      <c r="CG135" s="387">
        <v>3.6189999999999998E-3</v>
      </c>
      <c r="CH135" s="387">
        <v>2.846E-3</v>
      </c>
    </row>
    <row r="136" spans="1:86" hidden="1" x14ac:dyDescent="0.3">
      <c r="A136" s="561"/>
      <c r="B136" s="309" t="s">
        <v>144</v>
      </c>
      <c r="C136" s="125">
        <v>2.6380000000000002E-3</v>
      </c>
      <c r="D136" s="125">
        <v>2.977E-3</v>
      </c>
      <c r="E136" s="125">
        <v>2.4329999999999998E-3</v>
      </c>
      <c r="F136" s="387">
        <v>2.6919999999999999E-3</v>
      </c>
      <c r="G136" s="387">
        <v>3.6480000000000002E-3</v>
      </c>
      <c r="H136" s="387">
        <v>9.3989999999999994E-3</v>
      </c>
      <c r="I136" s="387">
        <v>8.6339999999999993E-3</v>
      </c>
      <c r="J136" s="387">
        <v>9.2370000000000004E-3</v>
      </c>
      <c r="K136" s="387">
        <v>8.4950000000000008E-3</v>
      </c>
      <c r="L136" s="387">
        <v>3.6459999999999999E-3</v>
      </c>
      <c r="M136" s="387">
        <v>3.6189999999999998E-3</v>
      </c>
      <c r="N136" s="387">
        <v>2.846E-3</v>
      </c>
      <c r="O136" s="387">
        <v>2.8530000000000001E-3</v>
      </c>
      <c r="P136" s="387">
        <v>2.9459999999999998E-3</v>
      </c>
      <c r="Q136" s="387">
        <v>3.101E-3</v>
      </c>
      <c r="R136" s="387">
        <v>2.6919999999999999E-3</v>
      </c>
      <c r="S136" s="387">
        <v>3.6480000000000002E-3</v>
      </c>
      <c r="T136" s="387">
        <v>9.3989999999999994E-3</v>
      </c>
      <c r="U136" s="387">
        <v>8.6339999999999993E-3</v>
      </c>
      <c r="V136" s="387">
        <v>9.2370000000000004E-3</v>
      </c>
      <c r="W136" s="387">
        <v>8.4950000000000008E-3</v>
      </c>
      <c r="X136" s="387">
        <v>3.6459999999999999E-3</v>
      </c>
      <c r="Y136" s="387">
        <v>3.6189999999999998E-3</v>
      </c>
      <c r="Z136" s="387">
        <v>2.846E-3</v>
      </c>
      <c r="AA136" s="387">
        <v>2.8530000000000001E-3</v>
      </c>
      <c r="AB136" s="387">
        <v>2.9459999999999998E-3</v>
      </c>
      <c r="AC136" s="387">
        <v>3.101E-3</v>
      </c>
      <c r="AD136" s="387">
        <v>2.6919999999999999E-3</v>
      </c>
      <c r="AE136" s="387">
        <v>3.6480000000000002E-3</v>
      </c>
      <c r="AF136" s="387">
        <v>9.3989999999999994E-3</v>
      </c>
      <c r="AG136" s="387">
        <v>8.6339999999999993E-3</v>
      </c>
      <c r="AH136" s="387">
        <v>9.2370000000000004E-3</v>
      </c>
      <c r="AI136" s="387">
        <v>8.4950000000000008E-3</v>
      </c>
      <c r="AJ136" s="387">
        <v>3.6459999999999999E-3</v>
      </c>
      <c r="AK136" s="387">
        <v>3.6189999999999998E-3</v>
      </c>
      <c r="AL136" s="387">
        <v>2.846E-3</v>
      </c>
      <c r="AM136" s="387">
        <v>2.8530000000000001E-3</v>
      </c>
      <c r="AN136" s="387">
        <v>2.9459999999999998E-3</v>
      </c>
      <c r="AO136" s="387">
        <v>3.101E-3</v>
      </c>
      <c r="AP136" s="387">
        <v>2.6919999999999999E-3</v>
      </c>
      <c r="AQ136" s="387">
        <v>3.6480000000000002E-3</v>
      </c>
      <c r="AR136" s="387">
        <v>9.3989999999999994E-3</v>
      </c>
      <c r="AS136" s="387">
        <v>8.6339999999999993E-3</v>
      </c>
      <c r="AT136" s="387">
        <v>9.2370000000000004E-3</v>
      </c>
      <c r="AU136" s="387">
        <v>8.4950000000000008E-3</v>
      </c>
      <c r="AV136" s="387">
        <v>3.6459999999999999E-3</v>
      </c>
      <c r="AW136" s="387">
        <v>3.6189999999999998E-3</v>
      </c>
      <c r="AX136" s="387">
        <v>2.846E-3</v>
      </c>
      <c r="AY136" s="387">
        <v>2.8530000000000001E-3</v>
      </c>
      <c r="AZ136" s="387">
        <v>2.9459999999999998E-3</v>
      </c>
      <c r="BA136" s="387">
        <v>3.101E-3</v>
      </c>
      <c r="BB136" s="387">
        <v>2.6919999999999999E-3</v>
      </c>
      <c r="BC136" s="387">
        <v>3.6480000000000002E-3</v>
      </c>
      <c r="BD136" s="387">
        <v>9.3989999999999994E-3</v>
      </c>
      <c r="BE136" s="387">
        <v>8.6339999999999993E-3</v>
      </c>
      <c r="BF136" s="387">
        <v>9.2370000000000004E-3</v>
      </c>
      <c r="BG136" s="387">
        <v>8.4950000000000008E-3</v>
      </c>
      <c r="BH136" s="387">
        <v>3.6459999999999999E-3</v>
      </c>
      <c r="BI136" s="387">
        <v>3.6189999999999998E-3</v>
      </c>
      <c r="BJ136" s="387">
        <v>2.846E-3</v>
      </c>
      <c r="BK136" s="387">
        <v>2.8530000000000001E-3</v>
      </c>
      <c r="BL136" s="387">
        <v>2.9459999999999998E-3</v>
      </c>
      <c r="BM136" s="387">
        <v>3.101E-3</v>
      </c>
      <c r="BN136" s="387">
        <v>2.6919999999999999E-3</v>
      </c>
      <c r="BO136" s="387">
        <v>3.6480000000000002E-3</v>
      </c>
      <c r="BP136" s="387">
        <v>9.3989999999999994E-3</v>
      </c>
      <c r="BQ136" s="387">
        <v>8.6339999999999993E-3</v>
      </c>
      <c r="BR136" s="387">
        <v>9.2370000000000004E-3</v>
      </c>
      <c r="BS136" s="387">
        <v>8.4950000000000008E-3</v>
      </c>
      <c r="BT136" s="387">
        <v>3.6459999999999999E-3</v>
      </c>
      <c r="BU136" s="387">
        <v>3.6189999999999998E-3</v>
      </c>
      <c r="BV136" s="387">
        <v>2.846E-3</v>
      </c>
      <c r="BW136" s="387">
        <v>2.8530000000000001E-3</v>
      </c>
      <c r="BX136" s="387">
        <v>2.9459999999999998E-3</v>
      </c>
      <c r="BY136" s="387">
        <v>3.101E-3</v>
      </c>
      <c r="BZ136" s="387">
        <v>2.6919999999999999E-3</v>
      </c>
      <c r="CA136" s="387">
        <v>3.6480000000000002E-3</v>
      </c>
      <c r="CB136" s="387">
        <v>9.3989999999999994E-3</v>
      </c>
      <c r="CC136" s="387">
        <v>8.6339999999999993E-3</v>
      </c>
      <c r="CD136" s="387">
        <v>9.2370000000000004E-3</v>
      </c>
      <c r="CE136" s="387">
        <v>8.4950000000000008E-3</v>
      </c>
      <c r="CF136" s="387">
        <v>3.6459999999999999E-3</v>
      </c>
      <c r="CG136" s="387">
        <v>3.6189999999999998E-3</v>
      </c>
      <c r="CH136" s="387">
        <v>2.846E-3</v>
      </c>
    </row>
    <row r="137" spans="1:86" hidden="1" x14ac:dyDescent="0.3">
      <c r="A137" s="561"/>
      <c r="B137" s="309" t="s">
        <v>145</v>
      </c>
      <c r="C137" s="125">
        <v>2.6380000000000002E-3</v>
      </c>
      <c r="D137" s="125">
        <v>2.977E-3</v>
      </c>
      <c r="E137" s="125">
        <v>2.4329999999999998E-3</v>
      </c>
      <c r="F137" s="387">
        <v>2.6919999999999999E-3</v>
      </c>
      <c r="G137" s="387">
        <v>3.6480000000000002E-3</v>
      </c>
      <c r="H137" s="387">
        <v>9.3989999999999994E-3</v>
      </c>
      <c r="I137" s="387">
        <v>8.6339999999999993E-3</v>
      </c>
      <c r="J137" s="387">
        <v>9.2370000000000004E-3</v>
      </c>
      <c r="K137" s="387">
        <v>8.4950000000000008E-3</v>
      </c>
      <c r="L137" s="387">
        <v>3.6459999999999999E-3</v>
      </c>
      <c r="M137" s="387">
        <v>3.6189999999999998E-3</v>
      </c>
      <c r="N137" s="387">
        <v>2.846E-3</v>
      </c>
      <c r="O137" s="387">
        <v>2.8530000000000001E-3</v>
      </c>
      <c r="P137" s="387">
        <v>2.9459999999999998E-3</v>
      </c>
      <c r="Q137" s="387">
        <v>3.101E-3</v>
      </c>
      <c r="R137" s="387">
        <v>2.6919999999999999E-3</v>
      </c>
      <c r="S137" s="387">
        <v>3.6480000000000002E-3</v>
      </c>
      <c r="T137" s="387">
        <v>9.3989999999999994E-3</v>
      </c>
      <c r="U137" s="387">
        <v>8.6339999999999993E-3</v>
      </c>
      <c r="V137" s="387">
        <v>9.2370000000000004E-3</v>
      </c>
      <c r="W137" s="387">
        <v>8.4950000000000008E-3</v>
      </c>
      <c r="X137" s="387">
        <v>3.6459999999999999E-3</v>
      </c>
      <c r="Y137" s="387">
        <v>3.6189999999999998E-3</v>
      </c>
      <c r="Z137" s="387">
        <v>2.846E-3</v>
      </c>
      <c r="AA137" s="387">
        <v>2.8530000000000001E-3</v>
      </c>
      <c r="AB137" s="387">
        <v>2.9459999999999998E-3</v>
      </c>
      <c r="AC137" s="387">
        <v>3.101E-3</v>
      </c>
      <c r="AD137" s="387">
        <v>2.6919999999999999E-3</v>
      </c>
      <c r="AE137" s="387">
        <v>3.6480000000000002E-3</v>
      </c>
      <c r="AF137" s="387">
        <v>9.3989999999999994E-3</v>
      </c>
      <c r="AG137" s="387">
        <v>8.6339999999999993E-3</v>
      </c>
      <c r="AH137" s="387">
        <v>9.2370000000000004E-3</v>
      </c>
      <c r="AI137" s="387">
        <v>8.4950000000000008E-3</v>
      </c>
      <c r="AJ137" s="387">
        <v>3.6459999999999999E-3</v>
      </c>
      <c r="AK137" s="387">
        <v>3.6189999999999998E-3</v>
      </c>
      <c r="AL137" s="387">
        <v>2.846E-3</v>
      </c>
      <c r="AM137" s="387">
        <v>2.8530000000000001E-3</v>
      </c>
      <c r="AN137" s="387">
        <v>2.9459999999999998E-3</v>
      </c>
      <c r="AO137" s="387">
        <v>3.101E-3</v>
      </c>
      <c r="AP137" s="387">
        <v>2.6919999999999999E-3</v>
      </c>
      <c r="AQ137" s="387">
        <v>3.6480000000000002E-3</v>
      </c>
      <c r="AR137" s="387">
        <v>9.3989999999999994E-3</v>
      </c>
      <c r="AS137" s="387">
        <v>8.6339999999999993E-3</v>
      </c>
      <c r="AT137" s="387">
        <v>9.2370000000000004E-3</v>
      </c>
      <c r="AU137" s="387">
        <v>8.4950000000000008E-3</v>
      </c>
      <c r="AV137" s="387">
        <v>3.6459999999999999E-3</v>
      </c>
      <c r="AW137" s="387">
        <v>3.6189999999999998E-3</v>
      </c>
      <c r="AX137" s="387">
        <v>2.846E-3</v>
      </c>
      <c r="AY137" s="387">
        <v>2.8530000000000001E-3</v>
      </c>
      <c r="AZ137" s="387">
        <v>2.9459999999999998E-3</v>
      </c>
      <c r="BA137" s="387">
        <v>3.101E-3</v>
      </c>
      <c r="BB137" s="387">
        <v>2.6919999999999999E-3</v>
      </c>
      <c r="BC137" s="387">
        <v>3.6480000000000002E-3</v>
      </c>
      <c r="BD137" s="387">
        <v>9.3989999999999994E-3</v>
      </c>
      <c r="BE137" s="387">
        <v>8.6339999999999993E-3</v>
      </c>
      <c r="BF137" s="387">
        <v>9.2370000000000004E-3</v>
      </c>
      <c r="BG137" s="387">
        <v>8.4950000000000008E-3</v>
      </c>
      <c r="BH137" s="387">
        <v>3.6459999999999999E-3</v>
      </c>
      <c r="BI137" s="387">
        <v>3.6189999999999998E-3</v>
      </c>
      <c r="BJ137" s="387">
        <v>2.846E-3</v>
      </c>
      <c r="BK137" s="387">
        <v>2.8530000000000001E-3</v>
      </c>
      <c r="BL137" s="387">
        <v>2.9459999999999998E-3</v>
      </c>
      <c r="BM137" s="387">
        <v>3.101E-3</v>
      </c>
      <c r="BN137" s="387">
        <v>2.6919999999999999E-3</v>
      </c>
      <c r="BO137" s="387">
        <v>3.6480000000000002E-3</v>
      </c>
      <c r="BP137" s="387">
        <v>9.3989999999999994E-3</v>
      </c>
      <c r="BQ137" s="387">
        <v>8.6339999999999993E-3</v>
      </c>
      <c r="BR137" s="387">
        <v>9.2370000000000004E-3</v>
      </c>
      <c r="BS137" s="387">
        <v>8.4950000000000008E-3</v>
      </c>
      <c r="BT137" s="387">
        <v>3.6459999999999999E-3</v>
      </c>
      <c r="BU137" s="387">
        <v>3.6189999999999998E-3</v>
      </c>
      <c r="BV137" s="387">
        <v>2.846E-3</v>
      </c>
      <c r="BW137" s="387">
        <v>2.8530000000000001E-3</v>
      </c>
      <c r="BX137" s="387">
        <v>2.9459999999999998E-3</v>
      </c>
      <c r="BY137" s="387">
        <v>3.101E-3</v>
      </c>
      <c r="BZ137" s="387">
        <v>2.6919999999999999E-3</v>
      </c>
      <c r="CA137" s="387">
        <v>3.6480000000000002E-3</v>
      </c>
      <c r="CB137" s="387">
        <v>9.3989999999999994E-3</v>
      </c>
      <c r="CC137" s="387">
        <v>8.6339999999999993E-3</v>
      </c>
      <c r="CD137" s="387">
        <v>9.2370000000000004E-3</v>
      </c>
      <c r="CE137" s="387">
        <v>8.4950000000000008E-3</v>
      </c>
      <c r="CF137" s="387">
        <v>3.6459999999999999E-3</v>
      </c>
      <c r="CG137" s="387">
        <v>3.6189999999999998E-3</v>
      </c>
      <c r="CH137" s="387">
        <v>2.846E-3</v>
      </c>
    </row>
    <row r="138" spans="1:86" hidden="1" x14ac:dyDescent="0.3">
      <c r="A138" s="561"/>
      <c r="B138" s="309" t="s">
        <v>67</v>
      </c>
      <c r="C138" s="125">
        <v>2.176E-3</v>
      </c>
      <c r="D138" s="125">
        <v>2.405E-3</v>
      </c>
      <c r="E138" s="125">
        <v>1.9070000000000001E-3</v>
      </c>
      <c r="F138" s="387">
        <v>2.5790000000000001E-3</v>
      </c>
      <c r="G138" s="387">
        <v>3.1459999999999999E-3</v>
      </c>
      <c r="H138" s="387">
        <v>8.2480000000000001E-3</v>
      </c>
      <c r="I138" s="387">
        <v>7.535E-3</v>
      </c>
      <c r="J138" s="387">
        <v>8.1329999999999996E-3</v>
      </c>
      <c r="K138" s="387">
        <v>7.4019999999999997E-3</v>
      </c>
      <c r="L138" s="387">
        <v>3.1189999999999998E-3</v>
      </c>
      <c r="M138" s="387">
        <v>3.078E-3</v>
      </c>
      <c r="N138" s="387">
        <v>2.4130000000000002E-3</v>
      </c>
      <c r="O138" s="387">
        <v>2.3930000000000002E-3</v>
      </c>
      <c r="P138" s="387">
        <v>2.4099999999999998E-3</v>
      </c>
      <c r="Q138" s="387">
        <v>2.532E-3</v>
      </c>
      <c r="R138" s="387">
        <v>2.5790000000000001E-3</v>
      </c>
      <c r="S138" s="387">
        <v>3.1459999999999999E-3</v>
      </c>
      <c r="T138" s="387">
        <v>8.2480000000000001E-3</v>
      </c>
      <c r="U138" s="387">
        <v>7.535E-3</v>
      </c>
      <c r="V138" s="387">
        <v>8.1329999999999996E-3</v>
      </c>
      <c r="W138" s="387">
        <v>7.4019999999999997E-3</v>
      </c>
      <c r="X138" s="387">
        <v>3.1189999999999998E-3</v>
      </c>
      <c r="Y138" s="387">
        <v>3.078E-3</v>
      </c>
      <c r="Z138" s="387">
        <v>2.4130000000000002E-3</v>
      </c>
      <c r="AA138" s="387">
        <v>2.3930000000000002E-3</v>
      </c>
      <c r="AB138" s="387">
        <v>2.4099999999999998E-3</v>
      </c>
      <c r="AC138" s="387">
        <v>2.532E-3</v>
      </c>
      <c r="AD138" s="387">
        <v>2.5790000000000001E-3</v>
      </c>
      <c r="AE138" s="387">
        <v>3.1459999999999999E-3</v>
      </c>
      <c r="AF138" s="387">
        <v>8.2480000000000001E-3</v>
      </c>
      <c r="AG138" s="387">
        <v>7.535E-3</v>
      </c>
      <c r="AH138" s="387">
        <v>8.1329999999999996E-3</v>
      </c>
      <c r="AI138" s="387">
        <v>7.4019999999999997E-3</v>
      </c>
      <c r="AJ138" s="387">
        <v>3.1189999999999998E-3</v>
      </c>
      <c r="AK138" s="387">
        <v>3.078E-3</v>
      </c>
      <c r="AL138" s="387">
        <v>2.4130000000000002E-3</v>
      </c>
      <c r="AM138" s="387">
        <v>2.3930000000000002E-3</v>
      </c>
      <c r="AN138" s="387">
        <v>2.4099999999999998E-3</v>
      </c>
      <c r="AO138" s="387">
        <v>2.532E-3</v>
      </c>
      <c r="AP138" s="387">
        <v>2.5790000000000001E-3</v>
      </c>
      <c r="AQ138" s="387">
        <v>3.1459999999999999E-3</v>
      </c>
      <c r="AR138" s="387">
        <v>8.2480000000000001E-3</v>
      </c>
      <c r="AS138" s="387">
        <v>7.535E-3</v>
      </c>
      <c r="AT138" s="387">
        <v>8.1329999999999996E-3</v>
      </c>
      <c r="AU138" s="387">
        <v>7.4019999999999997E-3</v>
      </c>
      <c r="AV138" s="387">
        <v>3.1189999999999998E-3</v>
      </c>
      <c r="AW138" s="387">
        <v>3.078E-3</v>
      </c>
      <c r="AX138" s="387">
        <v>2.4130000000000002E-3</v>
      </c>
      <c r="AY138" s="387">
        <v>2.3930000000000002E-3</v>
      </c>
      <c r="AZ138" s="387">
        <v>2.4099999999999998E-3</v>
      </c>
      <c r="BA138" s="387">
        <v>2.532E-3</v>
      </c>
      <c r="BB138" s="387">
        <v>2.5790000000000001E-3</v>
      </c>
      <c r="BC138" s="387">
        <v>3.1459999999999999E-3</v>
      </c>
      <c r="BD138" s="387">
        <v>8.2480000000000001E-3</v>
      </c>
      <c r="BE138" s="387">
        <v>7.535E-3</v>
      </c>
      <c r="BF138" s="387">
        <v>8.1329999999999996E-3</v>
      </c>
      <c r="BG138" s="387">
        <v>7.4019999999999997E-3</v>
      </c>
      <c r="BH138" s="387">
        <v>3.1189999999999998E-3</v>
      </c>
      <c r="BI138" s="387">
        <v>3.078E-3</v>
      </c>
      <c r="BJ138" s="387">
        <v>2.4130000000000002E-3</v>
      </c>
      <c r="BK138" s="387">
        <v>2.3930000000000002E-3</v>
      </c>
      <c r="BL138" s="387">
        <v>2.4099999999999998E-3</v>
      </c>
      <c r="BM138" s="387">
        <v>2.532E-3</v>
      </c>
      <c r="BN138" s="387">
        <v>2.5790000000000001E-3</v>
      </c>
      <c r="BO138" s="387">
        <v>3.1459999999999999E-3</v>
      </c>
      <c r="BP138" s="387">
        <v>8.2480000000000001E-3</v>
      </c>
      <c r="BQ138" s="387">
        <v>7.535E-3</v>
      </c>
      <c r="BR138" s="387">
        <v>8.1329999999999996E-3</v>
      </c>
      <c r="BS138" s="387">
        <v>7.4019999999999997E-3</v>
      </c>
      <c r="BT138" s="387">
        <v>3.1189999999999998E-3</v>
      </c>
      <c r="BU138" s="387">
        <v>3.078E-3</v>
      </c>
      <c r="BV138" s="387">
        <v>2.4130000000000002E-3</v>
      </c>
      <c r="BW138" s="387">
        <v>2.3930000000000002E-3</v>
      </c>
      <c r="BX138" s="387">
        <v>2.4099999999999998E-3</v>
      </c>
      <c r="BY138" s="387">
        <v>2.532E-3</v>
      </c>
      <c r="BZ138" s="387">
        <v>2.5790000000000001E-3</v>
      </c>
      <c r="CA138" s="387">
        <v>3.1459999999999999E-3</v>
      </c>
      <c r="CB138" s="387">
        <v>8.2480000000000001E-3</v>
      </c>
      <c r="CC138" s="387">
        <v>7.535E-3</v>
      </c>
      <c r="CD138" s="387">
        <v>8.1329999999999996E-3</v>
      </c>
      <c r="CE138" s="387">
        <v>7.4019999999999997E-3</v>
      </c>
      <c r="CF138" s="387">
        <v>3.1189999999999998E-3</v>
      </c>
      <c r="CG138" s="387">
        <v>3.078E-3</v>
      </c>
      <c r="CH138" s="387">
        <v>2.4130000000000002E-3</v>
      </c>
    </row>
    <row r="139" spans="1:86" ht="15" hidden="1" thickBot="1" x14ac:dyDescent="0.35">
      <c r="A139" s="562"/>
      <c r="B139" s="310" t="s">
        <v>68</v>
      </c>
      <c r="C139" s="126">
        <v>2.6640000000000001E-3</v>
      </c>
      <c r="D139" s="126">
        <v>2.702E-3</v>
      </c>
      <c r="E139" s="126">
        <v>2.0119999999999999E-3</v>
      </c>
      <c r="F139" s="388">
        <v>3.4529999999999999E-3</v>
      </c>
      <c r="G139" s="388">
        <v>4.1749999999999999E-3</v>
      </c>
      <c r="H139" s="388">
        <v>1.1337E-2</v>
      </c>
      <c r="I139" s="388">
        <v>1.0385999999999999E-2</v>
      </c>
      <c r="J139" s="388">
        <v>1.115E-2</v>
      </c>
      <c r="K139" s="388">
        <v>9.7389999999999994E-3</v>
      </c>
      <c r="L139" s="388">
        <v>4.1619999999999999E-3</v>
      </c>
      <c r="M139" s="388">
        <v>3.9139999999999999E-3</v>
      </c>
      <c r="N139" s="388">
        <v>3.0730000000000002E-3</v>
      </c>
      <c r="O139" s="388">
        <v>2.879E-3</v>
      </c>
      <c r="P139" s="388">
        <v>2.6879999999999999E-3</v>
      </c>
      <c r="Q139" s="388">
        <v>2.6459999999999999E-3</v>
      </c>
      <c r="R139" s="388">
        <v>3.4529999999999999E-3</v>
      </c>
      <c r="S139" s="388">
        <v>4.1749999999999999E-3</v>
      </c>
      <c r="T139" s="388">
        <v>1.1337E-2</v>
      </c>
      <c r="U139" s="388">
        <v>1.0385999999999999E-2</v>
      </c>
      <c r="V139" s="388">
        <v>1.115E-2</v>
      </c>
      <c r="W139" s="388">
        <v>9.7389999999999994E-3</v>
      </c>
      <c r="X139" s="388">
        <v>4.1619999999999999E-3</v>
      </c>
      <c r="Y139" s="388">
        <v>3.9139999999999999E-3</v>
      </c>
      <c r="Z139" s="388">
        <v>3.0730000000000002E-3</v>
      </c>
      <c r="AA139" s="388">
        <v>2.879E-3</v>
      </c>
      <c r="AB139" s="388">
        <v>2.6879999999999999E-3</v>
      </c>
      <c r="AC139" s="388">
        <v>2.6459999999999999E-3</v>
      </c>
      <c r="AD139" s="388">
        <v>3.4529999999999999E-3</v>
      </c>
      <c r="AE139" s="388">
        <v>4.1749999999999999E-3</v>
      </c>
      <c r="AF139" s="388">
        <v>1.1337E-2</v>
      </c>
      <c r="AG139" s="388">
        <v>1.0385999999999999E-2</v>
      </c>
      <c r="AH139" s="388">
        <v>1.115E-2</v>
      </c>
      <c r="AI139" s="388">
        <v>9.7389999999999994E-3</v>
      </c>
      <c r="AJ139" s="388">
        <v>4.1619999999999999E-3</v>
      </c>
      <c r="AK139" s="388">
        <v>3.9139999999999999E-3</v>
      </c>
      <c r="AL139" s="388">
        <v>3.0730000000000002E-3</v>
      </c>
      <c r="AM139" s="388">
        <v>2.879E-3</v>
      </c>
      <c r="AN139" s="388">
        <v>2.6879999999999999E-3</v>
      </c>
      <c r="AO139" s="388">
        <v>2.6459999999999999E-3</v>
      </c>
      <c r="AP139" s="388">
        <v>3.4529999999999999E-3</v>
      </c>
      <c r="AQ139" s="388">
        <v>4.1749999999999999E-3</v>
      </c>
      <c r="AR139" s="388">
        <v>1.1337E-2</v>
      </c>
      <c r="AS139" s="388">
        <v>1.0385999999999999E-2</v>
      </c>
      <c r="AT139" s="388">
        <v>1.115E-2</v>
      </c>
      <c r="AU139" s="388">
        <v>9.7389999999999994E-3</v>
      </c>
      <c r="AV139" s="388">
        <v>4.1619999999999999E-3</v>
      </c>
      <c r="AW139" s="388">
        <v>3.9139999999999999E-3</v>
      </c>
      <c r="AX139" s="388">
        <v>3.0730000000000002E-3</v>
      </c>
      <c r="AY139" s="388">
        <v>2.879E-3</v>
      </c>
      <c r="AZ139" s="388">
        <v>2.6879999999999999E-3</v>
      </c>
      <c r="BA139" s="388">
        <v>2.6459999999999999E-3</v>
      </c>
      <c r="BB139" s="388">
        <v>3.4529999999999999E-3</v>
      </c>
      <c r="BC139" s="388">
        <v>4.1749999999999999E-3</v>
      </c>
      <c r="BD139" s="388">
        <v>1.1337E-2</v>
      </c>
      <c r="BE139" s="388">
        <v>1.0385999999999999E-2</v>
      </c>
      <c r="BF139" s="388">
        <v>1.115E-2</v>
      </c>
      <c r="BG139" s="388">
        <v>9.7389999999999994E-3</v>
      </c>
      <c r="BH139" s="388">
        <v>4.1619999999999999E-3</v>
      </c>
      <c r="BI139" s="388">
        <v>3.9139999999999999E-3</v>
      </c>
      <c r="BJ139" s="388">
        <v>3.0730000000000002E-3</v>
      </c>
      <c r="BK139" s="388">
        <v>2.879E-3</v>
      </c>
      <c r="BL139" s="388">
        <v>2.6879999999999999E-3</v>
      </c>
      <c r="BM139" s="388">
        <v>2.6459999999999999E-3</v>
      </c>
      <c r="BN139" s="388">
        <v>3.4529999999999999E-3</v>
      </c>
      <c r="BO139" s="388">
        <v>4.1749999999999999E-3</v>
      </c>
      <c r="BP139" s="388">
        <v>1.1337E-2</v>
      </c>
      <c r="BQ139" s="388">
        <v>1.0385999999999999E-2</v>
      </c>
      <c r="BR139" s="388">
        <v>1.115E-2</v>
      </c>
      <c r="BS139" s="388">
        <v>9.7389999999999994E-3</v>
      </c>
      <c r="BT139" s="388">
        <v>4.1619999999999999E-3</v>
      </c>
      <c r="BU139" s="388">
        <v>3.9139999999999999E-3</v>
      </c>
      <c r="BV139" s="388">
        <v>3.0730000000000002E-3</v>
      </c>
      <c r="BW139" s="388">
        <v>2.879E-3</v>
      </c>
      <c r="BX139" s="388">
        <v>2.6879999999999999E-3</v>
      </c>
      <c r="BY139" s="388">
        <v>2.6459999999999999E-3</v>
      </c>
      <c r="BZ139" s="388">
        <v>3.4529999999999999E-3</v>
      </c>
      <c r="CA139" s="388">
        <v>4.1749999999999999E-3</v>
      </c>
      <c r="CB139" s="388">
        <v>1.1337E-2</v>
      </c>
      <c r="CC139" s="388">
        <v>1.0385999999999999E-2</v>
      </c>
      <c r="CD139" s="388">
        <v>1.115E-2</v>
      </c>
      <c r="CE139" s="388">
        <v>9.7389999999999994E-3</v>
      </c>
      <c r="CF139" s="388">
        <v>4.1619999999999999E-3</v>
      </c>
      <c r="CG139" s="388">
        <v>3.9139999999999999E-3</v>
      </c>
      <c r="CH139" s="388">
        <v>3.0730000000000002E-3</v>
      </c>
    </row>
    <row r="140" spans="1:86" ht="15" hidden="1" thickBot="1" x14ac:dyDescent="0.35">
      <c r="A140" s="122"/>
      <c r="B140" s="122"/>
      <c r="C140" s="127"/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  <c r="N140" s="127"/>
    </row>
    <row r="141" spans="1:86" ht="15.75" hidden="1" customHeight="1" x14ac:dyDescent="0.3">
      <c r="A141" s="550" t="s">
        <v>160</v>
      </c>
      <c r="B141" s="344" t="s">
        <v>157</v>
      </c>
      <c r="C141" s="306">
        <v>43831</v>
      </c>
      <c r="D141" s="306">
        <v>43862</v>
      </c>
      <c r="E141" s="306">
        <v>43891</v>
      </c>
      <c r="F141" s="306">
        <v>43922</v>
      </c>
      <c r="G141" s="306">
        <v>43952</v>
      </c>
      <c r="H141" s="306">
        <v>43983</v>
      </c>
      <c r="I141" s="306">
        <v>44013</v>
      </c>
      <c r="J141" s="306">
        <v>44044</v>
      </c>
      <c r="K141" s="306">
        <v>44075</v>
      </c>
      <c r="L141" s="306">
        <v>44105</v>
      </c>
      <c r="M141" s="306">
        <v>44136</v>
      </c>
      <c r="N141" s="306">
        <v>44166</v>
      </c>
      <c r="O141" s="306">
        <v>44197</v>
      </c>
      <c r="P141" s="306">
        <v>44228</v>
      </c>
      <c r="Q141" s="306">
        <v>44256</v>
      </c>
      <c r="R141" s="306">
        <v>44287</v>
      </c>
      <c r="S141" s="306">
        <v>44317</v>
      </c>
      <c r="T141" s="306">
        <v>44348</v>
      </c>
      <c r="U141" s="306">
        <v>44378</v>
      </c>
      <c r="V141" s="306">
        <v>44409</v>
      </c>
      <c r="W141" s="306">
        <v>44440</v>
      </c>
      <c r="X141" s="306">
        <v>44470</v>
      </c>
      <c r="Y141" s="306">
        <v>44501</v>
      </c>
      <c r="Z141" s="306">
        <v>44531</v>
      </c>
      <c r="AA141" s="306">
        <v>44562</v>
      </c>
      <c r="AB141" s="306">
        <v>44593</v>
      </c>
      <c r="AC141" s="306">
        <v>44621</v>
      </c>
      <c r="AD141" s="306">
        <v>44652</v>
      </c>
      <c r="AE141" s="306">
        <v>44682</v>
      </c>
      <c r="AF141" s="306">
        <v>44713</v>
      </c>
      <c r="AG141" s="306">
        <v>44743</v>
      </c>
      <c r="AH141" s="306">
        <v>44774</v>
      </c>
      <c r="AI141" s="306">
        <v>44805</v>
      </c>
      <c r="AJ141" s="306">
        <v>44835</v>
      </c>
      <c r="AK141" s="306">
        <v>44866</v>
      </c>
      <c r="AL141" s="306">
        <v>44896</v>
      </c>
      <c r="AM141" s="306">
        <v>44927</v>
      </c>
      <c r="AN141" s="306">
        <v>44958</v>
      </c>
      <c r="AO141" s="306">
        <v>44986</v>
      </c>
      <c r="AP141" s="306">
        <v>45017</v>
      </c>
      <c r="AQ141" s="306">
        <v>45047</v>
      </c>
      <c r="AR141" s="306">
        <v>45078</v>
      </c>
      <c r="AS141" s="306">
        <v>45108</v>
      </c>
      <c r="AT141" s="306">
        <v>45139</v>
      </c>
      <c r="AU141" s="306">
        <v>45170</v>
      </c>
      <c r="AV141" s="306">
        <v>45200</v>
      </c>
      <c r="AW141" s="306">
        <v>45231</v>
      </c>
      <c r="AX141" s="306">
        <v>45261</v>
      </c>
      <c r="AY141" s="306">
        <v>45292</v>
      </c>
      <c r="AZ141" s="306">
        <v>45323</v>
      </c>
      <c r="BA141" s="306">
        <v>45352</v>
      </c>
      <c r="BB141" s="306">
        <v>45383</v>
      </c>
      <c r="BC141" s="306">
        <v>45413</v>
      </c>
      <c r="BD141" s="306">
        <v>45444</v>
      </c>
      <c r="BE141" s="306">
        <v>45474</v>
      </c>
      <c r="BF141" s="306">
        <v>45505</v>
      </c>
      <c r="BG141" s="306">
        <v>45536</v>
      </c>
      <c r="BH141" s="306">
        <v>45566</v>
      </c>
      <c r="BI141" s="306">
        <v>45597</v>
      </c>
      <c r="BJ141" s="306">
        <v>45627</v>
      </c>
      <c r="BK141" s="306">
        <v>45658</v>
      </c>
      <c r="BL141" s="306">
        <v>45689</v>
      </c>
      <c r="BM141" s="306">
        <v>45717</v>
      </c>
      <c r="BN141" s="306">
        <v>45748</v>
      </c>
      <c r="BO141" s="306">
        <v>45778</v>
      </c>
      <c r="BP141" s="306">
        <v>45809</v>
      </c>
      <c r="BQ141" s="306">
        <v>45839</v>
      </c>
      <c r="BR141" s="306">
        <v>45870</v>
      </c>
      <c r="BS141" s="306">
        <v>45901</v>
      </c>
      <c r="BT141" s="306">
        <v>45931</v>
      </c>
      <c r="BU141" s="306">
        <v>45962</v>
      </c>
      <c r="BV141" s="306">
        <v>45992</v>
      </c>
      <c r="BW141" s="306">
        <v>46023</v>
      </c>
      <c r="BX141" s="306">
        <v>46054</v>
      </c>
      <c r="BY141" s="306">
        <v>46082</v>
      </c>
      <c r="BZ141" s="306">
        <v>46113</v>
      </c>
      <c r="CA141" s="306">
        <v>46143</v>
      </c>
      <c r="CB141" s="306">
        <v>46174</v>
      </c>
      <c r="CC141" s="306">
        <v>46204</v>
      </c>
      <c r="CD141" s="306">
        <v>46235</v>
      </c>
      <c r="CE141" s="306">
        <v>46266</v>
      </c>
      <c r="CF141" s="306">
        <v>46296</v>
      </c>
      <c r="CG141" s="306">
        <v>46327</v>
      </c>
      <c r="CH141" s="307">
        <v>46357</v>
      </c>
    </row>
    <row r="142" spans="1:86" hidden="1" x14ac:dyDescent="0.3">
      <c r="A142" s="551"/>
      <c r="B142" s="308" t="s">
        <v>141</v>
      </c>
      <c r="C142" s="30">
        <f>IF(C23=0,0,((C5*0.5)-C41)*C78*C110*C$2)</f>
        <v>0</v>
      </c>
      <c r="D142" s="30">
        <f>IF(D23=0,0,((D5*0.5)+C23-D41)*D78*D110*D$2)</f>
        <v>0</v>
      </c>
      <c r="E142" s="30">
        <f t="shared" ref="E142:BP143" si="84">IF(E23=0,0,((E5*0.5)+D23-E41)*E78*E110*E$2)</f>
        <v>0</v>
      </c>
      <c r="F142" s="30">
        <f t="shared" si="84"/>
        <v>0</v>
      </c>
      <c r="G142" s="30">
        <f t="shared" si="84"/>
        <v>0</v>
      </c>
      <c r="H142" s="30">
        <f t="shared" si="84"/>
        <v>0</v>
      </c>
      <c r="I142" s="30">
        <f t="shared" si="84"/>
        <v>0</v>
      </c>
      <c r="J142" s="30">
        <f t="shared" si="84"/>
        <v>0</v>
      </c>
      <c r="K142" s="30">
        <f t="shared" si="84"/>
        <v>0</v>
      </c>
      <c r="L142" s="30">
        <f t="shared" si="84"/>
        <v>0</v>
      </c>
      <c r="M142" s="30">
        <f t="shared" si="84"/>
        <v>0</v>
      </c>
      <c r="N142" s="30">
        <f t="shared" si="84"/>
        <v>0</v>
      </c>
      <c r="O142" s="30">
        <f t="shared" si="84"/>
        <v>0</v>
      </c>
      <c r="P142" s="30">
        <f t="shared" si="84"/>
        <v>0</v>
      </c>
      <c r="Q142" s="30">
        <f t="shared" si="84"/>
        <v>0</v>
      </c>
      <c r="R142" s="30">
        <f t="shared" si="84"/>
        <v>0</v>
      </c>
      <c r="S142" s="30">
        <f t="shared" si="84"/>
        <v>0</v>
      </c>
      <c r="T142" s="30">
        <f t="shared" si="84"/>
        <v>0</v>
      </c>
      <c r="U142" s="30">
        <f t="shared" si="84"/>
        <v>0</v>
      </c>
      <c r="V142" s="30">
        <f t="shared" si="84"/>
        <v>0</v>
      </c>
      <c r="W142" s="30">
        <f t="shared" si="84"/>
        <v>0</v>
      </c>
      <c r="X142" s="30">
        <f t="shared" si="84"/>
        <v>0</v>
      </c>
      <c r="Y142" s="30">
        <f t="shared" si="84"/>
        <v>0</v>
      </c>
      <c r="Z142" s="30">
        <f t="shared" si="84"/>
        <v>0</v>
      </c>
      <c r="AA142" s="30">
        <f t="shared" si="84"/>
        <v>0</v>
      </c>
      <c r="AB142" s="30">
        <f t="shared" si="84"/>
        <v>0</v>
      </c>
      <c r="AC142" s="30">
        <f t="shared" si="84"/>
        <v>0</v>
      </c>
      <c r="AD142" s="30">
        <f t="shared" si="84"/>
        <v>0</v>
      </c>
      <c r="AE142" s="30">
        <f t="shared" si="84"/>
        <v>0</v>
      </c>
      <c r="AF142" s="30">
        <f t="shared" si="84"/>
        <v>0</v>
      </c>
      <c r="AG142" s="30">
        <f t="shared" si="84"/>
        <v>0</v>
      </c>
      <c r="AH142" s="30">
        <f t="shared" si="84"/>
        <v>0</v>
      </c>
      <c r="AI142" s="30">
        <f t="shared" si="84"/>
        <v>0</v>
      </c>
      <c r="AJ142" s="30">
        <f t="shared" si="84"/>
        <v>0</v>
      </c>
      <c r="AK142" s="30">
        <f t="shared" si="84"/>
        <v>0</v>
      </c>
      <c r="AL142" s="30">
        <f t="shared" si="84"/>
        <v>0</v>
      </c>
      <c r="AM142" s="30">
        <f t="shared" si="84"/>
        <v>0</v>
      </c>
      <c r="AN142" s="30">
        <f t="shared" si="84"/>
        <v>0</v>
      </c>
      <c r="AO142" s="30">
        <f t="shared" si="84"/>
        <v>0</v>
      </c>
      <c r="AP142" s="30">
        <f t="shared" si="84"/>
        <v>0</v>
      </c>
      <c r="AQ142" s="30">
        <f t="shared" si="84"/>
        <v>0</v>
      </c>
      <c r="AR142" s="30">
        <f t="shared" si="84"/>
        <v>0</v>
      </c>
      <c r="AS142" s="30">
        <f t="shared" si="84"/>
        <v>0</v>
      </c>
      <c r="AT142" s="30">
        <f t="shared" si="84"/>
        <v>0</v>
      </c>
      <c r="AU142" s="30">
        <f t="shared" si="84"/>
        <v>0</v>
      </c>
      <c r="AV142" s="30">
        <f t="shared" si="84"/>
        <v>0</v>
      </c>
      <c r="AW142" s="30">
        <f t="shared" si="84"/>
        <v>0</v>
      </c>
      <c r="AX142" s="30">
        <f t="shared" si="84"/>
        <v>0</v>
      </c>
      <c r="AY142" s="30">
        <f t="shared" si="84"/>
        <v>0</v>
      </c>
      <c r="AZ142" s="30">
        <f t="shared" si="84"/>
        <v>0</v>
      </c>
      <c r="BA142" s="30">
        <f t="shared" si="84"/>
        <v>0</v>
      </c>
      <c r="BB142" s="30">
        <f t="shared" si="84"/>
        <v>0</v>
      </c>
      <c r="BC142" s="30">
        <f t="shared" si="84"/>
        <v>0</v>
      </c>
      <c r="BD142" s="30">
        <f t="shared" si="84"/>
        <v>0</v>
      </c>
      <c r="BE142" s="30">
        <f t="shared" si="84"/>
        <v>0</v>
      </c>
      <c r="BF142" s="30">
        <f t="shared" si="84"/>
        <v>0</v>
      </c>
      <c r="BG142" s="30">
        <f t="shared" si="84"/>
        <v>0</v>
      </c>
      <c r="BH142" s="30">
        <f t="shared" si="84"/>
        <v>0</v>
      </c>
      <c r="BI142" s="30">
        <f t="shared" si="84"/>
        <v>0</v>
      </c>
      <c r="BJ142" s="30">
        <f t="shared" si="84"/>
        <v>0</v>
      </c>
      <c r="BK142" s="30">
        <f t="shared" si="84"/>
        <v>0</v>
      </c>
      <c r="BL142" s="30">
        <f t="shared" si="84"/>
        <v>0</v>
      </c>
      <c r="BM142" s="30">
        <f t="shared" si="84"/>
        <v>0</v>
      </c>
      <c r="BN142" s="30">
        <f t="shared" si="84"/>
        <v>0</v>
      </c>
      <c r="BO142" s="30">
        <f t="shared" si="84"/>
        <v>0</v>
      </c>
      <c r="BP142" s="30">
        <f t="shared" si="84"/>
        <v>0</v>
      </c>
      <c r="BQ142" s="30">
        <f t="shared" ref="BQ142:CH146" si="85">IF(BQ23=0,0,((BQ5*0.5)+BP23-BQ41)*BQ78*BQ110*BQ$2)</f>
        <v>0</v>
      </c>
      <c r="BR142" s="30">
        <f t="shared" si="85"/>
        <v>0</v>
      </c>
      <c r="BS142" s="30">
        <f t="shared" si="85"/>
        <v>0</v>
      </c>
      <c r="BT142" s="30">
        <f t="shared" si="85"/>
        <v>0</v>
      </c>
      <c r="BU142" s="30">
        <f t="shared" si="85"/>
        <v>0</v>
      </c>
      <c r="BV142" s="30">
        <f t="shared" si="85"/>
        <v>0</v>
      </c>
      <c r="BW142" s="30">
        <f t="shared" si="85"/>
        <v>0</v>
      </c>
      <c r="BX142" s="30">
        <f t="shared" si="85"/>
        <v>0</v>
      </c>
      <c r="BY142" s="30">
        <f t="shared" si="85"/>
        <v>0</v>
      </c>
      <c r="BZ142" s="30">
        <f t="shared" si="85"/>
        <v>0</v>
      </c>
      <c r="CA142" s="30">
        <f t="shared" si="85"/>
        <v>0</v>
      </c>
      <c r="CB142" s="30">
        <f t="shared" si="85"/>
        <v>0</v>
      </c>
      <c r="CC142" s="30">
        <f t="shared" si="85"/>
        <v>0</v>
      </c>
      <c r="CD142" s="30">
        <f t="shared" si="85"/>
        <v>0</v>
      </c>
      <c r="CE142" s="30">
        <f t="shared" si="85"/>
        <v>0</v>
      </c>
      <c r="CF142" s="30">
        <f t="shared" si="85"/>
        <v>0</v>
      </c>
      <c r="CG142" s="30">
        <f t="shared" si="85"/>
        <v>0</v>
      </c>
      <c r="CH142" s="34">
        <f t="shared" si="85"/>
        <v>0</v>
      </c>
    </row>
    <row r="143" spans="1:86" hidden="1" x14ac:dyDescent="0.3">
      <c r="A143" s="551"/>
      <c r="B143" s="308" t="s">
        <v>59</v>
      </c>
      <c r="C143" s="30">
        <f t="shared" ref="C143:C154" si="86">IF(C24=0,0,((C6*0.5)-C42)*C79*C111*C$2)</f>
        <v>0</v>
      </c>
      <c r="D143" s="30">
        <f t="shared" ref="D143:S154" si="87">IF(D24=0,0,((D6*0.5)+C24-D42)*D79*D111*D$2)</f>
        <v>0</v>
      </c>
      <c r="E143" s="30">
        <f t="shared" si="87"/>
        <v>0</v>
      </c>
      <c r="F143" s="30">
        <f t="shared" si="87"/>
        <v>0</v>
      </c>
      <c r="G143" s="30">
        <f t="shared" si="87"/>
        <v>0</v>
      </c>
      <c r="H143" s="30">
        <f t="shared" si="87"/>
        <v>0</v>
      </c>
      <c r="I143" s="30">
        <f t="shared" si="87"/>
        <v>0</v>
      </c>
      <c r="J143" s="30">
        <f t="shared" si="87"/>
        <v>0</v>
      </c>
      <c r="K143" s="30">
        <f t="shared" si="87"/>
        <v>0</v>
      </c>
      <c r="L143" s="30">
        <f t="shared" si="87"/>
        <v>0</v>
      </c>
      <c r="M143" s="30">
        <f t="shared" si="87"/>
        <v>0</v>
      </c>
      <c r="N143" s="30">
        <f t="shared" si="87"/>
        <v>0</v>
      </c>
      <c r="O143" s="30">
        <f t="shared" si="87"/>
        <v>0</v>
      </c>
      <c r="P143" s="30">
        <f t="shared" si="87"/>
        <v>0</v>
      </c>
      <c r="Q143" s="30">
        <f t="shared" si="87"/>
        <v>0</v>
      </c>
      <c r="R143" s="30">
        <f t="shared" si="87"/>
        <v>0</v>
      </c>
      <c r="S143" s="30">
        <f t="shared" si="87"/>
        <v>0</v>
      </c>
      <c r="T143" s="30">
        <f t="shared" si="84"/>
        <v>0</v>
      </c>
      <c r="U143" s="30">
        <f t="shared" si="84"/>
        <v>0</v>
      </c>
      <c r="V143" s="30">
        <f t="shared" si="84"/>
        <v>0</v>
      </c>
      <c r="W143" s="30">
        <f t="shared" si="84"/>
        <v>0</v>
      </c>
      <c r="X143" s="30">
        <f t="shared" si="84"/>
        <v>0</v>
      </c>
      <c r="Y143" s="30">
        <f t="shared" si="84"/>
        <v>0</v>
      </c>
      <c r="Z143" s="30">
        <f t="shared" si="84"/>
        <v>0</v>
      </c>
      <c r="AA143" s="30">
        <f t="shared" si="84"/>
        <v>0</v>
      </c>
      <c r="AB143" s="30">
        <f t="shared" si="84"/>
        <v>0</v>
      </c>
      <c r="AC143" s="30">
        <f t="shared" si="84"/>
        <v>0</v>
      </c>
      <c r="AD143" s="30">
        <f t="shared" si="84"/>
        <v>0</v>
      </c>
      <c r="AE143" s="30">
        <f t="shared" si="84"/>
        <v>0</v>
      </c>
      <c r="AF143" s="30">
        <f t="shared" si="84"/>
        <v>0</v>
      </c>
      <c r="AG143" s="30">
        <f t="shared" si="84"/>
        <v>0</v>
      </c>
      <c r="AH143" s="30">
        <f t="shared" si="84"/>
        <v>0</v>
      </c>
      <c r="AI143" s="30">
        <f t="shared" si="84"/>
        <v>0</v>
      </c>
      <c r="AJ143" s="30">
        <f t="shared" si="84"/>
        <v>0</v>
      </c>
      <c r="AK143" s="30">
        <f t="shared" si="84"/>
        <v>0</v>
      </c>
      <c r="AL143" s="30">
        <f t="shared" si="84"/>
        <v>0</v>
      </c>
      <c r="AM143" s="30">
        <f t="shared" si="84"/>
        <v>0</v>
      </c>
      <c r="AN143" s="30">
        <f t="shared" si="84"/>
        <v>0</v>
      </c>
      <c r="AO143" s="30">
        <f t="shared" si="84"/>
        <v>0</v>
      </c>
      <c r="AP143" s="30">
        <f t="shared" si="84"/>
        <v>0</v>
      </c>
      <c r="AQ143" s="30">
        <f t="shared" si="84"/>
        <v>0</v>
      </c>
      <c r="AR143" s="30">
        <f t="shared" si="84"/>
        <v>0</v>
      </c>
      <c r="AS143" s="30">
        <f t="shared" si="84"/>
        <v>0</v>
      </c>
      <c r="AT143" s="30">
        <f t="shared" si="84"/>
        <v>0</v>
      </c>
      <c r="AU143" s="30">
        <f t="shared" si="84"/>
        <v>0</v>
      </c>
      <c r="AV143" s="30">
        <f t="shared" si="84"/>
        <v>0</v>
      </c>
      <c r="AW143" s="30">
        <f t="shared" si="84"/>
        <v>0</v>
      </c>
      <c r="AX143" s="30">
        <f t="shared" si="84"/>
        <v>0</v>
      </c>
      <c r="AY143" s="30">
        <f t="shared" si="84"/>
        <v>0</v>
      </c>
      <c r="AZ143" s="30">
        <f t="shared" si="84"/>
        <v>0</v>
      </c>
      <c r="BA143" s="30">
        <f t="shared" si="84"/>
        <v>0</v>
      </c>
      <c r="BB143" s="30">
        <f t="shared" si="84"/>
        <v>0</v>
      </c>
      <c r="BC143" s="30">
        <f t="shared" si="84"/>
        <v>0</v>
      </c>
      <c r="BD143" s="30">
        <f t="shared" si="84"/>
        <v>0</v>
      </c>
      <c r="BE143" s="30">
        <f t="shared" si="84"/>
        <v>0</v>
      </c>
      <c r="BF143" s="30">
        <f t="shared" si="84"/>
        <v>0</v>
      </c>
      <c r="BG143" s="30">
        <f t="shared" si="84"/>
        <v>0</v>
      </c>
      <c r="BH143" s="30">
        <f t="shared" si="84"/>
        <v>0</v>
      </c>
      <c r="BI143" s="30">
        <f t="shared" si="84"/>
        <v>0</v>
      </c>
      <c r="BJ143" s="30">
        <f t="shared" si="84"/>
        <v>0</v>
      </c>
      <c r="BK143" s="30">
        <f t="shared" si="84"/>
        <v>0</v>
      </c>
      <c r="BL143" s="30">
        <f t="shared" si="84"/>
        <v>0</v>
      </c>
      <c r="BM143" s="30">
        <f t="shared" si="84"/>
        <v>0</v>
      </c>
      <c r="BN143" s="30">
        <f t="shared" si="84"/>
        <v>0</v>
      </c>
      <c r="BO143" s="30">
        <f t="shared" si="84"/>
        <v>0</v>
      </c>
      <c r="BP143" s="30">
        <f t="shared" si="84"/>
        <v>0</v>
      </c>
      <c r="BQ143" s="30">
        <f t="shared" si="85"/>
        <v>0</v>
      </c>
      <c r="BR143" s="30">
        <f t="shared" si="85"/>
        <v>0</v>
      </c>
      <c r="BS143" s="30">
        <f t="shared" si="85"/>
        <v>0</v>
      </c>
      <c r="BT143" s="30">
        <f t="shared" si="85"/>
        <v>0</v>
      </c>
      <c r="BU143" s="30">
        <f t="shared" si="85"/>
        <v>0</v>
      </c>
      <c r="BV143" s="30">
        <f t="shared" si="85"/>
        <v>0</v>
      </c>
      <c r="BW143" s="30">
        <f t="shared" si="85"/>
        <v>0</v>
      </c>
      <c r="BX143" s="30">
        <f t="shared" si="85"/>
        <v>0</v>
      </c>
      <c r="BY143" s="30">
        <f t="shared" si="85"/>
        <v>0</v>
      </c>
      <c r="BZ143" s="30">
        <f t="shared" si="85"/>
        <v>0</v>
      </c>
      <c r="CA143" s="30">
        <f t="shared" si="85"/>
        <v>0</v>
      </c>
      <c r="CB143" s="30">
        <f t="shared" si="85"/>
        <v>0</v>
      </c>
      <c r="CC143" s="30">
        <f t="shared" si="85"/>
        <v>0</v>
      </c>
      <c r="CD143" s="30">
        <f t="shared" si="85"/>
        <v>0</v>
      </c>
      <c r="CE143" s="30">
        <f t="shared" si="85"/>
        <v>0</v>
      </c>
      <c r="CF143" s="30">
        <f t="shared" si="85"/>
        <v>0</v>
      </c>
      <c r="CG143" s="30">
        <f t="shared" si="85"/>
        <v>0</v>
      </c>
      <c r="CH143" s="34">
        <f t="shared" si="85"/>
        <v>0</v>
      </c>
    </row>
    <row r="144" spans="1:86" hidden="1" x14ac:dyDescent="0.3">
      <c r="A144" s="551"/>
      <c r="B144" s="308" t="s">
        <v>142</v>
      </c>
      <c r="C144" s="30">
        <f t="shared" si="86"/>
        <v>0</v>
      </c>
      <c r="D144" s="30">
        <f t="shared" si="87"/>
        <v>0</v>
      </c>
      <c r="E144" s="30">
        <f t="shared" ref="E144:BP147" si="88">IF(E25=0,0,((E7*0.5)+D25-E43)*E80*E112*E$2)</f>
        <v>0</v>
      </c>
      <c r="F144" s="30">
        <f t="shared" si="88"/>
        <v>0</v>
      </c>
      <c r="G144" s="30">
        <f t="shared" si="88"/>
        <v>0</v>
      </c>
      <c r="H144" s="30">
        <f t="shared" si="88"/>
        <v>0</v>
      </c>
      <c r="I144" s="30">
        <f t="shared" si="88"/>
        <v>0</v>
      </c>
      <c r="J144" s="30">
        <f t="shared" si="88"/>
        <v>0</v>
      </c>
      <c r="K144" s="30">
        <f t="shared" si="88"/>
        <v>0</v>
      </c>
      <c r="L144" s="30">
        <f t="shared" si="88"/>
        <v>0</v>
      </c>
      <c r="M144" s="30">
        <f t="shared" si="88"/>
        <v>0</v>
      </c>
      <c r="N144" s="30">
        <f t="shared" si="88"/>
        <v>0</v>
      </c>
      <c r="O144" s="30">
        <f t="shared" si="88"/>
        <v>0</v>
      </c>
      <c r="P144" s="30">
        <f t="shared" si="88"/>
        <v>0</v>
      </c>
      <c r="Q144" s="30">
        <f t="shared" si="88"/>
        <v>0</v>
      </c>
      <c r="R144" s="30">
        <f t="shared" si="88"/>
        <v>0</v>
      </c>
      <c r="S144" s="30">
        <f t="shared" si="88"/>
        <v>0</v>
      </c>
      <c r="T144" s="30">
        <f t="shared" si="88"/>
        <v>0</v>
      </c>
      <c r="U144" s="30">
        <f t="shared" si="88"/>
        <v>0</v>
      </c>
      <c r="V144" s="30">
        <f t="shared" si="88"/>
        <v>0</v>
      </c>
      <c r="W144" s="30">
        <f t="shared" si="88"/>
        <v>0</v>
      </c>
      <c r="X144" s="30">
        <f t="shared" si="88"/>
        <v>0</v>
      </c>
      <c r="Y144" s="30">
        <f t="shared" si="88"/>
        <v>0</v>
      </c>
      <c r="Z144" s="30">
        <f t="shared" si="88"/>
        <v>0</v>
      </c>
      <c r="AA144" s="30">
        <f t="shared" si="88"/>
        <v>0</v>
      </c>
      <c r="AB144" s="30">
        <f t="shared" si="88"/>
        <v>0</v>
      </c>
      <c r="AC144" s="30">
        <f t="shared" si="88"/>
        <v>0</v>
      </c>
      <c r="AD144" s="30">
        <f t="shared" si="88"/>
        <v>0</v>
      </c>
      <c r="AE144" s="30">
        <f t="shared" si="88"/>
        <v>0</v>
      </c>
      <c r="AF144" s="30">
        <f t="shared" si="88"/>
        <v>0</v>
      </c>
      <c r="AG144" s="30">
        <f t="shared" si="88"/>
        <v>0</v>
      </c>
      <c r="AH144" s="30">
        <f t="shared" si="88"/>
        <v>0</v>
      </c>
      <c r="AI144" s="30">
        <f t="shared" si="88"/>
        <v>0</v>
      </c>
      <c r="AJ144" s="30">
        <f t="shared" si="88"/>
        <v>0</v>
      </c>
      <c r="AK144" s="30">
        <f t="shared" si="88"/>
        <v>0</v>
      </c>
      <c r="AL144" s="30">
        <f t="shared" si="88"/>
        <v>0</v>
      </c>
      <c r="AM144" s="30">
        <f t="shared" si="88"/>
        <v>0</v>
      </c>
      <c r="AN144" s="30">
        <f t="shared" si="88"/>
        <v>0</v>
      </c>
      <c r="AO144" s="30">
        <f t="shared" si="88"/>
        <v>0</v>
      </c>
      <c r="AP144" s="30">
        <f t="shared" si="88"/>
        <v>0</v>
      </c>
      <c r="AQ144" s="30">
        <f t="shared" si="88"/>
        <v>0</v>
      </c>
      <c r="AR144" s="30">
        <f t="shared" si="88"/>
        <v>0</v>
      </c>
      <c r="AS144" s="30">
        <f t="shared" si="88"/>
        <v>0</v>
      </c>
      <c r="AT144" s="30">
        <f t="shared" si="88"/>
        <v>0</v>
      </c>
      <c r="AU144" s="30">
        <f t="shared" si="88"/>
        <v>0</v>
      </c>
      <c r="AV144" s="30">
        <f t="shared" si="88"/>
        <v>0</v>
      </c>
      <c r="AW144" s="30">
        <f t="shared" si="88"/>
        <v>0</v>
      </c>
      <c r="AX144" s="30">
        <f t="shared" si="88"/>
        <v>0</v>
      </c>
      <c r="AY144" s="30">
        <f t="shared" si="88"/>
        <v>0</v>
      </c>
      <c r="AZ144" s="30">
        <f t="shared" si="88"/>
        <v>0</v>
      </c>
      <c r="BA144" s="30">
        <f t="shared" si="88"/>
        <v>0</v>
      </c>
      <c r="BB144" s="30">
        <f t="shared" si="88"/>
        <v>0</v>
      </c>
      <c r="BC144" s="30">
        <f t="shared" si="88"/>
        <v>0</v>
      </c>
      <c r="BD144" s="30">
        <f t="shared" si="88"/>
        <v>0</v>
      </c>
      <c r="BE144" s="30">
        <f t="shared" si="88"/>
        <v>0</v>
      </c>
      <c r="BF144" s="30">
        <f t="shared" si="88"/>
        <v>0</v>
      </c>
      <c r="BG144" s="30">
        <f t="shared" si="88"/>
        <v>0</v>
      </c>
      <c r="BH144" s="30">
        <f t="shared" si="88"/>
        <v>0</v>
      </c>
      <c r="BI144" s="30">
        <f t="shared" si="88"/>
        <v>0</v>
      </c>
      <c r="BJ144" s="30">
        <f t="shared" si="88"/>
        <v>0</v>
      </c>
      <c r="BK144" s="30">
        <f t="shared" si="88"/>
        <v>0</v>
      </c>
      <c r="BL144" s="30">
        <f t="shared" si="88"/>
        <v>0</v>
      </c>
      <c r="BM144" s="30">
        <f t="shared" si="88"/>
        <v>0</v>
      </c>
      <c r="BN144" s="30">
        <f t="shared" si="88"/>
        <v>0</v>
      </c>
      <c r="BO144" s="30">
        <f t="shared" si="88"/>
        <v>0</v>
      </c>
      <c r="BP144" s="30">
        <f t="shared" si="88"/>
        <v>0</v>
      </c>
      <c r="BQ144" s="30">
        <f t="shared" si="85"/>
        <v>0</v>
      </c>
      <c r="BR144" s="30">
        <f t="shared" si="85"/>
        <v>0</v>
      </c>
      <c r="BS144" s="30">
        <f t="shared" si="85"/>
        <v>0</v>
      </c>
      <c r="BT144" s="30">
        <f t="shared" si="85"/>
        <v>0</v>
      </c>
      <c r="BU144" s="30">
        <f t="shared" si="85"/>
        <v>0</v>
      </c>
      <c r="BV144" s="30">
        <f t="shared" si="85"/>
        <v>0</v>
      </c>
      <c r="BW144" s="30">
        <f t="shared" si="85"/>
        <v>0</v>
      </c>
      <c r="BX144" s="30">
        <f t="shared" si="85"/>
        <v>0</v>
      </c>
      <c r="BY144" s="30">
        <f t="shared" si="85"/>
        <v>0</v>
      </c>
      <c r="BZ144" s="30">
        <f t="shared" si="85"/>
        <v>0</v>
      </c>
      <c r="CA144" s="30">
        <f t="shared" si="85"/>
        <v>0</v>
      </c>
      <c r="CB144" s="30">
        <f t="shared" si="85"/>
        <v>0</v>
      </c>
      <c r="CC144" s="30">
        <f t="shared" si="85"/>
        <v>0</v>
      </c>
      <c r="CD144" s="30">
        <f t="shared" si="85"/>
        <v>0</v>
      </c>
      <c r="CE144" s="30">
        <f t="shared" si="85"/>
        <v>0</v>
      </c>
      <c r="CF144" s="30">
        <f t="shared" si="85"/>
        <v>0</v>
      </c>
      <c r="CG144" s="30">
        <f t="shared" si="85"/>
        <v>0</v>
      </c>
      <c r="CH144" s="34">
        <f t="shared" si="85"/>
        <v>0</v>
      </c>
    </row>
    <row r="145" spans="1:86" hidden="1" x14ac:dyDescent="0.3">
      <c r="A145" s="551"/>
      <c r="B145" s="308" t="s">
        <v>60</v>
      </c>
      <c r="C145" s="30">
        <f t="shared" si="86"/>
        <v>0</v>
      </c>
      <c r="D145" s="30">
        <f t="shared" si="87"/>
        <v>0</v>
      </c>
      <c r="E145" s="30">
        <f t="shared" si="88"/>
        <v>0</v>
      </c>
      <c r="F145" s="30">
        <f t="shared" si="88"/>
        <v>0</v>
      </c>
      <c r="G145" s="30">
        <f t="shared" si="88"/>
        <v>0</v>
      </c>
      <c r="H145" s="30">
        <f t="shared" si="88"/>
        <v>0</v>
      </c>
      <c r="I145" s="30">
        <f t="shared" si="88"/>
        <v>0</v>
      </c>
      <c r="J145" s="30">
        <f t="shared" si="88"/>
        <v>0</v>
      </c>
      <c r="K145" s="30">
        <f t="shared" si="88"/>
        <v>0</v>
      </c>
      <c r="L145" s="30">
        <f t="shared" si="88"/>
        <v>0</v>
      </c>
      <c r="M145" s="30">
        <f t="shared" si="88"/>
        <v>0</v>
      </c>
      <c r="N145" s="30">
        <f t="shared" si="88"/>
        <v>0</v>
      </c>
      <c r="O145" s="30">
        <f t="shared" si="88"/>
        <v>0</v>
      </c>
      <c r="P145" s="30">
        <f t="shared" si="88"/>
        <v>0</v>
      </c>
      <c r="Q145" s="30">
        <f t="shared" si="88"/>
        <v>0</v>
      </c>
      <c r="R145" s="30">
        <f t="shared" si="88"/>
        <v>0</v>
      </c>
      <c r="S145" s="30">
        <f t="shared" si="88"/>
        <v>0</v>
      </c>
      <c r="T145" s="30">
        <f t="shared" si="88"/>
        <v>0</v>
      </c>
      <c r="U145" s="30">
        <f t="shared" si="88"/>
        <v>0</v>
      </c>
      <c r="V145" s="30">
        <f t="shared" si="88"/>
        <v>0</v>
      </c>
      <c r="W145" s="30">
        <f t="shared" si="88"/>
        <v>0</v>
      </c>
      <c r="X145" s="30">
        <f t="shared" si="88"/>
        <v>0</v>
      </c>
      <c r="Y145" s="30">
        <f t="shared" si="88"/>
        <v>0</v>
      </c>
      <c r="Z145" s="30">
        <f t="shared" si="88"/>
        <v>0</v>
      </c>
      <c r="AA145" s="30">
        <f t="shared" si="88"/>
        <v>0</v>
      </c>
      <c r="AB145" s="30">
        <f t="shared" si="88"/>
        <v>0</v>
      </c>
      <c r="AC145" s="30">
        <f t="shared" si="88"/>
        <v>0</v>
      </c>
      <c r="AD145" s="30">
        <f t="shared" si="88"/>
        <v>0</v>
      </c>
      <c r="AE145" s="30">
        <f t="shared" si="88"/>
        <v>0</v>
      </c>
      <c r="AF145" s="30">
        <f t="shared" si="88"/>
        <v>0</v>
      </c>
      <c r="AG145" s="30">
        <f t="shared" si="88"/>
        <v>0</v>
      </c>
      <c r="AH145" s="30">
        <f t="shared" si="88"/>
        <v>0</v>
      </c>
      <c r="AI145" s="30">
        <f t="shared" si="88"/>
        <v>0</v>
      </c>
      <c r="AJ145" s="30">
        <f t="shared" si="88"/>
        <v>0</v>
      </c>
      <c r="AK145" s="30">
        <f t="shared" si="88"/>
        <v>0</v>
      </c>
      <c r="AL145" s="30">
        <f t="shared" si="88"/>
        <v>0</v>
      </c>
      <c r="AM145" s="30">
        <f t="shared" si="88"/>
        <v>0</v>
      </c>
      <c r="AN145" s="30">
        <f t="shared" si="88"/>
        <v>0</v>
      </c>
      <c r="AO145" s="30">
        <f t="shared" si="88"/>
        <v>0</v>
      </c>
      <c r="AP145" s="30">
        <f t="shared" si="88"/>
        <v>0</v>
      </c>
      <c r="AQ145" s="30">
        <f t="shared" si="88"/>
        <v>0</v>
      </c>
      <c r="AR145" s="30">
        <f t="shared" si="88"/>
        <v>0</v>
      </c>
      <c r="AS145" s="30">
        <f t="shared" si="88"/>
        <v>0</v>
      </c>
      <c r="AT145" s="30">
        <f t="shared" si="88"/>
        <v>0</v>
      </c>
      <c r="AU145" s="30">
        <f t="shared" si="88"/>
        <v>0</v>
      </c>
      <c r="AV145" s="30">
        <f t="shared" si="88"/>
        <v>0</v>
      </c>
      <c r="AW145" s="30">
        <f t="shared" si="88"/>
        <v>0</v>
      </c>
      <c r="AX145" s="30">
        <f t="shared" si="88"/>
        <v>0</v>
      </c>
      <c r="AY145" s="30">
        <f t="shared" si="88"/>
        <v>0</v>
      </c>
      <c r="AZ145" s="30">
        <f t="shared" si="88"/>
        <v>0</v>
      </c>
      <c r="BA145" s="30">
        <f t="shared" si="88"/>
        <v>0</v>
      </c>
      <c r="BB145" s="30">
        <f t="shared" si="88"/>
        <v>0</v>
      </c>
      <c r="BC145" s="30">
        <f t="shared" si="88"/>
        <v>0</v>
      </c>
      <c r="BD145" s="30">
        <f t="shared" si="88"/>
        <v>0</v>
      </c>
      <c r="BE145" s="30">
        <f t="shared" si="88"/>
        <v>0</v>
      </c>
      <c r="BF145" s="30">
        <f t="shared" si="88"/>
        <v>0</v>
      </c>
      <c r="BG145" s="30">
        <f t="shared" si="88"/>
        <v>0</v>
      </c>
      <c r="BH145" s="30">
        <f t="shared" si="88"/>
        <v>0</v>
      </c>
      <c r="BI145" s="30">
        <f t="shared" si="88"/>
        <v>0</v>
      </c>
      <c r="BJ145" s="30">
        <f t="shared" si="88"/>
        <v>0</v>
      </c>
      <c r="BK145" s="30">
        <f t="shared" si="88"/>
        <v>0</v>
      </c>
      <c r="BL145" s="30">
        <f t="shared" si="88"/>
        <v>0</v>
      </c>
      <c r="BM145" s="30">
        <f t="shared" si="88"/>
        <v>0</v>
      </c>
      <c r="BN145" s="30">
        <f t="shared" si="88"/>
        <v>0</v>
      </c>
      <c r="BO145" s="30">
        <f t="shared" si="88"/>
        <v>0</v>
      </c>
      <c r="BP145" s="30">
        <f t="shared" si="88"/>
        <v>0</v>
      </c>
      <c r="BQ145" s="30">
        <f t="shared" si="85"/>
        <v>0</v>
      </c>
      <c r="BR145" s="30">
        <f t="shared" si="85"/>
        <v>0</v>
      </c>
      <c r="BS145" s="30">
        <f t="shared" si="85"/>
        <v>0</v>
      </c>
      <c r="BT145" s="30">
        <f t="shared" si="85"/>
        <v>0</v>
      </c>
      <c r="BU145" s="30">
        <f t="shared" si="85"/>
        <v>0</v>
      </c>
      <c r="BV145" s="30">
        <f t="shared" si="85"/>
        <v>0</v>
      </c>
      <c r="BW145" s="30">
        <f t="shared" si="85"/>
        <v>0</v>
      </c>
      <c r="BX145" s="30">
        <f t="shared" si="85"/>
        <v>0</v>
      </c>
      <c r="BY145" s="30">
        <f t="shared" si="85"/>
        <v>0</v>
      </c>
      <c r="BZ145" s="30">
        <f t="shared" si="85"/>
        <v>0</v>
      </c>
      <c r="CA145" s="30">
        <f t="shared" si="85"/>
        <v>0</v>
      </c>
      <c r="CB145" s="30">
        <f t="shared" si="85"/>
        <v>0</v>
      </c>
      <c r="CC145" s="30">
        <f t="shared" si="85"/>
        <v>0</v>
      </c>
      <c r="CD145" s="30">
        <f t="shared" si="85"/>
        <v>0</v>
      </c>
      <c r="CE145" s="30">
        <f t="shared" si="85"/>
        <v>0</v>
      </c>
      <c r="CF145" s="30">
        <f t="shared" si="85"/>
        <v>0</v>
      </c>
      <c r="CG145" s="30">
        <f t="shared" si="85"/>
        <v>0</v>
      </c>
      <c r="CH145" s="34">
        <f t="shared" si="85"/>
        <v>0</v>
      </c>
    </row>
    <row r="146" spans="1:86" hidden="1" x14ac:dyDescent="0.3">
      <c r="A146" s="551"/>
      <c r="B146" s="308" t="s">
        <v>143</v>
      </c>
      <c r="C146" s="30">
        <f t="shared" si="86"/>
        <v>0</v>
      </c>
      <c r="D146" s="30">
        <f t="shared" si="87"/>
        <v>0</v>
      </c>
      <c r="E146" s="30">
        <f t="shared" si="88"/>
        <v>0</v>
      </c>
      <c r="F146" s="30">
        <f t="shared" si="88"/>
        <v>0</v>
      </c>
      <c r="G146" s="30">
        <f t="shared" si="88"/>
        <v>0</v>
      </c>
      <c r="H146" s="30">
        <f t="shared" si="88"/>
        <v>0</v>
      </c>
      <c r="I146" s="30">
        <f t="shared" si="88"/>
        <v>0</v>
      </c>
      <c r="J146" s="30">
        <f t="shared" si="88"/>
        <v>0</v>
      </c>
      <c r="K146" s="30">
        <f t="shared" si="88"/>
        <v>0</v>
      </c>
      <c r="L146" s="30">
        <f t="shared" si="88"/>
        <v>0</v>
      </c>
      <c r="M146" s="30">
        <f t="shared" si="88"/>
        <v>0</v>
      </c>
      <c r="N146" s="30">
        <f t="shared" si="88"/>
        <v>0</v>
      </c>
      <c r="O146" s="30">
        <f t="shared" si="88"/>
        <v>0</v>
      </c>
      <c r="P146" s="30">
        <f t="shared" si="88"/>
        <v>0</v>
      </c>
      <c r="Q146" s="30">
        <f t="shared" si="88"/>
        <v>0</v>
      </c>
      <c r="R146" s="30">
        <f t="shared" si="88"/>
        <v>0</v>
      </c>
      <c r="S146" s="30">
        <f t="shared" si="88"/>
        <v>0</v>
      </c>
      <c r="T146" s="30">
        <f t="shared" si="88"/>
        <v>0</v>
      </c>
      <c r="U146" s="30">
        <f t="shared" si="88"/>
        <v>0</v>
      </c>
      <c r="V146" s="30">
        <f t="shared" si="88"/>
        <v>0</v>
      </c>
      <c r="W146" s="30">
        <f t="shared" si="88"/>
        <v>0</v>
      </c>
      <c r="X146" s="30">
        <f t="shared" si="88"/>
        <v>0</v>
      </c>
      <c r="Y146" s="30">
        <f t="shared" si="88"/>
        <v>0</v>
      </c>
      <c r="Z146" s="30">
        <f t="shared" si="88"/>
        <v>0</v>
      </c>
      <c r="AA146" s="30">
        <f t="shared" si="88"/>
        <v>0</v>
      </c>
      <c r="AB146" s="30">
        <f t="shared" si="88"/>
        <v>0</v>
      </c>
      <c r="AC146" s="30">
        <f t="shared" si="88"/>
        <v>0</v>
      </c>
      <c r="AD146" s="30">
        <f t="shared" si="88"/>
        <v>0</v>
      </c>
      <c r="AE146" s="30">
        <f t="shared" si="88"/>
        <v>0</v>
      </c>
      <c r="AF146" s="30">
        <f t="shared" si="88"/>
        <v>0</v>
      </c>
      <c r="AG146" s="30">
        <f t="shared" si="88"/>
        <v>0</v>
      </c>
      <c r="AH146" s="30">
        <f t="shared" si="88"/>
        <v>0</v>
      </c>
      <c r="AI146" s="30">
        <f t="shared" si="88"/>
        <v>0</v>
      </c>
      <c r="AJ146" s="30">
        <f t="shared" si="88"/>
        <v>0</v>
      </c>
      <c r="AK146" s="30">
        <f t="shared" si="88"/>
        <v>0</v>
      </c>
      <c r="AL146" s="30">
        <f t="shared" si="88"/>
        <v>0</v>
      </c>
      <c r="AM146" s="30">
        <f t="shared" si="88"/>
        <v>0</v>
      </c>
      <c r="AN146" s="30">
        <f t="shared" si="88"/>
        <v>0</v>
      </c>
      <c r="AO146" s="30">
        <f t="shared" si="88"/>
        <v>0</v>
      </c>
      <c r="AP146" s="30">
        <f t="shared" si="88"/>
        <v>0</v>
      </c>
      <c r="AQ146" s="30">
        <f t="shared" si="88"/>
        <v>0</v>
      </c>
      <c r="AR146" s="30">
        <f t="shared" si="88"/>
        <v>0</v>
      </c>
      <c r="AS146" s="30">
        <f t="shared" si="88"/>
        <v>0</v>
      </c>
      <c r="AT146" s="30">
        <f t="shared" si="88"/>
        <v>0</v>
      </c>
      <c r="AU146" s="30">
        <f t="shared" si="88"/>
        <v>0</v>
      </c>
      <c r="AV146" s="30">
        <f t="shared" si="88"/>
        <v>0</v>
      </c>
      <c r="AW146" s="30">
        <f t="shared" si="88"/>
        <v>0</v>
      </c>
      <c r="AX146" s="30">
        <f t="shared" si="88"/>
        <v>0</v>
      </c>
      <c r="AY146" s="30">
        <f t="shared" si="88"/>
        <v>0</v>
      </c>
      <c r="AZ146" s="30">
        <f t="shared" si="88"/>
        <v>0</v>
      </c>
      <c r="BA146" s="30">
        <f t="shared" si="88"/>
        <v>0</v>
      </c>
      <c r="BB146" s="30">
        <f t="shared" si="88"/>
        <v>0</v>
      </c>
      <c r="BC146" s="30">
        <f t="shared" si="88"/>
        <v>0</v>
      </c>
      <c r="BD146" s="30">
        <f t="shared" si="88"/>
        <v>0</v>
      </c>
      <c r="BE146" s="30">
        <f t="shared" si="88"/>
        <v>0</v>
      </c>
      <c r="BF146" s="30">
        <f t="shared" si="88"/>
        <v>0</v>
      </c>
      <c r="BG146" s="30">
        <f t="shared" si="88"/>
        <v>0</v>
      </c>
      <c r="BH146" s="30">
        <f t="shared" si="88"/>
        <v>0</v>
      </c>
      <c r="BI146" s="30">
        <f t="shared" si="88"/>
        <v>0</v>
      </c>
      <c r="BJ146" s="30">
        <f t="shared" si="88"/>
        <v>0</v>
      </c>
      <c r="BK146" s="30">
        <f t="shared" si="88"/>
        <v>0</v>
      </c>
      <c r="BL146" s="30">
        <f t="shared" si="88"/>
        <v>0</v>
      </c>
      <c r="BM146" s="30">
        <f t="shared" si="88"/>
        <v>0</v>
      </c>
      <c r="BN146" s="30">
        <f t="shared" si="88"/>
        <v>0</v>
      </c>
      <c r="BO146" s="30">
        <f t="shared" si="88"/>
        <v>0</v>
      </c>
      <c r="BP146" s="30">
        <f t="shared" si="88"/>
        <v>0</v>
      </c>
      <c r="BQ146" s="30">
        <f t="shared" si="85"/>
        <v>0</v>
      </c>
      <c r="BR146" s="30">
        <f t="shared" si="85"/>
        <v>0</v>
      </c>
      <c r="BS146" s="30">
        <f t="shared" si="85"/>
        <v>0</v>
      </c>
      <c r="BT146" s="30">
        <f t="shared" si="85"/>
        <v>0</v>
      </c>
      <c r="BU146" s="30">
        <f t="shared" si="85"/>
        <v>0</v>
      </c>
      <c r="BV146" s="30">
        <f t="shared" si="85"/>
        <v>0</v>
      </c>
      <c r="BW146" s="30">
        <f t="shared" si="85"/>
        <v>0</v>
      </c>
      <c r="BX146" s="30">
        <f t="shared" si="85"/>
        <v>0</v>
      </c>
      <c r="BY146" s="30">
        <f t="shared" si="85"/>
        <v>0</v>
      </c>
      <c r="BZ146" s="30">
        <f t="shared" si="85"/>
        <v>0</v>
      </c>
      <c r="CA146" s="30">
        <f t="shared" si="85"/>
        <v>0</v>
      </c>
      <c r="CB146" s="30">
        <f t="shared" si="85"/>
        <v>0</v>
      </c>
      <c r="CC146" s="30">
        <f t="shared" si="85"/>
        <v>0</v>
      </c>
      <c r="CD146" s="30">
        <f t="shared" si="85"/>
        <v>0</v>
      </c>
      <c r="CE146" s="30">
        <f t="shared" si="85"/>
        <v>0</v>
      </c>
      <c r="CF146" s="30">
        <f t="shared" si="85"/>
        <v>0</v>
      </c>
      <c r="CG146" s="30">
        <f t="shared" si="85"/>
        <v>0</v>
      </c>
      <c r="CH146" s="34">
        <f t="shared" si="85"/>
        <v>0</v>
      </c>
    </row>
    <row r="147" spans="1:86" hidden="1" x14ac:dyDescent="0.3">
      <c r="A147" s="551"/>
      <c r="B147" s="309" t="s">
        <v>62</v>
      </c>
      <c r="C147" s="30">
        <f t="shared" si="86"/>
        <v>0</v>
      </c>
      <c r="D147" s="30">
        <f t="shared" si="87"/>
        <v>0</v>
      </c>
      <c r="E147" s="30">
        <f t="shared" si="88"/>
        <v>0</v>
      </c>
      <c r="F147" s="30">
        <f t="shared" si="88"/>
        <v>0</v>
      </c>
      <c r="G147" s="30">
        <f t="shared" si="88"/>
        <v>0</v>
      </c>
      <c r="H147" s="30">
        <f t="shared" si="88"/>
        <v>0</v>
      </c>
      <c r="I147" s="30">
        <f t="shared" si="88"/>
        <v>0</v>
      </c>
      <c r="J147" s="30">
        <f t="shared" si="88"/>
        <v>0</v>
      </c>
      <c r="K147" s="30">
        <f t="shared" si="88"/>
        <v>0</v>
      </c>
      <c r="L147" s="30">
        <f t="shared" si="88"/>
        <v>0</v>
      </c>
      <c r="M147" s="30">
        <f t="shared" si="88"/>
        <v>0</v>
      </c>
      <c r="N147" s="30">
        <f t="shared" si="88"/>
        <v>0</v>
      </c>
      <c r="O147" s="30">
        <f t="shared" si="88"/>
        <v>0</v>
      </c>
      <c r="P147" s="30">
        <f t="shared" si="88"/>
        <v>0</v>
      </c>
      <c r="Q147" s="30">
        <f t="shared" si="88"/>
        <v>0</v>
      </c>
      <c r="R147" s="30">
        <f t="shared" si="88"/>
        <v>0</v>
      </c>
      <c r="S147" s="30">
        <f t="shared" si="88"/>
        <v>0</v>
      </c>
      <c r="T147" s="30">
        <f t="shared" si="88"/>
        <v>0</v>
      </c>
      <c r="U147" s="30">
        <f t="shared" si="88"/>
        <v>0</v>
      </c>
      <c r="V147" s="30">
        <f t="shared" si="88"/>
        <v>0</v>
      </c>
      <c r="W147" s="30">
        <f t="shared" si="88"/>
        <v>0</v>
      </c>
      <c r="X147" s="30">
        <f t="shared" si="88"/>
        <v>0</v>
      </c>
      <c r="Y147" s="30">
        <f t="shared" si="88"/>
        <v>0</v>
      </c>
      <c r="Z147" s="30">
        <f t="shared" si="88"/>
        <v>0</v>
      </c>
      <c r="AA147" s="30">
        <f t="shared" si="88"/>
        <v>0</v>
      </c>
      <c r="AB147" s="30">
        <f t="shared" si="88"/>
        <v>0</v>
      </c>
      <c r="AC147" s="30">
        <f t="shared" si="88"/>
        <v>0</v>
      </c>
      <c r="AD147" s="30">
        <f t="shared" si="88"/>
        <v>0</v>
      </c>
      <c r="AE147" s="30">
        <f t="shared" si="88"/>
        <v>0</v>
      </c>
      <c r="AF147" s="30">
        <f t="shared" si="88"/>
        <v>0</v>
      </c>
      <c r="AG147" s="30">
        <f t="shared" si="88"/>
        <v>0</v>
      </c>
      <c r="AH147" s="30">
        <f t="shared" si="88"/>
        <v>0</v>
      </c>
      <c r="AI147" s="30">
        <f t="shared" si="88"/>
        <v>0</v>
      </c>
      <c r="AJ147" s="30">
        <f t="shared" si="88"/>
        <v>0</v>
      </c>
      <c r="AK147" s="30">
        <f t="shared" si="88"/>
        <v>0</v>
      </c>
      <c r="AL147" s="30">
        <f t="shared" si="88"/>
        <v>0</v>
      </c>
      <c r="AM147" s="30">
        <f t="shared" si="88"/>
        <v>0</v>
      </c>
      <c r="AN147" s="30">
        <f t="shared" si="88"/>
        <v>0</v>
      </c>
      <c r="AO147" s="30">
        <f t="shared" si="88"/>
        <v>0</v>
      </c>
      <c r="AP147" s="30">
        <f t="shared" si="88"/>
        <v>0</v>
      </c>
      <c r="AQ147" s="30">
        <f t="shared" si="88"/>
        <v>0</v>
      </c>
      <c r="AR147" s="30">
        <f t="shared" si="88"/>
        <v>0</v>
      </c>
      <c r="AS147" s="30">
        <f t="shared" si="88"/>
        <v>0</v>
      </c>
      <c r="AT147" s="30">
        <f t="shared" si="88"/>
        <v>0</v>
      </c>
      <c r="AU147" s="30">
        <f t="shared" si="88"/>
        <v>0</v>
      </c>
      <c r="AV147" s="30">
        <f t="shared" si="88"/>
        <v>0</v>
      </c>
      <c r="AW147" s="30">
        <f t="shared" si="88"/>
        <v>0</v>
      </c>
      <c r="AX147" s="30">
        <f t="shared" si="88"/>
        <v>0</v>
      </c>
      <c r="AY147" s="30">
        <f t="shared" si="88"/>
        <v>0</v>
      </c>
      <c r="AZ147" s="30">
        <f t="shared" si="88"/>
        <v>0</v>
      </c>
      <c r="BA147" s="30">
        <f t="shared" si="88"/>
        <v>0</v>
      </c>
      <c r="BB147" s="30">
        <f t="shared" si="88"/>
        <v>0</v>
      </c>
      <c r="BC147" s="30">
        <f t="shared" si="88"/>
        <v>0</v>
      </c>
      <c r="BD147" s="30">
        <f t="shared" si="88"/>
        <v>0</v>
      </c>
      <c r="BE147" s="30">
        <f t="shared" si="88"/>
        <v>0</v>
      </c>
      <c r="BF147" s="30">
        <f t="shared" si="88"/>
        <v>0</v>
      </c>
      <c r="BG147" s="30">
        <f t="shared" si="88"/>
        <v>0</v>
      </c>
      <c r="BH147" s="30">
        <f t="shared" si="88"/>
        <v>0</v>
      </c>
      <c r="BI147" s="30">
        <f t="shared" si="88"/>
        <v>0</v>
      </c>
      <c r="BJ147" s="30">
        <f t="shared" si="88"/>
        <v>0</v>
      </c>
      <c r="BK147" s="30">
        <f t="shared" si="88"/>
        <v>0</v>
      </c>
      <c r="BL147" s="30">
        <f t="shared" si="88"/>
        <v>0</v>
      </c>
      <c r="BM147" s="30">
        <f t="shared" si="88"/>
        <v>0</v>
      </c>
      <c r="BN147" s="30">
        <f t="shared" si="88"/>
        <v>0</v>
      </c>
      <c r="BO147" s="30">
        <f t="shared" si="88"/>
        <v>0</v>
      </c>
      <c r="BP147" s="30">
        <f t="shared" ref="BP147:CH150" si="89">IF(BP28=0,0,((BP10*0.5)+BO28-BP46)*BP83*BP115*BP$2)</f>
        <v>0</v>
      </c>
      <c r="BQ147" s="30">
        <f t="shared" si="89"/>
        <v>0</v>
      </c>
      <c r="BR147" s="30">
        <f t="shared" si="89"/>
        <v>0</v>
      </c>
      <c r="BS147" s="30">
        <f t="shared" si="89"/>
        <v>0</v>
      </c>
      <c r="BT147" s="30">
        <f t="shared" si="89"/>
        <v>0</v>
      </c>
      <c r="BU147" s="30">
        <f t="shared" si="89"/>
        <v>0</v>
      </c>
      <c r="BV147" s="30">
        <f t="shared" si="89"/>
        <v>0</v>
      </c>
      <c r="BW147" s="30">
        <f t="shared" si="89"/>
        <v>0</v>
      </c>
      <c r="BX147" s="30">
        <f t="shared" si="89"/>
        <v>0</v>
      </c>
      <c r="BY147" s="30">
        <f t="shared" si="89"/>
        <v>0</v>
      </c>
      <c r="BZ147" s="30">
        <f t="shared" si="89"/>
        <v>0</v>
      </c>
      <c r="CA147" s="30">
        <f t="shared" si="89"/>
        <v>0</v>
      </c>
      <c r="CB147" s="30">
        <f t="shared" si="89"/>
        <v>0</v>
      </c>
      <c r="CC147" s="30">
        <f t="shared" si="89"/>
        <v>0</v>
      </c>
      <c r="CD147" s="30">
        <f t="shared" si="89"/>
        <v>0</v>
      </c>
      <c r="CE147" s="30">
        <f t="shared" si="89"/>
        <v>0</v>
      </c>
      <c r="CF147" s="30">
        <f t="shared" si="89"/>
        <v>0</v>
      </c>
      <c r="CG147" s="30">
        <f t="shared" si="89"/>
        <v>0</v>
      </c>
      <c r="CH147" s="34">
        <f t="shared" si="89"/>
        <v>0</v>
      </c>
    </row>
    <row r="148" spans="1:86" hidden="1" x14ac:dyDescent="0.3">
      <c r="A148" s="551"/>
      <c r="B148" s="309" t="s">
        <v>63</v>
      </c>
      <c r="C148" s="30">
        <f t="shared" si="86"/>
        <v>0</v>
      </c>
      <c r="D148" s="30">
        <f t="shared" si="87"/>
        <v>0</v>
      </c>
      <c r="E148" s="30">
        <f t="shared" ref="E148:BP151" si="90">IF(E29=0,0,((E11*0.5)+D29-E47)*E84*E116*E$2)</f>
        <v>0</v>
      </c>
      <c r="F148" s="30">
        <f t="shared" si="90"/>
        <v>0</v>
      </c>
      <c r="G148" s="30">
        <f t="shared" si="90"/>
        <v>0</v>
      </c>
      <c r="H148" s="30">
        <f t="shared" si="90"/>
        <v>0</v>
      </c>
      <c r="I148" s="30">
        <f t="shared" si="90"/>
        <v>0</v>
      </c>
      <c r="J148" s="30">
        <f t="shared" si="90"/>
        <v>0</v>
      </c>
      <c r="K148" s="30">
        <f t="shared" si="90"/>
        <v>0</v>
      </c>
      <c r="L148" s="30">
        <f t="shared" si="90"/>
        <v>0</v>
      </c>
      <c r="M148" s="30">
        <f t="shared" si="90"/>
        <v>0</v>
      </c>
      <c r="N148" s="30">
        <f t="shared" si="90"/>
        <v>0</v>
      </c>
      <c r="O148" s="30">
        <f t="shared" si="90"/>
        <v>0</v>
      </c>
      <c r="P148" s="30">
        <f t="shared" si="90"/>
        <v>0</v>
      </c>
      <c r="Q148" s="30">
        <f t="shared" si="90"/>
        <v>0</v>
      </c>
      <c r="R148" s="30">
        <f t="shared" si="90"/>
        <v>0</v>
      </c>
      <c r="S148" s="30">
        <f t="shared" si="90"/>
        <v>0</v>
      </c>
      <c r="T148" s="30">
        <f t="shared" si="90"/>
        <v>0</v>
      </c>
      <c r="U148" s="30">
        <f t="shared" si="90"/>
        <v>0</v>
      </c>
      <c r="V148" s="30">
        <f t="shared" si="90"/>
        <v>0</v>
      </c>
      <c r="W148" s="30">
        <f t="shared" si="90"/>
        <v>0</v>
      </c>
      <c r="X148" s="30">
        <f t="shared" si="90"/>
        <v>0</v>
      </c>
      <c r="Y148" s="30">
        <f t="shared" si="90"/>
        <v>0</v>
      </c>
      <c r="Z148" s="30">
        <f t="shared" si="90"/>
        <v>0</v>
      </c>
      <c r="AA148" s="30">
        <f t="shared" si="90"/>
        <v>0</v>
      </c>
      <c r="AB148" s="30">
        <f t="shared" si="90"/>
        <v>0</v>
      </c>
      <c r="AC148" s="30">
        <f t="shared" si="90"/>
        <v>0</v>
      </c>
      <c r="AD148" s="30">
        <f t="shared" si="90"/>
        <v>0</v>
      </c>
      <c r="AE148" s="30">
        <f t="shared" si="90"/>
        <v>0</v>
      </c>
      <c r="AF148" s="30">
        <f t="shared" si="90"/>
        <v>0</v>
      </c>
      <c r="AG148" s="30">
        <f t="shared" si="90"/>
        <v>0</v>
      </c>
      <c r="AH148" s="30">
        <f t="shared" si="90"/>
        <v>0</v>
      </c>
      <c r="AI148" s="30">
        <f t="shared" si="90"/>
        <v>0</v>
      </c>
      <c r="AJ148" s="30">
        <f t="shared" si="90"/>
        <v>0</v>
      </c>
      <c r="AK148" s="30">
        <f t="shared" si="90"/>
        <v>0</v>
      </c>
      <c r="AL148" s="30">
        <f t="shared" si="90"/>
        <v>0</v>
      </c>
      <c r="AM148" s="30">
        <f t="shared" si="90"/>
        <v>0</v>
      </c>
      <c r="AN148" s="30">
        <f t="shared" si="90"/>
        <v>0</v>
      </c>
      <c r="AO148" s="30">
        <f t="shared" si="90"/>
        <v>0</v>
      </c>
      <c r="AP148" s="30">
        <f t="shared" si="90"/>
        <v>0</v>
      </c>
      <c r="AQ148" s="30">
        <f t="shared" si="90"/>
        <v>0</v>
      </c>
      <c r="AR148" s="30">
        <f t="shared" si="90"/>
        <v>0</v>
      </c>
      <c r="AS148" s="30">
        <f t="shared" si="90"/>
        <v>0</v>
      </c>
      <c r="AT148" s="30">
        <f t="shared" si="90"/>
        <v>0</v>
      </c>
      <c r="AU148" s="30">
        <f t="shared" si="90"/>
        <v>0</v>
      </c>
      <c r="AV148" s="30">
        <f t="shared" si="90"/>
        <v>0</v>
      </c>
      <c r="AW148" s="30">
        <f t="shared" si="90"/>
        <v>0</v>
      </c>
      <c r="AX148" s="30">
        <f t="shared" si="90"/>
        <v>0</v>
      </c>
      <c r="AY148" s="30">
        <f t="shared" si="90"/>
        <v>0</v>
      </c>
      <c r="AZ148" s="30">
        <f t="shared" si="90"/>
        <v>0</v>
      </c>
      <c r="BA148" s="30">
        <f t="shared" si="90"/>
        <v>0</v>
      </c>
      <c r="BB148" s="30">
        <f t="shared" si="90"/>
        <v>0</v>
      </c>
      <c r="BC148" s="30">
        <f t="shared" si="90"/>
        <v>0</v>
      </c>
      <c r="BD148" s="30">
        <f t="shared" si="90"/>
        <v>0</v>
      </c>
      <c r="BE148" s="30">
        <f t="shared" si="90"/>
        <v>0</v>
      </c>
      <c r="BF148" s="30">
        <f t="shared" si="90"/>
        <v>0</v>
      </c>
      <c r="BG148" s="30">
        <f t="shared" si="90"/>
        <v>0</v>
      </c>
      <c r="BH148" s="30">
        <f t="shared" si="90"/>
        <v>0</v>
      </c>
      <c r="BI148" s="30">
        <f t="shared" si="90"/>
        <v>0</v>
      </c>
      <c r="BJ148" s="30">
        <f t="shared" si="90"/>
        <v>0</v>
      </c>
      <c r="BK148" s="30">
        <f t="shared" si="90"/>
        <v>0</v>
      </c>
      <c r="BL148" s="30">
        <f t="shared" si="90"/>
        <v>0</v>
      </c>
      <c r="BM148" s="30">
        <f t="shared" si="90"/>
        <v>0</v>
      </c>
      <c r="BN148" s="30">
        <f t="shared" si="90"/>
        <v>0</v>
      </c>
      <c r="BO148" s="30">
        <f t="shared" si="90"/>
        <v>0</v>
      </c>
      <c r="BP148" s="30">
        <f t="shared" si="90"/>
        <v>0</v>
      </c>
      <c r="BQ148" s="30">
        <f t="shared" si="89"/>
        <v>0</v>
      </c>
      <c r="BR148" s="30">
        <f t="shared" si="89"/>
        <v>0</v>
      </c>
      <c r="BS148" s="30">
        <f t="shared" si="89"/>
        <v>0</v>
      </c>
      <c r="BT148" s="30">
        <f t="shared" si="89"/>
        <v>0</v>
      </c>
      <c r="BU148" s="30">
        <f t="shared" si="89"/>
        <v>0</v>
      </c>
      <c r="BV148" s="30">
        <f t="shared" si="89"/>
        <v>0</v>
      </c>
      <c r="BW148" s="30">
        <f t="shared" si="89"/>
        <v>0</v>
      </c>
      <c r="BX148" s="30">
        <f t="shared" si="89"/>
        <v>0</v>
      </c>
      <c r="BY148" s="30">
        <f t="shared" si="89"/>
        <v>0</v>
      </c>
      <c r="BZ148" s="30">
        <f t="shared" si="89"/>
        <v>0</v>
      </c>
      <c r="CA148" s="30">
        <f t="shared" si="89"/>
        <v>0</v>
      </c>
      <c r="CB148" s="30">
        <f t="shared" si="89"/>
        <v>0</v>
      </c>
      <c r="CC148" s="30">
        <f t="shared" si="89"/>
        <v>0</v>
      </c>
      <c r="CD148" s="30">
        <f t="shared" si="89"/>
        <v>0</v>
      </c>
      <c r="CE148" s="30">
        <f t="shared" si="89"/>
        <v>0</v>
      </c>
      <c r="CF148" s="30">
        <f t="shared" si="89"/>
        <v>0</v>
      </c>
      <c r="CG148" s="30">
        <f t="shared" si="89"/>
        <v>0</v>
      </c>
      <c r="CH148" s="34">
        <f t="shared" si="89"/>
        <v>0</v>
      </c>
    </row>
    <row r="149" spans="1:86" ht="15.75" hidden="1" customHeight="1" x14ac:dyDescent="0.3">
      <c r="A149" s="551"/>
      <c r="B149" s="309" t="s">
        <v>64</v>
      </c>
      <c r="C149" s="30">
        <f t="shared" si="86"/>
        <v>0</v>
      </c>
      <c r="D149" s="30">
        <f t="shared" si="87"/>
        <v>82.334754970130803</v>
      </c>
      <c r="E149" s="30">
        <f t="shared" si="90"/>
        <v>166.13566186192716</v>
      </c>
      <c r="F149" s="30">
        <f t="shared" si="90"/>
        <v>402.46460871089874</v>
      </c>
      <c r="G149" s="30">
        <f t="shared" si="90"/>
        <v>789.90533933081724</v>
      </c>
      <c r="H149" s="30">
        <f t="shared" si="90"/>
        <v>1140.5235766130945</v>
      </c>
      <c r="I149" s="30">
        <f t="shared" si="90"/>
        <v>1456.5460146989055</v>
      </c>
      <c r="J149" s="30">
        <f t="shared" si="90"/>
        <v>1232.5694824078384</v>
      </c>
      <c r="K149" s="30">
        <f t="shared" si="90"/>
        <v>1247.0712185977509</v>
      </c>
      <c r="L149" s="30">
        <f t="shared" si="90"/>
        <v>815.6102880734577</v>
      </c>
      <c r="M149" s="30">
        <f t="shared" si="90"/>
        <v>662.36740273858754</v>
      </c>
      <c r="N149" s="30">
        <f t="shared" si="90"/>
        <v>679.17132829243451</v>
      </c>
      <c r="O149" s="30">
        <f t="shared" si="90"/>
        <v>751.95353725797622</v>
      </c>
      <c r="P149" s="30">
        <f t="shared" si="90"/>
        <v>587.90328671992188</v>
      </c>
      <c r="Q149" s="30">
        <f t="shared" si="90"/>
        <v>658.87788501951491</v>
      </c>
      <c r="R149" s="30">
        <f t="shared" si="90"/>
        <v>643.68647762936746</v>
      </c>
      <c r="S149" s="30">
        <f t="shared" si="90"/>
        <v>839.91030970075565</v>
      </c>
      <c r="T149" s="30">
        <f t="shared" si="90"/>
        <v>1212.7244402040021</v>
      </c>
      <c r="U149" s="30">
        <f t="shared" si="90"/>
        <v>1501.2348360086949</v>
      </c>
      <c r="V149" s="30">
        <f t="shared" si="90"/>
        <v>1232.5694824078384</v>
      </c>
      <c r="W149" s="30">
        <f t="shared" si="90"/>
        <v>1247.0712185977509</v>
      </c>
      <c r="X149" s="30">
        <f t="shared" si="90"/>
        <v>815.6102880734577</v>
      </c>
      <c r="Y149" s="30">
        <f t="shared" si="90"/>
        <v>662.36740273858754</v>
      </c>
      <c r="Z149" s="30">
        <f t="shared" si="90"/>
        <v>679.17132829243451</v>
      </c>
      <c r="AA149" s="30">
        <f t="shared" si="90"/>
        <v>751.95353725797622</v>
      </c>
      <c r="AB149" s="30">
        <f t="shared" si="90"/>
        <v>587.90328671992188</v>
      </c>
      <c r="AC149" s="30">
        <f t="shared" si="90"/>
        <v>658.87788501951491</v>
      </c>
      <c r="AD149" s="30">
        <f t="shared" si="90"/>
        <v>643.68647762936746</v>
      </c>
      <c r="AE149" s="30">
        <f t="shared" si="90"/>
        <v>839.91030970075565</v>
      </c>
      <c r="AF149" s="30">
        <f t="shared" si="90"/>
        <v>1212.7244402040021</v>
      </c>
      <c r="AG149" s="30">
        <f t="shared" si="90"/>
        <v>1501.2348360086949</v>
      </c>
      <c r="AH149" s="30">
        <f t="shared" si="90"/>
        <v>1232.5694824078384</v>
      </c>
      <c r="AI149" s="30">
        <f t="shared" si="90"/>
        <v>1247.0712185977509</v>
      </c>
      <c r="AJ149" s="30">
        <f t="shared" si="90"/>
        <v>815.6102880734577</v>
      </c>
      <c r="AK149" s="30">
        <f t="shared" si="90"/>
        <v>662.36740273858754</v>
      </c>
      <c r="AL149" s="30">
        <f t="shared" si="90"/>
        <v>679.17132829243451</v>
      </c>
      <c r="AM149" s="30">
        <f t="shared" si="90"/>
        <v>751.95353725797622</v>
      </c>
      <c r="AN149" s="30">
        <f t="shared" si="90"/>
        <v>587.90328671992188</v>
      </c>
      <c r="AO149" s="30">
        <f t="shared" si="90"/>
        <v>658.87788501951491</v>
      </c>
      <c r="AP149" s="30">
        <f t="shared" si="90"/>
        <v>643.68647762936746</v>
      </c>
      <c r="AQ149" s="30">
        <f t="shared" si="90"/>
        <v>839.91030970075565</v>
      </c>
      <c r="AR149" s="30">
        <f t="shared" si="90"/>
        <v>1212.7244402040021</v>
      </c>
      <c r="AS149" s="30">
        <f t="shared" si="90"/>
        <v>1501.2348360086949</v>
      </c>
      <c r="AT149" s="30">
        <f t="shared" si="90"/>
        <v>1232.5694824078384</v>
      </c>
      <c r="AU149" s="30">
        <f t="shared" si="90"/>
        <v>1247.0712185977509</v>
      </c>
      <c r="AV149" s="30">
        <f t="shared" si="90"/>
        <v>815.6102880734577</v>
      </c>
      <c r="AW149" s="30">
        <f t="shared" si="90"/>
        <v>662.36740273858754</v>
      </c>
      <c r="AX149" s="30">
        <f t="shared" si="90"/>
        <v>679.17132829243451</v>
      </c>
      <c r="AY149" s="30">
        <f t="shared" si="90"/>
        <v>751.95353725797622</v>
      </c>
      <c r="AZ149" s="30">
        <f t="shared" si="90"/>
        <v>587.90328671992188</v>
      </c>
      <c r="BA149" s="30">
        <f t="shared" si="90"/>
        <v>658.87788501951491</v>
      </c>
      <c r="BB149" s="30">
        <f t="shared" si="90"/>
        <v>643.68647762936746</v>
      </c>
      <c r="BC149" s="30">
        <f t="shared" si="90"/>
        <v>839.91030970075565</v>
      </c>
      <c r="BD149" s="30">
        <f t="shared" si="90"/>
        <v>1212.7244402040021</v>
      </c>
      <c r="BE149" s="30">
        <f t="shared" si="90"/>
        <v>1501.2348360086949</v>
      </c>
      <c r="BF149" s="30">
        <f t="shared" si="90"/>
        <v>1232.5694824078384</v>
      </c>
      <c r="BG149" s="30">
        <f t="shared" si="90"/>
        <v>1247.0712185977509</v>
      </c>
      <c r="BH149" s="30">
        <f t="shared" si="90"/>
        <v>815.6102880734577</v>
      </c>
      <c r="BI149" s="30">
        <f t="shared" si="90"/>
        <v>662.36740273858754</v>
      </c>
      <c r="BJ149" s="30">
        <f t="shared" si="90"/>
        <v>679.17132829243451</v>
      </c>
      <c r="BK149" s="30">
        <f t="shared" si="90"/>
        <v>751.95353725797622</v>
      </c>
      <c r="BL149" s="30">
        <f t="shared" si="90"/>
        <v>587.90328671992188</v>
      </c>
      <c r="BM149" s="30">
        <f t="shared" si="90"/>
        <v>658.87788501951491</v>
      </c>
      <c r="BN149" s="30">
        <f t="shared" si="90"/>
        <v>643.68647762936746</v>
      </c>
      <c r="BO149" s="30">
        <f t="shared" si="90"/>
        <v>839.91030970075565</v>
      </c>
      <c r="BP149" s="30">
        <f t="shared" si="90"/>
        <v>1212.7244402040021</v>
      </c>
      <c r="BQ149" s="30">
        <f t="shared" si="89"/>
        <v>1501.2348360086949</v>
      </c>
      <c r="BR149" s="30">
        <f t="shared" si="89"/>
        <v>1232.5694824078384</v>
      </c>
      <c r="BS149" s="30">
        <f t="shared" si="89"/>
        <v>1247.0712185977509</v>
      </c>
      <c r="BT149" s="30">
        <f t="shared" si="89"/>
        <v>815.6102880734577</v>
      </c>
      <c r="BU149" s="30">
        <f t="shared" si="89"/>
        <v>662.36740273858754</v>
      </c>
      <c r="BV149" s="30">
        <f t="shared" si="89"/>
        <v>679.17132829243451</v>
      </c>
      <c r="BW149" s="30">
        <f t="shared" si="89"/>
        <v>751.95353725797622</v>
      </c>
      <c r="BX149" s="30">
        <f t="shared" si="89"/>
        <v>587.90328671992188</v>
      </c>
      <c r="BY149" s="30">
        <f t="shared" si="89"/>
        <v>658.87788501951491</v>
      </c>
      <c r="BZ149" s="30">
        <f t="shared" si="89"/>
        <v>643.68647762936746</v>
      </c>
      <c r="CA149" s="30">
        <f t="shared" si="89"/>
        <v>839.91030970075565</v>
      </c>
      <c r="CB149" s="30">
        <f t="shared" si="89"/>
        <v>1212.7244402040021</v>
      </c>
      <c r="CC149" s="30">
        <f t="shared" si="89"/>
        <v>1501.2348360086949</v>
      </c>
      <c r="CD149" s="30">
        <f t="shared" si="89"/>
        <v>1232.5694824078384</v>
      </c>
      <c r="CE149" s="30">
        <f t="shared" si="89"/>
        <v>1247.0712185977509</v>
      </c>
      <c r="CF149" s="30">
        <f t="shared" si="89"/>
        <v>815.6102880734577</v>
      </c>
      <c r="CG149" s="30">
        <f t="shared" si="89"/>
        <v>662.36740273858754</v>
      </c>
      <c r="CH149" s="34">
        <f t="shared" si="89"/>
        <v>679.17132829243451</v>
      </c>
    </row>
    <row r="150" spans="1:86" hidden="1" x14ac:dyDescent="0.3">
      <c r="A150" s="551"/>
      <c r="B150" s="309" t="s">
        <v>65</v>
      </c>
      <c r="C150" s="30">
        <f t="shared" si="86"/>
        <v>0</v>
      </c>
      <c r="D150" s="30">
        <f t="shared" si="87"/>
        <v>0</v>
      </c>
      <c r="E150" s="30">
        <f t="shared" si="90"/>
        <v>0</v>
      </c>
      <c r="F150" s="30">
        <f t="shared" si="90"/>
        <v>0</v>
      </c>
      <c r="G150" s="30">
        <f t="shared" si="90"/>
        <v>0</v>
      </c>
      <c r="H150" s="30">
        <f t="shared" si="90"/>
        <v>0</v>
      </c>
      <c r="I150" s="30">
        <f t="shared" si="90"/>
        <v>0</v>
      </c>
      <c r="J150" s="30">
        <f t="shared" si="90"/>
        <v>0</v>
      </c>
      <c r="K150" s="30">
        <f t="shared" si="90"/>
        <v>0</v>
      </c>
      <c r="L150" s="30">
        <f t="shared" si="90"/>
        <v>0</v>
      </c>
      <c r="M150" s="30">
        <f t="shared" si="90"/>
        <v>0</v>
      </c>
      <c r="N150" s="30">
        <f t="shared" si="90"/>
        <v>0</v>
      </c>
      <c r="O150" s="30">
        <f t="shared" si="90"/>
        <v>0</v>
      </c>
      <c r="P150" s="30">
        <f t="shared" si="90"/>
        <v>0</v>
      </c>
      <c r="Q150" s="30">
        <f t="shared" si="90"/>
        <v>0</v>
      </c>
      <c r="R150" s="30">
        <f t="shared" si="90"/>
        <v>0</v>
      </c>
      <c r="S150" s="30">
        <f t="shared" si="90"/>
        <v>0</v>
      </c>
      <c r="T150" s="30">
        <f t="shared" si="90"/>
        <v>0</v>
      </c>
      <c r="U150" s="30">
        <f t="shared" si="90"/>
        <v>0</v>
      </c>
      <c r="V150" s="30">
        <f t="shared" si="90"/>
        <v>0</v>
      </c>
      <c r="W150" s="30">
        <f t="shared" si="90"/>
        <v>0</v>
      </c>
      <c r="X150" s="30">
        <f t="shared" si="90"/>
        <v>0</v>
      </c>
      <c r="Y150" s="30">
        <f t="shared" si="90"/>
        <v>0</v>
      </c>
      <c r="Z150" s="30">
        <f t="shared" si="90"/>
        <v>0</v>
      </c>
      <c r="AA150" s="30">
        <f t="shared" si="90"/>
        <v>0</v>
      </c>
      <c r="AB150" s="30">
        <f t="shared" si="90"/>
        <v>0</v>
      </c>
      <c r="AC150" s="30">
        <f t="shared" si="90"/>
        <v>0</v>
      </c>
      <c r="AD150" s="30">
        <f t="shared" si="90"/>
        <v>0</v>
      </c>
      <c r="AE150" s="30">
        <f t="shared" si="90"/>
        <v>0</v>
      </c>
      <c r="AF150" s="30">
        <f t="shared" si="90"/>
        <v>0</v>
      </c>
      <c r="AG150" s="30">
        <f t="shared" si="90"/>
        <v>0</v>
      </c>
      <c r="AH150" s="30">
        <f t="shared" si="90"/>
        <v>0</v>
      </c>
      <c r="AI150" s="30">
        <f t="shared" si="90"/>
        <v>0</v>
      </c>
      <c r="AJ150" s="30">
        <f t="shared" si="90"/>
        <v>0</v>
      </c>
      <c r="AK150" s="30">
        <f t="shared" si="90"/>
        <v>0</v>
      </c>
      <c r="AL150" s="30">
        <f t="shared" si="90"/>
        <v>0</v>
      </c>
      <c r="AM150" s="30">
        <f t="shared" si="90"/>
        <v>0</v>
      </c>
      <c r="AN150" s="30">
        <f t="shared" si="90"/>
        <v>0</v>
      </c>
      <c r="AO150" s="30">
        <f t="shared" si="90"/>
        <v>0</v>
      </c>
      <c r="AP150" s="30">
        <f t="shared" si="90"/>
        <v>0</v>
      </c>
      <c r="AQ150" s="30">
        <f t="shared" si="90"/>
        <v>0</v>
      </c>
      <c r="AR150" s="30">
        <f t="shared" si="90"/>
        <v>0</v>
      </c>
      <c r="AS150" s="30">
        <f t="shared" si="90"/>
        <v>0</v>
      </c>
      <c r="AT150" s="30">
        <f t="shared" si="90"/>
        <v>0</v>
      </c>
      <c r="AU150" s="30">
        <f t="shared" si="90"/>
        <v>0</v>
      </c>
      <c r="AV150" s="30">
        <f t="shared" si="90"/>
        <v>0</v>
      </c>
      <c r="AW150" s="30">
        <f t="shared" si="90"/>
        <v>0</v>
      </c>
      <c r="AX150" s="30">
        <f t="shared" si="90"/>
        <v>0</v>
      </c>
      <c r="AY150" s="30">
        <f t="shared" si="90"/>
        <v>0</v>
      </c>
      <c r="AZ150" s="30">
        <f t="shared" si="90"/>
        <v>0</v>
      </c>
      <c r="BA150" s="30">
        <f t="shared" si="90"/>
        <v>0</v>
      </c>
      <c r="BB150" s="30">
        <f t="shared" si="90"/>
        <v>0</v>
      </c>
      <c r="BC150" s="30">
        <f t="shared" si="90"/>
        <v>0</v>
      </c>
      <c r="BD150" s="30">
        <f t="shared" si="90"/>
        <v>0</v>
      </c>
      <c r="BE150" s="30">
        <f t="shared" si="90"/>
        <v>0</v>
      </c>
      <c r="BF150" s="30">
        <f t="shared" si="90"/>
        <v>0</v>
      </c>
      <c r="BG150" s="30">
        <f t="shared" si="90"/>
        <v>0</v>
      </c>
      <c r="BH150" s="30">
        <f t="shared" si="90"/>
        <v>0</v>
      </c>
      <c r="BI150" s="30">
        <f t="shared" si="90"/>
        <v>0</v>
      </c>
      <c r="BJ150" s="30">
        <f t="shared" si="90"/>
        <v>0</v>
      </c>
      <c r="BK150" s="30">
        <f t="shared" si="90"/>
        <v>0</v>
      </c>
      <c r="BL150" s="30">
        <f t="shared" si="90"/>
        <v>0</v>
      </c>
      <c r="BM150" s="30">
        <f t="shared" si="90"/>
        <v>0</v>
      </c>
      <c r="BN150" s="30">
        <f t="shared" si="90"/>
        <v>0</v>
      </c>
      <c r="BO150" s="30">
        <f t="shared" si="90"/>
        <v>0</v>
      </c>
      <c r="BP150" s="30">
        <f t="shared" si="90"/>
        <v>0</v>
      </c>
      <c r="BQ150" s="30">
        <f t="shared" si="89"/>
        <v>0</v>
      </c>
      <c r="BR150" s="30">
        <f t="shared" si="89"/>
        <v>0</v>
      </c>
      <c r="BS150" s="30">
        <f t="shared" si="89"/>
        <v>0</v>
      </c>
      <c r="BT150" s="30">
        <f t="shared" si="89"/>
        <v>0</v>
      </c>
      <c r="BU150" s="30">
        <f t="shared" si="89"/>
        <v>0</v>
      </c>
      <c r="BV150" s="30">
        <f t="shared" si="89"/>
        <v>0</v>
      </c>
      <c r="BW150" s="30">
        <f t="shared" si="89"/>
        <v>0</v>
      </c>
      <c r="BX150" s="30">
        <f t="shared" si="89"/>
        <v>0</v>
      </c>
      <c r="BY150" s="30">
        <f t="shared" si="89"/>
        <v>0</v>
      </c>
      <c r="BZ150" s="30">
        <f t="shared" si="89"/>
        <v>0</v>
      </c>
      <c r="CA150" s="30">
        <f t="shared" si="89"/>
        <v>0</v>
      </c>
      <c r="CB150" s="30">
        <f t="shared" si="89"/>
        <v>0</v>
      </c>
      <c r="CC150" s="30">
        <f t="shared" si="89"/>
        <v>0</v>
      </c>
      <c r="CD150" s="30">
        <f t="shared" si="89"/>
        <v>0</v>
      </c>
      <c r="CE150" s="30">
        <f t="shared" si="89"/>
        <v>0</v>
      </c>
      <c r="CF150" s="30">
        <f t="shared" si="89"/>
        <v>0</v>
      </c>
      <c r="CG150" s="30">
        <f t="shared" si="89"/>
        <v>0</v>
      </c>
      <c r="CH150" s="34">
        <f t="shared" si="89"/>
        <v>0</v>
      </c>
    </row>
    <row r="151" spans="1:86" hidden="1" x14ac:dyDescent="0.3">
      <c r="A151" s="551"/>
      <c r="B151" s="309" t="s">
        <v>144</v>
      </c>
      <c r="C151" s="30">
        <f t="shared" si="86"/>
        <v>0</v>
      </c>
      <c r="D151" s="30">
        <f t="shared" si="87"/>
        <v>0</v>
      </c>
      <c r="E151" s="30">
        <f t="shared" si="90"/>
        <v>0</v>
      </c>
      <c r="F151" s="30">
        <f t="shared" si="90"/>
        <v>0</v>
      </c>
      <c r="G151" s="30">
        <f t="shared" si="90"/>
        <v>0</v>
      </c>
      <c r="H151" s="30">
        <f t="shared" si="90"/>
        <v>0</v>
      </c>
      <c r="I151" s="30">
        <f t="shared" si="90"/>
        <v>0</v>
      </c>
      <c r="J151" s="30">
        <f t="shared" si="90"/>
        <v>0</v>
      </c>
      <c r="K151" s="30">
        <f t="shared" si="90"/>
        <v>0</v>
      </c>
      <c r="L151" s="30">
        <f t="shared" si="90"/>
        <v>0</v>
      </c>
      <c r="M151" s="30">
        <f t="shared" si="90"/>
        <v>0</v>
      </c>
      <c r="N151" s="30">
        <f t="shared" si="90"/>
        <v>0</v>
      </c>
      <c r="O151" s="30">
        <f t="shared" si="90"/>
        <v>0</v>
      </c>
      <c r="P151" s="30">
        <f t="shared" si="90"/>
        <v>0</v>
      </c>
      <c r="Q151" s="30">
        <f t="shared" si="90"/>
        <v>0</v>
      </c>
      <c r="R151" s="30">
        <f t="shared" si="90"/>
        <v>0</v>
      </c>
      <c r="S151" s="30">
        <f t="shared" si="90"/>
        <v>0</v>
      </c>
      <c r="T151" s="30">
        <f t="shared" si="90"/>
        <v>0</v>
      </c>
      <c r="U151" s="30">
        <f t="shared" si="90"/>
        <v>0</v>
      </c>
      <c r="V151" s="30">
        <f t="shared" si="90"/>
        <v>0</v>
      </c>
      <c r="W151" s="30">
        <f t="shared" si="90"/>
        <v>0</v>
      </c>
      <c r="X151" s="30">
        <f t="shared" si="90"/>
        <v>0</v>
      </c>
      <c r="Y151" s="30">
        <f t="shared" si="90"/>
        <v>0</v>
      </c>
      <c r="Z151" s="30">
        <f t="shared" si="90"/>
        <v>0</v>
      </c>
      <c r="AA151" s="30">
        <f t="shared" si="90"/>
        <v>0</v>
      </c>
      <c r="AB151" s="30">
        <f t="shared" si="90"/>
        <v>0</v>
      </c>
      <c r="AC151" s="30">
        <f t="shared" si="90"/>
        <v>0</v>
      </c>
      <c r="AD151" s="30">
        <f t="shared" si="90"/>
        <v>0</v>
      </c>
      <c r="AE151" s="30">
        <f t="shared" si="90"/>
        <v>0</v>
      </c>
      <c r="AF151" s="30">
        <f t="shared" si="90"/>
        <v>0</v>
      </c>
      <c r="AG151" s="30">
        <f t="shared" si="90"/>
        <v>0</v>
      </c>
      <c r="AH151" s="30">
        <f t="shared" si="90"/>
        <v>0</v>
      </c>
      <c r="AI151" s="30">
        <f t="shared" si="90"/>
        <v>0</v>
      </c>
      <c r="AJ151" s="30">
        <f t="shared" si="90"/>
        <v>0</v>
      </c>
      <c r="AK151" s="30">
        <f t="shared" si="90"/>
        <v>0</v>
      </c>
      <c r="AL151" s="30">
        <f t="shared" si="90"/>
        <v>0</v>
      </c>
      <c r="AM151" s="30">
        <f t="shared" si="90"/>
        <v>0</v>
      </c>
      <c r="AN151" s="30">
        <f t="shared" si="90"/>
        <v>0</v>
      </c>
      <c r="AO151" s="30">
        <f t="shared" si="90"/>
        <v>0</v>
      </c>
      <c r="AP151" s="30">
        <f t="shared" si="90"/>
        <v>0</v>
      </c>
      <c r="AQ151" s="30">
        <f t="shared" si="90"/>
        <v>0</v>
      </c>
      <c r="AR151" s="30">
        <f t="shared" si="90"/>
        <v>0</v>
      </c>
      <c r="AS151" s="30">
        <f t="shared" si="90"/>
        <v>0</v>
      </c>
      <c r="AT151" s="30">
        <f t="shared" si="90"/>
        <v>0</v>
      </c>
      <c r="AU151" s="30">
        <f t="shared" si="90"/>
        <v>0</v>
      </c>
      <c r="AV151" s="30">
        <f t="shared" si="90"/>
        <v>0</v>
      </c>
      <c r="AW151" s="30">
        <f t="shared" si="90"/>
        <v>0</v>
      </c>
      <c r="AX151" s="30">
        <f t="shared" si="90"/>
        <v>0</v>
      </c>
      <c r="AY151" s="30">
        <f t="shared" si="90"/>
        <v>0</v>
      </c>
      <c r="AZ151" s="30">
        <f t="shared" si="90"/>
        <v>0</v>
      </c>
      <c r="BA151" s="30">
        <f t="shared" si="90"/>
        <v>0</v>
      </c>
      <c r="BB151" s="30">
        <f t="shared" si="90"/>
        <v>0</v>
      </c>
      <c r="BC151" s="30">
        <f t="shared" si="90"/>
        <v>0</v>
      </c>
      <c r="BD151" s="30">
        <f t="shared" si="90"/>
        <v>0</v>
      </c>
      <c r="BE151" s="30">
        <f t="shared" si="90"/>
        <v>0</v>
      </c>
      <c r="BF151" s="30">
        <f t="shared" si="90"/>
        <v>0</v>
      </c>
      <c r="BG151" s="30">
        <f t="shared" si="90"/>
        <v>0</v>
      </c>
      <c r="BH151" s="30">
        <f t="shared" si="90"/>
        <v>0</v>
      </c>
      <c r="BI151" s="30">
        <f t="shared" si="90"/>
        <v>0</v>
      </c>
      <c r="BJ151" s="30">
        <f t="shared" si="90"/>
        <v>0</v>
      </c>
      <c r="BK151" s="30">
        <f t="shared" si="90"/>
        <v>0</v>
      </c>
      <c r="BL151" s="30">
        <f t="shared" si="90"/>
        <v>0</v>
      </c>
      <c r="BM151" s="30">
        <f t="shared" si="90"/>
        <v>0</v>
      </c>
      <c r="BN151" s="30">
        <f t="shared" si="90"/>
        <v>0</v>
      </c>
      <c r="BO151" s="30">
        <f t="shared" si="90"/>
        <v>0</v>
      </c>
      <c r="BP151" s="30">
        <f t="shared" ref="BP151:CH154" si="91">IF(BP32=0,0,((BP14*0.5)+BO32-BP50)*BP87*BP119*BP$2)</f>
        <v>0</v>
      </c>
      <c r="BQ151" s="30">
        <f t="shared" si="91"/>
        <v>0</v>
      </c>
      <c r="BR151" s="30">
        <f t="shared" si="91"/>
        <v>0</v>
      </c>
      <c r="BS151" s="30">
        <f t="shared" si="91"/>
        <v>0</v>
      </c>
      <c r="BT151" s="30">
        <f t="shared" si="91"/>
        <v>0</v>
      </c>
      <c r="BU151" s="30">
        <f t="shared" si="91"/>
        <v>0</v>
      </c>
      <c r="BV151" s="30">
        <f t="shared" si="91"/>
        <v>0</v>
      </c>
      <c r="BW151" s="30">
        <f t="shared" si="91"/>
        <v>0</v>
      </c>
      <c r="BX151" s="30">
        <f t="shared" si="91"/>
        <v>0</v>
      </c>
      <c r="BY151" s="30">
        <f t="shared" si="91"/>
        <v>0</v>
      </c>
      <c r="BZ151" s="30">
        <f t="shared" si="91"/>
        <v>0</v>
      </c>
      <c r="CA151" s="30">
        <f t="shared" si="91"/>
        <v>0</v>
      </c>
      <c r="CB151" s="30">
        <f t="shared" si="91"/>
        <v>0</v>
      </c>
      <c r="CC151" s="30">
        <f t="shared" si="91"/>
        <v>0</v>
      </c>
      <c r="CD151" s="30">
        <f t="shared" si="91"/>
        <v>0</v>
      </c>
      <c r="CE151" s="30">
        <f t="shared" si="91"/>
        <v>0</v>
      </c>
      <c r="CF151" s="30">
        <f t="shared" si="91"/>
        <v>0</v>
      </c>
      <c r="CG151" s="30">
        <f t="shared" si="91"/>
        <v>0</v>
      </c>
      <c r="CH151" s="34">
        <f t="shared" si="91"/>
        <v>0</v>
      </c>
    </row>
    <row r="152" spans="1:86" hidden="1" x14ac:dyDescent="0.3">
      <c r="A152" s="551"/>
      <c r="B152" s="309" t="s">
        <v>145</v>
      </c>
      <c r="C152" s="30">
        <f t="shared" si="86"/>
        <v>0</v>
      </c>
      <c r="D152" s="30">
        <f t="shared" si="87"/>
        <v>0</v>
      </c>
      <c r="E152" s="30">
        <f t="shared" ref="E152:BP154" si="92">IF(E33=0,0,((E15*0.5)+D33-E51)*E88*E120*E$2)</f>
        <v>0</v>
      </c>
      <c r="F152" s="30">
        <f t="shared" si="92"/>
        <v>0</v>
      </c>
      <c r="G152" s="30">
        <f t="shared" si="92"/>
        <v>0</v>
      </c>
      <c r="H152" s="30">
        <f t="shared" si="92"/>
        <v>0</v>
      </c>
      <c r="I152" s="30">
        <f t="shared" si="92"/>
        <v>0</v>
      </c>
      <c r="J152" s="30">
        <f t="shared" si="92"/>
        <v>0</v>
      </c>
      <c r="K152" s="30">
        <f t="shared" si="92"/>
        <v>0</v>
      </c>
      <c r="L152" s="30">
        <f t="shared" si="92"/>
        <v>0</v>
      </c>
      <c r="M152" s="30">
        <f t="shared" si="92"/>
        <v>0</v>
      </c>
      <c r="N152" s="30">
        <f t="shared" si="92"/>
        <v>0</v>
      </c>
      <c r="O152" s="30">
        <f t="shared" si="92"/>
        <v>0</v>
      </c>
      <c r="P152" s="30">
        <f t="shared" si="92"/>
        <v>0</v>
      </c>
      <c r="Q152" s="30">
        <f t="shared" si="92"/>
        <v>0</v>
      </c>
      <c r="R152" s="30">
        <f t="shared" si="92"/>
        <v>0</v>
      </c>
      <c r="S152" s="30">
        <f t="shared" si="92"/>
        <v>0</v>
      </c>
      <c r="T152" s="30">
        <f t="shared" si="92"/>
        <v>0</v>
      </c>
      <c r="U152" s="30">
        <f t="shared" si="92"/>
        <v>0</v>
      </c>
      <c r="V152" s="30">
        <f t="shared" si="92"/>
        <v>0</v>
      </c>
      <c r="W152" s="30">
        <f t="shared" si="92"/>
        <v>0</v>
      </c>
      <c r="X152" s="30">
        <f t="shared" si="92"/>
        <v>0</v>
      </c>
      <c r="Y152" s="30">
        <f t="shared" si="92"/>
        <v>0</v>
      </c>
      <c r="Z152" s="30">
        <f t="shared" si="92"/>
        <v>0</v>
      </c>
      <c r="AA152" s="30">
        <f t="shared" si="92"/>
        <v>0</v>
      </c>
      <c r="AB152" s="30">
        <f t="shared" si="92"/>
        <v>0</v>
      </c>
      <c r="AC152" s="30">
        <f t="shared" si="92"/>
        <v>0</v>
      </c>
      <c r="AD152" s="30">
        <f t="shared" si="92"/>
        <v>0</v>
      </c>
      <c r="AE152" s="30">
        <f t="shared" si="92"/>
        <v>0</v>
      </c>
      <c r="AF152" s="30">
        <f t="shared" si="92"/>
        <v>0</v>
      </c>
      <c r="AG152" s="30">
        <f t="shared" si="92"/>
        <v>0</v>
      </c>
      <c r="AH152" s="30">
        <f t="shared" si="92"/>
        <v>0</v>
      </c>
      <c r="AI152" s="30">
        <f t="shared" si="92"/>
        <v>0</v>
      </c>
      <c r="AJ152" s="30">
        <f t="shared" si="92"/>
        <v>0</v>
      </c>
      <c r="AK152" s="30">
        <f t="shared" si="92"/>
        <v>0</v>
      </c>
      <c r="AL152" s="30">
        <f t="shared" si="92"/>
        <v>0</v>
      </c>
      <c r="AM152" s="30">
        <f t="shared" si="92"/>
        <v>0</v>
      </c>
      <c r="AN152" s="30">
        <f t="shared" si="92"/>
        <v>0</v>
      </c>
      <c r="AO152" s="30">
        <f t="shared" si="92"/>
        <v>0</v>
      </c>
      <c r="AP152" s="30">
        <f t="shared" si="92"/>
        <v>0</v>
      </c>
      <c r="AQ152" s="30">
        <f t="shared" si="92"/>
        <v>0</v>
      </c>
      <c r="AR152" s="30">
        <f t="shared" si="92"/>
        <v>0</v>
      </c>
      <c r="AS152" s="30">
        <f t="shared" si="92"/>
        <v>0</v>
      </c>
      <c r="AT152" s="30">
        <f t="shared" si="92"/>
        <v>0</v>
      </c>
      <c r="AU152" s="30">
        <f t="shared" si="92"/>
        <v>0</v>
      </c>
      <c r="AV152" s="30">
        <f t="shared" si="92"/>
        <v>0</v>
      </c>
      <c r="AW152" s="30">
        <f t="shared" si="92"/>
        <v>0</v>
      </c>
      <c r="AX152" s="30">
        <f t="shared" si="92"/>
        <v>0</v>
      </c>
      <c r="AY152" s="30">
        <f t="shared" si="92"/>
        <v>0</v>
      </c>
      <c r="AZ152" s="30">
        <f t="shared" si="92"/>
        <v>0</v>
      </c>
      <c r="BA152" s="30">
        <f t="shared" si="92"/>
        <v>0</v>
      </c>
      <c r="BB152" s="30">
        <f t="shared" si="92"/>
        <v>0</v>
      </c>
      <c r="BC152" s="30">
        <f t="shared" si="92"/>
        <v>0</v>
      </c>
      <c r="BD152" s="30">
        <f t="shared" si="92"/>
        <v>0</v>
      </c>
      <c r="BE152" s="30">
        <f t="shared" si="92"/>
        <v>0</v>
      </c>
      <c r="BF152" s="30">
        <f t="shared" si="92"/>
        <v>0</v>
      </c>
      <c r="BG152" s="30">
        <f t="shared" si="92"/>
        <v>0</v>
      </c>
      <c r="BH152" s="30">
        <f t="shared" si="92"/>
        <v>0</v>
      </c>
      <c r="BI152" s="30">
        <f t="shared" si="92"/>
        <v>0</v>
      </c>
      <c r="BJ152" s="30">
        <f t="shared" si="92"/>
        <v>0</v>
      </c>
      <c r="BK152" s="30">
        <f t="shared" si="92"/>
        <v>0</v>
      </c>
      <c r="BL152" s="30">
        <f t="shared" si="92"/>
        <v>0</v>
      </c>
      <c r="BM152" s="30">
        <f t="shared" si="92"/>
        <v>0</v>
      </c>
      <c r="BN152" s="30">
        <f t="shared" si="92"/>
        <v>0</v>
      </c>
      <c r="BO152" s="30">
        <f t="shared" si="92"/>
        <v>0</v>
      </c>
      <c r="BP152" s="30">
        <f t="shared" si="92"/>
        <v>0</v>
      </c>
      <c r="BQ152" s="30">
        <f t="shared" si="91"/>
        <v>0</v>
      </c>
      <c r="BR152" s="30">
        <f t="shared" si="91"/>
        <v>0</v>
      </c>
      <c r="BS152" s="30">
        <f t="shared" si="91"/>
        <v>0</v>
      </c>
      <c r="BT152" s="30">
        <f t="shared" si="91"/>
        <v>0</v>
      </c>
      <c r="BU152" s="30">
        <f t="shared" si="91"/>
        <v>0</v>
      </c>
      <c r="BV152" s="30">
        <f t="shared" si="91"/>
        <v>0</v>
      </c>
      <c r="BW152" s="30">
        <f t="shared" si="91"/>
        <v>0</v>
      </c>
      <c r="BX152" s="30">
        <f t="shared" si="91"/>
        <v>0</v>
      </c>
      <c r="BY152" s="30">
        <f t="shared" si="91"/>
        <v>0</v>
      </c>
      <c r="BZ152" s="30">
        <f t="shared" si="91"/>
        <v>0</v>
      </c>
      <c r="CA152" s="30">
        <f t="shared" si="91"/>
        <v>0</v>
      </c>
      <c r="CB152" s="30">
        <f t="shared" si="91"/>
        <v>0</v>
      </c>
      <c r="CC152" s="30">
        <f t="shared" si="91"/>
        <v>0</v>
      </c>
      <c r="CD152" s="30">
        <f t="shared" si="91"/>
        <v>0</v>
      </c>
      <c r="CE152" s="30">
        <f t="shared" si="91"/>
        <v>0</v>
      </c>
      <c r="CF152" s="30">
        <f t="shared" si="91"/>
        <v>0</v>
      </c>
      <c r="CG152" s="30">
        <f t="shared" si="91"/>
        <v>0</v>
      </c>
      <c r="CH152" s="34">
        <f t="shared" si="91"/>
        <v>0</v>
      </c>
    </row>
    <row r="153" spans="1:86" ht="15.75" hidden="1" customHeight="1" x14ac:dyDescent="0.3">
      <c r="A153" s="551"/>
      <c r="B153" s="309" t="s">
        <v>67</v>
      </c>
      <c r="C153" s="30">
        <f t="shared" si="86"/>
        <v>0</v>
      </c>
      <c r="D153" s="30">
        <f t="shared" si="87"/>
        <v>0</v>
      </c>
      <c r="E153" s="30">
        <f t="shared" si="92"/>
        <v>0</v>
      </c>
      <c r="F153" s="30">
        <f t="shared" si="92"/>
        <v>0</v>
      </c>
      <c r="G153" s="30">
        <f t="shared" si="92"/>
        <v>0</v>
      </c>
      <c r="H153" s="30">
        <f t="shared" si="92"/>
        <v>0</v>
      </c>
      <c r="I153" s="30">
        <f t="shared" si="92"/>
        <v>0</v>
      </c>
      <c r="J153" s="30">
        <f t="shared" si="92"/>
        <v>0</v>
      </c>
      <c r="K153" s="30">
        <f t="shared" si="92"/>
        <v>0</v>
      </c>
      <c r="L153" s="30">
        <f t="shared" si="92"/>
        <v>0</v>
      </c>
      <c r="M153" s="30">
        <f t="shared" si="92"/>
        <v>0</v>
      </c>
      <c r="N153" s="30">
        <f t="shared" si="92"/>
        <v>0</v>
      </c>
      <c r="O153" s="30">
        <f t="shared" si="92"/>
        <v>0</v>
      </c>
      <c r="P153" s="30">
        <f t="shared" si="92"/>
        <v>0</v>
      </c>
      <c r="Q153" s="30">
        <f t="shared" si="92"/>
        <v>0</v>
      </c>
      <c r="R153" s="30">
        <f t="shared" si="92"/>
        <v>0</v>
      </c>
      <c r="S153" s="30">
        <f t="shared" si="92"/>
        <v>0</v>
      </c>
      <c r="T153" s="30">
        <f t="shared" si="92"/>
        <v>0</v>
      </c>
      <c r="U153" s="30">
        <f t="shared" si="92"/>
        <v>0</v>
      </c>
      <c r="V153" s="30">
        <f t="shared" si="92"/>
        <v>0</v>
      </c>
      <c r="W153" s="30">
        <f t="shared" si="92"/>
        <v>0</v>
      </c>
      <c r="X153" s="30">
        <f t="shared" si="92"/>
        <v>0</v>
      </c>
      <c r="Y153" s="30">
        <f t="shared" si="92"/>
        <v>0</v>
      </c>
      <c r="Z153" s="30">
        <f t="shared" si="92"/>
        <v>0</v>
      </c>
      <c r="AA153" s="30">
        <f t="shared" si="92"/>
        <v>0</v>
      </c>
      <c r="AB153" s="30">
        <f t="shared" si="92"/>
        <v>0</v>
      </c>
      <c r="AC153" s="30">
        <f t="shared" si="92"/>
        <v>0</v>
      </c>
      <c r="AD153" s="30">
        <f t="shared" si="92"/>
        <v>0</v>
      </c>
      <c r="AE153" s="30">
        <f t="shared" si="92"/>
        <v>0</v>
      </c>
      <c r="AF153" s="30">
        <f t="shared" si="92"/>
        <v>0</v>
      </c>
      <c r="AG153" s="30">
        <f t="shared" si="92"/>
        <v>0</v>
      </c>
      <c r="AH153" s="30">
        <f t="shared" si="92"/>
        <v>0</v>
      </c>
      <c r="AI153" s="30">
        <f t="shared" si="92"/>
        <v>0</v>
      </c>
      <c r="AJ153" s="30">
        <f t="shared" si="92"/>
        <v>0</v>
      </c>
      <c r="AK153" s="30">
        <f t="shared" si="92"/>
        <v>0</v>
      </c>
      <c r="AL153" s="30">
        <f t="shared" si="92"/>
        <v>0</v>
      </c>
      <c r="AM153" s="30">
        <f t="shared" si="92"/>
        <v>0</v>
      </c>
      <c r="AN153" s="30">
        <f t="shared" si="92"/>
        <v>0</v>
      </c>
      <c r="AO153" s="30">
        <f t="shared" si="92"/>
        <v>0</v>
      </c>
      <c r="AP153" s="30">
        <f t="shared" si="92"/>
        <v>0</v>
      </c>
      <c r="AQ153" s="30">
        <f t="shared" si="92"/>
        <v>0</v>
      </c>
      <c r="AR153" s="30">
        <f t="shared" si="92"/>
        <v>0</v>
      </c>
      <c r="AS153" s="30">
        <f t="shared" si="92"/>
        <v>0</v>
      </c>
      <c r="AT153" s="30">
        <f t="shared" si="92"/>
        <v>0</v>
      </c>
      <c r="AU153" s="30">
        <f t="shared" si="92"/>
        <v>0</v>
      </c>
      <c r="AV153" s="30">
        <f t="shared" si="92"/>
        <v>0</v>
      </c>
      <c r="AW153" s="30">
        <f t="shared" si="92"/>
        <v>0</v>
      </c>
      <c r="AX153" s="30">
        <f t="shared" si="92"/>
        <v>0</v>
      </c>
      <c r="AY153" s="30">
        <f t="shared" si="92"/>
        <v>0</v>
      </c>
      <c r="AZ153" s="30">
        <f t="shared" si="92"/>
        <v>0</v>
      </c>
      <c r="BA153" s="30">
        <f t="shared" si="92"/>
        <v>0</v>
      </c>
      <c r="BB153" s="30">
        <f t="shared" si="92"/>
        <v>0</v>
      </c>
      <c r="BC153" s="30">
        <f t="shared" si="92"/>
        <v>0</v>
      </c>
      <c r="BD153" s="30">
        <f t="shared" si="92"/>
        <v>0</v>
      </c>
      <c r="BE153" s="30">
        <f t="shared" si="92"/>
        <v>0</v>
      </c>
      <c r="BF153" s="30">
        <f t="shared" si="92"/>
        <v>0</v>
      </c>
      <c r="BG153" s="30">
        <f t="shared" si="92"/>
        <v>0</v>
      </c>
      <c r="BH153" s="30">
        <f t="shared" si="92"/>
        <v>0</v>
      </c>
      <c r="BI153" s="30">
        <f t="shared" si="92"/>
        <v>0</v>
      </c>
      <c r="BJ153" s="30">
        <f t="shared" si="92"/>
        <v>0</v>
      </c>
      <c r="BK153" s="30">
        <f t="shared" si="92"/>
        <v>0</v>
      </c>
      <c r="BL153" s="30">
        <f t="shared" si="92"/>
        <v>0</v>
      </c>
      <c r="BM153" s="30">
        <f t="shared" si="92"/>
        <v>0</v>
      </c>
      <c r="BN153" s="30">
        <f t="shared" si="92"/>
        <v>0</v>
      </c>
      <c r="BO153" s="30">
        <f t="shared" si="92"/>
        <v>0</v>
      </c>
      <c r="BP153" s="30">
        <f t="shared" si="92"/>
        <v>0</v>
      </c>
      <c r="BQ153" s="30">
        <f t="shared" si="91"/>
        <v>0</v>
      </c>
      <c r="BR153" s="30">
        <f t="shared" si="91"/>
        <v>0</v>
      </c>
      <c r="BS153" s="30">
        <f t="shared" si="91"/>
        <v>0</v>
      </c>
      <c r="BT153" s="30">
        <f t="shared" si="91"/>
        <v>0</v>
      </c>
      <c r="BU153" s="30">
        <f t="shared" si="91"/>
        <v>0</v>
      </c>
      <c r="BV153" s="30">
        <f t="shared" si="91"/>
        <v>0</v>
      </c>
      <c r="BW153" s="30">
        <f t="shared" si="91"/>
        <v>0</v>
      </c>
      <c r="BX153" s="30">
        <f t="shared" si="91"/>
        <v>0</v>
      </c>
      <c r="BY153" s="30">
        <f t="shared" si="91"/>
        <v>0</v>
      </c>
      <c r="BZ153" s="30">
        <f t="shared" si="91"/>
        <v>0</v>
      </c>
      <c r="CA153" s="30">
        <f t="shared" si="91"/>
        <v>0</v>
      </c>
      <c r="CB153" s="30">
        <f t="shared" si="91"/>
        <v>0</v>
      </c>
      <c r="CC153" s="30">
        <f t="shared" si="91"/>
        <v>0</v>
      </c>
      <c r="CD153" s="30">
        <f t="shared" si="91"/>
        <v>0</v>
      </c>
      <c r="CE153" s="30">
        <f t="shared" si="91"/>
        <v>0</v>
      </c>
      <c r="CF153" s="30">
        <f t="shared" si="91"/>
        <v>0</v>
      </c>
      <c r="CG153" s="30">
        <f t="shared" si="91"/>
        <v>0</v>
      </c>
      <c r="CH153" s="34">
        <f t="shared" si="91"/>
        <v>0</v>
      </c>
    </row>
    <row r="154" spans="1:86" ht="15.75" hidden="1" customHeight="1" x14ac:dyDescent="0.3">
      <c r="A154" s="551"/>
      <c r="B154" s="309" t="s">
        <v>68</v>
      </c>
      <c r="C154" s="30">
        <f t="shared" si="86"/>
        <v>0</v>
      </c>
      <c r="D154" s="30">
        <f t="shared" si="87"/>
        <v>0</v>
      </c>
      <c r="E154" s="30">
        <f t="shared" si="92"/>
        <v>0</v>
      </c>
      <c r="F154" s="30">
        <f t="shared" si="92"/>
        <v>0</v>
      </c>
      <c r="G154" s="30">
        <f t="shared" si="92"/>
        <v>0</v>
      </c>
      <c r="H154" s="30">
        <f t="shared" si="92"/>
        <v>0</v>
      </c>
      <c r="I154" s="30">
        <f t="shared" si="92"/>
        <v>0</v>
      </c>
      <c r="J154" s="30">
        <f t="shared" si="92"/>
        <v>0</v>
      </c>
      <c r="K154" s="30">
        <f t="shared" si="92"/>
        <v>0</v>
      </c>
      <c r="L154" s="30">
        <f t="shared" si="92"/>
        <v>0</v>
      </c>
      <c r="M154" s="30">
        <f t="shared" si="92"/>
        <v>0</v>
      </c>
      <c r="N154" s="30">
        <f t="shared" si="92"/>
        <v>0</v>
      </c>
      <c r="O154" s="30">
        <f t="shared" si="92"/>
        <v>0</v>
      </c>
      <c r="P154" s="30">
        <f t="shared" si="92"/>
        <v>0</v>
      </c>
      <c r="Q154" s="30">
        <f t="shared" si="92"/>
        <v>0</v>
      </c>
      <c r="R154" s="30">
        <f t="shared" si="92"/>
        <v>0</v>
      </c>
      <c r="S154" s="30">
        <f t="shared" si="92"/>
        <v>0</v>
      </c>
      <c r="T154" s="30">
        <f t="shared" si="92"/>
        <v>0</v>
      </c>
      <c r="U154" s="30">
        <f t="shared" si="92"/>
        <v>0</v>
      </c>
      <c r="V154" s="30">
        <f t="shared" si="92"/>
        <v>0</v>
      </c>
      <c r="W154" s="30">
        <f t="shared" si="92"/>
        <v>0</v>
      </c>
      <c r="X154" s="30">
        <f t="shared" si="92"/>
        <v>0</v>
      </c>
      <c r="Y154" s="30">
        <f t="shared" si="92"/>
        <v>0</v>
      </c>
      <c r="Z154" s="30">
        <f t="shared" si="92"/>
        <v>0</v>
      </c>
      <c r="AA154" s="30">
        <f t="shared" si="92"/>
        <v>0</v>
      </c>
      <c r="AB154" s="30">
        <f t="shared" si="92"/>
        <v>0</v>
      </c>
      <c r="AC154" s="30">
        <f t="shared" si="92"/>
        <v>0</v>
      </c>
      <c r="AD154" s="30">
        <f t="shared" si="92"/>
        <v>0</v>
      </c>
      <c r="AE154" s="30">
        <f t="shared" si="92"/>
        <v>0</v>
      </c>
      <c r="AF154" s="30">
        <f t="shared" si="92"/>
        <v>0</v>
      </c>
      <c r="AG154" s="30">
        <f t="shared" si="92"/>
        <v>0</v>
      </c>
      <c r="AH154" s="30">
        <f t="shared" si="92"/>
        <v>0</v>
      </c>
      <c r="AI154" s="30">
        <f t="shared" si="92"/>
        <v>0</v>
      </c>
      <c r="AJ154" s="30">
        <f t="shared" si="92"/>
        <v>0</v>
      </c>
      <c r="AK154" s="30">
        <f t="shared" si="92"/>
        <v>0</v>
      </c>
      <c r="AL154" s="30">
        <f t="shared" si="92"/>
        <v>0</v>
      </c>
      <c r="AM154" s="30">
        <f t="shared" si="92"/>
        <v>0</v>
      </c>
      <c r="AN154" s="30">
        <f t="shared" si="92"/>
        <v>0</v>
      </c>
      <c r="AO154" s="30">
        <f t="shared" si="92"/>
        <v>0</v>
      </c>
      <c r="AP154" s="30">
        <f t="shared" si="92"/>
        <v>0</v>
      </c>
      <c r="AQ154" s="30">
        <f t="shared" si="92"/>
        <v>0</v>
      </c>
      <c r="AR154" s="30">
        <f t="shared" si="92"/>
        <v>0</v>
      </c>
      <c r="AS154" s="30">
        <f t="shared" si="92"/>
        <v>0</v>
      </c>
      <c r="AT154" s="30">
        <f t="shared" si="92"/>
        <v>0</v>
      </c>
      <c r="AU154" s="30">
        <f t="shared" si="92"/>
        <v>0</v>
      </c>
      <c r="AV154" s="30">
        <f t="shared" si="92"/>
        <v>0</v>
      </c>
      <c r="AW154" s="30">
        <f t="shared" si="92"/>
        <v>0</v>
      </c>
      <c r="AX154" s="30">
        <f t="shared" si="92"/>
        <v>0</v>
      </c>
      <c r="AY154" s="30">
        <f t="shared" si="92"/>
        <v>0</v>
      </c>
      <c r="AZ154" s="30">
        <f t="shared" si="92"/>
        <v>0</v>
      </c>
      <c r="BA154" s="30">
        <f t="shared" si="92"/>
        <v>0</v>
      </c>
      <c r="BB154" s="30">
        <f t="shared" si="92"/>
        <v>0</v>
      </c>
      <c r="BC154" s="30">
        <f t="shared" si="92"/>
        <v>0</v>
      </c>
      <c r="BD154" s="30">
        <f t="shared" si="92"/>
        <v>0</v>
      </c>
      <c r="BE154" s="30">
        <f t="shared" si="92"/>
        <v>0</v>
      </c>
      <c r="BF154" s="30">
        <f t="shared" si="92"/>
        <v>0</v>
      </c>
      <c r="BG154" s="30">
        <f t="shared" si="92"/>
        <v>0</v>
      </c>
      <c r="BH154" s="30">
        <f t="shared" si="92"/>
        <v>0</v>
      </c>
      <c r="BI154" s="30">
        <f t="shared" si="92"/>
        <v>0</v>
      </c>
      <c r="BJ154" s="30">
        <f t="shared" si="92"/>
        <v>0</v>
      </c>
      <c r="BK154" s="30">
        <f t="shared" si="92"/>
        <v>0</v>
      </c>
      <c r="BL154" s="30">
        <f t="shared" si="92"/>
        <v>0</v>
      </c>
      <c r="BM154" s="30">
        <f t="shared" si="92"/>
        <v>0</v>
      </c>
      <c r="BN154" s="30">
        <f t="shared" si="92"/>
        <v>0</v>
      </c>
      <c r="BO154" s="30">
        <f t="shared" si="92"/>
        <v>0</v>
      </c>
      <c r="BP154" s="30">
        <f t="shared" si="92"/>
        <v>0</v>
      </c>
      <c r="BQ154" s="30">
        <f t="shared" si="91"/>
        <v>0</v>
      </c>
      <c r="BR154" s="30">
        <f t="shared" si="91"/>
        <v>0</v>
      </c>
      <c r="BS154" s="30">
        <f t="shared" si="91"/>
        <v>0</v>
      </c>
      <c r="BT154" s="30">
        <f t="shared" si="91"/>
        <v>0</v>
      </c>
      <c r="BU154" s="30">
        <f t="shared" si="91"/>
        <v>0</v>
      </c>
      <c r="BV154" s="30">
        <f t="shared" si="91"/>
        <v>0</v>
      </c>
      <c r="BW154" s="30">
        <f t="shared" si="91"/>
        <v>0</v>
      </c>
      <c r="BX154" s="30">
        <f t="shared" si="91"/>
        <v>0</v>
      </c>
      <c r="BY154" s="30">
        <f t="shared" si="91"/>
        <v>0</v>
      </c>
      <c r="BZ154" s="30">
        <f t="shared" si="91"/>
        <v>0</v>
      </c>
      <c r="CA154" s="30">
        <f t="shared" si="91"/>
        <v>0</v>
      </c>
      <c r="CB154" s="30">
        <f t="shared" si="91"/>
        <v>0</v>
      </c>
      <c r="CC154" s="30">
        <f t="shared" si="91"/>
        <v>0</v>
      </c>
      <c r="CD154" s="30">
        <f t="shared" si="91"/>
        <v>0</v>
      </c>
      <c r="CE154" s="30">
        <f t="shared" si="91"/>
        <v>0</v>
      </c>
      <c r="CF154" s="30">
        <f t="shared" si="91"/>
        <v>0</v>
      </c>
      <c r="CG154" s="30">
        <f t="shared" si="91"/>
        <v>0</v>
      </c>
      <c r="CH154" s="34">
        <f t="shared" si="91"/>
        <v>0</v>
      </c>
    </row>
    <row r="155" spans="1:86" ht="15.75" hidden="1" customHeight="1" x14ac:dyDescent="0.3">
      <c r="A155" s="551"/>
      <c r="B155" s="14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12"/>
    </row>
    <row r="156" spans="1:86" ht="15.75" hidden="1" customHeight="1" x14ac:dyDescent="0.3">
      <c r="A156" s="551"/>
      <c r="B156" s="301" t="s">
        <v>149</v>
      </c>
      <c r="C156" s="30">
        <f>SUM(C142:C155)</f>
        <v>0</v>
      </c>
      <c r="D156" s="30">
        <f>SUM(D142:D155)</f>
        <v>82.334754970130803</v>
      </c>
      <c r="E156" s="30">
        <f t="shared" ref="E156:BP156" si="93">SUM(E142:E155)</f>
        <v>166.13566186192716</v>
      </c>
      <c r="F156" s="30">
        <f t="shared" si="93"/>
        <v>402.46460871089874</v>
      </c>
      <c r="G156" s="30">
        <f t="shared" si="93"/>
        <v>789.90533933081724</v>
      </c>
      <c r="H156" s="30">
        <f t="shared" si="93"/>
        <v>1140.5235766130945</v>
      </c>
      <c r="I156" s="30">
        <f t="shared" si="93"/>
        <v>1456.5460146989055</v>
      </c>
      <c r="J156" s="30">
        <f t="shared" si="93"/>
        <v>1232.5694824078384</v>
      </c>
      <c r="K156" s="30">
        <f t="shared" si="93"/>
        <v>1247.0712185977509</v>
      </c>
      <c r="L156" s="129">
        <f t="shared" si="93"/>
        <v>815.6102880734577</v>
      </c>
      <c r="M156" s="30">
        <f t="shared" si="93"/>
        <v>662.36740273858754</v>
      </c>
      <c r="N156" s="30">
        <f t="shared" si="93"/>
        <v>679.17132829243451</v>
      </c>
      <c r="O156" s="30">
        <f t="shared" si="93"/>
        <v>751.95353725797622</v>
      </c>
      <c r="P156" s="30">
        <f t="shared" si="93"/>
        <v>587.90328671992188</v>
      </c>
      <c r="Q156" s="30">
        <f t="shared" si="93"/>
        <v>658.87788501951491</v>
      </c>
      <c r="R156" s="30">
        <f t="shared" si="93"/>
        <v>643.68647762936746</v>
      </c>
      <c r="S156" s="30">
        <f t="shared" si="93"/>
        <v>839.91030970075565</v>
      </c>
      <c r="T156" s="30">
        <f t="shared" si="93"/>
        <v>1212.7244402040021</v>
      </c>
      <c r="U156" s="30">
        <f t="shared" si="93"/>
        <v>1501.2348360086949</v>
      </c>
      <c r="V156" s="30">
        <f t="shared" si="93"/>
        <v>1232.5694824078384</v>
      </c>
      <c r="W156" s="30">
        <f t="shared" si="93"/>
        <v>1247.0712185977509</v>
      </c>
      <c r="X156" s="30">
        <f t="shared" si="93"/>
        <v>815.6102880734577</v>
      </c>
      <c r="Y156" s="30">
        <f t="shared" si="93"/>
        <v>662.36740273858754</v>
      </c>
      <c r="Z156" s="30">
        <f t="shared" si="93"/>
        <v>679.17132829243451</v>
      </c>
      <c r="AA156" s="30">
        <f t="shared" si="93"/>
        <v>751.95353725797622</v>
      </c>
      <c r="AB156" s="30">
        <f t="shared" si="93"/>
        <v>587.90328671992188</v>
      </c>
      <c r="AC156" s="30">
        <f t="shared" si="93"/>
        <v>658.87788501951491</v>
      </c>
      <c r="AD156" s="30">
        <f t="shared" si="93"/>
        <v>643.68647762936746</v>
      </c>
      <c r="AE156" s="30">
        <f t="shared" si="93"/>
        <v>839.91030970075565</v>
      </c>
      <c r="AF156" s="30">
        <f t="shared" si="93"/>
        <v>1212.7244402040021</v>
      </c>
      <c r="AG156" s="30">
        <f t="shared" si="93"/>
        <v>1501.2348360086949</v>
      </c>
      <c r="AH156" s="30">
        <f t="shared" si="93"/>
        <v>1232.5694824078384</v>
      </c>
      <c r="AI156" s="30">
        <f t="shared" si="93"/>
        <v>1247.0712185977509</v>
      </c>
      <c r="AJ156" s="30">
        <f t="shared" si="93"/>
        <v>815.6102880734577</v>
      </c>
      <c r="AK156" s="30">
        <f t="shared" si="93"/>
        <v>662.36740273858754</v>
      </c>
      <c r="AL156" s="30">
        <f t="shared" si="93"/>
        <v>679.17132829243451</v>
      </c>
      <c r="AM156" s="30">
        <f t="shared" si="93"/>
        <v>751.95353725797622</v>
      </c>
      <c r="AN156" s="30">
        <f t="shared" si="93"/>
        <v>587.90328671992188</v>
      </c>
      <c r="AO156" s="30">
        <f t="shared" si="93"/>
        <v>658.87788501951491</v>
      </c>
      <c r="AP156" s="30">
        <f t="shared" si="93"/>
        <v>643.68647762936746</v>
      </c>
      <c r="AQ156" s="30">
        <f t="shared" si="93"/>
        <v>839.91030970075565</v>
      </c>
      <c r="AR156" s="30">
        <f t="shared" si="93"/>
        <v>1212.7244402040021</v>
      </c>
      <c r="AS156" s="30">
        <f t="shared" si="93"/>
        <v>1501.2348360086949</v>
      </c>
      <c r="AT156" s="30">
        <f t="shared" si="93"/>
        <v>1232.5694824078384</v>
      </c>
      <c r="AU156" s="30">
        <f t="shared" si="93"/>
        <v>1247.0712185977509</v>
      </c>
      <c r="AV156" s="30">
        <f t="shared" si="93"/>
        <v>815.6102880734577</v>
      </c>
      <c r="AW156" s="30">
        <f t="shared" si="93"/>
        <v>662.36740273858754</v>
      </c>
      <c r="AX156" s="30">
        <f t="shared" si="93"/>
        <v>679.17132829243451</v>
      </c>
      <c r="AY156" s="30">
        <f t="shared" si="93"/>
        <v>751.95353725797622</v>
      </c>
      <c r="AZ156" s="30">
        <f t="shared" si="93"/>
        <v>587.90328671992188</v>
      </c>
      <c r="BA156" s="30">
        <f t="shared" si="93"/>
        <v>658.87788501951491</v>
      </c>
      <c r="BB156" s="30">
        <f t="shared" si="93"/>
        <v>643.68647762936746</v>
      </c>
      <c r="BC156" s="30">
        <f t="shared" si="93"/>
        <v>839.91030970075565</v>
      </c>
      <c r="BD156" s="30">
        <f t="shared" si="93"/>
        <v>1212.7244402040021</v>
      </c>
      <c r="BE156" s="30">
        <f t="shared" si="93"/>
        <v>1501.2348360086949</v>
      </c>
      <c r="BF156" s="30">
        <f t="shared" si="93"/>
        <v>1232.5694824078384</v>
      </c>
      <c r="BG156" s="30">
        <f t="shared" si="93"/>
        <v>1247.0712185977509</v>
      </c>
      <c r="BH156" s="30">
        <f t="shared" si="93"/>
        <v>815.6102880734577</v>
      </c>
      <c r="BI156" s="30">
        <f t="shared" si="93"/>
        <v>662.36740273858754</v>
      </c>
      <c r="BJ156" s="30">
        <f t="shared" si="93"/>
        <v>679.17132829243451</v>
      </c>
      <c r="BK156" s="30">
        <f t="shared" si="93"/>
        <v>751.95353725797622</v>
      </c>
      <c r="BL156" s="30">
        <f t="shared" si="93"/>
        <v>587.90328671992188</v>
      </c>
      <c r="BM156" s="30">
        <f t="shared" si="93"/>
        <v>658.87788501951491</v>
      </c>
      <c r="BN156" s="30">
        <f t="shared" si="93"/>
        <v>643.68647762936746</v>
      </c>
      <c r="BO156" s="30">
        <f t="shared" si="93"/>
        <v>839.91030970075565</v>
      </c>
      <c r="BP156" s="30">
        <f t="shared" si="93"/>
        <v>1212.7244402040021</v>
      </c>
      <c r="BQ156" s="30">
        <f t="shared" ref="BQ156:CH156" si="94">SUM(BQ142:BQ155)</f>
        <v>1501.2348360086949</v>
      </c>
      <c r="BR156" s="30">
        <f t="shared" si="94"/>
        <v>1232.5694824078384</v>
      </c>
      <c r="BS156" s="30">
        <f t="shared" si="94"/>
        <v>1247.0712185977509</v>
      </c>
      <c r="BT156" s="30">
        <f t="shared" si="94"/>
        <v>815.6102880734577</v>
      </c>
      <c r="BU156" s="30">
        <f t="shared" si="94"/>
        <v>662.36740273858754</v>
      </c>
      <c r="BV156" s="30">
        <f t="shared" si="94"/>
        <v>679.17132829243451</v>
      </c>
      <c r="BW156" s="30">
        <f t="shared" si="94"/>
        <v>751.95353725797622</v>
      </c>
      <c r="BX156" s="30">
        <f t="shared" si="94"/>
        <v>587.90328671992188</v>
      </c>
      <c r="BY156" s="30">
        <f t="shared" si="94"/>
        <v>658.87788501951491</v>
      </c>
      <c r="BZ156" s="30">
        <f t="shared" si="94"/>
        <v>643.68647762936746</v>
      </c>
      <c r="CA156" s="30">
        <f t="shared" si="94"/>
        <v>839.91030970075565</v>
      </c>
      <c r="CB156" s="30">
        <f t="shared" si="94"/>
        <v>1212.7244402040021</v>
      </c>
      <c r="CC156" s="30">
        <f t="shared" si="94"/>
        <v>1501.2348360086949</v>
      </c>
      <c r="CD156" s="30">
        <f t="shared" si="94"/>
        <v>1232.5694824078384</v>
      </c>
      <c r="CE156" s="30">
        <f t="shared" si="94"/>
        <v>1247.0712185977509</v>
      </c>
      <c r="CF156" s="30">
        <f t="shared" si="94"/>
        <v>815.6102880734577</v>
      </c>
      <c r="CG156" s="30">
        <f t="shared" si="94"/>
        <v>662.36740273858754</v>
      </c>
      <c r="CH156" s="34">
        <f t="shared" si="94"/>
        <v>679.17132829243451</v>
      </c>
    </row>
    <row r="157" spans="1:86" ht="16.5" hidden="1" customHeight="1" thickBot="1" x14ac:dyDescent="0.35">
      <c r="A157" s="552"/>
      <c r="B157" s="162" t="s">
        <v>150</v>
      </c>
      <c r="C157" s="31">
        <f>C156</f>
        <v>0</v>
      </c>
      <c r="D157" s="31">
        <f>C157+D156</f>
        <v>82.334754970130803</v>
      </c>
      <c r="E157" s="31">
        <f t="shared" ref="E157:BP157" si="95">D157+E156</f>
        <v>248.47041683205796</v>
      </c>
      <c r="F157" s="31">
        <f t="shared" si="95"/>
        <v>650.93502554295674</v>
      </c>
      <c r="G157" s="31">
        <f t="shared" si="95"/>
        <v>1440.840364873774</v>
      </c>
      <c r="H157" s="31">
        <f t="shared" si="95"/>
        <v>2581.3639414868685</v>
      </c>
      <c r="I157" s="31">
        <f t="shared" si="95"/>
        <v>4037.9099561857738</v>
      </c>
      <c r="J157" s="31">
        <f t="shared" si="95"/>
        <v>5270.479438593612</v>
      </c>
      <c r="K157" s="31">
        <f t="shared" si="95"/>
        <v>6517.5506571913629</v>
      </c>
      <c r="L157" s="31">
        <f t="shared" si="95"/>
        <v>7333.1609452648208</v>
      </c>
      <c r="M157" s="31">
        <f t="shared" si="95"/>
        <v>7995.5283480034086</v>
      </c>
      <c r="N157" s="31">
        <f t="shared" si="95"/>
        <v>8674.6996762958424</v>
      </c>
      <c r="O157" s="31">
        <f t="shared" si="95"/>
        <v>9426.6532135538182</v>
      </c>
      <c r="P157" s="31">
        <f t="shared" si="95"/>
        <v>10014.55650027374</v>
      </c>
      <c r="Q157" s="31">
        <f t="shared" si="95"/>
        <v>10673.434385293254</v>
      </c>
      <c r="R157" s="31">
        <f t="shared" si="95"/>
        <v>11317.120862922622</v>
      </c>
      <c r="S157" s="31">
        <f t="shared" si="95"/>
        <v>12157.031172623378</v>
      </c>
      <c r="T157" s="31">
        <f t="shared" si="95"/>
        <v>13369.755612827379</v>
      </c>
      <c r="U157" s="31">
        <f t="shared" si="95"/>
        <v>14870.990448836073</v>
      </c>
      <c r="V157" s="31">
        <f t="shared" si="95"/>
        <v>16103.559931243912</v>
      </c>
      <c r="W157" s="31">
        <f t="shared" si="95"/>
        <v>17350.631149841662</v>
      </c>
      <c r="X157" s="31">
        <f t="shared" si="95"/>
        <v>18166.24143791512</v>
      </c>
      <c r="Y157" s="31">
        <f t="shared" si="95"/>
        <v>18828.608840653706</v>
      </c>
      <c r="Z157" s="31">
        <f t="shared" si="95"/>
        <v>19507.780168946141</v>
      </c>
      <c r="AA157" s="31">
        <f t="shared" si="95"/>
        <v>20259.733706204119</v>
      </c>
      <c r="AB157" s="31">
        <f t="shared" si="95"/>
        <v>20847.636992924039</v>
      </c>
      <c r="AC157" s="31">
        <f t="shared" si="95"/>
        <v>21506.514877943555</v>
      </c>
      <c r="AD157" s="31">
        <f t="shared" si="95"/>
        <v>22150.201355572921</v>
      </c>
      <c r="AE157" s="31">
        <f t="shared" si="95"/>
        <v>22990.111665273678</v>
      </c>
      <c r="AF157" s="31">
        <f t="shared" si="95"/>
        <v>24202.83610547768</v>
      </c>
      <c r="AG157" s="31">
        <f t="shared" si="95"/>
        <v>25704.070941486374</v>
      </c>
      <c r="AH157" s="31">
        <f t="shared" si="95"/>
        <v>26936.640423894212</v>
      </c>
      <c r="AI157" s="31">
        <f t="shared" si="95"/>
        <v>28183.711642491962</v>
      </c>
      <c r="AJ157" s="31">
        <f t="shared" si="95"/>
        <v>28999.32193056542</v>
      </c>
      <c r="AK157" s="31">
        <f t="shared" si="95"/>
        <v>29661.689333304006</v>
      </c>
      <c r="AL157" s="31">
        <f t="shared" si="95"/>
        <v>30340.860661596442</v>
      </c>
      <c r="AM157" s="31">
        <f t="shared" si="95"/>
        <v>31092.814198854419</v>
      </c>
      <c r="AN157" s="31">
        <f t="shared" si="95"/>
        <v>31680.71748557434</v>
      </c>
      <c r="AO157" s="31">
        <f t="shared" si="95"/>
        <v>32339.595370593855</v>
      </c>
      <c r="AP157" s="31">
        <f t="shared" si="95"/>
        <v>32983.281848223225</v>
      </c>
      <c r="AQ157" s="31">
        <f t="shared" si="95"/>
        <v>33823.192157923979</v>
      </c>
      <c r="AR157" s="31">
        <f t="shared" si="95"/>
        <v>35035.91659812798</v>
      </c>
      <c r="AS157" s="31">
        <f t="shared" si="95"/>
        <v>36537.151434136678</v>
      </c>
      <c r="AT157" s="31">
        <f t="shared" si="95"/>
        <v>37769.720916544517</v>
      </c>
      <c r="AU157" s="31">
        <f t="shared" si="95"/>
        <v>39016.79213514227</v>
      </c>
      <c r="AV157" s="31">
        <f t="shared" si="95"/>
        <v>39832.402423215724</v>
      </c>
      <c r="AW157" s="31">
        <f t="shared" si="95"/>
        <v>40494.76982595431</v>
      </c>
      <c r="AX157" s="31">
        <f t="shared" si="95"/>
        <v>41173.941154246742</v>
      </c>
      <c r="AY157" s="31">
        <f t="shared" si="95"/>
        <v>41925.89469150472</v>
      </c>
      <c r="AZ157" s="31">
        <f t="shared" si="95"/>
        <v>42513.79797822464</v>
      </c>
      <c r="BA157" s="31">
        <f t="shared" si="95"/>
        <v>43172.675863244156</v>
      </c>
      <c r="BB157" s="31">
        <f t="shared" si="95"/>
        <v>43816.362340873522</v>
      </c>
      <c r="BC157" s="31">
        <f t="shared" si="95"/>
        <v>44656.272650574276</v>
      </c>
      <c r="BD157" s="31">
        <f t="shared" si="95"/>
        <v>45868.997090778277</v>
      </c>
      <c r="BE157" s="31">
        <f t="shared" si="95"/>
        <v>47370.231926786975</v>
      </c>
      <c r="BF157" s="31">
        <f t="shared" si="95"/>
        <v>48602.801409194813</v>
      </c>
      <c r="BG157" s="31">
        <f t="shared" si="95"/>
        <v>49849.872627792567</v>
      </c>
      <c r="BH157" s="31">
        <f t="shared" si="95"/>
        <v>50665.482915866021</v>
      </c>
      <c r="BI157" s="31">
        <f t="shared" si="95"/>
        <v>51327.850318604607</v>
      </c>
      <c r="BJ157" s="31">
        <f t="shared" si="95"/>
        <v>52007.021646897039</v>
      </c>
      <c r="BK157" s="31">
        <f t="shared" si="95"/>
        <v>52758.975184155017</v>
      </c>
      <c r="BL157" s="31">
        <f t="shared" si="95"/>
        <v>53346.878470874937</v>
      </c>
      <c r="BM157" s="31">
        <f t="shared" si="95"/>
        <v>54005.756355894453</v>
      </c>
      <c r="BN157" s="31">
        <f t="shared" si="95"/>
        <v>54649.442833523819</v>
      </c>
      <c r="BO157" s="31">
        <f t="shared" si="95"/>
        <v>55489.353143224573</v>
      </c>
      <c r="BP157" s="31">
        <f t="shared" si="95"/>
        <v>56702.077583428574</v>
      </c>
      <c r="BQ157" s="31">
        <f t="shared" ref="BQ157:CH157" si="96">BP157+BQ156</f>
        <v>58203.312419437272</v>
      </c>
      <c r="BR157" s="31">
        <f t="shared" si="96"/>
        <v>59435.88190184511</v>
      </c>
      <c r="BS157" s="31">
        <f t="shared" si="96"/>
        <v>60682.953120442864</v>
      </c>
      <c r="BT157" s="31">
        <f t="shared" si="96"/>
        <v>61498.563408516318</v>
      </c>
      <c r="BU157" s="31">
        <f t="shared" si="96"/>
        <v>62160.930811254904</v>
      </c>
      <c r="BV157" s="31">
        <f t="shared" si="96"/>
        <v>62840.102139547336</v>
      </c>
      <c r="BW157" s="31">
        <f t="shared" si="96"/>
        <v>63592.055676805314</v>
      </c>
      <c r="BX157" s="31">
        <f t="shared" si="96"/>
        <v>64179.958963525234</v>
      </c>
      <c r="BY157" s="31">
        <f t="shared" si="96"/>
        <v>64838.83684854475</v>
      </c>
      <c r="BZ157" s="31">
        <f t="shared" si="96"/>
        <v>65482.523326174116</v>
      </c>
      <c r="CA157" s="31">
        <f t="shared" si="96"/>
        <v>66322.43363587487</v>
      </c>
      <c r="CB157" s="31">
        <f t="shared" si="96"/>
        <v>67535.158076078878</v>
      </c>
      <c r="CC157" s="31">
        <f t="shared" si="96"/>
        <v>69036.392912087569</v>
      </c>
      <c r="CD157" s="31">
        <f t="shared" si="96"/>
        <v>70268.962394495407</v>
      </c>
      <c r="CE157" s="31">
        <f t="shared" si="96"/>
        <v>71516.033613093154</v>
      </c>
      <c r="CF157" s="31">
        <f t="shared" si="96"/>
        <v>72331.643901166608</v>
      </c>
      <c r="CG157" s="31">
        <f t="shared" si="96"/>
        <v>72994.011303905194</v>
      </c>
      <c r="CH157" s="35">
        <f t="shared" si="96"/>
        <v>73673.182632197626</v>
      </c>
    </row>
    <row r="158" spans="1:86" hidden="1" x14ac:dyDescent="0.3">
      <c r="A158" s="122"/>
      <c r="B158" s="122"/>
      <c r="C158" s="127"/>
      <c r="D158" s="127"/>
      <c r="E158" s="127"/>
      <c r="F158" s="127"/>
      <c r="G158" s="127"/>
      <c r="H158" s="127"/>
      <c r="I158" s="127"/>
      <c r="J158" s="127"/>
      <c r="K158" s="127"/>
      <c r="L158" s="127"/>
      <c r="M158" s="127"/>
      <c r="N158" s="127"/>
    </row>
    <row r="159" spans="1:86" ht="15" hidden="1" thickBot="1" x14ac:dyDescent="0.35">
      <c r="A159" s="122"/>
      <c r="B159" s="122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</row>
    <row r="160" spans="1:86" ht="15.75" hidden="1" customHeight="1" x14ac:dyDescent="0.3">
      <c r="A160" s="550" t="s">
        <v>161</v>
      </c>
      <c r="B160" s="344" t="s">
        <v>157</v>
      </c>
      <c r="C160" s="306">
        <v>43831</v>
      </c>
      <c r="D160" s="306">
        <v>43862</v>
      </c>
      <c r="E160" s="306">
        <v>43891</v>
      </c>
      <c r="F160" s="306">
        <v>43922</v>
      </c>
      <c r="G160" s="306">
        <v>43952</v>
      </c>
      <c r="H160" s="306">
        <v>43983</v>
      </c>
      <c r="I160" s="306">
        <v>44013</v>
      </c>
      <c r="J160" s="306">
        <v>44044</v>
      </c>
      <c r="K160" s="306">
        <v>44075</v>
      </c>
      <c r="L160" s="306">
        <v>44105</v>
      </c>
      <c r="M160" s="306">
        <v>44136</v>
      </c>
      <c r="N160" s="306">
        <v>44166</v>
      </c>
      <c r="O160" s="306">
        <v>44197</v>
      </c>
      <c r="P160" s="306">
        <v>44228</v>
      </c>
      <c r="Q160" s="306">
        <v>44256</v>
      </c>
      <c r="R160" s="306">
        <v>44287</v>
      </c>
      <c r="S160" s="306">
        <v>44317</v>
      </c>
      <c r="T160" s="306">
        <v>44348</v>
      </c>
      <c r="U160" s="306">
        <v>44378</v>
      </c>
      <c r="V160" s="306">
        <v>44409</v>
      </c>
      <c r="W160" s="306">
        <v>44440</v>
      </c>
      <c r="X160" s="306">
        <v>44470</v>
      </c>
      <c r="Y160" s="306">
        <v>44501</v>
      </c>
      <c r="Z160" s="306">
        <v>44531</v>
      </c>
      <c r="AA160" s="306">
        <v>44562</v>
      </c>
      <c r="AB160" s="306">
        <v>44593</v>
      </c>
      <c r="AC160" s="306">
        <v>44621</v>
      </c>
      <c r="AD160" s="306">
        <v>44652</v>
      </c>
      <c r="AE160" s="306">
        <v>44682</v>
      </c>
      <c r="AF160" s="306">
        <v>44713</v>
      </c>
      <c r="AG160" s="306">
        <v>44743</v>
      </c>
      <c r="AH160" s="306">
        <v>44774</v>
      </c>
      <c r="AI160" s="306">
        <v>44805</v>
      </c>
      <c r="AJ160" s="306">
        <v>44835</v>
      </c>
      <c r="AK160" s="306">
        <v>44866</v>
      </c>
      <c r="AL160" s="306">
        <v>44896</v>
      </c>
      <c r="AM160" s="306">
        <v>44927</v>
      </c>
      <c r="AN160" s="306">
        <v>44958</v>
      </c>
      <c r="AO160" s="306">
        <v>44986</v>
      </c>
      <c r="AP160" s="306">
        <v>45017</v>
      </c>
      <c r="AQ160" s="306">
        <v>45047</v>
      </c>
      <c r="AR160" s="306">
        <v>45078</v>
      </c>
      <c r="AS160" s="306">
        <v>45108</v>
      </c>
      <c r="AT160" s="306">
        <v>45139</v>
      </c>
      <c r="AU160" s="306">
        <v>45170</v>
      </c>
      <c r="AV160" s="306">
        <v>45200</v>
      </c>
      <c r="AW160" s="306">
        <v>45231</v>
      </c>
      <c r="AX160" s="306">
        <v>45261</v>
      </c>
      <c r="AY160" s="306">
        <v>45292</v>
      </c>
      <c r="AZ160" s="306">
        <v>45323</v>
      </c>
      <c r="BA160" s="306">
        <v>45352</v>
      </c>
      <c r="BB160" s="306">
        <v>45383</v>
      </c>
      <c r="BC160" s="306">
        <v>45413</v>
      </c>
      <c r="BD160" s="306">
        <v>45444</v>
      </c>
      <c r="BE160" s="306">
        <v>45474</v>
      </c>
      <c r="BF160" s="306">
        <v>45505</v>
      </c>
      <c r="BG160" s="306">
        <v>45536</v>
      </c>
      <c r="BH160" s="306">
        <v>45566</v>
      </c>
      <c r="BI160" s="306">
        <v>45597</v>
      </c>
      <c r="BJ160" s="306">
        <v>45627</v>
      </c>
      <c r="BK160" s="306">
        <v>45658</v>
      </c>
      <c r="BL160" s="306">
        <v>45689</v>
      </c>
      <c r="BM160" s="306">
        <v>45717</v>
      </c>
      <c r="BN160" s="306">
        <v>45748</v>
      </c>
      <c r="BO160" s="306">
        <v>45778</v>
      </c>
      <c r="BP160" s="306">
        <v>45809</v>
      </c>
      <c r="BQ160" s="306">
        <v>45839</v>
      </c>
      <c r="BR160" s="306">
        <v>45870</v>
      </c>
      <c r="BS160" s="306">
        <v>45901</v>
      </c>
      <c r="BT160" s="306">
        <v>45931</v>
      </c>
      <c r="BU160" s="306">
        <v>45962</v>
      </c>
      <c r="BV160" s="306">
        <v>45992</v>
      </c>
      <c r="BW160" s="306">
        <v>46023</v>
      </c>
      <c r="BX160" s="306">
        <v>46054</v>
      </c>
      <c r="BY160" s="306">
        <v>46082</v>
      </c>
      <c r="BZ160" s="306">
        <v>46113</v>
      </c>
      <c r="CA160" s="306">
        <v>46143</v>
      </c>
      <c r="CB160" s="306">
        <v>46174</v>
      </c>
      <c r="CC160" s="306">
        <v>46204</v>
      </c>
      <c r="CD160" s="306">
        <v>46235</v>
      </c>
      <c r="CE160" s="306">
        <v>46266</v>
      </c>
      <c r="CF160" s="306">
        <v>46296</v>
      </c>
      <c r="CG160" s="306">
        <v>46327</v>
      </c>
      <c r="CH160" s="307">
        <v>46357</v>
      </c>
    </row>
    <row r="161" spans="1:86" hidden="1" x14ac:dyDescent="0.3">
      <c r="A161" s="551"/>
      <c r="B161" s="308" t="s">
        <v>141</v>
      </c>
      <c r="C161" s="30">
        <f>IF(C23=0,0,((C5*0.5)-C41)*C78*C127*C$2)</f>
        <v>0</v>
      </c>
      <c r="D161" s="30">
        <f>IF(D23=0,0,((D5*0.5)+C23-D41)*D78*D127*D$2)</f>
        <v>0</v>
      </c>
      <c r="E161" s="30">
        <f t="shared" ref="E161:BP162" si="97">IF(E23=0,0,((E5*0.5)+D23-E41)*E78*E127*E$2)</f>
        <v>0</v>
      </c>
      <c r="F161" s="30">
        <f t="shared" si="97"/>
        <v>0</v>
      </c>
      <c r="G161" s="30">
        <f t="shared" si="97"/>
        <v>0</v>
      </c>
      <c r="H161" s="30">
        <f t="shared" si="97"/>
        <v>0</v>
      </c>
      <c r="I161" s="30">
        <f t="shared" si="97"/>
        <v>0</v>
      </c>
      <c r="J161" s="30">
        <f t="shared" si="97"/>
        <v>0</v>
      </c>
      <c r="K161" s="30">
        <f t="shared" si="97"/>
        <v>0</v>
      </c>
      <c r="L161" s="30">
        <f t="shared" si="97"/>
        <v>0</v>
      </c>
      <c r="M161" s="30">
        <f t="shared" si="97"/>
        <v>0</v>
      </c>
      <c r="N161" s="30">
        <f t="shared" si="97"/>
        <v>0</v>
      </c>
      <c r="O161" s="30">
        <f t="shared" si="97"/>
        <v>0</v>
      </c>
      <c r="P161" s="30">
        <f t="shared" si="97"/>
        <v>0</v>
      </c>
      <c r="Q161" s="30">
        <f t="shared" si="97"/>
        <v>0</v>
      </c>
      <c r="R161" s="30">
        <f t="shared" si="97"/>
        <v>0</v>
      </c>
      <c r="S161" s="30">
        <f t="shared" si="97"/>
        <v>0</v>
      </c>
      <c r="T161" s="30">
        <f t="shared" si="97"/>
        <v>0</v>
      </c>
      <c r="U161" s="30">
        <f t="shared" si="97"/>
        <v>0</v>
      </c>
      <c r="V161" s="30">
        <f t="shared" si="97"/>
        <v>0</v>
      </c>
      <c r="W161" s="30">
        <f t="shared" si="97"/>
        <v>0</v>
      </c>
      <c r="X161" s="30">
        <f t="shared" si="97"/>
        <v>0</v>
      </c>
      <c r="Y161" s="30">
        <f t="shared" si="97"/>
        <v>0</v>
      </c>
      <c r="Z161" s="30">
        <f t="shared" si="97"/>
        <v>0</v>
      </c>
      <c r="AA161" s="30">
        <f t="shared" si="97"/>
        <v>0</v>
      </c>
      <c r="AB161" s="30">
        <f t="shared" si="97"/>
        <v>0</v>
      </c>
      <c r="AC161" s="30">
        <f t="shared" si="97"/>
        <v>0</v>
      </c>
      <c r="AD161" s="30">
        <f t="shared" si="97"/>
        <v>0</v>
      </c>
      <c r="AE161" s="30">
        <f t="shared" si="97"/>
        <v>0</v>
      </c>
      <c r="AF161" s="30">
        <f t="shared" si="97"/>
        <v>0</v>
      </c>
      <c r="AG161" s="30">
        <f t="shared" si="97"/>
        <v>0</v>
      </c>
      <c r="AH161" s="30">
        <f t="shared" si="97"/>
        <v>0</v>
      </c>
      <c r="AI161" s="30">
        <f t="shared" si="97"/>
        <v>0</v>
      </c>
      <c r="AJ161" s="30">
        <f t="shared" si="97"/>
        <v>0</v>
      </c>
      <c r="AK161" s="30">
        <f t="shared" si="97"/>
        <v>0</v>
      </c>
      <c r="AL161" s="30">
        <f t="shared" si="97"/>
        <v>0</v>
      </c>
      <c r="AM161" s="30">
        <f t="shared" si="97"/>
        <v>0</v>
      </c>
      <c r="AN161" s="30">
        <f t="shared" si="97"/>
        <v>0</v>
      </c>
      <c r="AO161" s="30">
        <f t="shared" si="97"/>
        <v>0</v>
      </c>
      <c r="AP161" s="30">
        <f t="shared" si="97"/>
        <v>0</v>
      </c>
      <c r="AQ161" s="30">
        <f t="shared" si="97"/>
        <v>0</v>
      </c>
      <c r="AR161" s="30">
        <f t="shared" si="97"/>
        <v>0</v>
      </c>
      <c r="AS161" s="30">
        <f t="shared" si="97"/>
        <v>0</v>
      </c>
      <c r="AT161" s="30">
        <f t="shared" si="97"/>
        <v>0</v>
      </c>
      <c r="AU161" s="30">
        <f t="shared" si="97"/>
        <v>0</v>
      </c>
      <c r="AV161" s="30">
        <f t="shared" si="97"/>
        <v>0</v>
      </c>
      <c r="AW161" s="30">
        <f t="shared" si="97"/>
        <v>0</v>
      </c>
      <c r="AX161" s="30">
        <f t="shared" si="97"/>
        <v>0</v>
      </c>
      <c r="AY161" s="30">
        <f t="shared" si="97"/>
        <v>0</v>
      </c>
      <c r="AZ161" s="30">
        <f t="shared" si="97"/>
        <v>0</v>
      </c>
      <c r="BA161" s="30">
        <f t="shared" si="97"/>
        <v>0</v>
      </c>
      <c r="BB161" s="30">
        <f t="shared" si="97"/>
        <v>0</v>
      </c>
      <c r="BC161" s="30">
        <f t="shared" si="97"/>
        <v>0</v>
      </c>
      <c r="BD161" s="30">
        <f t="shared" si="97"/>
        <v>0</v>
      </c>
      <c r="BE161" s="30">
        <f t="shared" si="97"/>
        <v>0</v>
      </c>
      <c r="BF161" s="30">
        <f t="shared" si="97"/>
        <v>0</v>
      </c>
      <c r="BG161" s="30">
        <f t="shared" si="97"/>
        <v>0</v>
      </c>
      <c r="BH161" s="30">
        <f t="shared" si="97"/>
        <v>0</v>
      </c>
      <c r="BI161" s="30">
        <f t="shared" si="97"/>
        <v>0</v>
      </c>
      <c r="BJ161" s="30">
        <f t="shared" si="97"/>
        <v>0</v>
      </c>
      <c r="BK161" s="30">
        <f t="shared" si="97"/>
        <v>0</v>
      </c>
      <c r="BL161" s="30">
        <f t="shared" si="97"/>
        <v>0</v>
      </c>
      <c r="BM161" s="30">
        <f t="shared" si="97"/>
        <v>0</v>
      </c>
      <c r="BN161" s="30">
        <f t="shared" si="97"/>
        <v>0</v>
      </c>
      <c r="BO161" s="30">
        <f t="shared" si="97"/>
        <v>0</v>
      </c>
      <c r="BP161" s="30">
        <f t="shared" si="97"/>
        <v>0</v>
      </c>
      <c r="BQ161" s="30">
        <f t="shared" ref="BQ161:CH165" si="98">IF(BQ23=0,0,((BQ5*0.5)+BP23-BQ41)*BQ78*BQ127*BQ$2)</f>
        <v>0</v>
      </c>
      <c r="BR161" s="30">
        <f t="shared" si="98"/>
        <v>0</v>
      </c>
      <c r="BS161" s="30">
        <f t="shared" si="98"/>
        <v>0</v>
      </c>
      <c r="BT161" s="30">
        <f t="shared" si="98"/>
        <v>0</v>
      </c>
      <c r="BU161" s="30">
        <f t="shared" si="98"/>
        <v>0</v>
      </c>
      <c r="BV161" s="30">
        <f t="shared" si="98"/>
        <v>0</v>
      </c>
      <c r="BW161" s="30">
        <f t="shared" si="98"/>
        <v>0</v>
      </c>
      <c r="BX161" s="30">
        <f t="shared" si="98"/>
        <v>0</v>
      </c>
      <c r="BY161" s="30">
        <f t="shared" si="98"/>
        <v>0</v>
      </c>
      <c r="BZ161" s="30">
        <f t="shared" si="98"/>
        <v>0</v>
      </c>
      <c r="CA161" s="30">
        <f t="shared" si="98"/>
        <v>0</v>
      </c>
      <c r="CB161" s="30">
        <f t="shared" si="98"/>
        <v>0</v>
      </c>
      <c r="CC161" s="30">
        <f t="shared" si="98"/>
        <v>0</v>
      </c>
      <c r="CD161" s="30">
        <f t="shared" si="98"/>
        <v>0</v>
      </c>
      <c r="CE161" s="30">
        <f t="shared" si="98"/>
        <v>0</v>
      </c>
      <c r="CF161" s="30">
        <f t="shared" si="98"/>
        <v>0</v>
      </c>
      <c r="CG161" s="30">
        <f t="shared" si="98"/>
        <v>0</v>
      </c>
      <c r="CH161" s="34">
        <f t="shared" si="98"/>
        <v>0</v>
      </c>
    </row>
    <row r="162" spans="1:86" hidden="1" x14ac:dyDescent="0.3">
      <c r="A162" s="551"/>
      <c r="B162" s="308" t="s">
        <v>59</v>
      </c>
      <c r="C162" s="30">
        <f t="shared" ref="C162:C173" si="99">IF(C24=0,0,((C6*0.5)-C42)*C79*C128*C$2)</f>
        <v>0</v>
      </c>
      <c r="D162" s="30">
        <f t="shared" ref="D162:S173" si="100">IF(D24=0,0,((D6*0.5)+C24-D42)*D79*D128*D$2)</f>
        <v>0</v>
      </c>
      <c r="E162" s="30">
        <f t="shared" si="100"/>
        <v>0</v>
      </c>
      <c r="F162" s="30">
        <f t="shared" si="100"/>
        <v>0</v>
      </c>
      <c r="G162" s="30">
        <f t="shared" si="100"/>
        <v>0</v>
      </c>
      <c r="H162" s="30">
        <f t="shared" si="100"/>
        <v>0</v>
      </c>
      <c r="I162" s="30">
        <f t="shared" si="100"/>
        <v>0</v>
      </c>
      <c r="J162" s="30">
        <f t="shared" si="100"/>
        <v>0</v>
      </c>
      <c r="K162" s="30">
        <f t="shared" si="100"/>
        <v>0</v>
      </c>
      <c r="L162" s="30">
        <f t="shared" si="100"/>
        <v>0</v>
      </c>
      <c r="M162" s="30">
        <f t="shared" si="100"/>
        <v>0</v>
      </c>
      <c r="N162" s="30">
        <f t="shared" si="100"/>
        <v>0</v>
      </c>
      <c r="O162" s="30">
        <f t="shared" si="100"/>
        <v>0</v>
      </c>
      <c r="P162" s="30">
        <f t="shared" si="100"/>
        <v>0</v>
      </c>
      <c r="Q162" s="30">
        <f t="shared" si="100"/>
        <v>0</v>
      </c>
      <c r="R162" s="30">
        <f t="shared" si="100"/>
        <v>0</v>
      </c>
      <c r="S162" s="30">
        <f t="shared" si="100"/>
        <v>0</v>
      </c>
      <c r="T162" s="30">
        <f t="shared" si="97"/>
        <v>0</v>
      </c>
      <c r="U162" s="30">
        <f t="shared" si="97"/>
        <v>0</v>
      </c>
      <c r="V162" s="30">
        <f t="shared" si="97"/>
        <v>0</v>
      </c>
      <c r="W162" s="30">
        <f t="shared" si="97"/>
        <v>0</v>
      </c>
      <c r="X162" s="30">
        <f t="shared" si="97"/>
        <v>0</v>
      </c>
      <c r="Y162" s="30">
        <f t="shared" si="97"/>
        <v>0</v>
      </c>
      <c r="Z162" s="30">
        <f t="shared" si="97"/>
        <v>0</v>
      </c>
      <c r="AA162" s="30">
        <f t="shared" si="97"/>
        <v>0</v>
      </c>
      <c r="AB162" s="30">
        <f t="shared" si="97"/>
        <v>0</v>
      </c>
      <c r="AC162" s="30">
        <f t="shared" si="97"/>
        <v>0</v>
      </c>
      <c r="AD162" s="30">
        <f t="shared" si="97"/>
        <v>0</v>
      </c>
      <c r="AE162" s="30">
        <f t="shared" si="97"/>
        <v>0</v>
      </c>
      <c r="AF162" s="30">
        <f t="shared" si="97"/>
        <v>0</v>
      </c>
      <c r="AG162" s="30">
        <f t="shared" si="97"/>
        <v>0</v>
      </c>
      <c r="AH162" s="30">
        <f t="shared" si="97"/>
        <v>0</v>
      </c>
      <c r="AI162" s="30">
        <f t="shared" si="97"/>
        <v>0</v>
      </c>
      <c r="AJ162" s="30">
        <f t="shared" si="97"/>
        <v>0</v>
      </c>
      <c r="AK162" s="30">
        <f t="shared" si="97"/>
        <v>0</v>
      </c>
      <c r="AL162" s="30">
        <f t="shared" si="97"/>
        <v>0</v>
      </c>
      <c r="AM162" s="30">
        <f t="shared" si="97"/>
        <v>0</v>
      </c>
      <c r="AN162" s="30">
        <f t="shared" si="97"/>
        <v>0</v>
      </c>
      <c r="AO162" s="30">
        <f t="shared" si="97"/>
        <v>0</v>
      </c>
      <c r="AP162" s="30">
        <f t="shared" si="97"/>
        <v>0</v>
      </c>
      <c r="AQ162" s="30">
        <f t="shared" si="97"/>
        <v>0</v>
      </c>
      <c r="AR162" s="30">
        <f t="shared" si="97"/>
        <v>0</v>
      </c>
      <c r="AS162" s="30">
        <f t="shared" si="97"/>
        <v>0</v>
      </c>
      <c r="AT162" s="30">
        <f t="shared" si="97"/>
        <v>0</v>
      </c>
      <c r="AU162" s="30">
        <f t="shared" si="97"/>
        <v>0</v>
      </c>
      <c r="AV162" s="30">
        <f t="shared" si="97"/>
        <v>0</v>
      </c>
      <c r="AW162" s="30">
        <f t="shared" si="97"/>
        <v>0</v>
      </c>
      <c r="AX162" s="30">
        <f t="shared" si="97"/>
        <v>0</v>
      </c>
      <c r="AY162" s="30">
        <f t="shared" si="97"/>
        <v>0</v>
      </c>
      <c r="AZ162" s="30">
        <f t="shared" si="97"/>
        <v>0</v>
      </c>
      <c r="BA162" s="30">
        <f t="shared" si="97"/>
        <v>0</v>
      </c>
      <c r="BB162" s="30">
        <f t="shared" si="97"/>
        <v>0</v>
      </c>
      <c r="BC162" s="30">
        <f t="shared" si="97"/>
        <v>0</v>
      </c>
      <c r="BD162" s="30">
        <f t="shared" si="97"/>
        <v>0</v>
      </c>
      <c r="BE162" s="30">
        <f t="shared" si="97"/>
        <v>0</v>
      </c>
      <c r="BF162" s="30">
        <f t="shared" si="97"/>
        <v>0</v>
      </c>
      <c r="BG162" s="30">
        <f t="shared" si="97"/>
        <v>0</v>
      </c>
      <c r="BH162" s="30">
        <f t="shared" si="97"/>
        <v>0</v>
      </c>
      <c r="BI162" s="30">
        <f t="shared" si="97"/>
        <v>0</v>
      </c>
      <c r="BJ162" s="30">
        <f t="shared" si="97"/>
        <v>0</v>
      </c>
      <c r="BK162" s="30">
        <f t="shared" si="97"/>
        <v>0</v>
      </c>
      <c r="BL162" s="30">
        <f t="shared" si="97"/>
        <v>0</v>
      </c>
      <c r="BM162" s="30">
        <f t="shared" si="97"/>
        <v>0</v>
      </c>
      <c r="BN162" s="30">
        <f t="shared" si="97"/>
        <v>0</v>
      </c>
      <c r="BO162" s="30">
        <f t="shared" si="97"/>
        <v>0</v>
      </c>
      <c r="BP162" s="30">
        <f t="shared" si="97"/>
        <v>0</v>
      </c>
      <c r="BQ162" s="30">
        <f t="shared" si="98"/>
        <v>0</v>
      </c>
      <c r="BR162" s="30">
        <f t="shared" si="98"/>
        <v>0</v>
      </c>
      <c r="BS162" s="30">
        <f t="shared" si="98"/>
        <v>0</v>
      </c>
      <c r="BT162" s="30">
        <f t="shared" si="98"/>
        <v>0</v>
      </c>
      <c r="BU162" s="30">
        <f t="shared" si="98"/>
        <v>0</v>
      </c>
      <c r="BV162" s="30">
        <f t="shared" si="98"/>
        <v>0</v>
      </c>
      <c r="BW162" s="30">
        <f t="shared" si="98"/>
        <v>0</v>
      </c>
      <c r="BX162" s="30">
        <f t="shared" si="98"/>
        <v>0</v>
      </c>
      <c r="BY162" s="30">
        <f t="shared" si="98"/>
        <v>0</v>
      </c>
      <c r="BZ162" s="30">
        <f t="shared" si="98"/>
        <v>0</v>
      </c>
      <c r="CA162" s="30">
        <f t="shared" si="98"/>
        <v>0</v>
      </c>
      <c r="CB162" s="30">
        <f t="shared" si="98"/>
        <v>0</v>
      </c>
      <c r="CC162" s="30">
        <f t="shared" si="98"/>
        <v>0</v>
      </c>
      <c r="CD162" s="30">
        <f t="shared" si="98"/>
        <v>0</v>
      </c>
      <c r="CE162" s="30">
        <f t="shared" si="98"/>
        <v>0</v>
      </c>
      <c r="CF162" s="30">
        <f t="shared" si="98"/>
        <v>0</v>
      </c>
      <c r="CG162" s="30">
        <f t="shared" si="98"/>
        <v>0</v>
      </c>
      <c r="CH162" s="34">
        <f t="shared" si="98"/>
        <v>0</v>
      </c>
    </row>
    <row r="163" spans="1:86" hidden="1" x14ac:dyDescent="0.3">
      <c r="A163" s="551"/>
      <c r="B163" s="308" t="s">
        <v>142</v>
      </c>
      <c r="C163" s="30">
        <f t="shared" si="99"/>
        <v>0</v>
      </c>
      <c r="D163" s="30">
        <f t="shared" si="100"/>
        <v>0</v>
      </c>
      <c r="E163" s="30">
        <f t="shared" ref="E163:BP166" si="101">IF(E25=0,0,((E7*0.5)+D25-E43)*E80*E129*E$2)</f>
        <v>0</v>
      </c>
      <c r="F163" s="30">
        <f t="shared" si="101"/>
        <v>0</v>
      </c>
      <c r="G163" s="30">
        <f t="shared" si="101"/>
        <v>0</v>
      </c>
      <c r="H163" s="30">
        <f t="shared" si="101"/>
        <v>0</v>
      </c>
      <c r="I163" s="30">
        <f t="shared" si="101"/>
        <v>0</v>
      </c>
      <c r="J163" s="30">
        <f t="shared" si="101"/>
        <v>0</v>
      </c>
      <c r="K163" s="30">
        <f t="shared" si="101"/>
        <v>0</v>
      </c>
      <c r="L163" s="30">
        <f t="shared" si="101"/>
        <v>0</v>
      </c>
      <c r="M163" s="30">
        <f t="shared" si="101"/>
        <v>0</v>
      </c>
      <c r="N163" s="30">
        <f t="shared" si="101"/>
        <v>0</v>
      </c>
      <c r="O163" s="30">
        <f t="shared" si="101"/>
        <v>0</v>
      </c>
      <c r="P163" s="30">
        <f t="shared" si="101"/>
        <v>0</v>
      </c>
      <c r="Q163" s="30">
        <f t="shared" si="101"/>
        <v>0</v>
      </c>
      <c r="R163" s="30">
        <f t="shared" si="101"/>
        <v>0</v>
      </c>
      <c r="S163" s="30">
        <f t="shared" si="101"/>
        <v>0</v>
      </c>
      <c r="T163" s="30">
        <f t="shared" si="101"/>
        <v>0</v>
      </c>
      <c r="U163" s="30">
        <f t="shared" si="101"/>
        <v>0</v>
      </c>
      <c r="V163" s="30">
        <f t="shared" si="101"/>
        <v>0</v>
      </c>
      <c r="W163" s="30">
        <f t="shared" si="101"/>
        <v>0</v>
      </c>
      <c r="X163" s="30">
        <f t="shared" si="101"/>
        <v>0</v>
      </c>
      <c r="Y163" s="30">
        <f t="shared" si="101"/>
        <v>0</v>
      </c>
      <c r="Z163" s="30">
        <f t="shared" si="101"/>
        <v>0</v>
      </c>
      <c r="AA163" s="30">
        <f t="shared" si="101"/>
        <v>0</v>
      </c>
      <c r="AB163" s="30">
        <f t="shared" si="101"/>
        <v>0</v>
      </c>
      <c r="AC163" s="30">
        <f t="shared" si="101"/>
        <v>0</v>
      </c>
      <c r="AD163" s="30">
        <f t="shared" si="101"/>
        <v>0</v>
      </c>
      <c r="AE163" s="30">
        <f t="shared" si="101"/>
        <v>0</v>
      </c>
      <c r="AF163" s="30">
        <f t="shared" si="101"/>
        <v>0</v>
      </c>
      <c r="AG163" s="30">
        <f t="shared" si="101"/>
        <v>0</v>
      </c>
      <c r="AH163" s="30">
        <f t="shared" si="101"/>
        <v>0</v>
      </c>
      <c r="AI163" s="30">
        <f t="shared" si="101"/>
        <v>0</v>
      </c>
      <c r="AJ163" s="30">
        <f t="shared" si="101"/>
        <v>0</v>
      </c>
      <c r="AK163" s="30">
        <f t="shared" si="101"/>
        <v>0</v>
      </c>
      <c r="AL163" s="30">
        <f t="shared" si="101"/>
        <v>0</v>
      </c>
      <c r="AM163" s="30">
        <f t="shared" si="101"/>
        <v>0</v>
      </c>
      <c r="AN163" s="30">
        <f t="shared" si="101"/>
        <v>0</v>
      </c>
      <c r="AO163" s="30">
        <f t="shared" si="101"/>
        <v>0</v>
      </c>
      <c r="AP163" s="30">
        <f t="shared" si="101"/>
        <v>0</v>
      </c>
      <c r="AQ163" s="30">
        <f t="shared" si="101"/>
        <v>0</v>
      </c>
      <c r="AR163" s="30">
        <f t="shared" si="101"/>
        <v>0</v>
      </c>
      <c r="AS163" s="30">
        <f t="shared" si="101"/>
        <v>0</v>
      </c>
      <c r="AT163" s="30">
        <f t="shared" si="101"/>
        <v>0</v>
      </c>
      <c r="AU163" s="30">
        <f t="shared" si="101"/>
        <v>0</v>
      </c>
      <c r="AV163" s="30">
        <f t="shared" si="101"/>
        <v>0</v>
      </c>
      <c r="AW163" s="30">
        <f t="shared" si="101"/>
        <v>0</v>
      </c>
      <c r="AX163" s="30">
        <f t="shared" si="101"/>
        <v>0</v>
      </c>
      <c r="AY163" s="30">
        <f t="shared" si="101"/>
        <v>0</v>
      </c>
      <c r="AZ163" s="30">
        <f t="shared" si="101"/>
        <v>0</v>
      </c>
      <c r="BA163" s="30">
        <f t="shared" si="101"/>
        <v>0</v>
      </c>
      <c r="BB163" s="30">
        <f t="shared" si="101"/>
        <v>0</v>
      </c>
      <c r="BC163" s="30">
        <f t="shared" si="101"/>
        <v>0</v>
      </c>
      <c r="BD163" s="30">
        <f t="shared" si="101"/>
        <v>0</v>
      </c>
      <c r="BE163" s="30">
        <f t="shared" si="101"/>
        <v>0</v>
      </c>
      <c r="BF163" s="30">
        <f t="shared" si="101"/>
        <v>0</v>
      </c>
      <c r="BG163" s="30">
        <f t="shared" si="101"/>
        <v>0</v>
      </c>
      <c r="BH163" s="30">
        <f t="shared" si="101"/>
        <v>0</v>
      </c>
      <c r="BI163" s="30">
        <f t="shared" si="101"/>
        <v>0</v>
      </c>
      <c r="BJ163" s="30">
        <f t="shared" si="101"/>
        <v>0</v>
      </c>
      <c r="BK163" s="30">
        <f t="shared" si="101"/>
        <v>0</v>
      </c>
      <c r="BL163" s="30">
        <f t="shared" si="101"/>
        <v>0</v>
      </c>
      <c r="BM163" s="30">
        <f t="shared" si="101"/>
        <v>0</v>
      </c>
      <c r="BN163" s="30">
        <f t="shared" si="101"/>
        <v>0</v>
      </c>
      <c r="BO163" s="30">
        <f t="shared" si="101"/>
        <v>0</v>
      </c>
      <c r="BP163" s="30">
        <f t="shared" si="101"/>
        <v>0</v>
      </c>
      <c r="BQ163" s="30">
        <f t="shared" si="98"/>
        <v>0</v>
      </c>
      <c r="BR163" s="30">
        <f t="shared" si="98"/>
        <v>0</v>
      </c>
      <c r="BS163" s="30">
        <f t="shared" si="98"/>
        <v>0</v>
      </c>
      <c r="BT163" s="30">
        <f t="shared" si="98"/>
        <v>0</v>
      </c>
      <c r="BU163" s="30">
        <f t="shared" si="98"/>
        <v>0</v>
      </c>
      <c r="BV163" s="30">
        <f t="shared" si="98"/>
        <v>0</v>
      </c>
      <c r="BW163" s="30">
        <f t="shared" si="98"/>
        <v>0</v>
      </c>
      <c r="BX163" s="30">
        <f t="shared" si="98"/>
        <v>0</v>
      </c>
      <c r="BY163" s="30">
        <f t="shared" si="98"/>
        <v>0</v>
      </c>
      <c r="BZ163" s="30">
        <f t="shared" si="98"/>
        <v>0</v>
      </c>
      <c r="CA163" s="30">
        <f t="shared" si="98"/>
        <v>0</v>
      </c>
      <c r="CB163" s="30">
        <f t="shared" si="98"/>
        <v>0</v>
      </c>
      <c r="CC163" s="30">
        <f t="shared" si="98"/>
        <v>0</v>
      </c>
      <c r="CD163" s="30">
        <f t="shared" si="98"/>
        <v>0</v>
      </c>
      <c r="CE163" s="30">
        <f t="shared" si="98"/>
        <v>0</v>
      </c>
      <c r="CF163" s="30">
        <f t="shared" si="98"/>
        <v>0</v>
      </c>
      <c r="CG163" s="30">
        <f t="shared" si="98"/>
        <v>0</v>
      </c>
      <c r="CH163" s="34">
        <f t="shared" si="98"/>
        <v>0</v>
      </c>
    </row>
    <row r="164" spans="1:86" hidden="1" x14ac:dyDescent="0.3">
      <c r="A164" s="551"/>
      <c r="B164" s="308" t="s">
        <v>60</v>
      </c>
      <c r="C164" s="30">
        <f t="shared" si="99"/>
        <v>0</v>
      </c>
      <c r="D164" s="30">
        <f t="shared" si="100"/>
        <v>0</v>
      </c>
      <c r="E164" s="30">
        <f t="shared" si="101"/>
        <v>0</v>
      </c>
      <c r="F164" s="30">
        <f t="shared" si="101"/>
        <v>0</v>
      </c>
      <c r="G164" s="30">
        <f t="shared" si="101"/>
        <v>0</v>
      </c>
      <c r="H164" s="30">
        <f t="shared" si="101"/>
        <v>0</v>
      </c>
      <c r="I164" s="30">
        <f t="shared" si="101"/>
        <v>0</v>
      </c>
      <c r="J164" s="30">
        <f t="shared" si="101"/>
        <v>0</v>
      </c>
      <c r="K164" s="30">
        <f t="shared" si="101"/>
        <v>0</v>
      </c>
      <c r="L164" s="30">
        <f t="shared" si="101"/>
        <v>0</v>
      </c>
      <c r="M164" s="30">
        <f t="shared" si="101"/>
        <v>0</v>
      </c>
      <c r="N164" s="30">
        <f t="shared" si="101"/>
        <v>0</v>
      </c>
      <c r="O164" s="30">
        <f t="shared" si="101"/>
        <v>0</v>
      </c>
      <c r="P164" s="30">
        <f t="shared" si="101"/>
        <v>0</v>
      </c>
      <c r="Q164" s="30">
        <f t="shared" si="101"/>
        <v>0</v>
      </c>
      <c r="R164" s="30">
        <f t="shared" si="101"/>
        <v>0</v>
      </c>
      <c r="S164" s="30">
        <f t="shared" si="101"/>
        <v>0</v>
      </c>
      <c r="T164" s="30">
        <f t="shared" si="101"/>
        <v>0</v>
      </c>
      <c r="U164" s="30">
        <f t="shared" si="101"/>
        <v>0</v>
      </c>
      <c r="V164" s="30">
        <f t="shared" si="101"/>
        <v>0</v>
      </c>
      <c r="W164" s="30">
        <f t="shared" si="101"/>
        <v>0</v>
      </c>
      <c r="X164" s="30">
        <f t="shared" si="101"/>
        <v>0</v>
      </c>
      <c r="Y164" s="30">
        <f t="shared" si="101"/>
        <v>0</v>
      </c>
      <c r="Z164" s="30">
        <f t="shared" si="101"/>
        <v>0</v>
      </c>
      <c r="AA164" s="30">
        <f t="shared" si="101"/>
        <v>0</v>
      </c>
      <c r="AB164" s="30">
        <f t="shared" si="101"/>
        <v>0</v>
      </c>
      <c r="AC164" s="30">
        <f t="shared" si="101"/>
        <v>0</v>
      </c>
      <c r="AD164" s="30">
        <f t="shared" si="101"/>
        <v>0</v>
      </c>
      <c r="AE164" s="30">
        <f t="shared" si="101"/>
        <v>0</v>
      </c>
      <c r="AF164" s="30">
        <f t="shared" si="101"/>
        <v>0</v>
      </c>
      <c r="AG164" s="30">
        <f t="shared" si="101"/>
        <v>0</v>
      </c>
      <c r="AH164" s="30">
        <f t="shared" si="101"/>
        <v>0</v>
      </c>
      <c r="AI164" s="30">
        <f t="shared" si="101"/>
        <v>0</v>
      </c>
      <c r="AJ164" s="30">
        <f t="shared" si="101"/>
        <v>0</v>
      </c>
      <c r="AK164" s="30">
        <f t="shared" si="101"/>
        <v>0</v>
      </c>
      <c r="AL164" s="30">
        <f t="shared" si="101"/>
        <v>0</v>
      </c>
      <c r="AM164" s="30">
        <f t="shared" si="101"/>
        <v>0</v>
      </c>
      <c r="AN164" s="30">
        <f t="shared" si="101"/>
        <v>0</v>
      </c>
      <c r="AO164" s="30">
        <f t="shared" si="101"/>
        <v>0</v>
      </c>
      <c r="AP164" s="30">
        <f t="shared" si="101"/>
        <v>0</v>
      </c>
      <c r="AQ164" s="30">
        <f t="shared" si="101"/>
        <v>0</v>
      </c>
      <c r="AR164" s="30">
        <f t="shared" si="101"/>
        <v>0</v>
      </c>
      <c r="AS164" s="30">
        <f t="shared" si="101"/>
        <v>0</v>
      </c>
      <c r="AT164" s="30">
        <f t="shared" si="101"/>
        <v>0</v>
      </c>
      <c r="AU164" s="30">
        <f t="shared" si="101"/>
        <v>0</v>
      </c>
      <c r="AV164" s="30">
        <f t="shared" si="101"/>
        <v>0</v>
      </c>
      <c r="AW164" s="30">
        <f t="shared" si="101"/>
        <v>0</v>
      </c>
      <c r="AX164" s="30">
        <f t="shared" si="101"/>
        <v>0</v>
      </c>
      <c r="AY164" s="30">
        <f t="shared" si="101"/>
        <v>0</v>
      </c>
      <c r="AZ164" s="30">
        <f t="shared" si="101"/>
        <v>0</v>
      </c>
      <c r="BA164" s="30">
        <f t="shared" si="101"/>
        <v>0</v>
      </c>
      <c r="BB164" s="30">
        <f t="shared" si="101"/>
        <v>0</v>
      </c>
      <c r="BC164" s="30">
        <f t="shared" si="101"/>
        <v>0</v>
      </c>
      <c r="BD164" s="30">
        <f t="shared" si="101"/>
        <v>0</v>
      </c>
      <c r="BE164" s="30">
        <f t="shared" si="101"/>
        <v>0</v>
      </c>
      <c r="BF164" s="30">
        <f t="shared" si="101"/>
        <v>0</v>
      </c>
      <c r="BG164" s="30">
        <f t="shared" si="101"/>
        <v>0</v>
      </c>
      <c r="BH164" s="30">
        <f t="shared" si="101"/>
        <v>0</v>
      </c>
      <c r="BI164" s="30">
        <f t="shared" si="101"/>
        <v>0</v>
      </c>
      <c r="BJ164" s="30">
        <f t="shared" si="101"/>
        <v>0</v>
      </c>
      <c r="BK164" s="30">
        <f t="shared" si="101"/>
        <v>0</v>
      </c>
      <c r="BL164" s="30">
        <f t="shared" si="101"/>
        <v>0</v>
      </c>
      <c r="BM164" s="30">
        <f t="shared" si="101"/>
        <v>0</v>
      </c>
      <c r="BN164" s="30">
        <f t="shared" si="101"/>
        <v>0</v>
      </c>
      <c r="BO164" s="30">
        <f t="shared" si="101"/>
        <v>0</v>
      </c>
      <c r="BP164" s="30">
        <f t="shared" si="101"/>
        <v>0</v>
      </c>
      <c r="BQ164" s="30">
        <f t="shared" si="98"/>
        <v>0</v>
      </c>
      <c r="BR164" s="30">
        <f t="shared" si="98"/>
        <v>0</v>
      </c>
      <c r="BS164" s="30">
        <f t="shared" si="98"/>
        <v>0</v>
      </c>
      <c r="BT164" s="30">
        <f t="shared" si="98"/>
        <v>0</v>
      </c>
      <c r="BU164" s="30">
        <f t="shared" si="98"/>
        <v>0</v>
      </c>
      <c r="BV164" s="30">
        <f t="shared" si="98"/>
        <v>0</v>
      </c>
      <c r="BW164" s="30">
        <f t="shared" si="98"/>
        <v>0</v>
      </c>
      <c r="BX164" s="30">
        <f t="shared" si="98"/>
        <v>0</v>
      </c>
      <c r="BY164" s="30">
        <f t="shared" si="98"/>
        <v>0</v>
      </c>
      <c r="BZ164" s="30">
        <f t="shared" si="98"/>
        <v>0</v>
      </c>
      <c r="CA164" s="30">
        <f t="shared" si="98"/>
        <v>0</v>
      </c>
      <c r="CB164" s="30">
        <f t="shared" si="98"/>
        <v>0</v>
      </c>
      <c r="CC164" s="30">
        <f t="shared" si="98"/>
        <v>0</v>
      </c>
      <c r="CD164" s="30">
        <f t="shared" si="98"/>
        <v>0</v>
      </c>
      <c r="CE164" s="30">
        <f t="shared" si="98"/>
        <v>0</v>
      </c>
      <c r="CF164" s="30">
        <f t="shared" si="98"/>
        <v>0</v>
      </c>
      <c r="CG164" s="30">
        <f t="shared" si="98"/>
        <v>0</v>
      </c>
      <c r="CH164" s="34">
        <f t="shared" si="98"/>
        <v>0</v>
      </c>
    </row>
    <row r="165" spans="1:86" hidden="1" x14ac:dyDescent="0.3">
      <c r="A165" s="551"/>
      <c r="B165" s="308" t="s">
        <v>143</v>
      </c>
      <c r="C165" s="30">
        <f t="shared" si="99"/>
        <v>0</v>
      </c>
      <c r="D165" s="30">
        <f t="shared" si="100"/>
        <v>0</v>
      </c>
      <c r="E165" s="30">
        <f t="shared" si="101"/>
        <v>0</v>
      </c>
      <c r="F165" s="30">
        <f t="shared" si="101"/>
        <v>0</v>
      </c>
      <c r="G165" s="30">
        <f t="shared" si="101"/>
        <v>0</v>
      </c>
      <c r="H165" s="30">
        <f t="shared" si="101"/>
        <v>0</v>
      </c>
      <c r="I165" s="30">
        <f t="shared" si="101"/>
        <v>0</v>
      </c>
      <c r="J165" s="30">
        <f t="shared" si="101"/>
        <v>0</v>
      </c>
      <c r="K165" s="30">
        <f t="shared" si="101"/>
        <v>0</v>
      </c>
      <c r="L165" s="30">
        <f t="shared" si="101"/>
        <v>0</v>
      </c>
      <c r="M165" s="30">
        <f t="shared" si="101"/>
        <v>0</v>
      </c>
      <c r="N165" s="30">
        <f t="shared" si="101"/>
        <v>0</v>
      </c>
      <c r="O165" s="30">
        <f t="shared" si="101"/>
        <v>0</v>
      </c>
      <c r="P165" s="30">
        <f t="shared" si="101"/>
        <v>0</v>
      </c>
      <c r="Q165" s="30">
        <f t="shared" si="101"/>
        <v>0</v>
      </c>
      <c r="R165" s="30">
        <f t="shared" si="101"/>
        <v>0</v>
      </c>
      <c r="S165" s="30">
        <f t="shared" si="101"/>
        <v>0</v>
      </c>
      <c r="T165" s="30">
        <f t="shared" si="101"/>
        <v>0</v>
      </c>
      <c r="U165" s="30">
        <f t="shared" si="101"/>
        <v>0</v>
      </c>
      <c r="V165" s="30">
        <f t="shared" si="101"/>
        <v>0</v>
      </c>
      <c r="W165" s="30">
        <f t="shared" si="101"/>
        <v>0</v>
      </c>
      <c r="X165" s="30">
        <f t="shared" si="101"/>
        <v>0</v>
      </c>
      <c r="Y165" s="30">
        <f t="shared" si="101"/>
        <v>0</v>
      </c>
      <c r="Z165" s="30">
        <f t="shared" si="101"/>
        <v>0</v>
      </c>
      <c r="AA165" s="30">
        <f t="shared" si="101"/>
        <v>0</v>
      </c>
      <c r="AB165" s="30">
        <f t="shared" si="101"/>
        <v>0</v>
      </c>
      <c r="AC165" s="30">
        <f t="shared" si="101"/>
        <v>0</v>
      </c>
      <c r="AD165" s="30">
        <f t="shared" si="101"/>
        <v>0</v>
      </c>
      <c r="AE165" s="30">
        <f t="shared" si="101"/>
        <v>0</v>
      </c>
      <c r="AF165" s="30">
        <f t="shared" si="101"/>
        <v>0</v>
      </c>
      <c r="AG165" s="30">
        <f t="shared" si="101"/>
        <v>0</v>
      </c>
      <c r="AH165" s="30">
        <f t="shared" si="101"/>
        <v>0</v>
      </c>
      <c r="AI165" s="30">
        <f t="shared" si="101"/>
        <v>0</v>
      </c>
      <c r="AJ165" s="30">
        <f t="shared" si="101"/>
        <v>0</v>
      </c>
      <c r="AK165" s="30">
        <f t="shared" si="101"/>
        <v>0</v>
      </c>
      <c r="AL165" s="30">
        <f t="shared" si="101"/>
        <v>0</v>
      </c>
      <c r="AM165" s="30">
        <f t="shared" si="101"/>
        <v>0</v>
      </c>
      <c r="AN165" s="30">
        <f t="shared" si="101"/>
        <v>0</v>
      </c>
      <c r="AO165" s="30">
        <f t="shared" si="101"/>
        <v>0</v>
      </c>
      <c r="AP165" s="30">
        <f t="shared" si="101"/>
        <v>0</v>
      </c>
      <c r="AQ165" s="30">
        <f t="shared" si="101"/>
        <v>0</v>
      </c>
      <c r="AR165" s="30">
        <f t="shared" si="101"/>
        <v>0</v>
      </c>
      <c r="AS165" s="30">
        <f t="shared" si="101"/>
        <v>0</v>
      </c>
      <c r="AT165" s="30">
        <f t="shared" si="101"/>
        <v>0</v>
      </c>
      <c r="AU165" s="30">
        <f t="shared" si="101"/>
        <v>0</v>
      </c>
      <c r="AV165" s="30">
        <f t="shared" si="101"/>
        <v>0</v>
      </c>
      <c r="AW165" s="30">
        <f t="shared" si="101"/>
        <v>0</v>
      </c>
      <c r="AX165" s="30">
        <f t="shared" si="101"/>
        <v>0</v>
      </c>
      <c r="AY165" s="30">
        <f t="shared" si="101"/>
        <v>0</v>
      </c>
      <c r="AZ165" s="30">
        <f t="shared" si="101"/>
        <v>0</v>
      </c>
      <c r="BA165" s="30">
        <f t="shared" si="101"/>
        <v>0</v>
      </c>
      <c r="BB165" s="30">
        <f t="shared" si="101"/>
        <v>0</v>
      </c>
      <c r="BC165" s="30">
        <f t="shared" si="101"/>
        <v>0</v>
      </c>
      <c r="BD165" s="30">
        <f t="shared" si="101"/>
        <v>0</v>
      </c>
      <c r="BE165" s="30">
        <f t="shared" si="101"/>
        <v>0</v>
      </c>
      <c r="BF165" s="30">
        <f t="shared" si="101"/>
        <v>0</v>
      </c>
      <c r="BG165" s="30">
        <f t="shared" si="101"/>
        <v>0</v>
      </c>
      <c r="BH165" s="30">
        <f t="shared" si="101"/>
        <v>0</v>
      </c>
      <c r="BI165" s="30">
        <f t="shared" si="101"/>
        <v>0</v>
      </c>
      <c r="BJ165" s="30">
        <f t="shared" si="101"/>
        <v>0</v>
      </c>
      <c r="BK165" s="30">
        <f t="shared" si="101"/>
        <v>0</v>
      </c>
      <c r="BL165" s="30">
        <f t="shared" si="101"/>
        <v>0</v>
      </c>
      <c r="BM165" s="30">
        <f t="shared" si="101"/>
        <v>0</v>
      </c>
      <c r="BN165" s="30">
        <f t="shared" si="101"/>
        <v>0</v>
      </c>
      <c r="BO165" s="30">
        <f t="shared" si="101"/>
        <v>0</v>
      </c>
      <c r="BP165" s="30">
        <f t="shared" si="101"/>
        <v>0</v>
      </c>
      <c r="BQ165" s="30">
        <f t="shared" si="98"/>
        <v>0</v>
      </c>
      <c r="BR165" s="30">
        <f t="shared" si="98"/>
        <v>0</v>
      </c>
      <c r="BS165" s="30">
        <f t="shared" si="98"/>
        <v>0</v>
      </c>
      <c r="BT165" s="30">
        <f t="shared" si="98"/>
        <v>0</v>
      </c>
      <c r="BU165" s="30">
        <f t="shared" si="98"/>
        <v>0</v>
      </c>
      <c r="BV165" s="30">
        <f t="shared" si="98"/>
        <v>0</v>
      </c>
      <c r="BW165" s="30">
        <f t="shared" si="98"/>
        <v>0</v>
      </c>
      <c r="BX165" s="30">
        <f t="shared" si="98"/>
        <v>0</v>
      </c>
      <c r="BY165" s="30">
        <f t="shared" si="98"/>
        <v>0</v>
      </c>
      <c r="BZ165" s="30">
        <f t="shared" si="98"/>
        <v>0</v>
      </c>
      <c r="CA165" s="30">
        <f t="shared" si="98"/>
        <v>0</v>
      </c>
      <c r="CB165" s="30">
        <f t="shared" si="98"/>
        <v>0</v>
      </c>
      <c r="CC165" s="30">
        <f t="shared" si="98"/>
        <v>0</v>
      </c>
      <c r="CD165" s="30">
        <f t="shared" si="98"/>
        <v>0</v>
      </c>
      <c r="CE165" s="30">
        <f t="shared" si="98"/>
        <v>0</v>
      </c>
      <c r="CF165" s="30">
        <f t="shared" si="98"/>
        <v>0</v>
      </c>
      <c r="CG165" s="30">
        <f t="shared" si="98"/>
        <v>0</v>
      </c>
      <c r="CH165" s="34">
        <f t="shared" si="98"/>
        <v>0</v>
      </c>
    </row>
    <row r="166" spans="1:86" hidden="1" x14ac:dyDescent="0.3">
      <c r="A166" s="551"/>
      <c r="B166" s="309" t="s">
        <v>62</v>
      </c>
      <c r="C166" s="30">
        <f t="shared" si="99"/>
        <v>0</v>
      </c>
      <c r="D166" s="30">
        <f t="shared" si="100"/>
        <v>0</v>
      </c>
      <c r="E166" s="30">
        <f t="shared" si="101"/>
        <v>0</v>
      </c>
      <c r="F166" s="30">
        <f t="shared" si="101"/>
        <v>0</v>
      </c>
      <c r="G166" s="30">
        <f t="shared" si="101"/>
        <v>0</v>
      </c>
      <c r="H166" s="30">
        <f t="shared" si="101"/>
        <v>0</v>
      </c>
      <c r="I166" s="30">
        <f t="shared" si="101"/>
        <v>0</v>
      </c>
      <c r="J166" s="30">
        <f t="shared" si="101"/>
        <v>0</v>
      </c>
      <c r="K166" s="30">
        <f t="shared" si="101"/>
        <v>0</v>
      </c>
      <c r="L166" s="30">
        <f t="shared" si="101"/>
        <v>0</v>
      </c>
      <c r="M166" s="30">
        <f t="shared" si="101"/>
        <v>0</v>
      </c>
      <c r="N166" s="30">
        <f t="shared" si="101"/>
        <v>0</v>
      </c>
      <c r="O166" s="30">
        <f t="shared" si="101"/>
        <v>0</v>
      </c>
      <c r="P166" s="30">
        <f t="shared" si="101"/>
        <v>0</v>
      </c>
      <c r="Q166" s="30">
        <f t="shared" si="101"/>
        <v>0</v>
      </c>
      <c r="R166" s="30">
        <f t="shared" si="101"/>
        <v>0</v>
      </c>
      <c r="S166" s="30">
        <f t="shared" si="101"/>
        <v>0</v>
      </c>
      <c r="T166" s="30">
        <f t="shared" si="101"/>
        <v>0</v>
      </c>
      <c r="U166" s="30">
        <f t="shared" si="101"/>
        <v>0</v>
      </c>
      <c r="V166" s="30">
        <f t="shared" si="101"/>
        <v>0</v>
      </c>
      <c r="W166" s="30">
        <f t="shared" si="101"/>
        <v>0</v>
      </c>
      <c r="X166" s="30">
        <f t="shared" si="101"/>
        <v>0</v>
      </c>
      <c r="Y166" s="30">
        <f t="shared" si="101"/>
        <v>0</v>
      </c>
      <c r="Z166" s="30">
        <f t="shared" si="101"/>
        <v>0</v>
      </c>
      <c r="AA166" s="30">
        <f t="shared" si="101"/>
        <v>0</v>
      </c>
      <c r="AB166" s="30">
        <f t="shared" si="101"/>
        <v>0</v>
      </c>
      <c r="AC166" s="30">
        <f t="shared" si="101"/>
        <v>0</v>
      </c>
      <c r="AD166" s="30">
        <f t="shared" si="101"/>
        <v>0</v>
      </c>
      <c r="AE166" s="30">
        <f t="shared" si="101"/>
        <v>0</v>
      </c>
      <c r="AF166" s="30">
        <f t="shared" si="101"/>
        <v>0</v>
      </c>
      <c r="AG166" s="30">
        <f t="shared" si="101"/>
        <v>0</v>
      </c>
      <c r="AH166" s="30">
        <f t="shared" si="101"/>
        <v>0</v>
      </c>
      <c r="AI166" s="30">
        <f t="shared" si="101"/>
        <v>0</v>
      </c>
      <c r="AJ166" s="30">
        <f t="shared" si="101"/>
        <v>0</v>
      </c>
      <c r="AK166" s="30">
        <f t="shared" si="101"/>
        <v>0</v>
      </c>
      <c r="AL166" s="30">
        <f t="shared" si="101"/>
        <v>0</v>
      </c>
      <c r="AM166" s="30">
        <f t="shared" si="101"/>
        <v>0</v>
      </c>
      <c r="AN166" s="30">
        <f t="shared" si="101"/>
        <v>0</v>
      </c>
      <c r="AO166" s="30">
        <f t="shared" si="101"/>
        <v>0</v>
      </c>
      <c r="AP166" s="30">
        <f t="shared" si="101"/>
        <v>0</v>
      </c>
      <c r="AQ166" s="30">
        <f t="shared" si="101"/>
        <v>0</v>
      </c>
      <c r="AR166" s="30">
        <f t="shared" si="101"/>
        <v>0</v>
      </c>
      <c r="AS166" s="30">
        <f t="shared" si="101"/>
        <v>0</v>
      </c>
      <c r="AT166" s="30">
        <f t="shared" si="101"/>
        <v>0</v>
      </c>
      <c r="AU166" s="30">
        <f t="shared" si="101"/>
        <v>0</v>
      </c>
      <c r="AV166" s="30">
        <f t="shared" si="101"/>
        <v>0</v>
      </c>
      <c r="AW166" s="30">
        <f t="shared" si="101"/>
        <v>0</v>
      </c>
      <c r="AX166" s="30">
        <f t="shared" si="101"/>
        <v>0</v>
      </c>
      <c r="AY166" s="30">
        <f t="shared" si="101"/>
        <v>0</v>
      </c>
      <c r="AZ166" s="30">
        <f t="shared" si="101"/>
        <v>0</v>
      </c>
      <c r="BA166" s="30">
        <f t="shared" si="101"/>
        <v>0</v>
      </c>
      <c r="BB166" s="30">
        <f t="shared" si="101"/>
        <v>0</v>
      </c>
      <c r="BC166" s="30">
        <f t="shared" si="101"/>
        <v>0</v>
      </c>
      <c r="BD166" s="30">
        <f t="shared" si="101"/>
        <v>0</v>
      </c>
      <c r="BE166" s="30">
        <f t="shared" si="101"/>
        <v>0</v>
      </c>
      <c r="BF166" s="30">
        <f t="shared" si="101"/>
        <v>0</v>
      </c>
      <c r="BG166" s="30">
        <f t="shared" si="101"/>
        <v>0</v>
      </c>
      <c r="BH166" s="30">
        <f t="shared" si="101"/>
        <v>0</v>
      </c>
      <c r="BI166" s="30">
        <f t="shared" si="101"/>
        <v>0</v>
      </c>
      <c r="BJ166" s="30">
        <f t="shared" si="101"/>
        <v>0</v>
      </c>
      <c r="BK166" s="30">
        <f t="shared" si="101"/>
        <v>0</v>
      </c>
      <c r="BL166" s="30">
        <f t="shared" si="101"/>
        <v>0</v>
      </c>
      <c r="BM166" s="30">
        <f t="shared" si="101"/>
        <v>0</v>
      </c>
      <c r="BN166" s="30">
        <f t="shared" si="101"/>
        <v>0</v>
      </c>
      <c r="BO166" s="30">
        <f t="shared" si="101"/>
        <v>0</v>
      </c>
      <c r="BP166" s="30">
        <f t="shared" ref="BP166:CH169" si="102">IF(BP28=0,0,((BP10*0.5)+BO28-BP46)*BP83*BP132*BP$2)</f>
        <v>0</v>
      </c>
      <c r="BQ166" s="30">
        <f t="shared" si="102"/>
        <v>0</v>
      </c>
      <c r="BR166" s="30">
        <f t="shared" si="102"/>
        <v>0</v>
      </c>
      <c r="BS166" s="30">
        <f t="shared" si="102"/>
        <v>0</v>
      </c>
      <c r="BT166" s="30">
        <f t="shared" si="102"/>
        <v>0</v>
      </c>
      <c r="BU166" s="30">
        <f t="shared" si="102"/>
        <v>0</v>
      </c>
      <c r="BV166" s="30">
        <f t="shared" si="102"/>
        <v>0</v>
      </c>
      <c r="BW166" s="30">
        <f t="shared" si="102"/>
        <v>0</v>
      </c>
      <c r="BX166" s="30">
        <f t="shared" si="102"/>
        <v>0</v>
      </c>
      <c r="BY166" s="30">
        <f t="shared" si="102"/>
        <v>0</v>
      </c>
      <c r="BZ166" s="30">
        <f t="shared" si="102"/>
        <v>0</v>
      </c>
      <c r="CA166" s="30">
        <f t="shared" si="102"/>
        <v>0</v>
      </c>
      <c r="CB166" s="30">
        <f t="shared" si="102"/>
        <v>0</v>
      </c>
      <c r="CC166" s="30">
        <f t="shared" si="102"/>
        <v>0</v>
      </c>
      <c r="CD166" s="30">
        <f t="shared" si="102"/>
        <v>0</v>
      </c>
      <c r="CE166" s="30">
        <f t="shared" si="102"/>
        <v>0</v>
      </c>
      <c r="CF166" s="30">
        <f t="shared" si="102"/>
        <v>0</v>
      </c>
      <c r="CG166" s="30">
        <f t="shared" si="102"/>
        <v>0</v>
      </c>
      <c r="CH166" s="34">
        <f t="shared" si="102"/>
        <v>0</v>
      </c>
    </row>
    <row r="167" spans="1:86" hidden="1" x14ac:dyDescent="0.3">
      <c r="A167" s="551"/>
      <c r="B167" s="309" t="s">
        <v>63</v>
      </c>
      <c r="C167" s="30">
        <f t="shared" si="99"/>
        <v>0</v>
      </c>
      <c r="D167" s="30">
        <f t="shared" si="100"/>
        <v>0</v>
      </c>
      <c r="E167" s="30">
        <f t="shared" ref="E167:BP170" si="103">IF(E29=0,0,((E11*0.5)+D29-E47)*E84*E133*E$2)</f>
        <v>0</v>
      </c>
      <c r="F167" s="30">
        <f t="shared" si="103"/>
        <v>0</v>
      </c>
      <c r="G167" s="30">
        <f t="shared" si="103"/>
        <v>0</v>
      </c>
      <c r="H167" s="30">
        <f t="shared" si="103"/>
        <v>0</v>
      </c>
      <c r="I167" s="30">
        <f t="shared" si="103"/>
        <v>0</v>
      </c>
      <c r="J167" s="30">
        <f t="shared" si="103"/>
        <v>0</v>
      </c>
      <c r="K167" s="30">
        <f t="shared" si="103"/>
        <v>0</v>
      </c>
      <c r="L167" s="30">
        <f t="shared" si="103"/>
        <v>0</v>
      </c>
      <c r="M167" s="30">
        <f t="shared" si="103"/>
        <v>0</v>
      </c>
      <c r="N167" s="30">
        <f t="shared" si="103"/>
        <v>0</v>
      </c>
      <c r="O167" s="30">
        <f t="shared" si="103"/>
        <v>0</v>
      </c>
      <c r="P167" s="30">
        <f t="shared" si="103"/>
        <v>0</v>
      </c>
      <c r="Q167" s="30">
        <f t="shared" si="103"/>
        <v>0</v>
      </c>
      <c r="R167" s="30">
        <f t="shared" si="103"/>
        <v>0</v>
      </c>
      <c r="S167" s="30">
        <f t="shared" si="103"/>
        <v>0</v>
      </c>
      <c r="T167" s="30">
        <f t="shared" si="103"/>
        <v>0</v>
      </c>
      <c r="U167" s="30">
        <f t="shared" si="103"/>
        <v>0</v>
      </c>
      <c r="V167" s="30">
        <f t="shared" si="103"/>
        <v>0</v>
      </c>
      <c r="W167" s="30">
        <f t="shared" si="103"/>
        <v>0</v>
      </c>
      <c r="X167" s="30">
        <f t="shared" si="103"/>
        <v>0</v>
      </c>
      <c r="Y167" s="30">
        <f t="shared" si="103"/>
        <v>0</v>
      </c>
      <c r="Z167" s="30">
        <f t="shared" si="103"/>
        <v>0</v>
      </c>
      <c r="AA167" s="30">
        <f t="shared" si="103"/>
        <v>0</v>
      </c>
      <c r="AB167" s="30">
        <f t="shared" si="103"/>
        <v>0</v>
      </c>
      <c r="AC167" s="30">
        <f t="shared" si="103"/>
        <v>0</v>
      </c>
      <c r="AD167" s="30">
        <f t="shared" si="103"/>
        <v>0</v>
      </c>
      <c r="AE167" s="30">
        <f t="shared" si="103"/>
        <v>0</v>
      </c>
      <c r="AF167" s="30">
        <f t="shared" si="103"/>
        <v>0</v>
      </c>
      <c r="AG167" s="30">
        <f t="shared" si="103"/>
        <v>0</v>
      </c>
      <c r="AH167" s="30">
        <f t="shared" si="103"/>
        <v>0</v>
      </c>
      <c r="AI167" s="30">
        <f t="shared" si="103"/>
        <v>0</v>
      </c>
      <c r="AJ167" s="30">
        <f t="shared" si="103"/>
        <v>0</v>
      </c>
      <c r="AK167" s="30">
        <f t="shared" si="103"/>
        <v>0</v>
      </c>
      <c r="AL167" s="30">
        <f t="shared" si="103"/>
        <v>0</v>
      </c>
      <c r="AM167" s="30">
        <f t="shared" si="103"/>
        <v>0</v>
      </c>
      <c r="AN167" s="30">
        <f t="shared" si="103"/>
        <v>0</v>
      </c>
      <c r="AO167" s="30">
        <f t="shared" si="103"/>
        <v>0</v>
      </c>
      <c r="AP167" s="30">
        <f t="shared" si="103"/>
        <v>0</v>
      </c>
      <c r="AQ167" s="30">
        <f t="shared" si="103"/>
        <v>0</v>
      </c>
      <c r="AR167" s="30">
        <f t="shared" si="103"/>
        <v>0</v>
      </c>
      <c r="AS167" s="30">
        <f t="shared" si="103"/>
        <v>0</v>
      </c>
      <c r="AT167" s="30">
        <f t="shared" si="103"/>
        <v>0</v>
      </c>
      <c r="AU167" s="30">
        <f t="shared" si="103"/>
        <v>0</v>
      </c>
      <c r="AV167" s="30">
        <f t="shared" si="103"/>
        <v>0</v>
      </c>
      <c r="AW167" s="30">
        <f t="shared" si="103"/>
        <v>0</v>
      </c>
      <c r="AX167" s="30">
        <f t="shared" si="103"/>
        <v>0</v>
      </c>
      <c r="AY167" s="30">
        <f t="shared" si="103"/>
        <v>0</v>
      </c>
      <c r="AZ167" s="30">
        <f t="shared" si="103"/>
        <v>0</v>
      </c>
      <c r="BA167" s="30">
        <f t="shared" si="103"/>
        <v>0</v>
      </c>
      <c r="BB167" s="30">
        <f t="shared" si="103"/>
        <v>0</v>
      </c>
      <c r="BC167" s="30">
        <f t="shared" si="103"/>
        <v>0</v>
      </c>
      <c r="BD167" s="30">
        <f t="shared" si="103"/>
        <v>0</v>
      </c>
      <c r="BE167" s="30">
        <f t="shared" si="103"/>
        <v>0</v>
      </c>
      <c r="BF167" s="30">
        <f t="shared" si="103"/>
        <v>0</v>
      </c>
      <c r="BG167" s="30">
        <f t="shared" si="103"/>
        <v>0</v>
      </c>
      <c r="BH167" s="30">
        <f t="shared" si="103"/>
        <v>0</v>
      </c>
      <c r="BI167" s="30">
        <f t="shared" si="103"/>
        <v>0</v>
      </c>
      <c r="BJ167" s="30">
        <f t="shared" si="103"/>
        <v>0</v>
      </c>
      <c r="BK167" s="30">
        <f t="shared" si="103"/>
        <v>0</v>
      </c>
      <c r="BL167" s="30">
        <f t="shared" si="103"/>
        <v>0</v>
      </c>
      <c r="BM167" s="30">
        <f t="shared" si="103"/>
        <v>0</v>
      </c>
      <c r="BN167" s="30">
        <f t="shared" si="103"/>
        <v>0</v>
      </c>
      <c r="BO167" s="30">
        <f t="shared" si="103"/>
        <v>0</v>
      </c>
      <c r="BP167" s="30">
        <f t="shared" si="103"/>
        <v>0</v>
      </c>
      <c r="BQ167" s="30">
        <f t="shared" si="102"/>
        <v>0</v>
      </c>
      <c r="BR167" s="30">
        <f t="shared" si="102"/>
        <v>0</v>
      </c>
      <c r="BS167" s="30">
        <f t="shared" si="102"/>
        <v>0</v>
      </c>
      <c r="BT167" s="30">
        <f t="shared" si="102"/>
        <v>0</v>
      </c>
      <c r="BU167" s="30">
        <f t="shared" si="102"/>
        <v>0</v>
      </c>
      <c r="BV167" s="30">
        <f t="shared" si="102"/>
        <v>0</v>
      </c>
      <c r="BW167" s="30">
        <f t="shared" si="102"/>
        <v>0</v>
      </c>
      <c r="BX167" s="30">
        <f t="shared" si="102"/>
        <v>0</v>
      </c>
      <c r="BY167" s="30">
        <f t="shared" si="102"/>
        <v>0</v>
      </c>
      <c r="BZ167" s="30">
        <f t="shared" si="102"/>
        <v>0</v>
      </c>
      <c r="CA167" s="30">
        <f t="shared" si="102"/>
        <v>0</v>
      </c>
      <c r="CB167" s="30">
        <f t="shared" si="102"/>
        <v>0</v>
      </c>
      <c r="CC167" s="30">
        <f t="shared" si="102"/>
        <v>0</v>
      </c>
      <c r="CD167" s="30">
        <f t="shared" si="102"/>
        <v>0</v>
      </c>
      <c r="CE167" s="30">
        <f t="shared" si="102"/>
        <v>0</v>
      </c>
      <c r="CF167" s="30">
        <f t="shared" si="102"/>
        <v>0</v>
      </c>
      <c r="CG167" s="30">
        <f t="shared" si="102"/>
        <v>0</v>
      </c>
      <c r="CH167" s="34">
        <f t="shared" si="102"/>
        <v>0</v>
      </c>
    </row>
    <row r="168" spans="1:86" ht="15.75" hidden="1" customHeight="1" x14ac:dyDescent="0.3">
      <c r="A168" s="551"/>
      <c r="B168" s="309" t="s">
        <v>64</v>
      </c>
      <c r="C168" s="30">
        <f t="shared" si="99"/>
        <v>0</v>
      </c>
      <c r="D168" s="30">
        <f t="shared" si="100"/>
        <v>9.8463084032707382</v>
      </c>
      <c r="E168" s="30">
        <f t="shared" si="103"/>
        <v>18.210817177491503</v>
      </c>
      <c r="F168" s="30">
        <f t="shared" si="103"/>
        <v>43.081882911911713</v>
      </c>
      <c r="G168" s="30">
        <f t="shared" si="103"/>
        <v>101.98061569087336</v>
      </c>
      <c r="H168" s="30">
        <f t="shared" si="103"/>
        <v>203.77318344148878</v>
      </c>
      <c r="I168" s="30">
        <f t="shared" si="103"/>
        <v>245.58863960988117</v>
      </c>
      <c r="J168" s="30">
        <f t="shared" si="103"/>
        <v>216.46679320190825</v>
      </c>
      <c r="K168" s="30">
        <f t="shared" si="103"/>
        <v>195.97838259991909</v>
      </c>
      <c r="L168" s="30">
        <f t="shared" si="103"/>
        <v>108.97161339171986</v>
      </c>
      <c r="M168" s="30">
        <f t="shared" si="103"/>
        <v>80.789331402193341</v>
      </c>
      <c r="N168" s="30">
        <f t="shared" si="103"/>
        <v>65.69979387917148</v>
      </c>
      <c r="O168" s="30">
        <f t="shared" si="103"/>
        <v>81.964912590522772</v>
      </c>
      <c r="P168" s="30">
        <f t="shared" si="103"/>
        <v>62.462863732139425</v>
      </c>
      <c r="Q168" s="30">
        <f t="shared" si="103"/>
        <v>73.115655165128672</v>
      </c>
      <c r="R168" s="30">
        <f t="shared" si="103"/>
        <v>68.903513156182584</v>
      </c>
      <c r="S168" s="30">
        <f t="shared" si="103"/>
        <v>108.43650022793746</v>
      </c>
      <c r="T168" s="30">
        <f t="shared" si="103"/>
        <v>216.67304813769658</v>
      </c>
      <c r="U168" s="30">
        <f t="shared" si="103"/>
        <v>253.12363453656667</v>
      </c>
      <c r="V168" s="30">
        <f t="shared" si="103"/>
        <v>216.46679320190825</v>
      </c>
      <c r="W168" s="30">
        <f t="shared" si="103"/>
        <v>195.97838259991909</v>
      </c>
      <c r="X168" s="30">
        <f t="shared" si="103"/>
        <v>108.97161339171986</v>
      </c>
      <c r="Y168" s="30">
        <f t="shared" si="103"/>
        <v>80.789331402193341</v>
      </c>
      <c r="Z168" s="30">
        <f t="shared" si="103"/>
        <v>65.69979387917148</v>
      </c>
      <c r="AA168" s="30">
        <f t="shared" si="103"/>
        <v>81.964912590522772</v>
      </c>
      <c r="AB168" s="30">
        <f t="shared" si="103"/>
        <v>62.462863732139425</v>
      </c>
      <c r="AC168" s="30">
        <f t="shared" si="103"/>
        <v>73.115655165128672</v>
      </c>
      <c r="AD168" s="30">
        <f t="shared" si="103"/>
        <v>68.903513156182584</v>
      </c>
      <c r="AE168" s="30">
        <f t="shared" si="103"/>
        <v>108.43650022793746</v>
      </c>
      <c r="AF168" s="30">
        <f t="shared" si="103"/>
        <v>216.67304813769658</v>
      </c>
      <c r="AG168" s="30">
        <f t="shared" si="103"/>
        <v>253.12363453656667</v>
      </c>
      <c r="AH168" s="30">
        <f t="shared" si="103"/>
        <v>216.46679320190825</v>
      </c>
      <c r="AI168" s="30">
        <f t="shared" si="103"/>
        <v>195.97838259991909</v>
      </c>
      <c r="AJ168" s="30">
        <f t="shared" si="103"/>
        <v>108.97161339171986</v>
      </c>
      <c r="AK168" s="30">
        <f t="shared" si="103"/>
        <v>80.789331402193341</v>
      </c>
      <c r="AL168" s="30">
        <f t="shared" si="103"/>
        <v>65.69979387917148</v>
      </c>
      <c r="AM168" s="30">
        <f t="shared" si="103"/>
        <v>81.964912590522772</v>
      </c>
      <c r="AN168" s="30">
        <f t="shared" si="103"/>
        <v>62.462863732139425</v>
      </c>
      <c r="AO168" s="30">
        <f t="shared" si="103"/>
        <v>73.115655165128672</v>
      </c>
      <c r="AP168" s="30">
        <f t="shared" si="103"/>
        <v>68.903513156182584</v>
      </c>
      <c r="AQ168" s="30">
        <f t="shared" si="103"/>
        <v>108.43650022793746</v>
      </c>
      <c r="AR168" s="30">
        <f t="shared" si="103"/>
        <v>216.67304813769658</v>
      </c>
      <c r="AS168" s="30">
        <f t="shared" si="103"/>
        <v>253.12363453656667</v>
      </c>
      <c r="AT168" s="30">
        <f t="shared" si="103"/>
        <v>216.46679320190825</v>
      </c>
      <c r="AU168" s="30">
        <f t="shared" si="103"/>
        <v>195.97838259991909</v>
      </c>
      <c r="AV168" s="30">
        <f t="shared" si="103"/>
        <v>108.97161339171986</v>
      </c>
      <c r="AW168" s="30">
        <f t="shared" si="103"/>
        <v>80.789331402193341</v>
      </c>
      <c r="AX168" s="30">
        <f t="shared" si="103"/>
        <v>65.69979387917148</v>
      </c>
      <c r="AY168" s="30">
        <f t="shared" si="103"/>
        <v>81.964912590522772</v>
      </c>
      <c r="AZ168" s="30">
        <f t="shared" si="103"/>
        <v>62.462863732139425</v>
      </c>
      <c r="BA168" s="30">
        <f t="shared" si="103"/>
        <v>73.115655165128672</v>
      </c>
      <c r="BB168" s="30">
        <f t="shared" si="103"/>
        <v>68.903513156182584</v>
      </c>
      <c r="BC168" s="30">
        <f t="shared" si="103"/>
        <v>108.43650022793746</v>
      </c>
      <c r="BD168" s="30">
        <f t="shared" si="103"/>
        <v>216.67304813769658</v>
      </c>
      <c r="BE168" s="30">
        <f t="shared" si="103"/>
        <v>253.12363453656667</v>
      </c>
      <c r="BF168" s="30">
        <f t="shared" si="103"/>
        <v>216.46679320190825</v>
      </c>
      <c r="BG168" s="30">
        <f t="shared" si="103"/>
        <v>195.97838259991909</v>
      </c>
      <c r="BH168" s="30">
        <f t="shared" si="103"/>
        <v>108.97161339171986</v>
      </c>
      <c r="BI168" s="30">
        <f t="shared" si="103"/>
        <v>80.789331402193341</v>
      </c>
      <c r="BJ168" s="30">
        <f t="shared" si="103"/>
        <v>65.69979387917148</v>
      </c>
      <c r="BK168" s="30">
        <f t="shared" si="103"/>
        <v>81.964912590522772</v>
      </c>
      <c r="BL168" s="30">
        <f t="shared" si="103"/>
        <v>62.462863732139425</v>
      </c>
      <c r="BM168" s="30">
        <f t="shared" si="103"/>
        <v>73.115655165128672</v>
      </c>
      <c r="BN168" s="30">
        <f t="shared" si="103"/>
        <v>68.903513156182584</v>
      </c>
      <c r="BO168" s="30">
        <f t="shared" si="103"/>
        <v>108.43650022793746</v>
      </c>
      <c r="BP168" s="30">
        <f t="shared" si="103"/>
        <v>216.67304813769658</v>
      </c>
      <c r="BQ168" s="30">
        <f t="shared" si="102"/>
        <v>253.12363453656667</v>
      </c>
      <c r="BR168" s="30">
        <f t="shared" si="102"/>
        <v>216.46679320190825</v>
      </c>
      <c r="BS168" s="30">
        <f t="shared" si="102"/>
        <v>195.97838259991909</v>
      </c>
      <c r="BT168" s="30">
        <f t="shared" si="102"/>
        <v>108.97161339171986</v>
      </c>
      <c r="BU168" s="30">
        <f t="shared" si="102"/>
        <v>80.789331402193341</v>
      </c>
      <c r="BV168" s="30">
        <f t="shared" si="102"/>
        <v>65.69979387917148</v>
      </c>
      <c r="BW168" s="30">
        <f t="shared" si="102"/>
        <v>81.964912590522772</v>
      </c>
      <c r="BX168" s="30">
        <f t="shared" si="102"/>
        <v>62.462863732139425</v>
      </c>
      <c r="BY168" s="30">
        <f t="shared" si="102"/>
        <v>73.115655165128672</v>
      </c>
      <c r="BZ168" s="30">
        <f t="shared" si="102"/>
        <v>68.903513156182584</v>
      </c>
      <c r="CA168" s="30">
        <f t="shared" si="102"/>
        <v>108.43650022793746</v>
      </c>
      <c r="CB168" s="30">
        <f t="shared" si="102"/>
        <v>216.67304813769658</v>
      </c>
      <c r="CC168" s="30">
        <f t="shared" si="102"/>
        <v>253.12363453656667</v>
      </c>
      <c r="CD168" s="30">
        <f t="shared" si="102"/>
        <v>216.46679320190825</v>
      </c>
      <c r="CE168" s="30">
        <f t="shared" si="102"/>
        <v>195.97838259991909</v>
      </c>
      <c r="CF168" s="30">
        <f t="shared" si="102"/>
        <v>108.97161339171986</v>
      </c>
      <c r="CG168" s="30">
        <f t="shared" si="102"/>
        <v>80.789331402193341</v>
      </c>
      <c r="CH168" s="34">
        <f t="shared" si="102"/>
        <v>65.69979387917148</v>
      </c>
    </row>
    <row r="169" spans="1:86" hidden="1" x14ac:dyDescent="0.3">
      <c r="A169" s="551"/>
      <c r="B169" s="309" t="s">
        <v>65</v>
      </c>
      <c r="C169" s="30">
        <f t="shared" si="99"/>
        <v>0</v>
      </c>
      <c r="D169" s="30">
        <f t="shared" si="100"/>
        <v>0</v>
      </c>
      <c r="E169" s="30">
        <f t="shared" si="103"/>
        <v>0</v>
      </c>
      <c r="F169" s="30">
        <f t="shared" si="103"/>
        <v>0</v>
      </c>
      <c r="G169" s="30">
        <f t="shared" si="103"/>
        <v>0</v>
      </c>
      <c r="H169" s="30">
        <f t="shared" si="103"/>
        <v>0</v>
      </c>
      <c r="I169" s="30">
        <f t="shared" si="103"/>
        <v>0</v>
      </c>
      <c r="J169" s="30">
        <f t="shared" si="103"/>
        <v>0</v>
      </c>
      <c r="K169" s="30">
        <f t="shared" si="103"/>
        <v>0</v>
      </c>
      <c r="L169" s="30">
        <f t="shared" si="103"/>
        <v>0</v>
      </c>
      <c r="M169" s="30">
        <f t="shared" si="103"/>
        <v>0</v>
      </c>
      <c r="N169" s="30">
        <f t="shared" si="103"/>
        <v>0</v>
      </c>
      <c r="O169" s="30">
        <f t="shared" si="103"/>
        <v>0</v>
      </c>
      <c r="P169" s="30">
        <f t="shared" si="103"/>
        <v>0</v>
      </c>
      <c r="Q169" s="30">
        <f t="shared" si="103"/>
        <v>0</v>
      </c>
      <c r="R169" s="30">
        <f t="shared" si="103"/>
        <v>0</v>
      </c>
      <c r="S169" s="30">
        <f t="shared" si="103"/>
        <v>0</v>
      </c>
      <c r="T169" s="30">
        <f t="shared" si="103"/>
        <v>0</v>
      </c>
      <c r="U169" s="30">
        <f t="shared" si="103"/>
        <v>0</v>
      </c>
      <c r="V169" s="30">
        <f t="shared" si="103"/>
        <v>0</v>
      </c>
      <c r="W169" s="30">
        <f t="shared" si="103"/>
        <v>0</v>
      </c>
      <c r="X169" s="30">
        <f t="shared" si="103"/>
        <v>0</v>
      </c>
      <c r="Y169" s="30">
        <f t="shared" si="103"/>
        <v>0</v>
      </c>
      <c r="Z169" s="30">
        <f t="shared" si="103"/>
        <v>0</v>
      </c>
      <c r="AA169" s="30">
        <f t="shared" si="103"/>
        <v>0</v>
      </c>
      <c r="AB169" s="30">
        <f t="shared" si="103"/>
        <v>0</v>
      </c>
      <c r="AC169" s="30">
        <f t="shared" si="103"/>
        <v>0</v>
      </c>
      <c r="AD169" s="30">
        <f t="shared" si="103"/>
        <v>0</v>
      </c>
      <c r="AE169" s="30">
        <f t="shared" si="103"/>
        <v>0</v>
      </c>
      <c r="AF169" s="30">
        <f t="shared" si="103"/>
        <v>0</v>
      </c>
      <c r="AG169" s="30">
        <f t="shared" si="103"/>
        <v>0</v>
      </c>
      <c r="AH169" s="30">
        <f t="shared" si="103"/>
        <v>0</v>
      </c>
      <c r="AI169" s="30">
        <f t="shared" si="103"/>
        <v>0</v>
      </c>
      <c r="AJ169" s="30">
        <f t="shared" si="103"/>
        <v>0</v>
      </c>
      <c r="AK169" s="30">
        <f t="shared" si="103"/>
        <v>0</v>
      </c>
      <c r="AL169" s="30">
        <f t="shared" si="103"/>
        <v>0</v>
      </c>
      <c r="AM169" s="30">
        <f t="shared" si="103"/>
        <v>0</v>
      </c>
      <c r="AN169" s="30">
        <f t="shared" si="103"/>
        <v>0</v>
      </c>
      <c r="AO169" s="30">
        <f t="shared" si="103"/>
        <v>0</v>
      </c>
      <c r="AP169" s="30">
        <f t="shared" si="103"/>
        <v>0</v>
      </c>
      <c r="AQ169" s="30">
        <f t="shared" si="103"/>
        <v>0</v>
      </c>
      <c r="AR169" s="30">
        <f t="shared" si="103"/>
        <v>0</v>
      </c>
      <c r="AS169" s="30">
        <f t="shared" si="103"/>
        <v>0</v>
      </c>
      <c r="AT169" s="30">
        <f t="shared" si="103"/>
        <v>0</v>
      </c>
      <c r="AU169" s="30">
        <f t="shared" si="103"/>
        <v>0</v>
      </c>
      <c r="AV169" s="30">
        <f t="shared" si="103"/>
        <v>0</v>
      </c>
      <c r="AW169" s="30">
        <f t="shared" si="103"/>
        <v>0</v>
      </c>
      <c r="AX169" s="30">
        <f t="shared" si="103"/>
        <v>0</v>
      </c>
      <c r="AY169" s="30">
        <f t="shared" si="103"/>
        <v>0</v>
      </c>
      <c r="AZ169" s="30">
        <f t="shared" si="103"/>
        <v>0</v>
      </c>
      <c r="BA169" s="30">
        <f t="shared" si="103"/>
        <v>0</v>
      </c>
      <c r="BB169" s="30">
        <f t="shared" si="103"/>
        <v>0</v>
      </c>
      <c r="BC169" s="30">
        <f t="shared" si="103"/>
        <v>0</v>
      </c>
      <c r="BD169" s="30">
        <f t="shared" si="103"/>
        <v>0</v>
      </c>
      <c r="BE169" s="30">
        <f t="shared" si="103"/>
        <v>0</v>
      </c>
      <c r="BF169" s="30">
        <f t="shared" si="103"/>
        <v>0</v>
      </c>
      <c r="BG169" s="30">
        <f t="shared" si="103"/>
        <v>0</v>
      </c>
      <c r="BH169" s="30">
        <f t="shared" si="103"/>
        <v>0</v>
      </c>
      <c r="BI169" s="30">
        <f t="shared" si="103"/>
        <v>0</v>
      </c>
      <c r="BJ169" s="30">
        <f t="shared" si="103"/>
        <v>0</v>
      </c>
      <c r="BK169" s="30">
        <f t="shared" si="103"/>
        <v>0</v>
      </c>
      <c r="BL169" s="30">
        <f t="shared" si="103"/>
        <v>0</v>
      </c>
      <c r="BM169" s="30">
        <f t="shared" si="103"/>
        <v>0</v>
      </c>
      <c r="BN169" s="30">
        <f t="shared" si="103"/>
        <v>0</v>
      </c>
      <c r="BO169" s="30">
        <f t="shared" si="103"/>
        <v>0</v>
      </c>
      <c r="BP169" s="30">
        <f t="shared" si="103"/>
        <v>0</v>
      </c>
      <c r="BQ169" s="30">
        <f t="shared" si="102"/>
        <v>0</v>
      </c>
      <c r="BR169" s="30">
        <f t="shared" si="102"/>
        <v>0</v>
      </c>
      <c r="BS169" s="30">
        <f t="shared" si="102"/>
        <v>0</v>
      </c>
      <c r="BT169" s="30">
        <f t="shared" si="102"/>
        <v>0</v>
      </c>
      <c r="BU169" s="30">
        <f t="shared" si="102"/>
        <v>0</v>
      </c>
      <c r="BV169" s="30">
        <f t="shared" si="102"/>
        <v>0</v>
      </c>
      <c r="BW169" s="30">
        <f t="shared" si="102"/>
        <v>0</v>
      </c>
      <c r="BX169" s="30">
        <f t="shared" si="102"/>
        <v>0</v>
      </c>
      <c r="BY169" s="30">
        <f t="shared" si="102"/>
        <v>0</v>
      </c>
      <c r="BZ169" s="30">
        <f t="shared" si="102"/>
        <v>0</v>
      </c>
      <c r="CA169" s="30">
        <f t="shared" si="102"/>
        <v>0</v>
      </c>
      <c r="CB169" s="30">
        <f t="shared" si="102"/>
        <v>0</v>
      </c>
      <c r="CC169" s="30">
        <f t="shared" si="102"/>
        <v>0</v>
      </c>
      <c r="CD169" s="30">
        <f t="shared" si="102"/>
        <v>0</v>
      </c>
      <c r="CE169" s="30">
        <f t="shared" si="102"/>
        <v>0</v>
      </c>
      <c r="CF169" s="30">
        <f t="shared" si="102"/>
        <v>0</v>
      </c>
      <c r="CG169" s="30">
        <f t="shared" si="102"/>
        <v>0</v>
      </c>
      <c r="CH169" s="34">
        <f t="shared" si="102"/>
        <v>0</v>
      </c>
    </row>
    <row r="170" spans="1:86" hidden="1" x14ac:dyDescent="0.3">
      <c r="A170" s="551"/>
      <c r="B170" s="309" t="s">
        <v>144</v>
      </c>
      <c r="C170" s="30">
        <f t="shared" si="99"/>
        <v>0</v>
      </c>
      <c r="D170" s="30">
        <f t="shared" si="100"/>
        <v>0</v>
      </c>
      <c r="E170" s="30">
        <f t="shared" si="103"/>
        <v>0</v>
      </c>
      <c r="F170" s="30">
        <f t="shared" si="103"/>
        <v>0</v>
      </c>
      <c r="G170" s="30">
        <f t="shared" si="103"/>
        <v>0</v>
      </c>
      <c r="H170" s="30">
        <f t="shared" si="103"/>
        <v>0</v>
      </c>
      <c r="I170" s="30">
        <f t="shared" si="103"/>
        <v>0</v>
      </c>
      <c r="J170" s="30">
        <f t="shared" si="103"/>
        <v>0</v>
      </c>
      <c r="K170" s="30">
        <f t="shared" si="103"/>
        <v>0</v>
      </c>
      <c r="L170" s="30">
        <f t="shared" si="103"/>
        <v>0</v>
      </c>
      <c r="M170" s="30">
        <f t="shared" si="103"/>
        <v>0</v>
      </c>
      <c r="N170" s="30">
        <f t="shared" si="103"/>
        <v>0</v>
      </c>
      <c r="O170" s="30">
        <f t="shared" si="103"/>
        <v>0</v>
      </c>
      <c r="P170" s="30">
        <f t="shared" si="103"/>
        <v>0</v>
      </c>
      <c r="Q170" s="30">
        <f t="shared" si="103"/>
        <v>0</v>
      </c>
      <c r="R170" s="30">
        <f t="shared" si="103"/>
        <v>0</v>
      </c>
      <c r="S170" s="30">
        <f t="shared" si="103"/>
        <v>0</v>
      </c>
      <c r="T170" s="30">
        <f t="shared" si="103"/>
        <v>0</v>
      </c>
      <c r="U170" s="30">
        <f t="shared" si="103"/>
        <v>0</v>
      </c>
      <c r="V170" s="30">
        <f t="shared" si="103"/>
        <v>0</v>
      </c>
      <c r="W170" s="30">
        <f t="shared" si="103"/>
        <v>0</v>
      </c>
      <c r="X170" s="30">
        <f t="shared" si="103"/>
        <v>0</v>
      </c>
      <c r="Y170" s="30">
        <f t="shared" si="103"/>
        <v>0</v>
      </c>
      <c r="Z170" s="30">
        <f t="shared" si="103"/>
        <v>0</v>
      </c>
      <c r="AA170" s="30">
        <f t="shared" si="103"/>
        <v>0</v>
      </c>
      <c r="AB170" s="30">
        <f t="shared" si="103"/>
        <v>0</v>
      </c>
      <c r="AC170" s="30">
        <f t="shared" si="103"/>
        <v>0</v>
      </c>
      <c r="AD170" s="30">
        <f t="shared" si="103"/>
        <v>0</v>
      </c>
      <c r="AE170" s="30">
        <f t="shared" si="103"/>
        <v>0</v>
      </c>
      <c r="AF170" s="30">
        <f t="shared" si="103"/>
        <v>0</v>
      </c>
      <c r="AG170" s="30">
        <f t="shared" si="103"/>
        <v>0</v>
      </c>
      <c r="AH170" s="30">
        <f t="shared" si="103"/>
        <v>0</v>
      </c>
      <c r="AI170" s="30">
        <f t="shared" si="103"/>
        <v>0</v>
      </c>
      <c r="AJ170" s="30">
        <f t="shared" si="103"/>
        <v>0</v>
      </c>
      <c r="AK170" s="30">
        <f t="shared" si="103"/>
        <v>0</v>
      </c>
      <c r="AL170" s="30">
        <f t="shared" si="103"/>
        <v>0</v>
      </c>
      <c r="AM170" s="30">
        <f t="shared" si="103"/>
        <v>0</v>
      </c>
      <c r="AN170" s="30">
        <f t="shared" si="103"/>
        <v>0</v>
      </c>
      <c r="AO170" s="30">
        <f t="shared" si="103"/>
        <v>0</v>
      </c>
      <c r="AP170" s="30">
        <f t="shared" si="103"/>
        <v>0</v>
      </c>
      <c r="AQ170" s="30">
        <f t="shared" si="103"/>
        <v>0</v>
      </c>
      <c r="AR170" s="30">
        <f t="shared" si="103"/>
        <v>0</v>
      </c>
      <c r="AS170" s="30">
        <f t="shared" si="103"/>
        <v>0</v>
      </c>
      <c r="AT170" s="30">
        <f t="shared" si="103"/>
        <v>0</v>
      </c>
      <c r="AU170" s="30">
        <f t="shared" si="103"/>
        <v>0</v>
      </c>
      <c r="AV170" s="30">
        <f t="shared" si="103"/>
        <v>0</v>
      </c>
      <c r="AW170" s="30">
        <f t="shared" si="103"/>
        <v>0</v>
      </c>
      <c r="AX170" s="30">
        <f t="shared" si="103"/>
        <v>0</v>
      </c>
      <c r="AY170" s="30">
        <f t="shared" si="103"/>
        <v>0</v>
      </c>
      <c r="AZ170" s="30">
        <f t="shared" si="103"/>
        <v>0</v>
      </c>
      <c r="BA170" s="30">
        <f t="shared" si="103"/>
        <v>0</v>
      </c>
      <c r="BB170" s="30">
        <f t="shared" si="103"/>
        <v>0</v>
      </c>
      <c r="BC170" s="30">
        <f t="shared" si="103"/>
        <v>0</v>
      </c>
      <c r="BD170" s="30">
        <f t="shared" si="103"/>
        <v>0</v>
      </c>
      <c r="BE170" s="30">
        <f t="shared" si="103"/>
        <v>0</v>
      </c>
      <c r="BF170" s="30">
        <f t="shared" si="103"/>
        <v>0</v>
      </c>
      <c r="BG170" s="30">
        <f t="shared" si="103"/>
        <v>0</v>
      </c>
      <c r="BH170" s="30">
        <f t="shared" si="103"/>
        <v>0</v>
      </c>
      <c r="BI170" s="30">
        <f t="shared" si="103"/>
        <v>0</v>
      </c>
      <c r="BJ170" s="30">
        <f t="shared" si="103"/>
        <v>0</v>
      </c>
      <c r="BK170" s="30">
        <f t="shared" si="103"/>
        <v>0</v>
      </c>
      <c r="BL170" s="30">
        <f t="shared" si="103"/>
        <v>0</v>
      </c>
      <c r="BM170" s="30">
        <f t="shared" si="103"/>
        <v>0</v>
      </c>
      <c r="BN170" s="30">
        <f t="shared" si="103"/>
        <v>0</v>
      </c>
      <c r="BO170" s="30">
        <f t="shared" si="103"/>
        <v>0</v>
      </c>
      <c r="BP170" s="30">
        <f t="shared" ref="BP170:CH173" si="104">IF(BP32=0,0,((BP14*0.5)+BO32-BP50)*BP87*BP136*BP$2)</f>
        <v>0</v>
      </c>
      <c r="BQ170" s="30">
        <f t="shared" si="104"/>
        <v>0</v>
      </c>
      <c r="BR170" s="30">
        <f t="shared" si="104"/>
        <v>0</v>
      </c>
      <c r="BS170" s="30">
        <f t="shared" si="104"/>
        <v>0</v>
      </c>
      <c r="BT170" s="30">
        <f t="shared" si="104"/>
        <v>0</v>
      </c>
      <c r="BU170" s="30">
        <f t="shared" si="104"/>
        <v>0</v>
      </c>
      <c r="BV170" s="30">
        <f t="shared" si="104"/>
        <v>0</v>
      </c>
      <c r="BW170" s="30">
        <f t="shared" si="104"/>
        <v>0</v>
      </c>
      <c r="BX170" s="30">
        <f t="shared" si="104"/>
        <v>0</v>
      </c>
      <c r="BY170" s="30">
        <f t="shared" si="104"/>
        <v>0</v>
      </c>
      <c r="BZ170" s="30">
        <f t="shared" si="104"/>
        <v>0</v>
      </c>
      <c r="CA170" s="30">
        <f t="shared" si="104"/>
        <v>0</v>
      </c>
      <c r="CB170" s="30">
        <f t="shared" si="104"/>
        <v>0</v>
      </c>
      <c r="CC170" s="30">
        <f t="shared" si="104"/>
        <v>0</v>
      </c>
      <c r="CD170" s="30">
        <f t="shared" si="104"/>
        <v>0</v>
      </c>
      <c r="CE170" s="30">
        <f t="shared" si="104"/>
        <v>0</v>
      </c>
      <c r="CF170" s="30">
        <f t="shared" si="104"/>
        <v>0</v>
      </c>
      <c r="CG170" s="30">
        <f t="shared" si="104"/>
        <v>0</v>
      </c>
      <c r="CH170" s="34">
        <f t="shared" si="104"/>
        <v>0</v>
      </c>
    </row>
    <row r="171" spans="1:86" hidden="1" x14ac:dyDescent="0.3">
      <c r="A171" s="551"/>
      <c r="B171" s="309" t="s">
        <v>145</v>
      </c>
      <c r="C171" s="30">
        <f t="shared" si="99"/>
        <v>0</v>
      </c>
      <c r="D171" s="30">
        <f t="shared" si="100"/>
        <v>0</v>
      </c>
      <c r="E171" s="30">
        <f t="shared" ref="E171:BP173" si="105">IF(E33=0,0,((E15*0.5)+D33-E51)*E88*E137*E$2)</f>
        <v>0</v>
      </c>
      <c r="F171" s="30">
        <f t="shared" si="105"/>
        <v>0</v>
      </c>
      <c r="G171" s="30">
        <f t="shared" si="105"/>
        <v>0</v>
      </c>
      <c r="H171" s="30">
        <f t="shared" si="105"/>
        <v>0</v>
      </c>
      <c r="I171" s="30">
        <f t="shared" si="105"/>
        <v>0</v>
      </c>
      <c r="J171" s="30">
        <f t="shared" si="105"/>
        <v>0</v>
      </c>
      <c r="K171" s="30">
        <f t="shared" si="105"/>
        <v>0</v>
      </c>
      <c r="L171" s="30">
        <f t="shared" si="105"/>
        <v>0</v>
      </c>
      <c r="M171" s="30">
        <f t="shared" si="105"/>
        <v>0</v>
      </c>
      <c r="N171" s="30">
        <f t="shared" si="105"/>
        <v>0</v>
      </c>
      <c r="O171" s="30">
        <f t="shared" si="105"/>
        <v>0</v>
      </c>
      <c r="P171" s="30">
        <f t="shared" si="105"/>
        <v>0</v>
      </c>
      <c r="Q171" s="30">
        <f t="shared" si="105"/>
        <v>0</v>
      </c>
      <c r="R171" s="30">
        <f t="shared" si="105"/>
        <v>0</v>
      </c>
      <c r="S171" s="30">
        <f t="shared" si="105"/>
        <v>0</v>
      </c>
      <c r="T171" s="30">
        <f t="shared" si="105"/>
        <v>0</v>
      </c>
      <c r="U171" s="30">
        <f t="shared" si="105"/>
        <v>0</v>
      </c>
      <c r="V171" s="30">
        <f t="shared" si="105"/>
        <v>0</v>
      </c>
      <c r="W171" s="30">
        <f t="shared" si="105"/>
        <v>0</v>
      </c>
      <c r="X171" s="30">
        <f t="shared" si="105"/>
        <v>0</v>
      </c>
      <c r="Y171" s="30">
        <f t="shared" si="105"/>
        <v>0</v>
      </c>
      <c r="Z171" s="30">
        <f t="shared" si="105"/>
        <v>0</v>
      </c>
      <c r="AA171" s="30">
        <f t="shared" si="105"/>
        <v>0</v>
      </c>
      <c r="AB171" s="30">
        <f t="shared" si="105"/>
        <v>0</v>
      </c>
      <c r="AC171" s="30">
        <f t="shared" si="105"/>
        <v>0</v>
      </c>
      <c r="AD171" s="30">
        <f t="shared" si="105"/>
        <v>0</v>
      </c>
      <c r="AE171" s="30">
        <f t="shared" si="105"/>
        <v>0</v>
      </c>
      <c r="AF171" s="30">
        <f t="shared" si="105"/>
        <v>0</v>
      </c>
      <c r="AG171" s="30">
        <f t="shared" si="105"/>
        <v>0</v>
      </c>
      <c r="AH171" s="30">
        <f t="shared" si="105"/>
        <v>0</v>
      </c>
      <c r="AI171" s="30">
        <f t="shared" si="105"/>
        <v>0</v>
      </c>
      <c r="AJ171" s="30">
        <f t="shared" si="105"/>
        <v>0</v>
      </c>
      <c r="AK171" s="30">
        <f t="shared" si="105"/>
        <v>0</v>
      </c>
      <c r="AL171" s="30">
        <f t="shared" si="105"/>
        <v>0</v>
      </c>
      <c r="AM171" s="30">
        <f t="shared" si="105"/>
        <v>0</v>
      </c>
      <c r="AN171" s="30">
        <f t="shared" si="105"/>
        <v>0</v>
      </c>
      <c r="AO171" s="30">
        <f t="shared" si="105"/>
        <v>0</v>
      </c>
      <c r="AP171" s="30">
        <f t="shared" si="105"/>
        <v>0</v>
      </c>
      <c r="AQ171" s="30">
        <f t="shared" si="105"/>
        <v>0</v>
      </c>
      <c r="AR171" s="30">
        <f t="shared" si="105"/>
        <v>0</v>
      </c>
      <c r="AS171" s="30">
        <f t="shared" si="105"/>
        <v>0</v>
      </c>
      <c r="AT171" s="30">
        <f t="shared" si="105"/>
        <v>0</v>
      </c>
      <c r="AU171" s="30">
        <f t="shared" si="105"/>
        <v>0</v>
      </c>
      <c r="AV171" s="30">
        <f t="shared" si="105"/>
        <v>0</v>
      </c>
      <c r="AW171" s="30">
        <f t="shared" si="105"/>
        <v>0</v>
      </c>
      <c r="AX171" s="30">
        <f t="shared" si="105"/>
        <v>0</v>
      </c>
      <c r="AY171" s="30">
        <f t="shared" si="105"/>
        <v>0</v>
      </c>
      <c r="AZ171" s="30">
        <f t="shared" si="105"/>
        <v>0</v>
      </c>
      <c r="BA171" s="30">
        <f t="shared" si="105"/>
        <v>0</v>
      </c>
      <c r="BB171" s="30">
        <f t="shared" si="105"/>
        <v>0</v>
      </c>
      <c r="BC171" s="30">
        <f t="shared" si="105"/>
        <v>0</v>
      </c>
      <c r="BD171" s="30">
        <f t="shared" si="105"/>
        <v>0</v>
      </c>
      <c r="BE171" s="30">
        <f t="shared" si="105"/>
        <v>0</v>
      </c>
      <c r="BF171" s="30">
        <f t="shared" si="105"/>
        <v>0</v>
      </c>
      <c r="BG171" s="30">
        <f t="shared" si="105"/>
        <v>0</v>
      </c>
      <c r="BH171" s="30">
        <f t="shared" si="105"/>
        <v>0</v>
      </c>
      <c r="BI171" s="30">
        <f t="shared" si="105"/>
        <v>0</v>
      </c>
      <c r="BJ171" s="30">
        <f t="shared" si="105"/>
        <v>0</v>
      </c>
      <c r="BK171" s="30">
        <f t="shared" si="105"/>
        <v>0</v>
      </c>
      <c r="BL171" s="30">
        <f t="shared" si="105"/>
        <v>0</v>
      </c>
      <c r="BM171" s="30">
        <f t="shared" si="105"/>
        <v>0</v>
      </c>
      <c r="BN171" s="30">
        <f t="shared" si="105"/>
        <v>0</v>
      </c>
      <c r="BO171" s="30">
        <f t="shared" si="105"/>
        <v>0</v>
      </c>
      <c r="BP171" s="30">
        <f t="shared" si="105"/>
        <v>0</v>
      </c>
      <c r="BQ171" s="30">
        <f t="shared" si="104"/>
        <v>0</v>
      </c>
      <c r="BR171" s="30">
        <f t="shared" si="104"/>
        <v>0</v>
      </c>
      <c r="BS171" s="30">
        <f t="shared" si="104"/>
        <v>0</v>
      </c>
      <c r="BT171" s="30">
        <f t="shared" si="104"/>
        <v>0</v>
      </c>
      <c r="BU171" s="30">
        <f t="shared" si="104"/>
        <v>0</v>
      </c>
      <c r="BV171" s="30">
        <f t="shared" si="104"/>
        <v>0</v>
      </c>
      <c r="BW171" s="30">
        <f t="shared" si="104"/>
        <v>0</v>
      </c>
      <c r="BX171" s="30">
        <f t="shared" si="104"/>
        <v>0</v>
      </c>
      <c r="BY171" s="30">
        <f t="shared" si="104"/>
        <v>0</v>
      </c>
      <c r="BZ171" s="30">
        <f t="shared" si="104"/>
        <v>0</v>
      </c>
      <c r="CA171" s="30">
        <f t="shared" si="104"/>
        <v>0</v>
      </c>
      <c r="CB171" s="30">
        <f t="shared" si="104"/>
        <v>0</v>
      </c>
      <c r="CC171" s="30">
        <f t="shared" si="104"/>
        <v>0</v>
      </c>
      <c r="CD171" s="30">
        <f t="shared" si="104"/>
        <v>0</v>
      </c>
      <c r="CE171" s="30">
        <f t="shared" si="104"/>
        <v>0</v>
      </c>
      <c r="CF171" s="30">
        <f t="shared" si="104"/>
        <v>0</v>
      </c>
      <c r="CG171" s="30">
        <f t="shared" si="104"/>
        <v>0</v>
      </c>
      <c r="CH171" s="34">
        <f t="shared" si="104"/>
        <v>0</v>
      </c>
    </row>
    <row r="172" spans="1:86" ht="15.75" hidden="1" customHeight="1" x14ac:dyDescent="0.3">
      <c r="A172" s="551"/>
      <c r="B172" s="309" t="s">
        <v>67</v>
      </c>
      <c r="C172" s="30">
        <f t="shared" si="99"/>
        <v>0</v>
      </c>
      <c r="D172" s="30">
        <f t="shared" si="100"/>
        <v>0</v>
      </c>
      <c r="E172" s="30">
        <f t="shared" si="105"/>
        <v>0</v>
      </c>
      <c r="F172" s="30">
        <f t="shared" si="105"/>
        <v>0</v>
      </c>
      <c r="G172" s="30">
        <f t="shared" si="105"/>
        <v>0</v>
      </c>
      <c r="H172" s="30">
        <f t="shared" si="105"/>
        <v>0</v>
      </c>
      <c r="I172" s="30">
        <f t="shared" si="105"/>
        <v>0</v>
      </c>
      <c r="J172" s="30">
        <f t="shared" si="105"/>
        <v>0</v>
      </c>
      <c r="K172" s="30">
        <f t="shared" si="105"/>
        <v>0</v>
      </c>
      <c r="L172" s="30">
        <f t="shared" si="105"/>
        <v>0</v>
      </c>
      <c r="M172" s="30">
        <f t="shared" si="105"/>
        <v>0</v>
      </c>
      <c r="N172" s="30">
        <f t="shared" si="105"/>
        <v>0</v>
      </c>
      <c r="O172" s="30">
        <f t="shared" si="105"/>
        <v>0</v>
      </c>
      <c r="P172" s="30">
        <f t="shared" si="105"/>
        <v>0</v>
      </c>
      <c r="Q172" s="30">
        <f t="shared" si="105"/>
        <v>0</v>
      </c>
      <c r="R172" s="30">
        <f t="shared" si="105"/>
        <v>0</v>
      </c>
      <c r="S172" s="30">
        <f t="shared" si="105"/>
        <v>0</v>
      </c>
      <c r="T172" s="30">
        <f t="shared" si="105"/>
        <v>0</v>
      </c>
      <c r="U172" s="30">
        <f t="shared" si="105"/>
        <v>0</v>
      </c>
      <c r="V172" s="30">
        <f t="shared" si="105"/>
        <v>0</v>
      </c>
      <c r="W172" s="30">
        <f t="shared" si="105"/>
        <v>0</v>
      </c>
      <c r="X172" s="30">
        <f t="shared" si="105"/>
        <v>0</v>
      </c>
      <c r="Y172" s="30">
        <f t="shared" si="105"/>
        <v>0</v>
      </c>
      <c r="Z172" s="30">
        <f t="shared" si="105"/>
        <v>0</v>
      </c>
      <c r="AA172" s="30">
        <f t="shared" si="105"/>
        <v>0</v>
      </c>
      <c r="AB172" s="30">
        <f t="shared" si="105"/>
        <v>0</v>
      </c>
      <c r="AC172" s="30">
        <f t="shared" si="105"/>
        <v>0</v>
      </c>
      <c r="AD172" s="30">
        <f t="shared" si="105"/>
        <v>0</v>
      </c>
      <c r="AE172" s="30">
        <f t="shared" si="105"/>
        <v>0</v>
      </c>
      <c r="AF172" s="30">
        <f t="shared" si="105"/>
        <v>0</v>
      </c>
      <c r="AG172" s="30">
        <f t="shared" si="105"/>
        <v>0</v>
      </c>
      <c r="AH172" s="30">
        <f t="shared" si="105"/>
        <v>0</v>
      </c>
      <c r="AI172" s="30">
        <f t="shared" si="105"/>
        <v>0</v>
      </c>
      <c r="AJ172" s="30">
        <f t="shared" si="105"/>
        <v>0</v>
      </c>
      <c r="AK172" s="30">
        <f t="shared" si="105"/>
        <v>0</v>
      </c>
      <c r="AL172" s="30">
        <f t="shared" si="105"/>
        <v>0</v>
      </c>
      <c r="AM172" s="30">
        <f t="shared" si="105"/>
        <v>0</v>
      </c>
      <c r="AN172" s="30">
        <f t="shared" si="105"/>
        <v>0</v>
      </c>
      <c r="AO172" s="30">
        <f t="shared" si="105"/>
        <v>0</v>
      </c>
      <c r="AP172" s="30">
        <f t="shared" si="105"/>
        <v>0</v>
      </c>
      <c r="AQ172" s="30">
        <f t="shared" si="105"/>
        <v>0</v>
      </c>
      <c r="AR172" s="30">
        <f t="shared" si="105"/>
        <v>0</v>
      </c>
      <c r="AS172" s="30">
        <f t="shared" si="105"/>
        <v>0</v>
      </c>
      <c r="AT172" s="30">
        <f t="shared" si="105"/>
        <v>0</v>
      </c>
      <c r="AU172" s="30">
        <f t="shared" si="105"/>
        <v>0</v>
      </c>
      <c r="AV172" s="30">
        <f t="shared" si="105"/>
        <v>0</v>
      </c>
      <c r="AW172" s="30">
        <f t="shared" si="105"/>
        <v>0</v>
      </c>
      <c r="AX172" s="30">
        <f t="shared" si="105"/>
        <v>0</v>
      </c>
      <c r="AY172" s="30">
        <f t="shared" si="105"/>
        <v>0</v>
      </c>
      <c r="AZ172" s="30">
        <f t="shared" si="105"/>
        <v>0</v>
      </c>
      <c r="BA172" s="30">
        <f t="shared" si="105"/>
        <v>0</v>
      </c>
      <c r="BB172" s="30">
        <f t="shared" si="105"/>
        <v>0</v>
      </c>
      <c r="BC172" s="30">
        <f t="shared" si="105"/>
        <v>0</v>
      </c>
      <c r="BD172" s="30">
        <f t="shared" si="105"/>
        <v>0</v>
      </c>
      <c r="BE172" s="30">
        <f t="shared" si="105"/>
        <v>0</v>
      </c>
      <c r="BF172" s="30">
        <f t="shared" si="105"/>
        <v>0</v>
      </c>
      <c r="BG172" s="30">
        <f t="shared" si="105"/>
        <v>0</v>
      </c>
      <c r="BH172" s="30">
        <f t="shared" si="105"/>
        <v>0</v>
      </c>
      <c r="BI172" s="30">
        <f t="shared" si="105"/>
        <v>0</v>
      </c>
      <c r="BJ172" s="30">
        <f t="shared" si="105"/>
        <v>0</v>
      </c>
      <c r="BK172" s="30">
        <f t="shared" si="105"/>
        <v>0</v>
      </c>
      <c r="BL172" s="30">
        <f t="shared" si="105"/>
        <v>0</v>
      </c>
      <c r="BM172" s="30">
        <f t="shared" si="105"/>
        <v>0</v>
      </c>
      <c r="BN172" s="30">
        <f t="shared" si="105"/>
        <v>0</v>
      </c>
      <c r="BO172" s="30">
        <f t="shared" si="105"/>
        <v>0</v>
      </c>
      <c r="BP172" s="30">
        <f t="shared" si="105"/>
        <v>0</v>
      </c>
      <c r="BQ172" s="30">
        <f t="shared" si="104"/>
        <v>0</v>
      </c>
      <c r="BR172" s="30">
        <f t="shared" si="104"/>
        <v>0</v>
      </c>
      <c r="BS172" s="30">
        <f t="shared" si="104"/>
        <v>0</v>
      </c>
      <c r="BT172" s="30">
        <f t="shared" si="104"/>
        <v>0</v>
      </c>
      <c r="BU172" s="30">
        <f t="shared" si="104"/>
        <v>0</v>
      </c>
      <c r="BV172" s="30">
        <f t="shared" si="104"/>
        <v>0</v>
      </c>
      <c r="BW172" s="30">
        <f t="shared" si="104"/>
        <v>0</v>
      </c>
      <c r="BX172" s="30">
        <f t="shared" si="104"/>
        <v>0</v>
      </c>
      <c r="BY172" s="30">
        <f t="shared" si="104"/>
        <v>0</v>
      </c>
      <c r="BZ172" s="30">
        <f t="shared" si="104"/>
        <v>0</v>
      </c>
      <c r="CA172" s="30">
        <f t="shared" si="104"/>
        <v>0</v>
      </c>
      <c r="CB172" s="30">
        <f t="shared" si="104"/>
        <v>0</v>
      </c>
      <c r="CC172" s="30">
        <f t="shared" si="104"/>
        <v>0</v>
      </c>
      <c r="CD172" s="30">
        <f t="shared" si="104"/>
        <v>0</v>
      </c>
      <c r="CE172" s="30">
        <f t="shared" si="104"/>
        <v>0</v>
      </c>
      <c r="CF172" s="30">
        <f t="shared" si="104"/>
        <v>0</v>
      </c>
      <c r="CG172" s="30">
        <f t="shared" si="104"/>
        <v>0</v>
      </c>
      <c r="CH172" s="34">
        <f t="shared" si="104"/>
        <v>0</v>
      </c>
    </row>
    <row r="173" spans="1:86" ht="15.75" hidden="1" customHeight="1" x14ac:dyDescent="0.3">
      <c r="A173" s="551"/>
      <c r="B173" s="309" t="s">
        <v>68</v>
      </c>
      <c r="C173" s="30">
        <f t="shared" si="99"/>
        <v>0</v>
      </c>
      <c r="D173" s="30">
        <f t="shared" si="100"/>
        <v>0</v>
      </c>
      <c r="E173" s="30">
        <f t="shared" si="105"/>
        <v>0</v>
      </c>
      <c r="F173" s="30">
        <f t="shared" si="105"/>
        <v>0</v>
      </c>
      <c r="G173" s="30">
        <f t="shared" si="105"/>
        <v>0</v>
      </c>
      <c r="H173" s="30">
        <f t="shared" si="105"/>
        <v>0</v>
      </c>
      <c r="I173" s="30">
        <f t="shared" si="105"/>
        <v>0</v>
      </c>
      <c r="J173" s="30">
        <f t="shared" si="105"/>
        <v>0</v>
      </c>
      <c r="K173" s="30">
        <f t="shared" si="105"/>
        <v>0</v>
      </c>
      <c r="L173" s="30">
        <f t="shared" si="105"/>
        <v>0</v>
      </c>
      <c r="M173" s="30">
        <f t="shared" si="105"/>
        <v>0</v>
      </c>
      <c r="N173" s="30">
        <f t="shared" si="105"/>
        <v>0</v>
      </c>
      <c r="O173" s="30">
        <f t="shared" si="105"/>
        <v>0</v>
      </c>
      <c r="P173" s="30">
        <f t="shared" si="105"/>
        <v>0</v>
      </c>
      <c r="Q173" s="30">
        <f t="shared" si="105"/>
        <v>0</v>
      </c>
      <c r="R173" s="30">
        <f t="shared" si="105"/>
        <v>0</v>
      </c>
      <c r="S173" s="30">
        <f t="shared" si="105"/>
        <v>0</v>
      </c>
      <c r="T173" s="30">
        <f t="shared" si="105"/>
        <v>0</v>
      </c>
      <c r="U173" s="30">
        <f t="shared" si="105"/>
        <v>0</v>
      </c>
      <c r="V173" s="30">
        <f t="shared" si="105"/>
        <v>0</v>
      </c>
      <c r="W173" s="30">
        <f t="shared" si="105"/>
        <v>0</v>
      </c>
      <c r="X173" s="30">
        <f t="shared" si="105"/>
        <v>0</v>
      </c>
      <c r="Y173" s="30">
        <f t="shared" si="105"/>
        <v>0</v>
      </c>
      <c r="Z173" s="30">
        <f t="shared" si="105"/>
        <v>0</v>
      </c>
      <c r="AA173" s="30">
        <f t="shared" si="105"/>
        <v>0</v>
      </c>
      <c r="AB173" s="30">
        <f t="shared" si="105"/>
        <v>0</v>
      </c>
      <c r="AC173" s="30">
        <f t="shared" si="105"/>
        <v>0</v>
      </c>
      <c r="AD173" s="30">
        <f t="shared" si="105"/>
        <v>0</v>
      </c>
      <c r="AE173" s="30">
        <f t="shared" si="105"/>
        <v>0</v>
      </c>
      <c r="AF173" s="30">
        <f t="shared" si="105"/>
        <v>0</v>
      </c>
      <c r="AG173" s="30">
        <f t="shared" si="105"/>
        <v>0</v>
      </c>
      <c r="AH173" s="30">
        <f t="shared" si="105"/>
        <v>0</v>
      </c>
      <c r="AI173" s="30">
        <f t="shared" si="105"/>
        <v>0</v>
      </c>
      <c r="AJ173" s="30">
        <f t="shared" si="105"/>
        <v>0</v>
      </c>
      <c r="AK173" s="30">
        <f t="shared" si="105"/>
        <v>0</v>
      </c>
      <c r="AL173" s="30">
        <f t="shared" si="105"/>
        <v>0</v>
      </c>
      <c r="AM173" s="30">
        <f t="shared" si="105"/>
        <v>0</v>
      </c>
      <c r="AN173" s="30">
        <f t="shared" si="105"/>
        <v>0</v>
      </c>
      <c r="AO173" s="30">
        <f t="shared" si="105"/>
        <v>0</v>
      </c>
      <c r="AP173" s="30">
        <f t="shared" si="105"/>
        <v>0</v>
      </c>
      <c r="AQ173" s="30">
        <f t="shared" si="105"/>
        <v>0</v>
      </c>
      <c r="AR173" s="30">
        <f t="shared" si="105"/>
        <v>0</v>
      </c>
      <c r="AS173" s="30">
        <f t="shared" si="105"/>
        <v>0</v>
      </c>
      <c r="AT173" s="30">
        <f t="shared" si="105"/>
        <v>0</v>
      </c>
      <c r="AU173" s="30">
        <f t="shared" si="105"/>
        <v>0</v>
      </c>
      <c r="AV173" s="30">
        <f t="shared" si="105"/>
        <v>0</v>
      </c>
      <c r="AW173" s="30">
        <f t="shared" si="105"/>
        <v>0</v>
      </c>
      <c r="AX173" s="30">
        <f t="shared" si="105"/>
        <v>0</v>
      </c>
      <c r="AY173" s="30">
        <f t="shared" si="105"/>
        <v>0</v>
      </c>
      <c r="AZ173" s="30">
        <f t="shared" si="105"/>
        <v>0</v>
      </c>
      <c r="BA173" s="30">
        <f t="shared" si="105"/>
        <v>0</v>
      </c>
      <c r="BB173" s="30">
        <f t="shared" si="105"/>
        <v>0</v>
      </c>
      <c r="BC173" s="30">
        <f t="shared" si="105"/>
        <v>0</v>
      </c>
      <c r="BD173" s="30">
        <f t="shared" si="105"/>
        <v>0</v>
      </c>
      <c r="BE173" s="30">
        <f t="shared" si="105"/>
        <v>0</v>
      </c>
      <c r="BF173" s="30">
        <f t="shared" si="105"/>
        <v>0</v>
      </c>
      <c r="BG173" s="30">
        <f t="shared" si="105"/>
        <v>0</v>
      </c>
      <c r="BH173" s="30">
        <f t="shared" si="105"/>
        <v>0</v>
      </c>
      <c r="BI173" s="30">
        <f t="shared" si="105"/>
        <v>0</v>
      </c>
      <c r="BJ173" s="30">
        <f t="shared" si="105"/>
        <v>0</v>
      </c>
      <c r="BK173" s="30">
        <f t="shared" si="105"/>
        <v>0</v>
      </c>
      <c r="BL173" s="30">
        <f t="shared" si="105"/>
        <v>0</v>
      </c>
      <c r="BM173" s="30">
        <f t="shared" si="105"/>
        <v>0</v>
      </c>
      <c r="BN173" s="30">
        <f t="shared" si="105"/>
        <v>0</v>
      </c>
      <c r="BO173" s="30">
        <f t="shared" si="105"/>
        <v>0</v>
      </c>
      <c r="BP173" s="30">
        <f t="shared" si="105"/>
        <v>0</v>
      </c>
      <c r="BQ173" s="30">
        <f t="shared" si="104"/>
        <v>0</v>
      </c>
      <c r="BR173" s="30">
        <f t="shared" si="104"/>
        <v>0</v>
      </c>
      <c r="BS173" s="30">
        <f t="shared" si="104"/>
        <v>0</v>
      </c>
      <c r="BT173" s="30">
        <f t="shared" si="104"/>
        <v>0</v>
      </c>
      <c r="BU173" s="30">
        <f t="shared" si="104"/>
        <v>0</v>
      </c>
      <c r="BV173" s="30">
        <f t="shared" si="104"/>
        <v>0</v>
      </c>
      <c r="BW173" s="30">
        <f t="shared" si="104"/>
        <v>0</v>
      </c>
      <c r="BX173" s="30">
        <f t="shared" si="104"/>
        <v>0</v>
      </c>
      <c r="BY173" s="30">
        <f t="shared" si="104"/>
        <v>0</v>
      </c>
      <c r="BZ173" s="30">
        <f t="shared" si="104"/>
        <v>0</v>
      </c>
      <c r="CA173" s="30">
        <f t="shared" si="104"/>
        <v>0</v>
      </c>
      <c r="CB173" s="30">
        <f t="shared" si="104"/>
        <v>0</v>
      </c>
      <c r="CC173" s="30">
        <f t="shared" si="104"/>
        <v>0</v>
      </c>
      <c r="CD173" s="30">
        <f t="shared" si="104"/>
        <v>0</v>
      </c>
      <c r="CE173" s="30">
        <f t="shared" si="104"/>
        <v>0</v>
      </c>
      <c r="CF173" s="30">
        <f t="shared" si="104"/>
        <v>0</v>
      </c>
      <c r="CG173" s="30">
        <f t="shared" si="104"/>
        <v>0</v>
      </c>
      <c r="CH173" s="34">
        <f t="shared" si="104"/>
        <v>0</v>
      </c>
    </row>
    <row r="174" spans="1:86" ht="15.75" hidden="1" customHeight="1" x14ac:dyDescent="0.3">
      <c r="A174" s="551"/>
      <c r="B174" s="14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12"/>
    </row>
    <row r="175" spans="1:86" ht="15.75" hidden="1" customHeight="1" x14ac:dyDescent="0.3">
      <c r="A175" s="551"/>
      <c r="B175" s="301" t="s">
        <v>149</v>
      </c>
      <c r="C175" s="30">
        <f>SUM(C161:C174)</f>
        <v>0</v>
      </c>
      <c r="D175" s="30">
        <f>SUM(D161:D174)</f>
        <v>9.8463084032707382</v>
      </c>
      <c r="E175" s="30">
        <f t="shared" ref="E175:BP175" si="106">SUM(E161:E174)</f>
        <v>18.210817177491503</v>
      </c>
      <c r="F175" s="30">
        <f t="shared" si="106"/>
        <v>43.081882911911713</v>
      </c>
      <c r="G175" s="30">
        <f t="shared" si="106"/>
        <v>101.98061569087336</v>
      </c>
      <c r="H175" s="30">
        <f t="shared" si="106"/>
        <v>203.77318344148878</v>
      </c>
      <c r="I175" s="30">
        <f t="shared" si="106"/>
        <v>245.58863960988117</v>
      </c>
      <c r="J175" s="30">
        <f t="shared" si="106"/>
        <v>216.46679320190825</v>
      </c>
      <c r="K175" s="30">
        <f t="shared" si="106"/>
        <v>195.97838259991909</v>
      </c>
      <c r="L175" s="30">
        <f t="shared" si="106"/>
        <v>108.97161339171986</v>
      </c>
      <c r="M175" s="30">
        <f t="shared" si="106"/>
        <v>80.789331402193341</v>
      </c>
      <c r="N175" s="30">
        <f t="shared" si="106"/>
        <v>65.69979387917148</v>
      </c>
      <c r="O175" s="30">
        <f t="shared" si="106"/>
        <v>81.964912590522772</v>
      </c>
      <c r="P175" s="30">
        <f t="shared" si="106"/>
        <v>62.462863732139425</v>
      </c>
      <c r="Q175" s="30">
        <f t="shared" si="106"/>
        <v>73.115655165128672</v>
      </c>
      <c r="R175" s="30">
        <f t="shared" si="106"/>
        <v>68.903513156182584</v>
      </c>
      <c r="S175" s="30">
        <f t="shared" si="106"/>
        <v>108.43650022793746</v>
      </c>
      <c r="T175" s="30">
        <f t="shared" si="106"/>
        <v>216.67304813769658</v>
      </c>
      <c r="U175" s="30">
        <f t="shared" si="106"/>
        <v>253.12363453656667</v>
      </c>
      <c r="V175" s="30">
        <f t="shared" si="106"/>
        <v>216.46679320190825</v>
      </c>
      <c r="W175" s="30">
        <f t="shared" si="106"/>
        <v>195.97838259991909</v>
      </c>
      <c r="X175" s="30">
        <f t="shared" si="106"/>
        <v>108.97161339171986</v>
      </c>
      <c r="Y175" s="30">
        <f t="shared" si="106"/>
        <v>80.789331402193341</v>
      </c>
      <c r="Z175" s="30">
        <f t="shared" si="106"/>
        <v>65.69979387917148</v>
      </c>
      <c r="AA175" s="30">
        <f t="shared" si="106"/>
        <v>81.964912590522772</v>
      </c>
      <c r="AB175" s="30">
        <f t="shared" si="106"/>
        <v>62.462863732139425</v>
      </c>
      <c r="AC175" s="30">
        <f t="shared" si="106"/>
        <v>73.115655165128672</v>
      </c>
      <c r="AD175" s="30">
        <f t="shared" si="106"/>
        <v>68.903513156182584</v>
      </c>
      <c r="AE175" s="30">
        <f t="shared" si="106"/>
        <v>108.43650022793746</v>
      </c>
      <c r="AF175" s="30">
        <f t="shared" si="106"/>
        <v>216.67304813769658</v>
      </c>
      <c r="AG175" s="30">
        <f t="shared" si="106"/>
        <v>253.12363453656667</v>
      </c>
      <c r="AH175" s="30">
        <f t="shared" si="106"/>
        <v>216.46679320190825</v>
      </c>
      <c r="AI175" s="30">
        <f t="shared" si="106"/>
        <v>195.97838259991909</v>
      </c>
      <c r="AJ175" s="30">
        <f t="shared" si="106"/>
        <v>108.97161339171986</v>
      </c>
      <c r="AK175" s="30">
        <f t="shared" si="106"/>
        <v>80.789331402193341</v>
      </c>
      <c r="AL175" s="30">
        <f t="shared" si="106"/>
        <v>65.69979387917148</v>
      </c>
      <c r="AM175" s="30">
        <f t="shared" si="106"/>
        <v>81.964912590522772</v>
      </c>
      <c r="AN175" s="30">
        <f t="shared" si="106"/>
        <v>62.462863732139425</v>
      </c>
      <c r="AO175" s="30">
        <f t="shared" si="106"/>
        <v>73.115655165128672</v>
      </c>
      <c r="AP175" s="30">
        <f t="shared" si="106"/>
        <v>68.903513156182584</v>
      </c>
      <c r="AQ175" s="30">
        <f t="shared" si="106"/>
        <v>108.43650022793746</v>
      </c>
      <c r="AR175" s="30">
        <f t="shared" si="106"/>
        <v>216.67304813769658</v>
      </c>
      <c r="AS175" s="30">
        <f t="shared" si="106"/>
        <v>253.12363453656667</v>
      </c>
      <c r="AT175" s="30">
        <f t="shared" si="106"/>
        <v>216.46679320190825</v>
      </c>
      <c r="AU175" s="30">
        <f t="shared" si="106"/>
        <v>195.97838259991909</v>
      </c>
      <c r="AV175" s="30">
        <f t="shared" si="106"/>
        <v>108.97161339171986</v>
      </c>
      <c r="AW175" s="30">
        <f t="shared" si="106"/>
        <v>80.789331402193341</v>
      </c>
      <c r="AX175" s="30">
        <f t="shared" si="106"/>
        <v>65.69979387917148</v>
      </c>
      <c r="AY175" s="30">
        <f t="shared" si="106"/>
        <v>81.964912590522772</v>
      </c>
      <c r="AZ175" s="30">
        <f t="shared" si="106"/>
        <v>62.462863732139425</v>
      </c>
      <c r="BA175" s="30">
        <f t="shared" si="106"/>
        <v>73.115655165128672</v>
      </c>
      <c r="BB175" s="30">
        <f t="shared" si="106"/>
        <v>68.903513156182584</v>
      </c>
      <c r="BC175" s="30">
        <f t="shared" si="106"/>
        <v>108.43650022793746</v>
      </c>
      <c r="BD175" s="30">
        <f t="shared" si="106"/>
        <v>216.67304813769658</v>
      </c>
      <c r="BE175" s="30">
        <f t="shared" si="106"/>
        <v>253.12363453656667</v>
      </c>
      <c r="BF175" s="30">
        <f t="shared" si="106"/>
        <v>216.46679320190825</v>
      </c>
      <c r="BG175" s="30">
        <f t="shared" si="106"/>
        <v>195.97838259991909</v>
      </c>
      <c r="BH175" s="30">
        <f t="shared" si="106"/>
        <v>108.97161339171986</v>
      </c>
      <c r="BI175" s="30">
        <f t="shared" si="106"/>
        <v>80.789331402193341</v>
      </c>
      <c r="BJ175" s="30">
        <f t="shared" si="106"/>
        <v>65.69979387917148</v>
      </c>
      <c r="BK175" s="30">
        <f t="shared" si="106"/>
        <v>81.964912590522772</v>
      </c>
      <c r="BL175" s="30">
        <f t="shared" si="106"/>
        <v>62.462863732139425</v>
      </c>
      <c r="BM175" s="30">
        <f t="shared" si="106"/>
        <v>73.115655165128672</v>
      </c>
      <c r="BN175" s="30">
        <f t="shared" si="106"/>
        <v>68.903513156182584</v>
      </c>
      <c r="BO175" s="30">
        <f t="shared" si="106"/>
        <v>108.43650022793746</v>
      </c>
      <c r="BP175" s="30">
        <f t="shared" si="106"/>
        <v>216.67304813769658</v>
      </c>
      <c r="BQ175" s="30">
        <f t="shared" ref="BQ175:CH175" si="107">SUM(BQ161:BQ174)</f>
        <v>253.12363453656667</v>
      </c>
      <c r="BR175" s="30">
        <f t="shared" si="107"/>
        <v>216.46679320190825</v>
      </c>
      <c r="BS175" s="30">
        <f t="shared" si="107"/>
        <v>195.97838259991909</v>
      </c>
      <c r="BT175" s="30">
        <f t="shared" si="107"/>
        <v>108.97161339171986</v>
      </c>
      <c r="BU175" s="30">
        <f t="shared" si="107"/>
        <v>80.789331402193341</v>
      </c>
      <c r="BV175" s="30">
        <f t="shared" si="107"/>
        <v>65.69979387917148</v>
      </c>
      <c r="BW175" s="30">
        <f t="shared" si="107"/>
        <v>81.964912590522772</v>
      </c>
      <c r="BX175" s="30">
        <f t="shared" si="107"/>
        <v>62.462863732139425</v>
      </c>
      <c r="BY175" s="30">
        <f t="shared" si="107"/>
        <v>73.115655165128672</v>
      </c>
      <c r="BZ175" s="30">
        <f t="shared" si="107"/>
        <v>68.903513156182584</v>
      </c>
      <c r="CA175" s="30">
        <f t="shared" si="107"/>
        <v>108.43650022793746</v>
      </c>
      <c r="CB175" s="30">
        <f t="shared" si="107"/>
        <v>216.67304813769658</v>
      </c>
      <c r="CC175" s="30">
        <f t="shared" si="107"/>
        <v>253.12363453656667</v>
      </c>
      <c r="CD175" s="30">
        <f t="shared" si="107"/>
        <v>216.46679320190825</v>
      </c>
      <c r="CE175" s="30">
        <f t="shared" si="107"/>
        <v>195.97838259991909</v>
      </c>
      <c r="CF175" s="30">
        <f t="shared" si="107"/>
        <v>108.97161339171986</v>
      </c>
      <c r="CG175" s="30">
        <f t="shared" si="107"/>
        <v>80.789331402193341</v>
      </c>
      <c r="CH175" s="34">
        <f t="shared" si="107"/>
        <v>65.69979387917148</v>
      </c>
    </row>
    <row r="176" spans="1:86" ht="16.5" hidden="1" customHeight="1" thickBot="1" x14ac:dyDescent="0.35">
      <c r="A176" s="552"/>
      <c r="B176" s="162" t="s">
        <v>150</v>
      </c>
      <c r="C176" s="31">
        <f>C175</f>
        <v>0</v>
      </c>
      <c r="D176" s="31">
        <f>C176+D175</f>
        <v>9.8463084032707382</v>
      </c>
      <c r="E176" s="31">
        <f t="shared" ref="E176:BP176" si="108">D176+E175</f>
        <v>28.057125580762239</v>
      </c>
      <c r="F176" s="31">
        <f t="shared" si="108"/>
        <v>71.139008492673952</v>
      </c>
      <c r="G176" s="31">
        <f t="shared" si="108"/>
        <v>173.11962418354733</v>
      </c>
      <c r="H176" s="31">
        <f t="shared" si="108"/>
        <v>376.89280762503608</v>
      </c>
      <c r="I176" s="31">
        <f t="shared" si="108"/>
        <v>622.48144723491725</v>
      </c>
      <c r="J176" s="31">
        <f t="shared" si="108"/>
        <v>838.94824043682547</v>
      </c>
      <c r="K176" s="31">
        <f t="shared" si="108"/>
        <v>1034.9266230367446</v>
      </c>
      <c r="L176" s="31">
        <f t="shared" si="108"/>
        <v>1143.8982364284643</v>
      </c>
      <c r="M176" s="31">
        <f t="shared" si="108"/>
        <v>1224.6875678306576</v>
      </c>
      <c r="N176" s="31">
        <f t="shared" si="108"/>
        <v>1290.3873617098291</v>
      </c>
      <c r="O176" s="31">
        <f t="shared" si="108"/>
        <v>1372.3522743003518</v>
      </c>
      <c r="P176" s="31">
        <f t="shared" si="108"/>
        <v>1434.8151380324912</v>
      </c>
      <c r="Q176" s="31">
        <f t="shared" si="108"/>
        <v>1507.9307931976198</v>
      </c>
      <c r="R176" s="31">
        <f t="shared" si="108"/>
        <v>1576.8343063538023</v>
      </c>
      <c r="S176" s="31">
        <f t="shared" si="108"/>
        <v>1685.2708065817396</v>
      </c>
      <c r="T176" s="31">
        <f t="shared" si="108"/>
        <v>1901.9438547194363</v>
      </c>
      <c r="U176" s="31">
        <f t="shared" si="108"/>
        <v>2155.0674892560028</v>
      </c>
      <c r="V176" s="31">
        <f t="shared" si="108"/>
        <v>2371.5342824579111</v>
      </c>
      <c r="W176" s="31">
        <f t="shared" si="108"/>
        <v>2567.5126650578304</v>
      </c>
      <c r="X176" s="31">
        <f t="shared" si="108"/>
        <v>2676.4842784495504</v>
      </c>
      <c r="Y176" s="31">
        <f t="shared" si="108"/>
        <v>2757.2736098517439</v>
      </c>
      <c r="Z176" s="31">
        <f t="shared" si="108"/>
        <v>2822.9734037309154</v>
      </c>
      <c r="AA176" s="31">
        <f t="shared" si="108"/>
        <v>2904.9383163214379</v>
      </c>
      <c r="AB176" s="31">
        <f t="shared" si="108"/>
        <v>2967.4011800535773</v>
      </c>
      <c r="AC176" s="31">
        <f t="shared" si="108"/>
        <v>3040.5168352187061</v>
      </c>
      <c r="AD176" s="31">
        <f t="shared" si="108"/>
        <v>3109.4203483748888</v>
      </c>
      <c r="AE176" s="31">
        <f t="shared" si="108"/>
        <v>3217.8568486028262</v>
      </c>
      <c r="AF176" s="31">
        <f t="shared" si="108"/>
        <v>3434.5298967405229</v>
      </c>
      <c r="AG176" s="31">
        <f t="shared" si="108"/>
        <v>3687.6535312770893</v>
      </c>
      <c r="AH176" s="31">
        <f t="shared" si="108"/>
        <v>3904.1203244789976</v>
      </c>
      <c r="AI176" s="31">
        <f t="shared" si="108"/>
        <v>4100.098707078917</v>
      </c>
      <c r="AJ176" s="31">
        <f t="shared" si="108"/>
        <v>4209.0703204706369</v>
      </c>
      <c r="AK176" s="31">
        <f t="shared" si="108"/>
        <v>4289.85965187283</v>
      </c>
      <c r="AL176" s="31">
        <f t="shared" si="108"/>
        <v>4355.5594457520019</v>
      </c>
      <c r="AM176" s="31">
        <f t="shared" si="108"/>
        <v>4437.5243583425245</v>
      </c>
      <c r="AN176" s="31">
        <f t="shared" si="108"/>
        <v>4499.9872220746638</v>
      </c>
      <c r="AO176" s="31">
        <f t="shared" si="108"/>
        <v>4573.1028772397922</v>
      </c>
      <c r="AP176" s="31">
        <f t="shared" si="108"/>
        <v>4642.0063903959744</v>
      </c>
      <c r="AQ176" s="31">
        <f t="shared" si="108"/>
        <v>4750.4428906239118</v>
      </c>
      <c r="AR176" s="31">
        <f t="shared" si="108"/>
        <v>4967.115938761608</v>
      </c>
      <c r="AS176" s="31">
        <f t="shared" si="108"/>
        <v>5220.2395732981749</v>
      </c>
      <c r="AT176" s="31">
        <f t="shared" si="108"/>
        <v>5436.7063665000833</v>
      </c>
      <c r="AU176" s="31">
        <f t="shared" si="108"/>
        <v>5632.6847491000026</v>
      </c>
      <c r="AV176" s="31">
        <f t="shared" si="108"/>
        <v>5741.6563624917226</v>
      </c>
      <c r="AW176" s="31">
        <f t="shared" si="108"/>
        <v>5822.4456938939156</v>
      </c>
      <c r="AX176" s="31">
        <f t="shared" si="108"/>
        <v>5888.1454877730876</v>
      </c>
      <c r="AY176" s="31">
        <f t="shared" si="108"/>
        <v>5970.1104003636101</v>
      </c>
      <c r="AZ176" s="31">
        <f t="shared" si="108"/>
        <v>6032.5732640957494</v>
      </c>
      <c r="BA176" s="31">
        <f t="shared" si="108"/>
        <v>6105.6889192608778</v>
      </c>
      <c r="BB176" s="31">
        <f t="shared" si="108"/>
        <v>6174.5924324170601</v>
      </c>
      <c r="BC176" s="31">
        <f t="shared" si="108"/>
        <v>6283.0289326449974</v>
      </c>
      <c r="BD176" s="31">
        <f t="shared" si="108"/>
        <v>6499.7019807826937</v>
      </c>
      <c r="BE176" s="31">
        <f t="shared" si="108"/>
        <v>6752.8256153192606</v>
      </c>
      <c r="BF176" s="31">
        <f t="shared" si="108"/>
        <v>6969.2924085211689</v>
      </c>
      <c r="BG176" s="31">
        <f t="shared" si="108"/>
        <v>7165.2707911210882</v>
      </c>
      <c r="BH176" s="31">
        <f t="shared" si="108"/>
        <v>7274.2424045128082</v>
      </c>
      <c r="BI176" s="31">
        <f t="shared" si="108"/>
        <v>7355.0317359150013</v>
      </c>
      <c r="BJ176" s="31">
        <f t="shared" si="108"/>
        <v>7420.7315297941732</v>
      </c>
      <c r="BK176" s="31">
        <f t="shared" si="108"/>
        <v>7502.6964423846957</v>
      </c>
      <c r="BL176" s="31">
        <f t="shared" si="108"/>
        <v>7565.1593061168351</v>
      </c>
      <c r="BM176" s="31">
        <f t="shared" si="108"/>
        <v>7638.2749612819634</v>
      </c>
      <c r="BN176" s="31">
        <f t="shared" si="108"/>
        <v>7707.1784744381457</v>
      </c>
      <c r="BO176" s="31">
        <f t="shared" si="108"/>
        <v>7815.6149746660831</v>
      </c>
      <c r="BP176" s="31">
        <f t="shared" si="108"/>
        <v>8032.2880228037793</v>
      </c>
      <c r="BQ176" s="31">
        <f t="shared" ref="BQ176:CH176" si="109">BP176+BQ175</f>
        <v>8285.4116573403462</v>
      </c>
      <c r="BR176" s="31">
        <f t="shared" si="109"/>
        <v>8501.8784505422536</v>
      </c>
      <c r="BS176" s="31">
        <f t="shared" si="109"/>
        <v>8697.856833142172</v>
      </c>
      <c r="BT176" s="31">
        <f t="shared" si="109"/>
        <v>8806.8284465338911</v>
      </c>
      <c r="BU176" s="31">
        <f t="shared" si="109"/>
        <v>8887.6177779360842</v>
      </c>
      <c r="BV176" s="31">
        <f t="shared" si="109"/>
        <v>8953.3175718152561</v>
      </c>
      <c r="BW176" s="31">
        <f t="shared" si="109"/>
        <v>9035.2824844057795</v>
      </c>
      <c r="BX176" s="31">
        <f t="shared" si="109"/>
        <v>9097.7453481379198</v>
      </c>
      <c r="BY176" s="31">
        <f t="shared" si="109"/>
        <v>9170.8610033030491</v>
      </c>
      <c r="BZ176" s="31">
        <f t="shared" si="109"/>
        <v>9239.7645164592323</v>
      </c>
      <c r="CA176" s="31">
        <f t="shared" si="109"/>
        <v>9348.2010166871696</v>
      </c>
      <c r="CB176" s="31">
        <f t="shared" si="109"/>
        <v>9564.8740648248659</v>
      </c>
      <c r="CC176" s="31">
        <f t="shared" si="109"/>
        <v>9817.9976993614328</v>
      </c>
      <c r="CD176" s="31">
        <f t="shared" si="109"/>
        <v>10034.46449256334</v>
      </c>
      <c r="CE176" s="31">
        <f t="shared" si="109"/>
        <v>10230.442875163259</v>
      </c>
      <c r="CF176" s="31">
        <f t="shared" si="109"/>
        <v>10339.414488554978</v>
      </c>
      <c r="CG176" s="31">
        <f t="shared" si="109"/>
        <v>10420.203819957171</v>
      </c>
      <c r="CH176" s="35">
        <f t="shared" si="109"/>
        <v>10485.903613836343</v>
      </c>
    </row>
    <row r="177" spans="1:86" s="131" customFormat="1" hidden="1" x14ac:dyDescent="0.3">
      <c r="A177" s="122"/>
      <c r="B177" s="122" t="s">
        <v>162</v>
      </c>
      <c r="C177" s="130">
        <f>C156+C175</f>
        <v>0</v>
      </c>
      <c r="D177" s="130"/>
      <c r="E177" s="130">
        <f>E156+E175</f>
        <v>184.34647903941865</v>
      </c>
      <c r="F177" s="130">
        <f t="shared" ref="F177:N177" si="110">F156+F175</f>
        <v>445.54649162281044</v>
      </c>
      <c r="G177" s="130">
        <f t="shared" si="110"/>
        <v>891.88595502169062</v>
      </c>
      <c r="H177" s="130">
        <f t="shared" si="110"/>
        <v>1344.2967600545833</v>
      </c>
      <c r="I177" s="130">
        <f t="shared" si="110"/>
        <v>1702.1346543087866</v>
      </c>
      <c r="J177" s="130">
        <f t="shared" si="110"/>
        <v>1449.0362756097468</v>
      </c>
      <c r="K177" s="130">
        <f t="shared" si="110"/>
        <v>1443.04960119767</v>
      </c>
      <c r="L177" s="130">
        <f t="shared" si="110"/>
        <v>924.58190146517757</v>
      </c>
      <c r="M177" s="130">
        <f t="shared" si="110"/>
        <v>743.15673414078083</v>
      </c>
      <c r="N177" s="130">
        <f t="shared" si="110"/>
        <v>744.87112217160598</v>
      </c>
    </row>
    <row r="178" spans="1:86" hidden="1" x14ac:dyDescent="0.3">
      <c r="A178" s="122"/>
      <c r="B178" s="122" t="s">
        <v>163</v>
      </c>
      <c r="C178" s="127">
        <f>C177-C73</f>
        <v>0</v>
      </c>
      <c r="D178" s="127">
        <f t="shared" ref="D178:BO178" si="111">D177-D73</f>
        <v>-92.181063373401557</v>
      </c>
      <c r="E178" s="127">
        <f t="shared" si="111"/>
        <v>0</v>
      </c>
      <c r="F178" s="127">
        <f t="shared" si="111"/>
        <v>4.897299883452888E-3</v>
      </c>
      <c r="G178" s="127">
        <f t="shared" si="111"/>
        <v>-1.0742878077167006E-2</v>
      </c>
      <c r="H178" s="127">
        <f t="shared" si="111"/>
        <v>2.3044183208185132E-3</v>
      </c>
      <c r="I178" s="127">
        <f t="shared" si="111"/>
        <v>-9.2007439691315085E-3</v>
      </c>
      <c r="J178" s="127">
        <f t="shared" si="111"/>
        <v>4.1023093685907952E-3</v>
      </c>
      <c r="K178" s="127">
        <f t="shared" si="111"/>
        <v>-2.3821722902539477E-4</v>
      </c>
      <c r="L178" s="127">
        <f t="shared" si="111"/>
        <v>4.7725685017212527E-3</v>
      </c>
      <c r="M178" s="127">
        <f t="shared" si="111"/>
        <v>-1.0254325170535594E-3</v>
      </c>
      <c r="N178" s="127">
        <f t="shared" si="111"/>
        <v>1.0132380491427284E-2</v>
      </c>
      <c r="O178" s="127">
        <f t="shared" si="111"/>
        <v>-833.90813959389754</v>
      </c>
      <c r="P178" s="127">
        <f t="shared" si="111"/>
        <v>-650.37079430717495</v>
      </c>
      <c r="Q178" s="127">
        <f t="shared" si="111"/>
        <v>-731.99508084339038</v>
      </c>
      <c r="R178" s="127">
        <f t="shared" si="111"/>
        <v>-712.58215823172134</v>
      </c>
      <c r="S178" s="127">
        <f t="shared" si="111"/>
        <v>-948.35823288484198</v>
      </c>
      <c r="T178" s="127">
        <f t="shared" si="111"/>
        <v>-1429.3950380421384</v>
      </c>
      <c r="U178" s="127">
        <f t="shared" si="111"/>
        <v>-1754.3679535806236</v>
      </c>
      <c r="V178" s="127">
        <f t="shared" si="111"/>
        <v>-1449.0321733003782</v>
      </c>
      <c r="W178" s="127">
        <f t="shared" si="111"/>
        <v>-1443.049839414899</v>
      </c>
      <c r="X178" s="127">
        <f t="shared" si="111"/>
        <v>-924.57712889667584</v>
      </c>
      <c r="Y178" s="127">
        <f t="shared" si="111"/>
        <v>-743.15775957329788</v>
      </c>
      <c r="Z178" s="127">
        <f t="shared" si="111"/>
        <v>-744.86098979111455</v>
      </c>
      <c r="AA178" s="127">
        <f t="shared" si="111"/>
        <v>-833.90813959389754</v>
      </c>
      <c r="AB178" s="127">
        <f t="shared" si="111"/>
        <v>-650.37079430717495</v>
      </c>
      <c r="AC178" s="127">
        <f t="shared" si="111"/>
        <v>-731.99508084339038</v>
      </c>
      <c r="AD178" s="127">
        <f t="shared" si="111"/>
        <v>-712.58215823172134</v>
      </c>
      <c r="AE178" s="127">
        <f t="shared" si="111"/>
        <v>-948.35823288484198</v>
      </c>
      <c r="AF178" s="127">
        <f t="shared" si="111"/>
        <v>-1429.3950380421384</v>
      </c>
      <c r="AG178" s="127">
        <f t="shared" si="111"/>
        <v>-1754.3679535806236</v>
      </c>
      <c r="AH178" s="127">
        <f t="shared" si="111"/>
        <v>-1449.0321733003782</v>
      </c>
      <c r="AI178" s="127">
        <f t="shared" si="111"/>
        <v>-1443.049839414899</v>
      </c>
      <c r="AJ178" s="127">
        <f t="shared" si="111"/>
        <v>-924.57712889667584</v>
      </c>
      <c r="AK178" s="127">
        <f t="shared" si="111"/>
        <v>-743.15775957329788</v>
      </c>
      <c r="AL178" s="127">
        <f t="shared" si="111"/>
        <v>-744.86098979111455</v>
      </c>
      <c r="AM178" s="127">
        <f t="shared" si="111"/>
        <v>-833.90813959389754</v>
      </c>
      <c r="AN178" s="127">
        <f t="shared" si="111"/>
        <v>-650.37079430717495</v>
      </c>
      <c r="AO178" s="127">
        <f t="shared" si="111"/>
        <v>-731.99508084339038</v>
      </c>
      <c r="AP178" s="127">
        <f t="shared" si="111"/>
        <v>-712.58215823172134</v>
      </c>
      <c r="AQ178" s="127">
        <f t="shared" si="111"/>
        <v>-948.35823288484198</v>
      </c>
      <c r="AR178" s="127">
        <f t="shared" si="111"/>
        <v>-1429.3950380421384</v>
      </c>
      <c r="AS178" s="127">
        <f t="shared" si="111"/>
        <v>-1754.3679535806236</v>
      </c>
      <c r="AT178" s="127">
        <f t="shared" si="111"/>
        <v>-1449.0321733003782</v>
      </c>
      <c r="AU178" s="127">
        <f t="shared" si="111"/>
        <v>-1443.049839414899</v>
      </c>
      <c r="AV178" s="127">
        <f t="shared" si="111"/>
        <v>-924.57712889667584</v>
      </c>
      <c r="AW178" s="127">
        <f t="shared" si="111"/>
        <v>-743.15775957329788</v>
      </c>
      <c r="AX178" s="127">
        <f t="shared" si="111"/>
        <v>-744.86098979111455</v>
      </c>
      <c r="AY178" s="127">
        <f t="shared" si="111"/>
        <v>-833.90813959389754</v>
      </c>
      <c r="AZ178" s="127">
        <f t="shared" si="111"/>
        <v>-650.37079430717495</v>
      </c>
      <c r="BA178" s="127">
        <f t="shared" si="111"/>
        <v>-731.99508084339038</v>
      </c>
      <c r="BB178" s="127">
        <f t="shared" si="111"/>
        <v>-712.58215823172134</v>
      </c>
      <c r="BC178" s="127">
        <f t="shared" si="111"/>
        <v>-948.35823288484198</v>
      </c>
      <c r="BD178" s="127">
        <f t="shared" si="111"/>
        <v>-1429.3950380421384</v>
      </c>
      <c r="BE178" s="127">
        <f t="shared" si="111"/>
        <v>-1754.3679535806236</v>
      </c>
      <c r="BF178" s="127">
        <f t="shared" si="111"/>
        <v>-1449.0321733003782</v>
      </c>
      <c r="BG178" s="127">
        <f t="shared" si="111"/>
        <v>-1443.049839414899</v>
      </c>
      <c r="BH178" s="127">
        <f t="shared" si="111"/>
        <v>-924.57712889667584</v>
      </c>
      <c r="BI178" s="127">
        <f t="shared" si="111"/>
        <v>-743.15775957329788</v>
      </c>
      <c r="BJ178" s="127">
        <f t="shared" si="111"/>
        <v>-744.86098979111455</v>
      </c>
      <c r="BK178" s="127">
        <f t="shared" si="111"/>
        <v>-833.90813959389754</v>
      </c>
      <c r="BL178" s="127">
        <f t="shared" si="111"/>
        <v>-650.37079430717495</v>
      </c>
      <c r="BM178" s="127">
        <f t="shared" si="111"/>
        <v>-731.99508084339038</v>
      </c>
      <c r="BN178" s="127">
        <f t="shared" si="111"/>
        <v>-712.58215823172134</v>
      </c>
      <c r="BO178" s="127">
        <f t="shared" si="111"/>
        <v>-948.35823288484198</v>
      </c>
      <c r="BP178" s="127">
        <f t="shared" ref="BP178:CH178" si="112">BP177-BP73</f>
        <v>-1429.3950380421384</v>
      </c>
      <c r="BQ178" s="127">
        <f t="shared" si="112"/>
        <v>-1754.3679535806236</v>
      </c>
      <c r="BR178" s="127">
        <f t="shared" si="112"/>
        <v>-1449.0321733003782</v>
      </c>
      <c r="BS178" s="127">
        <f t="shared" si="112"/>
        <v>-1443.049839414899</v>
      </c>
      <c r="BT178" s="127">
        <f t="shared" si="112"/>
        <v>-924.57712889667584</v>
      </c>
      <c r="BU178" s="127">
        <f t="shared" si="112"/>
        <v>-743.15775957329788</v>
      </c>
      <c r="BV178" s="127">
        <f t="shared" si="112"/>
        <v>-744.86098979111455</v>
      </c>
      <c r="BW178" s="127">
        <f t="shared" si="112"/>
        <v>-833.90813959389754</v>
      </c>
      <c r="BX178" s="127">
        <f t="shared" si="112"/>
        <v>-650.37079430717495</v>
      </c>
      <c r="BY178" s="127">
        <f t="shared" si="112"/>
        <v>-731.99508084339038</v>
      </c>
      <c r="BZ178" s="127">
        <f t="shared" si="112"/>
        <v>-712.58215823172134</v>
      </c>
      <c r="CA178" s="127">
        <f t="shared" si="112"/>
        <v>-948.35823288484198</v>
      </c>
      <c r="CB178" s="127">
        <f t="shared" si="112"/>
        <v>-1429.3950380421384</v>
      </c>
      <c r="CC178" s="127">
        <f t="shared" si="112"/>
        <v>-1754.3679535806236</v>
      </c>
      <c r="CD178" s="127">
        <f t="shared" si="112"/>
        <v>-1449.0321733003782</v>
      </c>
      <c r="CE178" s="127">
        <f t="shared" si="112"/>
        <v>-1443.049839414899</v>
      </c>
      <c r="CF178" s="127">
        <f t="shared" si="112"/>
        <v>-924.57712889667584</v>
      </c>
      <c r="CG178" s="127">
        <f t="shared" si="112"/>
        <v>-743.15775957329788</v>
      </c>
      <c r="CH178" s="127">
        <f t="shared" si="112"/>
        <v>-744.86098979111455</v>
      </c>
    </row>
    <row r="179" spans="1:86" ht="15" hidden="1" thickBot="1" x14ac:dyDescent="0.35">
      <c r="A179" s="122"/>
      <c r="B179" s="122"/>
      <c r="C179" s="127"/>
      <c r="D179" s="127"/>
      <c r="E179" s="127"/>
      <c r="F179" s="127"/>
      <c r="G179" s="127"/>
      <c r="H179" s="127"/>
      <c r="I179" s="127"/>
      <c r="J179" s="127"/>
      <c r="K179" s="127"/>
      <c r="L179" s="127"/>
      <c r="M179" s="127"/>
      <c r="N179" s="127"/>
    </row>
    <row r="180" spans="1:86" ht="15" hidden="1" thickBot="1" x14ac:dyDescent="0.35">
      <c r="A180" s="122"/>
      <c r="B180" s="336" t="s">
        <v>44</v>
      </c>
      <c r="C180" s="345">
        <v>43831</v>
      </c>
      <c r="D180" s="345">
        <v>43862</v>
      </c>
      <c r="E180" s="345">
        <v>43891</v>
      </c>
      <c r="F180" s="345">
        <v>43922</v>
      </c>
      <c r="G180" s="345">
        <v>43952</v>
      </c>
      <c r="H180" s="345">
        <v>43983</v>
      </c>
      <c r="I180" s="345">
        <v>44013</v>
      </c>
      <c r="J180" s="345">
        <v>44044</v>
      </c>
      <c r="K180" s="345">
        <v>44075</v>
      </c>
      <c r="L180" s="345">
        <v>44105</v>
      </c>
      <c r="M180" s="345">
        <v>44136</v>
      </c>
      <c r="N180" s="345">
        <v>44166</v>
      </c>
      <c r="O180" s="345">
        <v>44197</v>
      </c>
      <c r="P180" s="345">
        <v>44228</v>
      </c>
      <c r="Q180" s="345">
        <v>44256</v>
      </c>
      <c r="R180" s="345">
        <v>44287</v>
      </c>
      <c r="S180" s="345">
        <v>44317</v>
      </c>
      <c r="T180" s="345">
        <v>44348</v>
      </c>
      <c r="U180" s="345">
        <v>44378</v>
      </c>
      <c r="V180" s="345">
        <v>44409</v>
      </c>
      <c r="W180" s="345">
        <v>44440</v>
      </c>
      <c r="X180" s="345">
        <v>44470</v>
      </c>
      <c r="Y180" s="345">
        <v>44501</v>
      </c>
      <c r="Z180" s="345">
        <v>44531</v>
      </c>
      <c r="AA180" s="345">
        <v>44562</v>
      </c>
      <c r="AB180" s="345">
        <v>44593</v>
      </c>
      <c r="AC180" s="345">
        <v>44621</v>
      </c>
      <c r="AD180" s="345">
        <v>44652</v>
      </c>
      <c r="AE180" s="345">
        <v>44682</v>
      </c>
      <c r="AF180" s="345">
        <v>44713</v>
      </c>
      <c r="AG180" s="345">
        <v>44743</v>
      </c>
      <c r="AH180" s="345">
        <v>44774</v>
      </c>
      <c r="AI180" s="345">
        <v>44805</v>
      </c>
      <c r="AJ180" s="345">
        <v>44835</v>
      </c>
      <c r="AK180" s="345">
        <v>44866</v>
      </c>
      <c r="AL180" s="345">
        <v>44896</v>
      </c>
      <c r="AM180" s="345">
        <v>44927</v>
      </c>
      <c r="AN180" s="345">
        <v>44958</v>
      </c>
      <c r="AO180" s="345">
        <v>44986</v>
      </c>
      <c r="AP180" s="345">
        <v>45017</v>
      </c>
      <c r="AQ180" s="345">
        <v>45047</v>
      </c>
      <c r="AR180" s="345">
        <v>45078</v>
      </c>
      <c r="AS180" s="345">
        <v>45108</v>
      </c>
      <c r="AT180" s="345">
        <v>45139</v>
      </c>
      <c r="AU180" s="345">
        <v>45170</v>
      </c>
      <c r="AV180" s="345">
        <v>45200</v>
      </c>
      <c r="AW180" s="345">
        <v>45231</v>
      </c>
      <c r="AX180" s="345">
        <v>45261</v>
      </c>
      <c r="AY180" s="345">
        <v>45292</v>
      </c>
      <c r="AZ180" s="345">
        <v>45323</v>
      </c>
      <c r="BA180" s="345">
        <v>45352</v>
      </c>
      <c r="BB180" s="345">
        <v>45383</v>
      </c>
      <c r="BC180" s="345">
        <v>45413</v>
      </c>
      <c r="BD180" s="345">
        <v>45444</v>
      </c>
      <c r="BE180" s="345">
        <v>45474</v>
      </c>
      <c r="BF180" s="345">
        <v>45505</v>
      </c>
      <c r="BG180" s="345">
        <v>45536</v>
      </c>
      <c r="BH180" s="345">
        <v>45566</v>
      </c>
      <c r="BI180" s="345">
        <v>45597</v>
      </c>
      <c r="BJ180" s="345">
        <v>45627</v>
      </c>
      <c r="BK180" s="345">
        <v>45658</v>
      </c>
      <c r="BL180" s="345">
        <v>45689</v>
      </c>
      <c r="BM180" s="345">
        <v>45717</v>
      </c>
      <c r="BN180" s="345">
        <v>45748</v>
      </c>
      <c r="BO180" s="345">
        <v>45778</v>
      </c>
      <c r="BP180" s="345">
        <v>45809</v>
      </c>
      <c r="BQ180" s="345">
        <v>45839</v>
      </c>
      <c r="BR180" s="345">
        <v>45870</v>
      </c>
      <c r="BS180" s="345">
        <v>45901</v>
      </c>
      <c r="BT180" s="345">
        <v>45931</v>
      </c>
      <c r="BU180" s="345">
        <v>45962</v>
      </c>
      <c r="BV180" s="345">
        <v>45992</v>
      </c>
      <c r="BW180" s="345">
        <v>46023</v>
      </c>
      <c r="BX180" s="345">
        <v>46054</v>
      </c>
      <c r="BY180" s="345">
        <v>46082</v>
      </c>
      <c r="BZ180" s="345">
        <v>46113</v>
      </c>
      <c r="CA180" s="345">
        <v>46143</v>
      </c>
      <c r="CB180" s="345">
        <v>46174</v>
      </c>
      <c r="CC180" s="345">
        <v>46204</v>
      </c>
      <c r="CD180" s="345">
        <v>46235</v>
      </c>
      <c r="CE180" s="345">
        <v>46266</v>
      </c>
      <c r="CF180" s="345">
        <v>46296</v>
      </c>
      <c r="CG180" s="345">
        <v>46327</v>
      </c>
      <c r="CH180" s="346">
        <v>46357</v>
      </c>
    </row>
    <row r="181" spans="1:86" hidden="1" x14ac:dyDescent="0.3">
      <c r="A181" s="122"/>
      <c r="B181" s="323" t="s">
        <v>164</v>
      </c>
      <c r="C181" s="139">
        <f>C156*'YTD PROGRAM SUMMARY'!C39</f>
        <v>0</v>
      </c>
      <c r="D181" s="139">
        <f>D156*'YTD PROGRAM SUMMARY'!D39</f>
        <v>68.363766246071933</v>
      </c>
      <c r="E181" s="139">
        <f>E156*'YTD PROGRAM SUMMARY'!E39</f>
        <v>161.48543484865323</v>
      </c>
      <c r="F181" s="139">
        <f>F156*'YTD PROGRAM SUMMARY'!F39</f>
        <v>376.05556661696869</v>
      </c>
      <c r="G181" s="139">
        <f>G156*'YTD PROGRAM SUMMARY'!G39</f>
        <v>731.42282393753703</v>
      </c>
      <c r="H181" s="139">
        <f>H156*'YTD PROGRAM SUMMARY'!H39</f>
        <v>1132.7307484261728</v>
      </c>
      <c r="I181" s="139">
        <f>I156*'YTD PROGRAM SUMMARY'!I39</f>
        <v>1123.7435331121715</v>
      </c>
      <c r="J181" s="139">
        <f>J156*'YTD PROGRAM SUMMARY'!J39</f>
        <v>1125.5941336928147</v>
      </c>
      <c r="K181" s="139">
        <f>K156*'YTD PROGRAM SUMMARY'!K39</f>
        <v>1050.1398504316955</v>
      </c>
      <c r="L181" s="139">
        <f>L156*'YTD PROGRAM SUMMARY'!L39</f>
        <v>783.93493320411312</v>
      </c>
      <c r="M181" s="139">
        <f>M156*'YTD PROGRAM SUMMARY'!M39</f>
        <v>545.51842717922716</v>
      </c>
      <c r="N181" s="139">
        <f>N156*'YTD PROGRAM SUMMARY'!N39</f>
        <v>636.83917312432663</v>
      </c>
      <c r="O181" s="275">
        <f>O156*'YTD PROGRAM SUMMARY'!O39</f>
        <v>0</v>
      </c>
      <c r="P181" s="275">
        <f>P156*'YTD PROGRAM SUMMARY'!P39</f>
        <v>0</v>
      </c>
      <c r="Q181" s="275">
        <f>Q156*'YTD PROGRAM SUMMARY'!Q39</f>
        <v>0</v>
      </c>
      <c r="R181" s="275">
        <f>R156*'YTD PROGRAM SUMMARY'!R39</f>
        <v>0</v>
      </c>
      <c r="S181" s="275">
        <f>S156*'YTD PROGRAM SUMMARY'!S39</f>
        <v>0</v>
      </c>
      <c r="T181" s="275">
        <f>T156*'YTD PROGRAM SUMMARY'!T39</f>
        <v>0</v>
      </c>
      <c r="U181" s="275">
        <f>U156*'YTD PROGRAM SUMMARY'!U39</f>
        <v>0</v>
      </c>
      <c r="V181" s="275">
        <f>V156*'YTD PROGRAM SUMMARY'!V39</f>
        <v>0</v>
      </c>
      <c r="W181" s="275">
        <f>W156*'YTD PROGRAM SUMMARY'!W39</f>
        <v>0</v>
      </c>
      <c r="X181" s="275">
        <f>X156*'YTD PROGRAM SUMMARY'!X39</f>
        <v>0</v>
      </c>
      <c r="Y181" s="275">
        <f>Y156*'YTD PROGRAM SUMMARY'!Y39</f>
        <v>0</v>
      </c>
      <c r="Z181" s="275">
        <f>Z156*'YTD PROGRAM SUMMARY'!Z39</f>
        <v>0</v>
      </c>
      <c r="AA181" s="275">
        <f>AA156*'YTD PROGRAM SUMMARY'!AA39</f>
        <v>0</v>
      </c>
      <c r="AB181" s="275">
        <f>AB156*'YTD PROGRAM SUMMARY'!AB39</f>
        <v>0</v>
      </c>
      <c r="AC181" s="275">
        <f>AC156*'YTD PROGRAM SUMMARY'!AC39</f>
        <v>0</v>
      </c>
      <c r="AD181" s="275">
        <f>AD156*'YTD PROGRAM SUMMARY'!AD39</f>
        <v>0</v>
      </c>
      <c r="AE181" s="275">
        <f>AE156*'YTD PROGRAM SUMMARY'!AE39</f>
        <v>0</v>
      </c>
      <c r="AF181" s="275">
        <f>AF156*'YTD PROGRAM SUMMARY'!AF39</f>
        <v>0</v>
      </c>
      <c r="AG181" s="275">
        <f>AG156*'YTD PROGRAM SUMMARY'!AG39</f>
        <v>0</v>
      </c>
      <c r="AH181" s="275">
        <f>AH156*'YTD PROGRAM SUMMARY'!AH39</f>
        <v>0</v>
      </c>
      <c r="AI181" s="275">
        <f>AI156*'YTD PROGRAM SUMMARY'!AI39</f>
        <v>0</v>
      </c>
      <c r="AJ181" s="275">
        <f>AJ156*'YTD PROGRAM SUMMARY'!AJ39</f>
        <v>0</v>
      </c>
      <c r="AK181" s="275">
        <f>AK156*'YTD PROGRAM SUMMARY'!AK39</f>
        <v>0</v>
      </c>
      <c r="AL181" s="275">
        <f>AL156*'YTD PROGRAM SUMMARY'!AL39</f>
        <v>0</v>
      </c>
      <c r="AM181" s="275">
        <f>AM156*'YTD PROGRAM SUMMARY'!AM39</f>
        <v>0</v>
      </c>
      <c r="AN181" s="275">
        <f>AN156*'YTD PROGRAM SUMMARY'!AN39</f>
        <v>0</v>
      </c>
      <c r="AO181" s="275">
        <f>AO156*'YTD PROGRAM SUMMARY'!AO39</f>
        <v>0</v>
      </c>
      <c r="AP181" s="275">
        <f>AP156*'YTD PROGRAM SUMMARY'!AP39</f>
        <v>0</v>
      </c>
      <c r="AQ181" s="275">
        <f>AQ156*'YTD PROGRAM SUMMARY'!AQ39</f>
        <v>0</v>
      </c>
      <c r="AR181" s="275">
        <f>AR156*'YTD PROGRAM SUMMARY'!AR39</f>
        <v>0</v>
      </c>
      <c r="AS181" s="275">
        <f>AS156*'YTD PROGRAM SUMMARY'!AS39</f>
        <v>0</v>
      </c>
      <c r="AT181" s="275">
        <f>AT156*'YTD PROGRAM SUMMARY'!AT39</f>
        <v>0</v>
      </c>
      <c r="AU181" s="275">
        <f>AU156*'YTD PROGRAM SUMMARY'!AU39</f>
        <v>0</v>
      </c>
      <c r="AV181" s="275">
        <f>AV156*'YTD PROGRAM SUMMARY'!AV39</f>
        <v>0</v>
      </c>
      <c r="AW181" s="275">
        <f>AW156*'YTD PROGRAM SUMMARY'!AW39</f>
        <v>0</v>
      </c>
      <c r="AX181" s="275">
        <f>AX156*'YTD PROGRAM SUMMARY'!AX39</f>
        <v>0</v>
      </c>
      <c r="AY181" s="275">
        <f>AY156*'YTD PROGRAM SUMMARY'!AY39</f>
        <v>0</v>
      </c>
      <c r="AZ181" s="275">
        <f>AZ156*'YTD PROGRAM SUMMARY'!AZ39</f>
        <v>0</v>
      </c>
      <c r="BA181" s="275">
        <f>BA156*'YTD PROGRAM SUMMARY'!BA39</f>
        <v>0</v>
      </c>
      <c r="BB181" s="275">
        <f>BB156*'YTD PROGRAM SUMMARY'!BB39</f>
        <v>0</v>
      </c>
      <c r="BC181" s="275">
        <f>BC156*'YTD PROGRAM SUMMARY'!BC39</f>
        <v>0</v>
      </c>
      <c r="BD181" s="275">
        <f>BD156*'YTD PROGRAM SUMMARY'!BD39</f>
        <v>0</v>
      </c>
      <c r="BE181" s="275">
        <f>BE156*'YTD PROGRAM SUMMARY'!BE39</f>
        <v>0</v>
      </c>
      <c r="BF181" s="275">
        <f>BF156*'YTD PROGRAM SUMMARY'!BF39</f>
        <v>0</v>
      </c>
      <c r="BG181" s="275">
        <f>BG156*'YTD PROGRAM SUMMARY'!BG39</f>
        <v>0</v>
      </c>
      <c r="BH181" s="275">
        <f>BH156*'YTD PROGRAM SUMMARY'!BH39</f>
        <v>0</v>
      </c>
      <c r="BI181" s="275">
        <f>BI156*'YTD PROGRAM SUMMARY'!BI39</f>
        <v>0</v>
      </c>
      <c r="BJ181" s="275">
        <f>BJ156*'YTD PROGRAM SUMMARY'!BJ39</f>
        <v>0</v>
      </c>
      <c r="BK181" s="275">
        <f>BK156*'YTD PROGRAM SUMMARY'!BK39</f>
        <v>0</v>
      </c>
      <c r="BL181" s="275">
        <f>BL156*'YTD PROGRAM SUMMARY'!BL39</f>
        <v>0</v>
      </c>
      <c r="BM181" s="275">
        <f>BM156*'YTD PROGRAM SUMMARY'!BM39</f>
        <v>0</v>
      </c>
      <c r="BN181" s="275">
        <f>BN156*'YTD PROGRAM SUMMARY'!BN39</f>
        <v>0</v>
      </c>
      <c r="BO181" s="275">
        <f>BO156*'YTD PROGRAM SUMMARY'!BO39</f>
        <v>0</v>
      </c>
      <c r="BP181" s="275">
        <f>BP156*'YTD PROGRAM SUMMARY'!BP39</f>
        <v>0</v>
      </c>
      <c r="BQ181" s="275">
        <f>BQ156*'YTD PROGRAM SUMMARY'!BQ39</f>
        <v>0</v>
      </c>
      <c r="BR181" s="275">
        <f>BR156*'YTD PROGRAM SUMMARY'!BR39</f>
        <v>0</v>
      </c>
      <c r="BS181" s="275">
        <f>BS156*'YTD PROGRAM SUMMARY'!BS39</f>
        <v>0</v>
      </c>
      <c r="BT181" s="275">
        <f>BT156*'YTD PROGRAM SUMMARY'!BT39</f>
        <v>0</v>
      </c>
      <c r="BU181" s="275">
        <f>BU156*'YTD PROGRAM SUMMARY'!BU39</f>
        <v>0</v>
      </c>
      <c r="BV181" s="275">
        <f>BV156*'YTD PROGRAM SUMMARY'!BV39</f>
        <v>0</v>
      </c>
      <c r="BW181" s="275">
        <f>BW156*'YTD PROGRAM SUMMARY'!BW39</f>
        <v>0</v>
      </c>
      <c r="BX181" s="275">
        <f>BX156*'YTD PROGRAM SUMMARY'!BX39</f>
        <v>0</v>
      </c>
      <c r="BY181" s="275">
        <f>BY156*'YTD PROGRAM SUMMARY'!BY39</f>
        <v>0</v>
      </c>
      <c r="BZ181" s="275">
        <f>BZ156*'YTD PROGRAM SUMMARY'!BZ39</f>
        <v>0</v>
      </c>
      <c r="CA181" s="275">
        <f>CA156*'YTD PROGRAM SUMMARY'!CA39</f>
        <v>0</v>
      </c>
      <c r="CB181" s="275">
        <f>CB156*'YTD PROGRAM SUMMARY'!CB39</f>
        <v>0</v>
      </c>
      <c r="CC181" s="275">
        <f>CC156*'YTD PROGRAM SUMMARY'!CC39</f>
        <v>0</v>
      </c>
      <c r="CD181" s="275">
        <f>CD156*'YTD PROGRAM SUMMARY'!CD39</f>
        <v>0</v>
      </c>
      <c r="CE181" s="275">
        <f>CE156*'YTD PROGRAM SUMMARY'!CE39</f>
        <v>0</v>
      </c>
      <c r="CF181" s="275">
        <f>CF156*'YTD PROGRAM SUMMARY'!CF39</f>
        <v>0</v>
      </c>
      <c r="CG181" s="275">
        <f>CG156*'YTD PROGRAM SUMMARY'!CG39</f>
        <v>0</v>
      </c>
      <c r="CH181" s="276">
        <f>CH156*'YTD PROGRAM SUMMARY'!CH39</f>
        <v>0</v>
      </c>
    </row>
    <row r="182" spans="1:86" ht="15" hidden="1" thickBot="1" x14ac:dyDescent="0.35">
      <c r="A182" s="122"/>
      <c r="B182" s="310" t="s">
        <v>165</v>
      </c>
      <c r="C182" s="132">
        <f>C175*'YTD PROGRAM SUMMARY'!C39</f>
        <v>0</v>
      </c>
      <c r="D182" s="132">
        <f>D175*'YTD PROGRAM SUMMARY'!D39</f>
        <v>8.1755356691366998</v>
      </c>
      <c r="E182" s="132">
        <f>E175*'YTD PROGRAM SUMMARY'!E39</f>
        <v>17.701086557205151</v>
      </c>
      <c r="F182" s="132">
        <f>F175*'YTD PROGRAM SUMMARY'!F39</f>
        <v>40.254923137856849</v>
      </c>
      <c r="G182" s="132">
        <f>G175*'YTD PROGRAM SUMMARY'!G39</f>
        <v>94.430238917866262</v>
      </c>
      <c r="H182" s="132">
        <f>H175*'YTD PROGRAM SUMMARY'!H39</f>
        <v>202.38086728053995</v>
      </c>
      <c r="I182" s="132">
        <f>I175*'YTD PROGRAM SUMMARY'!I39</f>
        <v>189.47471812242708</v>
      </c>
      <c r="J182" s="132">
        <f>J175*'YTD PROGRAM SUMMARY'!J39</f>
        <v>197.67952723556257</v>
      </c>
      <c r="K182" s="132">
        <f>K175*'YTD PROGRAM SUMMARY'!K39</f>
        <v>165.0304379750969</v>
      </c>
      <c r="L182" s="132">
        <f>L175*'YTD PROGRAM SUMMARY'!L39</f>
        <v>104.7395498984785</v>
      </c>
      <c r="M182" s="132">
        <f>M175*'YTD PROGRAM SUMMARY'!M39</f>
        <v>66.53719494221474</v>
      </c>
      <c r="N182" s="132">
        <f>N175*'YTD PROGRAM SUMMARY'!N39</f>
        <v>61.604783160744532</v>
      </c>
      <c r="O182" s="267">
        <f>O175*'YTD PROGRAM SUMMARY'!O39</f>
        <v>0</v>
      </c>
      <c r="P182" s="267">
        <f>P175*'YTD PROGRAM SUMMARY'!P39</f>
        <v>0</v>
      </c>
      <c r="Q182" s="267">
        <f>Q175*'YTD PROGRAM SUMMARY'!Q39</f>
        <v>0</v>
      </c>
      <c r="R182" s="267">
        <f>R175*'YTD PROGRAM SUMMARY'!R39</f>
        <v>0</v>
      </c>
      <c r="S182" s="267">
        <f>S175*'YTD PROGRAM SUMMARY'!S39</f>
        <v>0</v>
      </c>
      <c r="T182" s="267">
        <f>T175*'YTD PROGRAM SUMMARY'!T39</f>
        <v>0</v>
      </c>
      <c r="U182" s="267">
        <f>U175*'YTD PROGRAM SUMMARY'!U39</f>
        <v>0</v>
      </c>
      <c r="V182" s="267">
        <f>V175*'YTD PROGRAM SUMMARY'!V39</f>
        <v>0</v>
      </c>
      <c r="W182" s="267">
        <f>W175*'YTD PROGRAM SUMMARY'!W39</f>
        <v>0</v>
      </c>
      <c r="X182" s="267">
        <f>X175*'YTD PROGRAM SUMMARY'!X39</f>
        <v>0</v>
      </c>
      <c r="Y182" s="267">
        <f>Y175*'YTD PROGRAM SUMMARY'!Y39</f>
        <v>0</v>
      </c>
      <c r="Z182" s="267">
        <f>Z175*'YTD PROGRAM SUMMARY'!Z39</f>
        <v>0</v>
      </c>
      <c r="AA182" s="267">
        <f>AA175*'YTD PROGRAM SUMMARY'!AA39</f>
        <v>0</v>
      </c>
      <c r="AB182" s="267">
        <f>AB175*'YTD PROGRAM SUMMARY'!AB39</f>
        <v>0</v>
      </c>
      <c r="AC182" s="267">
        <f>AC175*'YTD PROGRAM SUMMARY'!AC39</f>
        <v>0</v>
      </c>
      <c r="AD182" s="267">
        <f>AD175*'YTD PROGRAM SUMMARY'!AD39</f>
        <v>0</v>
      </c>
      <c r="AE182" s="267">
        <f>AE175*'YTD PROGRAM SUMMARY'!AE39</f>
        <v>0</v>
      </c>
      <c r="AF182" s="267">
        <f>AF175*'YTD PROGRAM SUMMARY'!AF39</f>
        <v>0</v>
      </c>
      <c r="AG182" s="267">
        <f>AG175*'YTD PROGRAM SUMMARY'!AG39</f>
        <v>0</v>
      </c>
      <c r="AH182" s="267">
        <f>AH175*'YTD PROGRAM SUMMARY'!AH39</f>
        <v>0</v>
      </c>
      <c r="AI182" s="267">
        <f>AI175*'YTD PROGRAM SUMMARY'!AI39</f>
        <v>0</v>
      </c>
      <c r="AJ182" s="267">
        <f>AJ175*'YTD PROGRAM SUMMARY'!AJ39</f>
        <v>0</v>
      </c>
      <c r="AK182" s="267">
        <f>AK175*'YTD PROGRAM SUMMARY'!AK39</f>
        <v>0</v>
      </c>
      <c r="AL182" s="267">
        <f>AL175*'YTD PROGRAM SUMMARY'!AL39</f>
        <v>0</v>
      </c>
      <c r="AM182" s="267">
        <f>AM175*'YTD PROGRAM SUMMARY'!AM39</f>
        <v>0</v>
      </c>
      <c r="AN182" s="267">
        <f>AN175*'YTD PROGRAM SUMMARY'!AN39</f>
        <v>0</v>
      </c>
      <c r="AO182" s="267">
        <f>AO175*'YTD PROGRAM SUMMARY'!AO39</f>
        <v>0</v>
      </c>
      <c r="AP182" s="267">
        <f>AP175*'YTD PROGRAM SUMMARY'!AP39</f>
        <v>0</v>
      </c>
      <c r="AQ182" s="267">
        <f>AQ175*'YTD PROGRAM SUMMARY'!AQ39</f>
        <v>0</v>
      </c>
      <c r="AR182" s="267">
        <f>AR175*'YTD PROGRAM SUMMARY'!AR39</f>
        <v>0</v>
      </c>
      <c r="AS182" s="267">
        <f>AS175*'YTD PROGRAM SUMMARY'!AS39</f>
        <v>0</v>
      </c>
      <c r="AT182" s="267">
        <f>AT175*'YTD PROGRAM SUMMARY'!AT39</f>
        <v>0</v>
      </c>
      <c r="AU182" s="267">
        <f>AU175*'YTD PROGRAM SUMMARY'!AU39</f>
        <v>0</v>
      </c>
      <c r="AV182" s="267">
        <f>AV175*'YTD PROGRAM SUMMARY'!AV39</f>
        <v>0</v>
      </c>
      <c r="AW182" s="267">
        <f>AW175*'YTD PROGRAM SUMMARY'!AW39</f>
        <v>0</v>
      </c>
      <c r="AX182" s="267">
        <f>AX175*'YTD PROGRAM SUMMARY'!AX39</f>
        <v>0</v>
      </c>
      <c r="AY182" s="267">
        <f>AY175*'YTD PROGRAM SUMMARY'!AY39</f>
        <v>0</v>
      </c>
      <c r="AZ182" s="267">
        <f>AZ175*'YTD PROGRAM SUMMARY'!AZ39</f>
        <v>0</v>
      </c>
      <c r="BA182" s="267">
        <f>BA175*'YTD PROGRAM SUMMARY'!BA39</f>
        <v>0</v>
      </c>
      <c r="BB182" s="267">
        <f>BB175*'YTD PROGRAM SUMMARY'!BB39</f>
        <v>0</v>
      </c>
      <c r="BC182" s="267">
        <f>BC175*'YTD PROGRAM SUMMARY'!BC39</f>
        <v>0</v>
      </c>
      <c r="BD182" s="267">
        <f>BD175*'YTD PROGRAM SUMMARY'!BD39</f>
        <v>0</v>
      </c>
      <c r="BE182" s="267">
        <f>BE175*'YTD PROGRAM SUMMARY'!BE39</f>
        <v>0</v>
      </c>
      <c r="BF182" s="267">
        <f>BF175*'YTD PROGRAM SUMMARY'!BF39</f>
        <v>0</v>
      </c>
      <c r="BG182" s="267">
        <f>BG175*'YTD PROGRAM SUMMARY'!BG39</f>
        <v>0</v>
      </c>
      <c r="BH182" s="267">
        <f>BH175*'YTD PROGRAM SUMMARY'!BH39</f>
        <v>0</v>
      </c>
      <c r="BI182" s="267">
        <f>BI175*'YTD PROGRAM SUMMARY'!BI39</f>
        <v>0</v>
      </c>
      <c r="BJ182" s="267">
        <f>BJ175*'YTD PROGRAM SUMMARY'!BJ39</f>
        <v>0</v>
      </c>
      <c r="BK182" s="267">
        <f>BK175*'YTD PROGRAM SUMMARY'!BK39</f>
        <v>0</v>
      </c>
      <c r="BL182" s="267">
        <f>BL175*'YTD PROGRAM SUMMARY'!BL39</f>
        <v>0</v>
      </c>
      <c r="BM182" s="267">
        <f>BM175*'YTD PROGRAM SUMMARY'!BM39</f>
        <v>0</v>
      </c>
      <c r="BN182" s="267">
        <f>BN175*'YTD PROGRAM SUMMARY'!BN39</f>
        <v>0</v>
      </c>
      <c r="BO182" s="267">
        <f>BO175*'YTD PROGRAM SUMMARY'!BO39</f>
        <v>0</v>
      </c>
      <c r="BP182" s="267">
        <f>BP175*'YTD PROGRAM SUMMARY'!BP39</f>
        <v>0</v>
      </c>
      <c r="BQ182" s="267">
        <f>BQ175*'YTD PROGRAM SUMMARY'!BQ39</f>
        <v>0</v>
      </c>
      <c r="BR182" s="267">
        <f>BR175*'YTD PROGRAM SUMMARY'!BR39</f>
        <v>0</v>
      </c>
      <c r="BS182" s="267">
        <f>BS175*'YTD PROGRAM SUMMARY'!BS39</f>
        <v>0</v>
      </c>
      <c r="BT182" s="267">
        <f>BT175*'YTD PROGRAM SUMMARY'!BT39</f>
        <v>0</v>
      </c>
      <c r="BU182" s="267">
        <f>BU175*'YTD PROGRAM SUMMARY'!BU39</f>
        <v>0</v>
      </c>
      <c r="BV182" s="267">
        <f>BV175*'YTD PROGRAM SUMMARY'!BV39</f>
        <v>0</v>
      </c>
      <c r="BW182" s="267">
        <f>BW175*'YTD PROGRAM SUMMARY'!BW39</f>
        <v>0</v>
      </c>
      <c r="BX182" s="267">
        <f>BX175*'YTD PROGRAM SUMMARY'!BX39</f>
        <v>0</v>
      </c>
      <c r="BY182" s="267">
        <f>BY175*'YTD PROGRAM SUMMARY'!BY39</f>
        <v>0</v>
      </c>
      <c r="BZ182" s="267">
        <f>BZ175*'YTD PROGRAM SUMMARY'!BZ39</f>
        <v>0</v>
      </c>
      <c r="CA182" s="267">
        <f>CA175*'YTD PROGRAM SUMMARY'!CA39</f>
        <v>0</v>
      </c>
      <c r="CB182" s="267">
        <f>CB175*'YTD PROGRAM SUMMARY'!CB39</f>
        <v>0</v>
      </c>
      <c r="CC182" s="267">
        <f>CC175*'YTD PROGRAM SUMMARY'!CC39</f>
        <v>0</v>
      </c>
      <c r="CD182" s="267">
        <f>CD175*'YTD PROGRAM SUMMARY'!CD39</f>
        <v>0</v>
      </c>
      <c r="CE182" s="267">
        <f>CE175*'YTD PROGRAM SUMMARY'!CE39</f>
        <v>0</v>
      </c>
      <c r="CF182" s="267">
        <f>CF175*'YTD PROGRAM SUMMARY'!CF39</f>
        <v>0</v>
      </c>
      <c r="CG182" s="267">
        <f>CG175*'YTD PROGRAM SUMMARY'!CG39</f>
        <v>0</v>
      </c>
      <c r="CH182" s="268">
        <f>CH175*'YTD PROGRAM SUMMARY'!CH39</f>
        <v>0</v>
      </c>
    </row>
    <row r="183" spans="1:86" hidden="1" x14ac:dyDescent="0.3">
      <c r="A183" s="122"/>
      <c r="B183" s="323" t="s">
        <v>166</v>
      </c>
      <c r="C183" s="133">
        <f>IFERROR(C181/C73,0)</f>
        <v>0</v>
      </c>
      <c r="D183" s="133">
        <f t="shared" ref="D183:BO183" si="113">IFERROR(D181/D73,0)</f>
        <v>0.74162483859779382</v>
      </c>
      <c r="E183" s="133">
        <f t="shared" si="113"/>
        <v>0.87598871261394096</v>
      </c>
      <c r="F183" s="133">
        <f t="shared" si="113"/>
        <v>0.84404143498307127</v>
      </c>
      <c r="G183" s="133">
        <f t="shared" si="113"/>
        <v>0.82007571690744729</v>
      </c>
      <c r="H183" s="133">
        <f t="shared" si="113"/>
        <v>0.84262100738193157</v>
      </c>
      <c r="I183" s="133">
        <f t="shared" si="113"/>
        <v>0.66019304406991064</v>
      </c>
      <c r="J183" s="133">
        <f t="shared" si="113"/>
        <v>0.77679029798842414</v>
      </c>
      <c r="K183" s="133">
        <f t="shared" si="113"/>
        <v>0.72772250947166639</v>
      </c>
      <c r="L183" s="133">
        <f t="shared" si="113"/>
        <v>0.84788484238151651</v>
      </c>
      <c r="M183" s="133">
        <f t="shared" si="113"/>
        <v>0.73405467432978144</v>
      </c>
      <c r="N183" s="133">
        <f t="shared" si="113"/>
        <v>0.85497721300040019</v>
      </c>
      <c r="O183" s="269">
        <f t="shared" si="113"/>
        <v>0</v>
      </c>
      <c r="P183" s="269">
        <f t="shared" si="113"/>
        <v>0</v>
      </c>
      <c r="Q183" s="269">
        <f t="shared" si="113"/>
        <v>0</v>
      </c>
      <c r="R183" s="269">
        <f t="shared" si="113"/>
        <v>0</v>
      </c>
      <c r="S183" s="269">
        <f t="shared" si="113"/>
        <v>0</v>
      </c>
      <c r="T183" s="269">
        <f t="shared" si="113"/>
        <v>0</v>
      </c>
      <c r="U183" s="269">
        <f t="shared" si="113"/>
        <v>0</v>
      </c>
      <c r="V183" s="269">
        <f t="shared" si="113"/>
        <v>0</v>
      </c>
      <c r="W183" s="269">
        <f t="shared" si="113"/>
        <v>0</v>
      </c>
      <c r="X183" s="269">
        <f t="shared" si="113"/>
        <v>0</v>
      </c>
      <c r="Y183" s="269">
        <f t="shared" si="113"/>
        <v>0</v>
      </c>
      <c r="Z183" s="269">
        <f t="shared" si="113"/>
        <v>0</v>
      </c>
      <c r="AA183" s="269">
        <f t="shared" si="113"/>
        <v>0</v>
      </c>
      <c r="AB183" s="269">
        <f t="shared" si="113"/>
        <v>0</v>
      </c>
      <c r="AC183" s="269">
        <f t="shared" si="113"/>
        <v>0</v>
      </c>
      <c r="AD183" s="269">
        <f t="shared" si="113"/>
        <v>0</v>
      </c>
      <c r="AE183" s="269">
        <f t="shared" si="113"/>
        <v>0</v>
      </c>
      <c r="AF183" s="269">
        <f t="shared" si="113"/>
        <v>0</v>
      </c>
      <c r="AG183" s="269">
        <f t="shared" si="113"/>
        <v>0</v>
      </c>
      <c r="AH183" s="269">
        <f t="shared" si="113"/>
        <v>0</v>
      </c>
      <c r="AI183" s="269">
        <f t="shared" si="113"/>
        <v>0</v>
      </c>
      <c r="AJ183" s="269">
        <f t="shared" si="113"/>
        <v>0</v>
      </c>
      <c r="AK183" s="269">
        <f t="shared" si="113"/>
        <v>0</v>
      </c>
      <c r="AL183" s="269">
        <f t="shared" si="113"/>
        <v>0</v>
      </c>
      <c r="AM183" s="269">
        <f t="shared" si="113"/>
        <v>0</v>
      </c>
      <c r="AN183" s="269">
        <f t="shared" si="113"/>
        <v>0</v>
      </c>
      <c r="AO183" s="269">
        <f t="shared" si="113"/>
        <v>0</v>
      </c>
      <c r="AP183" s="269">
        <f t="shared" si="113"/>
        <v>0</v>
      </c>
      <c r="AQ183" s="269">
        <f t="shared" si="113"/>
        <v>0</v>
      </c>
      <c r="AR183" s="269">
        <f t="shared" si="113"/>
        <v>0</v>
      </c>
      <c r="AS183" s="269">
        <f t="shared" si="113"/>
        <v>0</v>
      </c>
      <c r="AT183" s="269">
        <f t="shared" si="113"/>
        <v>0</v>
      </c>
      <c r="AU183" s="269">
        <f t="shared" si="113"/>
        <v>0</v>
      </c>
      <c r="AV183" s="269">
        <f t="shared" si="113"/>
        <v>0</v>
      </c>
      <c r="AW183" s="269">
        <f t="shared" si="113"/>
        <v>0</v>
      </c>
      <c r="AX183" s="269">
        <f t="shared" si="113"/>
        <v>0</v>
      </c>
      <c r="AY183" s="269">
        <f t="shared" si="113"/>
        <v>0</v>
      </c>
      <c r="AZ183" s="269">
        <f t="shared" si="113"/>
        <v>0</v>
      </c>
      <c r="BA183" s="269">
        <f t="shared" si="113"/>
        <v>0</v>
      </c>
      <c r="BB183" s="269">
        <f t="shared" si="113"/>
        <v>0</v>
      </c>
      <c r="BC183" s="269">
        <f t="shared" si="113"/>
        <v>0</v>
      </c>
      <c r="BD183" s="269">
        <f t="shared" si="113"/>
        <v>0</v>
      </c>
      <c r="BE183" s="269">
        <f t="shared" si="113"/>
        <v>0</v>
      </c>
      <c r="BF183" s="269">
        <f t="shared" si="113"/>
        <v>0</v>
      </c>
      <c r="BG183" s="269">
        <f t="shared" si="113"/>
        <v>0</v>
      </c>
      <c r="BH183" s="269">
        <f t="shared" si="113"/>
        <v>0</v>
      </c>
      <c r="BI183" s="269">
        <f t="shared" si="113"/>
        <v>0</v>
      </c>
      <c r="BJ183" s="269">
        <f t="shared" si="113"/>
        <v>0</v>
      </c>
      <c r="BK183" s="269">
        <f t="shared" si="113"/>
        <v>0</v>
      </c>
      <c r="BL183" s="269">
        <f t="shared" si="113"/>
        <v>0</v>
      </c>
      <c r="BM183" s="269">
        <f t="shared" si="113"/>
        <v>0</v>
      </c>
      <c r="BN183" s="269">
        <f t="shared" si="113"/>
        <v>0</v>
      </c>
      <c r="BO183" s="269">
        <f t="shared" si="113"/>
        <v>0</v>
      </c>
      <c r="BP183" s="269">
        <f t="shared" ref="BP183:CH183" si="114">IFERROR(BP181/BP73,0)</f>
        <v>0</v>
      </c>
      <c r="BQ183" s="269">
        <f t="shared" si="114"/>
        <v>0</v>
      </c>
      <c r="BR183" s="269">
        <f t="shared" si="114"/>
        <v>0</v>
      </c>
      <c r="BS183" s="269">
        <f t="shared" si="114"/>
        <v>0</v>
      </c>
      <c r="BT183" s="269">
        <f t="shared" si="114"/>
        <v>0</v>
      </c>
      <c r="BU183" s="269">
        <f t="shared" si="114"/>
        <v>0</v>
      </c>
      <c r="BV183" s="269">
        <f t="shared" si="114"/>
        <v>0</v>
      </c>
      <c r="BW183" s="269">
        <f t="shared" si="114"/>
        <v>0</v>
      </c>
      <c r="BX183" s="269">
        <f t="shared" si="114"/>
        <v>0</v>
      </c>
      <c r="BY183" s="269">
        <f t="shared" si="114"/>
        <v>0</v>
      </c>
      <c r="BZ183" s="269">
        <f t="shared" si="114"/>
        <v>0</v>
      </c>
      <c r="CA183" s="269">
        <f t="shared" si="114"/>
        <v>0</v>
      </c>
      <c r="CB183" s="269">
        <f t="shared" si="114"/>
        <v>0</v>
      </c>
      <c r="CC183" s="269">
        <f t="shared" si="114"/>
        <v>0</v>
      </c>
      <c r="CD183" s="269">
        <f t="shared" si="114"/>
        <v>0</v>
      </c>
      <c r="CE183" s="269">
        <f t="shared" si="114"/>
        <v>0</v>
      </c>
      <c r="CF183" s="269">
        <f t="shared" si="114"/>
        <v>0</v>
      </c>
      <c r="CG183" s="269">
        <f t="shared" si="114"/>
        <v>0</v>
      </c>
      <c r="CH183" s="277">
        <f t="shared" si="114"/>
        <v>0</v>
      </c>
    </row>
    <row r="184" spans="1:86" ht="15" hidden="1" thickBot="1" x14ac:dyDescent="0.35">
      <c r="A184" s="122"/>
      <c r="B184" s="310" t="s">
        <v>167</v>
      </c>
      <c r="C184" s="134">
        <f>IFERROR(C182/C73,0)</f>
        <v>0</v>
      </c>
      <c r="D184" s="134">
        <f t="shared" ref="D184:BO184" si="115">IFERROR(D182/D73,0)</f>
        <v>8.8689969175336239E-2</v>
      </c>
      <c r="E184" s="134">
        <f t="shared" si="115"/>
        <v>9.6020746636664212E-2</v>
      </c>
      <c r="F184" s="134">
        <f t="shared" si="115"/>
        <v>9.0350538873998423E-2</v>
      </c>
      <c r="G184" s="134">
        <f t="shared" si="115"/>
        <v>0.10587575796639896</v>
      </c>
      <c r="H184" s="134">
        <f t="shared" si="115"/>
        <v>0.15054801902366835</v>
      </c>
      <c r="I184" s="134">
        <f t="shared" si="115"/>
        <v>0.11131533774890874</v>
      </c>
      <c r="J184" s="134">
        <f t="shared" si="115"/>
        <v>0.13642176542244688</v>
      </c>
      <c r="K184" s="134">
        <f t="shared" si="115"/>
        <v>0.11436225795362021</v>
      </c>
      <c r="L184" s="134">
        <f t="shared" si="115"/>
        <v>0.11328373439592561</v>
      </c>
      <c r="M184" s="134">
        <f t="shared" si="115"/>
        <v>8.9533068968315269E-2</v>
      </c>
      <c r="N184" s="134">
        <f t="shared" si="115"/>
        <v>8.2706416371759114E-2</v>
      </c>
      <c r="O184" s="270">
        <f t="shared" si="115"/>
        <v>0</v>
      </c>
      <c r="P184" s="270">
        <f t="shared" si="115"/>
        <v>0</v>
      </c>
      <c r="Q184" s="270">
        <f t="shared" si="115"/>
        <v>0</v>
      </c>
      <c r="R184" s="270">
        <f t="shared" si="115"/>
        <v>0</v>
      </c>
      <c r="S184" s="270">
        <f t="shared" si="115"/>
        <v>0</v>
      </c>
      <c r="T184" s="270">
        <f t="shared" si="115"/>
        <v>0</v>
      </c>
      <c r="U184" s="270">
        <f t="shared" si="115"/>
        <v>0</v>
      </c>
      <c r="V184" s="270">
        <f t="shared" si="115"/>
        <v>0</v>
      </c>
      <c r="W184" s="270">
        <f t="shared" si="115"/>
        <v>0</v>
      </c>
      <c r="X184" s="270">
        <f t="shared" si="115"/>
        <v>0</v>
      </c>
      <c r="Y184" s="270">
        <f t="shared" si="115"/>
        <v>0</v>
      </c>
      <c r="Z184" s="270">
        <f t="shared" si="115"/>
        <v>0</v>
      </c>
      <c r="AA184" s="270">
        <f t="shared" si="115"/>
        <v>0</v>
      </c>
      <c r="AB184" s="270">
        <f t="shared" si="115"/>
        <v>0</v>
      </c>
      <c r="AC184" s="270">
        <f t="shared" si="115"/>
        <v>0</v>
      </c>
      <c r="AD184" s="270">
        <f t="shared" si="115"/>
        <v>0</v>
      </c>
      <c r="AE184" s="270">
        <f t="shared" si="115"/>
        <v>0</v>
      </c>
      <c r="AF184" s="270">
        <f t="shared" si="115"/>
        <v>0</v>
      </c>
      <c r="AG184" s="270">
        <f t="shared" si="115"/>
        <v>0</v>
      </c>
      <c r="AH184" s="270">
        <f t="shared" si="115"/>
        <v>0</v>
      </c>
      <c r="AI184" s="270">
        <f t="shared" si="115"/>
        <v>0</v>
      </c>
      <c r="AJ184" s="270">
        <f t="shared" si="115"/>
        <v>0</v>
      </c>
      <c r="AK184" s="270">
        <f t="shared" si="115"/>
        <v>0</v>
      </c>
      <c r="AL184" s="270">
        <f t="shared" si="115"/>
        <v>0</v>
      </c>
      <c r="AM184" s="270">
        <f t="shared" si="115"/>
        <v>0</v>
      </c>
      <c r="AN184" s="270">
        <f t="shared" si="115"/>
        <v>0</v>
      </c>
      <c r="AO184" s="270">
        <f t="shared" si="115"/>
        <v>0</v>
      </c>
      <c r="AP184" s="270">
        <f t="shared" si="115"/>
        <v>0</v>
      </c>
      <c r="AQ184" s="270">
        <f t="shared" si="115"/>
        <v>0</v>
      </c>
      <c r="AR184" s="270">
        <f t="shared" si="115"/>
        <v>0</v>
      </c>
      <c r="AS184" s="270">
        <f t="shared" si="115"/>
        <v>0</v>
      </c>
      <c r="AT184" s="270">
        <f t="shared" si="115"/>
        <v>0</v>
      </c>
      <c r="AU184" s="270">
        <f t="shared" si="115"/>
        <v>0</v>
      </c>
      <c r="AV184" s="270">
        <f t="shared" si="115"/>
        <v>0</v>
      </c>
      <c r="AW184" s="270">
        <f t="shared" si="115"/>
        <v>0</v>
      </c>
      <c r="AX184" s="270">
        <f t="shared" si="115"/>
        <v>0</v>
      </c>
      <c r="AY184" s="270">
        <f t="shared" si="115"/>
        <v>0</v>
      </c>
      <c r="AZ184" s="270">
        <f t="shared" si="115"/>
        <v>0</v>
      </c>
      <c r="BA184" s="270">
        <f t="shared" si="115"/>
        <v>0</v>
      </c>
      <c r="BB184" s="270">
        <f t="shared" si="115"/>
        <v>0</v>
      </c>
      <c r="BC184" s="270">
        <f t="shared" si="115"/>
        <v>0</v>
      </c>
      <c r="BD184" s="270">
        <f t="shared" si="115"/>
        <v>0</v>
      </c>
      <c r="BE184" s="270">
        <f t="shared" si="115"/>
        <v>0</v>
      </c>
      <c r="BF184" s="270">
        <f t="shared" si="115"/>
        <v>0</v>
      </c>
      <c r="BG184" s="270">
        <f t="shared" si="115"/>
        <v>0</v>
      </c>
      <c r="BH184" s="270">
        <f t="shared" si="115"/>
        <v>0</v>
      </c>
      <c r="BI184" s="270">
        <f t="shared" si="115"/>
        <v>0</v>
      </c>
      <c r="BJ184" s="270">
        <f t="shared" si="115"/>
        <v>0</v>
      </c>
      <c r="BK184" s="270">
        <f t="shared" si="115"/>
        <v>0</v>
      </c>
      <c r="BL184" s="270">
        <f t="shared" si="115"/>
        <v>0</v>
      </c>
      <c r="BM184" s="270">
        <f t="shared" si="115"/>
        <v>0</v>
      </c>
      <c r="BN184" s="270">
        <f t="shared" si="115"/>
        <v>0</v>
      </c>
      <c r="BO184" s="270">
        <f t="shared" si="115"/>
        <v>0</v>
      </c>
      <c r="BP184" s="270">
        <f t="shared" ref="BP184:CH184" si="116">IFERROR(BP182/BP73,0)</f>
        <v>0</v>
      </c>
      <c r="BQ184" s="270">
        <f t="shared" si="116"/>
        <v>0</v>
      </c>
      <c r="BR184" s="270">
        <f t="shared" si="116"/>
        <v>0</v>
      </c>
      <c r="BS184" s="270">
        <f t="shared" si="116"/>
        <v>0</v>
      </c>
      <c r="BT184" s="270">
        <f t="shared" si="116"/>
        <v>0</v>
      </c>
      <c r="BU184" s="270">
        <f t="shared" si="116"/>
        <v>0</v>
      </c>
      <c r="BV184" s="270">
        <f t="shared" si="116"/>
        <v>0</v>
      </c>
      <c r="BW184" s="270">
        <f t="shared" si="116"/>
        <v>0</v>
      </c>
      <c r="BX184" s="270">
        <f t="shared" si="116"/>
        <v>0</v>
      </c>
      <c r="BY184" s="270">
        <f t="shared" si="116"/>
        <v>0</v>
      </c>
      <c r="BZ184" s="270">
        <f t="shared" si="116"/>
        <v>0</v>
      </c>
      <c r="CA184" s="270">
        <f t="shared" si="116"/>
        <v>0</v>
      </c>
      <c r="CB184" s="270">
        <f t="shared" si="116"/>
        <v>0</v>
      </c>
      <c r="CC184" s="270">
        <f t="shared" si="116"/>
        <v>0</v>
      </c>
      <c r="CD184" s="270">
        <f t="shared" si="116"/>
        <v>0</v>
      </c>
      <c r="CE184" s="270">
        <f t="shared" si="116"/>
        <v>0</v>
      </c>
      <c r="CF184" s="270">
        <f t="shared" si="116"/>
        <v>0</v>
      </c>
      <c r="CG184" s="270">
        <f t="shared" si="116"/>
        <v>0</v>
      </c>
      <c r="CH184" s="271">
        <f t="shared" si="116"/>
        <v>0</v>
      </c>
    </row>
    <row r="185" spans="1:86" ht="15" hidden="1" thickBot="1" x14ac:dyDescent="0.35">
      <c r="A185" s="122"/>
      <c r="B185" s="338" t="s">
        <v>168</v>
      </c>
      <c r="C185" s="136">
        <f>C183+C184</f>
        <v>0</v>
      </c>
      <c r="D185" s="136">
        <f t="shared" ref="D185:BO185" si="117">D183+D184</f>
        <v>0.83031480777313005</v>
      </c>
      <c r="E185" s="137">
        <f t="shared" si="117"/>
        <v>0.97200945925060522</v>
      </c>
      <c r="F185" s="137">
        <f t="shared" si="117"/>
        <v>0.93439197385706974</v>
      </c>
      <c r="G185" s="137">
        <f t="shared" si="117"/>
        <v>0.92595147487384621</v>
      </c>
      <c r="H185" s="137">
        <f t="shared" si="117"/>
        <v>0.9931690264055999</v>
      </c>
      <c r="I185" s="137">
        <f t="shared" si="117"/>
        <v>0.77150838181881942</v>
      </c>
      <c r="J185" s="137">
        <f t="shared" si="117"/>
        <v>0.91321206341087102</v>
      </c>
      <c r="K185" s="137">
        <f t="shared" si="117"/>
        <v>0.8420847674252866</v>
      </c>
      <c r="L185" s="137">
        <f t="shared" si="117"/>
        <v>0.96116857677744216</v>
      </c>
      <c r="M185" s="137">
        <f t="shared" si="117"/>
        <v>0.8235877432980967</v>
      </c>
      <c r="N185" s="137">
        <f t="shared" si="117"/>
        <v>0.93768362937215932</v>
      </c>
      <c r="O185" s="272">
        <f t="shared" si="117"/>
        <v>0</v>
      </c>
      <c r="P185" s="272">
        <f t="shared" si="117"/>
        <v>0</v>
      </c>
      <c r="Q185" s="273">
        <f t="shared" si="117"/>
        <v>0</v>
      </c>
      <c r="R185" s="273">
        <f t="shared" si="117"/>
        <v>0</v>
      </c>
      <c r="S185" s="273">
        <f t="shared" si="117"/>
        <v>0</v>
      </c>
      <c r="T185" s="273">
        <f t="shared" si="117"/>
        <v>0</v>
      </c>
      <c r="U185" s="273">
        <f t="shared" si="117"/>
        <v>0</v>
      </c>
      <c r="V185" s="273">
        <f t="shared" si="117"/>
        <v>0</v>
      </c>
      <c r="W185" s="273">
        <f t="shared" si="117"/>
        <v>0</v>
      </c>
      <c r="X185" s="273">
        <f t="shared" si="117"/>
        <v>0</v>
      </c>
      <c r="Y185" s="274">
        <f t="shared" si="117"/>
        <v>0</v>
      </c>
      <c r="Z185" s="274">
        <f t="shared" si="117"/>
        <v>0</v>
      </c>
      <c r="AA185" s="272">
        <f t="shared" si="117"/>
        <v>0</v>
      </c>
      <c r="AB185" s="272">
        <f t="shared" si="117"/>
        <v>0</v>
      </c>
      <c r="AC185" s="273">
        <f t="shared" si="117"/>
        <v>0</v>
      </c>
      <c r="AD185" s="273">
        <f t="shared" si="117"/>
        <v>0</v>
      </c>
      <c r="AE185" s="273">
        <f t="shared" si="117"/>
        <v>0</v>
      </c>
      <c r="AF185" s="273">
        <f t="shared" si="117"/>
        <v>0</v>
      </c>
      <c r="AG185" s="273">
        <f t="shared" si="117"/>
        <v>0</v>
      </c>
      <c r="AH185" s="273">
        <f t="shared" si="117"/>
        <v>0</v>
      </c>
      <c r="AI185" s="273">
        <f t="shared" si="117"/>
        <v>0</v>
      </c>
      <c r="AJ185" s="273">
        <f t="shared" si="117"/>
        <v>0</v>
      </c>
      <c r="AK185" s="274">
        <f t="shared" si="117"/>
        <v>0</v>
      </c>
      <c r="AL185" s="274">
        <f t="shared" si="117"/>
        <v>0</v>
      </c>
      <c r="AM185" s="272">
        <f t="shared" si="117"/>
        <v>0</v>
      </c>
      <c r="AN185" s="272">
        <f t="shared" si="117"/>
        <v>0</v>
      </c>
      <c r="AO185" s="273">
        <f t="shared" si="117"/>
        <v>0</v>
      </c>
      <c r="AP185" s="273">
        <f t="shared" si="117"/>
        <v>0</v>
      </c>
      <c r="AQ185" s="273">
        <f t="shared" si="117"/>
        <v>0</v>
      </c>
      <c r="AR185" s="273">
        <f t="shared" si="117"/>
        <v>0</v>
      </c>
      <c r="AS185" s="273">
        <f t="shared" si="117"/>
        <v>0</v>
      </c>
      <c r="AT185" s="273">
        <f t="shared" si="117"/>
        <v>0</v>
      </c>
      <c r="AU185" s="273">
        <f t="shared" si="117"/>
        <v>0</v>
      </c>
      <c r="AV185" s="273">
        <f t="shared" si="117"/>
        <v>0</v>
      </c>
      <c r="AW185" s="274">
        <f t="shared" si="117"/>
        <v>0</v>
      </c>
      <c r="AX185" s="274">
        <f t="shared" si="117"/>
        <v>0</v>
      </c>
      <c r="AY185" s="272">
        <f t="shared" si="117"/>
        <v>0</v>
      </c>
      <c r="AZ185" s="272">
        <f t="shared" si="117"/>
        <v>0</v>
      </c>
      <c r="BA185" s="273">
        <f t="shared" si="117"/>
        <v>0</v>
      </c>
      <c r="BB185" s="273">
        <f t="shared" si="117"/>
        <v>0</v>
      </c>
      <c r="BC185" s="273">
        <f t="shared" si="117"/>
        <v>0</v>
      </c>
      <c r="BD185" s="273">
        <f t="shared" si="117"/>
        <v>0</v>
      </c>
      <c r="BE185" s="273">
        <f t="shared" si="117"/>
        <v>0</v>
      </c>
      <c r="BF185" s="273">
        <f t="shared" si="117"/>
        <v>0</v>
      </c>
      <c r="BG185" s="273">
        <f t="shared" si="117"/>
        <v>0</v>
      </c>
      <c r="BH185" s="273">
        <f t="shared" si="117"/>
        <v>0</v>
      </c>
      <c r="BI185" s="274">
        <f t="shared" si="117"/>
        <v>0</v>
      </c>
      <c r="BJ185" s="274">
        <f t="shared" si="117"/>
        <v>0</v>
      </c>
      <c r="BK185" s="272">
        <f t="shared" si="117"/>
        <v>0</v>
      </c>
      <c r="BL185" s="272">
        <f t="shared" si="117"/>
        <v>0</v>
      </c>
      <c r="BM185" s="273">
        <f t="shared" si="117"/>
        <v>0</v>
      </c>
      <c r="BN185" s="273">
        <f t="shared" si="117"/>
        <v>0</v>
      </c>
      <c r="BO185" s="273">
        <f t="shared" si="117"/>
        <v>0</v>
      </c>
      <c r="BP185" s="273">
        <f t="shared" ref="BP185:CH185" si="118">BP183+BP184</f>
        <v>0</v>
      </c>
      <c r="BQ185" s="273">
        <f t="shared" si="118"/>
        <v>0</v>
      </c>
      <c r="BR185" s="273">
        <f t="shared" si="118"/>
        <v>0</v>
      </c>
      <c r="BS185" s="273">
        <f t="shared" si="118"/>
        <v>0</v>
      </c>
      <c r="BT185" s="273">
        <f t="shared" si="118"/>
        <v>0</v>
      </c>
      <c r="BU185" s="274">
        <f t="shared" si="118"/>
        <v>0</v>
      </c>
      <c r="BV185" s="274">
        <f t="shared" si="118"/>
        <v>0</v>
      </c>
      <c r="BW185" s="272">
        <f t="shared" si="118"/>
        <v>0</v>
      </c>
      <c r="BX185" s="272">
        <f t="shared" si="118"/>
        <v>0</v>
      </c>
      <c r="BY185" s="273">
        <f t="shared" si="118"/>
        <v>0</v>
      </c>
      <c r="BZ185" s="273">
        <f t="shared" si="118"/>
        <v>0</v>
      </c>
      <c r="CA185" s="273">
        <f t="shared" si="118"/>
        <v>0</v>
      </c>
      <c r="CB185" s="273">
        <f t="shared" si="118"/>
        <v>0</v>
      </c>
      <c r="CC185" s="273">
        <f t="shared" si="118"/>
        <v>0</v>
      </c>
      <c r="CD185" s="273">
        <f t="shared" si="118"/>
        <v>0</v>
      </c>
      <c r="CE185" s="273">
        <f t="shared" si="118"/>
        <v>0</v>
      </c>
      <c r="CF185" s="273">
        <f t="shared" si="118"/>
        <v>0</v>
      </c>
      <c r="CG185" s="274">
        <f t="shared" si="118"/>
        <v>0</v>
      </c>
      <c r="CH185" s="278">
        <f t="shared" si="118"/>
        <v>0</v>
      </c>
    </row>
    <row r="186" spans="1:86" ht="15" hidden="1" thickBot="1" x14ac:dyDescent="0.35">
      <c r="A186" s="122"/>
      <c r="B186" s="122"/>
      <c r="C186" s="127"/>
      <c r="D186" s="127"/>
      <c r="E186" s="127"/>
      <c r="F186" s="127"/>
      <c r="G186" s="127"/>
      <c r="H186" s="127"/>
      <c r="I186" s="127"/>
      <c r="J186" s="127"/>
      <c r="K186" s="127"/>
      <c r="L186" s="127"/>
      <c r="M186" s="127"/>
      <c r="N186" s="127"/>
      <c r="O186" s="127"/>
      <c r="P186" s="127"/>
      <c r="Q186" s="127"/>
      <c r="R186" s="127"/>
      <c r="S186" s="127"/>
      <c r="T186" s="127"/>
      <c r="U186" s="127"/>
      <c r="V186" s="127"/>
      <c r="W186" s="127"/>
      <c r="X186" s="127"/>
      <c r="Y186" s="127"/>
      <c r="Z186" s="127"/>
      <c r="AA186" s="127"/>
      <c r="AB186" s="127"/>
      <c r="AC186" s="127"/>
      <c r="AD186" s="127"/>
      <c r="AE186" s="127"/>
      <c r="AF186" s="127"/>
      <c r="AG186" s="127"/>
      <c r="AH186" s="127"/>
      <c r="AI186" s="127"/>
      <c r="AJ186" s="127"/>
      <c r="AK186" s="127"/>
      <c r="AL186" s="127"/>
      <c r="AM186" s="127"/>
      <c r="AN186" s="127"/>
      <c r="AO186" s="127"/>
      <c r="AP186" s="127"/>
      <c r="AQ186" s="127"/>
      <c r="AR186" s="127"/>
      <c r="AS186" s="127"/>
      <c r="AT186" s="127"/>
      <c r="AU186" s="127"/>
      <c r="AV186" s="127"/>
      <c r="AW186" s="127"/>
      <c r="AX186" s="127"/>
      <c r="AY186" s="127"/>
      <c r="AZ186" s="127"/>
      <c r="BA186" s="127"/>
      <c r="BB186" s="127"/>
      <c r="BC186" s="127"/>
      <c r="BD186" s="127"/>
      <c r="BE186" s="127"/>
      <c r="BF186" s="127"/>
      <c r="BG186" s="127"/>
      <c r="BH186" s="127"/>
      <c r="BI186" s="127"/>
      <c r="BJ186" s="127"/>
      <c r="BK186" s="127"/>
      <c r="BL186" s="127"/>
      <c r="BM186" s="127"/>
      <c r="BN186" s="127"/>
      <c r="BO186" s="127"/>
      <c r="BP186" s="127"/>
      <c r="BQ186" s="127"/>
      <c r="BR186" s="127"/>
      <c r="BS186" s="127"/>
      <c r="BT186" s="127"/>
      <c r="BU186" s="127"/>
      <c r="BV186" s="127"/>
      <c r="BW186" s="127"/>
      <c r="BX186" s="127"/>
      <c r="BY186" s="127"/>
      <c r="BZ186" s="127"/>
      <c r="CA186" s="127"/>
      <c r="CB186" s="127"/>
      <c r="CC186" s="127"/>
      <c r="CD186" s="127"/>
      <c r="CE186" s="127"/>
      <c r="CF186" s="127"/>
      <c r="CG186" s="127"/>
      <c r="CH186" s="127"/>
    </row>
    <row r="187" spans="1:86" ht="15" hidden="1" thickBot="1" x14ac:dyDescent="0.35">
      <c r="A187" s="122"/>
      <c r="B187" s="336" t="s">
        <v>45</v>
      </c>
      <c r="C187" s="345">
        <v>43831</v>
      </c>
      <c r="D187" s="345">
        <v>43862</v>
      </c>
      <c r="E187" s="345">
        <v>43891</v>
      </c>
      <c r="F187" s="345">
        <v>43922</v>
      </c>
      <c r="G187" s="345">
        <v>43952</v>
      </c>
      <c r="H187" s="345">
        <v>43983</v>
      </c>
      <c r="I187" s="345">
        <v>44013</v>
      </c>
      <c r="J187" s="345">
        <v>44044</v>
      </c>
      <c r="K187" s="345">
        <v>44075</v>
      </c>
      <c r="L187" s="345">
        <v>44105</v>
      </c>
      <c r="M187" s="345">
        <v>44136</v>
      </c>
      <c r="N187" s="345">
        <v>44166</v>
      </c>
      <c r="O187" s="345">
        <v>44197</v>
      </c>
      <c r="P187" s="345">
        <v>44228</v>
      </c>
      <c r="Q187" s="345">
        <v>44256</v>
      </c>
      <c r="R187" s="345">
        <v>44287</v>
      </c>
      <c r="S187" s="345">
        <v>44317</v>
      </c>
      <c r="T187" s="345">
        <v>44348</v>
      </c>
      <c r="U187" s="345">
        <v>44378</v>
      </c>
      <c r="V187" s="345">
        <v>44409</v>
      </c>
      <c r="W187" s="345">
        <v>44440</v>
      </c>
      <c r="X187" s="345">
        <v>44470</v>
      </c>
      <c r="Y187" s="345">
        <v>44501</v>
      </c>
      <c r="Z187" s="345">
        <v>44531</v>
      </c>
      <c r="AA187" s="345">
        <v>44562</v>
      </c>
      <c r="AB187" s="345">
        <v>44593</v>
      </c>
      <c r="AC187" s="345">
        <v>44621</v>
      </c>
      <c r="AD187" s="345">
        <v>44652</v>
      </c>
      <c r="AE187" s="345">
        <v>44682</v>
      </c>
      <c r="AF187" s="345">
        <v>44713</v>
      </c>
      <c r="AG187" s="345">
        <v>44743</v>
      </c>
      <c r="AH187" s="345">
        <v>44774</v>
      </c>
      <c r="AI187" s="345">
        <v>44805</v>
      </c>
      <c r="AJ187" s="345">
        <v>44835</v>
      </c>
      <c r="AK187" s="345">
        <v>44866</v>
      </c>
      <c r="AL187" s="345">
        <v>44896</v>
      </c>
      <c r="AM187" s="345">
        <v>44927</v>
      </c>
      <c r="AN187" s="345">
        <v>44958</v>
      </c>
      <c r="AO187" s="345">
        <v>44986</v>
      </c>
      <c r="AP187" s="345">
        <v>45017</v>
      </c>
      <c r="AQ187" s="345">
        <v>45047</v>
      </c>
      <c r="AR187" s="345">
        <v>45078</v>
      </c>
      <c r="AS187" s="345">
        <v>45108</v>
      </c>
      <c r="AT187" s="345">
        <v>45139</v>
      </c>
      <c r="AU187" s="345">
        <v>45170</v>
      </c>
      <c r="AV187" s="345">
        <v>45200</v>
      </c>
      <c r="AW187" s="345">
        <v>45231</v>
      </c>
      <c r="AX187" s="345">
        <v>45261</v>
      </c>
      <c r="AY187" s="345">
        <v>45292</v>
      </c>
      <c r="AZ187" s="345">
        <v>45323</v>
      </c>
      <c r="BA187" s="345">
        <v>45352</v>
      </c>
      <c r="BB187" s="345">
        <v>45383</v>
      </c>
      <c r="BC187" s="345">
        <v>45413</v>
      </c>
      <c r="BD187" s="345">
        <v>45444</v>
      </c>
      <c r="BE187" s="345">
        <v>45474</v>
      </c>
      <c r="BF187" s="345">
        <v>45505</v>
      </c>
      <c r="BG187" s="345">
        <v>45536</v>
      </c>
      <c r="BH187" s="345">
        <v>45566</v>
      </c>
      <c r="BI187" s="345">
        <v>45597</v>
      </c>
      <c r="BJ187" s="345">
        <v>45627</v>
      </c>
      <c r="BK187" s="345">
        <v>45658</v>
      </c>
      <c r="BL187" s="345">
        <v>45689</v>
      </c>
      <c r="BM187" s="345">
        <v>45717</v>
      </c>
      <c r="BN187" s="345">
        <v>45748</v>
      </c>
      <c r="BO187" s="345">
        <v>45778</v>
      </c>
      <c r="BP187" s="345">
        <v>45809</v>
      </c>
      <c r="BQ187" s="345">
        <v>45839</v>
      </c>
      <c r="BR187" s="345">
        <v>45870</v>
      </c>
      <c r="BS187" s="345">
        <v>45901</v>
      </c>
      <c r="BT187" s="345">
        <v>45931</v>
      </c>
      <c r="BU187" s="345">
        <v>45962</v>
      </c>
      <c r="BV187" s="345">
        <v>45992</v>
      </c>
      <c r="BW187" s="345">
        <v>46023</v>
      </c>
      <c r="BX187" s="345">
        <v>46054</v>
      </c>
      <c r="BY187" s="345">
        <v>46082</v>
      </c>
      <c r="BZ187" s="345">
        <v>46113</v>
      </c>
      <c r="CA187" s="345">
        <v>46143</v>
      </c>
      <c r="CB187" s="345">
        <v>46174</v>
      </c>
      <c r="CC187" s="345">
        <v>46204</v>
      </c>
      <c r="CD187" s="345">
        <v>46235</v>
      </c>
      <c r="CE187" s="345">
        <v>46266</v>
      </c>
      <c r="CF187" s="345">
        <v>46296</v>
      </c>
      <c r="CG187" s="345">
        <v>46327</v>
      </c>
      <c r="CH187" s="346">
        <v>46357</v>
      </c>
    </row>
    <row r="188" spans="1:86" hidden="1" x14ac:dyDescent="0.3">
      <c r="A188" s="122"/>
      <c r="B188" s="323" t="s">
        <v>169</v>
      </c>
      <c r="C188" s="139">
        <f>C156*'YTD PROGRAM SUMMARY'!C40</f>
        <v>0</v>
      </c>
      <c r="D188" s="139">
        <f>D156*'YTD PROGRAM SUMMARY'!D40</f>
        <v>13.970988724058863</v>
      </c>
      <c r="E188" s="139">
        <f>E156*'YTD PROGRAM SUMMARY'!E40</f>
        <v>4.650227013273927</v>
      </c>
      <c r="F188" s="139">
        <f>F156*'YTD PROGRAM SUMMARY'!F40</f>
        <v>26.409042093930012</v>
      </c>
      <c r="G188" s="139">
        <f>G156*'YTD PROGRAM SUMMARY'!G40</f>
        <v>58.482515393280238</v>
      </c>
      <c r="H188" s="139">
        <f>H156*'YTD PROGRAM SUMMARY'!H40</f>
        <v>7.79282818692168</v>
      </c>
      <c r="I188" s="139">
        <f>I156*'YTD PROGRAM SUMMARY'!I40</f>
        <v>332.80248158673413</v>
      </c>
      <c r="J188" s="139">
        <f>J156*'YTD PROGRAM SUMMARY'!J40</f>
        <v>106.97534871502381</v>
      </c>
      <c r="K188" s="139">
        <f>K156*'YTD PROGRAM SUMMARY'!K40</f>
        <v>196.93136816605528</v>
      </c>
      <c r="L188" s="139">
        <f>L156*'YTD PROGRAM SUMMARY'!L40</f>
        <v>31.675354869344563</v>
      </c>
      <c r="M188" s="139">
        <f>M156*'YTD PROGRAM SUMMARY'!M40</f>
        <v>116.84897555936037</v>
      </c>
      <c r="N188" s="139">
        <f>N156*'YTD PROGRAM SUMMARY'!N40</f>
        <v>42.332155168107846</v>
      </c>
      <c r="O188" s="275">
        <f>O156*'YTD PROGRAM SUMMARY'!O40</f>
        <v>0</v>
      </c>
      <c r="P188" s="275">
        <f>P156*'YTD PROGRAM SUMMARY'!P40</f>
        <v>0</v>
      </c>
      <c r="Q188" s="275">
        <f>Q156*'YTD PROGRAM SUMMARY'!Q40</f>
        <v>0</v>
      </c>
      <c r="R188" s="275">
        <f>R156*'YTD PROGRAM SUMMARY'!R40</f>
        <v>0</v>
      </c>
      <c r="S188" s="275">
        <f>S156*'YTD PROGRAM SUMMARY'!S40</f>
        <v>0</v>
      </c>
      <c r="T188" s="275">
        <f>T156*'YTD PROGRAM SUMMARY'!T40</f>
        <v>0</v>
      </c>
      <c r="U188" s="275">
        <f>U156*'YTD PROGRAM SUMMARY'!U40</f>
        <v>0</v>
      </c>
      <c r="V188" s="275">
        <f>V156*'YTD PROGRAM SUMMARY'!V40</f>
        <v>0</v>
      </c>
      <c r="W188" s="275">
        <f>W156*'YTD PROGRAM SUMMARY'!W40</f>
        <v>0</v>
      </c>
      <c r="X188" s="275">
        <f>X156*'YTD PROGRAM SUMMARY'!X40</f>
        <v>0</v>
      </c>
      <c r="Y188" s="275">
        <f>Y156*'YTD PROGRAM SUMMARY'!Y40</f>
        <v>0</v>
      </c>
      <c r="Z188" s="275">
        <f>Z156*'YTD PROGRAM SUMMARY'!Z40</f>
        <v>0</v>
      </c>
      <c r="AA188" s="275">
        <f>AA156*'YTD PROGRAM SUMMARY'!AA40</f>
        <v>0</v>
      </c>
      <c r="AB188" s="275">
        <f>AB156*'YTD PROGRAM SUMMARY'!AB40</f>
        <v>0</v>
      </c>
      <c r="AC188" s="275">
        <f>AC156*'YTD PROGRAM SUMMARY'!AC40</f>
        <v>0</v>
      </c>
      <c r="AD188" s="275">
        <f>AD156*'YTD PROGRAM SUMMARY'!AD40</f>
        <v>0</v>
      </c>
      <c r="AE188" s="275">
        <f>AE156*'YTD PROGRAM SUMMARY'!AE40</f>
        <v>0</v>
      </c>
      <c r="AF188" s="275">
        <f>AF156*'YTD PROGRAM SUMMARY'!AF40</f>
        <v>0</v>
      </c>
      <c r="AG188" s="275">
        <f>AG156*'YTD PROGRAM SUMMARY'!AG40</f>
        <v>0</v>
      </c>
      <c r="AH188" s="275">
        <f>AH156*'YTD PROGRAM SUMMARY'!AH40</f>
        <v>0</v>
      </c>
      <c r="AI188" s="275">
        <f>AI156*'YTD PROGRAM SUMMARY'!AI40</f>
        <v>0</v>
      </c>
      <c r="AJ188" s="275">
        <f>AJ156*'YTD PROGRAM SUMMARY'!AJ40</f>
        <v>0</v>
      </c>
      <c r="AK188" s="275">
        <f>AK156*'YTD PROGRAM SUMMARY'!AK40</f>
        <v>0</v>
      </c>
      <c r="AL188" s="275">
        <f>AL156*'YTD PROGRAM SUMMARY'!AL40</f>
        <v>0</v>
      </c>
      <c r="AM188" s="275">
        <f>AM156*'YTD PROGRAM SUMMARY'!AM40</f>
        <v>0</v>
      </c>
      <c r="AN188" s="275">
        <f>AN156*'YTD PROGRAM SUMMARY'!AN40</f>
        <v>0</v>
      </c>
      <c r="AO188" s="275">
        <f>AO156*'YTD PROGRAM SUMMARY'!AO40</f>
        <v>0</v>
      </c>
      <c r="AP188" s="275">
        <f>AP156*'YTD PROGRAM SUMMARY'!AP40</f>
        <v>0</v>
      </c>
      <c r="AQ188" s="275">
        <f>AQ156*'YTD PROGRAM SUMMARY'!AQ40</f>
        <v>0</v>
      </c>
      <c r="AR188" s="275">
        <f>AR156*'YTD PROGRAM SUMMARY'!AR40</f>
        <v>0</v>
      </c>
      <c r="AS188" s="275">
        <f>AS156*'YTD PROGRAM SUMMARY'!AS40</f>
        <v>0</v>
      </c>
      <c r="AT188" s="275">
        <f>AT156*'YTD PROGRAM SUMMARY'!AT40</f>
        <v>0</v>
      </c>
      <c r="AU188" s="275">
        <f>AU156*'YTD PROGRAM SUMMARY'!AU40</f>
        <v>0</v>
      </c>
      <c r="AV188" s="275">
        <f>AV156*'YTD PROGRAM SUMMARY'!AV40</f>
        <v>0</v>
      </c>
      <c r="AW188" s="275">
        <f>AW156*'YTD PROGRAM SUMMARY'!AW40</f>
        <v>0</v>
      </c>
      <c r="AX188" s="275">
        <f>AX156*'YTD PROGRAM SUMMARY'!AX40</f>
        <v>0</v>
      </c>
      <c r="AY188" s="275">
        <f>AY156*'YTD PROGRAM SUMMARY'!AY40</f>
        <v>0</v>
      </c>
      <c r="AZ188" s="275">
        <f>AZ156*'YTD PROGRAM SUMMARY'!AZ40</f>
        <v>0</v>
      </c>
      <c r="BA188" s="275">
        <f>BA156*'YTD PROGRAM SUMMARY'!BA40</f>
        <v>0</v>
      </c>
      <c r="BB188" s="275">
        <f>BB156*'YTD PROGRAM SUMMARY'!BB40</f>
        <v>0</v>
      </c>
      <c r="BC188" s="275">
        <f>BC156*'YTD PROGRAM SUMMARY'!BC40</f>
        <v>0</v>
      </c>
      <c r="BD188" s="275">
        <f>BD156*'YTD PROGRAM SUMMARY'!BD40</f>
        <v>0</v>
      </c>
      <c r="BE188" s="275">
        <f>BE156*'YTD PROGRAM SUMMARY'!BE40</f>
        <v>0</v>
      </c>
      <c r="BF188" s="275">
        <f>BF156*'YTD PROGRAM SUMMARY'!BF40</f>
        <v>0</v>
      </c>
      <c r="BG188" s="275">
        <f>BG156*'YTD PROGRAM SUMMARY'!BG40</f>
        <v>0</v>
      </c>
      <c r="BH188" s="275">
        <f>BH156*'YTD PROGRAM SUMMARY'!BH40</f>
        <v>0</v>
      </c>
      <c r="BI188" s="275">
        <f>BI156*'YTD PROGRAM SUMMARY'!BI40</f>
        <v>0</v>
      </c>
      <c r="BJ188" s="275">
        <f>BJ156*'YTD PROGRAM SUMMARY'!BJ40</f>
        <v>0</v>
      </c>
      <c r="BK188" s="275">
        <f>BK156*'YTD PROGRAM SUMMARY'!BK40</f>
        <v>0</v>
      </c>
      <c r="BL188" s="275">
        <f>BL156*'YTD PROGRAM SUMMARY'!BL40</f>
        <v>0</v>
      </c>
      <c r="BM188" s="275">
        <f>BM156*'YTD PROGRAM SUMMARY'!BM40</f>
        <v>0</v>
      </c>
      <c r="BN188" s="275">
        <f>BN156*'YTD PROGRAM SUMMARY'!BN40</f>
        <v>0</v>
      </c>
      <c r="BO188" s="275">
        <f>BO156*'YTD PROGRAM SUMMARY'!BO40</f>
        <v>0</v>
      </c>
      <c r="BP188" s="275">
        <f>BP156*'YTD PROGRAM SUMMARY'!BP40</f>
        <v>0</v>
      </c>
      <c r="BQ188" s="275">
        <f>BQ156*'YTD PROGRAM SUMMARY'!BQ40</f>
        <v>0</v>
      </c>
      <c r="BR188" s="275">
        <f>BR156*'YTD PROGRAM SUMMARY'!BR40</f>
        <v>0</v>
      </c>
      <c r="BS188" s="275">
        <f>BS156*'YTD PROGRAM SUMMARY'!BS40</f>
        <v>0</v>
      </c>
      <c r="BT188" s="275">
        <f>BT156*'YTD PROGRAM SUMMARY'!BT40</f>
        <v>0</v>
      </c>
      <c r="BU188" s="275">
        <f>BU156*'YTD PROGRAM SUMMARY'!BU40</f>
        <v>0</v>
      </c>
      <c r="BV188" s="275">
        <f>BV156*'YTD PROGRAM SUMMARY'!BV40</f>
        <v>0</v>
      </c>
      <c r="BW188" s="275">
        <f>BW156*'YTD PROGRAM SUMMARY'!BW40</f>
        <v>0</v>
      </c>
      <c r="BX188" s="275">
        <f>BX156*'YTD PROGRAM SUMMARY'!BX40</f>
        <v>0</v>
      </c>
      <c r="BY188" s="275">
        <f>BY156*'YTD PROGRAM SUMMARY'!BY40</f>
        <v>0</v>
      </c>
      <c r="BZ188" s="275">
        <f>BZ156*'YTD PROGRAM SUMMARY'!BZ40</f>
        <v>0</v>
      </c>
      <c r="CA188" s="275">
        <f>CA156*'YTD PROGRAM SUMMARY'!CA40</f>
        <v>0</v>
      </c>
      <c r="CB188" s="275">
        <f>CB156*'YTD PROGRAM SUMMARY'!CB40</f>
        <v>0</v>
      </c>
      <c r="CC188" s="275">
        <f>CC156*'YTD PROGRAM SUMMARY'!CC40</f>
        <v>0</v>
      </c>
      <c r="CD188" s="275">
        <f>CD156*'YTD PROGRAM SUMMARY'!CD40</f>
        <v>0</v>
      </c>
      <c r="CE188" s="275">
        <f>CE156*'YTD PROGRAM SUMMARY'!CE40</f>
        <v>0</v>
      </c>
      <c r="CF188" s="275">
        <f>CF156*'YTD PROGRAM SUMMARY'!CF40</f>
        <v>0</v>
      </c>
      <c r="CG188" s="275">
        <f>CG156*'YTD PROGRAM SUMMARY'!CG40</f>
        <v>0</v>
      </c>
      <c r="CH188" s="276">
        <f>CH156*'YTD PROGRAM SUMMARY'!CH40</f>
        <v>0</v>
      </c>
    </row>
    <row r="189" spans="1:86" ht="15" hidden="1" thickBot="1" x14ac:dyDescent="0.35">
      <c r="A189" s="122"/>
      <c r="B189" s="310" t="s">
        <v>170</v>
      </c>
      <c r="C189" s="132">
        <f>C175*'YTD PROGRAM SUMMARY'!C40</f>
        <v>0</v>
      </c>
      <c r="D189" s="132">
        <f>D175*'YTD PROGRAM SUMMARY'!D40</f>
        <v>1.6707727341340379</v>
      </c>
      <c r="E189" s="132">
        <f>E175*'YTD PROGRAM SUMMARY'!E40</f>
        <v>0.50973062028635241</v>
      </c>
      <c r="F189" s="132">
        <f>F175*'YTD PROGRAM SUMMARY'!F40</f>
        <v>2.8269597740548611</v>
      </c>
      <c r="G189" s="132">
        <f>G175*'YTD PROGRAM SUMMARY'!G40</f>
        <v>7.5503767730071045</v>
      </c>
      <c r="H189" s="132">
        <f>H175*'YTD PROGRAM SUMMARY'!H40</f>
        <v>1.3923161609488506</v>
      </c>
      <c r="I189" s="132">
        <f>I175*'YTD PROGRAM SUMMARY'!I40</f>
        <v>56.113921487454107</v>
      </c>
      <c r="J189" s="132">
        <f>J175*'YTD PROGRAM SUMMARY'!J40</f>
        <v>18.787265966345672</v>
      </c>
      <c r="K189" s="132">
        <f>K175*'YTD PROGRAM SUMMARY'!K40</f>
        <v>30.947944624822178</v>
      </c>
      <c r="L189" s="132">
        <f>L175*'YTD PROGRAM SUMMARY'!L40</f>
        <v>4.2320634932413572</v>
      </c>
      <c r="M189" s="132">
        <f>M175*'YTD PROGRAM SUMMARY'!M40</f>
        <v>14.252136459978603</v>
      </c>
      <c r="N189" s="132">
        <f>N175*'YTD PROGRAM SUMMARY'!N40</f>
        <v>4.0950107184269511</v>
      </c>
      <c r="O189" s="267">
        <f>O175*'YTD PROGRAM SUMMARY'!O40</f>
        <v>0</v>
      </c>
      <c r="P189" s="267">
        <f>P175*'YTD PROGRAM SUMMARY'!P40</f>
        <v>0</v>
      </c>
      <c r="Q189" s="267">
        <f>Q175*'YTD PROGRAM SUMMARY'!Q40</f>
        <v>0</v>
      </c>
      <c r="R189" s="267">
        <f>R175*'YTD PROGRAM SUMMARY'!R40</f>
        <v>0</v>
      </c>
      <c r="S189" s="267">
        <f>S175*'YTD PROGRAM SUMMARY'!S40</f>
        <v>0</v>
      </c>
      <c r="T189" s="267">
        <f>T175*'YTD PROGRAM SUMMARY'!T40</f>
        <v>0</v>
      </c>
      <c r="U189" s="267">
        <f>U175*'YTD PROGRAM SUMMARY'!U40</f>
        <v>0</v>
      </c>
      <c r="V189" s="267">
        <f>V175*'YTD PROGRAM SUMMARY'!V40</f>
        <v>0</v>
      </c>
      <c r="W189" s="267">
        <f>W175*'YTD PROGRAM SUMMARY'!W40</f>
        <v>0</v>
      </c>
      <c r="X189" s="267">
        <f>X175*'YTD PROGRAM SUMMARY'!X40</f>
        <v>0</v>
      </c>
      <c r="Y189" s="267">
        <f>Y175*'YTD PROGRAM SUMMARY'!Y40</f>
        <v>0</v>
      </c>
      <c r="Z189" s="267">
        <f>Z175*'YTD PROGRAM SUMMARY'!Z40</f>
        <v>0</v>
      </c>
      <c r="AA189" s="267">
        <f>AA175*'YTD PROGRAM SUMMARY'!AA40</f>
        <v>0</v>
      </c>
      <c r="AB189" s="267">
        <f>AB175*'YTD PROGRAM SUMMARY'!AB40</f>
        <v>0</v>
      </c>
      <c r="AC189" s="267">
        <f>AC175*'YTD PROGRAM SUMMARY'!AC40</f>
        <v>0</v>
      </c>
      <c r="AD189" s="267">
        <f>AD175*'YTD PROGRAM SUMMARY'!AD40</f>
        <v>0</v>
      </c>
      <c r="AE189" s="267">
        <f>AE175*'YTD PROGRAM SUMMARY'!AE40</f>
        <v>0</v>
      </c>
      <c r="AF189" s="267">
        <f>AF175*'YTD PROGRAM SUMMARY'!AF40</f>
        <v>0</v>
      </c>
      <c r="AG189" s="267">
        <f>AG175*'YTD PROGRAM SUMMARY'!AG40</f>
        <v>0</v>
      </c>
      <c r="AH189" s="267">
        <f>AH175*'YTD PROGRAM SUMMARY'!AH40</f>
        <v>0</v>
      </c>
      <c r="AI189" s="267">
        <f>AI175*'YTD PROGRAM SUMMARY'!AI40</f>
        <v>0</v>
      </c>
      <c r="AJ189" s="267">
        <f>AJ175*'YTD PROGRAM SUMMARY'!AJ40</f>
        <v>0</v>
      </c>
      <c r="AK189" s="267">
        <f>AK175*'YTD PROGRAM SUMMARY'!AK40</f>
        <v>0</v>
      </c>
      <c r="AL189" s="267">
        <f>AL175*'YTD PROGRAM SUMMARY'!AL40</f>
        <v>0</v>
      </c>
      <c r="AM189" s="267">
        <f>AM175*'YTD PROGRAM SUMMARY'!AM40</f>
        <v>0</v>
      </c>
      <c r="AN189" s="267">
        <f>AN175*'YTD PROGRAM SUMMARY'!AN40</f>
        <v>0</v>
      </c>
      <c r="AO189" s="267">
        <f>AO175*'YTD PROGRAM SUMMARY'!AO40</f>
        <v>0</v>
      </c>
      <c r="AP189" s="267">
        <f>AP175*'YTD PROGRAM SUMMARY'!AP40</f>
        <v>0</v>
      </c>
      <c r="AQ189" s="267">
        <f>AQ175*'YTD PROGRAM SUMMARY'!AQ40</f>
        <v>0</v>
      </c>
      <c r="AR189" s="267">
        <f>AR175*'YTD PROGRAM SUMMARY'!AR40</f>
        <v>0</v>
      </c>
      <c r="AS189" s="267">
        <f>AS175*'YTD PROGRAM SUMMARY'!AS40</f>
        <v>0</v>
      </c>
      <c r="AT189" s="267">
        <f>AT175*'YTD PROGRAM SUMMARY'!AT40</f>
        <v>0</v>
      </c>
      <c r="AU189" s="267">
        <f>AU175*'YTD PROGRAM SUMMARY'!AU40</f>
        <v>0</v>
      </c>
      <c r="AV189" s="267">
        <f>AV175*'YTD PROGRAM SUMMARY'!AV40</f>
        <v>0</v>
      </c>
      <c r="AW189" s="267">
        <f>AW175*'YTD PROGRAM SUMMARY'!AW40</f>
        <v>0</v>
      </c>
      <c r="AX189" s="267">
        <f>AX175*'YTD PROGRAM SUMMARY'!AX40</f>
        <v>0</v>
      </c>
      <c r="AY189" s="267">
        <f>AY175*'YTD PROGRAM SUMMARY'!AY40</f>
        <v>0</v>
      </c>
      <c r="AZ189" s="267">
        <f>AZ175*'YTD PROGRAM SUMMARY'!AZ40</f>
        <v>0</v>
      </c>
      <c r="BA189" s="267">
        <f>BA175*'YTD PROGRAM SUMMARY'!BA40</f>
        <v>0</v>
      </c>
      <c r="BB189" s="267">
        <f>BB175*'YTD PROGRAM SUMMARY'!BB40</f>
        <v>0</v>
      </c>
      <c r="BC189" s="267">
        <f>BC175*'YTD PROGRAM SUMMARY'!BC40</f>
        <v>0</v>
      </c>
      <c r="BD189" s="267">
        <f>BD175*'YTD PROGRAM SUMMARY'!BD40</f>
        <v>0</v>
      </c>
      <c r="BE189" s="267">
        <f>BE175*'YTD PROGRAM SUMMARY'!BE40</f>
        <v>0</v>
      </c>
      <c r="BF189" s="267">
        <f>BF175*'YTD PROGRAM SUMMARY'!BF40</f>
        <v>0</v>
      </c>
      <c r="BG189" s="267">
        <f>BG175*'YTD PROGRAM SUMMARY'!BG40</f>
        <v>0</v>
      </c>
      <c r="BH189" s="267">
        <f>BH175*'YTD PROGRAM SUMMARY'!BH40</f>
        <v>0</v>
      </c>
      <c r="BI189" s="267">
        <f>BI175*'YTD PROGRAM SUMMARY'!BI40</f>
        <v>0</v>
      </c>
      <c r="BJ189" s="267">
        <f>BJ175*'YTD PROGRAM SUMMARY'!BJ40</f>
        <v>0</v>
      </c>
      <c r="BK189" s="267">
        <f>BK175*'YTD PROGRAM SUMMARY'!BK40</f>
        <v>0</v>
      </c>
      <c r="BL189" s="267">
        <f>BL175*'YTD PROGRAM SUMMARY'!BL40</f>
        <v>0</v>
      </c>
      <c r="BM189" s="267">
        <f>BM175*'YTD PROGRAM SUMMARY'!BM40</f>
        <v>0</v>
      </c>
      <c r="BN189" s="267">
        <f>BN175*'YTD PROGRAM SUMMARY'!BN40</f>
        <v>0</v>
      </c>
      <c r="BO189" s="267">
        <f>BO175*'YTD PROGRAM SUMMARY'!BO40</f>
        <v>0</v>
      </c>
      <c r="BP189" s="267">
        <f>BP175*'YTD PROGRAM SUMMARY'!BP40</f>
        <v>0</v>
      </c>
      <c r="BQ189" s="267">
        <f>BQ175*'YTD PROGRAM SUMMARY'!BQ40</f>
        <v>0</v>
      </c>
      <c r="BR189" s="267">
        <f>BR175*'YTD PROGRAM SUMMARY'!BR40</f>
        <v>0</v>
      </c>
      <c r="BS189" s="267">
        <f>BS175*'YTD PROGRAM SUMMARY'!BS40</f>
        <v>0</v>
      </c>
      <c r="BT189" s="267">
        <f>BT175*'YTD PROGRAM SUMMARY'!BT40</f>
        <v>0</v>
      </c>
      <c r="BU189" s="267">
        <f>BU175*'YTD PROGRAM SUMMARY'!BU40</f>
        <v>0</v>
      </c>
      <c r="BV189" s="267">
        <f>BV175*'YTD PROGRAM SUMMARY'!BV40</f>
        <v>0</v>
      </c>
      <c r="BW189" s="267">
        <f>BW175*'YTD PROGRAM SUMMARY'!BW40</f>
        <v>0</v>
      </c>
      <c r="BX189" s="267">
        <f>BX175*'YTD PROGRAM SUMMARY'!BX40</f>
        <v>0</v>
      </c>
      <c r="BY189" s="267">
        <f>BY175*'YTD PROGRAM SUMMARY'!BY40</f>
        <v>0</v>
      </c>
      <c r="BZ189" s="267">
        <f>BZ175*'YTD PROGRAM SUMMARY'!BZ40</f>
        <v>0</v>
      </c>
      <c r="CA189" s="267">
        <f>CA175*'YTD PROGRAM SUMMARY'!CA40</f>
        <v>0</v>
      </c>
      <c r="CB189" s="267">
        <f>CB175*'YTD PROGRAM SUMMARY'!CB40</f>
        <v>0</v>
      </c>
      <c r="CC189" s="267">
        <f>CC175*'YTD PROGRAM SUMMARY'!CC40</f>
        <v>0</v>
      </c>
      <c r="CD189" s="267">
        <f>CD175*'YTD PROGRAM SUMMARY'!CD40</f>
        <v>0</v>
      </c>
      <c r="CE189" s="267">
        <f>CE175*'YTD PROGRAM SUMMARY'!CE40</f>
        <v>0</v>
      </c>
      <c r="CF189" s="267">
        <f>CF175*'YTD PROGRAM SUMMARY'!CF40</f>
        <v>0</v>
      </c>
      <c r="CG189" s="267">
        <f>CG175*'YTD PROGRAM SUMMARY'!CG40</f>
        <v>0</v>
      </c>
      <c r="CH189" s="268">
        <f>CH175*'YTD PROGRAM SUMMARY'!CH40</f>
        <v>0</v>
      </c>
    </row>
    <row r="190" spans="1:86" hidden="1" x14ac:dyDescent="0.3">
      <c r="A190" s="122"/>
      <c r="B190" s="323" t="s">
        <v>171</v>
      </c>
      <c r="C190" s="133">
        <f>IFERROR(C188/C73,0)</f>
        <v>0</v>
      </c>
      <c r="D190" s="133">
        <f t="shared" ref="D190:BO190" si="119">IFERROR(D188/D73,0)</f>
        <v>0.1515602902894059</v>
      </c>
      <c r="E190" s="133">
        <f t="shared" si="119"/>
        <v>2.5225472368688811E-2</v>
      </c>
      <c r="F190" s="133">
        <f t="shared" si="119"/>
        <v>5.9274021618706221E-2</v>
      </c>
      <c r="G190" s="133">
        <f t="shared" si="119"/>
        <v>6.5570951805286937E-2</v>
      </c>
      <c r="H190" s="133">
        <f t="shared" si="119"/>
        <v>5.796965206728677E-3</v>
      </c>
      <c r="I190" s="133">
        <f t="shared" si="119"/>
        <v>0.19551959759383519</v>
      </c>
      <c r="J190" s="133">
        <f t="shared" si="119"/>
        <v>7.382537854309483E-2</v>
      </c>
      <c r="K190" s="133">
        <f t="shared" si="119"/>
        <v>0.13646886114890069</v>
      </c>
      <c r="L190" s="133">
        <f t="shared" si="119"/>
        <v>3.4259288791994739E-2</v>
      </c>
      <c r="M190" s="133">
        <f t="shared" si="119"/>
        <v>0.1572330693639693</v>
      </c>
      <c r="N190" s="133">
        <f t="shared" si="119"/>
        <v>5.6832289176506998E-2</v>
      </c>
      <c r="O190" s="269">
        <f t="shared" si="119"/>
        <v>0</v>
      </c>
      <c r="P190" s="269">
        <f t="shared" si="119"/>
        <v>0</v>
      </c>
      <c r="Q190" s="269">
        <f t="shared" si="119"/>
        <v>0</v>
      </c>
      <c r="R190" s="269">
        <f t="shared" si="119"/>
        <v>0</v>
      </c>
      <c r="S190" s="269">
        <f t="shared" si="119"/>
        <v>0</v>
      </c>
      <c r="T190" s="269">
        <f t="shared" si="119"/>
        <v>0</v>
      </c>
      <c r="U190" s="269">
        <f t="shared" si="119"/>
        <v>0</v>
      </c>
      <c r="V190" s="269">
        <f t="shared" si="119"/>
        <v>0</v>
      </c>
      <c r="W190" s="269">
        <f t="shared" si="119"/>
        <v>0</v>
      </c>
      <c r="X190" s="269">
        <f t="shared" si="119"/>
        <v>0</v>
      </c>
      <c r="Y190" s="269">
        <f t="shared" si="119"/>
        <v>0</v>
      </c>
      <c r="Z190" s="269">
        <f t="shared" si="119"/>
        <v>0</v>
      </c>
      <c r="AA190" s="269">
        <f t="shared" si="119"/>
        <v>0</v>
      </c>
      <c r="AB190" s="269">
        <f t="shared" si="119"/>
        <v>0</v>
      </c>
      <c r="AC190" s="269">
        <f t="shared" si="119"/>
        <v>0</v>
      </c>
      <c r="AD190" s="269">
        <f t="shared" si="119"/>
        <v>0</v>
      </c>
      <c r="AE190" s="269">
        <f t="shared" si="119"/>
        <v>0</v>
      </c>
      <c r="AF190" s="269">
        <f t="shared" si="119"/>
        <v>0</v>
      </c>
      <c r="AG190" s="269">
        <f t="shared" si="119"/>
        <v>0</v>
      </c>
      <c r="AH190" s="269">
        <f t="shared" si="119"/>
        <v>0</v>
      </c>
      <c r="AI190" s="269">
        <f t="shared" si="119"/>
        <v>0</v>
      </c>
      <c r="AJ190" s="269">
        <f t="shared" si="119"/>
        <v>0</v>
      </c>
      <c r="AK190" s="269">
        <f t="shared" si="119"/>
        <v>0</v>
      </c>
      <c r="AL190" s="269">
        <f t="shared" si="119"/>
        <v>0</v>
      </c>
      <c r="AM190" s="269">
        <f t="shared" si="119"/>
        <v>0</v>
      </c>
      <c r="AN190" s="269">
        <f t="shared" si="119"/>
        <v>0</v>
      </c>
      <c r="AO190" s="269">
        <f t="shared" si="119"/>
        <v>0</v>
      </c>
      <c r="AP190" s="269">
        <f t="shared" si="119"/>
        <v>0</v>
      </c>
      <c r="AQ190" s="269">
        <f t="shared" si="119"/>
        <v>0</v>
      </c>
      <c r="AR190" s="269">
        <f t="shared" si="119"/>
        <v>0</v>
      </c>
      <c r="AS190" s="269">
        <f t="shared" si="119"/>
        <v>0</v>
      </c>
      <c r="AT190" s="269">
        <f t="shared" si="119"/>
        <v>0</v>
      </c>
      <c r="AU190" s="269">
        <f t="shared" si="119"/>
        <v>0</v>
      </c>
      <c r="AV190" s="269">
        <f t="shared" si="119"/>
        <v>0</v>
      </c>
      <c r="AW190" s="269">
        <f t="shared" si="119"/>
        <v>0</v>
      </c>
      <c r="AX190" s="269">
        <f t="shared" si="119"/>
        <v>0</v>
      </c>
      <c r="AY190" s="269">
        <f t="shared" si="119"/>
        <v>0</v>
      </c>
      <c r="AZ190" s="269">
        <f t="shared" si="119"/>
        <v>0</v>
      </c>
      <c r="BA190" s="269">
        <f t="shared" si="119"/>
        <v>0</v>
      </c>
      <c r="BB190" s="269">
        <f t="shared" si="119"/>
        <v>0</v>
      </c>
      <c r="BC190" s="269">
        <f t="shared" si="119"/>
        <v>0</v>
      </c>
      <c r="BD190" s="269">
        <f t="shared" si="119"/>
        <v>0</v>
      </c>
      <c r="BE190" s="269">
        <f t="shared" si="119"/>
        <v>0</v>
      </c>
      <c r="BF190" s="269">
        <f t="shared" si="119"/>
        <v>0</v>
      </c>
      <c r="BG190" s="269">
        <f t="shared" si="119"/>
        <v>0</v>
      </c>
      <c r="BH190" s="269">
        <f t="shared" si="119"/>
        <v>0</v>
      </c>
      <c r="BI190" s="269">
        <f t="shared" si="119"/>
        <v>0</v>
      </c>
      <c r="BJ190" s="269">
        <f t="shared" si="119"/>
        <v>0</v>
      </c>
      <c r="BK190" s="269">
        <f t="shared" si="119"/>
        <v>0</v>
      </c>
      <c r="BL190" s="269">
        <f t="shared" si="119"/>
        <v>0</v>
      </c>
      <c r="BM190" s="269">
        <f t="shared" si="119"/>
        <v>0</v>
      </c>
      <c r="BN190" s="269">
        <f t="shared" si="119"/>
        <v>0</v>
      </c>
      <c r="BO190" s="269">
        <f t="shared" si="119"/>
        <v>0</v>
      </c>
      <c r="BP190" s="269">
        <f t="shared" ref="BP190:CH190" si="120">IFERROR(BP188/BP73,0)</f>
        <v>0</v>
      </c>
      <c r="BQ190" s="269">
        <f t="shared" si="120"/>
        <v>0</v>
      </c>
      <c r="BR190" s="269">
        <f t="shared" si="120"/>
        <v>0</v>
      </c>
      <c r="BS190" s="269">
        <f t="shared" si="120"/>
        <v>0</v>
      </c>
      <c r="BT190" s="269">
        <f t="shared" si="120"/>
        <v>0</v>
      </c>
      <c r="BU190" s="269">
        <f t="shared" si="120"/>
        <v>0</v>
      </c>
      <c r="BV190" s="269">
        <f t="shared" si="120"/>
        <v>0</v>
      </c>
      <c r="BW190" s="269">
        <f t="shared" si="120"/>
        <v>0</v>
      </c>
      <c r="BX190" s="269">
        <f t="shared" si="120"/>
        <v>0</v>
      </c>
      <c r="BY190" s="269">
        <f t="shared" si="120"/>
        <v>0</v>
      </c>
      <c r="BZ190" s="269">
        <f t="shared" si="120"/>
        <v>0</v>
      </c>
      <c r="CA190" s="269">
        <f t="shared" si="120"/>
        <v>0</v>
      </c>
      <c r="CB190" s="269">
        <f t="shared" si="120"/>
        <v>0</v>
      </c>
      <c r="CC190" s="269">
        <f t="shared" si="120"/>
        <v>0</v>
      </c>
      <c r="CD190" s="269">
        <f t="shared" si="120"/>
        <v>0</v>
      </c>
      <c r="CE190" s="269">
        <f t="shared" si="120"/>
        <v>0</v>
      </c>
      <c r="CF190" s="269">
        <f t="shared" si="120"/>
        <v>0</v>
      </c>
      <c r="CG190" s="269">
        <f t="shared" si="120"/>
        <v>0</v>
      </c>
      <c r="CH190" s="277">
        <f t="shared" si="120"/>
        <v>0</v>
      </c>
    </row>
    <row r="191" spans="1:86" ht="15" hidden="1" thickBot="1" x14ac:dyDescent="0.35">
      <c r="A191" s="122"/>
      <c r="B191" s="310" t="s">
        <v>172</v>
      </c>
      <c r="C191" s="134">
        <f>IFERROR(C189/C73,0)</f>
        <v>0</v>
      </c>
      <c r="D191" s="134">
        <f t="shared" ref="D191:BO191" si="121">IFERROR(D189/D73,0)</f>
        <v>1.8124901937463786E-2</v>
      </c>
      <c r="E191" s="134">
        <f t="shared" si="121"/>
        <v>2.7650683807058612E-3</v>
      </c>
      <c r="F191" s="134">
        <f t="shared" si="121"/>
        <v>6.3449963147680678E-3</v>
      </c>
      <c r="G191" s="134">
        <f t="shared" si="121"/>
        <v>8.4655283406550111E-3</v>
      </c>
      <c r="H191" s="134">
        <f t="shared" si="121"/>
        <v>1.0357226090692007E-3</v>
      </c>
      <c r="I191" s="134">
        <f t="shared" si="121"/>
        <v>3.2966615201695117E-2</v>
      </c>
      <c r="J191" s="134">
        <f t="shared" si="121"/>
        <v>1.2965389114552911E-2</v>
      </c>
      <c r="K191" s="134">
        <f t="shared" si="121"/>
        <v>2.1446206346809459E-2</v>
      </c>
      <c r="L191" s="134">
        <f t="shared" si="121"/>
        <v>4.5772963238790024E-3</v>
      </c>
      <c r="M191" s="134">
        <f t="shared" si="121"/>
        <v>1.9177807506392471E-2</v>
      </c>
      <c r="N191" s="134">
        <f t="shared" si="121"/>
        <v>5.4976845002653952E-3</v>
      </c>
      <c r="O191" s="270">
        <f t="shared" si="121"/>
        <v>0</v>
      </c>
      <c r="P191" s="270">
        <f t="shared" si="121"/>
        <v>0</v>
      </c>
      <c r="Q191" s="270">
        <f t="shared" si="121"/>
        <v>0</v>
      </c>
      <c r="R191" s="270">
        <f t="shared" si="121"/>
        <v>0</v>
      </c>
      <c r="S191" s="270">
        <f t="shared" si="121"/>
        <v>0</v>
      </c>
      <c r="T191" s="270">
        <f t="shared" si="121"/>
        <v>0</v>
      </c>
      <c r="U191" s="270">
        <f t="shared" si="121"/>
        <v>0</v>
      </c>
      <c r="V191" s="270">
        <f t="shared" si="121"/>
        <v>0</v>
      </c>
      <c r="W191" s="270">
        <f t="shared" si="121"/>
        <v>0</v>
      </c>
      <c r="X191" s="270">
        <f t="shared" si="121"/>
        <v>0</v>
      </c>
      <c r="Y191" s="270">
        <f t="shared" si="121"/>
        <v>0</v>
      </c>
      <c r="Z191" s="270">
        <f t="shared" si="121"/>
        <v>0</v>
      </c>
      <c r="AA191" s="270">
        <f t="shared" si="121"/>
        <v>0</v>
      </c>
      <c r="AB191" s="270">
        <f t="shared" si="121"/>
        <v>0</v>
      </c>
      <c r="AC191" s="270">
        <f t="shared" si="121"/>
        <v>0</v>
      </c>
      <c r="AD191" s="270">
        <f t="shared" si="121"/>
        <v>0</v>
      </c>
      <c r="AE191" s="270">
        <f t="shared" si="121"/>
        <v>0</v>
      </c>
      <c r="AF191" s="270">
        <f t="shared" si="121"/>
        <v>0</v>
      </c>
      <c r="AG191" s="270">
        <f t="shared" si="121"/>
        <v>0</v>
      </c>
      <c r="AH191" s="270">
        <f t="shared" si="121"/>
        <v>0</v>
      </c>
      <c r="AI191" s="270">
        <f t="shared" si="121"/>
        <v>0</v>
      </c>
      <c r="AJ191" s="270">
        <f t="shared" si="121"/>
        <v>0</v>
      </c>
      <c r="AK191" s="270">
        <f t="shared" si="121"/>
        <v>0</v>
      </c>
      <c r="AL191" s="270">
        <f t="shared" si="121"/>
        <v>0</v>
      </c>
      <c r="AM191" s="270">
        <f t="shared" si="121"/>
        <v>0</v>
      </c>
      <c r="AN191" s="270">
        <f t="shared" si="121"/>
        <v>0</v>
      </c>
      <c r="AO191" s="270">
        <f t="shared" si="121"/>
        <v>0</v>
      </c>
      <c r="AP191" s="270">
        <f t="shared" si="121"/>
        <v>0</v>
      </c>
      <c r="AQ191" s="270">
        <f t="shared" si="121"/>
        <v>0</v>
      </c>
      <c r="AR191" s="270">
        <f t="shared" si="121"/>
        <v>0</v>
      </c>
      <c r="AS191" s="270">
        <f t="shared" si="121"/>
        <v>0</v>
      </c>
      <c r="AT191" s="270">
        <f t="shared" si="121"/>
        <v>0</v>
      </c>
      <c r="AU191" s="270">
        <f t="shared" si="121"/>
        <v>0</v>
      </c>
      <c r="AV191" s="270">
        <f t="shared" si="121"/>
        <v>0</v>
      </c>
      <c r="AW191" s="270">
        <f t="shared" si="121"/>
        <v>0</v>
      </c>
      <c r="AX191" s="270">
        <f t="shared" si="121"/>
        <v>0</v>
      </c>
      <c r="AY191" s="270">
        <f t="shared" si="121"/>
        <v>0</v>
      </c>
      <c r="AZ191" s="270">
        <f t="shared" si="121"/>
        <v>0</v>
      </c>
      <c r="BA191" s="270">
        <f t="shared" si="121"/>
        <v>0</v>
      </c>
      <c r="BB191" s="270">
        <f t="shared" si="121"/>
        <v>0</v>
      </c>
      <c r="BC191" s="270">
        <f t="shared" si="121"/>
        <v>0</v>
      </c>
      <c r="BD191" s="270">
        <f t="shared" si="121"/>
        <v>0</v>
      </c>
      <c r="BE191" s="270">
        <f t="shared" si="121"/>
        <v>0</v>
      </c>
      <c r="BF191" s="270">
        <f t="shared" si="121"/>
        <v>0</v>
      </c>
      <c r="BG191" s="270">
        <f t="shared" si="121"/>
        <v>0</v>
      </c>
      <c r="BH191" s="270">
        <f t="shared" si="121"/>
        <v>0</v>
      </c>
      <c r="BI191" s="270">
        <f t="shared" si="121"/>
        <v>0</v>
      </c>
      <c r="BJ191" s="270">
        <f t="shared" si="121"/>
        <v>0</v>
      </c>
      <c r="BK191" s="270">
        <f t="shared" si="121"/>
        <v>0</v>
      </c>
      <c r="BL191" s="270">
        <f t="shared" si="121"/>
        <v>0</v>
      </c>
      <c r="BM191" s="270">
        <f t="shared" si="121"/>
        <v>0</v>
      </c>
      <c r="BN191" s="270">
        <f t="shared" si="121"/>
        <v>0</v>
      </c>
      <c r="BO191" s="270">
        <f t="shared" si="121"/>
        <v>0</v>
      </c>
      <c r="BP191" s="270">
        <f t="shared" ref="BP191:CH191" si="122">IFERROR(BP189/BP73,0)</f>
        <v>0</v>
      </c>
      <c r="BQ191" s="270">
        <f t="shared" si="122"/>
        <v>0</v>
      </c>
      <c r="BR191" s="270">
        <f t="shared" si="122"/>
        <v>0</v>
      </c>
      <c r="BS191" s="270">
        <f t="shared" si="122"/>
        <v>0</v>
      </c>
      <c r="BT191" s="270">
        <f t="shared" si="122"/>
        <v>0</v>
      </c>
      <c r="BU191" s="270">
        <f t="shared" si="122"/>
        <v>0</v>
      </c>
      <c r="BV191" s="270">
        <f t="shared" si="122"/>
        <v>0</v>
      </c>
      <c r="BW191" s="270">
        <f t="shared" si="122"/>
        <v>0</v>
      </c>
      <c r="BX191" s="270">
        <f t="shared" si="122"/>
        <v>0</v>
      </c>
      <c r="BY191" s="270">
        <f t="shared" si="122"/>
        <v>0</v>
      </c>
      <c r="BZ191" s="270">
        <f t="shared" si="122"/>
        <v>0</v>
      </c>
      <c r="CA191" s="270">
        <f t="shared" si="122"/>
        <v>0</v>
      </c>
      <c r="CB191" s="270">
        <f t="shared" si="122"/>
        <v>0</v>
      </c>
      <c r="CC191" s="270">
        <f t="shared" si="122"/>
        <v>0</v>
      </c>
      <c r="CD191" s="270">
        <f t="shared" si="122"/>
        <v>0</v>
      </c>
      <c r="CE191" s="270">
        <f t="shared" si="122"/>
        <v>0</v>
      </c>
      <c r="CF191" s="270">
        <f t="shared" si="122"/>
        <v>0</v>
      </c>
      <c r="CG191" s="270">
        <f t="shared" si="122"/>
        <v>0</v>
      </c>
      <c r="CH191" s="271">
        <f t="shared" si="122"/>
        <v>0</v>
      </c>
    </row>
    <row r="192" spans="1:86" ht="15" hidden="1" thickBot="1" x14ac:dyDescent="0.35">
      <c r="A192" s="122"/>
      <c r="B192" s="338" t="s">
        <v>173</v>
      </c>
      <c r="C192" s="136">
        <f>C190+C191</f>
        <v>0</v>
      </c>
      <c r="D192" s="136">
        <f t="shared" ref="D192:BO192" si="123">D190+D191</f>
        <v>0.16968519222686967</v>
      </c>
      <c r="E192" s="137">
        <f t="shared" si="123"/>
        <v>2.7990540749394673E-2</v>
      </c>
      <c r="F192" s="137">
        <f t="shared" si="123"/>
        <v>6.5619017933474286E-2</v>
      </c>
      <c r="G192" s="137">
        <f t="shared" si="123"/>
        <v>7.4036480145941941E-2</v>
      </c>
      <c r="H192" s="137">
        <f t="shared" si="123"/>
        <v>6.8326878157978777E-3</v>
      </c>
      <c r="I192" s="137">
        <f t="shared" si="123"/>
        <v>0.2284862127955303</v>
      </c>
      <c r="J192" s="137">
        <f t="shared" si="123"/>
        <v>8.6790767657647747E-2</v>
      </c>
      <c r="K192" s="137">
        <f t="shared" si="123"/>
        <v>0.15791506749571016</v>
      </c>
      <c r="L192" s="137">
        <f t="shared" si="123"/>
        <v>3.8836585115873741E-2</v>
      </c>
      <c r="M192" s="137">
        <f t="shared" si="123"/>
        <v>0.17641087687036178</v>
      </c>
      <c r="N192" s="137">
        <f t="shared" si="123"/>
        <v>6.2329973676772392E-2</v>
      </c>
      <c r="O192" s="272">
        <f t="shared" si="123"/>
        <v>0</v>
      </c>
      <c r="P192" s="272">
        <f t="shared" si="123"/>
        <v>0</v>
      </c>
      <c r="Q192" s="273">
        <f t="shared" si="123"/>
        <v>0</v>
      </c>
      <c r="R192" s="273">
        <f t="shared" si="123"/>
        <v>0</v>
      </c>
      <c r="S192" s="273">
        <f t="shared" si="123"/>
        <v>0</v>
      </c>
      <c r="T192" s="273">
        <f t="shared" si="123"/>
        <v>0</v>
      </c>
      <c r="U192" s="273">
        <f t="shared" si="123"/>
        <v>0</v>
      </c>
      <c r="V192" s="273">
        <f t="shared" si="123"/>
        <v>0</v>
      </c>
      <c r="W192" s="273">
        <f t="shared" si="123"/>
        <v>0</v>
      </c>
      <c r="X192" s="273">
        <f t="shared" si="123"/>
        <v>0</v>
      </c>
      <c r="Y192" s="274">
        <f t="shared" si="123"/>
        <v>0</v>
      </c>
      <c r="Z192" s="274">
        <f t="shared" si="123"/>
        <v>0</v>
      </c>
      <c r="AA192" s="272">
        <f t="shared" si="123"/>
        <v>0</v>
      </c>
      <c r="AB192" s="272">
        <f t="shared" si="123"/>
        <v>0</v>
      </c>
      <c r="AC192" s="273">
        <f t="shared" si="123"/>
        <v>0</v>
      </c>
      <c r="AD192" s="273">
        <f t="shared" si="123"/>
        <v>0</v>
      </c>
      <c r="AE192" s="273">
        <f t="shared" si="123"/>
        <v>0</v>
      </c>
      <c r="AF192" s="273">
        <f t="shared" si="123"/>
        <v>0</v>
      </c>
      <c r="AG192" s="273">
        <f t="shared" si="123"/>
        <v>0</v>
      </c>
      <c r="AH192" s="273">
        <f t="shared" si="123"/>
        <v>0</v>
      </c>
      <c r="AI192" s="273">
        <f t="shared" si="123"/>
        <v>0</v>
      </c>
      <c r="AJ192" s="273">
        <f t="shared" si="123"/>
        <v>0</v>
      </c>
      <c r="AK192" s="274">
        <f t="shared" si="123"/>
        <v>0</v>
      </c>
      <c r="AL192" s="274">
        <f t="shared" si="123"/>
        <v>0</v>
      </c>
      <c r="AM192" s="272">
        <f t="shared" si="123"/>
        <v>0</v>
      </c>
      <c r="AN192" s="272">
        <f t="shared" si="123"/>
        <v>0</v>
      </c>
      <c r="AO192" s="273">
        <f t="shared" si="123"/>
        <v>0</v>
      </c>
      <c r="AP192" s="273">
        <f t="shared" si="123"/>
        <v>0</v>
      </c>
      <c r="AQ192" s="273">
        <f t="shared" si="123"/>
        <v>0</v>
      </c>
      <c r="AR192" s="273">
        <f t="shared" si="123"/>
        <v>0</v>
      </c>
      <c r="AS192" s="273">
        <f t="shared" si="123"/>
        <v>0</v>
      </c>
      <c r="AT192" s="273">
        <f t="shared" si="123"/>
        <v>0</v>
      </c>
      <c r="AU192" s="273">
        <f t="shared" si="123"/>
        <v>0</v>
      </c>
      <c r="AV192" s="273">
        <f t="shared" si="123"/>
        <v>0</v>
      </c>
      <c r="AW192" s="274">
        <f t="shared" si="123"/>
        <v>0</v>
      </c>
      <c r="AX192" s="274">
        <f t="shared" si="123"/>
        <v>0</v>
      </c>
      <c r="AY192" s="272">
        <f t="shared" si="123"/>
        <v>0</v>
      </c>
      <c r="AZ192" s="272">
        <f t="shared" si="123"/>
        <v>0</v>
      </c>
      <c r="BA192" s="273">
        <f t="shared" si="123"/>
        <v>0</v>
      </c>
      <c r="BB192" s="273">
        <f t="shared" si="123"/>
        <v>0</v>
      </c>
      <c r="BC192" s="273">
        <f t="shared" si="123"/>
        <v>0</v>
      </c>
      <c r="BD192" s="273">
        <f t="shared" si="123"/>
        <v>0</v>
      </c>
      <c r="BE192" s="273">
        <f t="shared" si="123"/>
        <v>0</v>
      </c>
      <c r="BF192" s="273">
        <f t="shared" si="123"/>
        <v>0</v>
      </c>
      <c r="BG192" s="273">
        <f t="shared" si="123"/>
        <v>0</v>
      </c>
      <c r="BH192" s="273">
        <f t="shared" si="123"/>
        <v>0</v>
      </c>
      <c r="BI192" s="274">
        <f t="shared" si="123"/>
        <v>0</v>
      </c>
      <c r="BJ192" s="274">
        <f t="shared" si="123"/>
        <v>0</v>
      </c>
      <c r="BK192" s="272">
        <f t="shared" si="123"/>
        <v>0</v>
      </c>
      <c r="BL192" s="272">
        <f t="shared" si="123"/>
        <v>0</v>
      </c>
      <c r="BM192" s="273">
        <f t="shared" si="123"/>
        <v>0</v>
      </c>
      <c r="BN192" s="273">
        <f t="shared" si="123"/>
        <v>0</v>
      </c>
      <c r="BO192" s="273">
        <f t="shared" si="123"/>
        <v>0</v>
      </c>
      <c r="BP192" s="273">
        <f t="shared" ref="BP192:CH192" si="124">BP190+BP191</f>
        <v>0</v>
      </c>
      <c r="BQ192" s="273">
        <f t="shared" si="124"/>
        <v>0</v>
      </c>
      <c r="BR192" s="273">
        <f t="shared" si="124"/>
        <v>0</v>
      </c>
      <c r="BS192" s="273">
        <f t="shared" si="124"/>
        <v>0</v>
      </c>
      <c r="BT192" s="273">
        <f t="shared" si="124"/>
        <v>0</v>
      </c>
      <c r="BU192" s="274">
        <f t="shared" si="124"/>
        <v>0</v>
      </c>
      <c r="BV192" s="274">
        <f t="shared" si="124"/>
        <v>0</v>
      </c>
      <c r="BW192" s="272">
        <f t="shared" si="124"/>
        <v>0</v>
      </c>
      <c r="BX192" s="272">
        <f t="shared" si="124"/>
        <v>0</v>
      </c>
      <c r="BY192" s="273">
        <f t="shared" si="124"/>
        <v>0</v>
      </c>
      <c r="BZ192" s="273">
        <f t="shared" si="124"/>
        <v>0</v>
      </c>
      <c r="CA192" s="273">
        <f t="shared" si="124"/>
        <v>0</v>
      </c>
      <c r="CB192" s="273">
        <f t="shared" si="124"/>
        <v>0</v>
      </c>
      <c r="CC192" s="273">
        <f t="shared" si="124"/>
        <v>0</v>
      </c>
      <c r="CD192" s="273">
        <f t="shared" si="124"/>
        <v>0</v>
      </c>
      <c r="CE192" s="273">
        <f t="shared" si="124"/>
        <v>0</v>
      </c>
      <c r="CF192" s="273">
        <f t="shared" si="124"/>
        <v>0</v>
      </c>
      <c r="CG192" s="274">
        <f t="shared" si="124"/>
        <v>0</v>
      </c>
      <c r="CH192" s="278">
        <f t="shared" si="124"/>
        <v>0</v>
      </c>
    </row>
    <row r="193" spans="1:86" hidden="1" x14ac:dyDescent="0.3">
      <c r="A193" s="122"/>
      <c r="B193" s="122" t="s">
        <v>174</v>
      </c>
      <c r="C193" s="140">
        <f>C185+C192</f>
        <v>0</v>
      </c>
      <c r="D193" s="140">
        <f t="shared" ref="D193:BO193" si="125">D185+D192</f>
        <v>0.99999999999999978</v>
      </c>
      <c r="E193" s="140">
        <f t="shared" si="125"/>
        <v>0.99999999999999989</v>
      </c>
      <c r="F193" s="140">
        <f t="shared" si="125"/>
        <v>1.000010991790544</v>
      </c>
      <c r="G193" s="140">
        <f t="shared" si="125"/>
        <v>0.9999879550197881</v>
      </c>
      <c r="H193" s="140">
        <f t="shared" si="125"/>
        <v>1.0000017142213977</v>
      </c>
      <c r="I193" s="140">
        <f t="shared" si="125"/>
        <v>0.9999945946143497</v>
      </c>
      <c r="J193" s="140">
        <f t="shared" si="125"/>
        <v>1.0000028310685187</v>
      </c>
      <c r="K193" s="140">
        <f t="shared" si="125"/>
        <v>0.99999983492099676</v>
      </c>
      <c r="L193" s="140">
        <f t="shared" si="125"/>
        <v>1.0000051618933159</v>
      </c>
      <c r="M193" s="140">
        <f t="shared" si="125"/>
        <v>0.99999862016845853</v>
      </c>
      <c r="N193" s="140">
        <f t="shared" si="125"/>
        <v>1.0000136030489317</v>
      </c>
      <c r="O193" s="279">
        <f t="shared" si="125"/>
        <v>0</v>
      </c>
      <c r="P193" s="279">
        <f t="shared" si="125"/>
        <v>0</v>
      </c>
      <c r="Q193" s="279">
        <f t="shared" si="125"/>
        <v>0</v>
      </c>
      <c r="R193" s="279">
        <f t="shared" si="125"/>
        <v>0</v>
      </c>
      <c r="S193" s="279">
        <f t="shared" si="125"/>
        <v>0</v>
      </c>
      <c r="T193" s="279">
        <f t="shared" si="125"/>
        <v>0</v>
      </c>
      <c r="U193" s="279">
        <f t="shared" si="125"/>
        <v>0</v>
      </c>
      <c r="V193" s="279">
        <f t="shared" si="125"/>
        <v>0</v>
      </c>
      <c r="W193" s="279">
        <f t="shared" si="125"/>
        <v>0</v>
      </c>
      <c r="X193" s="279">
        <f t="shared" si="125"/>
        <v>0</v>
      </c>
      <c r="Y193" s="279">
        <f t="shared" si="125"/>
        <v>0</v>
      </c>
      <c r="Z193" s="279">
        <f t="shared" si="125"/>
        <v>0</v>
      </c>
      <c r="AA193" s="279">
        <f t="shared" si="125"/>
        <v>0</v>
      </c>
      <c r="AB193" s="279">
        <f t="shared" si="125"/>
        <v>0</v>
      </c>
      <c r="AC193" s="279">
        <f t="shared" si="125"/>
        <v>0</v>
      </c>
      <c r="AD193" s="279">
        <f t="shared" si="125"/>
        <v>0</v>
      </c>
      <c r="AE193" s="279">
        <f t="shared" si="125"/>
        <v>0</v>
      </c>
      <c r="AF193" s="279">
        <f t="shared" si="125"/>
        <v>0</v>
      </c>
      <c r="AG193" s="279">
        <f t="shared" si="125"/>
        <v>0</v>
      </c>
      <c r="AH193" s="279">
        <f t="shared" si="125"/>
        <v>0</v>
      </c>
      <c r="AI193" s="279">
        <f t="shared" si="125"/>
        <v>0</v>
      </c>
      <c r="AJ193" s="279">
        <f t="shared" si="125"/>
        <v>0</v>
      </c>
      <c r="AK193" s="279">
        <f t="shared" si="125"/>
        <v>0</v>
      </c>
      <c r="AL193" s="279">
        <f t="shared" si="125"/>
        <v>0</v>
      </c>
      <c r="AM193" s="279">
        <f t="shared" si="125"/>
        <v>0</v>
      </c>
      <c r="AN193" s="279">
        <f t="shared" si="125"/>
        <v>0</v>
      </c>
      <c r="AO193" s="279">
        <f t="shared" si="125"/>
        <v>0</v>
      </c>
      <c r="AP193" s="279">
        <f t="shared" si="125"/>
        <v>0</v>
      </c>
      <c r="AQ193" s="279">
        <f t="shared" si="125"/>
        <v>0</v>
      </c>
      <c r="AR193" s="279">
        <f t="shared" si="125"/>
        <v>0</v>
      </c>
      <c r="AS193" s="279">
        <f t="shared" si="125"/>
        <v>0</v>
      </c>
      <c r="AT193" s="279">
        <f t="shared" si="125"/>
        <v>0</v>
      </c>
      <c r="AU193" s="279">
        <f t="shared" si="125"/>
        <v>0</v>
      </c>
      <c r="AV193" s="279">
        <f t="shared" si="125"/>
        <v>0</v>
      </c>
      <c r="AW193" s="279">
        <f t="shared" si="125"/>
        <v>0</v>
      </c>
      <c r="AX193" s="279">
        <f t="shared" si="125"/>
        <v>0</v>
      </c>
      <c r="AY193" s="279">
        <f t="shared" si="125"/>
        <v>0</v>
      </c>
      <c r="AZ193" s="279">
        <f t="shared" si="125"/>
        <v>0</v>
      </c>
      <c r="BA193" s="279">
        <f t="shared" si="125"/>
        <v>0</v>
      </c>
      <c r="BB193" s="279">
        <f t="shared" si="125"/>
        <v>0</v>
      </c>
      <c r="BC193" s="279">
        <f t="shared" si="125"/>
        <v>0</v>
      </c>
      <c r="BD193" s="279">
        <f t="shared" si="125"/>
        <v>0</v>
      </c>
      <c r="BE193" s="279">
        <f t="shared" si="125"/>
        <v>0</v>
      </c>
      <c r="BF193" s="279">
        <f t="shared" si="125"/>
        <v>0</v>
      </c>
      <c r="BG193" s="279">
        <f t="shared" si="125"/>
        <v>0</v>
      </c>
      <c r="BH193" s="279">
        <f t="shared" si="125"/>
        <v>0</v>
      </c>
      <c r="BI193" s="279">
        <f t="shared" si="125"/>
        <v>0</v>
      </c>
      <c r="BJ193" s="279">
        <f t="shared" si="125"/>
        <v>0</v>
      </c>
      <c r="BK193" s="279">
        <f t="shared" si="125"/>
        <v>0</v>
      </c>
      <c r="BL193" s="279">
        <f t="shared" si="125"/>
        <v>0</v>
      </c>
      <c r="BM193" s="279">
        <f t="shared" si="125"/>
        <v>0</v>
      </c>
      <c r="BN193" s="279">
        <f t="shared" si="125"/>
        <v>0</v>
      </c>
      <c r="BO193" s="279">
        <f t="shared" si="125"/>
        <v>0</v>
      </c>
      <c r="BP193" s="279">
        <f t="shared" ref="BP193:CH193" si="126">BP185+BP192</f>
        <v>0</v>
      </c>
      <c r="BQ193" s="279">
        <f t="shared" si="126"/>
        <v>0</v>
      </c>
      <c r="BR193" s="279">
        <f t="shared" si="126"/>
        <v>0</v>
      </c>
      <c r="BS193" s="279">
        <f t="shared" si="126"/>
        <v>0</v>
      </c>
      <c r="BT193" s="279">
        <f t="shared" si="126"/>
        <v>0</v>
      </c>
      <c r="BU193" s="279">
        <f t="shared" si="126"/>
        <v>0</v>
      </c>
      <c r="BV193" s="279">
        <f t="shared" si="126"/>
        <v>0</v>
      </c>
      <c r="BW193" s="279">
        <f t="shared" si="126"/>
        <v>0</v>
      </c>
      <c r="BX193" s="279">
        <f t="shared" si="126"/>
        <v>0</v>
      </c>
      <c r="BY193" s="279">
        <f t="shared" si="126"/>
        <v>0</v>
      </c>
      <c r="BZ193" s="279">
        <f t="shared" si="126"/>
        <v>0</v>
      </c>
      <c r="CA193" s="279">
        <f t="shared" si="126"/>
        <v>0</v>
      </c>
      <c r="CB193" s="279">
        <f t="shared" si="126"/>
        <v>0</v>
      </c>
      <c r="CC193" s="279">
        <f t="shared" si="126"/>
        <v>0</v>
      </c>
      <c r="CD193" s="279">
        <f t="shared" si="126"/>
        <v>0</v>
      </c>
      <c r="CE193" s="279">
        <f t="shared" si="126"/>
        <v>0</v>
      </c>
      <c r="CF193" s="279">
        <f t="shared" si="126"/>
        <v>0</v>
      </c>
      <c r="CG193" s="279">
        <f t="shared" si="126"/>
        <v>0</v>
      </c>
      <c r="CH193" s="279">
        <f t="shared" si="126"/>
        <v>0</v>
      </c>
    </row>
    <row r="194" spans="1:86" hidden="1" x14ac:dyDescent="0.3">
      <c r="A194" s="122"/>
      <c r="B194" s="122"/>
      <c r="C194" s="127"/>
      <c r="D194" s="127"/>
      <c r="E194" s="127"/>
      <c r="F194" s="127"/>
      <c r="G194" s="127"/>
      <c r="H194" s="127"/>
      <c r="I194" s="127"/>
      <c r="J194" s="127"/>
      <c r="K194" s="127"/>
      <c r="L194" s="127"/>
      <c r="M194" s="127"/>
      <c r="N194" s="127"/>
      <c r="O194" s="127"/>
      <c r="P194" s="127"/>
      <c r="Q194" s="127"/>
      <c r="R194" s="127"/>
      <c r="S194" s="127"/>
      <c r="T194" s="127"/>
      <c r="U194" s="127"/>
      <c r="V194" s="127"/>
      <c r="W194" s="127"/>
      <c r="X194" s="127"/>
      <c r="Y194" s="127"/>
      <c r="Z194" s="127"/>
      <c r="AA194" s="127"/>
      <c r="AB194" s="127"/>
      <c r="AC194" s="127"/>
      <c r="AD194" s="127"/>
      <c r="AE194" s="127"/>
      <c r="AF194" s="127"/>
      <c r="AG194" s="127"/>
      <c r="AH194" s="127"/>
      <c r="AI194" s="127"/>
      <c r="AJ194" s="127"/>
      <c r="AK194" s="127"/>
      <c r="AL194" s="127"/>
      <c r="AM194" s="127"/>
      <c r="AN194" s="127"/>
      <c r="AO194" s="127"/>
      <c r="AP194" s="127"/>
      <c r="AQ194" s="127"/>
      <c r="AR194" s="127"/>
      <c r="AS194" s="127"/>
      <c r="AT194" s="127"/>
      <c r="AU194" s="127"/>
      <c r="AV194" s="127"/>
      <c r="AW194" s="127"/>
      <c r="AX194" s="127"/>
      <c r="AY194" s="127"/>
      <c r="AZ194" s="127"/>
      <c r="BA194" s="127"/>
      <c r="BB194" s="127"/>
      <c r="BC194" s="127"/>
      <c r="BD194" s="127"/>
      <c r="BE194" s="127"/>
      <c r="BF194" s="127"/>
      <c r="BG194" s="127"/>
      <c r="BH194" s="127"/>
      <c r="BI194" s="127"/>
      <c r="BJ194" s="127"/>
      <c r="BK194" s="127"/>
      <c r="BL194" s="127"/>
      <c r="BM194" s="127"/>
      <c r="BN194" s="127"/>
      <c r="BO194" s="127"/>
      <c r="BP194" s="127"/>
      <c r="BQ194" s="127"/>
      <c r="BR194" s="127"/>
      <c r="BS194" s="127"/>
      <c r="BT194" s="127"/>
      <c r="BU194" s="127"/>
      <c r="BV194" s="127"/>
      <c r="BW194" s="127"/>
      <c r="BX194" s="127"/>
      <c r="BY194" s="127"/>
      <c r="BZ194" s="127"/>
      <c r="CA194" s="127"/>
      <c r="CB194" s="127"/>
      <c r="CC194" s="127"/>
      <c r="CD194" s="127"/>
      <c r="CE194" s="127"/>
      <c r="CF194" s="127"/>
      <c r="CG194" s="127"/>
      <c r="CH194" s="127"/>
    </row>
    <row r="195" spans="1:86" s="131" customFormat="1" hidden="1" x14ac:dyDescent="0.3">
      <c r="A195" s="122"/>
      <c r="B195" s="122" t="s">
        <v>175</v>
      </c>
      <c r="C195" s="141">
        <f t="shared" ref="C195" si="127">SUM(C181:C182)</f>
        <v>0</v>
      </c>
      <c r="D195" s="141">
        <f t="shared" ref="D195:BO195" si="128">SUM(D181:D182)</f>
        <v>76.539301915208625</v>
      </c>
      <c r="E195" s="142">
        <f t="shared" si="128"/>
        <v>179.18652140585837</v>
      </c>
      <c r="F195" s="142">
        <f t="shared" si="128"/>
        <v>416.31048975482554</v>
      </c>
      <c r="G195" s="142">
        <f t="shared" si="128"/>
        <v>825.85306285540332</v>
      </c>
      <c r="H195" s="142">
        <f t="shared" si="128"/>
        <v>1335.1116157067127</v>
      </c>
      <c r="I195" s="142">
        <f t="shared" si="128"/>
        <v>1313.2182512345985</v>
      </c>
      <c r="J195" s="142">
        <f t="shared" si="128"/>
        <v>1323.2736609283772</v>
      </c>
      <c r="K195" s="142">
        <f t="shared" si="128"/>
        <v>1215.1702884067925</v>
      </c>
      <c r="L195" s="142">
        <f t="shared" si="128"/>
        <v>888.67448310259158</v>
      </c>
      <c r="M195" s="143">
        <f t="shared" si="128"/>
        <v>612.05562212144196</v>
      </c>
      <c r="N195" s="143">
        <f t="shared" si="128"/>
        <v>698.44395628507118</v>
      </c>
      <c r="O195" s="285">
        <f t="shared" si="128"/>
        <v>0</v>
      </c>
      <c r="P195" s="285">
        <f t="shared" si="128"/>
        <v>0</v>
      </c>
      <c r="Q195" s="286">
        <f t="shared" si="128"/>
        <v>0</v>
      </c>
      <c r="R195" s="286">
        <f t="shared" si="128"/>
        <v>0</v>
      </c>
      <c r="S195" s="286">
        <f t="shared" si="128"/>
        <v>0</v>
      </c>
      <c r="T195" s="286">
        <f t="shared" si="128"/>
        <v>0</v>
      </c>
      <c r="U195" s="286">
        <f t="shared" si="128"/>
        <v>0</v>
      </c>
      <c r="V195" s="286">
        <f t="shared" si="128"/>
        <v>0</v>
      </c>
      <c r="W195" s="286">
        <f t="shared" si="128"/>
        <v>0</v>
      </c>
      <c r="X195" s="286">
        <f t="shared" si="128"/>
        <v>0</v>
      </c>
      <c r="Y195" s="287">
        <f t="shared" si="128"/>
        <v>0</v>
      </c>
      <c r="Z195" s="287">
        <f t="shared" si="128"/>
        <v>0</v>
      </c>
      <c r="AA195" s="285">
        <f t="shared" si="128"/>
        <v>0</v>
      </c>
      <c r="AB195" s="285">
        <f t="shared" si="128"/>
        <v>0</v>
      </c>
      <c r="AC195" s="286">
        <f t="shared" si="128"/>
        <v>0</v>
      </c>
      <c r="AD195" s="286">
        <f t="shared" si="128"/>
        <v>0</v>
      </c>
      <c r="AE195" s="286">
        <f t="shared" si="128"/>
        <v>0</v>
      </c>
      <c r="AF195" s="286">
        <f t="shared" si="128"/>
        <v>0</v>
      </c>
      <c r="AG195" s="286">
        <f t="shared" si="128"/>
        <v>0</v>
      </c>
      <c r="AH195" s="286">
        <f t="shared" si="128"/>
        <v>0</v>
      </c>
      <c r="AI195" s="286">
        <f t="shared" si="128"/>
        <v>0</v>
      </c>
      <c r="AJ195" s="286">
        <f t="shared" si="128"/>
        <v>0</v>
      </c>
      <c r="AK195" s="287">
        <f t="shared" si="128"/>
        <v>0</v>
      </c>
      <c r="AL195" s="287">
        <f t="shared" si="128"/>
        <v>0</v>
      </c>
      <c r="AM195" s="285">
        <f t="shared" si="128"/>
        <v>0</v>
      </c>
      <c r="AN195" s="285">
        <f t="shared" si="128"/>
        <v>0</v>
      </c>
      <c r="AO195" s="286">
        <f t="shared" si="128"/>
        <v>0</v>
      </c>
      <c r="AP195" s="286">
        <f t="shared" si="128"/>
        <v>0</v>
      </c>
      <c r="AQ195" s="286">
        <f t="shared" si="128"/>
        <v>0</v>
      </c>
      <c r="AR195" s="286">
        <f t="shared" si="128"/>
        <v>0</v>
      </c>
      <c r="AS195" s="286">
        <f t="shared" si="128"/>
        <v>0</v>
      </c>
      <c r="AT195" s="286">
        <f t="shared" si="128"/>
        <v>0</v>
      </c>
      <c r="AU195" s="286">
        <f t="shared" si="128"/>
        <v>0</v>
      </c>
      <c r="AV195" s="286">
        <f t="shared" si="128"/>
        <v>0</v>
      </c>
      <c r="AW195" s="287">
        <f t="shared" si="128"/>
        <v>0</v>
      </c>
      <c r="AX195" s="287">
        <f t="shared" si="128"/>
        <v>0</v>
      </c>
      <c r="AY195" s="285">
        <f t="shared" si="128"/>
        <v>0</v>
      </c>
      <c r="AZ195" s="285">
        <f t="shared" si="128"/>
        <v>0</v>
      </c>
      <c r="BA195" s="286">
        <f t="shared" si="128"/>
        <v>0</v>
      </c>
      <c r="BB195" s="286">
        <f t="shared" si="128"/>
        <v>0</v>
      </c>
      <c r="BC195" s="286">
        <f t="shared" si="128"/>
        <v>0</v>
      </c>
      <c r="BD195" s="286">
        <f t="shared" si="128"/>
        <v>0</v>
      </c>
      <c r="BE195" s="286">
        <f t="shared" si="128"/>
        <v>0</v>
      </c>
      <c r="BF195" s="286">
        <f t="shared" si="128"/>
        <v>0</v>
      </c>
      <c r="BG195" s="286">
        <f t="shared" si="128"/>
        <v>0</v>
      </c>
      <c r="BH195" s="286">
        <f t="shared" si="128"/>
        <v>0</v>
      </c>
      <c r="BI195" s="287">
        <f t="shared" si="128"/>
        <v>0</v>
      </c>
      <c r="BJ195" s="287">
        <f t="shared" si="128"/>
        <v>0</v>
      </c>
      <c r="BK195" s="285">
        <f t="shared" si="128"/>
        <v>0</v>
      </c>
      <c r="BL195" s="285">
        <f t="shared" si="128"/>
        <v>0</v>
      </c>
      <c r="BM195" s="286">
        <f t="shared" si="128"/>
        <v>0</v>
      </c>
      <c r="BN195" s="286">
        <f t="shared" si="128"/>
        <v>0</v>
      </c>
      <c r="BO195" s="286">
        <f t="shared" si="128"/>
        <v>0</v>
      </c>
      <c r="BP195" s="286">
        <f t="shared" ref="BP195:CH195" si="129">SUM(BP181:BP182)</f>
        <v>0</v>
      </c>
      <c r="BQ195" s="286">
        <f t="shared" si="129"/>
        <v>0</v>
      </c>
      <c r="BR195" s="286">
        <f t="shared" si="129"/>
        <v>0</v>
      </c>
      <c r="BS195" s="286">
        <f t="shared" si="129"/>
        <v>0</v>
      </c>
      <c r="BT195" s="286">
        <f t="shared" si="129"/>
        <v>0</v>
      </c>
      <c r="BU195" s="287">
        <f t="shared" si="129"/>
        <v>0</v>
      </c>
      <c r="BV195" s="287">
        <f t="shared" si="129"/>
        <v>0</v>
      </c>
      <c r="BW195" s="285">
        <f t="shared" si="129"/>
        <v>0</v>
      </c>
      <c r="BX195" s="285">
        <f t="shared" si="129"/>
        <v>0</v>
      </c>
      <c r="BY195" s="286">
        <f t="shared" si="129"/>
        <v>0</v>
      </c>
      <c r="BZ195" s="286">
        <f t="shared" si="129"/>
        <v>0</v>
      </c>
      <c r="CA195" s="286">
        <f t="shared" si="129"/>
        <v>0</v>
      </c>
      <c r="CB195" s="286">
        <f t="shared" si="129"/>
        <v>0</v>
      </c>
      <c r="CC195" s="286">
        <f t="shared" si="129"/>
        <v>0</v>
      </c>
      <c r="CD195" s="286">
        <f t="shared" si="129"/>
        <v>0</v>
      </c>
      <c r="CE195" s="286">
        <f t="shared" si="129"/>
        <v>0</v>
      </c>
      <c r="CF195" s="286">
        <f t="shared" si="129"/>
        <v>0</v>
      </c>
      <c r="CG195" s="287">
        <f t="shared" si="129"/>
        <v>0</v>
      </c>
      <c r="CH195" s="287">
        <f t="shared" si="129"/>
        <v>0</v>
      </c>
    </row>
    <row r="196" spans="1:86" s="131" customFormat="1" hidden="1" x14ac:dyDescent="0.3">
      <c r="A196" s="122"/>
      <c r="B196" s="122" t="s">
        <v>176</v>
      </c>
      <c r="C196" s="141">
        <f t="shared" ref="C196" si="130">SUM(C188:C189)</f>
        <v>0</v>
      </c>
      <c r="D196" s="141">
        <f t="shared" ref="D196:BO196" si="131">SUM(D188:D189)</f>
        <v>15.641761458192901</v>
      </c>
      <c r="E196" s="142">
        <f t="shared" si="131"/>
        <v>5.1599576335602793</v>
      </c>
      <c r="F196" s="142">
        <f t="shared" si="131"/>
        <v>29.236001867984871</v>
      </c>
      <c r="G196" s="142">
        <f t="shared" si="131"/>
        <v>66.03289216628734</v>
      </c>
      <c r="H196" s="142">
        <f t="shared" si="131"/>
        <v>9.1851443478705299</v>
      </c>
      <c r="I196" s="142">
        <f t="shared" si="131"/>
        <v>388.91640307418822</v>
      </c>
      <c r="J196" s="142">
        <f t="shared" si="131"/>
        <v>125.76261468136948</v>
      </c>
      <c r="K196" s="142">
        <f t="shared" si="131"/>
        <v>227.87931279087746</v>
      </c>
      <c r="L196" s="142">
        <f t="shared" si="131"/>
        <v>35.907418362585922</v>
      </c>
      <c r="M196" s="143">
        <f t="shared" si="131"/>
        <v>131.10111201933898</v>
      </c>
      <c r="N196" s="143">
        <f t="shared" si="131"/>
        <v>46.427165886534794</v>
      </c>
      <c r="O196" s="285">
        <f t="shared" si="131"/>
        <v>0</v>
      </c>
      <c r="P196" s="285">
        <f t="shared" si="131"/>
        <v>0</v>
      </c>
      <c r="Q196" s="286">
        <f t="shared" si="131"/>
        <v>0</v>
      </c>
      <c r="R196" s="286">
        <f t="shared" si="131"/>
        <v>0</v>
      </c>
      <c r="S196" s="286">
        <f t="shared" si="131"/>
        <v>0</v>
      </c>
      <c r="T196" s="286">
        <f t="shared" si="131"/>
        <v>0</v>
      </c>
      <c r="U196" s="286">
        <f t="shared" si="131"/>
        <v>0</v>
      </c>
      <c r="V196" s="286">
        <f t="shared" si="131"/>
        <v>0</v>
      </c>
      <c r="W196" s="286">
        <f t="shared" si="131"/>
        <v>0</v>
      </c>
      <c r="X196" s="286">
        <f t="shared" si="131"/>
        <v>0</v>
      </c>
      <c r="Y196" s="287">
        <f t="shared" si="131"/>
        <v>0</v>
      </c>
      <c r="Z196" s="287">
        <f t="shared" si="131"/>
        <v>0</v>
      </c>
      <c r="AA196" s="285">
        <f t="shared" si="131"/>
        <v>0</v>
      </c>
      <c r="AB196" s="285">
        <f t="shared" si="131"/>
        <v>0</v>
      </c>
      <c r="AC196" s="286">
        <f t="shared" si="131"/>
        <v>0</v>
      </c>
      <c r="AD196" s="286">
        <f t="shared" si="131"/>
        <v>0</v>
      </c>
      <c r="AE196" s="286">
        <f t="shared" si="131"/>
        <v>0</v>
      </c>
      <c r="AF196" s="286">
        <f t="shared" si="131"/>
        <v>0</v>
      </c>
      <c r="AG196" s="286">
        <f t="shared" si="131"/>
        <v>0</v>
      </c>
      <c r="AH196" s="286">
        <f t="shared" si="131"/>
        <v>0</v>
      </c>
      <c r="AI196" s="286">
        <f t="shared" si="131"/>
        <v>0</v>
      </c>
      <c r="AJ196" s="286">
        <f t="shared" si="131"/>
        <v>0</v>
      </c>
      <c r="AK196" s="287">
        <f t="shared" si="131"/>
        <v>0</v>
      </c>
      <c r="AL196" s="287">
        <f t="shared" si="131"/>
        <v>0</v>
      </c>
      <c r="AM196" s="285">
        <f t="shared" si="131"/>
        <v>0</v>
      </c>
      <c r="AN196" s="285">
        <f t="shared" si="131"/>
        <v>0</v>
      </c>
      <c r="AO196" s="286">
        <f t="shared" si="131"/>
        <v>0</v>
      </c>
      <c r="AP196" s="286">
        <f t="shared" si="131"/>
        <v>0</v>
      </c>
      <c r="AQ196" s="286">
        <f t="shared" si="131"/>
        <v>0</v>
      </c>
      <c r="AR196" s="286">
        <f t="shared" si="131"/>
        <v>0</v>
      </c>
      <c r="AS196" s="286">
        <f t="shared" si="131"/>
        <v>0</v>
      </c>
      <c r="AT196" s="286">
        <f t="shared" si="131"/>
        <v>0</v>
      </c>
      <c r="AU196" s="286">
        <f t="shared" si="131"/>
        <v>0</v>
      </c>
      <c r="AV196" s="286">
        <f t="shared" si="131"/>
        <v>0</v>
      </c>
      <c r="AW196" s="287">
        <f t="shared" si="131"/>
        <v>0</v>
      </c>
      <c r="AX196" s="287">
        <f t="shared" si="131"/>
        <v>0</v>
      </c>
      <c r="AY196" s="285">
        <f t="shared" si="131"/>
        <v>0</v>
      </c>
      <c r="AZ196" s="285">
        <f t="shared" si="131"/>
        <v>0</v>
      </c>
      <c r="BA196" s="286">
        <f t="shared" si="131"/>
        <v>0</v>
      </c>
      <c r="BB196" s="286">
        <f t="shared" si="131"/>
        <v>0</v>
      </c>
      <c r="BC196" s="286">
        <f t="shared" si="131"/>
        <v>0</v>
      </c>
      <c r="BD196" s="286">
        <f t="shared" si="131"/>
        <v>0</v>
      </c>
      <c r="BE196" s="286">
        <f t="shared" si="131"/>
        <v>0</v>
      </c>
      <c r="BF196" s="286">
        <f t="shared" si="131"/>
        <v>0</v>
      </c>
      <c r="BG196" s="286">
        <f t="shared" si="131"/>
        <v>0</v>
      </c>
      <c r="BH196" s="286">
        <f t="shared" si="131"/>
        <v>0</v>
      </c>
      <c r="BI196" s="287">
        <f t="shared" si="131"/>
        <v>0</v>
      </c>
      <c r="BJ196" s="287">
        <f t="shared" si="131"/>
        <v>0</v>
      </c>
      <c r="BK196" s="285">
        <f t="shared" si="131"/>
        <v>0</v>
      </c>
      <c r="BL196" s="285">
        <f t="shared" si="131"/>
        <v>0</v>
      </c>
      <c r="BM196" s="286">
        <f t="shared" si="131"/>
        <v>0</v>
      </c>
      <c r="BN196" s="286">
        <f t="shared" si="131"/>
        <v>0</v>
      </c>
      <c r="BO196" s="286">
        <f t="shared" si="131"/>
        <v>0</v>
      </c>
      <c r="BP196" s="286">
        <f t="shared" ref="BP196:CH196" si="132">SUM(BP188:BP189)</f>
        <v>0</v>
      </c>
      <c r="BQ196" s="286">
        <f t="shared" si="132"/>
        <v>0</v>
      </c>
      <c r="BR196" s="286">
        <f t="shared" si="132"/>
        <v>0</v>
      </c>
      <c r="BS196" s="286">
        <f t="shared" si="132"/>
        <v>0</v>
      </c>
      <c r="BT196" s="286">
        <f t="shared" si="132"/>
        <v>0</v>
      </c>
      <c r="BU196" s="287">
        <f t="shared" si="132"/>
        <v>0</v>
      </c>
      <c r="BV196" s="287">
        <f t="shared" si="132"/>
        <v>0</v>
      </c>
      <c r="BW196" s="285">
        <f t="shared" si="132"/>
        <v>0</v>
      </c>
      <c r="BX196" s="285">
        <f t="shared" si="132"/>
        <v>0</v>
      </c>
      <c r="BY196" s="286">
        <f t="shared" si="132"/>
        <v>0</v>
      </c>
      <c r="BZ196" s="286">
        <f t="shared" si="132"/>
        <v>0</v>
      </c>
      <c r="CA196" s="286">
        <f t="shared" si="132"/>
        <v>0</v>
      </c>
      <c r="CB196" s="286">
        <f t="shared" si="132"/>
        <v>0</v>
      </c>
      <c r="CC196" s="286">
        <f t="shared" si="132"/>
        <v>0</v>
      </c>
      <c r="CD196" s="286">
        <f t="shared" si="132"/>
        <v>0</v>
      </c>
      <c r="CE196" s="286">
        <f t="shared" si="132"/>
        <v>0</v>
      </c>
      <c r="CF196" s="286">
        <f t="shared" si="132"/>
        <v>0</v>
      </c>
      <c r="CG196" s="287">
        <f t="shared" si="132"/>
        <v>0</v>
      </c>
      <c r="CH196" s="287">
        <f t="shared" si="132"/>
        <v>0</v>
      </c>
    </row>
    <row r="197" spans="1:86" s="131" customFormat="1" hidden="1" x14ac:dyDescent="0.3">
      <c r="A197" s="122"/>
      <c r="B197" s="122" t="s">
        <v>162</v>
      </c>
      <c r="C197" s="144">
        <f t="shared" ref="C197" si="133">SUM(C195:C196)</f>
        <v>0</v>
      </c>
      <c r="D197" s="144">
        <f t="shared" ref="D197:BO197" si="134">SUM(D195:D196)</f>
        <v>92.181063373401528</v>
      </c>
      <c r="E197" s="144">
        <f t="shared" si="134"/>
        <v>184.34647903941865</v>
      </c>
      <c r="F197" s="144">
        <f t="shared" si="134"/>
        <v>445.54649162281044</v>
      </c>
      <c r="G197" s="144">
        <f t="shared" si="134"/>
        <v>891.88595502169062</v>
      </c>
      <c r="H197" s="144">
        <f t="shared" si="134"/>
        <v>1344.2967600545833</v>
      </c>
      <c r="I197" s="144">
        <f t="shared" si="134"/>
        <v>1702.1346543087866</v>
      </c>
      <c r="J197" s="144">
        <f t="shared" si="134"/>
        <v>1449.0362756097468</v>
      </c>
      <c r="K197" s="144">
        <f t="shared" si="134"/>
        <v>1443.04960119767</v>
      </c>
      <c r="L197" s="144">
        <f t="shared" si="134"/>
        <v>924.58190146517745</v>
      </c>
      <c r="M197" s="145">
        <f t="shared" si="134"/>
        <v>743.15673414078094</v>
      </c>
      <c r="N197" s="145">
        <f t="shared" si="134"/>
        <v>744.87112217160598</v>
      </c>
      <c r="O197" s="288">
        <f t="shared" si="134"/>
        <v>0</v>
      </c>
      <c r="P197" s="288">
        <f t="shared" si="134"/>
        <v>0</v>
      </c>
      <c r="Q197" s="288">
        <f t="shared" si="134"/>
        <v>0</v>
      </c>
      <c r="R197" s="288">
        <f t="shared" si="134"/>
        <v>0</v>
      </c>
      <c r="S197" s="288">
        <f t="shared" si="134"/>
        <v>0</v>
      </c>
      <c r="T197" s="288">
        <f t="shared" si="134"/>
        <v>0</v>
      </c>
      <c r="U197" s="288">
        <f t="shared" si="134"/>
        <v>0</v>
      </c>
      <c r="V197" s="288">
        <f t="shared" si="134"/>
        <v>0</v>
      </c>
      <c r="W197" s="288">
        <f t="shared" si="134"/>
        <v>0</v>
      </c>
      <c r="X197" s="288">
        <f t="shared" si="134"/>
        <v>0</v>
      </c>
      <c r="Y197" s="289">
        <f t="shared" si="134"/>
        <v>0</v>
      </c>
      <c r="Z197" s="289">
        <f t="shared" si="134"/>
        <v>0</v>
      </c>
      <c r="AA197" s="288">
        <f t="shared" si="134"/>
        <v>0</v>
      </c>
      <c r="AB197" s="288">
        <f t="shared" si="134"/>
        <v>0</v>
      </c>
      <c r="AC197" s="288">
        <f t="shared" si="134"/>
        <v>0</v>
      </c>
      <c r="AD197" s="288">
        <f t="shared" si="134"/>
        <v>0</v>
      </c>
      <c r="AE197" s="288">
        <f t="shared" si="134"/>
        <v>0</v>
      </c>
      <c r="AF197" s="288">
        <f t="shared" si="134"/>
        <v>0</v>
      </c>
      <c r="AG197" s="288">
        <f t="shared" si="134"/>
        <v>0</v>
      </c>
      <c r="AH197" s="288">
        <f t="shared" si="134"/>
        <v>0</v>
      </c>
      <c r="AI197" s="288">
        <f t="shared" si="134"/>
        <v>0</v>
      </c>
      <c r="AJ197" s="288">
        <f t="shared" si="134"/>
        <v>0</v>
      </c>
      <c r="AK197" s="289">
        <f t="shared" si="134"/>
        <v>0</v>
      </c>
      <c r="AL197" s="289">
        <f t="shared" si="134"/>
        <v>0</v>
      </c>
      <c r="AM197" s="288">
        <f t="shared" si="134"/>
        <v>0</v>
      </c>
      <c r="AN197" s="288">
        <f t="shared" si="134"/>
        <v>0</v>
      </c>
      <c r="AO197" s="288">
        <f t="shared" si="134"/>
        <v>0</v>
      </c>
      <c r="AP197" s="288">
        <f t="shared" si="134"/>
        <v>0</v>
      </c>
      <c r="AQ197" s="288">
        <f t="shared" si="134"/>
        <v>0</v>
      </c>
      <c r="AR197" s="288">
        <f t="shared" si="134"/>
        <v>0</v>
      </c>
      <c r="AS197" s="288">
        <f t="shared" si="134"/>
        <v>0</v>
      </c>
      <c r="AT197" s="288">
        <f t="shared" si="134"/>
        <v>0</v>
      </c>
      <c r="AU197" s="288">
        <f t="shared" si="134"/>
        <v>0</v>
      </c>
      <c r="AV197" s="288">
        <f t="shared" si="134"/>
        <v>0</v>
      </c>
      <c r="AW197" s="289">
        <f t="shared" si="134"/>
        <v>0</v>
      </c>
      <c r="AX197" s="289">
        <f t="shared" si="134"/>
        <v>0</v>
      </c>
      <c r="AY197" s="288">
        <f t="shared" si="134"/>
        <v>0</v>
      </c>
      <c r="AZ197" s="288">
        <f t="shared" si="134"/>
        <v>0</v>
      </c>
      <c r="BA197" s="288">
        <f t="shared" si="134"/>
        <v>0</v>
      </c>
      <c r="BB197" s="288">
        <f t="shared" si="134"/>
        <v>0</v>
      </c>
      <c r="BC197" s="288">
        <f t="shared" si="134"/>
        <v>0</v>
      </c>
      <c r="BD197" s="288">
        <f t="shared" si="134"/>
        <v>0</v>
      </c>
      <c r="BE197" s="288">
        <f t="shared" si="134"/>
        <v>0</v>
      </c>
      <c r="BF197" s="288">
        <f t="shared" si="134"/>
        <v>0</v>
      </c>
      <c r="BG197" s="288">
        <f t="shared" si="134"/>
        <v>0</v>
      </c>
      <c r="BH197" s="288">
        <f t="shared" si="134"/>
        <v>0</v>
      </c>
      <c r="BI197" s="289">
        <f t="shared" si="134"/>
        <v>0</v>
      </c>
      <c r="BJ197" s="289">
        <f t="shared" si="134"/>
        <v>0</v>
      </c>
      <c r="BK197" s="288">
        <f t="shared" si="134"/>
        <v>0</v>
      </c>
      <c r="BL197" s="288">
        <f t="shared" si="134"/>
        <v>0</v>
      </c>
      <c r="BM197" s="288">
        <f t="shared" si="134"/>
        <v>0</v>
      </c>
      <c r="BN197" s="288">
        <f t="shared" si="134"/>
        <v>0</v>
      </c>
      <c r="BO197" s="288">
        <f t="shared" si="134"/>
        <v>0</v>
      </c>
      <c r="BP197" s="288">
        <f t="shared" ref="BP197:CH197" si="135">SUM(BP195:BP196)</f>
        <v>0</v>
      </c>
      <c r="BQ197" s="288">
        <f t="shared" si="135"/>
        <v>0</v>
      </c>
      <c r="BR197" s="288">
        <f t="shared" si="135"/>
        <v>0</v>
      </c>
      <c r="BS197" s="288">
        <f t="shared" si="135"/>
        <v>0</v>
      </c>
      <c r="BT197" s="288">
        <f t="shared" si="135"/>
        <v>0</v>
      </c>
      <c r="BU197" s="289">
        <f t="shared" si="135"/>
        <v>0</v>
      </c>
      <c r="BV197" s="289">
        <f t="shared" si="135"/>
        <v>0</v>
      </c>
      <c r="BW197" s="288">
        <f t="shared" si="135"/>
        <v>0</v>
      </c>
      <c r="BX197" s="288">
        <f t="shared" si="135"/>
        <v>0</v>
      </c>
      <c r="BY197" s="288">
        <f t="shared" si="135"/>
        <v>0</v>
      </c>
      <c r="BZ197" s="288">
        <f t="shared" si="135"/>
        <v>0</v>
      </c>
      <c r="CA197" s="288">
        <f t="shared" si="135"/>
        <v>0</v>
      </c>
      <c r="CB197" s="288">
        <f t="shared" si="135"/>
        <v>0</v>
      </c>
      <c r="CC197" s="288">
        <f t="shared" si="135"/>
        <v>0</v>
      </c>
      <c r="CD197" s="288">
        <f t="shared" si="135"/>
        <v>0</v>
      </c>
      <c r="CE197" s="288">
        <f t="shared" si="135"/>
        <v>0</v>
      </c>
      <c r="CF197" s="288">
        <f t="shared" si="135"/>
        <v>0</v>
      </c>
      <c r="CG197" s="289">
        <f t="shared" si="135"/>
        <v>0</v>
      </c>
      <c r="CH197" s="289">
        <f t="shared" si="135"/>
        <v>0</v>
      </c>
    </row>
    <row r="198" spans="1:86" hidden="1" x14ac:dyDescent="0.3"/>
    <row r="199" spans="1:86" hidden="1" x14ac:dyDescent="0.3"/>
  </sheetData>
  <mergeCells count="24">
    <mergeCell ref="A77:A90"/>
    <mergeCell ref="A4:A19"/>
    <mergeCell ref="A22:A37"/>
    <mergeCell ref="A40:A55"/>
    <mergeCell ref="A58:A74"/>
    <mergeCell ref="A126:A139"/>
    <mergeCell ref="A141:A157"/>
    <mergeCell ref="A160:A176"/>
    <mergeCell ref="A107:A122"/>
    <mergeCell ref="A92:A105"/>
    <mergeCell ref="BK125:BV125"/>
    <mergeCell ref="BW125:CH125"/>
    <mergeCell ref="B108:N108"/>
    <mergeCell ref="O108:Z108"/>
    <mergeCell ref="AA108:AL108"/>
    <mergeCell ref="AM108:AX108"/>
    <mergeCell ref="AY108:BJ108"/>
    <mergeCell ref="BK108:BV108"/>
    <mergeCell ref="BW108:CH108"/>
    <mergeCell ref="C125:N125"/>
    <mergeCell ref="O125:Z125"/>
    <mergeCell ref="AA125:AL125"/>
    <mergeCell ref="AM125:AX125"/>
    <mergeCell ref="AY125:BJ125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CJ231"/>
  <sheetViews>
    <sheetView zoomScale="80" zoomScaleNormal="80" workbookViewId="0">
      <pane xSplit="2" topLeftCell="J1" activePane="topRight" state="frozen"/>
      <selection activeCell="M41" sqref="M41"/>
      <selection pane="topRight" activeCell="K31" sqref="K31"/>
    </sheetView>
  </sheetViews>
  <sheetFormatPr defaultRowHeight="14.4" x14ac:dyDescent="0.3"/>
  <cols>
    <col min="1" max="1" width="9.77734375" customWidth="1"/>
    <col min="2" max="2" width="24.77734375" customWidth="1"/>
    <col min="3" max="3" width="15.77734375" bestFit="1" customWidth="1"/>
    <col min="4" max="10" width="13.77734375" customWidth="1"/>
    <col min="11" max="11" width="15.21875" customWidth="1"/>
    <col min="12" max="86" width="13.77734375" customWidth="1"/>
    <col min="87" max="88" width="10.5546875" bestFit="1" customWidth="1"/>
    <col min="99" max="99" width="9.21875" customWidth="1"/>
  </cols>
  <sheetData>
    <row r="1" spans="1:88" s="2" customFormat="1" ht="15" thickBot="1" x14ac:dyDescent="0.3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" thickBot="1" x14ac:dyDescent="0.35">
      <c r="A2" s="19"/>
      <c r="B2" s="36" t="s">
        <v>121</v>
      </c>
      <c r="C2" s="470">
        <f>' 1M - RES'!C2</f>
        <v>0.79015470747957905</v>
      </c>
      <c r="D2" s="474">
        <f>C2</f>
        <v>0.79015470747957905</v>
      </c>
      <c r="E2" s="474">
        <f t="shared" ref="E2:BP2" si="0">D2</f>
        <v>0.79015470747957905</v>
      </c>
      <c r="F2" s="474">
        <f t="shared" si="0"/>
        <v>0.79015470747957905</v>
      </c>
      <c r="G2" s="474">
        <f t="shared" si="0"/>
        <v>0.79015470747957905</v>
      </c>
      <c r="H2" s="474">
        <f t="shared" si="0"/>
        <v>0.79015470747957905</v>
      </c>
      <c r="I2" s="474">
        <f t="shared" si="0"/>
        <v>0.79015470747957905</v>
      </c>
      <c r="J2" s="474">
        <f t="shared" si="0"/>
        <v>0.79015470747957905</v>
      </c>
      <c r="K2" s="474">
        <f t="shared" si="0"/>
        <v>0.79015470747957905</v>
      </c>
      <c r="L2" s="474">
        <f t="shared" si="0"/>
        <v>0.79015470747957905</v>
      </c>
      <c r="M2" s="474">
        <f t="shared" si="0"/>
        <v>0.79015470747957905</v>
      </c>
      <c r="N2" s="474">
        <f t="shared" si="0"/>
        <v>0.79015470747957905</v>
      </c>
      <c r="O2" s="474">
        <f t="shared" si="0"/>
        <v>0.79015470747957905</v>
      </c>
      <c r="P2" s="474">
        <f t="shared" si="0"/>
        <v>0.79015470747957905</v>
      </c>
      <c r="Q2" s="474">
        <f t="shared" si="0"/>
        <v>0.79015470747957905</v>
      </c>
      <c r="R2" s="474">
        <f t="shared" si="0"/>
        <v>0.79015470747957905</v>
      </c>
      <c r="S2" s="474">
        <f t="shared" si="0"/>
        <v>0.79015470747957905</v>
      </c>
      <c r="T2" s="474">
        <f t="shared" si="0"/>
        <v>0.79015470747957905</v>
      </c>
      <c r="U2" s="474">
        <f t="shared" si="0"/>
        <v>0.79015470747957905</v>
      </c>
      <c r="V2" s="474">
        <f t="shared" si="0"/>
        <v>0.79015470747957905</v>
      </c>
      <c r="W2" s="474">
        <f t="shared" si="0"/>
        <v>0.79015470747957905</v>
      </c>
      <c r="X2" s="474">
        <f t="shared" si="0"/>
        <v>0.79015470747957905</v>
      </c>
      <c r="Y2" s="474">
        <f t="shared" si="0"/>
        <v>0.79015470747957905</v>
      </c>
      <c r="Z2" s="474">
        <f t="shared" si="0"/>
        <v>0.79015470747957905</v>
      </c>
      <c r="AA2" s="474">
        <f t="shared" si="0"/>
        <v>0.79015470747957905</v>
      </c>
      <c r="AB2" s="474">
        <f t="shared" si="0"/>
        <v>0.79015470747957905</v>
      </c>
      <c r="AC2" s="474">
        <f t="shared" si="0"/>
        <v>0.79015470747957905</v>
      </c>
      <c r="AD2" s="474">
        <f t="shared" si="0"/>
        <v>0.79015470747957905</v>
      </c>
      <c r="AE2" s="474">
        <f t="shared" si="0"/>
        <v>0.79015470747957905</v>
      </c>
      <c r="AF2" s="474">
        <f t="shared" si="0"/>
        <v>0.79015470747957905</v>
      </c>
      <c r="AG2" s="474">
        <f t="shared" si="0"/>
        <v>0.79015470747957905</v>
      </c>
      <c r="AH2" s="474">
        <f t="shared" si="0"/>
        <v>0.79015470747957905</v>
      </c>
      <c r="AI2" s="474">
        <f t="shared" si="0"/>
        <v>0.79015470747957905</v>
      </c>
      <c r="AJ2" s="474">
        <f t="shared" si="0"/>
        <v>0.79015470747957905</v>
      </c>
      <c r="AK2" s="474">
        <f t="shared" si="0"/>
        <v>0.79015470747957905</v>
      </c>
      <c r="AL2" s="474">
        <f t="shared" si="0"/>
        <v>0.79015470747957905</v>
      </c>
      <c r="AM2" s="474">
        <f t="shared" si="0"/>
        <v>0.79015470747957905</v>
      </c>
      <c r="AN2" s="474">
        <f t="shared" si="0"/>
        <v>0.79015470747957905</v>
      </c>
      <c r="AO2" s="474">
        <f t="shared" si="0"/>
        <v>0.79015470747957905</v>
      </c>
      <c r="AP2" s="474">
        <f t="shared" si="0"/>
        <v>0.79015470747957905</v>
      </c>
      <c r="AQ2" s="474">
        <f t="shared" si="0"/>
        <v>0.79015470747957905</v>
      </c>
      <c r="AR2" s="474">
        <f t="shared" si="0"/>
        <v>0.79015470747957905</v>
      </c>
      <c r="AS2" s="474">
        <f t="shared" si="0"/>
        <v>0.79015470747957905</v>
      </c>
      <c r="AT2" s="474">
        <f t="shared" si="0"/>
        <v>0.79015470747957905</v>
      </c>
      <c r="AU2" s="474">
        <f t="shared" si="0"/>
        <v>0.79015470747957905</v>
      </c>
      <c r="AV2" s="474">
        <f t="shared" si="0"/>
        <v>0.79015470747957905</v>
      </c>
      <c r="AW2" s="474">
        <f t="shared" si="0"/>
        <v>0.79015470747957905</v>
      </c>
      <c r="AX2" s="474">
        <f t="shared" si="0"/>
        <v>0.79015470747957905</v>
      </c>
      <c r="AY2" s="474">
        <f t="shared" si="0"/>
        <v>0.79015470747957905</v>
      </c>
      <c r="AZ2" s="474">
        <f t="shared" si="0"/>
        <v>0.79015470747957905</v>
      </c>
      <c r="BA2" s="474">
        <f t="shared" si="0"/>
        <v>0.79015470747957905</v>
      </c>
      <c r="BB2" s="474">
        <f t="shared" si="0"/>
        <v>0.79015470747957905</v>
      </c>
      <c r="BC2" s="474">
        <f t="shared" si="0"/>
        <v>0.79015470747957905</v>
      </c>
      <c r="BD2" s="474">
        <f t="shared" si="0"/>
        <v>0.79015470747957905</v>
      </c>
      <c r="BE2" s="474">
        <f t="shared" si="0"/>
        <v>0.79015470747957905</v>
      </c>
      <c r="BF2" s="474">
        <f t="shared" si="0"/>
        <v>0.79015470747957905</v>
      </c>
      <c r="BG2" s="474">
        <f t="shared" si="0"/>
        <v>0.79015470747957905</v>
      </c>
      <c r="BH2" s="474">
        <f t="shared" si="0"/>
        <v>0.79015470747957905</v>
      </c>
      <c r="BI2" s="474">
        <f t="shared" si="0"/>
        <v>0.79015470747957905</v>
      </c>
      <c r="BJ2" s="474">
        <f t="shared" si="0"/>
        <v>0.79015470747957905</v>
      </c>
      <c r="BK2" s="474">
        <f t="shared" si="0"/>
        <v>0.79015470747957905</v>
      </c>
      <c r="BL2" s="474">
        <f t="shared" si="0"/>
        <v>0.79015470747957905</v>
      </c>
      <c r="BM2" s="474">
        <f t="shared" si="0"/>
        <v>0.79015470747957905</v>
      </c>
      <c r="BN2" s="474">
        <f t="shared" si="0"/>
        <v>0.79015470747957905</v>
      </c>
      <c r="BO2" s="474">
        <f t="shared" si="0"/>
        <v>0.79015470747957905</v>
      </c>
      <c r="BP2" s="474">
        <f t="shared" si="0"/>
        <v>0.79015470747957905</v>
      </c>
      <c r="BQ2" s="474">
        <f t="shared" ref="BQ2:CH2" si="1">BP2</f>
        <v>0.79015470747957905</v>
      </c>
      <c r="BR2" s="474">
        <f t="shared" si="1"/>
        <v>0.79015470747957905</v>
      </c>
      <c r="BS2" s="474">
        <f t="shared" si="1"/>
        <v>0.79015470747957905</v>
      </c>
      <c r="BT2" s="474">
        <f t="shared" si="1"/>
        <v>0.79015470747957905</v>
      </c>
      <c r="BU2" s="474">
        <f t="shared" si="1"/>
        <v>0.79015470747957905</v>
      </c>
      <c r="BV2" s="474">
        <f t="shared" si="1"/>
        <v>0.79015470747957905</v>
      </c>
      <c r="BW2" s="474">
        <f t="shared" si="1"/>
        <v>0.79015470747957905</v>
      </c>
      <c r="BX2" s="474">
        <f t="shared" si="1"/>
        <v>0.79015470747957905</v>
      </c>
      <c r="BY2" s="474">
        <f t="shared" si="1"/>
        <v>0.79015470747957905</v>
      </c>
      <c r="BZ2" s="474">
        <f t="shared" si="1"/>
        <v>0.79015470747957905</v>
      </c>
      <c r="CA2" s="474">
        <f t="shared" si="1"/>
        <v>0.79015470747957905</v>
      </c>
      <c r="CB2" s="474">
        <f t="shared" si="1"/>
        <v>0.79015470747957905</v>
      </c>
      <c r="CC2" s="474">
        <f t="shared" si="1"/>
        <v>0.79015470747957905</v>
      </c>
      <c r="CD2" s="474">
        <f t="shared" si="1"/>
        <v>0.79015470747957905</v>
      </c>
      <c r="CE2" s="474">
        <f t="shared" si="1"/>
        <v>0.79015470747957905</v>
      </c>
      <c r="CF2" s="474">
        <f t="shared" si="1"/>
        <v>0.79015470747957905</v>
      </c>
      <c r="CG2" s="474">
        <f t="shared" si="1"/>
        <v>0.79015470747957905</v>
      </c>
      <c r="CH2" s="475">
        <f t="shared" si="1"/>
        <v>0.79015470747957905</v>
      </c>
    </row>
    <row r="3" spans="1:88" s="7" customFormat="1" ht="15" thickBot="1" x14ac:dyDescent="0.3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x14ac:dyDescent="0.3">
      <c r="A4" s="541" t="s">
        <v>123</v>
      </c>
      <c r="B4" s="18" t="s">
        <v>124</v>
      </c>
      <c r="C4" s="292">
        <f>'LI 3M - LGS'!C4</f>
        <v>43831</v>
      </c>
      <c r="D4" s="292">
        <f>'LI 3M - LGS'!D4</f>
        <v>43862</v>
      </c>
      <c r="E4" s="292">
        <f>'LI 3M - LGS'!E4</f>
        <v>43891</v>
      </c>
      <c r="F4" s="292">
        <f>'LI 3M - LGS'!F4</f>
        <v>43922</v>
      </c>
      <c r="G4" s="292">
        <f>'LI 3M - LGS'!G4</f>
        <v>43952</v>
      </c>
      <c r="H4" s="292">
        <f>'LI 3M - LGS'!H4</f>
        <v>43983</v>
      </c>
      <c r="I4" s="292">
        <f>'LI 3M - LGS'!I4</f>
        <v>44013</v>
      </c>
      <c r="J4" s="292">
        <f>'LI 3M - LGS'!J4</f>
        <v>44044</v>
      </c>
      <c r="K4" s="292">
        <f>'LI 3M - LGS'!K4</f>
        <v>44075</v>
      </c>
      <c r="L4" s="292">
        <f>'LI 3M - LGS'!L4</f>
        <v>44105</v>
      </c>
      <c r="M4" s="292">
        <f>'LI 3M - LGS'!M4</f>
        <v>44136</v>
      </c>
      <c r="N4" s="292">
        <f>'LI 3M - LGS'!N4</f>
        <v>44166</v>
      </c>
      <c r="O4" s="292">
        <f>'LI 3M - LGS'!O4</f>
        <v>44197</v>
      </c>
      <c r="P4" s="292">
        <f>'LI 3M - LGS'!P4</f>
        <v>44228</v>
      </c>
      <c r="Q4" s="292">
        <f>'LI 3M - LGS'!Q4</f>
        <v>44256</v>
      </c>
      <c r="R4" s="292">
        <f>'LI 3M - LGS'!R4</f>
        <v>44287</v>
      </c>
      <c r="S4" s="292">
        <f>'LI 3M - LGS'!S4</f>
        <v>44317</v>
      </c>
      <c r="T4" s="292">
        <f>'LI 3M - LGS'!T4</f>
        <v>44348</v>
      </c>
      <c r="U4" s="292">
        <f>'LI 3M - LGS'!U4</f>
        <v>44378</v>
      </c>
      <c r="V4" s="292">
        <f>'LI 3M - LGS'!V4</f>
        <v>44409</v>
      </c>
      <c r="W4" s="292">
        <f>'LI 3M - LGS'!W4</f>
        <v>44440</v>
      </c>
      <c r="X4" s="292">
        <f>'LI 3M - LGS'!X4</f>
        <v>44470</v>
      </c>
      <c r="Y4" s="292">
        <f>'LI 3M - LGS'!Y4</f>
        <v>44501</v>
      </c>
      <c r="Z4" s="292">
        <f>'LI 3M - LGS'!Z4</f>
        <v>44531</v>
      </c>
      <c r="AA4" s="292">
        <f>'LI 3M - LGS'!AA4</f>
        <v>44562</v>
      </c>
      <c r="AB4" s="292">
        <f>'LI 3M - LGS'!AB4</f>
        <v>44593</v>
      </c>
      <c r="AC4" s="292">
        <f>'LI 3M - LGS'!AC4</f>
        <v>44621</v>
      </c>
      <c r="AD4" s="292">
        <f>'LI 3M - LGS'!AD4</f>
        <v>44652</v>
      </c>
      <c r="AE4" s="292">
        <f>'LI 3M - LGS'!AE4</f>
        <v>44682</v>
      </c>
      <c r="AF4" s="292">
        <f>'LI 3M - LGS'!AF4</f>
        <v>44713</v>
      </c>
      <c r="AG4" s="292">
        <f>'LI 3M - LGS'!AG4</f>
        <v>44743</v>
      </c>
      <c r="AH4" s="292">
        <f>'LI 3M - LGS'!AH4</f>
        <v>44774</v>
      </c>
      <c r="AI4" s="292">
        <f>'LI 3M - LGS'!AI4</f>
        <v>44805</v>
      </c>
      <c r="AJ4" s="292">
        <f>'LI 3M - LGS'!AJ4</f>
        <v>44835</v>
      </c>
      <c r="AK4" s="292">
        <f>'LI 3M - LGS'!AK4</f>
        <v>44866</v>
      </c>
      <c r="AL4" s="292">
        <f>'LI 3M - LGS'!AL4</f>
        <v>44896</v>
      </c>
      <c r="AM4" s="292">
        <f>'LI 3M - LGS'!AM4</f>
        <v>44927</v>
      </c>
      <c r="AN4" s="292">
        <f>'LI 3M - LGS'!AN4</f>
        <v>44958</v>
      </c>
      <c r="AO4" s="292">
        <f>'LI 3M - LGS'!AO4</f>
        <v>44986</v>
      </c>
      <c r="AP4" s="292">
        <f>'LI 3M - LGS'!AP4</f>
        <v>45017</v>
      </c>
      <c r="AQ4" s="292">
        <f>'LI 3M - LGS'!AQ4</f>
        <v>45047</v>
      </c>
      <c r="AR4" s="292">
        <f>'LI 3M - LGS'!AR4</f>
        <v>45078</v>
      </c>
      <c r="AS4" s="292">
        <f>'LI 3M - LGS'!AS4</f>
        <v>45108</v>
      </c>
      <c r="AT4" s="292">
        <f>'LI 3M - LGS'!AT4</f>
        <v>45139</v>
      </c>
      <c r="AU4" s="292">
        <f>'LI 3M - LGS'!AU4</f>
        <v>45170</v>
      </c>
      <c r="AV4" s="292">
        <f>'LI 3M - LGS'!AV4</f>
        <v>45200</v>
      </c>
      <c r="AW4" s="292">
        <f>'LI 3M - LGS'!AW4</f>
        <v>45231</v>
      </c>
      <c r="AX4" s="292">
        <f>'LI 3M - LGS'!AX4</f>
        <v>45261</v>
      </c>
      <c r="AY4" s="292">
        <f>'LI 3M - LGS'!AY4</f>
        <v>45292</v>
      </c>
      <c r="AZ4" s="292">
        <f>'LI 3M - LGS'!AZ4</f>
        <v>45323</v>
      </c>
      <c r="BA4" s="292">
        <f>'LI 3M - LGS'!BA4</f>
        <v>45352</v>
      </c>
      <c r="BB4" s="292">
        <f>'LI 3M - LGS'!BB4</f>
        <v>45383</v>
      </c>
      <c r="BC4" s="292">
        <f>'LI 3M - LGS'!BC4</f>
        <v>45413</v>
      </c>
      <c r="BD4" s="292">
        <f>'LI 3M - LGS'!BD4</f>
        <v>45444</v>
      </c>
      <c r="BE4" s="292">
        <f>'LI 3M - LGS'!BE4</f>
        <v>45474</v>
      </c>
      <c r="BF4" s="292">
        <f>'LI 3M - LGS'!BF4</f>
        <v>45505</v>
      </c>
      <c r="BG4" s="292">
        <f>'LI 3M - LGS'!BG4</f>
        <v>45536</v>
      </c>
      <c r="BH4" s="292">
        <f>'LI 3M - LGS'!BH4</f>
        <v>45566</v>
      </c>
      <c r="BI4" s="292">
        <f>'LI 3M - LGS'!BI4</f>
        <v>45597</v>
      </c>
      <c r="BJ4" s="292">
        <f>'LI 3M - LGS'!BJ4</f>
        <v>45627</v>
      </c>
      <c r="BK4" s="292">
        <f>'LI 3M - LGS'!BK4</f>
        <v>45658</v>
      </c>
      <c r="BL4" s="292">
        <f>'LI 3M - LGS'!BL4</f>
        <v>45689</v>
      </c>
      <c r="BM4" s="292">
        <f>'LI 3M - LGS'!BM4</f>
        <v>45717</v>
      </c>
      <c r="BN4" s="292">
        <f>'LI 3M - LGS'!BN4</f>
        <v>45748</v>
      </c>
      <c r="BO4" s="292">
        <f>'LI 3M - LGS'!BO4</f>
        <v>45778</v>
      </c>
      <c r="BP4" s="292">
        <f>'LI 3M - LGS'!BP4</f>
        <v>45809</v>
      </c>
      <c r="BQ4" s="292">
        <f>'LI 3M - LGS'!BQ4</f>
        <v>45839</v>
      </c>
      <c r="BR4" s="292">
        <f>'LI 3M - LGS'!BR4</f>
        <v>45870</v>
      </c>
      <c r="BS4" s="292">
        <f>'LI 3M - LGS'!BS4</f>
        <v>45901</v>
      </c>
      <c r="BT4" s="292">
        <f>'LI 3M - LGS'!BT4</f>
        <v>45931</v>
      </c>
      <c r="BU4" s="292">
        <f>'LI 3M - LGS'!BU4</f>
        <v>45962</v>
      </c>
      <c r="BV4" s="292">
        <f>'LI 3M - LGS'!BV4</f>
        <v>45992</v>
      </c>
      <c r="BW4" s="292">
        <f>'LI 3M - LGS'!BW4</f>
        <v>46023</v>
      </c>
      <c r="BX4" s="292">
        <f>'LI 3M - LGS'!BX4</f>
        <v>46054</v>
      </c>
      <c r="BY4" s="292">
        <f>'LI 3M - LGS'!BY4</f>
        <v>46082</v>
      </c>
      <c r="BZ4" s="292">
        <f>'LI 3M - LGS'!BZ4</f>
        <v>46113</v>
      </c>
      <c r="CA4" s="292">
        <f>'LI 3M - LGS'!CA4</f>
        <v>46143</v>
      </c>
      <c r="CB4" s="292">
        <f>'LI 3M - LGS'!CB4</f>
        <v>46174</v>
      </c>
      <c r="CC4" s="292">
        <f>'LI 3M - LGS'!CC4</f>
        <v>46204</v>
      </c>
      <c r="CD4" s="292">
        <f>'LI 3M - LGS'!CD4</f>
        <v>46235</v>
      </c>
      <c r="CE4" s="292">
        <f>'LI 3M - LGS'!CE4</f>
        <v>46266</v>
      </c>
      <c r="CF4" s="292">
        <f>'LI 3M - LGS'!CF4</f>
        <v>46296</v>
      </c>
      <c r="CG4" s="292">
        <f>'LI 3M - LGS'!CG4</f>
        <v>46327</v>
      </c>
      <c r="CH4" s="293">
        <f>'LI 3M - LGS'!CH4</f>
        <v>46357</v>
      </c>
    </row>
    <row r="5" spans="1:88" ht="15" customHeight="1" x14ac:dyDescent="0.3">
      <c r="A5" s="542"/>
      <c r="B5" s="11" t="s">
        <v>141</v>
      </c>
      <c r="C5" s="3">
        <f>'BIZ kWh ENTRY'!AI180</f>
        <v>0</v>
      </c>
      <c r="D5" s="3">
        <f>'BIZ kWh ENTRY'!AJ180</f>
        <v>0</v>
      </c>
      <c r="E5" s="3">
        <f>'BIZ kWh ENTRY'!AK180</f>
        <v>0</v>
      </c>
      <c r="F5" s="3">
        <f>'BIZ kWh ENTRY'!AL180</f>
        <v>0</v>
      </c>
      <c r="G5" s="3">
        <f>'BIZ kWh ENTRY'!AM180</f>
        <v>0</v>
      </c>
      <c r="H5" s="3">
        <f>'BIZ kWh ENTRY'!AN180</f>
        <v>0</v>
      </c>
      <c r="I5" s="3">
        <f>'BIZ kWh ENTRY'!AO180</f>
        <v>0</v>
      </c>
      <c r="J5" s="3">
        <f>'BIZ kWh ENTRY'!AP180</f>
        <v>0</v>
      </c>
      <c r="K5" s="3">
        <f>'BIZ kWh ENTRY'!AQ180</f>
        <v>0</v>
      </c>
      <c r="L5" s="3">
        <f>'BIZ kWh ENTRY'!AR180</f>
        <v>0</v>
      </c>
      <c r="M5" s="3">
        <f>'BIZ kWh ENTRY'!AS180</f>
        <v>0</v>
      </c>
      <c r="N5" s="3">
        <f>'BIZ kWh ENTRY'!AT180</f>
        <v>0</v>
      </c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250"/>
    </row>
    <row r="6" spans="1:88" x14ac:dyDescent="0.3">
      <c r="A6" s="542"/>
      <c r="B6" s="13" t="s">
        <v>59</v>
      </c>
      <c r="C6" s="3">
        <f>'BIZ kWh ENTRY'!AI181</f>
        <v>0</v>
      </c>
      <c r="D6" s="3">
        <f>'BIZ kWh ENTRY'!AJ181</f>
        <v>0</v>
      </c>
      <c r="E6" s="3">
        <f>'BIZ kWh ENTRY'!AK181</f>
        <v>0</v>
      </c>
      <c r="F6" s="3">
        <f>'BIZ kWh ENTRY'!AL181</f>
        <v>0</v>
      </c>
      <c r="G6" s="3">
        <f>'BIZ kWh ENTRY'!AM181</f>
        <v>0</v>
      </c>
      <c r="H6" s="3">
        <f>'BIZ kWh ENTRY'!AN181</f>
        <v>0</v>
      </c>
      <c r="I6" s="3">
        <f>'BIZ kWh ENTRY'!AO181</f>
        <v>0</v>
      </c>
      <c r="J6" s="3">
        <f>'BIZ kWh ENTRY'!AP181</f>
        <v>0</v>
      </c>
      <c r="K6" s="3">
        <f>'BIZ kWh ENTRY'!AQ181</f>
        <v>0</v>
      </c>
      <c r="L6" s="3">
        <f>'BIZ kWh ENTRY'!AR181</f>
        <v>0</v>
      </c>
      <c r="M6" s="3">
        <f>'BIZ kWh ENTRY'!AS181</f>
        <v>0</v>
      </c>
      <c r="N6" s="3">
        <f>'BIZ kWh ENTRY'!AT181</f>
        <v>0</v>
      </c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250"/>
    </row>
    <row r="7" spans="1:88" x14ac:dyDescent="0.3">
      <c r="A7" s="542"/>
      <c r="B7" s="11" t="s">
        <v>142</v>
      </c>
      <c r="C7" s="3">
        <f>'BIZ kWh ENTRY'!AI182</f>
        <v>0</v>
      </c>
      <c r="D7" s="3">
        <f>'BIZ kWh ENTRY'!AJ182</f>
        <v>0</v>
      </c>
      <c r="E7" s="3">
        <f>'BIZ kWh ENTRY'!AK182</f>
        <v>0</v>
      </c>
      <c r="F7" s="3">
        <f>'BIZ kWh ENTRY'!AL182</f>
        <v>0</v>
      </c>
      <c r="G7" s="3">
        <f>'BIZ kWh ENTRY'!AM182</f>
        <v>0</v>
      </c>
      <c r="H7" s="3">
        <f>'BIZ kWh ENTRY'!AN182</f>
        <v>0</v>
      </c>
      <c r="I7" s="3">
        <f>'BIZ kWh ENTRY'!AO182</f>
        <v>0</v>
      </c>
      <c r="J7" s="3">
        <f>'BIZ kWh ENTRY'!AP182</f>
        <v>0</v>
      </c>
      <c r="K7" s="3">
        <f>'BIZ kWh ENTRY'!AQ182</f>
        <v>0</v>
      </c>
      <c r="L7" s="3">
        <f>'BIZ kWh ENTRY'!AR182</f>
        <v>0</v>
      </c>
      <c r="M7" s="3">
        <f>'BIZ kWh ENTRY'!AS182</f>
        <v>0</v>
      </c>
      <c r="N7" s="3">
        <f>'BIZ kWh ENTRY'!AT182</f>
        <v>0</v>
      </c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250"/>
    </row>
    <row r="8" spans="1:88" x14ac:dyDescent="0.3">
      <c r="A8" s="542"/>
      <c r="B8" s="11" t="s">
        <v>60</v>
      </c>
      <c r="C8" s="3">
        <f>'BIZ kWh ENTRY'!AI183</f>
        <v>0</v>
      </c>
      <c r="D8" s="3">
        <f>'BIZ kWh ENTRY'!AJ183</f>
        <v>0</v>
      </c>
      <c r="E8" s="3">
        <f>'BIZ kWh ENTRY'!AK183</f>
        <v>0</v>
      </c>
      <c r="F8" s="3">
        <f>'BIZ kWh ENTRY'!AL183</f>
        <v>0</v>
      </c>
      <c r="G8" s="3">
        <f>'BIZ kWh ENTRY'!AM183</f>
        <v>0</v>
      </c>
      <c r="H8" s="3">
        <f>'BIZ kWh ENTRY'!AN183</f>
        <v>0</v>
      </c>
      <c r="I8" s="3">
        <f>'BIZ kWh ENTRY'!AO183</f>
        <v>0</v>
      </c>
      <c r="J8" s="3">
        <f>'BIZ kWh ENTRY'!AP183</f>
        <v>0</v>
      </c>
      <c r="K8" s="3">
        <f>'BIZ kWh ENTRY'!AQ183</f>
        <v>0</v>
      </c>
      <c r="L8" s="3">
        <f>'BIZ kWh ENTRY'!AR183</f>
        <v>0</v>
      </c>
      <c r="M8" s="3">
        <f>'BIZ kWh ENTRY'!AS183</f>
        <v>0</v>
      </c>
      <c r="N8" s="3">
        <f>'BIZ kWh ENTRY'!AT183</f>
        <v>0</v>
      </c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199"/>
      <c r="BS8" s="199"/>
      <c r="BT8" s="199"/>
      <c r="BU8" s="199"/>
      <c r="BV8" s="199"/>
      <c r="BW8" s="199"/>
      <c r="BX8" s="199"/>
      <c r="BY8" s="199"/>
      <c r="BZ8" s="199"/>
      <c r="CA8" s="199"/>
      <c r="CB8" s="199"/>
      <c r="CC8" s="199"/>
      <c r="CD8" s="199"/>
      <c r="CE8" s="199"/>
      <c r="CF8" s="199"/>
      <c r="CG8" s="199"/>
      <c r="CH8" s="250"/>
    </row>
    <row r="9" spans="1:88" x14ac:dyDescent="0.3">
      <c r="A9" s="542"/>
      <c r="B9" s="13" t="s">
        <v>143</v>
      </c>
      <c r="C9" s="3">
        <f>'BIZ kWh ENTRY'!AI184</f>
        <v>0</v>
      </c>
      <c r="D9" s="3">
        <f>'BIZ kWh ENTRY'!AJ184</f>
        <v>0</v>
      </c>
      <c r="E9" s="3">
        <f>'BIZ kWh ENTRY'!AK184</f>
        <v>0</v>
      </c>
      <c r="F9" s="3">
        <f>'BIZ kWh ENTRY'!AL184</f>
        <v>0</v>
      </c>
      <c r="G9" s="3">
        <f>'BIZ kWh ENTRY'!AM184</f>
        <v>0</v>
      </c>
      <c r="H9" s="3">
        <f>'BIZ kWh ENTRY'!AN184</f>
        <v>0</v>
      </c>
      <c r="I9" s="3">
        <f>'BIZ kWh ENTRY'!AO184</f>
        <v>0</v>
      </c>
      <c r="J9" s="3">
        <f>'BIZ kWh ENTRY'!AP184</f>
        <v>0</v>
      </c>
      <c r="K9" s="3">
        <f>'BIZ kWh ENTRY'!AQ184</f>
        <v>0</v>
      </c>
      <c r="L9" s="3">
        <f>'BIZ kWh ENTRY'!AR184</f>
        <v>0</v>
      </c>
      <c r="M9" s="3">
        <f>'BIZ kWh ENTRY'!AS184</f>
        <v>0</v>
      </c>
      <c r="N9" s="3">
        <f>'BIZ kWh ENTRY'!AT184</f>
        <v>0</v>
      </c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199"/>
      <c r="AT9" s="199"/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199"/>
      <c r="BG9" s="199"/>
      <c r="BH9" s="199"/>
      <c r="BI9" s="199"/>
      <c r="BJ9" s="199"/>
      <c r="BK9" s="199"/>
      <c r="BL9" s="199"/>
      <c r="BM9" s="199"/>
      <c r="BN9" s="199"/>
      <c r="BO9" s="199"/>
      <c r="BP9" s="199"/>
      <c r="BQ9" s="199"/>
      <c r="BR9" s="199"/>
      <c r="BS9" s="199"/>
      <c r="BT9" s="199"/>
      <c r="BU9" s="199"/>
      <c r="BV9" s="199"/>
      <c r="BW9" s="199"/>
      <c r="BX9" s="199"/>
      <c r="BY9" s="199"/>
      <c r="BZ9" s="199"/>
      <c r="CA9" s="199"/>
      <c r="CB9" s="199"/>
      <c r="CC9" s="199"/>
      <c r="CD9" s="199"/>
      <c r="CE9" s="199"/>
      <c r="CF9" s="199"/>
      <c r="CG9" s="199"/>
      <c r="CH9" s="250"/>
    </row>
    <row r="10" spans="1:88" x14ac:dyDescent="0.3">
      <c r="A10" s="542"/>
      <c r="B10" s="11" t="s">
        <v>62</v>
      </c>
      <c r="C10" s="3">
        <f>'BIZ kWh ENTRY'!AI185</f>
        <v>0</v>
      </c>
      <c r="D10" s="3">
        <f>'BIZ kWh ENTRY'!AJ185</f>
        <v>0</v>
      </c>
      <c r="E10" s="3">
        <f>'BIZ kWh ENTRY'!AK185</f>
        <v>0</v>
      </c>
      <c r="F10" s="3">
        <f>'BIZ kWh ENTRY'!AL185</f>
        <v>0</v>
      </c>
      <c r="G10" s="3">
        <f>'BIZ kWh ENTRY'!AM185</f>
        <v>0</v>
      </c>
      <c r="H10" s="3">
        <f>'BIZ kWh ENTRY'!AN185</f>
        <v>0</v>
      </c>
      <c r="I10" s="3">
        <f>'BIZ kWh ENTRY'!AO185</f>
        <v>0</v>
      </c>
      <c r="J10" s="3">
        <f>'BIZ kWh ENTRY'!AP185</f>
        <v>0</v>
      </c>
      <c r="K10" s="3">
        <f>'BIZ kWh ENTRY'!AQ185</f>
        <v>0</v>
      </c>
      <c r="L10" s="3">
        <f>'BIZ kWh ENTRY'!AR185</f>
        <v>0</v>
      </c>
      <c r="M10" s="3">
        <f>'BIZ kWh ENTRY'!AS185</f>
        <v>0</v>
      </c>
      <c r="N10" s="3">
        <f>'BIZ kWh ENTRY'!AT185</f>
        <v>0</v>
      </c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199"/>
      <c r="BE10" s="199"/>
      <c r="BF10" s="199"/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199"/>
      <c r="BS10" s="199"/>
      <c r="BT10" s="199"/>
      <c r="BU10" s="199"/>
      <c r="BV10" s="199"/>
      <c r="BW10" s="199"/>
      <c r="BX10" s="199"/>
      <c r="BY10" s="199"/>
      <c r="BZ10" s="199"/>
      <c r="CA10" s="199"/>
      <c r="CB10" s="199"/>
      <c r="CC10" s="199"/>
      <c r="CD10" s="199"/>
      <c r="CE10" s="199"/>
      <c r="CF10" s="199"/>
      <c r="CG10" s="199"/>
      <c r="CH10" s="250"/>
    </row>
    <row r="11" spans="1:88" x14ac:dyDescent="0.3">
      <c r="A11" s="542"/>
      <c r="B11" s="11" t="s">
        <v>63</v>
      </c>
      <c r="C11" s="3">
        <f>'BIZ kWh ENTRY'!AI186</f>
        <v>0</v>
      </c>
      <c r="D11" s="3">
        <f>'BIZ kWh ENTRY'!AJ186</f>
        <v>0</v>
      </c>
      <c r="E11" s="3">
        <f>'BIZ kWh ENTRY'!AK186</f>
        <v>0</v>
      </c>
      <c r="F11" s="3">
        <f>'BIZ kWh ENTRY'!AL186</f>
        <v>0</v>
      </c>
      <c r="G11" s="3">
        <f>'BIZ kWh ENTRY'!AM186</f>
        <v>0</v>
      </c>
      <c r="H11" s="3">
        <f>'BIZ kWh ENTRY'!AN186</f>
        <v>0</v>
      </c>
      <c r="I11" s="3">
        <f>'BIZ kWh ENTRY'!AO186</f>
        <v>0</v>
      </c>
      <c r="J11" s="3">
        <f>'BIZ kWh ENTRY'!AP186</f>
        <v>0</v>
      </c>
      <c r="K11" s="3">
        <f>'BIZ kWh ENTRY'!AQ186</f>
        <v>0</v>
      </c>
      <c r="L11" s="3">
        <f>'BIZ kWh ENTRY'!AR186</f>
        <v>0</v>
      </c>
      <c r="M11" s="3">
        <f>'BIZ kWh ENTRY'!AS186</f>
        <v>0</v>
      </c>
      <c r="N11" s="3">
        <f>'BIZ kWh ENTRY'!AT186</f>
        <v>0</v>
      </c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199"/>
      <c r="AX11" s="199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199"/>
      <c r="BS11" s="199"/>
      <c r="BT11" s="199"/>
      <c r="BU11" s="199"/>
      <c r="BV11" s="199"/>
      <c r="BW11" s="199"/>
      <c r="BX11" s="199"/>
      <c r="BY11" s="199"/>
      <c r="BZ11" s="199"/>
      <c r="CA11" s="199"/>
      <c r="CB11" s="199"/>
      <c r="CC11" s="199"/>
      <c r="CD11" s="199"/>
      <c r="CE11" s="199"/>
      <c r="CF11" s="199"/>
      <c r="CG11" s="199"/>
      <c r="CH11" s="250"/>
    </row>
    <row r="12" spans="1:88" x14ac:dyDescent="0.3">
      <c r="A12" s="542"/>
      <c r="B12" s="11" t="s">
        <v>64</v>
      </c>
      <c r="C12" s="3">
        <f>'BIZ kWh ENTRY'!AI187</f>
        <v>0</v>
      </c>
      <c r="D12" s="3">
        <f>'BIZ kWh ENTRY'!AJ187</f>
        <v>0</v>
      </c>
      <c r="E12" s="3">
        <f>'BIZ kWh ENTRY'!AK187</f>
        <v>0</v>
      </c>
      <c r="F12" s="3">
        <f>'BIZ kWh ENTRY'!AL187</f>
        <v>0</v>
      </c>
      <c r="G12" s="3">
        <f>'BIZ kWh ENTRY'!AM187</f>
        <v>0</v>
      </c>
      <c r="H12" s="3">
        <f>'BIZ kWh ENTRY'!AN187</f>
        <v>0</v>
      </c>
      <c r="I12" s="3">
        <f>'BIZ kWh ENTRY'!AO187</f>
        <v>0</v>
      </c>
      <c r="J12" s="3">
        <f>'BIZ kWh ENTRY'!AP187</f>
        <v>0</v>
      </c>
      <c r="K12" s="3">
        <f>'BIZ kWh ENTRY'!AQ187</f>
        <v>0</v>
      </c>
      <c r="L12" s="3">
        <f>'BIZ kWh ENTRY'!AR187</f>
        <v>0</v>
      </c>
      <c r="M12" s="3">
        <f>'BIZ kWh ENTRY'!AS187</f>
        <v>92578.162500000006</v>
      </c>
      <c r="N12" s="3">
        <f>'BIZ kWh ENTRY'!AT187</f>
        <v>0</v>
      </c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  <c r="AJ12" s="199"/>
      <c r="AK12" s="199"/>
      <c r="AL12" s="199"/>
      <c r="AM12" s="199"/>
      <c r="AN12" s="199"/>
      <c r="AO12" s="199"/>
      <c r="AP12" s="199"/>
      <c r="AQ12" s="199"/>
      <c r="AR12" s="199"/>
      <c r="AS12" s="199"/>
      <c r="AT12" s="199"/>
      <c r="AU12" s="199"/>
      <c r="AV12" s="199"/>
      <c r="AW12" s="199"/>
      <c r="AX12" s="199"/>
      <c r="AY12" s="199"/>
      <c r="AZ12" s="199"/>
      <c r="BA12" s="199"/>
      <c r="BB12" s="199"/>
      <c r="BC12" s="199"/>
      <c r="BD12" s="199"/>
      <c r="BE12" s="199"/>
      <c r="BF12" s="199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199"/>
      <c r="BS12" s="199"/>
      <c r="BT12" s="199"/>
      <c r="BU12" s="199"/>
      <c r="BV12" s="199"/>
      <c r="BW12" s="199"/>
      <c r="BX12" s="199"/>
      <c r="BY12" s="199"/>
      <c r="BZ12" s="199"/>
      <c r="CA12" s="199"/>
      <c r="CB12" s="199"/>
      <c r="CC12" s="199"/>
      <c r="CD12" s="199"/>
      <c r="CE12" s="199"/>
      <c r="CF12" s="199"/>
      <c r="CG12" s="199"/>
      <c r="CH12" s="250"/>
    </row>
    <row r="13" spans="1:88" x14ac:dyDescent="0.3">
      <c r="A13" s="542"/>
      <c r="B13" s="11" t="s">
        <v>65</v>
      </c>
      <c r="C13" s="3">
        <f>'BIZ kWh ENTRY'!AI188</f>
        <v>0</v>
      </c>
      <c r="D13" s="3">
        <f>'BIZ kWh ENTRY'!AJ188</f>
        <v>0</v>
      </c>
      <c r="E13" s="3">
        <f>'BIZ kWh ENTRY'!AK188</f>
        <v>0</v>
      </c>
      <c r="F13" s="3">
        <f>'BIZ kWh ENTRY'!AL188</f>
        <v>0</v>
      </c>
      <c r="G13" s="3">
        <f>'BIZ kWh ENTRY'!AM188</f>
        <v>0</v>
      </c>
      <c r="H13" s="3">
        <f>'BIZ kWh ENTRY'!AN188</f>
        <v>0</v>
      </c>
      <c r="I13" s="3">
        <f>'BIZ kWh ENTRY'!AO188</f>
        <v>0</v>
      </c>
      <c r="J13" s="3">
        <f>'BIZ kWh ENTRY'!AP188</f>
        <v>0</v>
      </c>
      <c r="K13" s="3">
        <f>'BIZ kWh ENTRY'!AQ188</f>
        <v>0</v>
      </c>
      <c r="L13" s="3">
        <f>'BIZ kWh ENTRY'!AR188</f>
        <v>0</v>
      </c>
      <c r="M13" s="3">
        <f>'BIZ kWh ENTRY'!AS188</f>
        <v>0</v>
      </c>
      <c r="N13" s="3">
        <f>'BIZ kWh ENTRY'!AT188</f>
        <v>0</v>
      </c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199"/>
      <c r="CA13" s="199"/>
      <c r="CB13" s="199"/>
      <c r="CC13" s="199"/>
      <c r="CD13" s="199"/>
      <c r="CE13" s="199"/>
      <c r="CF13" s="199"/>
      <c r="CG13" s="199"/>
      <c r="CH13" s="250"/>
    </row>
    <row r="14" spans="1:88" x14ac:dyDescent="0.3">
      <c r="A14" s="542"/>
      <c r="B14" s="11" t="s">
        <v>144</v>
      </c>
      <c r="C14" s="3">
        <f>'BIZ kWh ENTRY'!AI189</f>
        <v>0</v>
      </c>
      <c r="D14" s="3">
        <f>'BIZ kWh ENTRY'!AJ189</f>
        <v>0</v>
      </c>
      <c r="E14" s="3">
        <f>'BIZ kWh ENTRY'!AK189</f>
        <v>0</v>
      </c>
      <c r="F14" s="3">
        <f>'BIZ kWh ENTRY'!AL189</f>
        <v>0</v>
      </c>
      <c r="G14" s="3">
        <f>'BIZ kWh ENTRY'!AM189</f>
        <v>0</v>
      </c>
      <c r="H14" s="3">
        <f>'BIZ kWh ENTRY'!AN189</f>
        <v>0</v>
      </c>
      <c r="I14" s="3">
        <f>'BIZ kWh ENTRY'!AO189</f>
        <v>0</v>
      </c>
      <c r="J14" s="3">
        <f>'BIZ kWh ENTRY'!AP189</f>
        <v>0</v>
      </c>
      <c r="K14" s="3">
        <f>'BIZ kWh ENTRY'!AQ189</f>
        <v>0</v>
      </c>
      <c r="L14" s="3">
        <f>'BIZ kWh ENTRY'!AR189</f>
        <v>0</v>
      </c>
      <c r="M14" s="3">
        <f>'BIZ kWh ENTRY'!AS189</f>
        <v>0</v>
      </c>
      <c r="N14" s="3">
        <f>'BIZ kWh ENTRY'!AT189</f>
        <v>0</v>
      </c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199"/>
      <c r="AU14" s="199"/>
      <c r="AV14" s="199"/>
      <c r="AW14" s="199"/>
      <c r="AX14" s="199"/>
      <c r="AY14" s="199"/>
      <c r="AZ14" s="199"/>
      <c r="BA14" s="199"/>
      <c r="BB14" s="199"/>
      <c r="BC14" s="199"/>
      <c r="BD14" s="199"/>
      <c r="BE14" s="199"/>
      <c r="BF14" s="199"/>
      <c r="BG14" s="199"/>
      <c r="BH14" s="199"/>
      <c r="BI14" s="199"/>
      <c r="BJ14" s="199"/>
      <c r="BK14" s="199"/>
      <c r="BL14" s="199"/>
      <c r="BM14" s="199"/>
      <c r="BN14" s="199"/>
      <c r="BO14" s="199"/>
      <c r="BP14" s="199"/>
      <c r="BQ14" s="199"/>
      <c r="BR14" s="199"/>
      <c r="BS14" s="199"/>
      <c r="BT14" s="199"/>
      <c r="BU14" s="199"/>
      <c r="BV14" s="199"/>
      <c r="BW14" s="199"/>
      <c r="BX14" s="199"/>
      <c r="BY14" s="199"/>
      <c r="BZ14" s="199"/>
      <c r="CA14" s="199"/>
      <c r="CB14" s="199"/>
      <c r="CC14" s="199"/>
      <c r="CD14" s="199"/>
      <c r="CE14" s="199"/>
      <c r="CF14" s="199"/>
      <c r="CG14" s="199"/>
      <c r="CH14" s="250"/>
    </row>
    <row r="15" spans="1:88" x14ac:dyDescent="0.3">
      <c r="A15" s="542"/>
      <c r="B15" s="11" t="s">
        <v>145</v>
      </c>
      <c r="C15" s="3">
        <f>'BIZ kWh ENTRY'!AI190</f>
        <v>0</v>
      </c>
      <c r="D15" s="3">
        <f>'BIZ kWh ENTRY'!AJ190</f>
        <v>0</v>
      </c>
      <c r="E15" s="3">
        <f>'BIZ kWh ENTRY'!AK190</f>
        <v>0</v>
      </c>
      <c r="F15" s="3">
        <f>'BIZ kWh ENTRY'!AL190</f>
        <v>0</v>
      </c>
      <c r="G15" s="3">
        <f>'BIZ kWh ENTRY'!AM190</f>
        <v>0</v>
      </c>
      <c r="H15" s="3">
        <f>'BIZ kWh ENTRY'!AN190</f>
        <v>0</v>
      </c>
      <c r="I15" s="3">
        <f>'BIZ kWh ENTRY'!AO190</f>
        <v>0</v>
      </c>
      <c r="J15" s="3">
        <f>'BIZ kWh ENTRY'!AP190</f>
        <v>0</v>
      </c>
      <c r="K15" s="3">
        <f>'BIZ kWh ENTRY'!AQ190</f>
        <v>0</v>
      </c>
      <c r="L15" s="3">
        <f>'BIZ kWh ENTRY'!AR190</f>
        <v>0</v>
      </c>
      <c r="M15" s="3">
        <f>'BIZ kWh ENTRY'!AS190</f>
        <v>0</v>
      </c>
      <c r="N15" s="3">
        <f>'BIZ kWh ENTRY'!AT190</f>
        <v>0</v>
      </c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199"/>
      <c r="BE15" s="199"/>
      <c r="BF15" s="199"/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199"/>
      <c r="CH15" s="250"/>
    </row>
    <row r="16" spans="1:88" x14ac:dyDescent="0.3">
      <c r="A16" s="542"/>
      <c r="B16" s="11" t="s">
        <v>67</v>
      </c>
      <c r="C16" s="3">
        <f>'BIZ kWh ENTRY'!AI191</f>
        <v>0</v>
      </c>
      <c r="D16" s="3">
        <f>'BIZ kWh ENTRY'!AJ191</f>
        <v>0</v>
      </c>
      <c r="E16" s="3">
        <f>'BIZ kWh ENTRY'!AK191</f>
        <v>0</v>
      </c>
      <c r="F16" s="3">
        <f>'BIZ kWh ENTRY'!AL191</f>
        <v>0</v>
      </c>
      <c r="G16" s="3">
        <f>'BIZ kWh ENTRY'!AM191</f>
        <v>0</v>
      </c>
      <c r="H16" s="3">
        <f>'BIZ kWh ENTRY'!AN191</f>
        <v>0</v>
      </c>
      <c r="I16" s="3">
        <f>'BIZ kWh ENTRY'!AO191</f>
        <v>0</v>
      </c>
      <c r="J16" s="3">
        <f>'BIZ kWh ENTRY'!AP191</f>
        <v>0</v>
      </c>
      <c r="K16" s="3">
        <f>'BIZ kWh ENTRY'!AQ191</f>
        <v>0</v>
      </c>
      <c r="L16" s="3">
        <f>'BIZ kWh ENTRY'!AR191</f>
        <v>0</v>
      </c>
      <c r="M16" s="3">
        <f>'BIZ kWh ENTRY'!AS191</f>
        <v>0</v>
      </c>
      <c r="N16" s="3">
        <f>'BIZ kWh ENTRY'!AT191</f>
        <v>0</v>
      </c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199"/>
      <c r="AL16" s="199"/>
      <c r="AM16" s="199"/>
      <c r="AN16" s="199"/>
      <c r="AO16" s="199"/>
      <c r="AP16" s="199"/>
      <c r="AQ16" s="199"/>
      <c r="AR16" s="199"/>
      <c r="AS16" s="199"/>
      <c r="AT16" s="199"/>
      <c r="AU16" s="199"/>
      <c r="AV16" s="199"/>
      <c r="AW16" s="199"/>
      <c r="AX16" s="199"/>
      <c r="AY16" s="199"/>
      <c r="AZ16" s="199"/>
      <c r="BA16" s="199"/>
      <c r="BB16" s="199"/>
      <c r="BC16" s="199"/>
      <c r="BD16" s="199"/>
      <c r="BE16" s="199"/>
      <c r="BF16" s="199"/>
      <c r="BG16" s="199"/>
      <c r="BH16" s="199"/>
      <c r="BI16" s="199"/>
      <c r="BJ16" s="199"/>
      <c r="BK16" s="199"/>
      <c r="BL16" s="199"/>
      <c r="BM16" s="199"/>
      <c r="BN16" s="199"/>
      <c r="BO16" s="199"/>
      <c r="BP16" s="199"/>
      <c r="BQ16" s="199"/>
      <c r="BR16" s="199"/>
      <c r="BS16" s="199"/>
      <c r="BT16" s="199"/>
      <c r="BU16" s="199"/>
      <c r="BV16" s="199"/>
      <c r="BW16" s="199"/>
      <c r="BX16" s="199"/>
      <c r="BY16" s="199"/>
      <c r="BZ16" s="199"/>
      <c r="CA16" s="199"/>
      <c r="CB16" s="199"/>
      <c r="CC16" s="199"/>
      <c r="CD16" s="199"/>
      <c r="CE16" s="199"/>
      <c r="CF16" s="199"/>
      <c r="CG16" s="199"/>
      <c r="CH16" s="250"/>
    </row>
    <row r="17" spans="1:86" x14ac:dyDescent="0.3">
      <c r="A17" s="542"/>
      <c r="B17" s="11" t="s">
        <v>68</v>
      </c>
      <c r="C17" s="3">
        <f>'BIZ kWh ENTRY'!AI192</f>
        <v>0</v>
      </c>
      <c r="D17" s="3">
        <f>'BIZ kWh ENTRY'!AJ192</f>
        <v>0</v>
      </c>
      <c r="E17" s="3">
        <f>'BIZ kWh ENTRY'!AK192</f>
        <v>0</v>
      </c>
      <c r="F17" s="3">
        <f>'BIZ kWh ENTRY'!AL192</f>
        <v>0</v>
      </c>
      <c r="G17" s="3">
        <f>'BIZ kWh ENTRY'!AM192</f>
        <v>0</v>
      </c>
      <c r="H17" s="3">
        <f>'BIZ kWh ENTRY'!AN192</f>
        <v>0</v>
      </c>
      <c r="I17" s="3">
        <f>'BIZ kWh ENTRY'!AO192</f>
        <v>0</v>
      </c>
      <c r="J17" s="3">
        <f>'BIZ kWh ENTRY'!AP192</f>
        <v>0</v>
      </c>
      <c r="K17" s="3">
        <f>'BIZ kWh ENTRY'!AQ192</f>
        <v>0</v>
      </c>
      <c r="L17" s="3">
        <f>'BIZ kWh ENTRY'!AR192</f>
        <v>0</v>
      </c>
      <c r="M17" s="3">
        <f>'BIZ kWh ENTRY'!AS192</f>
        <v>0</v>
      </c>
      <c r="N17" s="3">
        <f>'BIZ kWh ENTRY'!AT192</f>
        <v>0</v>
      </c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199"/>
      <c r="BV17" s="199"/>
      <c r="BW17" s="199"/>
      <c r="BX17" s="199"/>
      <c r="BY17" s="199"/>
      <c r="BZ17" s="199"/>
      <c r="CA17" s="199"/>
      <c r="CB17" s="199"/>
      <c r="CC17" s="199"/>
      <c r="CD17" s="199"/>
      <c r="CE17" s="199"/>
      <c r="CF17" s="199"/>
      <c r="CG17" s="199"/>
      <c r="CH17" s="250"/>
    </row>
    <row r="18" spans="1:86" x14ac:dyDescent="0.3">
      <c r="A18" s="542"/>
      <c r="B18" s="11" t="s">
        <v>146</v>
      </c>
      <c r="C18" s="3"/>
      <c r="D18" s="3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  <c r="AH18" s="199"/>
      <c r="AI18" s="199"/>
      <c r="AJ18" s="199"/>
      <c r="AK18" s="199"/>
      <c r="AL18" s="199"/>
      <c r="AM18" s="199"/>
      <c r="AN18" s="199"/>
      <c r="AO18" s="199"/>
      <c r="AP18" s="199"/>
      <c r="AQ18" s="199"/>
      <c r="AR18" s="199"/>
      <c r="AS18" s="199"/>
      <c r="AT18" s="199"/>
      <c r="AU18" s="199"/>
      <c r="AV18" s="199"/>
      <c r="AW18" s="199"/>
      <c r="AX18" s="199"/>
      <c r="AY18" s="199"/>
      <c r="AZ18" s="199"/>
      <c r="BA18" s="199"/>
      <c r="BB18" s="199"/>
      <c r="BC18" s="199"/>
      <c r="BD18" s="199"/>
      <c r="BE18" s="199"/>
      <c r="BF18" s="199"/>
      <c r="BG18" s="199"/>
      <c r="BH18" s="199"/>
      <c r="BI18" s="199"/>
      <c r="BJ18" s="199"/>
      <c r="BK18" s="199"/>
      <c r="BL18" s="199"/>
      <c r="BM18" s="199"/>
      <c r="BN18" s="199"/>
      <c r="BO18" s="199"/>
      <c r="BP18" s="199"/>
      <c r="BQ18" s="199"/>
      <c r="BR18" s="199"/>
      <c r="BS18" s="199"/>
      <c r="BT18" s="199"/>
      <c r="BU18" s="199"/>
      <c r="BV18" s="199"/>
      <c r="BW18" s="199"/>
      <c r="BX18" s="199"/>
      <c r="BY18" s="199"/>
      <c r="BZ18" s="199"/>
      <c r="CA18" s="199"/>
      <c r="CB18" s="199"/>
      <c r="CC18" s="199"/>
      <c r="CD18" s="199"/>
      <c r="CE18" s="199"/>
      <c r="CF18" s="199"/>
      <c r="CG18" s="199"/>
      <c r="CH18" s="250"/>
    </row>
    <row r="19" spans="1:86" ht="15" thickBot="1" x14ac:dyDescent="0.35">
      <c r="A19" s="543"/>
      <c r="B19" s="295" t="str">
        <f>' LI 1M - RES'!B16</f>
        <v>Monthly kWh</v>
      </c>
      <c r="C19" s="296">
        <f>SUM(C5:C18)</f>
        <v>0</v>
      </c>
      <c r="D19" s="296">
        <f t="shared" ref="D19:BO19" si="2">SUM(D5:D18)</f>
        <v>0</v>
      </c>
      <c r="E19" s="296">
        <f t="shared" si="2"/>
        <v>0</v>
      </c>
      <c r="F19" s="296">
        <f t="shared" si="2"/>
        <v>0</v>
      </c>
      <c r="G19" s="296">
        <f t="shared" si="2"/>
        <v>0</v>
      </c>
      <c r="H19" s="296">
        <f t="shared" si="2"/>
        <v>0</v>
      </c>
      <c r="I19" s="296">
        <f t="shared" si="2"/>
        <v>0</v>
      </c>
      <c r="J19" s="296">
        <f t="shared" si="2"/>
        <v>0</v>
      </c>
      <c r="K19" s="296">
        <f t="shared" si="2"/>
        <v>0</v>
      </c>
      <c r="L19" s="296">
        <f t="shared" si="2"/>
        <v>0</v>
      </c>
      <c r="M19" s="296">
        <f t="shared" si="2"/>
        <v>92578.162500000006</v>
      </c>
      <c r="N19" s="296">
        <f t="shared" si="2"/>
        <v>0</v>
      </c>
      <c r="O19" s="297">
        <f t="shared" si="2"/>
        <v>0</v>
      </c>
      <c r="P19" s="297">
        <f t="shared" si="2"/>
        <v>0</v>
      </c>
      <c r="Q19" s="297">
        <f t="shared" si="2"/>
        <v>0</v>
      </c>
      <c r="R19" s="297">
        <f t="shared" si="2"/>
        <v>0</v>
      </c>
      <c r="S19" s="297">
        <f t="shared" si="2"/>
        <v>0</v>
      </c>
      <c r="T19" s="297">
        <f t="shared" si="2"/>
        <v>0</v>
      </c>
      <c r="U19" s="297">
        <f t="shared" si="2"/>
        <v>0</v>
      </c>
      <c r="V19" s="297">
        <f t="shared" si="2"/>
        <v>0</v>
      </c>
      <c r="W19" s="297">
        <f t="shared" si="2"/>
        <v>0</v>
      </c>
      <c r="X19" s="297">
        <f t="shared" si="2"/>
        <v>0</v>
      </c>
      <c r="Y19" s="297">
        <f t="shared" si="2"/>
        <v>0</v>
      </c>
      <c r="Z19" s="297">
        <f t="shared" si="2"/>
        <v>0</v>
      </c>
      <c r="AA19" s="297">
        <f t="shared" si="2"/>
        <v>0</v>
      </c>
      <c r="AB19" s="297">
        <f t="shared" si="2"/>
        <v>0</v>
      </c>
      <c r="AC19" s="297">
        <f t="shared" si="2"/>
        <v>0</v>
      </c>
      <c r="AD19" s="297">
        <f t="shared" si="2"/>
        <v>0</v>
      </c>
      <c r="AE19" s="297">
        <f t="shared" si="2"/>
        <v>0</v>
      </c>
      <c r="AF19" s="297">
        <f t="shared" si="2"/>
        <v>0</v>
      </c>
      <c r="AG19" s="297">
        <f t="shared" si="2"/>
        <v>0</v>
      </c>
      <c r="AH19" s="297">
        <f t="shared" si="2"/>
        <v>0</v>
      </c>
      <c r="AI19" s="297">
        <f t="shared" si="2"/>
        <v>0</v>
      </c>
      <c r="AJ19" s="297">
        <f t="shared" si="2"/>
        <v>0</v>
      </c>
      <c r="AK19" s="297">
        <f t="shared" si="2"/>
        <v>0</v>
      </c>
      <c r="AL19" s="297">
        <f t="shared" si="2"/>
        <v>0</v>
      </c>
      <c r="AM19" s="297">
        <f t="shared" si="2"/>
        <v>0</v>
      </c>
      <c r="AN19" s="297">
        <f t="shared" si="2"/>
        <v>0</v>
      </c>
      <c r="AO19" s="297">
        <f t="shared" si="2"/>
        <v>0</v>
      </c>
      <c r="AP19" s="297">
        <f t="shared" si="2"/>
        <v>0</v>
      </c>
      <c r="AQ19" s="297">
        <f t="shared" si="2"/>
        <v>0</v>
      </c>
      <c r="AR19" s="297">
        <f t="shared" si="2"/>
        <v>0</v>
      </c>
      <c r="AS19" s="297">
        <f t="shared" si="2"/>
        <v>0</v>
      </c>
      <c r="AT19" s="297">
        <f t="shared" si="2"/>
        <v>0</v>
      </c>
      <c r="AU19" s="297">
        <f t="shared" si="2"/>
        <v>0</v>
      </c>
      <c r="AV19" s="297">
        <f t="shared" si="2"/>
        <v>0</v>
      </c>
      <c r="AW19" s="297">
        <f t="shared" si="2"/>
        <v>0</v>
      </c>
      <c r="AX19" s="297">
        <f t="shared" si="2"/>
        <v>0</v>
      </c>
      <c r="AY19" s="297">
        <f t="shared" si="2"/>
        <v>0</v>
      </c>
      <c r="AZ19" s="297">
        <f t="shared" si="2"/>
        <v>0</v>
      </c>
      <c r="BA19" s="297">
        <f t="shared" si="2"/>
        <v>0</v>
      </c>
      <c r="BB19" s="297">
        <f t="shared" si="2"/>
        <v>0</v>
      </c>
      <c r="BC19" s="297">
        <f t="shared" si="2"/>
        <v>0</v>
      </c>
      <c r="BD19" s="297">
        <f t="shared" si="2"/>
        <v>0</v>
      </c>
      <c r="BE19" s="297">
        <f t="shared" si="2"/>
        <v>0</v>
      </c>
      <c r="BF19" s="297">
        <f t="shared" si="2"/>
        <v>0</v>
      </c>
      <c r="BG19" s="297">
        <f t="shared" si="2"/>
        <v>0</v>
      </c>
      <c r="BH19" s="297">
        <f t="shared" si="2"/>
        <v>0</v>
      </c>
      <c r="BI19" s="297">
        <f t="shared" si="2"/>
        <v>0</v>
      </c>
      <c r="BJ19" s="297">
        <f t="shared" si="2"/>
        <v>0</v>
      </c>
      <c r="BK19" s="297">
        <f t="shared" si="2"/>
        <v>0</v>
      </c>
      <c r="BL19" s="297">
        <f t="shared" si="2"/>
        <v>0</v>
      </c>
      <c r="BM19" s="297">
        <f t="shared" si="2"/>
        <v>0</v>
      </c>
      <c r="BN19" s="297">
        <f t="shared" si="2"/>
        <v>0</v>
      </c>
      <c r="BO19" s="297">
        <f t="shared" si="2"/>
        <v>0</v>
      </c>
      <c r="BP19" s="297">
        <f t="shared" ref="BP19:CH19" si="3">SUM(BP5:BP18)</f>
        <v>0</v>
      </c>
      <c r="BQ19" s="297">
        <f t="shared" si="3"/>
        <v>0</v>
      </c>
      <c r="BR19" s="297">
        <f t="shared" si="3"/>
        <v>0</v>
      </c>
      <c r="BS19" s="297">
        <f t="shared" si="3"/>
        <v>0</v>
      </c>
      <c r="BT19" s="297">
        <f t="shared" si="3"/>
        <v>0</v>
      </c>
      <c r="BU19" s="297">
        <f t="shared" si="3"/>
        <v>0</v>
      </c>
      <c r="BV19" s="297">
        <f t="shared" si="3"/>
        <v>0</v>
      </c>
      <c r="BW19" s="297">
        <f t="shared" si="3"/>
        <v>0</v>
      </c>
      <c r="BX19" s="297">
        <f t="shared" si="3"/>
        <v>0</v>
      </c>
      <c r="BY19" s="297">
        <f t="shared" si="3"/>
        <v>0</v>
      </c>
      <c r="BZ19" s="297">
        <f t="shared" si="3"/>
        <v>0</v>
      </c>
      <c r="CA19" s="297">
        <f t="shared" si="3"/>
        <v>0</v>
      </c>
      <c r="CB19" s="297">
        <f t="shared" si="3"/>
        <v>0</v>
      </c>
      <c r="CC19" s="297">
        <f t="shared" si="3"/>
        <v>0</v>
      </c>
      <c r="CD19" s="297">
        <f t="shared" si="3"/>
        <v>0</v>
      </c>
      <c r="CE19" s="297">
        <f t="shared" si="3"/>
        <v>0</v>
      </c>
      <c r="CF19" s="297">
        <f t="shared" si="3"/>
        <v>0</v>
      </c>
      <c r="CG19" s="297">
        <f t="shared" si="3"/>
        <v>0</v>
      </c>
      <c r="CH19" s="298">
        <f t="shared" si="3"/>
        <v>0</v>
      </c>
    </row>
    <row r="20" spans="1:86" s="49" customFormat="1" x14ac:dyDescent="0.3">
      <c r="A20" s="329"/>
      <c r="B20" s="330"/>
      <c r="C20" s="9"/>
      <c r="D20" s="330"/>
      <c r="E20" s="9"/>
      <c r="F20" s="330"/>
      <c r="G20" s="330"/>
      <c r="H20" s="9"/>
      <c r="I20" s="330"/>
      <c r="J20" s="330"/>
      <c r="K20" s="9"/>
      <c r="L20" s="330"/>
      <c r="M20" s="330"/>
      <c r="N20" s="9"/>
      <c r="O20" s="330"/>
      <c r="P20" s="330"/>
      <c r="Q20" s="9"/>
      <c r="R20" s="330"/>
      <c r="S20" s="330"/>
      <c r="T20" s="9"/>
      <c r="U20" s="330"/>
      <c r="V20" s="330"/>
      <c r="W20" s="9"/>
      <c r="X20" s="330"/>
      <c r="Y20" s="330"/>
      <c r="Z20" s="9"/>
      <c r="AA20" s="330"/>
      <c r="AB20" s="330"/>
      <c r="AC20" s="9"/>
      <c r="AD20" s="330"/>
      <c r="AE20" s="330"/>
      <c r="AF20" s="9"/>
      <c r="AG20" s="330"/>
      <c r="AH20" s="330"/>
      <c r="AI20" s="9"/>
      <c r="AJ20" s="330"/>
      <c r="AK20" s="330"/>
      <c r="AL20" s="9"/>
      <c r="AM20" s="330"/>
      <c r="AN20" s="330"/>
      <c r="AO20" s="9"/>
      <c r="AP20" s="330"/>
      <c r="AQ20" s="330"/>
      <c r="AR20" s="9"/>
      <c r="AS20" s="330"/>
      <c r="AT20" s="330"/>
      <c r="AU20" s="9"/>
      <c r="AV20" s="330"/>
      <c r="AW20" s="330"/>
      <c r="AX20" s="9"/>
      <c r="AY20" s="330"/>
      <c r="AZ20" s="330"/>
      <c r="BA20" s="9"/>
      <c r="BB20" s="330"/>
      <c r="BC20" s="330"/>
      <c r="BD20" s="9"/>
      <c r="BE20" s="330"/>
      <c r="BF20" s="330"/>
      <c r="BG20" s="9"/>
      <c r="BH20" s="330"/>
      <c r="BI20" s="330"/>
      <c r="BJ20" s="9"/>
      <c r="BK20" s="330"/>
      <c r="BL20" s="330"/>
      <c r="BM20" s="9"/>
      <c r="BN20" s="330"/>
      <c r="BO20" s="330"/>
      <c r="BP20" s="9"/>
      <c r="BQ20" s="330"/>
      <c r="BR20" s="330"/>
      <c r="BS20" s="9"/>
      <c r="BT20" s="330"/>
      <c r="BU20" s="330"/>
      <c r="BV20" s="9"/>
      <c r="BW20" s="330"/>
      <c r="BX20" s="330"/>
      <c r="BY20" s="9"/>
      <c r="BZ20" s="330"/>
      <c r="CA20" s="330"/>
      <c r="CB20" s="9"/>
      <c r="CC20" s="330"/>
      <c r="CD20" s="330"/>
      <c r="CE20" s="9"/>
      <c r="CF20" s="330"/>
      <c r="CG20" s="330"/>
      <c r="CH20" s="153"/>
    </row>
    <row r="21" spans="1:86" s="49" customFormat="1" ht="15" thickBot="1" x14ac:dyDescent="0.35"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</row>
    <row r="22" spans="1:86" ht="15.6" x14ac:dyDescent="0.3">
      <c r="A22" s="544" t="s">
        <v>126</v>
      </c>
      <c r="B22" s="18" t="str">
        <f t="shared" ref="B22" si="4">B4</f>
        <v>End Use</v>
      </c>
      <c r="C22" s="292">
        <v>43831</v>
      </c>
      <c r="D22" s="292">
        <v>43862</v>
      </c>
      <c r="E22" s="292">
        <v>43891</v>
      </c>
      <c r="F22" s="292">
        <v>43922</v>
      </c>
      <c r="G22" s="292">
        <v>43952</v>
      </c>
      <c r="H22" s="292">
        <v>43983</v>
      </c>
      <c r="I22" s="292">
        <v>44013</v>
      </c>
      <c r="J22" s="292">
        <v>44044</v>
      </c>
      <c r="K22" s="292">
        <v>44075</v>
      </c>
      <c r="L22" s="292">
        <v>44105</v>
      </c>
      <c r="M22" s="292">
        <v>44136</v>
      </c>
      <c r="N22" s="292">
        <v>44166</v>
      </c>
      <c r="O22" s="292">
        <v>44197</v>
      </c>
      <c r="P22" s="292">
        <v>44228</v>
      </c>
      <c r="Q22" s="292">
        <v>44256</v>
      </c>
      <c r="R22" s="292">
        <v>44287</v>
      </c>
      <c r="S22" s="292">
        <v>44317</v>
      </c>
      <c r="T22" s="292">
        <v>44348</v>
      </c>
      <c r="U22" s="292">
        <v>44378</v>
      </c>
      <c r="V22" s="292">
        <v>44409</v>
      </c>
      <c r="W22" s="292">
        <v>44440</v>
      </c>
      <c r="X22" s="292">
        <v>44470</v>
      </c>
      <c r="Y22" s="292">
        <v>44501</v>
      </c>
      <c r="Z22" s="292">
        <v>44531</v>
      </c>
      <c r="AA22" s="292">
        <v>44562</v>
      </c>
      <c r="AB22" s="292">
        <v>44593</v>
      </c>
      <c r="AC22" s="292">
        <v>44621</v>
      </c>
      <c r="AD22" s="292">
        <v>44652</v>
      </c>
      <c r="AE22" s="292">
        <v>44682</v>
      </c>
      <c r="AF22" s="292">
        <v>44713</v>
      </c>
      <c r="AG22" s="292">
        <v>44743</v>
      </c>
      <c r="AH22" s="292">
        <v>44774</v>
      </c>
      <c r="AI22" s="292">
        <v>44805</v>
      </c>
      <c r="AJ22" s="292">
        <v>44835</v>
      </c>
      <c r="AK22" s="292">
        <v>44866</v>
      </c>
      <c r="AL22" s="292">
        <v>44896</v>
      </c>
      <c r="AM22" s="292">
        <v>44927</v>
      </c>
      <c r="AN22" s="292">
        <v>44958</v>
      </c>
      <c r="AO22" s="292">
        <v>44986</v>
      </c>
      <c r="AP22" s="292">
        <v>45017</v>
      </c>
      <c r="AQ22" s="292">
        <v>45047</v>
      </c>
      <c r="AR22" s="292">
        <v>45078</v>
      </c>
      <c r="AS22" s="292">
        <v>45108</v>
      </c>
      <c r="AT22" s="292">
        <v>45139</v>
      </c>
      <c r="AU22" s="292">
        <v>45170</v>
      </c>
      <c r="AV22" s="292">
        <v>45200</v>
      </c>
      <c r="AW22" s="292">
        <v>45231</v>
      </c>
      <c r="AX22" s="292">
        <v>45261</v>
      </c>
      <c r="AY22" s="292">
        <v>45292</v>
      </c>
      <c r="AZ22" s="292">
        <v>45323</v>
      </c>
      <c r="BA22" s="292">
        <v>45352</v>
      </c>
      <c r="BB22" s="292">
        <v>45383</v>
      </c>
      <c r="BC22" s="292">
        <v>45413</v>
      </c>
      <c r="BD22" s="292">
        <v>45444</v>
      </c>
      <c r="BE22" s="292">
        <v>45474</v>
      </c>
      <c r="BF22" s="292">
        <v>45505</v>
      </c>
      <c r="BG22" s="292">
        <v>45536</v>
      </c>
      <c r="BH22" s="292">
        <v>45566</v>
      </c>
      <c r="BI22" s="292">
        <v>45597</v>
      </c>
      <c r="BJ22" s="292">
        <v>45627</v>
      </c>
      <c r="BK22" s="292">
        <v>45658</v>
      </c>
      <c r="BL22" s="292">
        <v>45689</v>
      </c>
      <c r="BM22" s="292">
        <v>45717</v>
      </c>
      <c r="BN22" s="292">
        <v>45748</v>
      </c>
      <c r="BO22" s="292">
        <v>45778</v>
      </c>
      <c r="BP22" s="292">
        <v>45809</v>
      </c>
      <c r="BQ22" s="292">
        <v>45839</v>
      </c>
      <c r="BR22" s="292">
        <v>45870</v>
      </c>
      <c r="BS22" s="292">
        <v>45901</v>
      </c>
      <c r="BT22" s="292">
        <v>45931</v>
      </c>
      <c r="BU22" s="292">
        <v>45962</v>
      </c>
      <c r="BV22" s="292">
        <v>45992</v>
      </c>
      <c r="BW22" s="292">
        <v>46023</v>
      </c>
      <c r="BX22" s="292">
        <v>46054</v>
      </c>
      <c r="BY22" s="292">
        <v>46082</v>
      </c>
      <c r="BZ22" s="292">
        <v>46113</v>
      </c>
      <c r="CA22" s="292">
        <v>46143</v>
      </c>
      <c r="CB22" s="292">
        <v>46174</v>
      </c>
      <c r="CC22" s="292">
        <v>46204</v>
      </c>
      <c r="CD22" s="292">
        <v>46235</v>
      </c>
      <c r="CE22" s="292">
        <v>46266</v>
      </c>
      <c r="CF22" s="292">
        <v>46296</v>
      </c>
      <c r="CG22" s="292">
        <v>46327</v>
      </c>
      <c r="CH22" s="293">
        <v>46357</v>
      </c>
    </row>
    <row r="23" spans="1:86" ht="15" customHeight="1" x14ac:dyDescent="0.3">
      <c r="A23" s="545"/>
      <c r="B23" s="11" t="str">
        <f t="shared" ref="B23:C37" si="5">B5</f>
        <v>Air Comp</v>
      </c>
      <c r="C23" s="3">
        <f>C5</f>
        <v>0</v>
      </c>
      <c r="D23" s="3">
        <f>IF(SUM($C$19:$N$19)=0,0,C23+D5)</f>
        <v>0</v>
      </c>
      <c r="E23" s="3">
        <f t="shared" ref="E23:BP23" si="6">IF(SUM($C$19:$N$19)=0,0,D23+E5)</f>
        <v>0</v>
      </c>
      <c r="F23" s="3">
        <f t="shared" si="6"/>
        <v>0</v>
      </c>
      <c r="G23" s="3">
        <f t="shared" si="6"/>
        <v>0</v>
      </c>
      <c r="H23" s="3">
        <f t="shared" si="6"/>
        <v>0</v>
      </c>
      <c r="I23" s="3">
        <f t="shared" si="6"/>
        <v>0</v>
      </c>
      <c r="J23" s="3">
        <f t="shared" si="6"/>
        <v>0</v>
      </c>
      <c r="K23" s="3">
        <f t="shared" si="6"/>
        <v>0</v>
      </c>
      <c r="L23" s="3">
        <f t="shared" si="6"/>
        <v>0</v>
      </c>
      <c r="M23" s="3">
        <f t="shared" si="6"/>
        <v>0</v>
      </c>
      <c r="N23" s="3">
        <f t="shared" si="6"/>
        <v>0</v>
      </c>
      <c r="O23" s="3">
        <f t="shared" si="6"/>
        <v>0</v>
      </c>
      <c r="P23" s="3">
        <f t="shared" si="6"/>
        <v>0</v>
      </c>
      <c r="Q23" s="3">
        <f t="shared" si="6"/>
        <v>0</v>
      </c>
      <c r="R23" s="3">
        <f t="shared" si="6"/>
        <v>0</v>
      </c>
      <c r="S23" s="3">
        <f t="shared" si="6"/>
        <v>0</v>
      </c>
      <c r="T23" s="3">
        <f t="shared" si="6"/>
        <v>0</v>
      </c>
      <c r="U23" s="3">
        <f t="shared" si="6"/>
        <v>0</v>
      </c>
      <c r="V23" s="3">
        <f t="shared" si="6"/>
        <v>0</v>
      </c>
      <c r="W23" s="3">
        <f t="shared" si="6"/>
        <v>0</v>
      </c>
      <c r="X23" s="3">
        <f t="shared" si="6"/>
        <v>0</v>
      </c>
      <c r="Y23" s="3">
        <f t="shared" si="6"/>
        <v>0</v>
      </c>
      <c r="Z23" s="3">
        <f t="shared" si="6"/>
        <v>0</v>
      </c>
      <c r="AA23" s="3">
        <f t="shared" si="6"/>
        <v>0</v>
      </c>
      <c r="AB23" s="3">
        <f t="shared" si="6"/>
        <v>0</v>
      </c>
      <c r="AC23" s="3">
        <f t="shared" si="6"/>
        <v>0</v>
      </c>
      <c r="AD23" s="3">
        <f t="shared" si="6"/>
        <v>0</v>
      </c>
      <c r="AE23" s="3">
        <f t="shared" si="6"/>
        <v>0</v>
      </c>
      <c r="AF23" s="3">
        <f t="shared" si="6"/>
        <v>0</v>
      </c>
      <c r="AG23" s="3">
        <f t="shared" si="6"/>
        <v>0</v>
      </c>
      <c r="AH23" s="3">
        <f t="shared" si="6"/>
        <v>0</v>
      </c>
      <c r="AI23" s="3">
        <f t="shared" si="6"/>
        <v>0</v>
      </c>
      <c r="AJ23" s="3">
        <f t="shared" si="6"/>
        <v>0</v>
      </c>
      <c r="AK23" s="3">
        <f t="shared" si="6"/>
        <v>0</v>
      </c>
      <c r="AL23" s="3">
        <f t="shared" si="6"/>
        <v>0</v>
      </c>
      <c r="AM23" s="3">
        <f t="shared" si="6"/>
        <v>0</v>
      </c>
      <c r="AN23" s="3">
        <f t="shared" si="6"/>
        <v>0</v>
      </c>
      <c r="AO23" s="3">
        <f t="shared" si="6"/>
        <v>0</v>
      </c>
      <c r="AP23" s="3">
        <f t="shared" si="6"/>
        <v>0</v>
      </c>
      <c r="AQ23" s="3">
        <f t="shared" si="6"/>
        <v>0</v>
      </c>
      <c r="AR23" s="3">
        <f t="shared" si="6"/>
        <v>0</v>
      </c>
      <c r="AS23" s="3">
        <f t="shared" si="6"/>
        <v>0</v>
      </c>
      <c r="AT23" s="3">
        <f t="shared" si="6"/>
        <v>0</v>
      </c>
      <c r="AU23" s="3">
        <f t="shared" si="6"/>
        <v>0</v>
      </c>
      <c r="AV23" s="3">
        <f t="shared" si="6"/>
        <v>0</v>
      </c>
      <c r="AW23" s="3">
        <f t="shared" si="6"/>
        <v>0</v>
      </c>
      <c r="AX23" s="3">
        <f t="shared" si="6"/>
        <v>0</v>
      </c>
      <c r="AY23" s="3">
        <f t="shared" si="6"/>
        <v>0</v>
      </c>
      <c r="AZ23" s="3">
        <f t="shared" si="6"/>
        <v>0</v>
      </c>
      <c r="BA23" s="3">
        <f t="shared" si="6"/>
        <v>0</v>
      </c>
      <c r="BB23" s="3">
        <f t="shared" si="6"/>
        <v>0</v>
      </c>
      <c r="BC23" s="3">
        <f t="shared" si="6"/>
        <v>0</v>
      </c>
      <c r="BD23" s="3">
        <f t="shared" si="6"/>
        <v>0</v>
      </c>
      <c r="BE23" s="3">
        <f t="shared" si="6"/>
        <v>0</v>
      </c>
      <c r="BF23" s="3">
        <f t="shared" si="6"/>
        <v>0</v>
      </c>
      <c r="BG23" s="3">
        <f t="shared" si="6"/>
        <v>0</v>
      </c>
      <c r="BH23" s="3">
        <f t="shared" si="6"/>
        <v>0</v>
      </c>
      <c r="BI23" s="3">
        <f t="shared" si="6"/>
        <v>0</v>
      </c>
      <c r="BJ23" s="3">
        <f t="shared" si="6"/>
        <v>0</v>
      </c>
      <c r="BK23" s="3">
        <f t="shared" si="6"/>
        <v>0</v>
      </c>
      <c r="BL23" s="3">
        <f t="shared" si="6"/>
        <v>0</v>
      </c>
      <c r="BM23" s="3">
        <f t="shared" si="6"/>
        <v>0</v>
      </c>
      <c r="BN23" s="3">
        <f t="shared" si="6"/>
        <v>0</v>
      </c>
      <c r="BO23" s="3">
        <f t="shared" si="6"/>
        <v>0</v>
      </c>
      <c r="BP23" s="3">
        <f t="shared" si="6"/>
        <v>0</v>
      </c>
      <c r="BQ23" s="3">
        <f t="shared" ref="BQ23:CH23" si="7">IF(SUM($C$19:$N$19)=0,0,BP23+BQ5)</f>
        <v>0</v>
      </c>
      <c r="BR23" s="3">
        <f t="shared" si="7"/>
        <v>0</v>
      </c>
      <c r="BS23" s="3">
        <f t="shared" si="7"/>
        <v>0</v>
      </c>
      <c r="BT23" s="3">
        <f t="shared" si="7"/>
        <v>0</v>
      </c>
      <c r="BU23" s="3">
        <f t="shared" si="7"/>
        <v>0</v>
      </c>
      <c r="BV23" s="3">
        <f t="shared" si="7"/>
        <v>0</v>
      </c>
      <c r="BW23" s="3">
        <f t="shared" si="7"/>
        <v>0</v>
      </c>
      <c r="BX23" s="3">
        <f t="shared" si="7"/>
        <v>0</v>
      </c>
      <c r="BY23" s="3">
        <f t="shared" si="7"/>
        <v>0</v>
      </c>
      <c r="BZ23" s="3">
        <f t="shared" si="7"/>
        <v>0</v>
      </c>
      <c r="CA23" s="3">
        <f t="shared" si="7"/>
        <v>0</v>
      </c>
      <c r="CB23" s="3">
        <f t="shared" si="7"/>
        <v>0</v>
      </c>
      <c r="CC23" s="3">
        <f t="shared" si="7"/>
        <v>0</v>
      </c>
      <c r="CD23" s="3">
        <f t="shared" si="7"/>
        <v>0</v>
      </c>
      <c r="CE23" s="3">
        <f t="shared" si="7"/>
        <v>0</v>
      </c>
      <c r="CF23" s="3">
        <f t="shared" si="7"/>
        <v>0</v>
      </c>
      <c r="CG23" s="3">
        <f t="shared" si="7"/>
        <v>0</v>
      </c>
      <c r="CH23" s="12">
        <f t="shared" si="7"/>
        <v>0</v>
      </c>
    </row>
    <row r="24" spans="1:86" x14ac:dyDescent="0.3">
      <c r="A24" s="545"/>
      <c r="B24" s="13" t="str">
        <f t="shared" si="5"/>
        <v>Building Shell</v>
      </c>
      <c r="C24" s="3">
        <f t="shared" si="5"/>
        <v>0</v>
      </c>
      <c r="D24" s="3">
        <f t="shared" ref="D24:BO24" si="8">IF(SUM($C$19:$N$19)=0,0,C24+D6)</f>
        <v>0</v>
      </c>
      <c r="E24" s="3">
        <f t="shared" si="8"/>
        <v>0</v>
      </c>
      <c r="F24" s="3">
        <f t="shared" si="8"/>
        <v>0</v>
      </c>
      <c r="G24" s="3">
        <f t="shared" si="8"/>
        <v>0</v>
      </c>
      <c r="H24" s="3">
        <f t="shared" si="8"/>
        <v>0</v>
      </c>
      <c r="I24" s="3">
        <f t="shared" si="8"/>
        <v>0</v>
      </c>
      <c r="J24" s="3">
        <f t="shared" si="8"/>
        <v>0</v>
      </c>
      <c r="K24" s="3">
        <f t="shared" si="8"/>
        <v>0</v>
      </c>
      <c r="L24" s="3">
        <f t="shared" si="8"/>
        <v>0</v>
      </c>
      <c r="M24" s="3">
        <f t="shared" si="8"/>
        <v>0</v>
      </c>
      <c r="N24" s="3">
        <f t="shared" si="8"/>
        <v>0</v>
      </c>
      <c r="O24" s="3">
        <f t="shared" si="8"/>
        <v>0</v>
      </c>
      <c r="P24" s="3">
        <f t="shared" si="8"/>
        <v>0</v>
      </c>
      <c r="Q24" s="3">
        <f t="shared" si="8"/>
        <v>0</v>
      </c>
      <c r="R24" s="3">
        <f t="shared" si="8"/>
        <v>0</v>
      </c>
      <c r="S24" s="3">
        <f t="shared" si="8"/>
        <v>0</v>
      </c>
      <c r="T24" s="3">
        <f t="shared" si="8"/>
        <v>0</v>
      </c>
      <c r="U24" s="3">
        <f t="shared" si="8"/>
        <v>0</v>
      </c>
      <c r="V24" s="3">
        <f t="shared" si="8"/>
        <v>0</v>
      </c>
      <c r="W24" s="3">
        <f t="shared" si="8"/>
        <v>0</v>
      </c>
      <c r="X24" s="3">
        <f t="shared" si="8"/>
        <v>0</v>
      </c>
      <c r="Y24" s="3">
        <f t="shared" si="8"/>
        <v>0</v>
      </c>
      <c r="Z24" s="3">
        <f t="shared" si="8"/>
        <v>0</v>
      </c>
      <c r="AA24" s="3">
        <f t="shared" si="8"/>
        <v>0</v>
      </c>
      <c r="AB24" s="3">
        <f t="shared" si="8"/>
        <v>0</v>
      </c>
      <c r="AC24" s="3">
        <f t="shared" si="8"/>
        <v>0</v>
      </c>
      <c r="AD24" s="3">
        <f t="shared" si="8"/>
        <v>0</v>
      </c>
      <c r="AE24" s="3">
        <f t="shared" si="8"/>
        <v>0</v>
      </c>
      <c r="AF24" s="3">
        <f t="shared" si="8"/>
        <v>0</v>
      </c>
      <c r="AG24" s="3">
        <f t="shared" si="8"/>
        <v>0</v>
      </c>
      <c r="AH24" s="3">
        <f t="shared" si="8"/>
        <v>0</v>
      </c>
      <c r="AI24" s="3">
        <f t="shared" si="8"/>
        <v>0</v>
      </c>
      <c r="AJ24" s="3">
        <f t="shared" si="8"/>
        <v>0</v>
      </c>
      <c r="AK24" s="3">
        <f t="shared" si="8"/>
        <v>0</v>
      </c>
      <c r="AL24" s="3">
        <f t="shared" si="8"/>
        <v>0</v>
      </c>
      <c r="AM24" s="3">
        <f t="shared" si="8"/>
        <v>0</v>
      </c>
      <c r="AN24" s="3">
        <f t="shared" si="8"/>
        <v>0</v>
      </c>
      <c r="AO24" s="3">
        <f t="shared" si="8"/>
        <v>0</v>
      </c>
      <c r="AP24" s="3">
        <f t="shared" si="8"/>
        <v>0</v>
      </c>
      <c r="AQ24" s="3">
        <f t="shared" si="8"/>
        <v>0</v>
      </c>
      <c r="AR24" s="3">
        <f t="shared" si="8"/>
        <v>0</v>
      </c>
      <c r="AS24" s="3">
        <f t="shared" si="8"/>
        <v>0</v>
      </c>
      <c r="AT24" s="3">
        <f t="shared" si="8"/>
        <v>0</v>
      </c>
      <c r="AU24" s="3">
        <f t="shared" si="8"/>
        <v>0</v>
      </c>
      <c r="AV24" s="3">
        <f t="shared" si="8"/>
        <v>0</v>
      </c>
      <c r="AW24" s="3">
        <f t="shared" si="8"/>
        <v>0</v>
      </c>
      <c r="AX24" s="3">
        <f t="shared" si="8"/>
        <v>0</v>
      </c>
      <c r="AY24" s="3">
        <f t="shared" si="8"/>
        <v>0</v>
      </c>
      <c r="AZ24" s="3">
        <f t="shared" si="8"/>
        <v>0</v>
      </c>
      <c r="BA24" s="3">
        <f t="shared" si="8"/>
        <v>0</v>
      </c>
      <c r="BB24" s="3">
        <f t="shared" si="8"/>
        <v>0</v>
      </c>
      <c r="BC24" s="3">
        <f t="shared" si="8"/>
        <v>0</v>
      </c>
      <c r="BD24" s="3">
        <f t="shared" si="8"/>
        <v>0</v>
      </c>
      <c r="BE24" s="3">
        <f t="shared" si="8"/>
        <v>0</v>
      </c>
      <c r="BF24" s="3">
        <f t="shared" si="8"/>
        <v>0</v>
      </c>
      <c r="BG24" s="3">
        <f t="shared" si="8"/>
        <v>0</v>
      </c>
      <c r="BH24" s="3">
        <f t="shared" si="8"/>
        <v>0</v>
      </c>
      <c r="BI24" s="3">
        <f t="shared" si="8"/>
        <v>0</v>
      </c>
      <c r="BJ24" s="3">
        <f t="shared" si="8"/>
        <v>0</v>
      </c>
      <c r="BK24" s="3">
        <f t="shared" si="8"/>
        <v>0</v>
      </c>
      <c r="BL24" s="3">
        <f t="shared" si="8"/>
        <v>0</v>
      </c>
      <c r="BM24" s="3">
        <f t="shared" si="8"/>
        <v>0</v>
      </c>
      <c r="BN24" s="3">
        <f t="shared" si="8"/>
        <v>0</v>
      </c>
      <c r="BO24" s="3">
        <f t="shared" si="8"/>
        <v>0</v>
      </c>
      <c r="BP24" s="3">
        <f t="shared" ref="BP24:CH24" si="9">IF(SUM($C$19:$N$19)=0,0,BO24+BP6)</f>
        <v>0</v>
      </c>
      <c r="BQ24" s="3">
        <f t="shared" si="9"/>
        <v>0</v>
      </c>
      <c r="BR24" s="3">
        <f t="shared" si="9"/>
        <v>0</v>
      </c>
      <c r="BS24" s="3">
        <f t="shared" si="9"/>
        <v>0</v>
      </c>
      <c r="BT24" s="3">
        <f t="shared" si="9"/>
        <v>0</v>
      </c>
      <c r="BU24" s="3">
        <f t="shared" si="9"/>
        <v>0</v>
      </c>
      <c r="BV24" s="3">
        <f t="shared" si="9"/>
        <v>0</v>
      </c>
      <c r="BW24" s="3">
        <f t="shared" si="9"/>
        <v>0</v>
      </c>
      <c r="BX24" s="3">
        <f t="shared" si="9"/>
        <v>0</v>
      </c>
      <c r="BY24" s="3">
        <f t="shared" si="9"/>
        <v>0</v>
      </c>
      <c r="BZ24" s="3">
        <f t="shared" si="9"/>
        <v>0</v>
      </c>
      <c r="CA24" s="3">
        <f t="shared" si="9"/>
        <v>0</v>
      </c>
      <c r="CB24" s="3">
        <f t="shared" si="9"/>
        <v>0</v>
      </c>
      <c r="CC24" s="3">
        <f t="shared" si="9"/>
        <v>0</v>
      </c>
      <c r="CD24" s="3">
        <f t="shared" si="9"/>
        <v>0</v>
      </c>
      <c r="CE24" s="3">
        <f t="shared" si="9"/>
        <v>0</v>
      </c>
      <c r="CF24" s="3">
        <f t="shared" si="9"/>
        <v>0</v>
      </c>
      <c r="CG24" s="3">
        <f t="shared" si="9"/>
        <v>0</v>
      </c>
      <c r="CH24" s="12">
        <f t="shared" si="9"/>
        <v>0</v>
      </c>
    </row>
    <row r="25" spans="1:86" x14ac:dyDescent="0.3">
      <c r="A25" s="545"/>
      <c r="B25" s="11" t="str">
        <f t="shared" si="5"/>
        <v>Cooking</v>
      </c>
      <c r="C25" s="3">
        <f t="shared" si="5"/>
        <v>0</v>
      </c>
      <c r="D25" s="3">
        <f t="shared" ref="D25:BO25" si="10">IF(SUM($C$19:$N$19)=0,0,C25+D7)</f>
        <v>0</v>
      </c>
      <c r="E25" s="3">
        <f t="shared" si="10"/>
        <v>0</v>
      </c>
      <c r="F25" s="3">
        <f t="shared" si="10"/>
        <v>0</v>
      </c>
      <c r="G25" s="3">
        <f t="shared" si="10"/>
        <v>0</v>
      </c>
      <c r="H25" s="3">
        <f t="shared" si="10"/>
        <v>0</v>
      </c>
      <c r="I25" s="3">
        <f t="shared" si="10"/>
        <v>0</v>
      </c>
      <c r="J25" s="3">
        <f t="shared" si="10"/>
        <v>0</v>
      </c>
      <c r="K25" s="3">
        <f t="shared" si="10"/>
        <v>0</v>
      </c>
      <c r="L25" s="3">
        <f t="shared" si="10"/>
        <v>0</v>
      </c>
      <c r="M25" s="3">
        <f t="shared" si="10"/>
        <v>0</v>
      </c>
      <c r="N25" s="3">
        <f t="shared" si="10"/>
        <v>0</v>
      </c>
      <c r="O25" s="3">
        <f t="shared" si="10"/>
        <v>0</v>
      </c>
      <c r="P25" s="3">
        <f t="shared" si="10"/>
        <v>0</v>
      </c>
      <c r="Q25" s="3">
        <f t="shared" si="10"/>
        <v>0</v>
      </c>
      <c r="R25" s="3">
        <f t="shared" si="10"/>
        <v>0</v>
      </c>
      <c r="S25" s="3">
        <f t="shared" si="10"/>
        <v>0</v>
      </c>
      <c r="T25" s="3">
        <f t="shared" si="10"/>
        <v>0</v>
      </c>
      <c r="U25" s="3">
        <f t="shared" si="10"/>
        <v>0</v>
      </c>
      <c r="V25" s="3">
        <f t="shared" si="10"/>
        <v>0</v>
      </c>
      <c r="W25" s="3">
        <f t="shared" si="10"/>
        <v>0</v>
      </c>
      <c r="X25" s="3">
        <f t="shared" si="10"/>
        <v>0</v>
      </c>
      <c r="Y25" s="3">
        <f t="shared" si="10"/>
        <v>0</v>
      </c>
      <c r="Z25" s="3">
        <f t="shared" si="10"/>
        <v>0</v>
      </c>
      <c r="AA25" s="3">
        <f t="shared" si="10"/>
        <v>0</v>
      </c>
      <c r="AB25" s="3">
        <f t="shared" si="10"/>
        <v>0</v>
      </c>
      <c r="AC25" s="3">
        <f t="shared" si="10"/>
        <v>0</v>
      </c>
      <c r="AD25" s="3">
        <f t="shared" si="10"/>
        <v>0</v>
      </c>
      <c r="AE25" s="3">
        <f t="shared" si="10"/>
        <v>0</v>
      </c>
      <c r="AF25" s="3">
        <f t="shared" si="10"/>
        <v>0</v>
      </c>
      <c r="AG25" s="3">
        <f t="shared" si="10"/>
        <v>0</v>
      </c>
      <c r="AH25" s="3">
        <f t="shared" si="10"/>
        <v>0</v>
      </c>
      <c r="AI25" s="3">
        <f t="shared" si="10"/>
        <v>0</v>
      </c>
      <c r="AJ25" s="3">
        <f t="shared" si="10"/>
        <v>0</v>
      </c>
      <c r="AK25" s="3">
        <f t="shared" si="10"/>
        <v>0</v>
      </c>
      <c r="AL25" s="3">
        <f t="shared" si="10"/>
        <v>0</v>
      </c>
      <c r="AM25" s="3">
        <f t="shared" si="10"/>
        <v>0</v>
      </c>
      <c r="AN25" s="3">
        <f t="shared" si="10"/>
        <v>0</v>
      </c>
      <c r="AO25" s="3">
        <f t="shared" si="10"/>
        <v>0</v>
      </c>
      <c r="AP25" s="3">
        <f t="shared" si="10"/>
        <v>0</v>
      </c>
      <c r="AQ25" s="3">
        <f t="shared" si="10"/>
        <v>0</v>
      </c>
      <c r="AR25" s="3">
        <f t="shared" si="10"/>
        <v>0</v>
      </c>
      <c r="AS25" s="3">
        <f t="shared" si="10"/>
        <v>0</v>
      </c>
      <c r="AT25" s="3">
        <f t="shared" si="10"/>
        <v>0</v>
      </c>
      <c r="AU25" s="3">
        <f t="shared" si="10"/>
        <v>0</v>
      </c>
      <c r="AV25" s="3">
        <f t="shared" si="10"/>
        <v>0</v>
      </c>
      <c r="AW25" s="3">
        <f t="shared" si="10"/>
        <v>0</v>
      </c>
      <c r="AX25" s="3">
        <f t="shared" si="10"/>
        <v>0</v>
      </c>
      <c r="AY25" s="3">
        <f t="shared" si="10"/>
        <v>0</v>
      </c>
      <c r="AZ25" s="3">
        <f t="shared" si="10"/>
        <v>0</v>
      </c>
      <c r="BA25" s="3">
        <f t="shared" si="10"/>
        <v>0</v>
      </c>
      <c r="BB25" s="3">
        <f t="shared" si="10"/>
        <v>0</v>
      </c>
      <c r="BC25" s="3">
        <f t="shared" si="10"/>
        <v>0</v>
      </c>
      <c r="BD25" s="3">
        <f t="shared" si="10"/>
        <v>0</v>
      </c>
      <c r="BE25" s="3">
        <f t="shared" si="10"/>
        <v>0</v>
      </c>
      <c r="BF25" s="3">
        <f t="shared" si="10"/>
        <v>0</v>
      </c>
      <c r="BG25" s="3">
        <f t="shared" si="10"/>
        <v>0</v>
      </c>
      <c r="BH25" s="3">
        <f t="shared" si="10"/>
        <v>0</v>
      </c>
      <c r="BI25" s="3">
        <f t="shared" si="10"/>
        <v>0</v>
      </c>
      <c r="BJ25" s="3">
        <f t="shared" si="10"/>
        <v>0</v>
      </c>
      <c r="BK25" s="3">
        <f t="shared" si="10"/>
        <v>0</v>
      </c>
      <c r="BL25" s="3">
        <f t="shared" si="10"/>
        <v>0</v>
      </c>
      <c r="BM25" s="3">
        <f t="shared" si="10"/>
        <v>0</v>
      </c>
      <c r="BN25" s="3">
        <f t="shared" si="10"/>
        <v>0</v>
      </c>
      <c r="BO25" s="3">
        <f t="shared" si="10"/>
        <v>0</v>
      </c>
      <c r="BP25" s="3">
        <f t="shared" ref="BP25:CH25" si="11">IF(SUM($C$19:$N$19)=0,0,BO25+BP7)</f>
        <v>0</v>
      </c>
      <c r="BQ25" s="3">
        <f t="shared" si="11"/>
        <v>0</v>
      </c>
      <c r="BR25" s="3">
        <f t="shared" si="11"/>
        <v>0</v>
      </c>
      <c r="BS25" s="3">
        <f t="shared" si="11"/>
        <v>0</v>
      </c>
      <c r="BT25" s="3">
        <f t="shared" si="11"/>
        <v>0</v>
      </c>
      <c r="BU25" s="3">
        <f t="shared" si="11"/>
        <v>0</v>
      </c>
      <c r="BV25" s="3">
        <f t="shared" si="11"/>
        <v>0</v>
      </c>
      <c r="BW25" s="3">
        <f t="shared" si="11"/>
        <v>0</v>
      </c>
      <c r="BX25" s="3">
        <f t="shared" si="11"/>
        <v>0</v>
      </c>
      <c r="BY25" s="3">
        <f t="shared" si="11"/>
        <v>0</v>
      </c>
      <c r="BZ25" s="3">
        <f t="shared" si="11"/>
        <v>0</v>
      </c>
      <c r="CA25" s="3">
        <f t="shared" si="11"/>
        <v>0</v>
      </c>
      <c r="CB25" s="3">
        <f t="shared" si="11"/>
        <v>0</v>
      </c>
      <c r="CC25" s="3">
        <f t="shared" si="11"/>
        <v>0</v>
      </c>
      <c r="CD25" s="3">
        <f t="shared" si="11"/>
        <v>0</v>
      </c>
      <c r="CE25" s="3">
        <f t="shared" si="11"/>
        <v>0</v>
      </c>
      <c r="CF25" s="3">
        <f t="shared" si="11"/>
        <v>0</v>
      </c>
      <c r="CG25" s="3">
        <f t="shared" si="11"/>
        <v>0</v>
      </c>
      <c r="CH25" s="12">
        <f t="shared" si="11"/>
        <v>0</v>
      </c>
    </row>
    <row r="26" spans="1:86" x14ac:dyDescent="0.3">
      <c r="A26" s="545"/>
      <c r="B26" s="11" t="str">
        <f t="shared" si="5"/>
        <v>Cooling</v>
      </c>
      <c r="C26" s="3">
        <f t="shared" si="5"/>
        <v>0</v>
      </c>
      <c r="D26" s="3">
        <f t="shared" ref="D26:BO26" si="12">IF(SUM($C$19:$N$19)=0,0,C26+D8)</f>
        <v>0</v>
      </c>
      <c r="E26" s="3">
        <f t="shared" si="12"/>
        <v>0</v>
      </c>
      <c r="F26" s="3">
        <f t="shared" si="12"/>
        <v>0</v>
      </c>
      <c r="G26" s="3">
        <f t="shared" si="12"/>
        <v>0</v>
      </c>
      <c r="H26" s="3">
        <f t="shared" si="12"/>
        <v>0</v>
      </c>
      <c r="I26" s="3">
        <f t="shared" si="12"/>
        <v>0</v>
      </c>
      <c r="J26" s="3">
        <f t="shared" si="12"/>
        <v>0</v>
      </c>
      <c r="K26" s="3">
        <f t="shared" si="12"/>
        <v>0</v>
      </c>
      <c r="L26" s="3">
        <f t="shared" si="12"/>
        <v>0</v>
      </c>
      <c r="M26" s="3">
        <f t="shared" si="12"/>
        <v>0</v>
      </c>
      <c r="N26" s="3">
        <f t="shared" si="12"/>
        <v>0</v>
      </c>
      <c r="O26" s="3">
        <f t="shared" si="12"/>
        <v>0</v>
      </c>
      <c r="P26" s="3">
        <f t="shared" si="12"/>
        <v>0</v>
      </c>
      <c r="Q26" s="3">
        <f t="shared" si="12"/>
        <v>0</v>
      </c>
      <c r="R26" s="3">
        <f t="shared" si="12"/>
        <v>0</v>
      </c>
      <c r="S26" s="3">
        <f t="shared" si="12"/>
        <v>0</v>
      </c>
      <c r="T26" s="3">
        <f t="shared" si="12"/>
        <v>0</v>
      </c>
      <c r="U26" s="3">
        <f t="shared" si="12"/>
        <v>0</v>
      </c>
      <c r="V26" s="3">
        <f t="shared" si="12"/>
        <v>0</v>
      </c>
      <c r="W26" s="3">
        <f t="shared" si="12"/>
        <v>0</v>
      </c>
      <c r="X26" s="3">
        <f t="shared" si="12"/>
        <v>0</v>
      </c>
      <c r="Y26" s="3">
        <f t="shared" si="12"/>
        <v>0</v>
      </c>
      <c r="Z26" s="3">
        <f t="shared" si="12"/>
        <v>0</v>
      </c>
      <c r="AA26" s="3">
        <f t="shared" si="12"/>
        <v>0</v>
      </c>
      <c r="AB26" s="3">
        <f t="shared" si="12"/>
        <v>0</v>
      </c>
      <c r="AC26" s="3">
        <f t="shared" si="12"/>
        <v>0</v>
      </c>
      <c r="AD26" s="3">
        <f t="shared" si="12"/>
        <v>0</v>
      </c>
      <c r="AE26" s="3">
        <f t="shared" si="12"/>
        <v>0</v>
      </c>
      <c r="AF26" s="3">
        <f t="shared" si="12"/>
        <v>0</v>
      </c>
      <c r="AG26" s="3">
        <f t="shared" si="12"/>
        <v>0</v>
      </c>
      <c r="AH26" s="3">
        <f t="shared" si="12"/>
        <v>0</v>
      </c>
      <c r="AI26" s="3">
        <f t="shared" si="12"/>
        <v>0</v>
      </c>
      <c r="AJ26" s="3">
        <f t="shared" si="12"/>
        <v>0</v>
      </c>
      <c r="AK26" s="3">
        <f t="shared" si="12"/>
        <v>0</v>
      </c>
      <c r="AL26" s="3">
        <f t="shared" si="12"/>
        <v>0</v>
      </c>
      <c r="AM26" s="3">
        <f t="shared" si="12"/>
        <v>0</v>
      </c>
      <c r="AN26" s="3">
        <f t="shared" si="12"/>
        <v>0</v>
      </c>
      <c r="AO26" s="3">
        <f t="shared" si="12"/>
        <v>0</v>
      </c>
      <c r="AP26" s="3">
        <f t="shared" si="12"/>
        <v>0</v>
      </c>
      <c r="AQ26" s="3">
        <f t="shared" si="12"/>
        <v>0</v>
      </c>
      <c r="AR26" s="3">
        <f t="shared" si="12"/>
        <v>0</v>
      </c>
      <c r="AS26" s="3">
        <f t="shared" si="12"/>
        <v>0</v>
      </c>
      <c r="AT26" s="3">
        <f t="shared" si="12"/>
        <v>0</v>
      </c>
      <c r="AU26" s="3">
        <f t="shared" si="12"/>
        <v>0</v>
      </c>
      <c r="AV26" s="3">
        <f t="shared" si="12"/>
        <v>0</v>
      </c>
      <c r="AW26" s="3">
        <f t="shared" si="12"/>
        <v>0</v>
      </c>
      <c r="AX26" s="3">
        <f t="shared" si="12"/>
        <v>0</v>
      </c>
      <c r="AY26" s="3">
        <f t="shared" si="12"/>
        <v>0</v>
      </c>
      <c r="AZ26" s="3">
        <f t="shared" si="12"/>
        <v>0</v>
      </c>
      <c r="BA26" s="3">
        <f t="shared" si="12"/>
        <v>0</v>
      </c>
      <c r="BB26" s="3">
        <f t="shared" si="12"/>
        <v>0</v>
      </c>
      <c r="BC26" s="3">
        <f t="shared" si="12"/>
        <v>0</v>
      </c>
      <c r="BD26" s="3">
        <f t="shared" si="12"/>
        <v>0</v>
      </c>
      <c r="BE26" s="3">
        <f t="shared" si="12"/>
        <v>0</v>
      </c>
      <c r="BF26" s="3">
        <f t="shared" si="12"/>
        <v>0</v>
      </c>
      <c r="BG26" s="3">
        <f t="shared" si="12"/>
        <v>0</v>
      </c>
      <c r="BH26" s="3">
        <f t="shared" si="12"/>
        <v>0</v>
      </c>
      <c r="BI26" s="3">
        <f t="shared" si="12"/>
        <v>0</v>
      </c>
      <c r="BJ26" s="3">
        <f t="shared" si="12"/>
        <v>0</v>
      </c>
      <c r="BK26" s="3">
        <f t="shared" si="12"/>
        <v>0</v>
      </c>
      <c r="BL26" s="3">
        <f t="shared" si="12"/>
        <v>0</v>
      </c>
      <c r="BM26" s="3">
        <f t="shared" si="12"/>
        <v>0</v>
      </c>
      <c r="BN26" s="3">
        <f t="shared" si="12"/>
        <v>0</v>
      </c>
      <c r="BO26" s="3">
        <f t="shared" si="12"/>
        <v>0</v>
      </c>
      <c r="BP26" s="3">
        <f t="shared" ref="BP26:CH26" si="13">IF(SUM($C$19:$N$19)=0,0,BO26+BP8)</f>
        <v>0</v>
      </c>
      <c r="BQ26" s="3">
        <f t="shared" si="13"/>
        <v>0</v>
      </c>
      <c r="BR26" s="3">
        <f t="shared" si="13"/>
        <v>0</v>
      </c>
      <c r="BS26" s="3">
        <f t="shared" si="13"/>
        <v>0</v>
      </c>
      <c r="BT26" s="3">
        <f t="shared" si="13"/>
        <v>0</v>
      </c>
      <c r="BU26" s="3">
        <f t="shared" si="13"/>
        <v>0</v>
      </c>
      <c r="BV26" s="3">
        <f t="shared" si="13"/>
        <v>0</v>
      </c>
      <c r="BW26" s="3">
        <f t="shared" si="13"/>
        <v>0</v>
      </c>
      <c r="BX26" s="3">
        <f t="shared" si="13"/>
        <v>0</v>
      </c>
      <c r="BY26" s="3">
        <f t="shared" si="13"/>
        <v>0</v>
      </c>
      <c r="BZ26" s="3">
        <f t="shared" si="13"/>
        <v>0</v>
      </c>
      <c r="CA26" s="3">
        <f t="shared" si="13"/>
        <v>0</v>
      </c>
      <c r="CB26" s="3">
        <f t="shared" si="13"/>
        <v>0</v>
      </c>
      <c r="CC26" s="3">
        <f t="shared" si="13"/>
        <v>0</v>
      </c>
      <c r="CD26" s="3">
        <f t="shared" si="13"/>
        <v>0</v>
      </c>
      <c r="CE26" s="3">
        <f t="shared" si="13"/>
        <v>0</v>
      </c>
      <c r="CF26" s="3">
        <f t="shared" si="13"/>
        <v>0</v>
      </c>
      <c r="CG26" s="3">
        <f t="shared" si="13"/>
        <v>0</v>
      </c>
      <c r="CH26" s="12">
        <f t="shared" si="13"/>
        <v>0</v>
      </c>
    </row>
    <row r="27" spans="1:86" x14ac:dyDescent="0.3">
      <c r="A27" s="545"/>
      <c r="B27" s="13" t="str">
        <f t="shared" si="5"/>
        <v>Ext Lighting</v>
      </c>
      <c r="C27" s="3">
        <f t="shared" si="5"/>
        <v>0</v>
      </c>
      <c r="D27" s="3">
        <f t="shared" ref="D27:BO27" si="14">IF(SUM($C$19:$N$19)=0,0,C27+D9)</f>
        <v>0</v>
      </c>
      <c r="E27" s="3">
        <f t="shared" si="14"/>
        <v>0</v>
      </c>
      <c r="F27" s="3">
        <f t="shared" si="14"/>
        <v>0</v>
      </c>
      <c r="G27" s="3">
        <f t="shared" si="14"/>
        <v>0</v>
      </c>
      <c r="H27" s="3">
        <f t="shared" si="14"/>
        <v>0</v>
      </c>
      <c r="I27" s="3">
        <f t="shared" si="14"/>
        <v>0</v>
      </c>
      <c r="J27" s="3">
        <f t="shared" si="14"/>
        <v>0</v>
      </c>
      <c r="K27" s="3">
        <f t="shared" si="14"/>
        <v>0</v>
      </c>
      <c r="L27" s="3">
        <f t="shared" si="14"/>
        <v>0</v>
      </c>
      <c r="M27" s="3">
        <f t="shared" si="14"/>
        <v>0</v>
      </c>
      <c r="N27" s="3">
        <f t="shared" si="14"/>
        <v>0</v>
      </c>
      <c r="O27" s="3">
        <f t="shared" si="14"/>
        <v>0</v>
      </c>
      <c r="P27" s="3">
        <f t="shared" si="14"/>
        <v>0</v>
      </c>
      <c r="Q27" s="3">
        <f t="shared" si="14"/>
        <v>0</v>
      </c>
      <c r="R27" s="3">
        <f t="shared" si="14"/>
        <v>0</v>
      </c>
      <c r="S27" s="3">
        <f t="shared" si="14"/>
        <v>0</v>
      </c>
      <c r="T27" s="3">
        <f t="shared" si="14"/>
        <v>0</v>
      </c>
      <c r="U27" s="3">
        <f t="shared" si="14"/>
        <v>0</v>
      </c>
      <c r="V27" s="3">
        <f t="shared" si="14"/>
        <v>0</v>
      </c>
      <c r="W27" s="3">
        <f t="shared" si="14"/>
        <v>0</v>
      </c>
      <c r="X27" s="3">
        <f t="shared" si="14"/>
        <v>0</v>
      </c>
      <c r="Y27" s="3">
        <f t="shared" si="14"/>
        <v>0</v>
      </c>
      <c r="Z27" s="3">
        <f t="shared" si="14"/>
        <v>0</v>
      </c>
      <c r="AA27" s="3">
        <f t="shared" si="14"/>
        <v>0</v>
      </c>
      <c r="AB27" s="3">
        <f t="shared" si="14"/>
        <v>0</v>
      </c>
      <c r="AC27" s="3">
        <f t="shared" si="14"/>
        <v>0</v>
      </c>
      <c r="AD27" s="3">
        <f t="shared" si="14"/>
        <v>0</v>
      </c>
      <c r="AE27" s="3">
        <f t="shared" si="14"/>
        <v>0</v>
      </c>
      <c r="AF27" s="3">
        <f t="shared" si="14"/>
        <v>0</v>
      </c>
      <c r="AG27" s="3">
        <f t="shared" si="14"/>
        <v>0</v>
      </c>
      <c r="AH27" s="3">
        <f t="shared" si="14"/>
        <v>0</v>
      </c>
      <c r="AI27" s="3">
        <f t="shared" si="14"/>
        <v>0</v>
      </c>
      <c r="AJ27" s="3">
        <f t="shared" si="14"/>
        <v>0</v>
      </c>
      <c r="AK27" s="3">
        <f t="shared" si="14"/>
        <v>0</v>
      </c>
      <c r="AL27" s="3">
        <f t="shared" si="14"/>
        <v>0</v>
      </c>
      <c r="AM27" s="3">
        <f t="shared" si="14"/>
        <v>0</v>
      </c>
      <c r="AN27" s="3">
        <f t="shared" si="14"/>
        <v>0</v>
      </c>
      <c r="AO27" s="3">
        <f t="shared" si="14"/>
        <v>0</v>
      </c>
      <c r="AP27" s="3">
        <f t="shared" si="14"/>
        <v>0</v>
      </c>
      <c r="AQ27" s="3">
        <f t="shared" si="14"/>
        <v>0</v>
      </c>
      <c r="AR27" s="3">
        <f t="shared" si="14"/>
        <v>0</v>
      </c>
      <c r="AS27" s="3">
        <f t="shared" si="14"/>
        <v>0</v>
      </c>
      <c r="AT27" s="3">
        <f t="shared" si="14"/>
        <v>0</v>
      </c>
      <c r="AU27" s="3">
        <f t="shared" si="14"/>
        <v>0</v>
      </c>
      <c r="AV27" s="3">
        <f t="shared" si="14"/>
        <v>0</v>
      </c>
      <c r="AW27" s="3">
        <f t="shared" si="14"/>
        <v>0</v>
      </c>
      <c r="AX27" s="3">
        <f t="shared" si="14"/>
        <v>0</v>
      </c>
      <c r="AY27" s="3">
        <f t="shared" si="14"/>
        <v>0</v>
      </c>
      <c r="AZ27" s="3">
        <f t="shared" si="14"/>
        <v>0</v>
      </c>
      <c r="BA27" s="3">
        <f t="shared" si="14"/>
        <v>0</v>
      </c>
      <c r="BB27" s="3">
        <f t="shared" si="14"/>
        <v>0</v>
      </c>
      <c r="BC27" s="3">
        <f t="shared" si="14"/>
        <v>0</v>
      </c>
      <c r="BD27" s="3">
        <f t="shared" si="14"/>
        <v>0</v>
      </c>
      <c r="BE27" s="3">
        <f t="shared" si="14"/>
        <v>0</v>
      </c>
      <c r="BF27" s="3">
        <f t="shared" si="14"/>
        <v>0</v>
      </c>
      <c r="BG27" s="3">
        <f t="shared" si="14"/>
        <v>0</v>
      </c>
      <c r="BH27" s="3">
        <f t="shared" si="14"/>
        <v>0</v>
      </c>
      <c r="BI27" s="3">
        <f t="shared" si="14"/>
        <v>0</v>
      </c>
      <c r="BJ27" s="3">
        <f t="shared" si="14"/>
        <v>0</v>
      </c>
      <c r="BK27" s="3">
        <f t="shared" si="14"/>
        <v>0</v>
      </c>
      <c r="BL27" s="3">
        <f t="shared" si="14"/>
        <v>0</v>
      </c>
      <c r="BM27" s="3">
        <f t="shared" si="14"/>
        <v>0</v>
      </c>
      <c r="BN27" s="3">
        <f t="shared" si="14"/>
        <v>0</v>
      </c>
      <c r="BO27" s="3">
        <f t="shared" si="14"/>
        <v>0</v>
      </c>
      <c r="BP27" s="3">
        <f t="shared" ref="BP27:CH27" si="15">IF(SUM($C$19:$N$19)=0,0,BO27+BP9)</f>
        <v>0</v>
      </c>
      <c r="BQ27" s="3">
        <f t="shared" si="15"/>
        <v>0</v>
      </c>
      <c r="BR27" s="3">
        <f t="shared" si="15"/>
        <v>0</v>
      </c>
      <c r="BS27" s="3">
        <f t="shared" si="15"/>
        <v>0</v>
      </c>
      <c r="BT27" s="3">
        <f t="shared" si="15"/>
        <v>0</v>
      </c>
      <c r="BU27" s="3">
        <f t="shared" si="15"/>
        <v>0</v>
      </c>
      <c r="BV27" s="3">
        <f t="shared" si="15"/>
        <v>0</v>
      </c>
      <c r="BW27" s="3">
        <f t="shared" si="15"/>
        <v>0</v>
      </c>
      <c r="BX27" s="3">
        <f t="shared" si="15"/>
        <v>0</v>
      </c>
      <c r="BY27" s="3">
        <f t="shared" si="15"/>
        <v>0</v>
      </c>
      <c r="BZ27" s="3">
        <f t="shared" si="15"/>
        <v>0</v>
      </c>
      <c r="CA27" s="3">
        <f t="shared" si="15"/>
        <v>0</v>
      </c>
      <c r="CB27" s="3">
        <f t="shared" si="15"/>
        <v>0</v>
      </c>
      <c r="CC27" s="3">
        <f t="shared" si="15"/>
        <v>0</v>
      </c>
      <c r="CD27" s="3">
        <f t="shared" si="15"/>
        <v>0</v>
      </c>
      <c r="CE27" s="3">
        <f t="shared" si="15"/>
        <v>0</v>
      </c>
      <c r="CF27" s="3">
        <f t="shared" si="15"/>
        <v>0</v>
      </c>
      <c r="CG27" s="3">
        <f t="shared" si="15"/>
        <v>0</v>
      </c>
      <c r="CH27" s="12">
        <f t="shared" si="15"/>
        <v>0</v>
      </c>
    </row>
    <row r="28" spans="1:86" x14ac:dyDescent="0.3">
      <c r="A28" s="545"/>
      <c r="B28" s="11" t="str">
        <f t="shared" si="5"/>
        <v>Heating</v>
      </c>
      <c r="C28" s="3">
        <f t="shared" si="5"/>
        <v>0</v>
      </c>
      <c r="D28" s="3">
        <f t="shared" ref="D28:BO28" si="16">IF(SUM($C$19:$N$19)=0,0,C28+D10)</f>
        <v>0</v>
      </c>
      <c r="E28" s="3">
        <f t="shared" si="16"/>
        <v>0</v>
      </c>
      <c r="F28" s="3">
        <f t="shared" si="16"/>
        <v>0</v>
      </c>
      <c r="G28" s="3">
        <f t="shared" si="16"/>
        <v>0</v>
      </c>
      <c r="H28" s="3">
        <f t="shared" si="16"/>
        <v>0</v>
      </c>
      <c r="I28" s="3">
        <f t="shared" si="16"/>
        <v>0</v>
      </c>
      <c r="J28" s="3">
        <f t="shared" si="16"/>
        <v>0</v>
      </c>
      <c r="K28" s="3">
        <f t="shared" si="16"/>
        <v>0</v>
      </c>
      <c r="L28" s="3">
        <f t="shared" si="16"/>
        <v>0</v>
      </c>
      <c r="M28" s="3">
        <f t="shared" si="16"/>
        <v>0</v>
      </c>
      <c r="N28" s="3">
        <f t="shared" si="16"/>
        <v>0</v>
      </c>
      <c r="O28" s="3">
        <f t="shared" si="16"/>
        <v>0</v>
      </c>
      <c r="P28" s="3">
        <f t="shared" si="16"/>
        <v>0</v>
      </c>
      <c r="Q28" s="3">
        <f t="shared" si="16"/>
        <v>0</v>
      </c>
      <c r="R28" s="3">
        <f t="shared" si="16"/>
        <v>0</v>
      </c>
      <c r="S28" s="3">
        <f t="shared" si="16"/>
        <v>0</v>
      </c>
      <c r="T28" s="3">
        <f t="shared" si="16"/>
        <v>0</v>
      </c>
      <c r="U28" s="3">
        <f t="shared" si="16"/>
        <v>0</v>
      </c>
      <c r="V28" s="3">
        <f t="shared" si="16"/>
        <v>0</v>
      </c>
      <c r="W28" s="3">
        <f t="shared" si="16"/>
        <v>0</v>
      </c>
      <c r="X28" s="3">
        <f t="shared" si="16"/>
        <v>0</v>
      </c>
      <c r="Y28" s="3">
        <f t="shared" si="16"/>
        <v>0</v>
      </c>
      <c r="Z28" s="3">
        <f t="shared" si="16"/>
        <v>0</v>
      </c>
      <c r="AA28" s="3">
        <f t="shared" si="16"/>
        <v>0</v>
      </c>
      <c r="AB28" s="3">
        <f t="shared" si="16"/>
        <v>0</v>
      </c>
      <c r="AC28" s="3">
        <f t="shared" si="16"/>
        <v>0</v>
      </c>
      <c r="AD28" s="3">
        <f t="shared" si="16"/>
        <v>0</v>
      </c>
      <c r="AE28" s="3">
        <f t="shared" si="16"/>
        <v>0</v>
      </c>
      <c r="AF28" s="3">
        <f t="shared" si="16"/>
        <v>0</v>
      </c>
      <c r="AG28" s="3">
        <f t="shared" si="16"/>
        <v>0</v>
      </c>
      <c r="AH28" s="3">
        <f t="shared" si="16"/>
        <v>0</v>
      </c>
      <c r="AI28" s="3">
        <f t="shared" si="16"/>
        <v>0</v>
      </c>
      <c r="AJ28" s="3">
        <f t="shared" si="16"/>
        <v>0</v>
      </c>
      <c r="AK28" s="3">
        <f t="shared" si="16"/>
        <v>0</v>
      </c>
      <c r="AL28" s="3">
        <f t="shared" si="16"/>
        <v>0</v>
      </c>
      <c r="AM28" s="3">
        <f t="shared" si="16"/>
        <v>0</v>
      </c>
      <c r="AN28" s="3">
        <f t="shared" si="16"/>
        <v>0</v>
      </c>
      <c r="AO28" s="3">
        <f t="shared" si="16"/>
        <v>0</v>
      </c>
      <c r="AP28" s="3">
        <f t="shared" si="16"/>
        <v>0</v>
      </c>
      <c r="AQ28" s="3">
        <f t="shared" si="16"/>
        <v>0</v>
      </c>
      <c r="AR28" s="3">
        <f t="shared" si="16"/>
        <v>0</v>
      </c>
      <c r="AS28" s="3">
        <f t="shared" si="16"/>
        <v>0</v>
      </c>
      <c r="AT28" s="3">
        <f t="shared" si="16"/>
        <v>0</v>
      </c>
      <c r="AU28" s="3">
        <f t="shared" si="16"/>
        <v>0</v>
      </c>
      <c r="AV28" s="3">
        <f t="shared" si="16"/>
        <v>0</v>
      </c>
      <c r="AW28" s="3">
        <f t="shared" si="16"/>
        <v>0</v>
      </c>
      <c r="AX28" s="3">
        <f t="shared" si="16"/>
        <v>0</v>
      </c>
      <c r="AY28" s="3">
        <f t="shared" si="16"/>
        <v>0</v>
      </c>
      <c r="AZ28" s="3">
        <f t="shared" si="16"/>
        <v>0</v>
      </c>
      <c r="BA28" s="3">
        <f t="shared" si="16"/>
        <v>0</v>
      </c>
      <c r="BB28" s="3">
        <f t="shared" si="16"/>
        <v>0</v>
      </c>
      <c r="BC28" s="3">
        <f t="shared" si="16"/>
        <v>0</v>
      </c>
      <c r="BD28" s="3">
        <f t="shared" si="16"/>
        <v>0</v>
      </c>
      <c r="BE28" s="3">
        <f t="shared" si="16"/>
        <v>0</v>
      </c>
      <c r="BF28" s="3">
        <f t="shared" si="16"/>
        <v>0</v>
      </c>
      <c r="BG28" s="3">
        <f t="shared" si="16"/>
        <v>0</v>
      </c>
      <c r="BH28" s="3">
        <f t="shared" si="16"/>
        <v>0</v>
      </c>
      <c r="BI28" s="3">
        <f t="shared" si="16"/>
        <v>0</v>
      </c>
      <c r="BJ28" s="3">
        <f t="shared" si="16"/>
        <v>0</v>
      </c>
      <c r="BK28" s="3">
        <f t="shared" si="16"/>
        <v>0</v>
      </c>
      <c r="BL28" s="3">
        <f t="shared" si="16"/>
        <v>0</v>
      </c>
      <c r="BM28" s="3">
        <f t="shared" si="16"/>
        <v>0</v>
      </c>
      <c r="BN28" s="3">
        <f t="shared" si="16"/>
        <v>0</v>
      </c>
      <c r="BO28" s="3">
        <f t="shared" si="16"/>
        <v>0</v>
      </c>
      <c r="BP28" s="3">
        <f t="shared" ref="BP28:CH28" si="17">IF(SUM($C$19:$N$19)=0,0,BO28+BP10)</f>
        <v>0</v>
      </c>
      <c r="BQ28" s="3">
        <f t="shared" si="17"/>
        <v>0</v>
      </c>
      <c r="BR28" s="3">
        <f t="shared" si="17"/>
        <v>0</v>
      </c>
      <c r="BS28" s="3">
        <f t="shared" si="17"/>
        <v>0</v>
      </c>
      <c r="BT28" s="3">
        <f t="shared" si="17"/>
        <v>0</v>
      </c>
      <c r="BU28" s="3">
        <f t="shared" si="17"/>
        <v>0</v>
      </c>
      <c r="BV28" s="3">
        <f t="shared" si="17"/>
        <v>0</v>
      </c>
      <c r="BW28" s="3">
        <f t="shared" si="17"/>
        <v>0</v>
      </c>
      <c r="BX28" s="3">
        <f t="shared" si="17"/>
        <v>0</v>
      </c>
      <c r="BY28" s="3">
        <f t="shared" si="17"/>
        <v>0</v>
      </c>
      <c r="BZ28" s="3">
        <f t="shared" si="17"/>
        <v>0</v>
      </c>
      <c r="CA28" s="3">
        <f t="shared" si="17"/>
        <v>0</v>
      </c>
      <c r="CB28" s="3">
        <f t="shared" si="17"/>
        <v>0</v>
      </c>
      <c r="CC28" s="3">
        <f t="shared" si="17"/>
        <v>0</v>
      </c>
      <c r="CD28" s="3">
        <f t="shared" si="17"/>
        <v>0</v>
      </c>
      <c r="CE28" s="3">
        <f t="shared" si="17"/>
        <v>0</v>
      </c>
      <c r="CF28" s="3">
        <f t="shared" si="17"/>
        <v>0</v>
      </c>
      <c r="CG28" s="3">
        <f t="shared" si="17"/>
        <v>0</v>
      </c>
      <c r="CH28" s="12">
        <f t="shared" si="17"/>
        <v>0</v>
      </c>
    </row>
    <row r="29" spans="1:86" x14ac:dyDescent="0.3">
      <c r="A29" s="545"/>
      <c r="B29" s="11" t="str">
        <f t="shared" si="5"/>
        <v>HVAC</v>
      </c>
      <c r="C29" s="3">
        <f t="shared" si="5"/>
        <v>0</v>
      </c>
      <c r="D29" s="3">
        <f t="shared" ref="D29:BO29" si="18">IF(SUM($C$19:$N$19)=0,0,C29+D11)</f>
        <v>0</v>
      </c>
      <c r="E29" s="3">
        <f t="shared" si="18"/>
        <v>0</v>
      </c>
      <c r="F29" s="3">
        <f t="shared" si="18"/>
        <v>0</v>
      </c>
      <c r="G29" s="3">
        <f t="shared" si="18"/>
        <v>0</v>
      </c>
      <c r="H29" s="3">
        <f t="shared" si="18"/>
        <v>0</v>
      </c>
      <c r="I29" s="3">
        <f t="shared" si="18"/>
        <v>0</v>
      </c>
      <c r="J29" s="3">
        <f t="shared" si="18"/>
        <v>0</v>
      </c>
      <c r="K29" s="3">
        <f t="shared" si="18"/>
        <v>0</v>
      </c>
      <c r="L29" s="3">
        <f t="shared" si="18"/>
        <v>0</v>
      </c>
      <c r="M29" s="3">
        <f t="shared" si="18"/>
        <v>0</v>
      </c>
      <c r="N29" s="3">
        <f t="shared" si="18"/>
        <v>0</v>
      </c>
      <c r="O29" s="3">
        <f t="shared" si="18"/>
        <v>0</v>
      </c>
      <c r="P29" s="3">
        <f t="shared" si="18"/>
        <v>0</v>
      </c>
      <c r="Q29" s="3">
        <f t="shared" si="18"/>
        <v>0</v>
      </c>
      <c r="R29" s="3">
        <f t="shared" si="18"/>
        <v>0</v>
      </c>
      <c r="S29" s="3">
        <f t="shared" si="18"/>
        <v>0</v>
      </c>
      <c r="T29" s="3">
        <f t="shared" si="18"/>
        <v>0</v>
      </c>
      <c r="U29" s="3">
        <f t="shared" si="18"/>
        <v>0</v>
      </c>
      <c r="V29" s="3">
        <f t="shared" si="18"/>
        <v>0</v>
      </c>
      <c r="W29" s="3">
        <f t="shared" si="18"/>
        <v>0</v>
      </c>
      <c r="X29" s="3">
        <f t="shared" si="18"/>
        <v>0</v>
      </c>
      <c r="Y29" s="3">
        <f t="shared" si="18"/>
        <v>0</v>
      </c>
      <c r="Z29" s="3">
        <f t="shared" si="18"/>
        <v>0</v>
      </c>
      <c r="AA29" s="3">
        <f t="shared" si="18"/>
        <v>0</v>
      </c>
      <c r="AB29" s="3">
        <f t="shared" si="18"/>
        <v>0</v>
      </c>
      <c r="AC29" s="3">
        <f t="shared" si="18"/>
        <v>0</v>
      </c>
      <c r="AD29" s="3">
        <f t="shared" si="18"/>
        <v>0</v>
      </c>
      <c r="AE29" s="3">
        <f t="shared" si="18"/>
        <v>0</v>
      </c>
      <c r="AF29" s="3">
        <f t="shared" si="18"/>
        <v>0</v>
      </c>
      <c r="AG29" s="3">
        <f t="shared" si="18"/>
        <v>0</v>
      </c>
      <c r="AH29" s="3">
        <f t="shared" si="18"/>
        <v>0</v>
      </c>
      <c r="AI29" s="3">
        <f t="shared" si="18"/>
        <v>0</v>
      </c>
      <c r="AJ29" s="3">
        <f t="shared" si="18"/>
        <v>0</v>
      </c>
      <c r="AK29" s="3">
        <f t="shared" si="18"/>
        <v>0</v>
      </c>
      <c r="AL29" s="3">
        <f t="shared" si="18"/>
        <v>0</v>
      </c>
      <c r="AM29" s="3">
        <f t="shared" si="18"/>
        <v>0</v>
      </c>
      <c r="AN29" s="3">
        <f t="shared" si="18"/>
        <v>0</v>
      </c>
      <c r="AO29" s="3">
        <f t="shared" si="18"/>
        <v>0</v>
      </c>
      <c r="AP29" s="3">
        <f t="shared" si="18"/>
        <v>0</v>
      </c>
      <c r="AQ29" s="3">
        <f t="shared" si="18"/>
        <v>0</v>
      </c>
      <c r="AR29" s="3">
        <f t="shared" si="18"/>
        <v>0</v>
      </c>
      <c r="AS29" s="3">
        <f t="shared" si="18"/>
        <v>0</v>
      </c>
      <c r="AT29" s="3">
        <f t="shared" si="18"/>
        <v>0</v>
      </c>
      <c r="AU29" s="3">
        <f t="shared" si="18"/>
        <v>0</v>
      </c>
      <c r="AV29" s="3">
        <f t="shared" si="18"/>
        <v>0</v>
      </c>
      <c r="AW29" s="3">
        <f t="shared" si="18"/>
        <v>0</v>
      </c>
      <c r="AX29" s="3">
        <f t="shared" si="18"/>
        <v>0</v>
      </c>
      <c r="AY29" s="3">
        <f t="shared" si="18"/>
        <v>0</v>
      </c>
      <c r="AZ29" s="3">
        <f t="shared" si="18"/>
        <v>0</v>
      </c>
      <c r="BA29" s="3">
        <f t="shared" si="18"/>
        <v>0</v>
      </c>
      <c r="BB29" s="3">
        <f t="shared" si="18"/>
        <v>0</v>
      </c>
      <c r="BC29" s="3">
        <f t="shared" si="18"/>
        <v>0</v>
      </c>
      <c r="BD29" s="3">
        <f t="shared" si="18"/>
        <v>0</v>
      </c>
      <c r="BE29" s="3">
        <f t="shared" si="18"/>
        <v>0</v>
      </c>
      <c r="BF29" s="3">
        <f t="shared" si="18"/>
        <v>0</v>
      </c>
      <c r="BG29" s="3">
        <f t="shared" si="18"/>
        <v>0</v>
      </c>
      <c r="BH29" s="3">
        <f t="shared" si="18"/>
        <v>0</v>
      </c>
      <c r="BI29" s="3">
        <f t="shared" si="18"/>
        <v>0</v>
      </c>
      <c r="BJ29" s="3">
        <f t="shared" si="18"/>
        <v>0</v>
      </c>
      <c r="BK29" s="3">
        <f t="shared" si="18"/>
        <v>0</v>
      </c>
      <c r="BL29" s="3">
        <f t="shared" si="18"/>
        <v>0</v>
      </c>
      <c r="BM29" s="3">
        <f t="shared" si="18"/>
        <v>0</v>
      </c>
      <c r="BN29" s="3">
        <f t="shared" si="18"/>
        <v>0</v>
      </c>
      <c r="BO29" s="3">
        <f t="shared" si="18"/>
        <v>0</v>
      </c>
      <c r="BP29" s="3">
        <f t="shared" ref="BP29:CH29" si="19">IF(SUM($C$19:$N$19)=0,0,BO29+BP11)</f>
        <v>0</v>
      </c>
      <c r="BQ29" s="3">
        <f t="shared" si="19"/>
        <v>0</v>
      </c>
      <c r="BR29" s="3">
        <f t="shared" si="19"/>
        <v>0</v>
      </c>
      <c r="BS29" s="3">
        <f t="shared" si="19"/>
        <v>0</v>
      </c>
      <c r="BT29" s="3">
        <f t="shared" si="19"/>
        <v>0</v>
      </c>
      <c r="BU29" s="3">
        <f t="shared" si="19"/>
        <v>0</v>
      </c>
      <c r="BV29" s="3">
        <f t="shared" si="19"/>
        <v>0</v>
      </c>
      <c r="BW29" s="3">
        <f t="shared" si="19"/>
        <v>0</v>
      </c>
      <c r="BX29" s="3">
        <f t="shared" si="19"/>
        <v>0</v>
      </c>
      <c r="BY29" s="3">
        <f t="shared" si="19"/>
        <v>0</v>
      </c>
      <c r="BZ29" s="3">
        <f t="shared" si="19"/>
        <v>0</v>
      </c>
      <c r="CA29" s="3">
        <f t="shared" si="19"/>
        <v>0</v>
      </c>
      <c r="CB29" s="3">
        <f t="shared" si="19"/>
        <v>0</v>
      </c>
      <c r="CC29" s="3">
        <f t="shared" si="19"/>
        <v>0</v>
      </c>
      <c r="CD29" s="3">
        <f t="shared" si="19"/>
        <v>0</v>
      </c>
      <c r="CE29" s="3">
        <f t="shared" si="19"/>
        <v>0</v>
      </c>
      <c r="CF29" s="3">
        <f t="shared" si="19"/>
        <v>0</v>
      </c>
      <c r="CG29" s="3">
        <f t="shared" si="19"/>
        <v>0</v>
      </c>
      <c r="CH29" s="12">
        <f t="shared" si="19"/>
        <v>0</v>
      </c>
    </row>
    <row r="30" spans="1:86" x14ac:dyDescent="0.3">
      <c r="A30" s="545"/>
      <c r="B30" s="11" t="str">
        <f t="shared" si="5"/>
        <v>Lighting</v>
      </c>
      <c r="C30" s="3">
        <f t="shared" si="5"/>
        <v>0</v>
      </c>
      <c r="D30" s="3">
        <f t="shared" ref="D30:BO30" si="20">IF(SUM($C$19:$N$19)=0,0,C30+D12)</f>
        <v>0</v>
      </c>
      <c r="E30" s="3">
        <f t="shared" si="20"/>
        <v>0</v>
      </c>
      <c r="F30" s="3">
        <f t="shared" si="20"/>
        <v>0</v>
      </c>
      <c r="G30" s="3">
        <f t="shared" si="20"/>
        <v>0</v>
      </c>
      <c r="H30" s="3">
        <f t="shared" si="20"/>
        <v>0</v>
      </c>
      <c r="I30" s="3">
        <f t="shared" si="20"/>
        <v>0</v>
      </c>
      <c r="J30" s="3">
        <f t="shared" si="20"/>
        <v>0</v>
      </c>
      <c r="K30" s="3">
        <f t="shared" si="20"/>
        <v>0</v>
      </c>
      <c r="L30" s="3">
        <f t="shared" si="20"/>
        <v>0</v>
      </c>
      <c r="M30" s="3">
        <f t="shared" si="20"/>
        <v>92578.162500000006</v>
      </c>
      <c r="N30" s="3">
        <f t="shared" si="20"/>
        <v>92578.162500000006</v>
      </c>
      <c r="O30" s="3">
        <f t="shared" si="20"/>
        <v>92578.162500000006</v>
      </c>
      <c r="P30" s="3">
        <f t="shared" si="20"/>
        <v>92578.162500000006</v>
      </c>
      <c r="Q30" s="3">
        <f t="shared" si="20"/>
        <v>92578.162500000006</v>
      </c>
      <c r="R30" s="3">
        <f t="shared" si="20"/>
        <v>92578.162500000006</v>
      </c>
      <c r="S30" s="3">
        <f t="shared" si="20"/>
        <v>92578.162500000006</v>
      </c>
      <c r="T30" s="3">
        <f t="shared" si="20"/>
        <v>92578.162500000006</v>
      </c>
      <c r="U30" s="3">
        <f t="shared" si="20"/>
        <v>92578.162500000006</v>
      </c>
      <c r="V30" s="3">
        <f t="shared" si="20"/>
        <v>92578.162500000006</v>
      </c>
      <c r="W30" s="3">
        <f t="shared" si="20"/>
        <v>92578.162500000006</v>
      </c>
      <c r="X30" s="3">
        <f t="shared" si="20"/>
        <v>92578.162500000006</v>
      </c>
      <c r="Y30" s="3">
        <f t="shared" si="20"/>
        <v>92578.162500000006</v>
      </c>
      <c r="Z30" s="3">
        <f t="shared" si="20"/>
        <v>92578.162500000006</v>
      </c>
      <c r="AA30" s="3">
        <f t="shared" si="20"/>
        <v>92578.162500000006</v>
      </c>
      <c r="AB30" s="3">
        <f t="shared" si="20"/>
        <v>92578.162500000006</v>
      </c>
      <c r="AC30" s="3">
        <f t="shared" si="20"/>
        <v>92578.162500000006</v>
      </c>
      <c r="AD30" s="3">
        <f t="shared" si="20"/>
        <v>92578.162500000006</v>
      </c>
      <c r="AE30" s="3">
        <f t="shared" si="20"/>
        <v>92578.162500000006</v>
      </c>
      <c r="AF30" s="3">
        <f t="shared" si="20"/>
        <v>92578.162500000006</v>
      </c>
      <c r="AG30" s="3">
        <f t="shared" si="20"/>
        <v>92578.162500000006</v>
      </c>
      <c r="AH30" s="3">
        <f t="shared" si="20"/>
        <v>92578.162500000006</v>
      </c>
      <c r="AI30" s="3">
        <f t="shared" si="20"/>
        <v>92578.162500000006</v>
      </c>
      <c r="AJ30" s="3">
        <f t="shared" si="20"/>
        <v>92578.162500000006</v>
      </c>
      <c r="AK30" s="3">
        <f t="shared" si="20"/>
        <v>92578.162500000006</v>
      </c>
      <c r="AL30" s="3">
        <f t="shared" si="20"/>
        <v>92578.162500000006</v>
      </c>
      <c r="AM30" s="3">
        <f t="shared" si="20"/>
        <v>92578.162500000006</v>
      </c>
      <c r="AN30" s="3">
        <f t="shared" si="20"/>
        <v>92578.162500000006</v>
      </c>
      <c r="AO30" s="3">
        <f t="shared" si="20"/>
        <v>92578.162500000006</v>
      </c>
      <c r="AP30" s="3">
        <f t="shared" si="20"/>
        <v>92578.162500000006</v>
      </c>
      <c r="AQ30" s="3">
        <f t="shared" si="20"/>
        <v>92578.162500000006</v>
      </c>
      <c r="AR30" s="3">
        <f t="shared" si="20"/>
        <v>92578.162500000006</v>
      </c>
      <c r="AS30" s="3">
        <f t="shared" si="20"/>
        <v>92578.162500000006</v>
      </c>
      <c r="AT30" s="3">
        <f t="shared" si="20"/>
        <v>92578.162500000006</v>
      </c>
      <c r="AU30" s="3">
        <f t="shared" si="20"/>
        <v>92578.162500000006</v>
      </c>
      <c r="AV30" s="3">
        <f t="shared" si="20"/>
        <v>92578.162500000006</v>
      </c>
      <c r="AW30" s="3">
        <f t="shared" si="20"/>
        <v>92578.162500000006</v>
      </c>
      <c r="AX30" s="3">
        <f t="shared" si="20"/>
        <v>92578.162500000006</v>
      </c>
      <c r="AY30" s="3">
        <f t="shared" si="20"/>
        <v>92578.162500000006</v>
      </c>
      <c r="AZ30" s="3">
        <f t="shared" si="20"/>
        <v>92578.162500000006</v>
      </c>
      <c r="BA30" s="3">
        <f t="shared" si="20"/>
        <v>92578.162500000006</v>
      </c>
      <c r="BB30" s="3">
        <f t="shared" si="20"/>
        <v>92578.162500000006</v>
      </c>
      <c r="BC30" s="3">
        <f t="shared" si="20"/>
        <v>92578.162500000006</v>
      </c>
      <c r="BD30" s="3">
        <f t="shared" si="20"/>
        <v>92578.162500000006</v>
      </c>
      <c r="BE30" s="3">
        <f t="shared" si="20"/>
        <v>92578.162500000006</v>
      </c>
      <c r="BF30" s="3">
        <f t="shared" si="20"/>
        <v>92578.162500000006</v>
      </c>
      <c r="BG30" s="3">
        <f t="shared" si="20"/>
        <v>92578.162500000006</v>
      </c>
      <c r="BH30" s="3">
        <f t="shared" si="20"/>
        <v>92578.162500000006</v>
      </c>
      <c r="BI30" s="3">
        <f t="shared" si="20"/>
        <v>92578.162500000006</v>
      </c>
      <c r="BJ30" s="3">
        <f t="shared" si="20"/>
        <v>92578.162500000006</v>
      </c>
      <c r="BK30" s="3">
        <f t="shared" si="20"/>
        <v>92578.162500000006</v>
      </c>
      <c r="BL30" s="3">
        <f t="shared" si="20"/>
        <v>92578.162500000006</v>
      </c>
      <c r="BM30" s="3">
        <f t="shared" si="20"/>
        <v>92578.162500000006</v>
      </c>
      <c r="BN30" s="3">
        <f t="shared" si="20"/>
        <v>92578.162500000006</v>
      </c>
      <c r="BO30" s="3">
        <f t="shared" si="20"/>
        <v>92578.162500000006</v>
      </c>
      <c r="BP30" s="3">
        <f t="shared" ref="BP30:CH30" si="21">IF(SUM($C$19:$N$19)=0,0,BO30+BP12)</f>
        <v>92578.162500000006</v>
      </c>
      <c r="BQ30" s="3">
        <f t="shared" si="21"/>
        <v>92578.162500000006</v>
      </c>
      <c r="BR30" s="3">
        <f t="shared" si="21"/>
        <v>92578.162500000006</v>
      </c>
      <c r="BS30" s="3">
        <f t="shared" si="21"/>
        <v>92578.162500000006</v>
      </c>
      <c r="BT30" s="3">
        <f t="shared" si="21"/>
        <v>92578.162500000006</v>
      </c>
      <c r="BU30" s="3">
        <f t="shared" si="21"/>
        <v>92578.162500000006</v>
      </c>
      <c r="BV30" s="3">
        <f t="shared" si="21"/>
        <v>92578.162500000006</v>
      </c>
      <c r="BW30" s="3">
        <f t="shared" si="21"/>
        <v>92578.162500000006</v>
      </c>
      <c r="BX30" s="3">
        <f t="shared" si="21"/>
        <v>92578.162500000006</v>
      </c>
      <c r="BY30" s="3">
        <f t="shared" si="21"/>
        <v>92578.162500000006</v>
      </c>
      <c r="BZ30" s="3">
        <f t="shared" si="21"/>
        <v>92578.162500000006</v>
      </c>
      <c r="CA30" s="3">
        <f t="shared" si="21"/>
        <v>92578.162500000006</v>
      </c>
      <c r="CB30" s="3">
        <f t="shared" si="21"/>
        <v>92578.162500000006</v>
      </c>
      <c r="CC30" s="3">
        <f t="shared" si="21"/>
        <v>92578.162500000006</v>
      </c>
      <c r="CD30" s="3">
        <f t="shared" si="21"/>
        <v>92578.162500000006</v>
      </c>
      <c r="CE30" s="3">
        <f t="shared" si="21"/>
        <v>92578.162500000006</v>
      </c>
      <c r="CF30" s="3">
        <f t="shared" si="21"/>
        <v>92578.162500000006</v>
      </c>
      <c r="CG30" s="3">
        <f t="shared" si="21"/>
        <v>92578.162500000006</v>
      </c>
      <c r="CH30" s="12">
        <f t="shared" si="21"/>
        <v>92578.162500000006</v>
      </c>
    </row>
    <row r="31" spans="1:86" x14ac:dyDescent="0.3">
      <c r="A31" s="545"/>
      <c r="B31" s="11" t="str">
        <f t="shared" si="5"/>
        <v>Miscellaneous</v>
      </c>
      <c r="C31" s="3">
        <f t="shared" si="5"/>
        <v>0</v>
      </c>
      <c r="D31" s="3">
        <f t="shared" ref="D31:BO31" si="22">IF(SUM($C$19:$N$19)=0,0,C31+D13)</f>
        <v>0</v>
      </c>
      <c r="E31" s="3">
        <f t="shared" si="22"/>
        <v>0</v>
      </c>
      <c r="F31" s="3">
        <f t="shared" si="22"/>
        <v>0</v>
      </c>
      <c r="G31" s="3">
        <f t="shared" si="22"/>
        <v>0</v>
      </c>
      <c r="H31" s="3">
        <f t="shared" si="22"/>
        <v>0</v>
      </c>
      <c r="I31" s="3">
        <f t="shared" si="22"/>
        <v>0</v>
      </c>
      <c r="J31" s="3">
        <f t="shared" si="22"/>
        <v>0</v>
      </c>
      <c r="K31" s="3">
        <f t="shared" si="22"/>
        <v>0</v>
      </c>
      <c r="L31" s="3">
        <f t="shared" si="22"/>
        <v>0</v>
      </c>
      <c r="M31" s="3">
        <f t="shared" si="22"/>
        <v>0</v>
      </c>
      <c r="N31" s="3">
        <f t="shared" si="22"/>
        <v>0</v>
      </c>
      <c r="O31" s="3">
        <f t="shared" si="22"/>
        <v>0</v>
      </c>
      <c r="P31" s="3">
        <f t="shared" si="22"/>
        <v>0</v>
      </c>
      <c r="Q31" s="3">
        <f t="shared" si="22"/>
        <v>0</v>
      </c>
      <c r="R31" s="3">
        <f t="shared" si="22"/>
        <v>0</v>
      </c>
      <c r="S31" s="3">
        <f t="shared" si="22"/>
        <v>0</v>
      </c>
      <c r="T31" s="3">
        <f t="shared" si="22"/>
        <v>0</v>
      </c>
      <c r="U31" s="3">
        <f t="shared" si="22"/>
        <v>0</v>
      </c>
      <c r="V31" s="3">
        <f t="shared" si="22"/>
        <v>0</v>
      </c>
      <c r="W31" s="3">
        <f t="shared" si="22"/>
        <v>0</v>
      </c>
      <c r="X31" s="3">
        <f t="shared" si="22"/>
        <v>0</v>
      </c>
      <c r="Y31" s="3">
        <f t="shared" si="22"/>
        <v>0</v>
      </c>
      <c r="Z31" s="3">
        <f t="shared" si="22"/>
        <v>0</v>
      </c>
      <c r="AA31" s="3">
        <f t="shared" si="22"/>
        <v>0</v>
      </c>
      <c r="AB31" s="3">
        <f t="shared" si="22"/>
        <v>0</v>
      </c>
      <c r="AC31" s="3">
        <f t="shared" si="22"/>
        <v>0</v>
      </c>
      <c r="AD31" s="3">
        <f t="shared" si="22"/>
        <v>0</v>
      </c>
      <c r="AE31" s="3">
        <f t="shared" si="22"/>
        <v>0</v>
      </c>
      <c r="AF31" s="3">
        <f t="shared" si="22"/>
        <v>0</v>
      </c>
      <c r="AG31" s="3">
        <f t="shared" si="22"/>
        <v>0</v>
      </c>
      <c r="AH31" s="3">
        <f t="shared" si="22"/>
        <v>0</v>
      </c>
      <c r="AI31" s="3">
        <f t="shared" si="22"/>
        <v>0</v>
      </c>
      <c r="AJ31" s="3">
        <f t="shared" si="22"/>
        <v>0</v>
      </c>
      <c r="AK31" s="3">
        <f t="shared" si="22"/>
        <v>0</v>
      </c>
      <c r="AL31" s="3">
        <f t="shared" si="22"/>
        <v>0</v>
      </c>
      <c r="AM31" s="3">
        <f t="shared" si="22"/>
        <v>0</v>
      </c>
      <c r="AN31" s="3">
        <f t="shared" si="22"/>
        <v>0</v>
      </c>
      <c r="AO31" s="3">
        <f t="shared" si="22"/>
        <v>0</v>
      </c>
      <c r="AP31" s="3">
        <f t="shared" si="22"/>
        <v>0</v>
      </c>
      <c r="AQ31" s="3">
        <f t="shared" si="22"/>
        <v>0</v>
      </c>
      <c r="AR31" s="3">
        <f t="shared" si="22"/>
        <v>0</v>
      </c>
      <c r="AS31" s="3">
        <f t="shared" si="22"/>
        <v>0</v>
      </c>
      <c r="AT31" s="3">
        <f t="shared" si="22"/>
        <v>0</v>
      </c>
      <c r="AU31" s="3">
        <f t="shared" si="22"/>
        <v>0</v>
      </c>
      <c r="AV31" s="3">
        <f t="shared" si="22"/>
        <v>0</v>
      </c>
      <c r="AW31" s="3">
        <f t="shared" si="22"/>
        <v>0</v>
      </c>
      <c r="AX31" s="3">
        <f t="shared" si="22"/>
        <v>0</v>
      </c>
      <c r="AY31" s="3">
        <f t="shared" si="22"/>
        <v>0</v>
      </c>
      <c r="AZ31" s="3">
        <f t="shared" si="22"/>
        <v>0</v>
      </c>
      <c r="BA31" s="3">
        <f t="shared" si="22"/>
        <v>0</v>
      </c>
      <c r="BB31" s="3">
        <f t="shared" si="22"/>
        <v>0</v>
      </c>
      <c r="BC31" s="3">
        <f t="shared" si="22"/>
        <v>0</v>
      </c>
      <c r="BD31" s="3">
        <f t="shared" si="22"/>
        <v>0</v>
      </c>
      <c r="BE31" s="3">
        <f t="shared" si="22"/>
        <v>0</v>
      </c>
      <c r="BF31" s="3">
        <f t="shared" si="22"/>
        <v>0</v>
      </c>
      <c r="BG31" s="3">
        <f t="shared" si="22"/>
        <v>0</v>
      </c>
      <c r="BH31" s="3">
        <f t="shared" si="22"/>
        <v>0</v>
      </c>
      <c r="BI31" s="3">
        <f t="shared" si="22"/>
        <v>0</v>
      </c>
      <c r="BJ31" s="3">
        <f t="shared" si="22"/>
        <v>0</v>
      </c>
      <c r="BK31" s="3">
        <f t="shared" si="22"/>
        <v>0</v>
      </c>
      <c r="BL31" s="3">
        <f t="shared" si="22"/>
        <v>0</v>
      </c>
      <c r="BM31" s="3">
        <f t="shared" si="22"/>
        <v>0</v>
      </c>
      <c r="BN31" s="3">
        <f t="shared" si="22"/>
        <v>0</v>
      </c>
      <c r="BO31" s="3">
        <f t="shared" si="22"/>
        <v>0</v>
      </c>
      <c r="BP31" s="3">
        <f t="shared" ref="BP31:CH31" si="23">IF(SUM($C$19:$N$19)=0,0,BO31+BP13)</f>
        <v>0</v>
      </c>
      <c r="BQ31" s="3">
        <f t="shared" si="23"/>
        <v>0</v>
      </c>
      <c r="BR31" s="3">
        <f t="shared" si="23"/>
        <v>0</v>
      </c>
      <c r="BS31" s="3">
        <f t="shared" si="23"/>
        <v>0</v>
      </c>
      <c r="BT31" s="3">
        <f t="shared" si="23"/>
        <v>0</v>
      </c>
      <c r="BU31" s="3">
        <f t="shared" si="23"/>
        <v>0</v>
      </c>
      <c r="BV31" s="3">
        <f t="shared" si="23"/>
        <v>0</v>
      </c>
      <c r="BW31" s="3">
        <f t="shared" si="23"/>
        <v>0</v>
      </c>
      <c r="BX31" s="3">
        <f t="shared" si="23"/>
        <v>0</v>
      </c>
      <c r="BY31" s="3">
        <f t="shared" si="23"/>
        <v>0</v>
      </c>
      <c r="BZ31" s="3">
        <f t="shared" si="23"/>
        <v>0</v>
      </c>
      <c r="CA31" s="3">
        <f t="shared" si="23"/>
        <v>0</v>
      </c>
      <c r="CB31" s="3">
        <f t="shared" si="23"/>
        <v>0</v>
      </c>
      <c r="CC31" s="3">
        <f t="shared" si="23"/>
        <v>0</v>
      </c>
      <c r="CD31" s="3">
        <f t="shared" si="23"/>
        <v>0</v>
      </c>
      <c r="CE31" s="3">
        <f t="shared" si="23"/>
        <v>0</v>
      </c>
      <c r="CF31" s="3">
        <f t="shared" si="23"/>
        <v>0</v>
      </c>
      <c r="CG31" s="3">
        <f t="shared" si="23"/>
        <v>0</v>
      </c>
      <c r="CH31" s="12">
        <f t="shared" si="23"/>
        <v>0</v>
      </c>
    </row>
    <row r="32" spans="1:86" ht="15" customHeight="1" x14ac:dyDescent="0.3">
      <c r="A32" s="545"/>
      <c r="B32" s="11" t="str">
        <f t="shared" si="5"/>
        <v>Motors</v>
      </c>
      <c r="C32" s="3">
        <f t="shared" si="5"/>
        <v>0</v>
      </c>
      <c r="D32" s="3">
        <f t="shared" ref="D32:BO32" si="24">IF(SUM($C$19:$N$19)=0,0,C32+D14)</f>
        <v>0</v>
      </c>
      <c r="E32" s="3">
        <f t="shared" si="24"/>
        <v>0</v>
      </c>
      <c r="F32" s="3">
        <f t="shared" si="24"/>
        <v>0</v>
      </c>
      <c r="G32" s="3">
        <f t="shared" si="24"/>
        <v>0</v>
      </c>
      <c r="H32" s="3">
        <f t="shared" si="24"/>
        <v>0</v>
      </c>
      <c r="I32" s="3">
        <f t="shared" si="24"/>
        <v>0</v>
      </c>
      <c r="J32" s="3">
        <f t="shared" si="24"/>
        <v>0</v>
      </c>
      <c r="K32" s="3">
        <f t="shared" si="24"/>
        <v>0</v>
      </c>
      <c r="L32" s="3">
        <f t="shared" si="24"/>
        <v>0</v>
      </c>
      <c r="M32" s="3">
        <f t="shared" si="24"/>
        <v>0</v>
      </c>
      <c r="N32" s="3">
        <f t="shared" si="24"/>
        <v>0</v>
      </c>
      <c r="O32" s="3">
        <f t="shared" si="24"/>
        <v>0</v>
      </c>
      <c r="P32" s="3">
        <f t="shared" si="24"/>
        <v>0</v>
      </c>
      <c r="Q32" s="3">
        <f t="shared" si="24"/>
        <v>0</v>
      </c>
      <c r="R32" s="3">
        <f t="shared" si="24"/>
        <v>0</v>
      </c>
      <c r="S32" s="3">
        <f t="shared" si="24"/>
        <v>0</v>
      </c>
      <c r="T32" s="3">
        <f t="shared" si="24"/>
        <v>0</v>
      </c>
      <c r="U32" s="3">
        <f t="shared" si="24"/>
        <v>0</v>
      </c>
      <c r="V32" s="3">
        <f t="shared" si="24"/>
        <v>0</v>
      </c>
      <c r="W32" s="3">
        <f t="shared" si="24"/>
        <v>0</v>
      </c>
      <c r="X32" s="3">
        <f t="shared" si="24"/>
        <v>0</v>
      </c>
      <c r="Y32" s="3">
        <f t="shared" si="24"/>
        <v>0</v>
      </c>
      <c r="Z32" s="3">
        <f t="shared" si="24"/>
        <v>0</v>
      </c>
      <c r="AA32" s="3">
        <f t="shared" si="24"/>
        <v>0</v>
      </c>
      <c r="AB32" s="3">
        <f t="shared" si="24"/>
        <v>0</v>
      </c>
      <c r="AC32" s="3">
        <f t="shared" si="24"/>
        <v>0</v>
      </c>
      <c r="AD32" s="3">
        <f t="shared" si="24"/>
        <v>0</v>
      </c>
      <c r="AE32" s="3">
        <f t="shared" si="24"/>
        <v>0</v>
      </c>
      <c r="AF32" s="3">
        <f t="shared" si="24"/>
        <v>0</v>
      </c>
      <c r="AG32" s="3">
        <f t="shared" si="24"/>
        <v>0</v>
      </c>
      <c r="AH32" s="3">
        <f t="shared" si="24"/>
        <v>0</v>
      </c>
      <c r="AI32" s="3">
        <f t="shared" si="24"/>
        <v>0</v>
      </c>
      <c r="AJ32" s="3">
        <f t="shared" si="24"/>
        <v>0</v>
      </c>
      <c r="AK32" s="3">
        <f t="shared" si="24"/>
        <v>0</v>
      </c>
      <c r="AL32" s="3">
        <f t="shared" si="24"/>
        <v>0</v>
      </c>
      <c r="AM32" s="3">
        <f t="shared" si="24"/>
        <v>0</v>
      </c>
      <c r="AN32" s="3">
        <f t="shared" si="24"/>
        <v>0</v>
      </c>
      <c r="AO32" s="3">
        <f t="shared" si="24"/>
        <v>0</v>
      </c>
      <c r="AP32" s="3">
        <f t="shared" si="24"/>
        <v>0</v>
      </c>
      <c r="AQ32" s="3">
        <f t="shared" si="24"/>
        <v>0</v>
      </c>
      <c r="AR32" s="3">
        <f t="shared" si="24"/>
        <v>0</v>
      </c>
      <c r="AS32" s="3">
        <f t="shared" si="24"/>
        <v>0</v>
      </c>
      <c r="AT32" s="3">
        <f t="shared" si="24"/>
        <v>0</v>
      </c>
      <c r="AU32" s="3">
        <f t="shared" si="24"/>
        <v>0</v>
      </c>
      <c r="AV32" s="3">
        <f t="shared" si="24"/>
        <v>0</v>
      </c>
      <c r="AW32" s="3">
        <f t="shared" si="24"/>
        <v>0</v>
      </c>
      <c r="AX32" s="3">
        <f t="shared" si="24"/>
        <v>0</v>
      </c>
      <c r="AY32" s="3">
        <f t="shared" si="24"/>
        <v>0</v>
      </c>
      <c r="AZ32" s="3">
        <f t="shared" si="24"/>
        <v>0</v>
      </c>
      <c r="BA32" s="3">
        <f t="shared" si="24"/>
        <v>0</v>
      </c>
      <c r="BB32" s="3">
        <f t="shared" si="24"/>
        <v>0</v>
      </c>
      <c r="BC32" s="3">
        <f t="shared" si="24"/>
        <v>0</v>
      </c>
      <c r="BD32" s="3">
        <f t="shared" si="24"/>
        <v>0</v>
      </c>
      <c r="BE32" s="3">
        <f t="shared" si="24"/>
        <v>0</v>
      </c>
      <c r="BF32" s="3">
        <f t="shared" si="24"/>
        <v>0</v>
      </c>
      <c r="BG32" s="3">
        <f t="shared" si="24"/>
        <v>0</v>
      </c>
      <c r="BH32" s="3">
        <f t="shared" si="24"/>
        <v>0</v>
      </c>
      <c r="BI32" s="3">
        <f t="shared" si="24"/>
        <v>0</v>
      </c>
      <c r="BJ32" s="3">
        <f t="shared" si="24"/>
        <v>0</v>
      </c>
      <c r="BK32" s="3">
        <f t="shared" si="24"/>
        <v>0</v>
      </c>
      <c r="BL32" s="3">
        <f t="shared" si="24"/>
        <v>0</v>
      </c>
      <c r="BM32" s="3">
        <f t="shared" si="24"/>
        <v>0</v>
      </c>
      <c r="BN32" s="3">
        <f t="shared" si="24"/>
        <v>0</v>
      </c>
      <c r="BO32" s="3">
        <f t="shared" si="24"/>
        <v>0</v>
      </c>
      <c r="BP32" s="3">
        <f t="shared" ref="BP32:CH32" si="25">IF(SUM($C$19:$N$19)=0,0,BO32+BP14)</f>
        <v>0</v>
      </c>
      <c r="BQ32" s="3">
        <f t="shared" si="25"/>
        <v>0</v>
      </c>
      <c r="BR32" s="3">
        <f t="shared" si="25"/>
        <v>0</v>
      </c>
      <c r="BS32" s="3">
        <f t="shared" si="25"/>
        <v>0</v>
      </c>
      <c r="BT32" s="3">
        <f t="shared" si="25"/>
        <v>0</v>
      </c>
      <c r="BU32" s="3">
        <f t="shared" si="25"/>
        <v>0</v>
      </c>
      <c r="BV32" s="3">
        <f t="shared" si="25"/>
        <v>0</v>
      </c>
      <c r="BW32" s="3">
        <f t="shared" si="25"/>
        <v>0</v>
      </c>
      <c r="BX32" s="3">
        <f t="shared" si="25"/>
        <v>0</v>
      </c>
      <c r="BY32" s="3">
        <f t="shared" si="25"/>
        <v>0</v>
      </c>
      <c r="BZ32" s="3">
        <f t="shared" si="25"/>
        <v>0</v>
      </c>
      <c r="CA32" s="3">
        <f t="shared" si="25"/>
        <v>0</v>
      </c>
      <c r="CB32" s="3">
        <f t="shared" si="25"/>
        <v>0</v>
      </c>
      <c r="CC32" s="3">
        <f t="shared" si="25"/>
        <v>0</v>
      </c>
      <c r="CD32" s="3">
        <f t="shared" si="25"/>
        <v>0</v>
      </c>
      <c r="CE32" s="3">
        <f t="shared" si="25"/>
        <v>0</v>
      </c>
      <c r="CF32" s="3">
        <f t="shared" si="25"/>
        <v>0</v>
      </c>
      <c r="CG32" s="3">
        <f t="shared" si="25"/>
        <v>0</v>
      </c>
      <c r="CH32" s="12">
        <f t="shared" si="25"/>
        <v>0</v>
      </c>
    </row>
    <row r="33" spans="1:86" x14ac:dyDescent="0.3">
      <c r="A33" s="545"/>
      <c r="B33" s="11" t="str">
        <f t="shared" si="5"/>
        <v>Process</v>
      </c>
      <c r="C33" s="3">
        <f t="shared" si="5"/>
        <v>0</v>
      </c>
      <c r="D33" s="3">
        <f t="shared" ref="D33:BO33" si="26">IF(SUM($C$19:$N$19)=0,0,C33+D15)</f>
        <v>0</v>
      </c>
      <c r="E33" s="3">
        <f t="shared" si="26"/>
        <v>0</v>
      </c>
      <c r="F33" s="3">
        <f t="shared" si="26"/>
        <v>0</v>
      </c>
      <c r="G33" s="3">
        <f t="shared" si="26"/>
        <v>0</v>
      </c>
      <c r="H33" s="3">
        <f t="shared" si="26"/>
        <v>0</v>
      </c>
      <c r="I33" s="3">
        <f t="shared" si="26"/>
        <v>0</v>
      </c>
      <c r="J33" s="3">
        <f t="shared" si="26"/>
        <v>0</v>
      </c>
      <c r="K33" s="3">
        <f t="shared" si="26"/>
        <v>0</v>
      </c>
      <c r="L33" s="3">
        <f t="shared" si="26"/>
        <v>0</v>
      </c>
      <c r="M33" s="3">
        <f t="shared" si="26"/>
        <v>0</v>
      </c>
      <c r="N33" s="3">
        <f t="shared" si="26"/>
        <v>0</v>
      </c>
      <c r="O33" s="3">
        <f t="shared" si="26"/>
        <v>0</v>
      </c>
      <c r="P33" s="3">
        <f t="shared" si="26"/>
        <v>0</v>
      </c>
      <c r="Q33" s="3">
        <f t="shared" si="26"/>
        <v>0</v>
      </c>
      <c r="R33" s="3">
        <f t="shared" si="26"/>
        <v>0</v>
      </c>
      <c r="S33" s="3">
        <f t="shared" si="26"/>
        <v>0</v>
      </c>
      <c r="T33" s="3">
        <f t="shared" si="26"/>
        <v>0</v>
      </c>
      <c r="U33" s="3">
        <f t="shared" si="26"/>
        <v>0</v>
      </c>
      <c r="V33" s="3">
        <f t="shared" si="26"/>
        <v>0</v>
      </c>
      <c r="W33" s="3">
        <f t="shared" si="26"/>
        <v>0</v>
      </c>
      <c r="X33" s="3">
        <f t="shared" si="26"/>
        <v>0</v>
      </c>
      <c r="Y33" s="3">
        <f t="shared" si="26"/>
        <v>0</v>
      </c>
      <c r="Z33" s="3">
        <f t="shared" si="26"/>
        <v>0</v>
      </c>
      <c r="AA33" s="3">
        <f t="shared" si="26"/>
        <v>0</v>
      </c>
      <c r="AB33" s="3">
        <f t="shared" si="26"/>
        <v>0</v>
      </c>
      <c r="AC33" s="3">
        <f t="shared" si="26"/>
        <v>0</v>
      </c>
      <c r="AD33" s="3">
        <f t="shared" si="26"/>
        <v>0</v>
      </c>
      <c r="AE33" s="3">
        <f t="shared" si="26"/>
        <v>0</v>
      </c>
      <c r="AF33" s="3">
        <f t="shared" si="26"/>
        <v>0</v>
      </c>
      <c r="AG33" s="3">
        <f t="shared" si="26"/>
        <v>0</v>
      </c>
      <c r="AH33" s="3">
        <f t="shared" si="26"/>
        <v>0</v>
      </c>
      <c r="AI33" s="3">
        <f t="shared" si="26"/>
        <v>0</v>
      </c>
      <c r="AJ33" s="3">
        <f t="shared" si="26"/>
        <v>0</v>
      </c>
      <c r="AK33" s="3">
        <f t="shared" si="26"/>
        <v>0</v>
      </c>
      <c r="AL33" s="3">
        <f t="shared" si="26"/>
        <v>0</v>
      </c>
      <c r="AM33" s="3">
        <f t="shared" si="26"/>
        <v>0</v>
      </c>
      <c r="AN33" s="3">
        <f t="shared" si="26"/>
        <v>0</v>
      </c>
      <c r="AO33" s="3">
        <f t="shared" si="26"/>
        <v>0</v>
      </c>
      <c r="AP33" s="3">
        <f t="shared" si="26"/>
        <v>0</v>
      </c>
      <c r="AQ33" s="3">
        <f t="shared" si="26"/>
        <v>0</v>
      </c>
      <c r="AR33" s="3">
        <f t="shared" si="26"/>
        <v>0</v>
      </c>
      <c r="AS33" s="3">
        <f t="shared" si="26"/>
        <v>0</v>
      </c>
      <c r="AT33" s="3">
        <f t="shared" si="26"/>
        <v>0</v>
      </c>
      <c r="AU33" s="3">
        <f t="shared" si="26"/>
        <v>0</v>
      </c>
      <c r="AV33" s="3">
        <f t="shared" si="26"/>
        <v>0</v>
      </c>
      <c r="AW33" s="3">
        <f t="shared" si="26"/>
        <v>0</v>
      </c>
      <c r="AX33" s="3">
        <f t="shared" si="26"/>
        <v>0</v>
      </c>
      <c r="AY33" s="3">
        <f t="shared" si="26"/>
        <v>0</v>
      </c>
      <c r="AZ33" s="3">
        <f t="shared" si="26"/>
        <v>0</v>
      </c>
      <c r="BA33" s="3">
        <f t="shared" si="26"/>
        <v>0</v>
      </c>
      <c r="BB33" s="3">
        <f t="shared" si="26"/>
        <v>0</v>
      </c>
      <c r="BC33" s="3">
        <f t="shared" si="26"/>
        <v>0</v>
      </c>
      <c r="BD33" s="3">
        <f t="shared" si="26"/>
        <v>0</v>
      </c>
      <c r="BE33" s="3">
        <f t="shared" si="26"/>
        <v>0</v>
      </c>
      <c r="BF33" s="3">
        <f t="shared" si="26"/>
        <v>0</v>
      </c>
      <c r="BG33" s="3">
        <f t="shared" si="26"/>
        <v>0</v>
      </c>
      <c r="BH33" s="3">
        <f t="shared" si="26"/>
        <v>0</v>
      </c>
      <c r="BI33" s="3">
        <f t="shared" si="26"/>
        <v>0</v>
      </c>
      <c r="BJ33" s="3">
        <f t="shared" si="26"/>
        <v>0</v>
      </c>
      <c r="BK33" s="3">
        <f t="shared" si="26"/>
        <v>0</v>
      </c>
      <c r="BL33" s="3">
        <f t="shared" si="26"/>
        <v>0</v>
      </c>
      <c r="BM33" s="3">
        <f t="shared" si="26"/>
        <v>0</v>
      </c>
      <c r="BN33" s="3">
        <f t="shared" si="26"/>
        <v>0</v>
      </c>
      <c r="BO33" s="3">
        <f t="shared" si="26"/>
        <v>0</v>
      </c>
      <c r="BP33" s="3">
        <f t="shared" ref="BP33:CH33" si="27">IF(SUM($C$19:$N$19)=0,0,BO33+BP15)</f>
        <v>0</v>
      </c>
      <c r="BQ33" s="3">
        <f t="shared" si="27"/>
        <v>0</v>
      </c>
      <c r="BR33" s="3">
        <f t="shared" si="27"/>
        <v>0</v>
      </c>
      <c r="BS33" s="3">
        <f t="shared" si="27"/>
        <v>0</v>
      </c>
      <c r="BT33" s="3">
        <f t="shared" si="27"/>
        <v>0</v>
      </c>
      <c r="BU33" s="3">
        <f t="shared" si="27"/>
        <v>0</v>
      </c>
      <c r="BV33" s="3">
        <f t="shared" si="27"/>
        <v>0</v>
      </c>
      <c r="BW33" s="3">
        <f t="shared" si="27"/>
        <v>0</v>
      </c>
      <c r="BX33" s="3">
        <f t="shared" si="27"/>
        <v>0</v>
      </c>
      <c r="BY33" s="3">
        <f t="shared" si="27"/>
        <v>0</v>
      </c>
      <c r="BZ33" s="3">
        <f t="shared" si="27"/>
        <v>0</v>
      </c>
      <c r="CA33" s="3">
        <f t="shared" si="27"/>
        <v>0</v>
      </c>
      <c r="CB33" s="3">
        <f t="shared" si="27"/>
        <v>0</v>
      </c>
      <c r="CC33" s="3">
        <f t="shared" si="27"/>
        <v>0</v>
      </c>
      <c r="CD33" s="3">
        <f t="shared" si="27"/>
        <v>0</v>
      </c>
      <c r="CE33" s="3">
        <f t="shared" si="27"/>
        <v>0</v>
      </c>
      <c r="CF33" s="3">
        <f t="shared" si="27"/>
        <v>0</v>
      </c>
      <c r="CG33" s="3">
        <f t="shared" si="27"/>
        <v>0</v>
      </c>
      <c r="CH33" s="12">
        <f t="shared" si="27"/>
        <v>0</v>
      </c>
    </row>
    <row r="34" spans="1:86" x14ac:dyDescent="0.3">
      <c r="A34" s="545"/>
      <c r="B34" s="11" t="str">
        <f t="shared" si="5"/>
        <v>Refrigeration</v>
      </c>
      <c r="C34" s="3">
        <f t="shared" si="5"/>
        <v>0</v>
      </c>
      <c r="D34" s="3">
        <f t="shared" ref="D34:BO34" si="28">IF(SUM($C$19:$N$19)=0,0,C34+D16)</f>
        <v>0</v>
      </c>
      <c r="E34" s="3">
        <f t="shared" si="28"/>
        <v>0</v>
      </c>
      <c r="F34" s="3">
        <f t="shared" si="28"/>
        <v>0</v>
      </c>
      <c r="G34" s="3">
        <f t="shared" si="28"/>
        <v>0</v>
      </c>
      <c r="H34" s="3">
        <f t="shared" si="28"/>
        <v>0</v>
      </c>
      <c r="I34" s="3">
        <f t="shared" si="28"/>
        <v>0</v>
      </c>
      <c r="J34" s="3">
        <f t="shared" si="28"/>
        <v>0</v>
      </c>
      <c r="K34" s="3">
        <f t="shared" si="28"/>
        <v>0</v>
      </c>
      <c r="L34" s="3">
        <f t="shared" si="28"/>
        <v>0</v>
      </c>
      <c r="M34" s="3">
        <f t="shared" si="28"/>
        <v>0</v>
      </c>
      <c r="N34" s="3">
        <f t="shared" si="28"/>
        <v>0</v>
      </c>
      <c r="O34" s="3">
        <f t="shared" si="28"/>
        <v>0</v>
      </c>
      <c r="P34" s="3">
        <f t="shared" si="28"/>
        <v>0</v>
      </c>
      <c r="Q34" s="3">
        <f t="shared" si="28"/>
        <v>0</v>
      </c>
      <c r="R34" s="3">
        <f t="shared" si="28"/>
        <v>0</v>
      </c>
      <c r="S34" s="3">
        <f t="shared" si="28"/>
        <v>0</v>
      </c>
      <c r="T34" s="3">
        <f t="shared" si="28"/>
        <v>0</v>
      </c>
      <c r="U34" s="3">
        <f t="shared" si="28"/>
        <v>0</v>
      </c>
      <c r="V34" s="3">
        <f t="shared" si="28"/>
        <v>0</v>
      </c>
      <c r="W34" s="3">
        <f t="shared" si="28"/>
        <v>0</v>
      </c>
      <c r="X34" s="3">
        <f t="shared" si="28"/>
        <v>0</v>
      </c>
      <c r="Y34" s="3">
        <f t="shared" si="28"/>
        <v>0</v>
      </c>
      <c r="Z34" s="3">
        <f t="shared" si="28"/>
        <v>0</v>
      </c>
      <c r="AA34" s="3">
        <f t="shared" si="28"/>
        <v>0</v>
      </c>
      <c r="AB34" s="3">
        <f t="shared" si="28"/>
        <v>0</v>
      </c>
      <c r="AC34" s="3">
        <f t="shared" si="28"/>
        <v>0</v>
      </c>
      <c r="AD34" s="3">
        <f t="shared" si="28"/>
        <v>0</v>
      </c>
      <c r="AE34" s="3">
        <f t="shared" si="28"/>
        <v>0</v>
      </c>
      <c r="AF34" s="3">
        <f t="shared" si="28"/>
        <v>0</v>
      </c>
      <c r="AG34" s="3">
        <f t="shared" si="28"/>
        <v>0</v>
      </c>
      <c r="AH34" s="3">
        <f t="shared" si="28"/>
        <v>0</v>
      </c>
      <c r="AI34" s="3">
        <f t="shared" si="28"/>
        <v>0</v>
      </c>
      <c r="AJ34" s="3">
        <f t="shared" si="28"/>
        <v>0</v>
      </c>
      <c r="AK34" s="3">
        <f t="shared" si="28"/>
        <v>0</v>
      </c>
      <c r="AL34" s="3">
        <f t="shared" si="28"/>
        <v>0</v>
      </c>
      <c r="AM34" s="3">
        <f t="shared" si="28"/>
        <v>0</v>
      </c>
      <c r="AN34" s="3">
        <f t="shared" si="28"/>
        <v>0</v>
      </c>
      <c r="AO34" s="3">
        <f t="shared" si="28"/>
        <v>0</v>
      </c>
      <c r="AP34" s="3">
        <f t="shared" si="28"/>
        <v>0</v>
      </c>
      <c r="AQ34" s="3">
        <f t="shared" si="28"/>
        <v>0</v>
      </c>
      <c r="AR34" s="3">
        <f t="shared" si="28"/>
        <v>0</v>
      </c>
      <c r="AS34" s="3">
        <f t="shared" si="28"/>
        <v>0</v>
      </c>
      <c r="AT34" s="3">
        <f t="shared" si="28"/>
        <v>0</v>
      </c>
      <c r="AU34" s="3">
        <f t="shared" si="28"/>
        <v>0</v>
      </c>
      <c r="AV34" s="3">
        <f t="shared" si="28"/>
        <v>0</v>
      </c>
      <c r="AW34" s="3">
        <f t="shared" si="28"/>
        <v>0</v>
      </c>
      <c r="AX34" s="3">
        <f t="shared" si="28"/>
        <v>0</v>
      </c>
      <c r="AY34" s="3">
        <f t="shared" si="28"/>
        <v>0</v>
      </c>
      <c r="AZ34" s="3">
        <f t="shared" si="28"/>
        <v>0</v>
      </c>
      <c r="BA34" s="3">
        <f t="shared" si="28"/>
        <v>0</v>
      </c>
      <c r="BB34" s="3">
        <f t="shared" si="28"/>
        <v>0</v>
      </c>
      <c r="BC34" s="3">
        <f t="shared" si="28"/>
        <v>0</v>
      </c>
      <c r="BD34" s="3">
        <f t="shared" si="28"/>
        <v>0</v>
      </c>
      <c r="BE34" s="3">
        <f t="shared" si="28"/>
        <v>0</v>
      </c>
      <c r="BF34" s="3">
        <f t="shared" si="28"/>
        <v>0</v>
      </c>
      <c r="BG34" s="3">
        <f t="shared" si="28"/>
        <v>0</v>
      </c>
      <c r="BH34" s="3">
        <f t="shared" si="28"/>
        <v>0</v>
      </c>
      <c r="BI34" s="3">
        <f t="shared" si="28"/>
        <v>0</v>
      </c>
      <c r="BJ34" s="3">
        <f t="shared" si="28"/>
        <v>0</v>
      </c>
      <c r="BK34" s="3">
        <f t="shared" si="28"/>
        <v>0</v>
      </c>
      <c r="BL34" s="3">
        <f t="shared" si="28"/>
        <v>0</v>
      </c>
      <c r="BM34" s="3">
        <f t="shared" si="28"/>
        <v>0</v>
      </c>
      <c r="BN34" s="3">
        <f t="shared" si="28"/>
        <v>0</v>
      </c>
      <c r="BO34" s="3">
        <f t="shared" si="28"/>
        <v>0</v>
      </c>
      <c r="BP34" s="3">
        <f t="shared" ref="BP34:CH34" si="29">IF(SUM($C$19:$N$19)=0,0,BO34+BP16)</f>
        <v>0</v>
      </c>
      <c r="BQ34" s="3">
        <f t="shared" si="29"/>
        <v>0</v>
      </c>
      <c r="BR34" s="3">
        <f t="shared" si="29"/>
        <v>0</v>
      </c>
      <c r="BS34" s="3">
        <f t="shared" si="29"/>
        <v>0</v>
      </c>
      <c r="BT34" s="3">
        <f t="shared" si="29"/>
        <v>0</v>
      </c>
      <c r="BU34" s="3">
        <f t="shared" si="29"/>
        <v>0</v>
      </c>
      <c r="BV34" s="3">
        <f t="shared" si="29"/>
        <v>0</v>
      </c>
      <c r="BW34" s="3">
        <f t="shared" si="29"/>
        <v>0</v>
      </c>
      <c r="BX34" s="3">
        <f t="shared" si="29"/>
        <v>0</v>
      </c>
      <c r="BY34" s="3">
        <f t="shared" si="29"/>
        <v>0</v>
      </c>
      <c r="BZ34" s="3">
        <f t="shared" si="29"/>
        <v>0</v>
      </c>
      <c r="CA34" s="3">
        <f t="shared" si="29"/>
        <v>0</v>
      </c>
      <c r="CB34" s="3">
        <f t="shared" si="29"/>
        <v>0</v>
      </c>
      <c r="CC34" s="3">
        <f t="shared" si="29"/>
        <v>0</v>
      </c>
      <c r="CD34" s="3">
        <f t="shared" si="29"/>
        <v>0</v>
      </c>
      <c r="CE34" s="3">
        <f t="shared" si="29"/>
        <v>0</v>
      </c>
      <c r="CF34" s="3">
        <f t="shared" si="29"/>
        <v>0</v>
      </c>
      <c r="CG34" s="3">
        <f t="shared" si="29"/>
        <v>0</v>
      </c>
      <c r="CH34" s="12">
        <f t="shared" si="29"/>
        <v>0</v>
      </c>
    </row>
    <row r="35" spans="1:86" x14ac:dyDescent="0.3">
      <c r="A35" s="545"/>
      <c r="B35" s="11" t="str">
        <f t="shared" si="5"/>
        <v>Water Heating</v>
      </c>
      <c r="C35" s="3">
        <f t="shared" si="5"/>
        <v>0</v>
      </c>
      <c r="D35" s="3">
        <f t="shared" ref="D35:BO35" si="30">IF(SUM($C$19:$N$19)=0,0,C35+D17)</f>
        <v>0</v>
      </c>
      <c r="E35" s="3">
        <f t="shared" si="30"/>
        <v>0</v>
      </c>
      <c r="F35" s="3">
        <f t="shared" si="30"/>
        <v>0</v>
      </c>
      <c r="G35" s="3">
        <f t="shared" si="30"/>
        <v>0</v>
      </c>
      <c r="H35" s="3">
        <f t="shared" si="30"/>
        <v>0</v>
      </c>
      <c r="I35" s="3">
        <f t="shared" si="30"/>
        <v>0</v>
      </c>
      <c r="J35" s="3">
        <f t="shared" si="30"/>
        <v>0</v>
      </c>
      <c r="K35" s="3">
        <f t="shared" si="30"/>
        <v>0</v>
      </c>
      <c r="L35" s="3">
        <f t="shared" si="30"/>
        <v>0</v>
      </c>
      <c r="M35" s="3">
        <f t="shared" si="30"/>
        <v>0</v>
      </c>
      <c r="N35" s="3">
        <f t="shared" si="30"/>
        <v>0</v>
      </c>
      <c r="O35" s="3">
        <f t="shared" si="30"/>
        <v>0</v>
      </c>
      <c r="P35" s="3">
        <f t="shared" si="30"/>
        <v>0</v>
      </c>
      <c r="Q35" s="3">
        <f t="shared" si="30"/>
        <v>0</v>
      </c>
      <c r="R35" s="3">
        <f t="shared" si="30"/>
        <v>0</v>
      </c>
      <c r="S35" s="3">
        <f t="shared" si="30"/>
        <v>0</v>
      </c>
      <c r="T35" s="3">
        <f t="shared" si="30"/>
        <v>0</v>
      </c>
      <c r="U35" s="3">
        <f t="shared" si="30"/>
        <v>0</v>
      </c>
      <c r="V35" s="3">
        <f t="shared" si="30"/>
        <v>0</v>
      </c>
      <c r="W35" s="3">
        <f t="shared" si="30"/>
        <v>0</v>
      </c>
      <c r="X35" s="3">
        <f t="shared" si="30"/>
        <v>0</v>
      </c>
      <c r="Y35" s="3">
        <f t="shared" si="30"/>
        <v>0</v>
      </c>
      <c r="Z35" s="3">
        <f t="shared" si="30"/>
        <v>0</v>
      </c>
      <c r="AA35" s="3">
        <f t="shared" si="30"/>
        <v>0</v>
      </c>
      <c r="AB35" s="3">
        <f t="shared" si="30"/>
        <v>0</v>
      </c>
      <c r="AC35" s="3">
        <f t="shared" si="30"/>
        <v>0</v>
      </c>
      <c r="AD35" s="3">
        <f t="shared" si="30"/>
        <v>0</v>
      </c>
      <c r="AE35" s="3">
        <f t="shared" si="30"/>
        <v>0</v>
      </c>
      <c r="AF35" s="3">
        <f t="shared" si="30"/>
        <v>0</v>
      </c>
      <c r="AG35" s="3">
        <f t="shared" si="30"/>
        <v>0</v>
      </c>
      <c r="AH35" s="3">
        <f t="shared" si="30"/>
        <v>0</v>
      </c>
      <c r="AI35" s="3">
        <f t="shared" si="30"/>
        <v>0</v>
      </c>
      <c r="AJ35" s="3">
        <f t="shared" si="30"/>
        <v>0</v>
      </c>
      <c r="AK35" s="3">
        <f t="shared" si="30"/>
        <v>0</v>
      </c>
      <c r="AL35" s="3">
        <f t="shared" si="30"/>
        <v>0</v>
      </c>
      <c r="AM35" s="3">
        <f t="shared" si="30"/>
        <v>0</v>
      </c>
      <c r="AN35" s="3">
        <f t="shared" si="30"/>
        <v>0</v>
      </c>
      <c r="AO35" s="3">
        <f t="shared" si="30"/>
        <v>0</v>
      </c>
      <c r="AP35" s="3">
        <f t="shared" si="30"/>
        <v>0</v>
      </c>
      <c r="AQ35" s="3">
        <f t="shared" si="30"/>
        <v>0</v>
      </c>
      <c r="AR35" s="3">
        <f t="shared" si="30"/>
        <v>0</v>
      </c>
      <c r="AS35" s="3">
        <f t="shared" si="30"/>
        <v>0</v>
      </c>
      <c r="AT35" s="3">
        <f t="shared" si="30"/>
        <v>0</v>
      </c>
      <c r="AU35" s="3">
        <f t="shared" si="30"/>
        <v>0</v>
      </c>
      <c r="AV35" s="3">
        <f t="shared" si="30"/>
        <v>0</v>
      </c>
      <c r="AW35" s="3">
        <f t="shared" si="30"/>
        <v>0</v>
      </c>
      <c r="AX35" s="3">
        <f t="shared" si="30"/>
        <v>0</v>
      </c>
      <c r="AY35" s="3">
        <f t="shared" si="30"/>
        <v>0</v>
      </c>
      <c r="AZ35" s="3">
        <f t="shared" si="30"/>
        <v>0</v>
      </c>
      <c r="BA35" s="3">
        <f t="shared" si="30"/>
        <v>0</v>
      </c>
      <c r="BB35" s="3">
        <f t="shared" si="30"/>
        <v>0</v>
      </c>
      <c r="BC35" s="3">
        <f t="shared" si="30"/>
        <v>0</v>
      </c>
      <c r="BD35" s="3">
        <f t="shared" si="30"/>
        <v>0</v>
      </c>
      <c r="BE35" s="3">
        <f t="shared" si="30"/>
        <v>0</v>
      </c>
      <c r="BF35" s="3">
        <f t="shared" si="30"/>
        <v>0</v>
      </c>
      <c r="BG35" s="3">
        <f t="shared" si="30"/>
        <v>0</v>
      </c>
      <c r="BH35" s="3">
        <f t="shared" si="30"/>
        <v>0</v>
      </c>
      <c r="BI35" s="3">
        <f t="shared" si="30"/>
        <v>0</v>
      </c>
      <c r="BJ35" s="3">
        <f t="shared" si="30"/>
        <v>0</v>
      </c>
      <c r="BK35" s="3">
        <f t="shared" si="30"/>
        <v>0</v>
      </c>
      <c r="BL35" s="3">
        <f t="shared" si="30"/>
        <v>0</v>
      </c>
      <c r="BM35" s="3">
        <f t="shared" si="30"/>
        <v>0</v>
      </c>
      <c r="BN35" s="3">
        <f t="shared" si="30"/>
        <v>0</v>
      </c>
      <c r="BO35" s="3">
        <f t="shared" si="30"/>
        <v>0</v>
      </c>
      <c r="BP35" s="3">
        <f t="shared" ref="BP35:CH35" si="31">IF(SUM($C$19:$N$19)=0,0,BO35+BP17)</f>
        <v>0</v>
      </c>
      <c r="BQ35" s="3">
        <f t="shared" si="31"/>
        <v>0</v>
      </c>
      <c r="BR35" s="3">
        <f t="shared" si="31"/>
        <v>0</v>
      </c>
      <c r="BS35" s="3">
        <f t="shared" si="31"/>
        <v>0</v>
      </c>
      <c r="BT35" s="3">
        <f t="shared" si="31"/>
        <v>0</v>
      </c>
      <c r="BU35" s="3">
        <f t="shared" si="31"/>
        <v>0</v>
      </c>
      <c r="BV35" s="3">
        <f t="shared" si="31"/>
        <v>0</v>
      </c>
      <c r="BW35" s="3">
        <f t="shared" si="31"/>
        <v>0</v>
      </c>
      <c r="BX35" s="3">
        <f t="shared" si="31"/>
        <v>0</v>
      </c>
      <c r="BY35" s="3">
        <f t="shared" si="31"/>
        <v>0</v>
      </c>
      <c r="BZ35" s="3">
        <f t="shared" si="31"/>
        <v>0</v>
      </c>
      <c r="CA35" s="3">
        <f t="shared" si="31"/>
        <v>0</v>
      </c>
      <c r="CB35" s="3">
        <f t="shared" si="31"/>
        <v>0</v>
      </c>
      <c r="CC35" s="3">
        <f t="shared" si="31"/>
        <v>0</v>
      </c>
      <c r="CD35" s="3">
        <f t="shared" si="31"/>
        <v>0</v>
      </c>
      <c r="CE35" s="3">
        <f t="shared" si="31"/>
        <v>0</v>
      </c>
      <c r="CF35" s="3">
        <f t="shared" si="31"/>
        <v>0</v>
      </c>
      <c r="CG35" s="3">
        <f t="shared" si="31"/>
        <v>0</v>
      </c>
      <c r="CH35" s="12">
        <f t="shared" si="31"/>
        <v>0</v>
      </c>
    </row>
    <row r="36" spans="1:86" ht="15" customHeight="1" x14ac:dyDescent="0.3">
      <c r="A36" s="545"/>
      <c r="B36" s="11" t="str">
        <f t="shared" si="5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12"/>
    </row>
    <row r="37" spans="1:86" ht="15" customHeight="1" thickBot="1" x14ac:dyDescent="0.35">
      <c r="A37" s="546"/>
      <c r="B37" s="295" t="str">
        <f t="shared" si="5"/>
        <v>Monthly kWh</v>
      </c>
      <c r="C37" s="296">
        <f>SUM(C23:C36)</f>
        <v>0</v>
      </c>
      <c r="D37" s="296">
        <f t="shared" ref="D37:BO37" si="32">SUM(D23:D36)</f>
        <v>0</v>
      </c>
      <c r="E37" s="296">
        <f t="shared" si="32"/>
        <v>0</v>
      </c>
      <c r="F37" s="296">
        <f t="shared" si="32"/>
        <v>0</v>
      </c>
      <c r="G37" s="296">
        <f t="shared" si="32"/>
        <v>0</v>
      </c>
      <c r="H37" s="296">
        <f t="shared" si="32"/>
        <v>0</v>
      </c>
      <c r="I37" s="296">
        <f t="shared" si="32"/>
        <v>0</v>
      </c>
      <c r="J37" s="296">
        <f t="shared" si="32"/>
        <v>0</v>
      </c>
      <c r="K37" s="296">
        <f t="shared" si="32"/>
        <v>0</v>
      </c>
      <c r="L37" s="296">
        <f t="shared" si="32"/>
        <v>0</v>
      </c>
      <c r="M37" s="296">
        <f t="shared" si="32"/>
        <v>92578.162500000006</v>
      </c>
      <c r="N37" s="296">
        <f t="shared" si="32"/>
        <v>92578.162500000006</v>
      </c>
      <c r="O37" s="296">
        <f t="shared" si="32"/>
        <v>92578.162500000006</v>
      </c>
      <c r="P37" s="296">
        <f t="shared" si="32"/>
        <v>92578.162500000006</v>
      </c>
      <c r="Q37" s="296">
        <f t="shared" si="32"/>
        <v>92578.162500000006</v>
      </c>
      <c r="R37" s="296">
        <f t="shared" si="32"/>
        <v>92578.162500000006</v>
      </c>
      <c r="S37" s="296">
        <f t="shared" si="32"/>
        <v>92578.162500000006</v>
      </c>
      <c r="T37" s="296">
        <f t="shared" si="32"/>
        <v>92578.162500000006</v>
      </c>
      <c r="U37" s="296">
        <f t="shared" si="32"/>
        <v>92578.162500000006</v>
      </c>
      <c r="V37" s="296">
        <f t="shared" si="32"/>
        <v>92578.162500000006</v>
      </c>
      <c r="W37" s="296">
        <f t="shared" si="32"/>
        <v>92578.162500000006</v>
      </c>
      <c r="X37" s="296">
        <f t="shared" si="32"/>
        <v>92578.162500000006</v>
      </c>
      <c r="Y37" s="296">
        <f t="shared" si="32"/>
        <v>92578.162500000006</v>
      </c>
      <c r="Z37" s="296">
        <f t="shared" si="32"/>
        <v>92578.162500000006</v>
      </c>
      <c r="AA37" s="296">
        <f t="shared" si="32"/>
        <v>92578.162500000006</v>
      </c>
      <c r="AB37" s="296">
        <f t="shared" si="32"/>
        <v>92578.162500000006</v>
      </c>
      <c r="AC37" s="296">
        <f t="shared" si="32"/>
        <v>92578.162500000006</v>
      </c>
      <c r="AD37" s="296">
        <f t="shared" si="32"/>
        <v>92578.162500000006</v>
      </c>
      <c r="AE37" s="296">
        <f t="shared" si="32"/>
        <v>92578.162500000006</v>
      </c>
      <c r="AF37" s="296">
        <f t="shared" si="32"/>
        <v>92578.162500000006</v>
      </c>
      <c r="AG37" s="296">
        <f t="shared" si="32"/>
        <v>92578.162500000006</v>
      </c>
      <c r="AH37" s="296">
        <f t="shared" si="32"/>
        <v>92578.162500000006</v>
      </c>
      <c r="AI37" s="296">
        <f t="shared" si="32"/>
        <v>92578.162500000006</v>
      </c>
      <c r="AJ37" s="296">
        <f t="shared" si="32"/>
        <v>92578.162500000006</v>
      </c>
      <c r="AK37" s="296">
        <f t="shared" si="32"/>
        <v>92578.162500000006</v>
      </c>
      <c r="AL37" s="296">
        <f t="shared" si="32"/>
        <v>92578.162500000006</v>
      </c>
      <c r="AM37" s="296">
        <f t="shared" si="32"/>
        <v>92578.162500000006</v>
      </c>
      <c r="AN37" s="296">
        <f t="shared" si="32"/>
        <v>92578.162500000006</v>
      </c>
      <c r="AO37" s="296">
        <f t="shared" si="32"/>
        <v>92578.162500000006</v>
      </c>
      <c r="AP37" s="296">
        <f t="shared" si="32"/>
        <v>92578.162500000006</v>
      </c>
      <c r="AQ37" s="296">
        <f t="shared" si="32"/>
        <v>92578.162500000006</v>
      </c>
      <c r="AR37" s="296">
        <f t="shared" si="32"/>
        <v>92578.162500000006</v>
      </c>
      <c r="AS37" s="296">
        <f t="shared" si="32"/>
        <v>92578.162500000006</v>
      </c>
      <c r="AT37" s="296">
        <f t="shared" si="32"/>
        <v>92578.162500000006</v>
      </c>
      <c r="AU37" s="296">
        <f t="shared" si="32"/>
        <v>92578.162500000006</v>
      </c>
      <c r="AV37" s="296">
        <f t="shared" si="32"/>
        <v>92578.162500000006</v>
      </c>
      <c r="AW37" s="296">
        <f t="shared" si="32"/>
        <v>92578.162500000006</v>
      </c>
      <c r="AX37" s="296">
        <f t="shared" si="32"/>
        <v>92578.162500000006</v>
      </c>
      <c r="AY37" s="296">
        <f t="shared" si="32"/>
        <v>92578.162500000006</v>
      </c>
      <c r="AZ37" s="296">
        <f t="shared" si="32"/>
        <v>92578.162500000006</v>
      </c>
      <c r="BA37" s="296">
        <f t="shared" si="32"/>
        <v>92578.162500000006</v>
      </c>
      <c r="BB37" s="296">
        <f t="shared" si="32"/>
        <v>92578.162500000006</v>
      </c>
      <c r="BC37" s="296">
        <f t="shared" si="32"/>
        <v>92578.162500000006</v>
      </c>
      <c r="BD37" s="296">
        <f t="shared" si="32"/>
        <v>92578.162500000006</v>
      </c>
      <c r="BE37" s="296">
        <f t="shared" si="32"/>
        <v>92578.162500000006</v>
      </c>
      <c r="BF37" s="296">
        <f t="shared" si="32"/>
        <v>92578.162500000006</v>
      </c>
      <c r="BG37" s="296">
        <f t="shared" si="32"/>
        <v>92578.162500000006</v>
      </c>
      <c r="BH37" s="296">
        <f t="shared" si="32"/>
        <v>92578.162500000006</v>
      </c>
      <c r="BI37" s="296">
        <f t="shared" si="32"/>
        <v>92578.162500000006</v>
      </c>
      <c r="BJ37" s="296">
        <f t="shared" si="32"/>
        <v>92578.162500000006</v>
      </c>
      <c r="BK37" s="296">
        <f t="shared" si="32"/>
        <v>92578.162500000006</v>
      </c>
      <c r="BL37" s="296">
        <f t="shared" si="32"/>
        <v>92578.162500000006</v>
      </c>
      <c r="BM37" s="296">
        <f t="shared" si="32"/>
        <v>92578.162500000006</v>
      </c>
      <c r="BN37" s="296">
        <f t="shared" si="32"/>
        <v>92578.162500000006</v>
      </c>
      <c r="BO37" s="296">
        <f t="shared" si="32"/>
        <v>92578.162500000006</v>
      </c>
      <c r="BP37" s="296">
        <f t="shared" ref="BP37:CH37" si="33">SUM(BP23:BP36)</f>
        <v>92578.162500000006</v>
      </c>
      <c r="BQ37" s="296">
        <f t="shared" si="33"/>
        <v>92578.162500000006</v>
      </c>
      <c r="BR37" s="296">
        <f t="shared" si="33"/>
        <v>92578.162500000006</v>
      </c>
      <c r="BS37" s="296">
        <f t="shared" si="33"/>
        <v>92578.162500000006</v>
      </c>
      <c r="BT37" s="296">
        <f t="shared" si="33"/>
        <v>92578.162500000006</v>
      </c>
      <c r="BU37" s="296">
        <f t="shared" si="33"/>
        <v>92578.162500000006</v>
      </c>
      <c r="BV37" s="296">
        <f t="shared" si="33"/>
        <v>92578.162500000006</v>
      </c>
      <c r="BW37" s="296">
        <f t="shared" si="33"/>
        <v>92578.162500000006</v>
      </c>
      <c r="BX37" s="296">
        <f t="shared" si="33"/>
        <v>92578.162500000006</v>
      </c>
      <c r="BY37" s="296">
        <f t="shared" si="33"/>
        <v>92578.162500000006</v>
      </c>
      <c r="BZ37" s="296">
        <f t="shared" si="33"/>
        <v>92578.162500000006</v>
      </c>
      <c r="CA37" s="296">
        <f t="shared" si="33"/>
        <v>92578.162500000006</v>
      </c>
      <c r="CB37" s="296">
        <f t="shared" si="33"/>
        <v>92578.162500000006</v>
      </c>
      <c r="CC37" s="296">
        <f t="shared" si="33"/>
        <v>92578.162500000006</v>
      </c>
      <c r="CD37" s="296">
        <f t="shared" si="33"/>
        <v>92578.162500000006</v>
      </c>
      <c r="CE37" s="296">
        <f t="shared" si="33"/>
        <v>92578.162500000006</v>
      </c>
      <c r="CF37" s="296">
        <f t="shared" si="33"/>
        <v>92578.162500000006</v>
      </c>
      <c r="CG37" s="296">
        <f t="shared" si="33"/>
        <v>92578.162500000006</v>
      </c>
      <c r="CH37" s="299">
        <f t="shared" si="33"/>
        <v>92578.162500000006</v>
      </c>
    </row>
    <row r="38" spans="1:86" s="49" customFormat="1" x14ac:dyDescent="0.3">
      <c r="A38" s="8"/>
      <c r="B38" s="330"/>
      <c r="C38" s="9"/>
      <c r="D38" s="330"/>
      <c r="E38" s="9"/>
      <c r="F38" s="330"/>
      <c r="G38" s="330"/>
      <c r="H38" s="9"/>
      <c r="I38" s="330"/>
      <c r="J38" s="330"/>
      <c r="K38" s="9"/>
      <c r="L38" s="330"/>
      <c r="M38" s="330"/>
      <c r="N38" s="407" t="s">
        <v>147</v>
      </c>
      <c r="O38" s="406">
        <f>SUM(C5:N18)</f>
        <v>92578.162500000006</v>
      </c>
      <c r="P38" s="330"/>
      <c r="Q38" s="9"/>
      <c r="R38" s="330"/>
      <c r="S38" s="330"/>
      <c r="T38" s="9"/>
      <c r="U38" s="330"/>
      <c r="V38" s="330"/>
      <c r="W38" s="9"/>
      <c r="X38" s="330"/>
      <c r="Y38" s="330"/>
      <c r="Z38" s="9"/>
      <c r="AA38" s="330"/>
      <c r="AB38" s="330"/>
      <c r="AC38" s="9"/>
      <c r="AD38" s="330"/>
      <c r="AE38" s="330"/>
      <c r="AF38" s="9"/>
      <c r="AG38" s="330"/>
      <c r="AH38" s="330"/>
      <c r="AI38" s="9"/>
      <c r="AJ38" s="330"/>
      <c r="AK38" s="330"/>
      <c r="AL38" s="9"/>
      <c r="AM38" s="330"/>
      <c r="AN38" s="330"/>
      <c r="AO38" s="9"/>
      <c r="AP38" s="330"/>
      <c r="AQ38" s="330"/>
      <c r="AR38" s="9"/>
      <c r="AS38" s="330"/>
      <c r="AT38" s="330"/>
      <c r="AU38" s="9"/>
      <c r="AV38" s="330"/>
      <c r="AW38" s="330"/>
      <c r="AX38" s="9"/>
      <c r="AY38" s="330"/>
      <c r="AZ38" s="330"/>
      <c r="BA38" s="9"/>
      <c r="BB38" s="330"/>
      <c r="BC38" s="330"/>
      <c r="BD38" s="9"/>
      <c r="BE38" s="330"/>
      <c r="BF38" s="330"/>
      <c r="BG38" s="9"/>
      <c r="BH38" s="330"/>
      <c r="BI38" s="330"/>
      <c r="BJ38" s="9"/>
      <c r="BK38" s="330"/>
      <c r="BL38" s="330"/>
      <c r="BM38" s="9"/>
      <c r="BN38" s="330"/>
      <c r="BO38" s="330"/>
      <c r="BP38" s="9"/>
      <c r="BQ38" s="330"/>
      <c r="BR38" s="330"/>
      <c r="BS38" s="9"/>
      <c r="BT38" s="330"/>
      <c r="BU38" s="330"/>
      <c r="BV38" s="9"/>
      <c r="BW38" s="330"/>
      <c r="BX38" s="330"/>
      <c r="BY38" s="9"/>
      <c r="BZ38" s="330"/>
      <c r="CA38" s="330"/>
      <c r="CB38" s="9"/>
      <c r="CC38" s="330"/>
      <c r="CD38" s="330"/>
      <c r="CE38" s="9"/>
      <c r="CF38" s="330"/>
      <c r="CG38" s="330"/>
      <c r="CH38" s="153"/>
    </row>
    <row r="39" spans="1:86" s="49" customFormat="1" ht="15" thickBot="1" x14ac:dyDescent="0.35"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  <c r="BI39" s="152"/>
      <c r="BJ39" s="152"/>
      <c r="BK39" s="152"/>
      <c r="BL39" s="152"/>
      <c r="BM39" s="152"/>
      <c r="BN39" s="152"/>
      <c r="BO39" s="152"/>
      <c r="BP39" s="152"/>
      <c r="BQ39" s="152"/>
      <c r="BR39" s="152"/>
      <c r="BS39" s="152"/>
      <c r="BT39" s="152"/>
      <c r="BU39" s="152"/>
      <c r="BV39" s="152"/>
      <c r="BW39" s="152"/>
      <c r="BX39" s="152"/>
      <c r="BY39" s="152"/>
      <c r="BZ39" s="152"/>
      <c r="CA39" s="152"/>
      <c r="CB39" s="152"/>
      <c r="CC39" s="152"/>
      <c r="CD39" s="152"/>
      <c r="CE39" s="152"/>
      <c r="CF39" s="152"/>
      <c r="CG39" s="152"/>
      <c r="CH39" s="152"/>
    </row>
    <row r="40" spans="1:86" ht="15.6" x14ac:dyDescent="0.3">
      <c r="A40" s="547" t="s">
        <v>129</v>
      </c>
      <c r="B40" s="18" t="str">
        <f t="shared" ref="B40:B55" si="34">B22</f>
        <v>End Use</v>
      </c>
      <c r="C40" s="292">
        <v>43831</v>
      </c>
      <c r="D40" s="292">
        <v>43862</v>
      </c>
      <c r="E40" s="292">
        <v>43891</v>
      </c>
      <c r="F40" s="292">
        <v>43922</v>
      </c>
      <c r="G40" s="292">
        <v>43952</v>
      </c>
      <c r="H40" s="292">
        <v>43983</v>
      </c>
      <c r="I40" s="292">
        <v>44013</v>
      </c>
      <c r="J40" s="292">
        <v>44044</v>
      </c>
      <c r="K40" s="292">
        <v>44075</v>
      </c>
      <c r="L40" s="292">
        <v>44105</v>
      </c>
      <c r="M40" s="292">
        <v>44136</v>
      </c>
      <c r="N40" s="292">
        <v>44166</v>
      </c>
      <c r="O40" s="292">
        <v>44197</v>
      </c>
      <c r="P40" s="292">
        <v>44228</v>
      </c>
      <c r="Q40" s="292">
        <v>44256</v>
      </c>
      <c r="R40" s="292">
        <v>44287</v>
      </c>
      <c r="S40" s="292">
        <v>44317</v>
      </c>
      <c r="T40" s="292">
        <v>44348</v>
      </c>
      <c r="U40" s="292">
        <v>44378</v>
      </c>
      <c r="V40" s="292">
        <v>44409</v>
      </c>
      <c r="W40" s="292">
        <v>44440</v>
      </c>
      <c r="X40" s="292">
        <v>44470</v>
      </c>
      <c r="Y40" s="292">
        <v>44501</v>
      </c>
      <c r="Z40" s="292">
        <v>44531</v>
      </c>
      <c r="AA40" s="292">
        <v>44562</v>
      </c>
      <c r="AB40" s="292">
        <v>44593</v>
      </c>
      <c r="AC40" s="292">
        <v>44621</v>
      </c>
      <c r="AD40" s="292">
        <v>44652</v>
      </c>
      <c r="AE40" s="292">
        <v>44682</v>
      </c>
      <c r="AF40" s="292">
        <v>44713</v>
      </c>
      <c r="AG40" s="292">
        <v>44743</v>
      </c>
      <c r="AH40" s="292">
        <v>44774</v>
      </c>
      <c r="AI40" s="292">
        <v>44805</v>
      </c>
      <c r="AJ40" s="292">
        <v>44835</v>
      </c>
      <c r="AK40" s="292">
        <v>44866</v>
      </c>
      <c r="AL40" s="292">
        <v>44896</v>
      </c>
      <c r="AM40" s="292">
        <v>44927</v>
      </c>
      <c r="AN40" s="292">
        <v>44958</v>
      </c>
      <c r="AO40" s="292">
        <v>44986</v>
      </c>
      <c r="AP40" s="292">
        <v>45017</v>
      </c>
      <c r="AQ40" s="292">
        <v>45047</v>
      </c>
      <c r="AR40" s="292">
        <v>45078</v>
      </c>
      <c r="AS40" s="292">
        <v>45108</v>
      </c>
      <c r="AT40" s="292">
        <v>45139</v>
      </c>
      <c r="AU40" s="292">
        <v>45170</v>
      </c>
      <c r="AV40" s="292">
        <v>45200</v>
      </c>
      <c r="AW40" s="292">
        <v>45231</v>
      </c>
      <c r="AX40" s="292">
        <v>45261</v>
      </c>
      <c r="AY40" s="292">
        <v>45292</v>
      </c>
      <c r="AZ40" s="292">
        <v>45323</v>
      </c>
      <c r="BA40" s="292">
        <v>45352</v>
      </c>
      <c r="BB40" s="292">
        <v>45383</v>
      </c>
      <c r="BC40" s="292">
        <v>45413</v>
      </c>
      <c r="BD40" s="292">
        <v>45444</v>
      </c>
      <c r="BE40" s="292">
        <v>45474</v>
      </c>
      <c r="BF40" s="292">
        <v>45505</v>
      </c>
      <c r="BG40" s="292">
        <v>45536</v>
      </c>
      <c r="BH40" s="292">
        <v>45566</v>
      </c>
      <c r="BI40" s="292">
        <v>45597</v>
      </c>
      <c r="BJ40" s="292">
        <v>45627</v>
      </c>
      <c r="BK40" s="292">
        <v>45658</v>
      </c>
      <c r="BL40" s="292">
        <v>45689</v>
      </c>
      <c r="BM40" s="292">
        <v>45717</v>
      </c>
      <c r="BN40" s="292">
        <v>45748</v>
      </c>
      <c r="BO40" s="292">
        <v>45778</v>
      </c>
      <c r="BP40" s="292">
        <v>45809</v>
      </c>
      <c r="BQ40" s="292">
        <v>45839</v>
      </c>
      <c r="BR40" s="292">
        <v>45870</v>
      </c>
      <c r="BS40" s="292">
        <v>45901</v>
      </c>
      <c r="BT40" s="292">
        <v>45931</v>
      </c>
      <c r="BU40" s="292">
        <v>45962</v>
      </c>
      <c r="BV40" s="292">
        <v>45992</v>
      </c>
      <c r="BW40" s="292">
        <v>46023</v>
      </c>
      <c r="BX40" s="292">
        <v>46054</v>
      </c>
      <c r="BY40" s="292">
        <v>46082</v>
      </c>
      <c r="BZ40" s="292">
        <v>46113</v>
      </c>
      <c r="CA40" s="292">
        <v>46143</v>
      </c>
      <c r="CB40" s="292">
        <v>46174</v>
      </c>
      <c r="CC40" s="292">
        <v>46204</v>
      </c>
      <c r="CD40" s="292">
        <v>46235</v>
      </c>
      <c r="CE40" s="292">
        <v>46266</v>
      </c>
      <c r="CF40" s="292">
        <v>46296</v>
      </c>
      <c r="CG40" s="292">
        <v>46327</v>
      </c>
      <c r="CH40" s="293">
        <v>46357</v>
      </c>
    </row>
    <row r="41" spans="1:86" ht="15" customHeight="1" x14ac:dyDescent="0.3">
      <c r="A41" s="548"/>
      <c r="B41" s="11" t="str">
        <f t="shared" si="34"/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BS41" si="35">G41</f>
        <v>0</v>
      </c>
      <c r="I41" s="3">
        <f t="shared" si="35"/>
        <v>0</v>
      </c>
      <c r="J41" s="3">
        <f t="shared" si="35"/>
        <v>0</v>
      </c>
      <c r="K41" s="3">
        <f t="shared" si="35"/>
        <v>0</v>
      </c>
      <c r="L41" s="3">
        <f t="shared" si="35"/>
        <v>0</v>
      </c>
      <c r="M41" s="3">
        <f t="shared" si="35"/>
        <v>0</v>
      </c>
      <c r="N41" s="3">
        <f t="shared" si="35"/>
        <v>0</v>
      </c>
      <c r="O41" s="3">
        <f t="shared" si="35"/>
        <v>0</v>
      </c>
      <c r="P41" s="3">
        <f t="shared" si="35"/>
        <v>0</v>
      </c>
      <c r="Q41" s="3">
        <f t="shared" si="35"/>
        <v>0</v>
      </c>
      <c r="R41" s="3">
        <f t="shared" si="35"/>
        <v>0</v>
      </c>
      <c r="S41" s="3">
        <f t="shared" si="35"/>
        <v>0</v>
      </c>
      <c r="T41" s="3">
        <f t="shared" si="35"/>
        <v>0</v>
      </c>
      <c r="U41" s="3">
        <f t="shared" si="35"/>
        <v>0</v>
      </c>
      <c r="V41" s="3">
        <f t="shared" si="35"/>
        <v>0</v>
      </c>
      <c r="W41" s="3">
        <f t="shared" si="35"/>
        <v>0</v>
      </c>
      <c r="X41" s="3">
        <f t="shared" si="35"/>
        <v>0</v>
      </c>
      <c r="Y41" s="3">
        <f t="shared" si="35"/>
        <v>0</v>
      </c>
      <c r="Z41" s="3">
        <f t="shared" si="35"/>
        <v>0</v>
      </c>
      <c r="AA41" s="3">
        <f t="shared" si="35"/>
        <v>0</v>
      </c>
      <c r="AB41" s="3">
        <f t="shared" si="35"/>
        <v>0</v>
      </c>
      <c r="AC41" s="3">
        <f t="shared" si="35"/>
        <v>0</v>
      </c>
      <c r="AD41" s="3">
        <f t="shared" si="35"/>
        <v>0</v>
      </c>
      <c r="AE41" s="3">
        <f t="shared" si="35"/>
        <v>0</v>
      </c>
      <c r="AF41" s="3">
        <f t="shared" si="35"/>
        <v>0</v>
      </c>
      <c r="AG41" s="3">
        <f t="shared" si="35"/>
        <v>0</v>
      </c>
      <c r="AH41" s="3">
        <f t="shared" si="35"/>
        <v>0</v>
      </c>
      <c r="AI41" s="3">
        <f t="shared" si="35"/>
        <v>0</v>
      </c>
      <c r="AJ41" s="3">
        <f t="shared" si="35"/>
        <v>0</v>
      </c>
      <c r="AK41" s="3">
        <f t="shared" si="35"/>
        <v>0</v>
      </c>
      <c r="AL41" s="3">
        <f t="shared" si="35"/>
        <v>0</v>
      </c>
      <c r="AM41" s="3">
        <f t="shared" si="35"/>
        <v>0</v>
      </c>
      <c r="AN41" s="3">
        <f t="shared" si="35"/>
        <v>0</v>
      </c>
      <c r="AO41" s="3">
        <f t="shared" si="35"/>
        <v>0</v>
      </c>
      <c r="AP41" s="3">
        <f t="shared" si="35"/>
        <v>0</v>
      </c>
      <c r="AQ41" s="3">
        <f t="shared" si="35"/>
        <v>0</v>
      </c>
      <c r="AR41" s="3">
        <f t="shared" si="35"/>
        <v>0</v>
      </c>
      <c r="AS41" s="3">
        <f t="shared" si="35"/>
        <v>0</v>
      </c>
      <c r="AT41" s="3">
        <f t="shared" si="35"/>
        <v>0</v>
      </c>
      <c r="AU41" s="3">
        <f t="shared" si="35"/>
        <v>0</v>
      </c>
      <c r="AV41" s="3">
        <f t="shared" si="35"/>
        <v>0</v>
      </c>
      <c r="AW41" s="3">
        <f t="shared" si="35"/>
        <v>0</v>
      </c>
      <c r="AX41" s="3">
        <f t="shared" si="35"/>
        <v>0</v>
      </c>
      <c r="AY41" s="3">
        <f t="shared" si="35"/>
        <v>0</v>
      </c>
      <c r="AZ41" s="3">
        <f t="shared" si="35"/>
        <v>0</v>
      </c>
      <c r="BA41" s="3">
        <f t="shared" si="35"/>
        <v>0</v>
      </c>
      <c r="BB41" s="3">
        <f t="shared" si="35"/>
        <v>0</v>
      </c>
      <c r="BC41" s="3">
        <f t="shared" si="35"/>
        <v>0</v>
      </c>
      <c r="BD41" s="3">
        <f t="shared" si="35"/>
        <v>0</v>
      </c>
      <c r="BE41" s="3">
        <f t="shared" si="35"/>
        <v>0</v>
      </c>
      <c r="BF41" s="3">
        <f t="shared" si="35"/>
        <v>0</v>
      </c>
      <c r="BG41" s="3">
        <f t="shared" si="35"/>
        <v>0</v>
      </c>
      <c r="BH41" s="3">
        <f t="shared" si="35"/>
        <v>0</v>
      </c>
      <c r="BI41" s="3">
        <f t="shared" si="35"/>
        <v>0</v>
      </c>
      <c r="BJ41" s="3">
        <f t="shared" si="35"/>
        <v>0</v>
      </c>
      <c r="BK41" s="3">
        <f t="shared" si="35"/>
        <v>0</v>
      </c>
      <c r="BL41" s="3">
        <f t="shared" si="35"/>
        <v>0</v>
      </c>
      <c r="BM41" s="3">
        <f t="shared" si="35"/>
        <v>0</v>
      </c>
      <c r="BN41" s="3">
        <f t="shared" si="35"/>
        <v>0</v>
      </c>
      <c r="BO41" s="3">
        <f t="shared" si="35"/>
        <v>0</v>
      </c>
      <c r="BP41" s="3">
        <f t="shared" si="35"/>
        <v>0</v>
      </c>
      <c r="BQ41" s="3">
        <f t="shared" si="35"/>
        <v>0</v>
      </c>
      <c r="BR41" s="3">
        <f t="shared" si="35"/>
        <v>0</v>
      </c>
      <c r="BS41" s="3">
        <f t="shared" si="35"/>
        <v>0</v>
      </c>
      <c r="BT41" s="3">
        <f t="shared" ref="BT41:CH41" si="36">BS41</f>
        <v>0</v>
      </c>
      <c r="BU41" s="3">
        <f t="shared" si="36"/>
        <v>0</v>
      </c>
      <c r="BV41" s="3">
        <f t="shared" si="36"/>
        <v>0</v>
      </c>
      <c r="BW41" s="3">
        <f t="shared" si="36"/>
        <v>0</v>
      </c>
      <c r="BX41" s="3">
        <f t="shared" si="36"/>
        <v>0</v>
      </c>
      <c r="BY41" s="3">
        <f t="shared" si="36"/>
        <v>0</v>
      </c>
      <c r="BZ41" s="3">
        <f t="shared" si="36"/>
        <v>0</v>
      </c>
      <c r="CA41" s="3">
        <f t="shared" si="36"/>
        <v>0</v>
      </c>
      <c r="CB41" s="3">
        <f t="shared" si="36"/>
        <v>0</v>
      </c>
      <c r="CC41" s="3">
        <f t="shared" si="36"/>
        <v>0</v>
      </c>
      <c r="CD41" s="3">
        <f t="shared" si="36"/>
        <v>0</v>
      </c>
      <c r="CE41" s="3">
        <f t="shared" si="36"/>
        <v>0</v>
      </c>
      <c r="CF41" s="3">
        <f t="shared" si="36"/>
        <v>0</v>
      </c>
      <c r="CG41" s="3">
        <f t="shared" si="36"/>
        <v>0</v>
      </c>
      <c r="CH41" s="12">
        <f t="shared" si="36"/>
        <v>0</v>
      </c>
    </row>
    <row r="42" spans="1:86" x14ac:dyDescent="0.3">
      <c r="A42" s="548"/>
      <c r="B42" s="13" t="str">
        <f t="shared" si="34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BR42" si="37">F42</f>
        <v>0</v>
      </c>
      <c r="H42" s="3">
        <f t="shared" si="37"/>
        <v>0</v>
      </c>
      <c r="I42" s="3">
        <f t="shared" si="37"/>
        <v>0</v>
      </c>
      <c r="J42" s="3">
        <f t="shared" si="37"/>
        <v>0</v>
      </c>
      <c r="K42" s="3">
        <f t="shared" si="37"/>
        <v>0</v>
      </c>
      <c r="L42" s="3">
        <f t="shared" si="37"/>
        <v>0</v>
      </c>
      <c r="M42" s="3">
        <f t="shared" si="37"/>
        <v>0</v>
      </c>
      <c r="N42" s="3">
        <f t="shared" si="37"/>
        <v>0</v>
      </c>
      <c r="O42" s="3">
        <f t="shared" si="37"/>
        <v>0</v>
      </c>
      <c r="P42" s="3">
        <f t="shared" si="37"/>
        <v>0</v>
      </c>
      <c r="Q42" s="3">
        <f t="shared" si="37"/>
        <v>0</v>
      </c>
      <c r="R42" s="3">
        <f t="shared" si="37"/>
        <v>0</v>
      </c>
      <c r="S42" s="3">
        <f t="shared" si="37"/>
        <v>0</v>
      </c>
      <c r="T42" s="3">
        <f t="shared" si="37"/>
        <v>0</v>
      </c>
      <c r="U42" s="3">
        <f t="shared" si="37"/>
        <v>0</v>
      </c>
      <c r="V42" s="3">
        <f t="shared" si="37"/>
        <v>0</v>
      </c>
      <c r="W42" s="3">
        <f t="shared" si="37"/>
        <v>0</v>
      </c>
      <c r="X42" s="3">
        <f t="shared" si="37"/>
        <v>0</v>
      </c>
      <c r="Y42" s="3">
        <f t="shared" si="37"/>
        <v>0</v>
      </c>
      <c r="Z42" s="3">
        <f t="shared" si="37"/>
        <v>0</v>
      </c>
      <c r="AA42" s="3">
        <f t="shared" si="37"/>
        <v>0</v>
      </c>
      <c r="AB42" s="3">
        <f t="shared" si="37"/>
        <v>0</v>
      </c>
      <c r="AC42" s="3">
        <f t="shared" si="37"/>
        <v>0</v>
      </c>
      <c r="AD42" s="3">
        <f t="shared" si="37"/>
        <v>0</v>
      </c>
      <c r="AE42" s="3">
        <f t="shared" si="37"/>
        <v>0</v>
      </c>
      <c r="AF42" s="3">
        <f t="shared" si="37"/>
        <v>0</v>
      </c>
      <c r="AG42" s="3">
        <f t="shared" si="37"/>
        <v>0</v>
      </c>
      <c r="AH42" s="3">
        <f t="shared" si="37"/>
        <v>0</v>
      </c>
      <c r="AI42" s="3">
        <f t="shared" si="37"/>
        <v>0</v>
      </c>
      <c r="AJ42" s="3">
        <f t="shared" si="37"/>
        <v>0</v>
      </c>
      <c r="AK42" s="3">
        <f t="shared" si="37"/>
        <v>0</v>
      </c>
      <c r="AL42" s="3">
        <f t="shared" si="37"/>
        <v>0</v>
      </c>
      <c r="AM42" s="3">
        <f t="shared" si="37"/>
        <v>0</v>
      </c>
      <c r="AN42" s="3">
        <f t="shared" si="37"/>
        <v>0</v>
      </c>
      <c r="AO42" s="3">
        <f t="shared" si="37"/>
        <v>0</v>
      </c>
      <c r="AP42" s="3">
        <f t="shared" si="37"/>
        <v>0</v>
      </c>
      <c r="AQ42" s="3">
        <f t="shared" si="37"/>
        <v>0</v>
      </c>
      <c r="AR42" s="3">
        <f t="shared" si="37"/>
        <v>0</v>
      </c>
      <c r="AS42" s="3">
        <f t="shared" si="37"/>
        <v>0</v>
      </c>
      <c r="AT42" s="3">
        <f t="shared" si="37"/>
        <v>0</v>
      </c>
      <c r="AU42" s="3">
        <f t="shared" si="37"/>
        <v>0</v>
      </c>
      <c r="AV42" s="3">
        <f t="shared" si="37"/>
        <v>0</v>
      </c>
      <c r="AW42" s="3">
        <f t="shared" si="37"/>
        <v>0</v>
      </c>
      <c r="AX42" s="3">
        <f t="shared" si="37"/>
        <v>0</v>
      </c>
      <c r="AY42" s="3">
        <f t="shared" si="37"/>
        <v>0</v>
      </c>
      <c r="AZ42" s="3">
        <f t="shared" si="37"/>
        <v>0</v>
      </c>
      <c r="BA42" s="3">
        <f t="shared" si="37"/>
        <v>0</v>
      </c>
      <c r="BB42" s="3">
        <f t="shared" si="37"/>
        <v>0</v>
      </c>
      <c r="BC42" s="3">
        <f t="shared" si="37"/>
        <v>0</v>
      </c>
      <c r="BD42" s="3">
        <f t="shared" si="37"/>
        <v>0</v>
      </c>
      <c r="BE42" s="3">
        <f t="shared" si="37"/>
        <v>0</v>
      </c>
      <c r="BF42" s="3">
        <f t="shared" si="37"/>
        <v>0</v>
      </c>
      <c r="BG42" s="3">
        <f t="shared" si="37"/>
        <v>0</v>
      </c>
      <c r="BH42" s="3">
        <f t="shared" si="37"/>
        <v>0</v>
      </c>
      <c r="BI42" s="3">
        <f t="shared" si="37"/>
        <v>0</v>
      </c>
      <c r="BJ42" s="3">
        <f t="shared" si="37"/>
        <v>0</v>
      </c>
      <c r="BK42" s="3">
        <f t="shared" si="37"/>
        <v>0</v>
      </c>
      <c r="BL42" s="3">
        <f t="shared" si="37"/>
        <v>0</v>
      </c>
      <c r="BM42" s="3">
        <f t="shared" si="37"/>
        <v>0</v>
      </c>
      <c r="BN42" s="3">
        <f t="shared" si="37"/>
        <v>0</v>
      </c>
      <c r="BO42" s="3">
        <f t="shared" si="37"/>
        <v>0</v>
      </c>
      <c r="BP42" s="3">
        <f t="shared" si="37"/>
        <v>0</v>
      </c>
      <c r="BQ42" s="3">
        <f t="shared" si="37"/>
        <v>0</v>
      </c>
      <c r="BR42" s="3">
        <f t="shared" si="37"/>
        <v>0</v>
      </c>
      <c r="BS42" s="3">
        <f t="shared" ref="BS42:CH42" si="38">BR42</f>
        <v>0</v>
      </c>
      <c r="BT42" s="3">
        <f t="shared" si="38"/>
        <v>0</v>
      </c>
      <c r="BU42" s="3">
        <f t="shared" si="38"/>
        <v>0</v>
      </c>
      <c r="BV42" s="3">
        <f t="shared" si="38"/>
        <v>0</v>
      </c>
      <c r="BW42" s="3">
        <f t="shared" si="38"/>
        <v>0</v>
      </c>
      <c r="BX42" s="3">
        <f t="shared" si="38"/>
        <v>0</v>
      </c>
      <c r="BY42" s="3">
        <f t="shared" si="38"/>
        <v>0</v>
      </c>
      <c r="BZ42" s="3">
        <f t="shared" si="38"/>
        <v>0</v>
      </c>
      <c r="CA42" s="3">
        <f t="shared" si="38"/>
        <v>0</v>
      </c>
      <c r="CB42" s="3">
        <f t="shared" si="38"/>
        <v>0</v>
      </c>
      <c r="CC42" s="3">
        <f t="shared" si="38"/>
        <v>0</v>
      </c>
      <c r="CD42" s="3">
        <f t="shared" si="38"/>
        <v>0</v>
      </c>
      <c r="CE42" s="3">
        <f t="shared" si="38"/>
        <v>0</v>
      </c>
      <c r="CF42" s="3">
        <f t="shared" si="38"/>
        <v>0</v>
      </c>
      <c r="CG42" s="3">
        <f t="shared" si="38"/>
        <v>0</v>
      </c>
      <c r="CH42" s="12">
        <f t="shared" si="38"/>
        <v>0</v>
      </c>
    </row>
    <row r="43" spans="1:86" x14ac:dyDescent="0.3">
      <c r="A43" s="548"/>
      <c r="B43" s="11" t="str">
        <f t="shared" si="34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BR43" si="39">F43</f>
        <v>0</v>
      </c>
      <c r="H43" s="3">
        <f t="shared" si="39"/>
        <v>0</v>
      </c>
      <c r="I43" s="3">
        <f t="shared" si="39"/>
        <v>0</v>
      </c>
      <c r="J43" s="3">
        <f t="shared" si="39"/>
        <v>0</v>
      </c>
      <c r="K43" s="3">
        <f t="shared" si="39"/>
        <v>0</v>
      </c>
      <c r="L43" s="3">
        <f t="shared" si="39"/>
        <v>0</v>
      </c>
      <c r="M43" s="3">
        <f t="shared" si="39"/>
        <v>0</v>
      </c>
      <c r="N43" s="3">
        <f t="shared" si="39"/>
        <v>0</v>
      </c>
      <c r="O43" s="3">
        <f t="shared" si="39"/>
        <v>0</v>
      </c>
      <c r="P43" s="3">
        <f t="shared" si="39"/>
        <v>0</v>
      </c>
      <c r="Q43" s="3">
        <f t="shared" si="39"/>
        <v>0</v>
      </c>
      <c r="R43" s="3">
        <f t="shared" si="39"/>
        <v>0</v>
      </c>
      <c r="S43" s="3">
        <f t="shared" si="39"/>
        <v>0</v>
      </c>
      <c r="T43" s="3">
        <f t="shared" si="39"/>
        <v>0</v>
      </c>
      <c r="U43" s="3">
        <f t="shared" si="39"/>
        <v>0</v>
      </c>
      <c r="V43" s="3">
        <f t="shared" si="39"/>
        <v>0</v>
      </c>
      <c r="W43" s="3">
        <f t="shared" si="39"/>
        <v>0</v>
      </c>
      <c r="X43" s="3">
        <f t="shared" si="39"/>
        <v>0</v>
      </c>
      <c r="Y43" s="3">
        <f t="shared" si="39"/>
        <v>0</v>
      </c>
      <c r="Z43" s="3">
        <f t="shared" si="39"/>
        <v>0</v>
      </c>
      <c r="AA43" s="3">
        <f t="shared" si="39"/>
        <v>0</v>
      </c>
      <c r="AB43" s="3">
        <f t="shared" si="39"/>
        <v>0</v>
      </c>
      <c r="AC43" s="3">
        <f t="shared" si="39"/>
        <v>0</v>
      </c>
      <c r="AD43" s="3">
        <f t="shared" si="39"/>
        <v>0</v>
      </c>
      <c r="AE43" s="3">
        <f t="shared" si="39"/>
        <v>0</v>
      </c>
      <c r="AF43" s="3">
        <f t="shared" si="39"/>
        <v>0</v>
      </c>
      <c r="AG43" s="3">
        <f t="shared" si="39"/>
        <v>0</v>
      </c>
      <c r="AH43" s="3">
        <f t="shared" si="39"/>
        <v>0</v>
      </c>
      <c r="AI43" s="3">
        <f t="shared" si="39"/>
        <v>0</v>
      </c>
      <c r="AJ43" s="3">
        <f t="shared" si="39"/>
        <v>0</v>
      </c>
      <c r="AK43" s="3">
        <f t="shared" si="39"/>
        <v>0</v>
      </c>
      <c r="AL43" s="3">
        <f t="shared" si="39"/>
        <v>0</v>
      </c>
      <c r="AM43" s="3">
        <f t="shared" si="39"/>
        <v>0</v>
      </c>
      <c r="AN43" s="3">
        <f t="shared" si="39"/>
        <v>0</v>
      </c>
      <c r="AO43" s="3">
        <f t="shared" si="39"/>
        <v>0</v>
      </c>
      <c r="AP43" s="3">
        <f t="shared" si="39"/>
        <v>0</v>
      </c>
      <c r="AQ43" s="3">
        <f t="shared" si="39"/>
        <v>0</v>
      </c>
      <c r="AR43" s="3">
        <f t="shared" si="39"/>
        <v>0</v>
      </c>
      <c r="AS43" s="3">
        <f t="shared" si="39"/>
        <v>0</v>
      </c>
      <c r="AT43" s="3">
        <f t="shared" si="39"/>
        <v>0</v>
      </c>
      <c r="AU43" s="3">
        <f t="shared" si="39"/>
        <v>0</v>
      </c>
      <c r="AV43" s="3">
        <f t="shared" si="39"/>
        <v>0</v>
      </c>
      <c r="AW43" s="3">
        <f t="shared" si="39"/>
        <v>0</v>
      </c>
      <c r="AX43" s="3">
        <f t="shared" si="39"/>
        <v>0</v>
      </c>
      <c r="AY43" s="3">
        <f t="shared" si="39"/>
        <v>0</v>
      </c>
      <c r="AZ43" s="3">
        <f t="shared" si="39"/>
        <v>0</v>
      </c>
      <c r="BA43" s="3">
        <f t="shared" si="39"/>
        <v>0</v>
      </c>
      <c r="BB43" s="3">
        <f t="shared" si="39"/>
        <v>0</v>
      </c>
      <c r="BC43" s="3">
        <f t="shared" si="39"/>
        <v>0</v>
      </c>
      <c r="BD43" s="3">
        <f t="shared" si="39"/>
        <v>0</v>
      </c>
      <c r="BE43" s="3">
        <f t="shared" si="39"/>
        <v>0</v>
      </c>
      <c r="BF43" s="3">
        <f t="shared" si="39"/>
        <v>0</v>
      </c>
      <c r="BG43" s="3">
        <f t="shared" si="39"/>
        <v>0</v>
      </c>
      <c r="BH43" s="3">
        <f t="shared" si="39"/>
        <v>0</v>
      </c>
      <c r="BI43" s="3">
        <f t="shared" si="39"/>
        <v>0</v>
      </c>
      <c r="BJ43" s="3">
        <f t="shared" si="39"/>
        <v>0</v>
      </c>
      <c r="BK43" s="3">
        <f t="shared" si="39"/>
        <v>0</v>
      </c>
      <c r="BL43" s="3">
        <f t="shared" si="39"/>
        <v>0</v>
      </c>
      <c r="BM43" s="3">
        <f t="shared" si="39"/>
        <v>0</v>
      </c>
      <c r="BN43" s="3">
        <f t="shared" si="39"/>
        <v>0</v>
      </c>
      <c r="BO43" s="3">
        <f t="shared" si="39"/>
        <v>0</v>
      </c>
      <c r="BP43" s="3">
        <f t="shared" si="39"/>
        <v>0</v>
      </c>
      <c r="BQ43" s="3">
        <f t="shared" si="39"/>
        <v>0</v>
      </c>
      <c r="BR43" s="3">
        <f t="shared" si="39"/>
        <v>0</v>
      </c>
      <c r="BS43" s="3">
        <f t="shared" ref="BS43:CH43" si="40">BR43</f>
        <v>0</v>
      </c>
      <c r="BT43" s="3">
        <f t="shared" si="40"/>
        <v>0</v>
      </c>
      <c r="BU43" s="3">
        <f t="shared" si="40"/>
        <v>0</v>
      </c>
      <c r="BV43" s="3">
        <f t="shared" si="40"/>
        <v>0</v>
      </c>
      <c r="BW43" s="3">
        <f t="shared" si="40"/>
        <v>0</v>
      </c>
      <c r="BX43" s="3">
        <f t="shared" si="40"/>
        <v>0</v>
      </c>
      <c r="BY43" s="3">
        <f t="shared" si="40"/>
        <v>0</v>
      </c>
      <c r="BZ43" s="3">
        <f t="shared" si="40"/>
        <v>0</v>
      </c>
      <c r="CA43" s="3">
        <f t="shared" si="40"/>
        <v>0</v>
      </c>
      <c r="CB43" s="3">
        <f t="shared" si="40"/>
        <v>0</v>
      </c>
      <c r="CC43" s="3">
        <f t="shared" si="40"/>
        <v>0</v>
      </c>
      <c r="CD43" s="3">
        <f t="shared" si="40"/>
        <v>0</v>
      </c>
      <c r="CE43" s="3">
        <f t="shared" si="40"/>
        <v>0</v>
      </c>
      <c r="CF43" s="3">
        <f t="shared" si="40"/>
        <v>0</v>
      </c>
      <c r="CG43" s="3">
        <f t="shared" si="40"/>
        <v>0</v>
      </c>
      <c r="CH43" s="12">
        <f t="shared" si="40"/>
        <v>0</v>
      </c>
    </row>
    <row r="44" spans="1:86" x14ac:dyDescent="0.3">
      <c r="A44" s="548"/>
      <c r="B44" s="11" t="str">
        <f t="shared" si="34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BR44" si="41">F44</f>
        <v>0</v>
      </c>
      <c r="H44" s="3">
        <f t="shared" si="41"/>
        <v>0</v>
      </c>
      <c r="I44" s="3">
        <f t="shared" si="41"/>
        <v>0</v>
      </c>
      <c r="J44" s="3">
        <f t="shared" si="41"/>
        <v>0</v>
      </c>
      <c r="K44" s="3">
        <f t="shared" si="41"/>
        <v>0</v>
      </c>
      <c r="L44" s="3">
        <f t="shared" si="41"/>
        <v>0</v>
      </c>
      <c r="M44" s="3">
        <f t="shared" si="41"/>
        <v>0</v>
      </c>
      <c r="N44" s="3">
        <f t="shared" si="41"/>
        <v>0</v>
      </c>
      <c r="O44" s="3">
        <f t="shared" si="41"/>
        <v>0</v>
      </c>
      <c r="P44" s="3">
        <f t="shared" si="41"/>
        <v>0</v>
      </c>
      <c r="Q44" s="3">
        <f t="shared" si="41"/>
        <v>0</v>
      </c>
      <c r="R44" s="3">
        <f t="shared" si="41"/>
        <v>0</v>
      </c>
      <c r="S44" s="3">
        <f t="shared" si="41"/>
        <v>0</v>
      </c>
      <c r="T44" s="3">
        <f t="shared" si="41"/>
        <v>0</v>
      </c>
      <c r="U44" s="3">
        <f t="shared" si="41"/>
        <v>0</v>
      </c>
      <c r="V44" s="3">
        <f t="shared" si="41"/>
        <v>0</v>
      </c>
      <c r="W44" s="3">
        <f t="shared" si="41"/>
        <v>0</v>
      </c>
      <c r="X44" s="3">
        <f t="shared" si="41"/>
        <v>0</v>
      </c>
      <c r="Y44" s="3">
        <f t="shared" si="41"/>
        <v>0</v>
      </c>
      <c r="Z44" s="3">
        <f t="shared" si="41"/>
        <v>0</v>
      </c>
      <c r="AA44" s="3">
        <f t="shared" si="41"/>
        <v>0</v>
      </c>
      <c r="AB44" s="3">
        <f t="shared" si="41"/>
        <v>0</v>
      </c>
      <c r="AC44" s="3">
        <f t="shared" si="41"/>
        <v>0</v>
      </c>
      <c r="AD44" s="3">
        <f t="shared" si="41"/>
        <v>0</v>
      </c>
      <c r="AE44" s="3">
        <f t="shared" si="41"/>
        <v>0</v>
      </c>
      <c r="AF44" s="3">
        <f t="shared" si="41"/>
        <v>0</v>
      </c>
      <c r="AG44" s="3">
        <f t="shared" si="41"/>
        <v>0</v>
      </c>
      <c r="AH44" s="3">
        <f t="shared" si="41"/>
        <v>0</v>
      </c>
      <c r="AI44" s="3">
        <f t="shared" si="41"/>
        <v>0</v>
      </c>
      <c r="AJ44" s="3">
        <f t="shared" si="41"/>
        <v>0</v>
      </c>
      <c r="AK44" s="3">
        <f t="shared" si="41"/>
        <v>0</v>
      </c>
      <c r="AL44" s="3">
        <f t="shared" si="41"/>
        <v>0</v>
      </c>
      <c r="AM44" s="3">
        <f t="shared" si="41"/>
        <v>0</v>
      </c>
      <c r="AN44" s="3">
        <f t="shared" si="41"/>
        <v>0</v>
      </c>
      <c r="AO44" s="3">
        <f t="shared" si="41"/>
        <v>0</v>
      </c>
      <c r="AP44" s="3">
        <f t="shared" si="41"/>
        <v>0</v>
      </c>
      <c r="AQ44" s="3">
        <f t="shared" si="41"/>
        <v>0</v>
      </c>
      <c r="AR44" s="3">
        <f t="shared" si="41"/>
        <v>0</v>
      </c>
      <c r="AS44" s="3">
        <f t="shared" si="41"/>
        <v>0</v>
      </c>
      <c r="AT44" s="3">
        <f t="shared" si="41"/>
        <v>0</v>
      </c>
      <c r="AU44" s="3">
        <f t="shared" si="41"/>
        <v>0</v>
      </c>
      <c r="AV44" s="3">
        <f t="shared" si="41"/>
        <v>0</v>
      </c>
      <c r="AW44" s="3">
        <f t="shared" si="41"/>
        <v>0</v>
      </c>
      <c r="AX44" s="3">
        <f t="shared" si="41"/>
        <v>0</v>
      </c>
      <c r="AY44" s="3">
        <f t="shared" si="41"/>
        <v>0</v>
      </c>
      <c r="AZ44" s="3">
        <f t="shared" si="41"/>
        <v>0</v>
      </c>
      <c r="BA44" s="3">
        <f t="shared" si="41"/>
        <v>0</v>
      </c>
      <c r="BB44" s="3">
        <f t="shared" si="41"/>
        <v>0</v>
      </c>
      <c r="BC44" s="3">
        <f t="shared" si="41"/>
        <v>0</v>
      </c>
      <c r="BD44" s="3">
        <f t="shared" si="41"/>
        <v>0</v>
      </c>
      <c r="BE44" s="3">
        <f t="shared" si="41"/>
        <v>0</v>
      </c>
      <c r="BF44" s="3">
        <f t="shared" si="41"/>
        <v>0</v>
      </c>
      <c r="BG44" s="3">
        <f t="shared" si="41"/>
        <v>0</v>
      </c>
      <c r="BH44" s="3">
        <f t="shared" si="41"/>
        <v>0</v>
      </c>
      <c r="BI44" s="3">
        <f t="shared" si="41"/>
        <v>0</v>
      </c>
      <c r="BJ44" s="3">
        <f t="shared" si="41"/>
        <v>0</v>
      </c>
      <c r="BK44" s="3">
        <f t="shared" si="41"/>
        <v>0</v>
      </c>
      <c r="BL44" s="3">
        <f t="shared" si="41"/>
        <v>0</v>
      </c>
      <c r="BM44" s="3">
        <f t="shared" si="41"/>
        <v>0</v>
      </c>
      <c r="BN44" s="3">
        <f t="shared" si="41"/>
        <v>0</v>
      </c>
      <c r="BO44" s="3">
        <f t="shared" si="41"/>
        <v>0</v>
      </c>
      <c r="BP44" s="3">
        <f t="shared" si="41"/>
        <v>0</v>
      </c>
      <c r="BQ44" s="3">
        <f t="shared" si="41"/>
        <v>0</v>
      </c>
      <c r="BR44" s="3">
        <f t="shared" si="41"/>
        <v>0</v>
      </c>
      <c r="BS44" s="3">
        <f t="shared" ref="BS44:CH44" si="42">BR44</f>
        <v>0</v>
      </c>
      <c r="BT44" s="3">
        <f t="shared" si="42"/>
        <v>0</v>
      </c>
      <c r="BU44" s="3">
        <f t="shared" si="42"/>
        <v>0</v>
      </c>
      <c r="BV44" s="3">
        <f t="shared" si="42"/>
        <v>0</v>
      </c>
      <c r="BW44" s="3">
        <f t="shared" si="42"/>
        <v>0</v>
      </c>
      <c r="BX44" s="3">
        <f t="shared" si="42"/>
        <v>0</v>
      </c>
      <c r="BY44" s="3">
        <f t="shared" si="42"/>
        <v>0</v>
      </c>
      <c r="BZ44" s="3">
        <f t="shared" si="42"/>
        <v>0</v>
      </c>
      <c r="CA44" s="3">
        <f t="shared" si="42"/>
        <v>0</v>
      </c>
      <c r="CB44" s="3">
        <f t="shared" si="42"/>
        <v>0</v>
      </c>
      <c r="CC44" s="3">
        <f t="shared" si="42"/>
        <v>0</v>
      </c>
      <c r="CD44" s="3">
        <f t="shared" si="42"/>
        <v>0</v>
      </c>
      <c r="CE44" s="3">
        <f t="shared" si="42"/>
        <v>0</v>
      </c>
      <c r="CF44" s="3">
        <f t="shared" si="42"/>
        <v>0</v>
      </c>
      <c r="CG44" s="3">
        <f t="shared" si="42"/>
        <v>0</v>
      </c>
      <c r="CH44" s="12">
        <f t="shared" si="42"/>
        <v>0</v>
      </c>
    </row>
    <row r="45" spans="1:86" x14ac:dyDescent="0.3">
      <c r="A45" s="548"/>
      <c r="B45" s="13" t="str">
        <f t="shared" si="34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BR45" si="43">F45</f>
        <v>0</v>
      </c>
      <c r="H45" s="3">
        <f t="shared" si="43"/>
        <v>0</v>
      </c>
      <c r="I45" s="3">
        <f t="shared" si="43"/>
        <v>0</v>
      </c>
      <c r="J45" s="3">
        <f t="shared" si="43"/>
        <v>0</v>
      </c>
      <c r="K45" s="3">
        <f t="shared" si="43"/>
        <v>0</v>
      </c>
      <c r="L45" s="3">
        <f t="shared" si="43"/>
        <v>0</v>
      </c>
      <c r="M45" s="3">
        <f t="shared" si="43"/>
        <v>0</v>
      </c>
      <c r="N45" s="3">
        <f t="shared" si="43"/>
        <v>0</v>
      </c>
      <c r="O45" s="3">
        <f t="shared" si="43"/>
        <v>0</v>
      </c>
      <c r="P45" s="3">
        <f t="shared" si="43"/>
        <v>0</v>
      </c>
      <c r="Q45" s="3">
        <f t="shared" si="43"/>
        <v>0</v>
      </c>
      <c r="R45" s="3">
        <f t="shared" si="43"/>
        <v>0</v>
      </c>
      <c r="S45" s="3">
        <f t="shared" si="43"/>
        <v>0</v>
      </c>
      <c r="T45" s="3">
        <f t="shared" si="43"/>
        <v>0</v>
      </c>
      <c r="U45" s="3">
        <f t="shared" si="43"/>
        <v>0</v>
      </c>
      <c r="V45" s="3">
        <f t="shared" si="43"/>
        <v>0</v>
      </c>
      <c r="W45" s="3">
        <f t="shared" si="43"/>
        <v>0</v>
      </c>
      <c r="X45" s="3">
        <f t="shared" si="43"/>
        <v>0</v>
      </c>
      <c r="Y45" s="3">
        <f t="shared" si="43"/>
        <v>0</v>
      </c>
      <c r="Z45" s="3">
        <f t="shared" si="43"/>
        <v>0</v>
      </c>
      <c r="AA45" s="3">
        <f t="shared" si="43"/>
        <v>0</v>
      </c>
      <c r="AB45" s="3">
        <f t="shared" si="43"/>
        <v>0</v>
      </c>
      <c r="AC45" s="3">
        <f t="shared" si="43"/>
        <v>0</v>
      </c>
      <c r="AD45" s="3">
        <f t="shared" si="43"/>
        <v>0</v>
      </c>
      <c r="AE45" s="3">
        <f t="shared" si="43"/>
        <v>0</v>
      </c>
      <c r="AF45" s="3">
        <f t="shared" si="43"/>
        <v>0</v>
      </c>
      <c r="AG45" s="3">
        <f t="shared" si="43"/>
        <v>0</v>
      </c>
      <c r="AH45" s="3">
        <f t="shared" si="43"/>
        <v>0</v>
      </c>
      <c r="AI45" s="3">
        <f t="shared" si="43"/>
        <v>0</v>
      </c>
      <c r="AJ45" s="3">
        <f t="shared" si="43"/>
        <v>0</v>
      </c>
      <c r="AK45" s="3">
        <f t="shared" si="43"/>
        <v>0</v>
      </c>
      <c r="AL45" s="3">
        <f t="shared" si="43"/>
        <v>0</v>
      </c>
      <c r="AM45" s="3">
        <f t="shared" si="43"/>
        <v>0</v>
      </c>
      <c r="AN45" s="3">
        <f t="shared" si="43"/>
        <v>0</v>
      </c>
      <c r="AO45" s="3">
        <f t="shared" si="43"/>
        <v>0</v>
      </c>
      <c r="AP45" s="3">
        <f t="shared" si="43"/>
        <v>0</v>
      </c>
      <c r="AQ45" s="3">
        <f t="shared" si="43"/>
        <v>0</v>
      </c>
      <c r="AR45" s="3">
        <f t="shared" si="43"/>
        <v>0</v>
      </c>
      <c r="AS45" s="3">
        <f t="shared" si="43"/>
        <v>0</v>
      </c>
      <c r="AT45" s="3">
        <f t="shared" si="43"/>
        <v>0</v>
      </c>
      <c r="AU45" s="3">
        <f t="shared" si="43"/>
        <v>0</v>
      </c>
      <c r="AV45" s="3">
        <f t="shared" si="43"/>
        <v>0</v>
      </c>
      <c r="AW45" s="3">
        <f t="shared" si="43"/>
        <v>0</v>
      </c>
      <c r="AX45" s="3">
        <f t="shared" si="43"/>
        <v>0</v>
      </c>
      <c r="AY45" s="3">
        <f t="shared" si="43"/>
        <v>0</v>
      </c>
      <c r="AZ45" s="3">
        <f t="shared" si="43"/>
        <v>0</v>
      </c>
      <c r="BA45" s="3">
        <f t="shared" si="43"/>
        <v>0</v>
      </c>
      <c r="BB45" s="3">
        <f t="shared" si="43"/>
        <v>0</v>
      </c>
      <c r="BC45" s="3">
        <f t="shared" si="43"/>
        <v>0</v>
      </c>
      <c r="BD45" s="3">
        <f t="shared" si="43"/>
        <v>0</v>
      </c>
      <c r="BE45" s="3">
        <f t="shared" si="43"/>
        <v>0</v>
      </c>
      <c r="BF45" s="3">
        <f t="shared" si="43"/>
        <v>0</v>
      </c>
      <c r="BG45" s="3">
        <f t="shared" si="43"/>
        <v>0</v>
      </c>
      <c r="BH45" s="3">
        <f t="shared" si="43"/>
        <v>0</v>
      </c>
      <c r="BI45" s="3">
        <f t="shared" si="43"/>
        <v>0</v>
      </c>
      <c r="BJ45" s="3">
        <f t="shared" si="43"/>
        <v>0</v>
      </c>
      <c r="BK45" s="3">
        <f t="shared" si="43"/>
        <v>0</v>
      </c>
      <c r="BL45" s="3">
        <f t="shared" si="43"/>
        <v>0</v>
      </c>
      <c r="BM45" s="3">
        <f t="shared" si="43"/>
        <v>0</v>
      </c>
      <c r="BN45" s="3">
        <f t="shared" si="43"/>
        <v>0</v>
      </c>
      <c r="BO45" s="3">
        <f t="shared" si="43"/>
        <v>0</v>
      </c>
      <c r="BP45" s="3">
        <f t="shared" si="43"/>
        <v>0</v>
      </c>
      <c r="BQ45" s="3">
        <f t="shared" si="43"/>
        <v>0</v>
      </c>
      <c r="BR45" s="3">
        <f t="shared" si="43"/>
        <v>0</v>
      </c>
      <c r="BS45" s="3">
        <f t="shared" ref="BS45:CH45" si="44">BR45</f>
        <v>0</v>
      </c>
      <c r="BT45" s="3">
        <f t="shared" si="44"/>
        <v>0</v>
      </c>
      <c r="BU45" s="3">
        <f t="shared" si="44"/>
        <v>0</v>
      </c>
      <c r="BV45" s="3">
        <f t="shared" si="44"/>
        <v>0</v>
      </c>
      <c r="BW45" s="3">
        <f t="shared" si="44"/>
        <v>0</v>
      </c>
      <c r="BX45" s="3">
        <f t="shared" si="44"/>
        <v>0</v>
      </c>
      <c r="BY45" s="3">
        <f t="shared" si="44"/>
        <v>0</v>
      </c>
      <c r="BZ45" s="3">
        <f t="shared" si="44"/>
        <v>0</v>
      </c>
      <c r="CA45" s="3">
        <f t="shared" si="44"/>
        <v>0</v>
      </c>
      <c r="CB45" s="3">
        <f t="shared" si="44"/>
        <v>0</v>
      </c>
      <c r="CC45" s="3">
        <f t="shared" si="44"/>
        <v>0</v>
      </c>
      <c r="CD45" s="3">
        <f t="shared" si="44"/>
        <v>0</v>
      </c>
      <c r="CE45" s="3">
        <f t="shared" si="44"/>
        <v>0</v>
      </c>
      <c r="CF45" s="3">
        <f t="shared" si="44"/>
        <v>0</v>
      </c>
      <c r="CG45" s="3">
        <f t="shared" si="44"/>
        <v>0</v>
      </c>
      <c r="CH45" s="12">
        <f t="shared" si="44"/>
        <v>0</v>
      </c>
    </row>
    <row r="46" spans="1:86" x14ac:dyDescent="0.3">
      <c r="A46" s="548"/>
      <c r="B46" s="11" t="str">
        <f t="shared" si="34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BR46" si="45">F46</f>
        <v>0</v>
      </c>
      <c r="H46" s="3">
        <f t="shared" si="45"/>
        <v>0</v>
      </c>
      <c r="I46" s="3">
        <f t="shared" si="45"/>
        <v>0</v>
      </c>
      <c r="J46" s="3">
        <f t="shared" si="45"/>
        <v>0</v>
      </c>
      <c r="K46" s="3">
        <f t="shared" si="45"/>
        <v>0</v>
      </c>
      <c r="L46" s="3">
        <f t="shared" si="45"/>
        <v>0</v>
      </c>
      <c r="M46" s="3">
        <f t="shared" si="45"/>
        <v>0</v>
      </c>
      <c r="N46" s="3">
        <f t="shared" si="45"/>
        <v>0</v>
      </c>
      <c r="O46" s="3">
        <f t="shared" si="45"/>
        <v>0</v>
      </c>
      <c r="P46" s="3">
        <f t="shared" si="45"/>
        <v>0</v>
      </c>
      <c r="Q46" s="3">
        <f t="shared" si="45"/>
        <v>0</v>
      </c>
      <c r="R46" s="3">
        <f t="shared" si="45"/>
        <v>0</v>
      </c>
      <c r="S46" s="3">
        <f t="shared" si="45"/>
        <v>0</v>
      </c>
      <c r="T46" s="3">
        <f t="shared" si="45"/>
        <v>0</v>
      </c>
      <c r="U46" s="3">
        <f t="shared" si="45"/>
        <v>0</v>
      </c>
      <c r="V46" s="3">
        <f t="shared" si="45"/>
        <v>0</v>
      </c>
      <c r="W46" s="3">
        <f t="shared" si="45"/>
        <v>0</v>
      </c>
      <c r="X46" s="3">
        <f t="shared" si="45"/>
        <v>0</v>
      </c>
      <c r="Y46" s="3">
        <f t="shared" si="45"/>
        <v>0</v>
      </c>
      <c r="Z46" s="3">
        <f t="shared" si="45"/>
        <v>0</v>
      </c>
      <c r="AA46" s="3">
        <f t="shared" si="45"/>
        <v>0</v>
      </c>
      <c r="AB46" s="3">
        <f t="shared" si="45"/>
        <v>0</v>
      </c>
      <c r="AC46" s="3">
        <f t="shared" si="45"/>
        <v>0</v>
      </c>
      <c r="AD46" s="3">
        <f t="shared" si="45"/>
        <v>0</v>
      </c>
      <c r="AE46" s="3">
        <f t="shared" si="45"/>
        <v>0</v>
      </c>
      <c r="AF46" s="3">
        <f t="shared" si="45"/>
        <v>0</v>
      </c>
      <c r="AG46" s="3">
        <f t="shared" si="45"/>
        <v>0</v>
      </c>
      <c r="AH46" s="3">
        <f t="shared" si="45"/>
        <v>0</v>
      </c>
      <c r="AI46" s="3">
        <f t="shared" si="45"/>
        <v>0</v>
      </c>
      <c r="AJ46" s="3">
        <f t="shared" si="45"/>
        <v>0</v>
      </c>
      <c r="AK46" s="3">
        <f t="shared" si="45"/>
        <v>0</v>
      </c>
      <c r="AL46" s="3">
        <f t="shared" si="45"/>
        <v>0</v>
      </c>
      <c r="AM46" s="3">
        <f t="shared" si="45"/>
        <v>0</v>
      </c>
      <c r="AN46" s="3">
        <f t="shared" si="45"/>
        <v>0</v>
      </c>
      <c r="AO46" s="3">
        <f t="shared" si="45"/>
        <v>0</v>
      </c>
      <c r="AP46" s="3">
        <f t="shared" si="45"/>
        <v>0</v>
      </c>
      <c r="AQ46" s="3">
        <f t="shared" si="45"/>
        <v>0</v>
      </c>
      <c r="AR46" s="3">
        <f t="shared" si="45"/>
        <v>0</v>
      </c>
      <c r="AS46" s="3">
        <f t="shared" si="45"/>
        <v>0</v>
      </c>
      <c r="AT46" s="3">
        <f t="shared" si="45"/>
        <v>0</v>
      </c>
      <c r="AU46" s="3">
        <f t="shared" si="45"/>
        <v>0</v>
      </c>
      <c r="AV46" s="3">
        <f t="shared" si="45"/>
        <v>0</v>
      </c>
      <c r="AW46" s="3">
        <f t="shared" si="45"/>
        <v>0</v>
      </c>
      <c r="AX46" s="3">
        <f t="shared" si="45"/>
        <v>0</v>
      </c>
      <c r="AY46" s="3">
        <f t="shared" si="45"/>
        <v>0</v>
      </c>
      <c r="AZ46" s="3">
        <f t="shared" si="45"/>
        <v>0</v>
      </c>
      <c r="BA46" s="3">
        <f t="shared" si="45"/>
        <v>0</v>
      </c>
      <c r="BB46" s="3">
        <f t="shared" si="45"/>
        <v>0</v>
      </c>
      <c r="BC46" s="3">
        <f t="shared" si="45"/>
        <v>0</v>
      </c>
      <c r="BD46" s="3">
        <f t="shared" si="45"/>
        <v>0</v>
      </c>
      <c r="BE46" s="3">
        <f t="shared" si="45"/>
        <v>0</v>
      </c>
      <c r="BF46" s="3">
        <f t="shared" si="45"/>
        <v>0</v>
      </c>
      <c r="BG46" s="3">
        <f t="shared" si="45"/>
        <v>0</v>
      </c>
      <c r="BH46" s="3">
        <f t="shared" si="45"/>
        <v>0</v>
      </c>
      <c r="BI46" s="3">
        <f t="shared" si="45"/>
        <v>0</v>
      </c>
      <c r="BJ46" s="3">
        <f t="shared" si="45"/>
        <v>0</v>
      </c>
      <c r="BK46" s="3">
        <f t="shared" si="45"/>
        <v>0</v>
      </c>
      <c r="BL46" s="3">
        <f t="shared" si="45"/>
        <v>0</v>
      </c>
      <c r="BM46" s="3">
        <f t="shared" si="45"/>
        <v>0</v>
      </c>
      <c r="BN46" s="3">
        <f t="shared" si="45"/>
        <v>0</v>
      </c>
      <c r="BO46" s="3">
        <f t="shared" si="45"/>
        <v>0</v>
      </c>
      <c r="BP46" s="3">
        <f t="shared" si="45"/>
        <v>0</v>
      </c>
      <c r="BQ46" s="3">
        <f t="shared" si="45"/>
        <v>0</v>
      </c>
      <c r="BR46" s="3">
        <f t="shared" si="45"/>
        <v>0</v>
      </c>
      <c r="BS46" s="3">
        <f t="shared" ref="BS46:CH46" si="46">BR46</f>
        <v>0</v>
      </c>
      <c r="BT46" s="3">
        <f t="shared" si="46"/>
        <v>0</v>
      </c>
      <c r="BU46" s="3">
        <f t="shared" si="46"/>
        <v>0</v>
      </c>
      <c r="BV46" s="3">
        <f t="shared" si="46"/>
        <v>0</v>
      </c>
      <c r="BW46" s="3">
        <f t="shared" si="46"/>
        <v>0</v>
      </c>
      <c r="BX46" s="3">
        <f t="shared" si="46"/>
        <v>0</v>
      </c>
      <c r="BY46" s="3">
        <f t="shared" si="46"/>
        <v>0</v>
      </c>
      <c r="BZ46" s="3">
        <f t="shared" si="46"/>
        <v>0</v>
      </c>
      <c r="CA46" s="3">
        <f t="shared" si="46"/>
        <v>0</v>
      </c>
      <c r="CB46" s="3">
        <f t="shared" si="46"/>
        <v>0</v>
      </c>
      <c r="CC46" s="3">
        <f t="shared" si="46"/>
        <v>0</v>
      </c>
      <c r="CD46" s="3">
        <f t="shared" si="46"/>
        <v>0</v>
      </c>
      <c r="CE46" s="3">
        <f t="shared" si="46"/>
        <v>0</v>
      </c>
      <c r="CF46" s="3">
        <f t="shared" si="46"/>
        <v>0</v>
      </c>
      <c r="CG46" s="3">
        <f t="shared" si="46"/>
        <v>0</v>
      </c>
      <c r="CH46" s="12">
        <f t="shared" si="46"/>
        <v>0</v>
      </c>
    </row>
    <row r="47" spans="1:86" x14ac:dyDescent="0.3">
      <c r="A47" s="548"/>
      <c r="B47" s="11" t="str">
        <f t="shared" si="34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BR47" si="47">F47</f>
        <v>0</v>
      </c>
      <c r="H47" s="3">
        <f t="shared" si="47"/>
        <v>0</v>
      </c>
      <c r="I47" s="3">
        <f t="shared" si="47"/>
        <v>0</v>
      </c>
      <c r="J47" s="3">
        <f t="shared" si="47"/>
        <v>0</v>
      </c>
      <c r="K47" s="3">
        <f t="shared" si="47"/>
        <v>0</v>
      </c>
      <c r="L47" s="3">
        <f t="shared" si="47"/>
        <v>0</v>
      </c>
      <c r="M47" s="3">
        <f t="shared" si="47"/>
        <v>0</v>
      </c>
      <c r="N47" s="3">
        <f t="shared" si="47"/>
        <v>0</v>
      </c>
      <c r="O47" s="3">
        <f t="shared" si="47"/>
        <v>0</v>
      </c>
      <c r="P47" s="3">
        <f t="shared" si="47"/>
        <v>0</v>
      </c>
      <c r="Q47" s="3">
        <f t="shared" si="47"/>
        <v>0</v>
      </c>
      <c r="R47" s="3">
        <f t="shared" si="47"/>
        <v>0</v>
      </c>
      <c r="S47" s="3">
        <f t="shared" si="47"/>
        <v>0</v>
      </c>
      <c r="T47" s="3">
        <f t="shared" si="47"/>
        <v>0</v>
      </c>
      <c r="U47" s="3">
        <f t="shared" si="47"/>
        <v>0</v>
      </c>
      <c r="V47" s="3">
        <f t="shared" si="47"/>
        <v>0</v>
      </c>
      <c r="W47" s="3">
        <f t="shared" si="47"/>
        <v>0</v>
      </c>
      <c r="X47" s="3">
        <f t="shared" si="47"/>
        <v>0</v>
      </c>
      <c r="Y47" s="3">
        <f t="shared" si="47"/>
        <v>0</v>
      </c>
      <c r="Z47" s="3">
        <f t="shared" si="47"/>
        <v>0</v>
      </c>
      <c r="AA47" s="3">
        <f t="shared" si="47"/>
        <v>0</v>
      </c>
      <c r="AB47" s="3">
        <f t="shared" si="47"/>
        <v>0</v>
      </c>
      <c r="AC47" s="3">
        <f t="shared" si="47"/>
        <v>0</v>
      </c>
      <c r="AD47" s="3">
        <f t="shared" si="47"/>
        <v>0</v>
      </c>
      <c r="AE47" s="3">
        <f t="shared" si="47"/>
        <v>0</v>
      </c>
      <c r="AF47" s="3">
        <f t="shared" si="47"/>
        <v>0</v>
      </c>
      <c r="AG47" s="3">
        <f t="shared" si="47"/>
        <v>0</v>
      </c>
      <c r="AH47" s="3">
        <f t="shared" si="47"/>
        <v>0</v>
      </c>
      <c r="AI47" s="3">
        <f t="shared" si="47"/>
        <v>0</v>
      </c>
      <c r="AJ47" s="3">
        <f t="shared" si="47"/>
        <v>0</v>
      </c>
      <c r="AK47" s="3">
        <f t="shared" si="47"/>
        <v>0</v>
      </c>
      <c r="AL47" s="3">
        <f t="shared" si="47"/>
        <v>0</v>
      </c>
      <c r="AM47" s="3">
        <f t="shared" si="47"/>
        <v>0</v>
      </c>
      <c r="AN47" s="3">
        <f t="shared" si="47"/>
        <v>0</v>
      </c>
      <c r="AO47" s="3">
        <f t="shared" si="47"/>
        <v>0</v>
      </c>
      <c r="AP47" s="3">
        <f t="shared" si="47"/>
        <v>0</v>
      </c>
      <c r="AQ47" s="3">
        <f t="shared" si="47"/>
        <v>0</v>
      </c>
      <c r="AR47" s="3">
        <f t="shared" si="47"/>
        <v>0</v>
      </c>
      <c r="AS47" s="3">
        <f t="shared" si="47"/>
        <v>0</v>
      </c>
      <c r="AT47" s="3">
        <f t="shared" si="47"/>
        <v>0</v>
      </c>
      <c r="AU47" s="3">
        <f t="shared" si="47"/>
        <v>0</v>
      </c>
      <c r="AV47" s="3">
        <f t="shared" si="47"/>
        <v>0</v>
      </c>
      <c r="AW47" s="3">
        <f t="shared" si="47"/>
        <v>0</v>
      </c>
      <c r="AX47" s="3">
        <f t="shared" si="47"/>
        <v>0</v>
      </c>
      <c r="AY47" s="3">
        <f t="shared" si="47"/>
        <v>0</v>
      </c>
      <c r="AZ47" s="3">
        <f t="shared" si="47"/>
        <v>0</v>
      </c>
      <c r="BA47" s="3">
        <f t="shared" si="47"/>
        <v>0</v>
      </c>
      <c r="BB47" s="3">
        <f t="shared" si="47"/>
        <v>0</v>
      </c>
      <c r="BC47" s="3">
        <f t="shared" si="47"/>
        <v>0</v>
      </c>
      <c r="BD47" s="3">
        <f t="shared" si="47"/>
        <v>0</v>
      </c>
      <c r="BE47" s="3">
        <f t="shared" si="47"/>
        <v>0</v>
      </c>
      <c r="BF47" s="3">
        <f t="shared" si="47"/>
        <v>0</v>
      </c>
      <c r="BG47" s="3">
        <f t="shared" si="47"/>
        <v>0</v>
      </c>
      <c r="BH47" s="3">
        <f t="shared" si="47"/>
        <v>0</v>
      </c>
      <c r="BI47" s="3">
        <f t="shared" si="47"/>
        <v>0</v>
      </c>
      <c r="BJ47" s="3">
        <f t="shared" si="47"/>
        <v>0</v>
      </c>
      <c r="BK47" s="3">
        <f t="shared" si="47"/>
        <v>0</v>
      </c>
      <c r="BL47" s="3">
        <f t="shared" si="47"/>
        <v>0</v>
      </c>
      <c r="BM47" s="3">
        <f t="shared" si="47"/>
        <v>0</v>
      </c>
      <c r="BN47" s="3">
        <f t="shared" si="47"/>
        <v>0</v>
      </c>
      <c r="BO47" s="3">
        <f t="shared" si="47"/>
        <v>0</v>
      </c>
      <c r="BP47" s="3">
        <f t="shared" si="47"/>
        <v>0</v>
      </c>
      <c r="BQ47" s="3">
        <f t="shared" si="47"/>
        <v>0</v>
      </c>
      <c r="BR47" s="3">
        <f t="shared" si="47"/>
        <v>0</v>
      </c>
      <c r="BS47" s="3">
        <f t="shared" ref="BS47:CH47" si="48">BR47</f>
        <v>0</v>
      </c>
      <c r="BT47" s="3">
        <f t="shared" si="48"/>
        <v>0</v>
      </c>
      <c r="BU47" s="3">
        <f t="shared" si="48"/>
        <v>0</v>
      </c>
      <c r="BV47" s="3">
        <f t="shared" si="48"/>
        <v>0</v>
      </c>
      <c r="BW47" s="3">
        <f t="shared" si="48"/>
        <v>0</v>
      </c>
      <c r="BX47" s="3">
        <f t="shared" si="48"/>
        <v>0</v>
      </c>
      <c r="BY47" s="3">
        <f t="shared" si="48"/>
        <v>0</v>
      </c>
      <c r="BZ47" s="3">
        <f t="shared" si="48"/>
        <v>0</v>
      </c>
      <c r="CA47" s="3">
        <f t="shared" si="48"/>
        <v>0</v>
      </c>
      <c r="CB47" s="3">
        <f t="shared" si="48"/>
        <v>0</v>
      </c>
      <c r="CC47" s="3">
        <f t="shared" si="48"/>
        <v>0</v>
      </c>
      <c r="CD47" s="3">
        <f t="shared" si="48"/>
        <v>0</v>
      </c>
      <c r="CE47" s="3">
        <f t="shared" si="48"/>
        <v>0</v>
      </c>
      <c r="CF47" s="3">
        <f t="shared" si="48"/>
        <v>0</v>
      </c>
      <c r="CG47" s="3">
        <f t="shared" si="48"/>
        <v>0</v>
      </c>
      <c r="CH47" s="12">
        <f t="shared" si="48"/>
        <v>0</v>
      </c>
    </row>
    <row r="48" spans="1:86" x14ac:dyDescent="0.3">
      <c r="A48" s="548"/>
      <c r="B48" s="11" t="str">
        <f t="shared" si="34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BR48" si="49">F48</f>
        <v>0</v>
      </c>
      <c r="H48" s="3">
        <f t="shared" si="49"/>
        <v>0</v>
      </c>
      <c r="I48" s="3">
        <f t="shared" si="49"/>
        <v>0</v>
      </c>
      <c r="J48" s="3">
        <f t="shared" si="49"/>
        <v>0</v>
      </c>
      <c r="K48" s="3">
        <f t="shared" si="49"/>
        <v>0</v>
      </c>
      <c r="L48" s="3">
        <f t="shared" si="49"/>
        <v>0</v>
      </c>
      <c r="M48" s="3">
        <f t="shared" si="49"/>
        <v>0</v>
      </c>
      <c r="N48" s="3">
        <f t="shared" si="49"/>
        <v>0</v>
      </c>
      <c r="O48" s="3">
        <f t="shared" si="49"/>
        <v>0</v>
      </c>
      <c r="P48" s="3">
        <f t="shared" si="49"/>
        <v>0</v>
      </c>
      <c r="Q48" s="3">
        <f t="shared" si="49"/>
        <v>0</v>
      </c>
      <c r="R48" s="3">
        <f t="shared" si="49"/>
        <v>0</v>
      </c>
      <c r="S48" s="3">
        <f t="shared" si="49"/>
        <v>0</v>
      </c>
      <c r="T48" s="3">
        <f t="shared" si="49"/>
        <v>0</v>
      </c>
      <c r="U48" s="3">
        <f t="shared" si="49"/>
        <v>0</v>
      </c>
      <c r="V48" s="3">
        <f t="shared" si="49"/>
        <v>0</v>
      </c>
      <c r="W48" s="3">
        <f t="shared" si="49"/>
        <v>0</v>
      </c>
      <c r="X48" s="3">
        <f t="shared" si="49"/>
        <v>0</v>
      </c>
      <c r="Y48" s="3">
        <f t="shared" si="49"/>
        <v>0</v>
      </c>
      <c r="Z48" s="3">
        <f t="shared" si="49"/>
        <v>0</v>
      </c>
      <c r="AA48" s="3">
        <f t="shared" si="49"/>
        <v>0</v>
      </c>
      <c r="AB48" s="3">
        <f t="shared" si="49"/>
        <v>0</v>
      </c>
      <c r="AC48" s="3">
        <f t="shared" si="49"/>
        <v>0</v>
      </c>
      <c r="AD48" s="3">
        <f t="shared" si="49"/>
        <v>0</v>
      </c>
      <c r="AE48" s="3">
        <f t="shared" si="49"/>
        <v>0</v>
      </c>
      <c r="AF48" s="3">
        <f t="shared" si="49"/>
        <v>0</v>
      </c>
      <c r="AG48" s="3">
        <f t="shared" si="49"/>
        <v>0</v>
      </c>
      <c r="AH48" s="3">
        <f t="shared" si="49"/>
        <v>0</v>
      </c>
      <c r="AI48" s="3">
        <f t="shared" si="49"/>
        <v>0</v>
      </c>
      <c r="AJ48" s="3">
        <f t="shared" si="49"/>
        <v>0</v>
      </c>
      <c r="AK48" s="3">
        <f t="shared" si="49"/>
        <v>0</v>
      </c>
      <c r="AL48" s="3">
        <f t="shared" si="49"/>
        <v>0</v>
      </c>
      <c r="AM48" s="3">
        <f t="shared" si="49"/>
        <v>0</v>
      </c>
      <c r="AN48" s="3">
        <f t="shared" si="49"/>
        <v>0</v>
      </c>
      <c r="AO48" s="3">
        <f t="shared" si="49"/>
        <v>0</v>
      </c>
      <c r="AP48" s="3">
        <f t="shared" si="49"/>
        <v>0</v>
      </c>
      <c r="AQ48" s="3">
        <f t="shared" si="49"/>
        <v>0</v>
      </c>
      <c r="AR48" s="3">
        <f t="shared" si="49"/>
        <v>0</v>
      </c>
      <c r="AS48" s="3">
        <f t="shared" si="49"/>
        <v>0</v>
      </c>
      <c r="AT48" s="3">
        <f t="shared" si="49"/>
        <v>0</v>
      </c>
      <c r="AU48" s="3">
        <f t="shared" si="49"/>
        <v>0</v>
      </c>
      <c r="AV48" s="3">
        <f t="shared" si="49"/>
        <v>0</v>
      </c>
      <c r="AW48" s="3">
        <f t="shared" si="49"/>
        <v>0</v>
      </c>
      <c r="AX48" s="3">
        <f t="shared" si="49"/>
        <v>0</v>
      </c>
      <c r="AY48" s="3">
        <f t="shared" si="49"/>
        <v>0</v>
      </c>
      <c r="AZ48" s="3">
        <f t="shared" si="49"/>
        <v>0</v>
      </c>
      <c r="BA48" s="3">
        <f t="shared" si="49"/>
        <v>0</v>
      </c>
      <c r="BB48" s="3">
        <f t="shared" si="49"/>
        <v>0</v>
      </c>
      <c r="BC48" s="3">
        <f t="shared" si="49"/>
        <v>0</v>
      </c>
      <c r="BD48" s="3">
        <f t="shared" si="49"/>
        <v>0</v>
      </c>
      <c r="BE48" s="3">
        <f t="shared" si="49"/>
        <v>0</v>
      </c>
      <c r="BF48" s="3">
        <f t="shared" si="49"/>
        <v>0</v>
      </c>
      <c r="BG48" s="3">
        <f t="shared" si="49"/>
        <v>0</v>
      </c>
      <c r="BH48" s="3">
        <f t="shared" si="49"/>
        <v>0</v>
      </c>
      <c r="BI48" s="3">
        <f t="shared" si="49"/>
        <v>0</v>
      </c>
      <c r="BJ48" s="3">
        <f t="shared" si="49"/>
        <v>0</v>
      </c>
      <c r="BK48" s="3">
        <f t="shared" si="49"/>
        <v>0</v>
      </c>
      <c r="BL48" s="3">
        <f t="shared" si="49"/>
        <v>0</v>
      </c>
      <c r="BM48" s="3">
        <f t="shared" si="49"/>
        <v>0</v>
      </c>
      <c r="BN48" s="3">
        <f t="shared" si="49"/>
        <v>0</v>
      </c>
      <c r="BO48" s="3">
        <f t="shared" si="49"/>
        <v>0</v>
      </c>
      <c r="BP48" s="3">
        <f t="shared" si="49"/>
        <v>0</v>
      </c>
      <c r="BQ48" s="3">
        <f t="shared" si="49"/>
        <v>0</v>
      </c>
      <c r="BR48" s="3">
        <f t="shared" si="49"/>
        <v>0</v>
      </c>
      <c r="BS48" s="3">
        <f t="shared" ref="BS48:CH48" si="50">BR48</f>
        <v>0</v>
      </c>
      <c r="BT48" s="3">
        <f t="shared" si="50"/>
        <v>0</v>
      </c>
      <c r="BU48" s="3">
        <f t="shared" si="50"/>
        <v>0</v>
      </c>
      <c r="BV48" s="3">
        <f t="shared" si="50"/>
        <v>0</v>
      </c>
      <c r="BW48" s="3">
        <f t="shared" si="50"/>
        <v>0</v>
      </c>
      <c r="BX48" s="3">
        <f t="shared" si="50"/>
        <v>0</v>
      </c>
      <c r="BY48" s="3">
        <f t="shared" si="50"/>
        <v>0</v>
      </c>
      <c r="BZ48" s="3">
        <f t="shared" si="50"/>
        <v>0</v>
      </c>
      <c r="CA48" s="3">
        <f t="shared" si="50"/>
        <v>0</v>
      </c>
      <c r="CB48" s="3">
        <f t="shared" si="50"/>
        <v>0</v>
      </c>
      <c r="CC48" s="3">
        <f t="shared" si="50"/>
        <v>0</v>
      </c>
      <c r="CD48" s="3">
        <f t="shared" si="50"/>
        <v>0</v>
      </c>
      <c r="CE48" s="3">
        <f t="shared" si="50"/>
        <v>0</v>
      </c>
      <c r="CF48" s="3">
        <f t="shared" si="50"/>
        <v>0</v>
      </c>
      <c r="CG48" s="3">
        <f t="shared" si="50"/>
        <v>0</v>
      </c>
      <c r="CH48" s="12">
        <f t="shared" si="50"/>
        <v>0</v>
      </c>
    </row>
    <row r="49" spans="1:86" x14ac:dyDescent="0.3">
      <c r="A49" s="548"/>
      <c r="B49" s="11" t="str">
        <f t="shared" si="34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BR49" si="51">F49</f>
        <v>0</v>
      </c>
      <c r="H49" s="3">
        <f t="shared" si="51"/>
        <v>0</v>
      </c>
      <c r="I49" s="3">
        <f t="shared" si="51"/>
        <v>0</v>
      </c>
      <c r="J49" s="3">
        <f t="shared" si="51"/>
        <v>0</v>
      </c>
      <c r="K49" s="3">
        <f t="shared" si="51"/>
        <v>0</v>
      </c>
      <c r="L49" s="3">
        <f t="shared" si="51"/>
        <v>0</v>
      </c>
      <c r="M49" s="3">
        <f t="shared" si="51"/>
        <v>0</v>
      </c>
      <c r="N49" s="3">
        <f t="shared" si="51"/>
        <v>0</v>
      </c>
      <c r="O49" s="3">
        <f t="shared" si="51"/>
        <v>0</v>
      </c>
      <c r="P49" s="3">
        <f t="shared" si="51"/>
        <v>0</v>
      </c>
      <c r="Q49" s="3">
        <f t="shared" si="51"/>
        <v>0</v>
      </c>
      <c r="R49" s="3">
        <f t="shared" si="51"/>
        <v>0</v>
      </c>
      <c r="S49" s="3">
        <f t="shared" si="51"/>
        <v>0</v>
      </c>
      <c r="T49" s="3">
        <f t="shared" si="51"/>
        <v>0</v>
      </c>
      <c r="U49" s="3">
        <f t="shared" si="51"/>
        <v>0</v>
      </c>
      <c r="V49" s="3">
        <f t="shared" si="51"/>
        <v>0</v>
      </c>
      <c r="W49" s="3">
        <f t="shared" si="51"/>
        <v>0</v>
      </c>
      <c r="X49" s="3">
        <f t="shared" si="51"/>
        <v>0</v>
      </c>
      <c r="Y49" s="3">
        <f t="shared" si="51"/>
        <v>0</v>
      </c>
      <c r="Z49" s="3">
        <f t="shared" si="51"/>
        <v>0</v>
      </c>
      <c r="AA49" s="3">
        <f t="shared" si="51"/>
        <v>0</v>
      </c>
      <c r="AB49" s="3">
        <f t="shared" si="51"/>
        <v>0</v>
      </c>
      <c r="AC49" s="3">
        <f t="shared" si="51"/>
        <v>0</v>
      </c>
      <c r="AD49" s="3">
        <f t="shared" si="51"/>
        <v>0</v>
      </c>
      <c r="AE49" s="3">
        <f t="shared" si="51"/>
        <v>0</v>
      </c>
      <c r="AF49" s="3">
        <f t="shared" si="51"/>
        <v>0</v>
      </c>
      <c r="AG49" s="3">
        <f t="shared" si="51"/>
        <v>0</v>
      </c>
      <c r="AH49" s="3">
        <f t="shared" si="51"/>
        <v>0</v>
      </c>
      <c r="AI49" s="3">
        <f t="shared" si="51"/>
        <v>0</v>
      </c>
      <c r="AJ49" s="3">
        <f t="shared" si="51"/>
        <v>0</v>
      </c>
      <c r="AK49" s="3">
        <f t="shared" si="51"/>
        <v>0</v>
      </c>
      <c r="AL49" s="3">
        <f t="shared" si="51"/>
        <v>0</v>
      </c>
      <c r="AM49" s="3">
        <f t="shared" si="51"/>
        <v>0</v>
      </c>
      <c r="AN49" s="3">
        <f t="shared" si="51"/>
        <v>0</v>
      </c>
      <c r="AO49" s="3">
        <f t="shared" si="51"/>
        <v>0</v>
      </c>
      <c r="AP49" s="3">
        <f t="shared" si="51"/>
        <v>0</v>
      </c>
      <c r="AQ49" s="3">
        <f t="shared" si="51"/>
        <v>0</v>
      </c>
      <c r="AR49" s="3">
        <f t="shared" si="51"/>
        <v>0</v>
      </c>
      <c r="AS49" s="3">
        <f t="shared" si="51"/>
        <v>0</v>
      </c>
      <c r="AT49" s="3">
        <f t="shared" si="51"/>
        <v>0</v>
      </c>
      <c r="AU49" s="3">
        <f t="shared" si="51"/>
        <v>0</v>
      </c>
      <c r="AV49" s="3">
        <f t="shared" si="51"/>
        <v>0</v>
      </c>
      <c r="AW49" s="3">
        <f t="shared" si="51"/>
        <v>0</v>
      </c>
      <c r="AX49" s="3">
        <f t="shared" si="51"/>
        <v>0</v>
      </c>
      <c r="AY49" s="3">
        <f t="shared" si="51"/>
        <v>0</v>
      </c>
      <c r="AZ49" s="3">
        <f t="shared" si="51"/>
        <v>0</v>
      </c>
      <c r="BA49" s="3">
        <f t="shared" si="51"/>
        <v>0</v>
      </c>
      <c r="BB49" s="3">
        <f t="shared" si="51"/>
        <v>0</v>
      </c>
      <c r="BC49" s="3">
        <f t="shared" si="51"/>
        <v>0</v>
      </c>
      <c r="BD49" s="3">
        <f t="shared" si="51"/>
        <v>0</v>
      </c>
      <c r="BE49" s="3">
        <f t="shared" si="51"/>
        <v>0</v>
      </c>
      <c r="BF49" s="3">
        <f t="shared" si="51"/>
        <v>0</v>
      </c>
      <c r="BG49" s="3">
        <f t="shared" si="51"/>
        <v>0</v>
      </c>
      <c r="BH49" s="3">
        <f t="shared" si="51"/>
        <v>0</v>
      </c>
      <c r="BI49" s="3">
        <f t="shared" si="51"/>
        <v>0</v>
      </c>
      <c r="BJ49" s="3">
        <f t="shared" si="51"/>
        <v>0</v>
      </c>
      <c r="BK49" s="3">
        <f t="shared" si="51"/>
        <v>0</v>
      </c>
      <c r="BL49" s="3">
        <f t="shared" si="51"/>
        <v>0</v>
      </c>
      <c r="BM49" s="3">
        <f t="shared" si="51"/>
        <v>0</v>
      </c>
      <c r="BN49" s="3">
        <f t="shared" si="51"/>
        <v>0</v>
      </c>
      <c r="BO49" s="3">
        <f t="shared" si="51"/>
        <v>0</v>
      </c>
      <c r="BP49" s="3">
        <f t="shared" si="51"/>
        <v>0</v>
      </c>
      <c r="BQ49" s="3">
        <f t="shared" si="51"/>
        <v>0</v>
      </c>
      <c r="BR49" s="3">
        <f t="shared" si="51"/>
        <v>0</v>
      </c>
      <c r="BS49" s="3">
        <f t="shared" ref="BS49:CH49" si="52">BR49</f>
        <v>0</v>
      </c>
      <c r="BT49" s="3">
        <f t="shared" si="52"/>
        <v>0</v>
      </c>
      <c r="BU49" s="3">
        <f t="shared" si="52"/>
        <v>0</v>
      </c>
      <c r="BV49" s="3">
        <f t="shared" si="52"/>
        <v>0</v>
      </c>
      <c r="BW49" s="3">
        <f t="shared" si="52"/>
        <v>0</v>
      </c>
      <c r="BX49" s="3">
        <f t="shared" si="52"/>
        <v>0</v>
      </c>
      <c r="BY49" s="3">
        <f t="shared" si="52"/>
        <v>0</v>
      </c>
      <c r="BZ49" s="3">
        <f t="shared" si="52"/>
        <v>0</v>
      </c>
      <c r="CA49" s="3">
        <f t="shared" si="52"/>
        <v>0</v>
      </c>
      <c r="CB49" s="3">
        <f t="shared" si="52"/>
        <v>0</v>
      </c>
      <c r="CC49" s="3">
        <f t="shared" si="52"/>
        <v>0</v>
      </c>
      <c r="CD49" s="3">
        <f t="shared" si="52"/>
        <v>0</v>
      </c>
      <c r="CE49" s="3">
        <f t="shared" si="52"/>
        <v>0</v>
      </c>
      <c r="CF49" s="3">
        <f t="shared" si="52"/>
        <v>0</v>
      </c>
      <c r="CG49" s="3">
        <f t="shared" si="52"/>
        <v>0</v>
      </c>
      <c r="CH49" s="12">
        <f t="shared" si="52"/>
        <v>0</v>
      </c>
    </row>
    <row r="50" spans="1:86" ht="15" customHeight="1" x14ac:dyDescent="0.3">
      <c r="A50" s="548"/>
      <c r="B50" s="11" t="str">
        <f t="shared" si="34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BR50" si="53">F50</f>
        <v>0</v>
      </c>
      <c r="H50" s="3">
        <f t="shared" si="53"/>
        <v>0</v>
      </c>
      <c r="I50" s="3">
        <f t="shared" si="53"/>
        <v>0</v>
      </c>
      <c r="J50" s="3">
        <f t="shared" si="53"/>
        <v>0</v>
      </c>
      <c r="K50" s="3">
        <f t="shared" si="53"/>
        <v>0</v>
      </c>
      <c r="L50" s="3">
        <f t="shared" si="53"/>
        <v>0</v>
      </c>
      <c r="M50" s="3">
        <f t="shared" si="53"/>
        <v>0</v>
      </c>
      <c r="N50" s="3">
        <f t="shared" si="53"/>
        <v>0</v>
      </c>
      <c r="O50" s="3">
        <f t="shared" si="53"/>
        <v>0</v>
      </c>
      <c r="P50" s="3">
        <f t="shared" si="53"/>
        <v>0</v>
      </c>
      <c r="Q50" s="3">
        <f t="shared" si="53"/>
        <v>0</v>
      </c>
      <c r="R50" s="3">
        <f t="shared" si="53"/>
        <v>0</v>
      </c>
      <c r="S50" s="3">
        <f t="shared" si="53"/>
        <v>0</v>
      </c>
      <c r="T50" s="3">
        <f t="shared" si="53"/>
        <v>0</v>
      </c>
      <c r="U50" s="3">
        <f t="shared" si="53"/>
        <v>0</v>
      </c>
      <c r="V50" s="3">
        <f t="shared" si="53"/>
        <v>0</v>
      </c>
      <c r="W50" s="3">
        <f t="shared" si="53"/>
        <v>0</v>
      </c>
      <c r="X50" s="3">
        <f t="shared" si="53"/>
        <v>0</v>
      </c>
      <c r="Y50" s="3">
        <f t="shared" si="53"/>
        <v>0</v>
      </c>
      <c r="Z50" s="3">
        <f t="shared" si="53"/>
        <v>0</v>
      </c>
      <c r="AA50" s="3">
        <f t="shared" si="53"/>
        <v>0</v>
      </c>
      <c r="AB50" s="3">
        <f t="shared" si="53"/>
        <v>0</v>
      </c>
      <c r="AC50" s="3">
        <f t="shared" si="53"/>
        <v>0</v>
      </c>
      <c r="AD50" s="3">
        <f t="shared" si="53"/>
        <v>0</v>
      </c>
      <c r="AE50" s="3">
        <f t="shared" si="53"/>
        <v>0</v>
      </c>
      <c r="AF50" s="3">
        <f t="shared" si="53"/>
        <v>0</v>
      </c>
      <c r="AG50" s="3">
        <f t="shared" si="53"/>
        <v>0</v>
      </c>
      <c r="AH50" s="3">
        <f t="shared" si="53"/>
        <v>0</v>
      </c>
      <c r="AI50" s="3">
        <f t="shared" si="53"/>
        <v>0</v>
      </c>
      <c r="AJ50" s="3">
        <f t="shared" si="53"/>
        <v>0</v>
      </c>
      <c r="AK50" s="3">
        <f t="shared" si="53"/>
        <v>0</v>
      </c>
      <c r="AL50" s="3">
        <f t="shared" si="53"/>
        <v>0</v>
      </c>
      <c r="AM50" s="3">
        <f t="shared" si="53"/>
        <v>0</v>
      </c>
      <c r="AN50" s="3">
        <f t="shared" si="53"/>
        <v>0</v>
      </c>
      <c r="AO50" s="3">
        <f t="shared" si="53"/>
        <v>0</v>
      </c>
      <c r="AP50" s="3">
        <f t="shared" si="53"/>
        <v>0</v>
      </c>
      <c r="AQ50" s="3">
        <f t="shared" si="53"/>
        <v>0</v>
      </c>
      <c r="AR50" s="3">
        <f t="shared" si="53"/>
        <v>0</v>
      </c>
      <c r="AS50" s="3">
        <f t="shared" si="53"/>
        <v>0</v>
      </c>
      <c r="AT50" s="3">
        <f t="shared" si="53"/>
        <v>0</v>
      </c>
      <c r="AU50" s="3">
        <f t="shared" si="53"/>
        <v>0</v>
      </c>
      <c r="AV50" s="3">
        <f t="shared" si="53"/>
        <v>0</v>
      </c>
      <c r="AW50" s="3">
        <f t="shared" si="53"/>
        <v>0</v>
      </c>
      <c r="AX50" s="3">
        <f t="shared" si="53"/>
        <v>0</v>
      </c>
      <c r="AY50" s="3">
        <f t="shared" si="53"/>
        <v>0</v>
      </c>
      <c r="AZ50" s="3">
        <f t="shared" si="53"/>
        <v>0</v>
      </c>
      <c r="BA50" s="3">
        <f t="shared" si="53"/>
        <v>0</v>
      </c>
      <c r="BB50" s="3">
        <f t="shared" si="53"/>
        <v>0</v>
      </c>
      <c r="BC50" s="3">
        <f t="shared" si="53"/>
        <v>0</v>
      </c>
      <c r="BD50" s="3">
        <f t="shared" si="53"/>
        <v>0</v>
      </c>
      <c r="BE50" s="3">
        <f t="shared" si="53"/>
        <v>0</v>
      </c>
      <c r="BF50" s="3">
        <f t="shared" si="53"/>
        <v>0</v>
      </c>
      <c r="BG50" s="3">
        <f t="shared" si="53"/>
        <v>0</v>
      </c>
      <c r="BH50" s="3">
        <f t="shared" si="53"/>
        <v>0</v>
      </c>
      <c r="BI50" s="3">
        <f t="shared" si="53"/>
        <v>0</v>
      </c>
      <c r="BJ50" s="3">
        <f t="shared" si="53"/>
        <v>0</v>
      </c>
      <c r="BK50" s="3">
        <f t="shared" si="53"/>
        <v>0</v>
      </c>
      <c r="BL50" s="3">
        <f t="shared" si="53"/>
        <v>0</v>
      </c>
      <c r="BM50" s="3">
        <f t="shared" si="53"/>
        <v>0</v>
      </c>
      <c r="BN50" s="3">
        <f t="shared" si="53"/>
        <v>0</v>
      </c>
      <c r="BO50" s="3">
        <f t="shared" si="53"/>
        <v>0</v>
      </c>
      <c r="BP50" s="3">
        <f t="shared" si="53"/>
        <v>0</v>
      </c>
      <c r="BQ50" s="3">
        <f t="shared" si="53"/>
        <v>0</v>
      </c>
      <c r="BR50" s="3">
        <f t="shared" si="53"/>
        <v>0</v>
      </c>
      <c r="BS50" s="3">
        <f t="shared" ref="BS50:CH50" si="54">BR50</f>
        <v>0</v>
      </c>
      <c r="BT50" s="3">
        <f t="shared" si="54"/>
        <v>0</v>
      </c>
      <c r="BU50" s="3">
        <f t="shared" si="54"/>
        <v>0</v>
      </c>
      <c r="BV50" s="3">
        <f t="shared" si="54"/>
        <v>0</v>
      </c>
      <c r="BW50" s="3">
        <f t="shared" si="54"/>
        <v>0</v>
      </c>
      <c r="BX50" s="3">
        <f t="shared" si="54"/>
        <v>0</v>
      </c>
      <c r="BY50" s="3">
        <f t="shared" si="54"/>
        <v>0</v>
      </c>
      <c r="BZ50" s="3">
        <f t="shared" si="54"/>
        <v>0</v>
      </c>
      <c r="CA50" s="3">
        <f t="shared" si="54"/>
        <v>0</v>
      </c>
      <c r="CB50" s="3">
        <f t="shared" si="54"/>
        <v>0</v>
      </c>
      <c r="CC50" s="3">
        <f t="shared" si="54"/>
        <v>0</v>
      </c>
      <c r="CD50" s="3">
        <f t="shared" si="54"/>
        <v>0</v>
      </c>
      <c r="CE50" s="3">
        <f t="shared" si="54"/>
        <v>0</v>
      </c>
      <c r="CF50" s="3">
        <f t="shared" si="54"/>
        <v>0</v>
      </c>
      <c r="CG50" s="3">
        <f t="shared" si="54"/>
        <v>0</v>
      </c>
      <c r="CH50" s="12">
        <f t="shared" si="54"/>
        <v>0</v>
      </c>
    </row>
    <row r="51" spans="1:86" x14ac:dyDescent="0.3">
      <c r="A51" s="548"/>
      <c r="B51" s="11" t="str">
        <f t="shared" si="34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BR51" si="55">F51</f>
        <v>0</v>
      </c>
      <c r="H51" s="3">
        <f t="shared" si="55"/>
        <v>0</v>
      </c>
      <c r="I51" s="3">
        <f t="shared" si="55"/>
        <v>0</v>
      </c>
      <c r="J51" s="3">
        <f t="shared" si="55"/>
        <v>0</v>
      </c>
      <c r="K51" s="3">
        <f t="shared" si="55"/>
        <v>0</v>
      </c>
      <c r="L51" s="3">
        <f t="shared" si="55"/>
        <v>0</v>
      </c>
      <c r="M51" s="3">
        <f t="shared" si="55"/>
        <v>0</v>
      </c>
      <c r="N51" s="3">
        <f t="shared" si="55"/>
        <v>0</v>
      </c>
      <c r="O51" s="3">
        <f t="shared" si="55"/>
        <v>0</v>
      </c>
      <c r="P51" s="3">
        <f t="shared" si="55"/>
        <v>0</v>
      </c>
      <c r="Q51" s="3">
        <f t="shared" si="55"/>
        <v>0</v>
      </c>
      <c r="R51" s="3">
        <f t="shared" si="55"/>
        <v>0</v>
      </c>
      <c r="S51" s="3">
        <f t="shared" si="55"/>
        <v>0</v>
      </c>
      <c r="T51" s="3">
        <f t="shared" si="55"/>
        <v>0</v>
      </c>
      <c r="U51" s="3">
        <f t="shared" si="55"/>
        <v>0</v>
      </c>
      <c r="V51" s="3">
        <f t="shared" si="55"/>
        <v>0</v>
      </c>
      <c r="W51" s="3">
        <f t="shared" si="55"/>
        <v>0</v>
      </c>
      <c r="X51" s="3">
        <f t="shared" si="55"/>
        <v>0</v>
      </c>
      <c r="Y51" s="3">
        <f t="shared" si="55"/>
        <v>0</v>
      </c>
      <c r="Z51" s="3">
        <f t="shared" si="55"/>
        <v>0</v>
      </c>
      <c r="AA51" s="3">
        <f t="shared" si="55"/>
        <v>0</v>
      </c>
      <c r="AB51" s="3">
        <f t="shared" si="55"/>
        <v>0</v>
      </c>
      <c r="AC51" s="3">
        <f t="shared" si="55"/>
        <v>0</v>
      </c>
      <c r="AD51" s="3">
        <f t="shared" si="55"/>
        <v>0</v>
      </c>
      <c r="AE51" s="3">
        <f t="shared" si="55"/>
        <v>0</v>
      </c>
      <c r="AF51" s="3">
        <f t="shared" si="55"/>
        <v>0</v>
      </c>
      <c r="AG51" s="3">
        <f t="shared" si="55"/>
        <v>0</v>
      </c>
      <c r="AH51" s="3">
        <f t="shared" si="55"/>
        <v>0</v>
      </c>
      <c r="AI51" s="3">
        <f t="shared" si="55"/>
        <v>0</v>
      </c>
      <c r="AJ51" s="3">
        <f t="shared" si="55"/>
        <v>0</v>
      </c>
      <c r="AK51" s="3">
        <f t="shared" si="55"/>
        <v>0</v>
      </c>
      <c r="AL51" s="3">
        <f t="shared" si="55"/>
        <v>0</v>
      </c>
      <c r="AM51" s="3">
        <f t="shared" si="55"/>
        <v>0</v>
      </c>
      <c r="AN51" s="3">
        <f t="shared" si="55"/>
        <v>0</v>
      </c>
      <c r="AO51" s="3">
        <f t="shared" si="55"/>
        <v>0</v>
      </c>
      <c r="AP51" s="3">
        <f t="shared" si="55"/>
        <v>0</v>
      </c>
      <c r="AQ51" s="3">
        <f t="shared" si="55"/>
        <v>0</v>
      </c>
      <c r="AR51" s="3">
        <f t="shared" si="55"/>
        <v>0</v>
      </c>
      <c r="AS51" s="3">
        <f t="shared" si="55"/>
        <v>0</v>
      </c>
      <c r="AT51" s="3">
        <f t="shared" si="55"/>
        <v>0</v>
      </c>
      <c r="AU51" s="3">
        <f t="shared" si="55"/>
        <v>0</v>
      </c>
      <c r="AV51" s="3">
        <f t="shared" si="55"/>
        <v>0</v>
      </c>
      <c r="AW51" s="3">
        <f t="shared" si="55"/>
        <v>0</v>
      </c>
      <c r="AX51" s="3">
        <f t="shared" si="55"/>
        <v>0</v>
      </c>
      <c r="AY51" s="3">
        <f t="shared" si="55"/>
        <v>0</v>
      </c>
      <c r="AZ51" s="3">
        <f t="shared" si="55"/>
        <v>0</v>
      </c>
      <c r="BA51" s="3">
        <f t="shared" si="55"/>
        <v>0</v>
      </c>
      <c r="BB51" s="3">
        <f t="shared" si="55"/>
        <v>0</v>
      </c>
      <c r="BC51" s="3">
        <f t="shared" si="55"/>
        <v>0</v>
      </c>
      <c r="BD51" s="3">
        <f t="shared" si="55"/>
        <v>0</v>
      </c>
      <c r="BE51" s="3">
        <f t="shared" si="55"/>
        <v>0</v>
      </c>
      <c r="BF51" s="3">
        <f t="shared" si="55"/>
        <v>0</v>
      </c>
      <c r="BG51" s="3">
        <f t="shared" si="55"/>
        <v>0</v>
      </c>
      <c r="BH51" s="3">
        <f t="shared" si="55"/>
        <v>0</v>
      </c>
      <c r="BI51" s="3">
        <f t="shared" si="55"/>
        <v>0</v>
      </c>
      <c r="BJ51" s="3">
        <f t="shared" si="55"/>
        <v>0</v>
      </c>
      <c r="BK51" s="3">
        <f t="shared" si="55"/>
        <v>0</v>
      </c>
      <c r="BL51" s="3">
        <f t="shared" si="55"/>
        <v>0</v>
      </c>
      <c r="BM51" s="3">
        <f t="shared" si="55"/>
        <v>0</v>
      </c>
      <c r="BN51" s="3">
        <f t="shared" si="55"/>
        <v>0</v>
      </c>
      <c r="BO51" s="3">
        <f t="shared" si="55"/>
        <v>0</v>
      </c>
      <c r="BP51" s="3">
        <f t="shared" si="55"/>
        <v>0</v>
      </c>
      <c r="BQ51" s="3">
        <f t="shared" si="55"/>
        <v>0</v>
      </c>
      <c r="BR51" s="3">
        <f t="shared" si="55"/>
        <v>0</v>
      </c>
      <c r="BS51" s="3">
        <f t="shared" ref="BS51:CH51" si="56">BR51</f>
        <v>0</v>
      </c>
      <c r="BT51" s="3">
        <f t="shared" si="56"/>
        <v>0</v>
      </c>
      <c r="BU51" s="3">
        <f t="shared" si="56"/>
        <v>0</v>
      </c>
      <c r="BV51" s="3">
        <f t="shared" si="56"/>
        <v>0</v>
      </c>
      <c r="BW51" s="3">
        <f t="shared" si="56"/>
        <v>0</v>
      </c>
      <c r="BX51" s="3">
        <f t="shared" si="56"/>
        <v>0</v>
      </c>
      <c r="BY51" s="3">
        <f t="shared" si="56"/>
        <v>0</v>
      </c>
      <c r="BZ51" s="3">
        <f t="shared" si="56"/>
        <v>0</v>
      </c>
      <c r="CA51" s="3">
        <f t="shared" si="56"/>
        <v>0</v>
      </c>
      <c r="CB51" s="3">
        <f t="shared" si="56"/>
        <v>0</v>
      </c>
      <c r="CC51" s="3">
        <f t="shared" si="56"/>
        <v>0</v>
      </c>
      <c r="CD51" s="3">
        <f t="shared" si="56"/>
        <v>0</v>
      </c>
      <c r="CE51" s="3">
        <f t="shared" si="56"/>
        <v>0</v>
      </c>
      <c r="CF51" s="3">
        <f t="shared" si="56"/>
        <v>0</v>
      </c>
      <c r="CG51" s="3">
        <f t="shared" si="56"/>
        <v>0</v>
      </c>
      <c r="CH51" s="12">
        <f t="shared" si="56"/>
        <v>0</v>
      </c>
    </row>
    <row r="52" spans="1:86" x14ac:dyDescent="0.3">
      <c r="A52" s="548"/>
      <c r="B52" s="11" t="str">
        <f t="shared" si="34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BR52" si="57">F52</f>
        <v>0</v>
      </c>
      <c r="H52" s="3">
        <f t="shared" si="57"/>
        <v>0</v>
      </c>
      <c r="I52" s="3">
        <f t="shared" si="57"/>
        <v>0</v>
      </c>
      <c r="J52" s="3">
        <f t="shared" si="57"/>
        <v>0</v>
      </c>
      <c r="K52" s="3">
        <f t="shared" si="57"/>
        <v>0</v>
      </c>
      <c r="L52" s="3">
        <f t="shared" si="57"/>
        <v>0</v>
      </c>
      <c r="M52" s="3">
        <f t="shared" si="57"/>
        <v>0</v>
      </c>
      <c r="N52" s="3">
        <f t="shared" si="57"/>
        <v>0</v>
      </c>
      <c r="O52" s="3">
        <f t="shared" si="57"/>
        <v>0</v>
      </c>
      <c r="P52" s="3">
        <f t="shared" si="57"/>
        <v>0</v>
      </c>
      <c r="Q52" s="3">
        <f t="shared" si="57"/>
        <v>0</v>
      </c>
      <c r="R52" s="3">
        <f t="shared" si="57"/>
        <v>0</v>
      </c>
      <c r="S52" s="3">
        <f t="shared" si="57"/>
        <v>0</v>
      </c>
      <c r="T52" s="3">
        <f t="shared" si="57"/>
        <v>0</v>
      </c>
      <c r="U52" s="3">
        <f t="shared" si="57"/>
        <v>0</v>
      </c>
      <c r="V52" s="3">
        <f t="shared" si="57"/>
        <v>0</v>
      </c>
      <c r="W52" s="3">
        <f t="shared" si="57"/>
        <v>0</v>
      </c>
      <c r="X52" s="3">
        <f t="shared" si="57"/>
        <v>0</v>
      </c>
      <c r="Y52" s="3">
        <f t="shared" si="57"/>
        <v>0</v>
      </c>
      <c r="Z52" s="3">
        <f t="shared" si="57"/>
        <v>0</v>
      </c>
      <c r="AA52" s="3">
        <f t="shared" si="57"/>
        <v>0</v>
      </c>
      <c r="AB52" s="3">
        <f t="shared" si="57"/>
        <v>0</v>
      </c>
      <c r="AC52" s="3">
        <f t="shared" si="57"/>
        <v>0</v>
      </c>
      <c r="AD52" s="3">
        <f t="shared" si="57"/>
        <v>0</v>
      </c>
      <c r="AE52" s="3">
        <f t="shared" si="57"/>
        <v>0</v>
      </c>
      <c r="AF52" s="3">
        <f t="shared" si="57"/>
        <v>0</v>
      </c>
      <c r="AG52" s="3">
        <f t="shared" si="57"/>
        <v>0</v>
      </c>
      <c r="AH52" s="3">
        <f t="shared" si="57"/>
        <v>0</v>
      </c>
      <c r="AI52" s="3">
        <f t="shared" si="57"/>
        <v>0</v>
      </c>
      <c r="AJ52" s="3">
        <f t="shared" si="57"/>
        <v>0</v>
      </c>
      <c r="AK52" s="3">
        <f t="shared" si="57"/>
        <v>0</v>
      </c>
      <c r="AL52" s="3">
        <f t="shared" si="57"/>
        <v>0</v>
      </c>
      <c r="AM52" s="3">
        <f t="shared" si="57"/>
        <v>0</v>
      </c>
      <c r="AN52" s="3">
        <f t="shared" si="57"/>
        <v>0</v>
      </c>
      <c r="AO52" s="3">
        <f t="shared" si="57"/>
        <v>0</v>
      </c>
      <c r="AP52" s="3">
        <f t="shared" si="57"/>
        <v>0</v>
      </c>
      <c r="AQ52" s="3">
        <f t="shared" si="57"/>
        <v>0</v>
      </c>
      <c r="AR52" s="3">
        <f t="shared" si="57"/>
        <v>0</v>
      </c>
      <c r="AS52" s="3">
        <f t="shared" si="57"/>
        <v>0</v>
      </c>
      <c r="AT52" s="3">
        <f t="shared" si="57"/>
        <v>0</v>
      </c>
      <c r="AU52" s="3">
        <f t="shared" si="57"/>
        <v>0</v>
      </c>
      <c r="AV52" s="3">
        <f t="shared" si="57"/>
        <v>0</v>
      </c>
      <c r="AW52" s="3">
        <f t="shared" si="57"/>
        <v>0</v>
      </c>
      <c r="AX52" s="3">
        <f t="shared" si="57"/>
        <v>0</v>
      </c>
      <c r="AY52" s="3">
        <f t="shared" si="57"/>
        <v>0</v>
      </c>
      <c r="AZ52" s="3">
        <f t="shared" si="57"/>
        <v>0</v>
      </c>
      <c r="BA52" s="3">
        <f t="shared" si="57"/>
        <v>0</v>
      </c>
      <c r="BB52" s="3">
        <f t="shared" si="57"/>
        <v>0</v>
      </c>
      <c r="BC52" s="3">
        <f t="shared" si="57"/>
        <v>0</v>
      </c>
      <c r="BD52" s="3">
        <f t="shared" si="57"/>
        <v>0</v>
      </c>
      <c r="BE52" s="3">
        <f t="shared" si="57"/>
        <v>0</v>
      </c>
      <c r="BF52" s="3">
        <f t="shared" si="57"/>
        <v>0</v>
      </c>
      <c r="BG52" s="3">
        <f t="shared" si="57"/>
        <v>0</v>
      </c>
      <c r="BH52" s="3">
        <f t="shared" si="57"/>
        <v>0</v>
      </c>
      <c r="BI52" s="3">
        <f t="shared" si="57"/>
        <v>0</v>
      </c>
      <c r="BJ52" s="3">
        <f t="shared" si="57"/>
        <v>0</v>
      </c>
      <c r="BK52" s="3">
        <f t="shared" si="57"/>
        <v>0</v>
      </c>
      <c r="BL52" s="3">
        <f t="shared" si="57"/>
        <v>0</v>
      </c>
      <c r="BM52" s="3">
        <f t="shared" si="57"/>
        <v>0</v>
      </c>
      <c r="BN52" s="3">
        <f t="shared" si="57"/>
        <v>0</v>
      </c>
      <c r="BO52" s="3">
        <f t="shared" si="57"/>
        <v>0</v>
      </c>
      <c r="BP52" s="3">
        <f t="shared" si="57"/>
        <v>0</v>
      </c>
      <c r="BQ52" s="3">
        <f t="shared" si="57"/>
        <v>0</v>
      </c>
      <c r="BR52" s="3">
        <f t="shared" si="57"/>
        <v>0</v>
      </c>
      <c r="BS52" s="3">
        <f t="shared" ref="BS52:CH52" si="58">BR52</f>
        <v>0</v>
      </c>
      <c r="BT52" s="3">
        <f t="shared" si="58"/>
        <v>0</v>
      </c>
      <c r="BU52" s="3">
        <f t="shared" si="58"/>
        <v>0</v>
      </c>
      <c r="BV52" s="3">
        <f t="shared" si="58"/>
        <v>0</v>
      </c>
      <c r="BW52" s="3">
        <f t="shared" si="58"/>
        <v>0</v>
      </c>
      <c r="BX52" s="3">
        <f t="shared" si="58"/>
        <v>0</v>
      </c>
      <c r="BY52" s="3">
        <f t="shared" si="58"/>
        <v>0</v>
      </c>
      <c r="BZ52" s="3">
        <f t="shared" si="58"/>
        <v>0</v>
      </c>
      <c r="CA52" s="3">
        <f t="shared" si="58"/>
        <v>0</v>
      </c>
      <c r="CB52" s="3">
        <f t="shared" si="58"/>
        <v>0</v>
      </c>
      <c r="CC52" s="3">
        <f t="shared" si="58"/>
        <v>0</v>
      </c>
      <c r="CD52" s="3">
        <f t="shared" si="58"/>
        <v>0</v>
      </c>
      <c r="CE52" s="3">
        <f t="shared" si="58"/>
        <v>0</v>
      </c>
      <c r="CF52" s="3">
        <f t="shared" si="58"/>
        <v>0</v>
      </c>
      <c r="CG52" s="3">
        <f t="shared" si="58"/>
        <v>0</v>
      </c>
      <c r="CH52" s="12">
        <f t="shared" si="58"/>
        <v>0</v>
      </c>
    </row>
    <row r="53" spans="1:86" x14ac:dyDescent="0.3">
      <c r="A53" s="548"/>
      <c r="B53" s="11" t="str">
        <f t="shared" si="34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BR53" si="59">F53</f>
        <v>0</v>
      </c>
      <c r="H53" s="3">
        <f t="shared" si="59"/>
        <v>0</v>
      </c>
      <c r="I53" s="3">
        <f t="shared" si="59"/>
        <v>0</v>
      </c>
      <c r="J53" s="3">
        <f t="shared" si="59"/>
        <v>0</v>
      </c>
      <c r="K53" s="3">
        <f t="shared" si="59"/>
        <v>0</v>
      </c>
      <c r="L53" s="3">
        <f t="shared" si="59"/>
        <v>0</v>
      </c>
      <c r="M53" s="3">
        <f t="shared" si="59"/>
        <v>0</v>
      </c>
      <c r="N53" s="3">
        <f t="shared" si="59"/>
        <v>0</v>
      </c>
      <c r="O53" s="3">
        <f t="shared" si="59"/>
        <v>0</v>
      </c>
      <c r="P53" s="3">
        <f t="shared" si="59"/>
        <v>0</v>
      </c>
      <c r="Q53" s="3">
        <f t="shared" si="59"/>
        <v>0</v>
      </c>
      <c r="R53" s="3">
        <f t="shared" si="59"/>
        <v>0</v>
      </c>
      <c r="S53" s="3">
        <f t="shared" si="59"/>
        <v>0</v>
      </c>
      <c r="T53" s="3">
        <f t="shared" si="59"/>
        <v>0</v>
      </c>
      <c r="U53" s="3">
        <f t="shared" si="59"/>
        <v>0</v>
      </c>
      <c r="V53" s="3">
        <f t="shared" si="59"/>
        <v>0</v>
      </c>
      <c r="W53" s="3">
        <f t="shared" si="59"/>
        <v>0</v>
      </c>
      <c r="X53" s="3">
        <f t="shared" si="59"/>
        <v>0</v>
      </c>
      <c r="Y53" s="3">
        <f t="shared" si="59"/>
        <v>0</v>
      </c>
      <c r="Z53" s="3">
        <f t="shared" si="59"/>
        <v>0</v>
      </c>
      <c r="AA53" s="3">
        <f t="shared" si="59"/>
        <v>0</v>
      </c>
      <c r="AB53" s="3">
        <f t="shared" si="59"/>
        <v>0</v>
      </c>
      <c r="AC53" s="3">
        <f t="shared" si="59"/>
        <v>0</v>
      </c>
      <c r="AD53" s="3">
        <f t="shared" si="59"/>
        <v>0</v>
      </c>
      <c r="AE53" s="3">
        <f t="shared" si="59"/>
        <v>0</v>
      </c>
      <c r="AF53" s="3">
        <f t="shared" si="59"/>
        <v>0</v>
      </c>
      <c r="AG53" s="3">
        <f t="shared" si="59"/>
        <v>0</v>
      </c>
      <c r="AH53" s="3">
        <f t="shared" si="59"/>
        <v>0</v>
      </c>
      <c r="AI53" s="3">
        <f t="shared" si="59"/>
        <v>0</v>
      </c>
      <c r="AJ53" s="3">
        <f t="shared" si="59"/>
        <v>0</v>
      </c>
      <c r="AK53" s="3">
        <f t="shared" si="59"/>
        <v>0</v>
      </c>
      <c r="AL53" s="3">
        <f t="shared" si="59"/>
        <v>0</v>
      </c>
      <c r="AM53" s="3">
        <f t="shared" si="59"/>
        <v>0</v>
      </c>
      <c r="AN53" s="3">
        <f t="shared" si="59"/>
        <v>0</v>
      </c>
      <c r="AO53" s="3">
        <f t="shared" si="59"/>
        <v>0</v>
      </c>
      <c r="AP53" s="3">
        <f t="shared" si="59"/>
        <v>0</v>
      </c>
      <c r="AQ53" s="3">
        <f t="shared" si="59"/>
        <v>0</v>
      </c>
      <c r="AR53" s="3">
        <f t="shared" si="59"/>
        <v>0</v>
      </c>
      <c r="AS53" s="3">
        <f t="shared" si="59"/>
        <v>0</v>
      </c>
      <c r="AT53" s="3">
        <f t="shared" si="59"/>
        <v>0</v>
      </c>
      <c r="AU53" s="3">
        <f t="shared" si="59"/>
        <v>0</v>
      </c>
      <c r="AV53" s="3">
        <f t="shared" si="59"/>
        <v>0</v>
      </c>
      <c r="AW53" s="3">
        <f t="shared" si="59"/>
        <v>0</v>
      </c>
      <c r="AX53" s="3">
        <f t="shared" si="59"/>
        <v>0</v>
      </c>
      <c r="AY53" s="3">
        <f t="shared" si="59"/>
        <v>0</v>
      </c>
      <c r="AZ53" s="3">
        <f t="shared" si="59"/>
        <v>0</v>
      </c>
      <c r="BA53" s="3">
        <f t="shared" si="59"/>
        <v>0</v>
      </c>
      <c r="BB53" s="3">
        <f t="shared" si="59"/>
        <v>0</v>
      </c>
      <c r="BC53" s="3">
        <f t="shared" si="59"/>
        <v>0</v>
      </c>
      <c r="BD53" s="3">
        <f t="shared" si="59"/>
        <v>0</v>
      </c>
      <c r="BE53" s="3">
        <f t="shared" si="59"/>
        <v>0</v>
      </c>
      <c r="BF53" s="3">
        <f t="shared" si="59"/>
        <v>0</v>
      </c>
      <c r="BG53" s="3">
        <f t="shared" si="59"/>
        <v>0</v>
      </c>
      <c r="BH53" s="3">
        <f t="shared" si="59"/>
        <v>0</v>
      </c>
      <c r="BI53" s="3">
        <f t="shared" si="59"/>
        <v>0</v>
      </c>
      <c r="BJ53" s="3">
        <f t="shared" si="59"/>
        <v>0</v>
      </c>
      <c r="BK53" s="3">
        <f t="shared" si="59"/>
        <v>0</v>
      </c>
      <c r="BL53" s="3">
        <f t="shared" si="59"/>
        <v>0</v>
      </c>
      <c r="BM53" s="3">
        <f t="shared" si="59"/>
        <v>0</v>
      </c>
      <c r="BN53" s="3">
        <f t="shared" si="59"/>
        <v>0</v>
      </c>
      <c r="BO53" s="3">
        <f t="shared" si="59"/>
        <v>0</v>
      </c>
      <c r="BP53" s="3">
        <f t="shared" si="59"/>
        <v>0</v>
      </c>
      <c r="BQ53" s="3">
        <f t="shared" si="59"/>
        <v>0</v>
      </c>
      <c r="BR53" s="3">
        <f t="shared" si="59"/>
        <v>0</v>
      </c>
      <c r="BS53" s="3">
        <f t="shared" ref="BS53:CH53" si="60">BR53</f>
        <v>0</v>
      </c>
      <c r="BT53" s="3">
        <f t="shared" si="60"/>
        <v>0</v>
      </c>
      <c r="BU53" s="3">
        <f t="shared" si="60"/>
        <v>0</v>
      </c>
      <c r="BV53" s="3">
        <f t="shared" si="60"/>
        <v>0</v>
      </c>
      <c r="BW53" s="3">
        <f t="shared" si="60"/>
        <v>0</v>
      </c>
      <c r="BX53" s="3">
        <f t="shared" si="60"/>
        <v>0</v>
      </c>
      <c r="BY53" s="3">
        <f t="shared" si="60"/>
        <v>0</v>
      </c>
      <c r="BZ53" s="3">
        <f t="shared" si="60"/>
        <v>0</v>
      </c>
      <c r="CA53" s="3">
        <f t="shared" si="60"/>
        <v>0</v>
      </c>
      <c r="CB53" s="3">
        <f t="shared" si="60"/>
        <v>0</v>
      </c>
      <c r="CC53" s="3">
        <f t="shared" si="60"/>
        <v>0</v>
      </c>
      <c r="CD53" s="3">
        <f t="shared" si="60"/>
        <v>0</v>
      </c>
      <c r="CE53" s="3">
        <f t="shared" si="60"/>
        <v>0</v>
      </c>
      <c r="CF53" s="3">
        <f t="shared" si="60"/>
        <v>0</v>
      </c>
      <c r="CG53" s="3">
        <f t="shared" si="60"/>
        <v>0</v>
      </c>
      <c r="CH53" s="12">
        <f t="shared" si="60"/>
        <v>0</v>
      </c>
    </row>
    <row r="54" spans="1:86" ht="15" customHeight="1" x14ac:dyDescent="0.3">
      <c r="A54" s="548"/>
      <c r="B54" s="11" t="str">
        <f t="shared" si="34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12"/>
    </row>
    <row r="55" spans="1:86" ht="15" customHeight="1" thickBot="1" x14ac:dyDescent="0.35">
      <c r="A55" s="549"/>
      <c r="B55" s="295" t="str">
        <f t="shared" si="34"/>
        <v>Monthly kWh</v>
      </c>
      <c r="C55" s="296">
        <f>SUM(C41:C54)</f>
        <v>0</v>
      </c>
      <c r="D55" s="296">
        <f t="shared" ref="D55:BO55" si="61">SUM(D41:D54)</f>
        <v>0</v>
      </c>
      <c r="E55" s="296">
        <f t="shared" si="61"/>
        <v>0</v>
      </c>
      <c r="F55" s="296">
        <f t="shared" si="61"/>
        <v>0</v>
      </c>
      <c r="G55" s="296">
        <f t="shared" si="61"/>
        <v>0</v>
      </c>
      <c r="H55" s="296">
        <f t="shared" si="61"/>
        <v>0</v>
      </c>
      <c r="I55" s="296">
        <f t="shared" si="61"/>
        <v>0</v>
      </c>
      <c r="J55" s="296">
        <f t="shared" si="61"/>
        <v>0</v>
      </c>
      <c r="K55" s="296">
        <f t="shared" si="61"/>
        <v>0</v>
      </c>
      <c r="L55" s="296">
        <f t="shared" si="61"/>
        <v>0</v>
      </c>
      <c r="M55" s="296">
        <f t="shared" si="61"/>
        <v>0</v>
      </c>
      <c r="N55" s="296">
        <f t="shared" si="61"/>
        <v>0</v>
      </c>
      <c r="O55" s="296">
        <f t="shared" si="61"/>
        <v>0</v>
      </c>
      <c r="P55" s="296">
        <f t="shared" si="61"/>
        <v>0</v>
      </c>
      <c r="Q55" s="296">
        <f t="shared" si="61"/>
        <v>0</v>
      </c>
      <c r="R55" s="296">
        <f t="shared" si="61"/>
        <v>0</v>
      </c>
      <c r="S55" s="296">
        <f t="shared" si="61"/>
        <v>0</v>
      </c>
      <c r="T55" s="296">
        <f t="shared" si="61"/>
        <v>0</v>
      </c>
      <c r="U55" s="296">
        <f t="shared" si="61"/>
        <v>0</v>
      </c>
      <c r="V55" s="296">
        <f t="shared" si="61"/>
        <v>0</v>
      </c>
      <c r="W55" s="296">
        <f t="shared" si="61"/>
        <v>0</v>
      </c>
      <c r="X55" s="296">
        <f t="shared" si="61"/>
        <v>0</v>
      </c>
      <c r="Y55" s="296">
        <f t="shared" si="61"/>
        <v>0</v>
      </c>
      <c r="Z55" s="296">
        <f t="shared" si="61"/>
        <v>0</v>
      </c>
      <c r="AA55" s="296">
        <f t="shared" si="61"/>
        <v>0</v>
      </c>
      <c r="AB55" s="296">
        <f t="shared" si="61"/>
        <v>0</v>
      </c>
      <c r="AC55" s="296">
        <f t="shared" si="61"/>
        <v>0</v>
      </c>
      <c r="AD55" s="296">
        <f t="shared" si="61"/>
        <v>0</v>
      </c>
      <c r="AE55" s="296">
        <f t="shared" si="61"/>
        <v>0</v>
      </c>
      <c r="AF55" s="296">
        <f t="shared" si="61"/>
        <v>0</v>
      </c>
      <c r="AG55" s="296">
        <f t="shared" si="61"/>
        <v>0</v>
      </c>
      <c r="AH55" s="296">
        <f t="shared" si="61"/>
        <v>0</v>
      </c>
      <c r="AI55" s="296">
        <f t="shared" si="61"/>
        <v>0</v>
      </c>
      <c r="AJ55" s="296">
        <f t="shared" si="61"/>
        <v>0</v>
      </c>
      <c r="AK55" s="296">
        <f t="shared" si="61"/>
        <v>0</v>
      </c>
      <c r="AL55" s="296">
        <f t="shared" si="61"/>
        <v>0</v>
      </c>
      <c r="AM55" s="296">
        <f t="shared" si="61"/>
        <v>0</v>
      </c>
      <c r="AN55" s="296">
        <f t="shared" si="61"/>
        <v>0</v>
      </c>
      <c r="AO55" s="296">
        <f t="shared" si="61"/>
        <v>0</v>
      </c>
      <c r="AP55" s="296">
        <f t="shared" si="61"/>
        <v>0</v>
      </c>
      <c r="AQ55" s="296">
        <f t="shared" si="61"/>
        <v>0</v>
      </c>
      <c r="AR55" s="296">
        <f t="shared" si="61"/>
        <v>0</v>
      </c>
      <c r="AS55" s="296">
        <f t="shared" si="61"/>
        <v>0</v>
      </c>
      <c r="AT55" s="296">
        <f t="shared" si="61"/>
        <v>0</v>
      </c>
      <c r="AU55" s="296">
        <f t="shared" si="61"/>
        <v>0</v>
      </c>
      <c r="AV55" s="296">
        <f t="shared" si="61"/>
        <v>0</v>
      </c>
      <c r="AW55" s="296">
        <f t="shared" si="61"/>
        <v>0</v>
      </c>
      <c r="AX55" s="296">
        <f t="shared" si="61"/>
        <v>0</v>
      </c>
      <c r="AY55" s="296">
        <f t="shared" si="61"/>
        <v>0</v>
      </c>
      <c r="AZ55" s="296">
        <f t="shared" si="61"/>
        <v>0</v>
      </c>
      <c r="BA55" s="296">
        <f t="shared" si="61"/>
        <v>0</v>
      </c>
      <c r="BB55" s="296">
        <f t="shared" si="61"/>
        <v>0</v>
      </c>
      <c r="BC55" s="296">
        <f t="shared" si="61"/>
        <v>0</v>
      </c>
      <c r="BD55" s="296">
        <f t="shared" si="61"/>
        <v>0</v>
      </c>
      <c r="BE55" s="296">
        <f t="shared" si="61"/>
        <v>0</v>
      </c>
      <c r="BF55" s="296">
        <f t="shared" si="61"/>
        <v>0</v>
      </c>
      <c r="BG55" s="296">
        <f t="shared" si="61"/>
        <v>0</v>
      </c>
      <c r="BH55" s="296">
        <f t="shared" si="61"/>
        <v>0</v>
      </c>
      <c r="BI55" s="296">
        <f t="shared" si="61"/>
        <v>0</v>
      </c>
      <c r="BJ55" s="296">
        <f t="shared" si="61"/>
        <v>0</v>
      </c>
      <c r="BK55" s="296">
        <f t="shared" si="61"/>
        <v>0</v>
      </c>
      <c r="BL55" s="296">
        <f t="shared" si="61"/>
        <v>0</v>
      </c>
      <c r="BM55" s="296">
        <f t="shared" si="61"/>
        <v>0</v>
      </c>
      <c r="BN55" s="296">
        <f t="shared" si="61"/>
        <v>0</v>
      </c>
      <c r="BO55" s="296">
        <f t="shared" si="61"/>
        <v>0</v>
      </c>
      <c r="BP55" s="296">
        <f t="shared" ref="BP55:CH55" si="62">SUM(BP41:BP54)</f>
        <v>0</v>
      </c>
      <c r="BQ55" s="296">
        <f t="shared" si="62"/>
        <v>0</v>
      </c>
      <c r="BR55" s="296">
        <f t="shared" si="62"/>
        <v>0</v>
      </c>
      <c r="BS55" s="296">
        <f t="shared" si="62"/>
        <v>0</v>
      </c>
      <c r="BT55" s="296">
        <f t="shared" si="62"/>
        <v>0</v>
      </c>
      <c r="BU55" s="296">
        <f t="shared" si="62"/>
        <v>0</v>
      </c>
      <c r="BV55" s="296">
        <f t="shared" si="62"/>
        <v>0</v>
      </c>
      <c r="BW55" s="296">
        <f t="shared" si="62"/>
        <v>0</v>
      </c>
      <c r="BX55" s="296">
        <f t="shared" si="62"/>
        <v>0</v>
      </c>
      <c r="BY55" s="296">
        <f t="shared" si="62"/>
        <v>0</v>
      </c>
      <c r="BZ55" s="296">
        <f t="shared" si="62"/>
        <v>0</v>
      </c>
      <c r="CA55" s="296">
        <f t="shared" si="62"/>
        <v>0</v>
      </c>
      <c r="CB55" s="296">
        <f t="shared" si="62"/>
        <v>0</v>
      </c>
      <c r="CC55" s="296">
        <f t="shared" si="62"/>
        <v>0</v>
      </c>
      <c r="CD55" s="296">
        <f t="shared" si="62"/>
        <v>0</v>
      </c>
      <c r="CE55" s="296">
        <f t="shared" si="62"/>
        <v>0</v>
      </c>
      <c r="CF55" s="296">
        <f t="shared" si="62"/>
        <v>0</v>
      </c>
      <c r="CG55" s="296">
        <f t="shared" si="62"/>
        <v>0</v>
      </c>
      <c r="CH55" s="299">
        <f t="shared" si="62"/>
        <v>0</v>
      </c>
    </row>
    <row r="56" spans="1:86" s="49" customFormat="1" x14ac:dyDescent="0.3">
      <c r="A56" s="8"/>
      <c r="B56" s="330"/>
      <c r="C56" s="9"/>
      <c r="D56" s="330"/>
      <c r="E56" s="9"/>
      <c r="F56" s="330"/>
      <c r="G56" s="330"/>
      <c r="H56" s="9"/>
      <c r="I56" s="330"/>
      <c r="J56" s="330"/>
      <c r="K56" s="9"/>
      <c r="L56" s="330"/>
      <c r="M56" s="330"/>
      <c r="N56" s="9"/>
      <c r="O56" s="330"/>
      <c r="P56" s="330"/>
      <c r="Q56" s="9"/>
      <c r="R56" s="330"/>
      <c r="S56" s="330"/>
      <c r="T56" s="9"/>
      <c r="U56" s="330"/>
      <c r="V56" s="330"/>
      <c r="W56" s="9"/>
      <c r="X56" s="330"/>
      <c r="Y56" s="330"/>
      <c r="Z56" s="9"/>
      <c r="AA56" s="330"/>
      <c r="AB56" s="330"/>
      <c r="AC56" s="9"/>
      <c r="AD56" s="330"/>
      <c r="AE56" s="330"/>
      <c r="AF56" s="9"/>
      <c r="AG56" s="330"/>
      <c r="AH56" s="330"/>
      <c r="AI56" s="9"/>
      <c r="AJ56" s="330"/>
      <c r="AK56" s="330"/>
      <c r="AL56" s="9"/>
      <c r="AM56" s="330"/>
      <c r="AN56" s="330"/>
      <c r="AO56" s="9"/>
      <c r="AP56" s="330"/>
      <c r="AQ56" s="330"/>
      <c r="AR56" s="9"/>
      <c r="AS56" s="330"/>
      <c r="AT56" s="330"/>
      <c r="AU56" s="9"/>
      <c r="AV56" s="330"/>
      <c r="AW56" s="330"/>
      <c r="AX56" s="9"/>
      <c r="AY56" s="330"/>
      <c r="AZ56" s="330"/>
      <c r="BA56" s="9"/>
      <c r="BB56" s="330"/>
      <c r="BC56" s="330"/>
      <c r="BD56" s="9"/>
      <c r="BE56" s="330"/>
      <c r="BF56" s="330"/>
      <c r="BG56" s="9"/>
      <c r="BH56" s="330"/>
      <c r="BI56" s="330"/>
      <c r="BJ56" s="9"/>
      <c r="BK56" s="330"/>
      <c r="BL56" s="330"/>
      <c r="BM56" s="9"/>
      <c r="BN56" s="330"/>
      <c r="BO56" s="330"/>
      <c r="BP56" s="9"/>
      <c r="BQ56" s="330"/>
      <c r="BR56" s="330"/>
      <c r="BS56" s="9"/>
      <c r="BT56" s="330"/>
      <c r="BU56" s="330"/>
      <c r="BV56" s="9"/>
      <c r="BW56" s="330"/>
      <c r="BX56" s="330"/>
      <c r="BY56" s="9"/>
      <c r="BZ56" s="330"/>
      <c r="CA56" s="330"/>
      <c r="CB56" s="9"/>
      <c r="CC56" s="330"/>
      <c r="CD56" s="330"/>
      <c r="CE56" s="9"/>
      <c r="CF56" s="330"/>
      <c r="CG56" s="330"/>
      <c r="CH56" s="153"/>
    </row>
    <row r="57" spans="1:86" s="49" customFormat="1" ht="15" thickBot="1" x14ac:dyDescent="0.35">
      <c r="A57" s="254" t="s">
        <v>130</v>
      </c>
      <c r="B57" s="254"/>
      <c r="C57" s="254"/>
      <c r="D57" s="254"/>
      <c r="E57" s="254"/>
      <c r="F57" s="254"/>
      <c r="G57" s="254"/>
      <c r="H57" s="254"/>
      <c r="I57" s="254"/>
      <c r="J57" s="254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  <c r="AX57" s="152"/>
      <c r="AY57" s="152"/>
      <c r="AZ57" s="152"/>
      <c r="BA57" s="152"/>
      <c r="BB57" s="152"/>
      <c r="BC57" s="152"/>
      <c r="BD57" s="152"/>
      <c r="BE57" s="152"/>
      <c r="BF57" s="152"/>
      <c r="BG57" s="152"/>
      <c r="BH57" s="152"/>
      <c r="BI57" s="152"/>
      <c r="BJ57" s="152"/>
      <c r="BK57" s="152"/>
      <c r="BL57" s="152"/>
      <c r="BM57" s="152"/>
      <c r="BN57" s="152"/>
      <c r="BO57" s="152"/>
      <c r="BP57" s="152"/>
      <c r="BQ57" s="152"/>
      <c r="BR57" s="152"/>
      <c r="BS57" s="152"/>
      <c r="BT57" s="152"/>
      <c r="BU57" s="152"/>
      <c r="BV57" s="152"/>
      <c r="BW57" s="152"/>
      <c r="BX57" s="152"/>
      <c r="BY57" s="152"/>
      <c r="BZ57" s="152"/>
      <c r="CA57" s="152"/>
      <c r="CB57" s="152"/>
      <c r="CC57" s="152"/>
      <c r="CD57" s="152"/>
      <c r="CE57" s="152"/>
      <c r="CF57" s="152"/>
      <c r="CG57" s="152"/>
      <c r="CH57" s="152"/>
    </row>
    <row r="58" spans="1:86" ht="15.6" x14ac:dyDescent="0.3">
      <c r="A58" s="550" t="s">
        <v>30</v>
      </c>
      <c r="B58" s="18" t="s">
        <v>124</v>
      </c>
      <c r="C58" s="292">
        <v>43831</v>
      </c>
      <c r="D58" s="292">
        <v>43862</v>
      </c>
      <c r="E58" s="292">
        <v>43891</v>
      </c>
      <c r="F58" s="292">
        <v>43922</v>
      </c>
      <c r="G58" s="292">
        <v>43952</v>
      </c>
      <c r="H58" s="292">
        <v>43983</v>
      </c>
      <c r="I58" s="292">
        <v>44013</v>
      </c>
      <c r="J58" s="292">
        <v>44044</v>
      </c>
      <c r="K58" s="292">
        <v>44075</v>
      </c>
      <c r="L58" s="292">
        <v>44105</v>
      </c>
      <c r="M58" s="292">
        <v>44136</v>
      </c>
      <c r="N58" s="292">
        <v>44166</v>
      </c>
      <c r="O58" s="292">
        <v>44197</v>
      </c>
      <c r="P58" s="292">
        <v>44228</v>
      </c>
      <c r="Q58" s="292">
        <v>44256</v>
      </c>
      <c r="R58" s="292">
        <v>44287</v>
      </c>
      <c r="S58" s="292">
        <v>44317</v>
      </c>
      <c r="T58" s="292">
        <v>44348</v>
      </c>
      <c r="U58" s="292">
        <v>44378</v>
      </c>
      <c r="V58" s="292">
        <v>44409</v>
      </c>
      <c r="W58" s="292">
        <v>44440</v>
      </c>
      <c r="X58" s="292">
        <v>44470</v>
      </c>
      <c r="Y58" s="292">
        <v>44501</v>
      </c>
      <c r="Z58" s="292">
        <v>44531</v>
      </c>
      <c r="AA58" s="292">
        <v>44562</v>
      </c>
      <c r="AB58" s="292">
        <v>44593</v>
      </c>
      <c r="AC58" s="292">
        <v>44621</v>
      </c>
      <c r="AD58" s="292">
        <v>44652</v>
      </c>
      <c r="AE58" s="292">
        <v>44682</v>
      </c>
      <c r="AF58" s="292">
        <v>44713</v>
      </c>
      <c r="AG58" s="292">
        <v>44743</v>
      </c>
      <c r="AH58" s="292">
        <v>44774</v>
      </c>
      <c r="AI58" s="292">
        <v>44805</v>
      </c>
      <c r="AJ58" s="292">
        <v>44835</v>
      </c>
      <c r="AK58" s="292">
        <v>44866</v>
      </c>
      <c r="AL58" s="292">
        <v>44896</v>
      </c>
      <c r="AM58" s="292">
        <v>44927</v>
      </c>
      <c r="AN58" s="292">
        <v>44958</v>
      </c>
      <c r="AO58" s="292">
        <v>44986</v>
      </c>
      <c r="AP58" s="292">
        <v>45017</v>
      </c>
      <c r="AQ58" s="292">
        <v>45047</v>
      </c>
      <c r="AR58" s="292">
        <v>45078</v>
      </c>
      <c r="AS58" s="292">
        <v>45108</v>
      </c>
      <c r="AT58" s="292">
        <v>45139</v>
      </c>
      <c r="AU58" s="292">
        <v>45170</v>
      </c>
      <c r="AV58" s="292">
        <v>45200</v>
      </c>
      <c r="AW58" s="292">
        <v>45231</v>
      </c>
      <c r="AX58" s="292">
        <v>45261</v>
      </c>
      <c r="AY58" s="292">
        <v>45292</v>
      </c>
      <c r="AZ58" s="292">
        <v>45323</v>
      </c>
      <c r="BA58" s="292">
        <v>45352</v>
      </c>
      <c r="BB58" s="292">
        <v>45383</v>
      </c>
      <c r="BC58" s="292">
        <v>45413</v>
      </c>
      <c r="BD58" s="292">
        <v>45444</v>
      </c>
      <c r="BE58" s="292">
        <v>45474</v>
      </c>
      <c r="BF58" s="292">
        <v>45505</v>
      </c>
      <c r="BG58" s="292">
        <v>45536</v>
      </c>
      <c r="BH58" s="292">
        <v>45566</v>
      </c>
      <c r="BI58" s="292">
        <v>45597</v>
      </c>
      <c r="BJ58" s="292">
        <v>45627</v>
      </c>
      <c r="BK58" s="292">
        <v>45658</v>
      </c>
      <c r="BL58" s="292">
        <v>45689</v>
      </c>
      <c r="BM58" s="292">
        <v>45717</v>
      </c>
      <c r="BN58" s="292">
        <v>45748</v>
      </c>
      <c r="BO58" s="292">
        <v>45778</v>
      </c>
      <c r="BP58" s="292">
        <v>45809</v>
      </c>
      <c r="BQ58" s="292">
        <v>45839</v>
      </c>
      <c r="BR58" s="292">
        <v>45870</v>
      </c>
      <c r="BS58" s="292">
        <v>45901</v>
      </c>
      <c r="BT58" s="292">
        <v>45931</v>
      </c>
      <c r="BU58" s="292">
        <v>45962</v>
      </c>
      <c r="BV58" s="292">
        <v>45992</v>
      </c>
      <c r="BW58" s="292">
        <v>46023</v>
      </c>
      <c r="BX58" s="292">
        <v>46054</v>
      </c>
      <c r="BY58" s="292">
        <v>46082</v>
      </c>
      <c r="BZ58" s="292">
        <v>46113</v>
      </c>
      <c r="CA58" s="292">
        <v>46143</v>
      </c>
      <c r="CB58" s="292">
        <v>46174</v>
      </c>
      <c r="CC58" s="292">
        <v>46204</v>
      </c>
      <c r="CD58" s="292">
        <v>46235</v>
      </c>
      <c r="CE58" s="292">
        <v>46266</v>
      </c>
      <c r="CF58" s="292">
        <v>46296</v>
      </c>
      <c r="CG58" s="292">
        <v>46327</v>
      </c>
      <c r="CH58" s="293">
        <v>46357</v>
      </c>
    </row>
    <row r="59" spans="1:86" ht="15" customHeight="1" x14ac:dyDescent="0.3">
      <c r="A59" s="551"/>
      <c r="B59" s="14" t="str">
        <f t="shared" ref="B59:B72" si="63">B41</f>
        <v>Air Comp</v>
      </c>
      <c r="C59" s="30">
        <f>IF(C23=0,0,((C5*0.5)-C41)*C78*C93*C$2)</f>
        <v>0</v>
      </c>
      <c r="D59" s="30">
        <f>IF(D23=0,0,((D5*0.5)+C23-D41)*D78*D93*D$2)</f>
        <v>0</v>
      </c>
      <c r="E59" s="30">
        <f t="shared" ref="E59:BP60" si="64">IF(E23=0,0,((E5*0.5)+D23-E41)*E78*E93*E$2)</f>
        <v>0</v>
      </c>
      <c r="F59" s="30">
        <f t="shared" si="64"/>
        <v>0</v>
      </c>
      <c r="G59" s="30">
        <f t="shared" si="64"/>
        <v>0</v>
      </c>
      <c r="H59" s="30">
        <f t="shared" si="64"/>
        <v>0</v>
      </c>
      <c r="I59" s="30">
        <f t="shared" si="64"/>
        <v>0</v>
      </c>
      <c r="J59" s="30">
        <f t="shared" si="64"/>
        <v>0</v>
      </c>
      <c r="K59" s="30">
        <f t="shared" si="64"/>
        <v>0</v>
      </c>
      <c r="L59" s="30">
        <f t="shared" si="64"/>
        <v>0</v>
      </c>
      <c r="M59" s="30">
        <f t="shared" si="64"/>
        <v>0</v>
      </c>
      <c r="N59" s="30">
        <f t="shared" si="64"/>
        <v>0</v>
      </c>
      <c r="O59" s="30">
        <f t="shared" si="64"/>
        <v>0</v>
      </c>
      <c r="P59" s="30">
        <f t="shared" si="64"/>
        <v>0</v>
      </c>
      <c r="Q59" s="30">
        <f t="shared" si="64"/>
        <v>0</v>
      </c>
      <c r="R59" s="30">
        <f t="shared" si="64"/>
        <v>0</v>
      </c>
      <c r="S59" s="30">
        <f t="shared" si="64"/>
        <v>0</v>
      </c>
      <c r="T59" s="30">
        <f t="shared" si="64"/>
        <v>0</v>
      </c>
      <c r="U59" s="30">
        <f t="shared" si="64"/>
        <v>0</v>
      </c>
      <c r="V59" s="30">
        <f t="shared" si="64"/>
        <v>0</v>
      </c>
      <c r="W59" s="30">
        <f t="shared" si="64"/>
        <v>0</v>
      </c>
      <c r="X59" s="30">
        <f t="shared" si="64"/>
        <v>0</v>
      </c>
      <c r="Y59" s="30">
        <f t="shared" si="64"/>
        <v>0</v>
      </c>
      <c r="Z59" s="30">
        <f t="shared" si="64"/>
        <v>0</v>
      </c>
      <c r="AA59" s="30">
        <f t="shared" si="64"/>
        <v>0</v>
      </c>
      <c r="AB59" s="30">
        <f t="shared" si="64"/>
        <v>0</v>
      </c>
      <c r="AC59" s="30">
        <f t="shared" si="64"/>
        <v>0</v>
      </c>
      <c r="AD59" s="30">
        <f t="shared" si="64"/>
        <v>0</v>
      </c>
      <c r="AE59" s="30">
        <f t="shared" si="64"/>
        <v>0</v>
      </c>
      <c r="AF59" s="30">
        <f t="shared" si="64"/>
        <v>0</v>
      </c>
      <c r="AG59" s="30">
        <f t="shared" si="64"/>
        <v>0</v>
      </c>
      <c r="AH59" s="30">
        <f t="shared" si="64"/>
        <v>0</v>
      </c>
      <c r="AI59" s="30">
        <f t="shared" si="64"/>
        <v>0</v>
      </c>
      <c r="AJ59" s="30">
        <f t="shared" si="64"/>
        <v>0</v>
      </c>
      <c r="AK59" s="30">
        <f t="shared" si="64"/>
        <v>0</v>
      </c>
      <c r="AL59" s="30">
        <f t="shared" si="64"/>
        <v>0</v>
      </c>
      <c r="AM59" s="30">
        <f t="shared" si="64"/>
        <v>0</v>
      </c>
      <c r="AN59" s="30">
        <f t="shared" si="64"/>
        <v>0</v>
      </c>
      <c r="AO59" s="30">
        <f t="shared" si="64"/>
        <v>0</v>
      </c>
      <c r="AP59" s="30">
        <f t="shared" si="64"/>
        <v>0</v>
      </c>
      <c r="AQ59" s="30">
        <f t="shared" si="64"/>
        <v>0</v>
      </c>
      <c r="AR59" s="30">
        <f t="shared" si="64"/>
        <v>0</v>
      </c>
      <c r="AS59" s="30">
        <f t="shared" si="64"/>
        <v>0</v>
      </c>
      <c r="AT59" s="30">
        <f t="shared" si="64"/>
        <v>0</v>
      </c>
      <c r="AU59" s="30">
        <f t="shared" si="64"/>
        <v>0</v>
      </c>
      <c r="AV59" s="30">
        <f t="shared" si="64"/>
        <v>0</v>
      </c>
      <c r="AW59" s="30">
        <f t="shared" si="64"/>
        <v>0</v>
      </c>
      <c r="AX59" s="30">
        <f t="shared" si="64"/>
        <v>0</v>
      </c>
      <c r="AY59" s="30">
        <f t="shared" si="64"/>
        <v>0</v>
      </c>
      <c r="AZ59" s="30">
        <f t="shared" si="64"/>
        <v>0</v>
      </c>
      <c r="BA59" s="30">
        <f t="shared" si="64"/>
        <v>0</v>
      </c>
      <c r="BB59" s="30">
        <f t="shared" si="64"/>
        <v>0</v>
      </c>
      <c r="BC59" s="30">
        <f t="shared" si="64"/>
        <v>0</v>
      </c>
      <c r="BD59" s="30">
        <f t="shared" si="64"/>
        <v>0</v>
      </c>
      <c r="BE59" s="30">
        <f t="shared" si="64"/>
        <v>0</v>
      </c>
      <c r="BF59" s="30">
        <f t="shared" si="64"/>
        <v>0</v>
      </c>
      <c r="BG59" s="30">
        <f t="shared" si="64"/>
        <v>0</v>
      </c>
      <c r="BH59" s="30">
        <f t="shared" si="64"/>
        <v>0</v>
      </c>
      <c r="BI59" s="30">
        <f t="shared" si="64"/>
        <v>0</v>
      </c>
      <c r="BJ59" s="30">
        <f t="shared" si="64"/>
        <v>0</v>
      </c>
      <c r="BK59" s="30">
        <f t="shared" si="64"/>
        <v>0</v>
      </c>
      <c r="BL59" s="30">
        <f t="shared" si="64"/>
        <v>0</v>
      </c>
      <c r="BM59" s="30">
        <f t="shared" si="64"/>
        <v>0</v>
      </c>
      <c r="BN59" s="30">
        <f t="shared" si="64"/>
        <v>0</v>
      </c>
      <c r="BO59" s="30">
        <f t="shared" si="64"/>
        <v>0</v>
      </c>
      <c r="BP59" s="30">
        <f t="shared" si="64"/>
        <v>0</v>
      </c>
      <c r="BQ59" s="30">
        <f t="shared" ref="BQ59:CH63" si="65">IF(BQ23=0,0,((BQ5*0.5)+BP23-BQ41)*BQ78*BQ93*BQ$2)</f>
        <v>0</v>
      </c>
      <c r="BR59" s="30">
        <f t="shared" si="65"/>
        <v>0</v>
      </c>
      <c r="BS59" s="30">
        <f t="shared" si="65"/>
        <v>0</v>
      </c>
      <c r="BT59" s="30">
        <f t="shared" si="65"/>
        <v>0</v>
      </c>
      <c r="BU59" s="30">
        <f t="shared" si="65"/>
        <v>0</v>
      </c>
      <c r="BV59" s="30">
        <f t="shared" si="65"/>
        <v>0</v>
      </c>
      <c r="BW59" s="30">
        <f t="shared" si="65"/>
        <v>0</v>
      </c>
      <c r="BX59" s="30">
        <f t="shared" si="65"/>
        <v>0</v>
      </c>
      <c r="BY59" s="30">
        <f t="shared" si="65"/>
        <v>0</v>
      </c>
      <c r="BZ59" s="30">
        <f t="shared" si="65"/>
        <v>0</v>
      </c>
      <c r="CA59" s="30">
        <f t="shared" si="65"/>
        <v>0</v>
      </c>
      <c r="CB59" s="30">
        <f t="shared" si="65"/>
        <v>0</v>
      </c>
      <c r="CC59" s="30">
        <f t="shared" si="65"/>
        <v>0</v>
      </c>
      <c r="CD59" s="30">
        <f t="shared" si="65"/>
        <v>0</v>
      </c>
      <c r="CE59" s="30">
        <f t="shared" si="65"/>
        <v>0</v>
      </c>
      <c r="CF59" s="30">
        <f t="shared" si="65"/>
        <v>0</v>
      </c>
      <c r="CG59" s="30">
        <f t="shared" si="65"/>
        <v>0</v>
      </c>
      <c r="CH59" s="34">
        <f t="shared" si="65"/>
        <v>0</v>
      </c>
    </row>
    <row r="60" spans="1:86" ht="15.6" x14ac:dyDescent="0.3">
      <c r="A60" s="551"/>
      <c r="B60" s="14" t="str">
        <f t="shared" si="63"/>
        <v>Building Shell</v>
      </c>
      <c r="C60" s="30">
        <f t="shared" ref="C60:C71" si="66">IF(C24=0,0,((C6*0.5)-C42)*C79*C94*C$2)</f>
        <v>0</v>
      </c>
      <c r="D60" s="30">
        <f t="shared" ref="D60:S71" si="67">IF(D24=0,0,((D6*0.5)+C24-D42)*D79*D94*D$2)</f>
        <v>0</v>
      </c>
      <c r="E60" s="30">
        <f t="shared" si="67"/>
        <v>0</v>
      </c>
      <c r="F60" s="30">
        <f t="shared" si="67"/>
        <v>0</v>
      </c>
      <c r="G60" s="30">
        <f t="shared" si="67"/>
        <v>0</v>
      </c>
      <c r="H60" s="30">
        <f t="shared" si="67"/>
        <v>0</v>
      </c>
      <c r="I60" s="30">
        <f t="shared" si="67"/>
        <v>0</v>
      </c>
      <c r="J60" s="30">
        <f t="shared" si="67"/>
        <v>0</v>
      </c>
      <c r="K60" s="30">
        <f t="shared" si="67"/>
        <v>0</v>
      </c>
      <c r="L60" s="30">
        <f t="shared" si="67"/>
        <v>0</v>
      </c>
      <c r="M60" s="30">
        <f t="shared" si="67"/>
        <v>0</v>
      </c>
      <c r="N60" s="30">
        <f t="shared" si="67"/>
        <v>0</v>
      </c>
      <c r="O60" s="30">
        <f t="shared" si="67"/>
        <v>0</v>
      </c>
      <c r="P60" s="30">
        <f t="shared" si="67"/>
        <v>0</v>
      </c>
      <c r="Q60" s="30">
        <f t="shared" si="67"/>
        <v>0</v>
      </c>
      <c r="R60" s="30">
        <f t="shared" si="67"/>
        <v>0</v>
      </c>
      <c r="S60" s="30">
        <f t="shared" si="67"/>
        <v>0</v>
      </c>
      <c r="T60" s="30">
        <f t="shared" si="64"/>
        <v>0</v>
      </c>
      <c r="U60" s="30">
        <f t="shared" si="64"/>
        <v>0</v>
      </c>
      <c r="V60" s="30">
        <f t="shared" si="64"/>
        <v>0</v>
      </c>
      <c r="W60" s="30">
        <f t="shared" si="64"/>
        <v>0</v>
      </c>
      <c r="X60" s="30">
        <f t="shared" si="64"/>
        <v>0</v>
      </c>
      <c r="Y60" s="30">
        <f t="shared" si="64"/>
        <v>0</v>
      </c>
      <c r="Z60" s="30">
        <f t="shared" si="64"/>
        <v>0</v>
      </c>
      <c r="AA60" s="30">
        <f t="shared" si="64"/>
        <v>0</v>
      </c>
      <c r="AB60" s="30">
        <f t="shared" si="64"/>
        <v>0</v>
      </c>
      <c r="AC60" s="30">
        <f t="shared" si="64"/>
        <v>0</v>
      </c>
      <c r="AD60" s="30">
        <f t="shared" si="64"/>
        <v>0</v>
      </c>
      <c r="AE60" s="30">
        <f t="shared" si="64"/>
        <v>0</v>
      </c>
      <c r="AF60" s="30">
        <f t="shared" si="64"/>
        <v>0</v>
      </c>
      <c r="AG60" s="30">
        <f t="shared" si="64"/>
        <v>0</v>
      </c>
      <c r="AH60" s="30">
        <f t="shared" si="64"/>
        <v>0</v>
      </c>
      <c r="AI60" s="30">
        <f t="shared" si="64"/>
        <v>0</v>
      </c>
      <c r="AJ60" s="30">
        <f t="shared" si="64"/>
        <v>0</v>
      </c>
      <c r="AK60" s="30">
        <f t="shared" si="64"/>
        <v>0</v>
      </c>
      <c r="AL60" s="30">
        <f t="shared" si="64"/>
        <v>0</v>
      </c>
      <c r="AM60" s="30">
        <f t="shared" si="64"/>
        <v>0</v>
      </c>
      <c r="AN60" s="30">
        <f t="shared" si="64"/>
        <v>0</v>
      </c>
      <c r="AO60" s="30">
        <f t="shared" si="64"/>
        <v>0</v>
      </c>
      <c r="AP60" s="30">
        <f t="shared" si="64"/>
        <v>0</v>
      </c>
      <c r="AQ60" s="30">
        <f t="shared" si="64"/>
        <v>0</v>
      </c>
      <c r="AR60" s="30">
        <f t="shared" si="64"/>
        <v>0</v>
      </c>
      <c r="AS60" s="30">
        <f t="shared" si="64"/>
        <v>0</v>
      </c>
      <c r="AT60" s="30">
        <f t="shared" si="64"/>
        <v>0</v>
      </c>
      <c r="AU60" s="30">
        <f t="shared" si="64"/>
        <v>0</v>
      </c>
      <c r="AV60" s="30">
        <f t="shared" si="64"/>
        <v>0</v>
      </c>
      <c r="AW60" s="30">
        <f t="shared" si="64"/>
        <v>0</v>
      </c>
      <c r="AX60" s="30">
        <f t="shared" si="64"/>
        <v>0</v>
      </c>
      <c r="AY60" s="30">
        <f t="shared" si="64"/>
        <v>0</v>
      </c>
      <c r="AZ60" s="30">
        <f t="shared" si="64"/>
        <v>0</v>
      </c>
      <c r="BA60" s="30">
        <f t="shared" si="64"/>
        <v>0</v>
      </c>
      <c r="BB60" s="30">
        <f t="shared" si="64"/>
        <v>0</v>
      </c>
      <c r="BC60" s="30">
        <f t="shared" si="64"/>
        <v>0</v>
      </c>
      <c r="BD60" s="30">
        <f t="shared" si="64"/>
        <v>0</v>
      </c>
      <c r="BE60" s="30">
        <f t="shared" si="64"/>
        <v>0</v>
      </c>
      <c r="BF60" s="30">
        <f t="shared" si="64"/>
        <v>0</v>
      </c>
      <c r="BG60" s="30">
        <f t="shared" si="64"/>
        <v>0</v>
      </c>
      <c r="BH60" s="30">
        <f t="shared" si="64"/>
        <v>0</v>
      </c>
      <c r="BI60" s="30">
        <f t="shared" si="64"/>
        <v>0</v>
      </c>
      <c r="BJ60" s="30">
        <f t="shared" si="64"/>
        <v>0</v>
      </c>
      <c r="BK60" s="30">
        <f t="shared" si="64"/>
        <v>0</v>
      </c>
      <c r="BL60" s="30">
        <f t="shared" si="64"/>
        <v>0</v>
      </c>
      <c r="BM60" s="30">
        <f t="shared" si="64"/>
        <v>0</v>
      </c>
      <c r="BN60" s="30">
        <f t="shared" si="64"/>
        <v>0</v>
      </c>
      <c r="BO60" s="30">
        <f t="shared" si="64"/>
        <v>0</v>
      </c>
      <c r="BP60" s="30">
        <f t="shared" si="64"/>
        <v>0</v>
      </c>
      <c r="BQ60" s="30">
        <f t="shared" si="65"/>
        <v>0</v>
      </c>
      <c r="BR60" s="30">
        <f t="shared" si="65"/>
        <v>0</v>
      </c>
      <c r="BS60" s="30">
        <f t="shared" si="65"/>
        <v>0</v>
      </c>
      <c r="BT60" s="30">
        <f t="shared" si="65"/>
        <v>0</v>
      </c>
      <c r="BU60" s="30">
        <f t="shared" si="65"/>
        <v>0</v>
      </c>
      <c r="BV60" s="30">
        <f t="shared" si="65"/>
        <v>0</v>
      </c>
      <c r="BW60" s="30">
        <f t="shared" si="65"/>
        <v>0</v>
      </c>
      <c r="BX60" s="30">
        <f t="shared" si="65"/>
        <v>0</v>
      </c>
      <c r="BY60" s="30">
        <f t="shared" si="65"/>
        <v>0</v>
      </c>
      <c r="BZ60" s="30">
        <f t="shared" si="65"/>
        <v>0</v>
      </c>
      <c r="CA60" s="30">
        <f t="shared" si="65"/>
        <v>0</v>
      </c>
      <c r="CB60" s="30">
        <f t="shared" si="65"/>
        <v>0</v>
      </c>
      <c r="CC60" s="30">
        <f t="shared" si="65"/>
        <v>0</v>
      </c>
      <c r="CD60" s="30">
        <f t="shared" si="65"/>
        <v>0</v>
      </c>
      <c r="CE60" s="30">
        <f t="shared" si="65"/>
        <v>0</v>
      </c>
      <c r="CF60" s="30">
        <f t="shared" si="65"/>
        <v>0</v>
      </c>
      <c r="CG60" s="30">
        <f t="shared" si="65"/>
        <v>0</v>
      </c>
      <c r="CH60" s="34">
        <f t="shared" si="65"/>
        <v>0</v>
      </c>
    </row>
    <row r="61" spans="1:86" ht="15.6" x14ac:dyDescent="0.3">
      <c r="A61" s="551"/>
      <c r="B61" s="14" t="str">
        <f t="shared" si="63"/>
        <v>Cooking</v>
      </c>
      <c r="C61" s="30">
        <f t="shared" si="66"/>
        <v>0</v>
      </c>
      <c r="D61" s="30">
        <f t="shared" si="67"/>
        <v>0</v>
      </c>
      <c r="E61" s="30">
        <f t="shared" ref="E61:BP64" si="68">IF(E25=0,0,((E7*0.5)+D25-E43)*E80*E95*E$2)</f>
        <v>0</v>
      </c>
      <c r="F61" s="30">
        <f t="shared" si="68"/>
        <v>0</v>
      </c>
      <c r="G61" s="30">
        <f t="shared" si="68"/>
        <v>0</v>
      </c>
      <c r="H61" s="30">
        <f t="shared" si="68"/>
        <v>0</v>
      </c>
      <c r="I61" s="30">
        <f t="shared" si="68"/>
        <v>0</v>
      </c>
      <c r="J61" s="30">
        <f t="shared" si="68"/>
        <v>0</v>
      </c>
      <c r="K61" s="30">
        <f t="shared" si="68"/>
        <v>0</v>
      </c>
      <c r="L61" s="30">
        <f t="shared" si="68"/>
        <v>0</v>
      </c>
      <c r="M61" s="30">
        <f t="shared" si="68"/>
        <v>0</v>
      </c>
      <c r="N61" s="30">
        <f t="shared" si="68"/>
        <v>0</v>
      </c>
      <c r="O61" s="30">
        <f t="shared" si="68"/>
        <v>0</v>
      </c>
      <c r="P61" s="30">
        <f t="shared" si="68"/>
        <v>0</v>
      </c>
      <c r="Q61" s="30">
        <f t="shared" si="68"/>
        <v>0</v>
      </c>
      <c r="R61" s="30">
        <f t="shared" si="68"/>
        <v>0</v>
      </c>
      <c r="S61" s="30">
        <f t="shared" si="68"/>
        <v>0</v>
      </c>
      <c r="T61" s="30">
        <f t="shared" si="68"/>
        <v>0</v>
      </c>
      <c r="U61" s="30">
        <f t="shared" si="68"/>
        <v>0</v>
      </c>
      <c r="V61" s="30">
        <f t="shared" si="68"/>
        <v>0</v>
      </c>
      <c r="W61" s="30">
        <f t="shared" si="68"/>
        <v>0</v>
      </c>
      <c r="X61" s="30">
        <f t="shared" si="68"/>
        <v>0</v>
      </c>
      <c r="Y61" s="30">
        <f t="shared" si="68"/>
        <v>0</v>
      </c>
      <c r="Z61" s="30">
        <f t="shared" si="68"/>
        <v>0</v>
      </c>
      <c r="AA61" s="30">
        <f t="shared" si="68"/>
        <v>0</v>
      </c>
      <c r="AB61" s="30">
        <f t="shared" si="68"/>
        <v>0</v>
      </c>
      <c r="AC61" s="30">
        <f t="shared" si="68"/>
        <v>0</v>
      </c>
      <c r="AD61" s="30">
        <f t="shared" si="68"/>
        <v>0</v>
      </c>
      <c r="AE61" s="30">
        <f t="shared" si="68"/>
        <v>0</v>
      </c>
      <c r="AF61" s="30">
        <f t="shared" si="68"/>
        <v>0</v>
      </c>
      <c r="AG61" s="30">
        <f t="shared" si="68"/>
        <v>0</v>
      </c>
      <c r="AH61" s="30">
        <f t="shared" si="68"/>
        <v>0</v>
      </c>
      <c r="AI61" s="30">
        <f t="shared" si="68"/>
        <v>0</v>
      </c>
      <c r="AJ61" s="30">
        <f t="shared" si="68"/>
        <v>0</v>
      </c>
      <c r="AK61" s="30">
        <f t="shared" si="68"/>
        <v>0</v>
      </c>
      <c r="AL61" s="30">
        <f t="shared" si="68"/>
        <v>0</v>
      </c>
      <c r="AM61" s="30">
        <f t="shared" si="68"/>
        <v>0</v>
      </c>
      <c r="AN61" s="30">
        <f t="shared" si="68"/>
        <v>0</v>
      </c>
      <c r="AO61" s="30">
        <f t="shared" si="68"/>
        <v>0</v>
      </c>
      <c r="AP61" s="30">
        <f t="shared" si="68"/>
        <v>0</v>
      </c>
      <c r="AQ61" s="30">
        <f t="shared" si="68"/>
        <v>0</v>
      </c>
      <c r="AR61" s="30">
        <f t="shared" si="68"/>
        <v>0</v>
      </c>
      <c r="AS61" s="30">
        <f t="shared" si="68"/>
        <v>0</v>
      </c>
      <c r="AT61" s="30">
        <f t="shared" si="68"/>
        <v>0</v>
      </c>
      <c r="AU61" s="30">
        <f t="shared" si="68"/>
        <v>0</v>
      </c>
      <c r="AV61" s="30">
        <f t="shared" si="68"/>
        <v>0</v>
      </c>
      <c r="AW61" s="30">
        <f t="shared" si="68"/>
        <v>0</v>
      </c>
      <c r="AX61" s="30">
        <f t="shared" si="68"/>
        <v>0</v>
      </c>
      <c r="AY61" s="30">
        <f t="shared" si="68"/>
        <v>0</v>
      </c>
      <c r="AZ61" s="30">
        <f t="shared" si="68"/>
        <v>0</v>
      </c>
      <c r="BA61" s="30">
        <f t="shared" si="68"/>
        <v>0</v>
      </c>
      <c r="BB61" s="30">
        <f t="shared" si="68"/>
        <v>0</v>
      </c>
      <c r="BC61" s="30">
        <f t="shared" si="68"/>
        <v>0</v>
      </c>
      <c r="BD61" s="30">
        <f t="shared" si="68"/>
        <v>0</v>
      </c>
      <c r="BE61" s="30">
        <f t="shared" si="68"/>
        <v>0</v>
      </c>
      <c r="BF61" s="30">
        <f t="shared" si="68"/>
        <v>0</v>
      </c>
      <c r="BG61" s="30">
        <f t="shared" si="68"/>
        <v>0</v>
      </c>
      <c r="BH61" s="30">
        <f t="shared" si="68"/>
        <v>0</v>
      </c>
      <c r="BI61" s="30">
        <f t="shared" si="68"/>
        <v>0</v>
      </c>
      <c r="BJ61" s="30">
        <f t="shared" si="68"/>
        <v>0</v>
      </c>
      <c r="BK61" s="30">
        <f t="shared" si="68"/>
        <v>0</v>
      </c>
      <c r="BL61" s="30">
        <f t="shared" si="68"/>
        <v>0</v>
      </c>
      <c r="BM61" s="30">
        <f t="shared" si="68"/>
        <v>0</v>
      </c>
      <c r="BN61" s="30">
        <f t="shared" si="68"/>
        <v>0</v>
      </c>
      <c r="BO61" s="30">
        <f t="shared" si="68"/>
        <v>0</v>
      </c>
      <c r="BP61" s="30">
        <f t="shared" si="68"/>
        <v>0</v>
      </c>
      <c r="BQ61" s="30">
        <f t="shared" si="65"/>
        <v>0</v>
      </c>
      <c r="BR61" s="30">
        <f t="shared" si="65"/>
        <v>0</v>
      </c>
      <c r="BS61" s="30">
        <f t="shared" si="65"/>
        <v>0</v>
      </c>
      <c r="BT61" s="30">
        <f t="shared" si="65"/>
        <v>0</v>
      </c>
      <c r="BU61" s="30">
        <f t="shared" si="65"/>
        <v>0</v>
      </c>
      <c r="BV61" s="30">
        <f t="shared" si="65"/>
        <v>0</v>
      </c>
      <c r="BW61" s="30">
        <f t="shared" si="65"/>
        <v>0</v>
      </c>
      <c r="BX61" s="30">
        <f t="shared" si="65"/>
        <v>0</v>
      </c>
      <c r="BY61" s="30">
        <f t="shared" si="65"/>
        <v>0</v>
      </c>
      <c r="BZ61" s="30">
        <f t="shared" si="65"/>
        <v>0</v>
      </c>
      <c r="CA61" s="30">
        <f t="shared" si="65"/>
        <v>0</v>
      </c>
      <c r="CB61" s="30">
        <f t="shared" si="65"/>
        <v>0</v>
      </c>
      <c r="CC61" s="30">
        <f t="shared" si="65"/>
        <v>0</v>
      </c>
      <c r="CD61" s="30">
        <f t="shared" si="65"/>
        <v>0</v>
      </c>
      <c r="CE61" s="30">
        <f t="shared" si="65"/>
        <v>0</v>
      </c>
      <c r="CF61" s="30">
        <f t="shared" si="65"/>
        <v>0</v>
      </c>
      <c r="CG61" s="30">
        <f t="shared" si="65"/>
        <v>0</v>
      </c>
      <c r="CH61" s="34">
        <f>IF(CH25=0,0,((CH7*0.5)+CG25-CH43)*CH80*CH95*CH$2)</f>
        <v>0</v>
      </c>
    </row>
    <row r="62" spans="1:86" ht="15.6" x14ac:dyDescent="0.3">
      <c r="A62" s="551"/>
      <c r="B62" s="14" t="str">
        <f t="shared" si="63"/>
        <v>Cooling</v>
      </c>
      <c r="C62" s="30">
        <f t="shared" si="66"/>
        <v>0</v>
      </c>
      <c r="D62" s="30">
        <f t="shared" si="67"/>
        <v>0</v>
      </c>
      <c r="E62" s="30">
        <f t="shared" si="68"/>
        <v>0</v>
      </c>
      <c r="F62" s="30">
        <f t="shared" si="68"/>
        <v>0</v>
      </c>
      <c r="G62" s="30">
        <f t="shared" si="68"/>
        <v>0</v>
      </c>
      <c r="H62" s="30">
        <f t="shared" si="68"/>
        <v>0</v>
      </c>
      <c r="I62" s="30">
        <f t="shared" si="68"/>
        <v>0</v>
      </c>
      <c r="J62" s="30">
        <f t="shared" si="68"/>
        <v>0</v>
      </c>
      <c r="K62" s="30">
        <f t="shared" si="68"/>
        <v>0</v>
      </c>
      <c r="L62" s="30">
        <f t="shared" si="68"/>
        <v>0</v>
      </c>
      <c r="M62" s="30">
        <f t="shared" si="68"/>
        <v>0</v>
      </c>
      <c r="N62" s="30">
        <f t="shared" si="68"/>
        <v>0</v>
      </c>
      <c r="O62" s="30">
        <f t="shared" si="68"/>
        <v>0</v>
      </c>
      <c r="P62" s="30">
        <f t="shared" si="68"/>
        <v>0</v>
      </c>
      <c r="Q62" s="30">
        <f t="shared" si="68"/>
        <v>0</v>
      </c>
      <c r="R62" s="30">
        <f t="shared" si="68"/>
        <v>0</v>
      </c>
      <c r="S62" s="30">
        <f t="shared" si="68"/>
        <v>0</v>
      </c>
      <c r="T62" s="30">
        <f t="shared" si="68"/>
        <v>0</v>
      </c>
      <c r="U62" s="30">
        <f t="shared" si="68"/>
        <v>0</v>
      </c>
      <c r="V62" s="30">
        <f t="shared" si="68"/>
        <v>0</v>
      </c>
      <c r="W62" s="30">
        <f t="shared" si="68"/>
        <v>0</v>
      </c>
      <c r="X62" s="30">
        <f t="shared" si="68"/>
        <v>0</v>
      </c>
      <c r="Y62" s="30">
        <f t="shared" si="68"/>
        <v>0</v>
      </c>
      <c r="Z62" s="30">
        <f t="shared" si="68"/>
        <v>0</v>
      </c>
      <c r="AA62" s="30">
        <f t="shared" si="68"/>
        <v>0</v>
      </c>
      <c r="AB62" s="30">
        <f t="shared" si="68"/>
        <v>0</v>
      </c>
      <c r="AC62" s="30">
        <f t="shared" si="68"/>
        <v>0</v>
      </c>
      <c r="AD62" s="30">
        <f t="shared" si="68"/>
        <v>0</v>
      </c>
      <c r="AE62" s="30">
        <f t="shared" si="68"/>
        <v>0</v>
      </c>
      <c r="AF62" s="30">
        <f t="shared" si="68"/>
        <v>0</v>
      </c>
      <c r="AG62" s="30">
        <f t="shared" si="68"/>
        <v>0</v>
      </c>
      <c r="AH62" s="30">
        <f t="shared" si="68"/>
        <v>0</v>
      </c>
      <c r="AI62" s="30">
        <f t="shared" si="68"/>
        <v>0</v>
      </c>
      <c r="AJ62" s="30">
        <f t="shared" si="68"/>
        <v>0</v>
      </c>
      <c r="AK62" s="30">
        <f t="shared" si="68"/>
        <v>0</v>
      </c>
      <c r="AL62" s="30">
        <f t="shared" si="68"/>
        <v>0</v>
      </c>
      <c r="AM62" s="30">
        <f t="shared" si="68"/>
        <v>0</v>
      </c>
      <c r="AN62" s="30">
        <f t="shared" si="68"/>
        <v>0</v>
      </c>
      <c r="AO62" s="30">
        <f t="shared" si="68"/>
        <v>0</v>
      </c>
      <c r="AP62" s="30">
        <f t="shared" si="68"/>
        <v>0</v>
      </c>
      <c r="AQ62" s="30">
        <f t="shared" si="68"/>
        <v>0</v>
      </c>
      <c r="AR62" s="30">
        <f t="shared" si="68"/>
        <v>0</v>
      </c>
      <c r="AS62" s="30">
        <f t="shared" si="68"/>
        <v>0</v>
      </c>
      <c r="AT62" s="30">
        <f t="shared" si="68"/>
        <v>0</v>
      </c>
      <c r="AU62" s="30">
        <f t="shared" si="68"/>
        <v>0</v>
      </c>
      <c r="AV62" s="30">
        <f t="shared" si="68"/>
        <v>0</v>
      </c>
      <c r="AW62" s="30">
        <f t="shared" si="68"/>
        <v>0</v>
      </c>
      <c r="AX62" s="30">
        <f t="shared" si="68"/>
        <v>0</v>
      </c>
      <c r="AY62" s="30">
        <f t="shared" si="68"/>
        <v>0</v>
      </c>
      <c r="AZ62" s="30">
        <f t="shared" si="68"/>
        <v>0</v>
      </c>
      <c r="BA62" s="30">
        <f t="shared" si="68"/>
        <v>0</v>
      </c>
      <c r="BB62" s="30">
        <f t="shared" si="68"/>
        <v>0</v>
      </c>
      <c r="BC62" s="30">
        <f t="shared" si="68"/>
        <v>0</v>
      </c>
      <c r="BD62" s="30">
        <f t="shared" si="68"/>
        <v>0</v>
      </c>
      <c r="BE62" s="30">
        <f t="shared" si="68"/>
        <v>0</v>
      </c>
      <c r="BF62" s="30">
        <f t="shared" si="68"/>
        <v>0</v>
      </c>
      <c r="BG62" s="30">
        <f t="shared" si="68"/>
        <v>0</v>
      </c>
      <c r="BH62" s="30">
        <f t="shared" si="68"/>
        <v>0</v>
      </c>
      <c r="BI62" s="30">
        <f t="shared" si="68"/>
        <v>0</v>
      </c>
      <c r="BJ62" s="30">
        <f t="shared" si="68"/>
        <v>0</v>
      </c>
      <c r="BK62" s="30">
        <f t="shared" si="68"/>
        <v>0</v>
      </c>
      <c r="BL62" s="30">
        <f t="shared" si="68"/>
        <v>0</v>
      </c>
      <c r="BM62" s="30">
        <f t="shared" si="68"/>
        <v>0</v>
      </c>
      <c r="BN62" s="30">
        <f t="shared" si="68"/>
        <v>0</v>
      </c>
      <c r="BO62" s="30">
        <f t="shared" si="68"/>
        <v>0</v>
      </c>
      <c r="BP62" s="30">
        <f t="shared" si="68"/>
        <v>0</v>
      </c>
      <c r="BQ62" s="30">
        <f t="shared" si="65"/>
        <v>0</v>
      </c>
      <c r="BR62" s="30">
        <f t="shared" si="65"/>
        <v>0</v>
      </c>
      <c r="BS62" s="30">
        <f t="shared" si="65"/>
        <v>0</v>
      </c>
      <c r="BT62" s="30">
        <f t="shared" si="65"/>
        <v>0</v>
      </c>
      <c r="BU62" s="30">
        <f t="shared" si="65"/>
        <v>0</v>
      </c>
      <c r="BV62" s="30">
        <f t="shared" si="65"/>
        <v>0</v>
      </c>
      <c r="BW62" s="30">
        <f t="shared" si="65"/>
        <v>0</v>
      </c>
      <c r="BX62" s="30">
        <f t="shared" si="65"/>
        <v>0</v>
      </c>
      <c r="BY62" s="30">
        <f t="shared" si="65"/>
        <v>0</v>
      </c>
      <c r="BZ62" s="30">
        <f t="shared" si="65"/>
        <v>0</v>
      </c>
      <c r="CA62" s="30">
        <f t="shared" si="65"/>
        <v>0</v>
      </c>
      <c r="CB62" s="30">
        <f t="shared" si="65"/>
        <v>0</v>
      </c>
      <c r="CC62" s="30">
        <f t="shared" si="65"/>
        <v>0</v>
      </c>
      <c r="CD62" s="30">
        <f t="shared" si="65"/>
        <v>0</v>
      </c>
      <c r="CE62" s="30">
        <f t="shared" si="65"/>
        <v>0</v>
      </c>
      <c r="CF62" s="30">
        <f t="shared" si="65"/>
        <v>0</v>
      </c>
      <c r="CG62" s="30">
        <f t="shared" si="65"/>
        <v>0</v>
      </c>
      <c r="CH62" s="34">
        <f t="shared" si="65"/>
        <v>0</v>
      </c>
    </row>
    <row r="63" spans="1:86" ht="15.6" x14ac:dyDescent="0.3">
      <c r="A63" s="551"/>
      <c r="B63" s="14" t="str">
        <f t="shared" si="63"/>
        <v>Ext Lighting</v>
      </c>
      <c r="C63" s="30">
        <f t="shared" si="66"/>
        <v>0</v>
      </c>
      <c r="D63" s="30">
        <f t="shared" si="67"/>
        <v>0</v>
      </c>
      <c r="E63" s="30">
        <f t="shared" si="68"/>
        <v>0</v>
      </c>
      <c r="F63" s="30">
        <f t="shared" si="68"/>
        <v>0</v>
      </c>
      <c r="G63" s="30">
        <f t="shared" si="68"/>
        <v>0</v>
      </c>
      <c r="H63" s="30">
        <f t="shared" si="68"/>
        <v>0</v>
      </c>
      <c r="I63" s="30">
        <f t="shared" si="68"/>
        <v>0</v>
      </c>
      <c r="J63" s="30">
        <f t="shared" si="68"/>
        <v>0</v>
      </c>
      <c r="K63" s="30">
        <f t="shared" si="68"/>
        <v>0</v>
      </c>
      <c r="L63" s="30">
        <f t="shared" si="68"/>
        <v>0</v>
      </c>
      <c r="M63" s="30">
        <f t="shared" si="68"/>
        <v>0</v>
      </c>
      <c r="N63" s="30">
        <f t="shared" si="68"/>
        <v>0</v>
      </c>
      <c r="O63" s="30">
        <f t="shared" si="68"/>
        <v>0</v>
      </c>
      <c r="P63" s="30">
        <f t="shared" si="68"/>
        <v>0</v>
      </c>
      <c r="Q63" s="30">
        <f t="shared" si="68"/>
        <v>0</v>
      </c>
      <c r="R63" s="30">
        <f t="shared" si="68"/>
        <v>0</v>
      </c>
      <c r="S63" s="30">
        <f t="shared" si="68"/>
        <v>0</v>
      </c>
      <c r="T63" s="30">
        <f t="shared" si="68"/>
        <v>0</v>
      </c>
      <c r="U63" s="30">
        <f t="shared" si="68"/>
        <v>0</v>
      </c>
      <c r="V63" s="30">
        <f t="shared" si="68"/>
        <v>0</v>
      </c>
      <c r="W63" s="30">
        <f t="shared" si="68"/>
        <v>0</v>
      </c>
      <c r="X63" s="30">
        <f t="shared" si="68"/>
        <v>0</v>
      </c>
      <c r="Y63" s="30">
        <f t="shared" si="68"/>
        <v>0</v>
      </c>
      <c r="Z63" s="30">
        <f t="shared" si="68"/>
        <v>0</v>
      </c>
      <c r="AA63" s="30">
        <f t="shared" si="68"/>
        <v>0</v>
      </c>
      <c r="AB63" s="30">
        <f t="shared" si="68"/>
        <v>0</v>
      </c>
      <c r="AC63" s="30">
        <f t="shared" si="68"/>
        <v>0</v>
      </c>
      <c r="AD63" s="30">
        <f t="shared" si="68"/>
        <v>0</v>
      </c>
      <c r="AE63" s="30">
        <f t="shared" si="68"/>
        <v>0</v>
      </c>
      <c r="AF63" s="30">
        <f t="shared" si="68"/>
        <v>0</v>
      </c>
      <c r="AG63" s="30">
        <f t="shared" si="68"/>
        <v>0</v>
      </c>
      <c r="AH63" s="30">
        <f t="shared" si="68"/>
        <v>0</v>
      </c>
      <c r="AI63" s="30">
        <f t="shared" si="68"/>
        <v>0</v>
      </c>
      <c r="AJ63" s="30">
        <f t="shared" si="68"/>
        <v>0</v>
      </c>
      <c r="AK63" s="30">
        <f t="shared" si="68"/>
        <v>0</v>
      </c>
      <c r="AL63" s="30">
        <f t="shared" si="68"/>
        <v>0</v>
      </c>
      <c r="AM63" s="30">
        <f t="shared" si="68"/>
        <v>0</v>
      </c>
      <c r="AN63" s="30">
        <f t="shared" si="68"/>
        <v>0</v>
      </c>
      <c r="AO63" s="30">
        <f t="shared" si="68"/>
        <v>0</v>
      </c>
      <c r="AP63" s="30">
        <f t="shared" si="68"/>
        <v>0</v>
      </c>
      <c r="AQ63" s="30">
        <f t="shared" si="68"/>
        <v>0</v>
      </c>
      <c r="AR63" s="30">
        <f t="shared" si="68"/>
        <v>0</v>
      </c>
      <c r="AS63" s="30">
        <f t="shared" si="68"/>
        <v>0</v>
      </c>
      <c r="AT63" s="30">
        <f t="shared" si="68"/>
        <v>0</v>
      </c>
      <c r="AU63" s="30">
        <f t="shared" si="68"/>
        <v>0</v>
      </c>
      <c r="AV63" s="30">
        <f t="shared" si="68"/>
        <v>0</v>
      </c>
      <c r="AW63" s="30">
        <f t="shared" si="68"/>
        <v>0</v>
      </c>
      <c r="AX63" s="30">
        <f t="shared" si="68"/>
        <v>0</v>
      </c>
      <c r="AY63" s="30">
        <f t="shared" si="68"/>
        <v>0</v>
      </c>
      <c r="AZ63" s="30">
        <f t="shared" si="68"/>
        <v>0</v>
      </c>
      <c r="BA63" s="30">
        <f t="shared" si="68"/>
        <v>0</v>
      </c>
      <c r="BB63" s="30">
        <f t="shared" si="68"/>
        <v>0</v>
      </c>
      <c r="BC63" s="30">
        <f t="shared" si="68"/>
        <v>0</v>
      </c>
      <c r="BD63" s="30">
        <f t="shared" si="68"/>
        <v>0</v>
      </c>
      <c r="BE63" s="30">
        <f t="shared" si="68"/>
        <v>0</v>
      </c>
      <c r="BF63" s="30">
        <f t="shared" si="68"/>
        <v>0</v>
      </c>
      <c r="BG63" s="30">
        <f t="shared" si="68"/>
        <v>0</v>
      </c>
      <c r="BH63" s="30">
        <f t="shared" si="68"/>
        <v>0</v>
      </c>
      <c r="BI63" s="30">
        <f t="shared" si="68"/>
        <v>0</v>
      </c>
      <c r="BJ63" s="30">
        <f t="shared" si="68"/>
        <v>0</v>
      </c>
      <c r="BK63" s="30">
        <f t="shared" si="68"/>
        <v>0</v>
      </c>
      <c r="BL63" s="30">
        <f t="shared" si="68"/>
        <v>0</v>
      </c>
      <c r="BM63" s="30">
        <f t="shared" si="68"/>
        <v>0</v>
      </c>
      <c r="BN63" s="30">
        <f t="shared" si="68"/>
        <v>0</v>
      </c>
      <c r="BO63" s="30">
        <f t="shared" si="68"/>
        <v>0</v>
      </c>
      <c r="BP63" s="30">
        <f t="shared" si="68"/>
        <v>0</v>
      </c>
      <c r="BQ63" s="30">
        <f t="shared" si="65"/>
        <v>0</v>
      </c>
      <c r="BR63" s="30">
        <f t="shared" si="65"/>
        <v>0</v>
      </c>
      <c r="BS63" s="30">
        <f t="shared" si="65"/>
        <v>0</v>
      </c>
      <c r="BT63" s="30">
        <f t="shared" si="65"/>
        <v>0</v>
      </c>
      <c r="BU63" s="30">
        <f t="shared" si="65"/>
        <v>0</v>
      </c>
      <c r="BV63" s="30">
        <f t="shared" si="65"/>
        <v>0</v>
      </c>
      <c r="BW63" s="30">
        <f t="shared" si="65"/>
        <v>0</v>
      </c>
      <c r="BX63" s="30">
        <f t="shared" si="65"/>
        <v>0</v>
      </c>
      <c r="BY63" s="30">
        <f t="shared" si="65"/>
        <v>0</v>
      </c>
      <c r="BZ63" s="30">
        <f t="shared" si="65"/>
        <v>0</v>
      </c>
      <c r="CA63" s="30">
        <f t="shared" si="65"/>
        <v>0</v>
      </c>
      <c r="CB63" s="30">
        <f t="shared" si="65"/>
        <v>0</v>
      </c>
      <c r="CC63" s="30">
        <f t="shared" si="65"/>
        <v>0</v>
      </c>
      <c r="CD63" s="30">
        <f t="shared" si="65"/>
        <v>0</v>
      </c>
      <c r="CE63" s="30">
        <f t="shared" si="65"/>
        <v>0</v>
      </c>
      <c r="CF63" s="30">
        <f t="shared" si="65"/>
        <v>0</v>
      </c>
      <c r="CG63" s="30">
        <f t="shared" si="65"/>
        <v>0</v>
      </c>
      <c r="CH63" s="34">
        <f t="shared" si="65"/>
        <v>0</v>
      </c>
    </row>
    <row r="64" spans="1:86" ht="15.6" x14ac:dyDescent="0.3">
      <c r="A64" s="551"/>
      <c r="B64" s="14" t="str">
        <f t="shared" si="63"/>
        <v>Heating</v>
      </c>
      <c r="C64" s="30">
        <f t="shared" si="66"/>
        <v>0</v>
      </c>
      <c r="D64" s="30">
        <f t="shared" si="67"/>
        <v>0</v>
      </c>
      <c r="E64" s="30">
        <f t="shared" si="68"/>
        <v>0</v>
      </c>
      <c r="F64" s="30">
        <f t="shared" si="68"/>
        <v>0</v>
      </c>
      <c r="G64" s="30">
        <f t="shared" si="68"/>
        <v>0</v>
      </c>
      <c r="H64" s="30">
        <f t="shared" si="68"/>
        <v>0</v>
      </c>
      <c r="I64" s="30">
        <f t="shared" si="68"/>
        <v>0</v>
      </c>
      <c r="J64" s="30">
        <f t="shared" si="68"/>
        <v>0</v>
      </c>
      <c r="K64" s="30">
        <f t="shared" si="68"/>
        <v>0</v>
      </c>
      <c r="L64" s="30">
        <f t="shared" si="68"/>
        <v>0</v>
      </c>
      <c r="M64" s="30">
        <f t="shared" si="68"/>
        <v>0</v>
      </c>
      <c r="N64" s="30">
        <f t="shared" si="68"/>
        <v>0</v>
      </c>
      <c r="O64" s="30">
        <f t="shared" si="68"/>
        <v>0</v>
      </c>
      <c r="P64" s="30">
        <f t="shared" si="68"/>
        <v>0</v>
      </c>
      <c r="Q64" s="30">
        <f t="shared" si="68"/>
        <v>0</v>
      </c>
      <c r="R64" s="30">
        <f t="shared" si="68"/>
        <v>0</v>
      </c>
      <c r="S64" s="30">
        <f t="shared" si="68"/>
        <v>0</v>
      </c>
      <c r="T64" s="30">
        <f t="shared" si="68"/>
        <v>0</v>
      </c>
      <c r="U64" s="30">
        <f t="shared" si="68"/>
        <v>0</v>
      </c>
      <c r="V64" s="30">
        <f t="shared" si="68"/>
        <v>0</v>
      </c>
      <c r="W64" s="30">
        <f t="shared" si="68"/>
        <v>0</v>
      </c>
      <c r="X64" s="30">
        <f t="shared" si="68"/>
        <v>0</v>
      </c>
      <c r="Y64" s="30">
        <f t="shared" si="68"/>
        <v>0</v>
      </c>
      <c r="Z64" s="30">
        <f t="shared" si="68"/>
        <v>0</v>
      </c>
      <c r="AA64" s="30">
        <f t="shared" si="68"/>
        <v>0</v>
      </c>
      <c r="AB64" s="30">
        <f t="shared" si="68"/>
        <v>0</v>
      </c>
      <c r="AC64" s="30">
        <f t="shared" si="68"/>
        <v>0</v>
      </c>
      <c r="AD64" s="30">
        <f t="shared" si="68"/>
        <v>0</v>
      </c>
      <c r="AE64" s="30">
        <f t="shared" si="68"/>
        <v>0</v>
      </c>
      <c r="AF64" s="30">
        <f t="shared" si="68"/>
        <v>0</v>
      </c>
      <c r="AG64" s="30">
        <f t="shared" si="68"/>
        <v>0</v>
      </c>
      <c r="AH64" s="30">
        <f t="shared" si="68"/>
        <v>0</v>
      </c>
      <c r="AI64" s="30">
        <f t="shared" si="68"/>
        <v>0</v>
      </c>
      <c r="AJ64" s="30">
        <f t="shared" si="68"/>
        <v>0</v>
      </c>
      <c r="AK64" s="30">
        <f t="shared" si="68"/>
        <v>0</v>
      </c>
      <c r="AL64" s="30">
        <f t="shared" si="68"/>
        <v>0</v>
      </c>
      <c r="AM64" s="30">
        <f t="shared" si="68"/>
        <v>0</v>
      </c>
      <c r="AN64" s="30">
        <f t="shared" si="68"/>
        <v>0</v>
      </c>
      <c r="AO64" s="30">
        <f t="shared" si="68"/>
        <v>0</v>
      </c>
      <c r="AP64" s="30">
        <f t="shared" si="68"/>
        <v>0</v>
      </c>
      <c r="AQ64" s="30">
        <f t="shared" si="68"/>
        <v>0</v>
      </c>
      <c r="AR64" s="30">
        <f t="shared" si="68"/>
        <v>0</v>
      </c>
      <c r="AS64" s="30">
        <f t="shared" si="68"/>
        <v>0</v>
      </c>
      <c r="AT64" s="30">
        <f t="shared" si="68"/>
        <v>0</v>
      </c>
      <c r="AU64" s="30">
        <f t="shared" si="68"/>
        <v>0</v>
      </c>
      <c r="AV64" s="30">
        <f t="shared" si="68"/>
        <v>0</v>
      </c>
      <c r="AW64" s="30">
        <f t="shared" si="68"/>
        <v>0</v>
      </c>
      <c r="AX64" s="30">
        <f t="shared" si="68"/>
        <v>0</v>
      </c>
      <c r="AY64" s="30">
        <f t="shared" si="68"/>
        <v>0</v>
      </c>
      <c r="AZ64" s="30">
        <f t="shared" si="68"/>
        <v>0</v>
      </c>
      <c r="BA64" s="30">
        <f t="shared" si="68"/>
        <v>0</v>
      </c>
      <c r="BB64" s="30">
        <f t="shared" si="68"/>
        <v>0</v>
      </c>
      <c r="BC64" s="30">
        <f t="shared" si="68"/>
        <v>0</v>
      </c>
      <c r="BD64" s="30">
        <f t="shared" si="68"/>
        <v>0</v>
      </c>
      <c r="BE64" s="30">
        <f t="shared" si="68"/>
        <v>0</v>
      </c>
      <c r="BF64" s="30">
        <f t="shared" si="68"/>
        <v>0</v>
      </c>
      <c r="BG64" s="30">
        <f t="shared" si="68"/>
        <v>0</v>
      </c>
      <c r="BH64" s="30">
        <f t="shared" si="68"/>
        <v>0</v>
      </c>
      <c r="BI64" s="30">
        <f t="shared" si="68"/>
        <v>0</v>
      </c>
      <c r="BJ64" s="30">
        <f t="shared" si="68"/>
        <v>0</v>
      </c>
      <c r="BK64" s="30">
        <f t="shared" si="68"/>
        <v>0</v>
      </c>
      <c r="BL64" s="30">
        <f t="shared" si="68"/>
        <v>0</v>
      </c>
      <c r="BM64" s="30">
        <f t="shared" si="68"/>
        <v>0</v>
      </c>
      <c r="BN64" s="30">
        <f t="shared" si="68"/>
        <v>0</v>
      </c>
      <c r="BO64" s="30">
        <f t="shared" si="68"/>
        <v>0</v>
      </c>
      <c r="BP64" s="30">
        <f t="shared" ref="BP64:CH67" si="69">IF(BP28=0,0,((BP10*0.5)+BO28-BP46)*BP83*BP98*BP$2)</f>
        <v>0</v>
      </c>
      <c r="BQ64" s="30">
        <f t="shared" si="69"/>
        <v>0</v>
      </c>
      <c r="BR64" s="30">
        <f t="shared" si="69"/>
        <v>0</v>
      </c>
      <c r="BS64" s="30">
        <f t="shared" si="69"/>
        <v>0</v>
      </c>
      <c r="BT64" s="30">
        <f t="shared" si="69"/>
        <v>0</v>
      </c>
      <c r="BU64" s="30">
        <f t="shared" si="69"/>
        <v>0</v>
      </c>
      <c r="BV64" s="30">
        <f t="shared" si="69"/>
        <v>0</v>
      </c>
      <c r="BW64" s="30">
        <f t="shared" si="69"/>
        <v>0</v>
      </c>
      <c r="BX64" s="30">
        <f t="shared" si="69"/>
        <v>0</v>
      </c>
      <c r="BY64" s="30">
        <f t="shared" si="69"/>
        <v>0</v>
      </c>
      <c r="BZ64" s="30">
        <f t="shared" si="69"/>
        <v>0</v>
      </c>
      <c r="CA64" s="30">
        <f t="shared" si="69"/>
        <v>0</v>
      </c>
      <c r="CB64" s="30">
        <f t="shared" si="69"/>
        <v>0</v>
      </c>
      <c r="CC64" s="30">
        <f t="shared" si="69"/>
        <v>0</v>
      </c>
      <c r="CD64" s="30">
        <f t="shared" si="69"/>
        <v>0</v>
      </c>
      <c r="CE64" s="30">
        <f t="shared" si="69"/>
        <v>0</v>
      </c>
      <c r="CF64" s="30">
        <f t="shared" si="69"/>
        <v>0</v>
      </c>
      <c r="CG64" s="30">
        <f t="shared" si="69"/>
        <v>0</v>
      </c>
      <c r="CH64" s="34">
        <f t="shared" si="69"/>
        <v>0</v>
      </c>
    </row>
    <row r="65" spans="1:88" ht="15.6" x14ac:dyDescent="0.3">
      <c r="A65" s="551"/>
      <c r="B65" s="14" t="str">
        <f t="shared" si="63"/>
        <v>HVAC</v>
      </c>
      <c r="C65" s="30">
        <f t="shared" si="66"/>
        <v>0</v>
      </c>
      <c r="D65" s="30">
        <f t="shared" si="67"/>
        <v>0</v>
      </c>
      <c r="E65" s="30">
        <f t="shared" ref="E65:BP68" si="70">IF(E29=0,0,((E11*0.5)+D29-E47)*E84*E99*E$2)</f>
        <v>0</v>
      </c>
      <c r="F65" s="30">
        <f t="shared" si="70"/>
        <v>0</v>
      </c>
      <c r="G65" s="30">
        <f t="shared" si="70"/>
        <v>0</v>
      </c>
      <c r="H65" s="30">
        <f t="shared" si="70"/>
        <v>0</v>
      </c>
      <c r="I65" s="30">
        <f t="shared" si="70"/>
        <v>0</v>
      </c>
      <c r="J65" s="30">
        <f t="shared" si="70"/>
        <v>0</v>
      </c>
      <c r="K65" s="30">
        <f t="shared" si="70"/>
        <v>0</v>
      </c>
      <c r="L65" s="30">
        <f t="shared" si="70"/>
        <v>0</v>
      </c>
      <c r="M65" s="30">
        <f t="shared" si="70"/>
        <v>0</v>
      </c>
      <c r="N65" s="30">
        <f t="shared" si="70"/>
        <v>0</v>
      </c>
      <c r="O65" s="30">
        <f t="shared" si="70"/>
        <v>0</v>
      </c>
      <c r="P65" s="30">
        <f t="shared" si="70"/>
        <v>0</v>
      </c>
      <c r="Q65" s="30">
        <f t="shared" si="70"/>
        <v>0</v>
      </c>
      <c r="R65" s="30">
        <f t="shared" si="70"/>
        <v>0</v>
      </c>
      <c r="S65" s="30">
        <f t="shared" si="70"/>
        <v>0</v>
      </c>
      <c r="T65" s="30">
        <f t="shared" si="70"/>
        <v>0</v>
      </c>
      <c r="U65" s="30">
        <f t="shared" si="70"/>
        <v>0</v>
      </c>
      <c r="V65" s="30">
        <f t="shared" si="70"/>
        <v>0</v>
      </c>
      <c r="W65" s="30">
        <f t="shared" si="70"/>
        <v>0</v>
      </c>
      <c r="X65" s="30">
        <f t="shared" si="70"/>
        <v>0</v>
      </c>
      <c r="Y65" s="30">
        <f t="shared" si="70"/>
        <v>0</v>
      </c>
      <c r="Z65" s="30">
        <f t="shared" si="70"/>
        <v>0</v>
      </c>
      <c r="AA65" s="30">
        <f t="shared" si="70"/>
        <v>0</v>
      </c>
      <c r="AB65" s="30">
        <f t="shared" si="70"/>
        <v>0</v>
      </c>
      <c r="AC65" s="30">
        <f t="shared" si="70"/>
        <v>0</v>
      </c>
      <c r="AD65" s="30">
        <f t="shared" si="70"/>
        <v>0</v>
      </c>
      <c r="AE65" s="30">
        <f t="shared" si="70"/>
        <v>0</v>
      </c>
      <c r="AF65" s="30">
        <f t="shared" si="70"/>
        <v>0</v>
      </c>
      <c r="AG65" s="30">
        <f t="shared" si="70"/>
        <v>0</v>
      </c>
      <c r="AH65" s="30">
        <f t="shared" si="70"/>
        <v>0</v>
      </c>
      <c r="AI65" s="30">
        <f t="shared" si="70"/>
        <v>0</v>
      </c>
      <c r="AJ65" s="30">
        <f t="shared" si="70"/>
        <v>0</v>
      </c>
      <c r="AK65" s="30">
        <f t="shared" si="70"/>
        <v>0</v>
      </c>
      <c r="AL65" s="30">
        <f t="shared" si="70"/>
        <v>0</v>
      </c>
      <c r="AM65" s="30">
        <f t="shared" si="70"/>
        <v>0</v>
      </c>
      <c r="AN65" s="30">
        <f t="shared" si="70"/>
        <v>0</v>
      </c>
      <c r="AO65" s="30">
        <f t="shared" si="70"/>
        <v>0</v>
      </c>
      <c r="AP65" s="30">
        <f t="shared" si="70"/>
        <v>0</v>
      </c>
      <c r="AQ65" s="30">
        <f t="shared" si="70"/>
        <v>0</v>
      </c>
      <c r="AR65" s="30">
        <f t="shared" si="70"/>
        <v>0</v>
      </c>
      <c r="AS65" s="30">
        <f t="shared" si="70"/>
        <v>0</v>
      </c>
      <c r="AT65" s="30">
        <f t="shared" si="70"/>
        <v>0</v>
      </c>
      <c r="AU65" s="30">
        <f t="shared" si="70"/>
        <v>0</v>
      </c>
      <c r="AV65" s="30">
        <f t="shared" si="70"/>
        <v>0</v>
      </c>
      <c r="AW65" s="30">
        <f t="shared" si="70"/>
        <v>0</v>
      </c>
      <c r="AX65" s="30">
        <f t="shared" si="70"/>
        <v>0</v>
      </c>
      <c r="AY65" s="30">
        <f t="shared" si="70"/>
        <v>0</v>
      </c>
      <c r="AZ65" s="30">
        <f t="shared" si="70"/>
        <v>0</v>
      </c>
      <c r="BA65" s="30">
        <f t="shared" si="70"/>
        <v>0</v>
      </c>
      <c r="BB65" s="30">
        <f t="shared" si="70"/>
        <v>0</v>
      </c>
      <c r="BC65" s="30">
        <f t="shared" si="70"/>
        <v>0</v>
      </c>
      <c r="BD65" s="30">
        <f t="shared" si="70"/>
        <v>0</v>
      </c>
      <c r="BE65" s="30">
        <f t="shared" si="70"/>
        <v>0</v>
      </c>
      <c r="BF65" s="30">
        <f t="shared" si="70"/>
        <v>0</v>
      </c>
      <c r="BG65" s="30">
        <f t="shared" si="70"/>
        <v>0</v>
      </c>
      <c r="BH65" s="30">
        <f t="shared" si="70"/>
        <v>0</v>
      </c>
      <c r="BI65" s="30">
        <f t="shared" si="70"/>
        <v>0</v>
      </c>
      <c r="BJ65" s="30">
        <f t="shared" si="70"/>
        <v>0</v>
      </c>
      <c r="BK65" s="30">
        <f t="shared" si="70"/>
        <v>0</v>
      </c>
      <c r="BL65" s="30">
        <f t="shared" si="70"/>
        <v>0</v>
      </c>
      <c r="BM65" s="30">
        <f t="shared" si="70"/>
        <v>0</v>
      </c>
      <c r="BN65" s="30">
        <f t="shared" si="70"/>
        <v>0</v>
      </c>
      <c r="BO65" s="30">
        <f t="shared" si="70"/>
        <v>0</v>
      </c>
      <c r="BP65" s="30">
        <f t="shared" si="70"/>
        <v>0</v>
      </c>
      <c r="BQ65" s="30">
        <f t="shared" si="69"/>
        <v>0</v>
      </c>
      <c r="BR65" s="30">
        <f t="shared" si="69"/>
        <v>0</v>
      </c>
      <c r="BS65" s="30">
        <f t="shared" si="69"/>
        <v>0</v>
      </c>
      <c r="BT65" s="30">
        <f t="shared" si="69"/>
        <v>0</v>
      </c>
      <c r="BU65" s="30">
        <f t="shared" si="69"/>
        <v>0</v>
      </c>
      <c r="BV65" s="30">
        <f t="shared" si="69"/>
        <v>0</v>
      </c>
      <c r="BW65" s="30">
        <f t="shared" si="69"/>
        <v>0</v>
      </c>
      <c r="BX65" s="30">
        <f t="shared" si="69"/>
        <v>0</v>
      </c>
      <c r="BY65" s="30">
        <f t="shared" si="69"/>
        <v>0</v>
      </c>
      <c r="BZ65" s="30">
        <f t="shared" si="69"/>
        <v>0</v>
      </c>
      <c r="CA65" s="30">
        <f t="shared" si="69"/>
        <v>0</v>
      </c>
      <c r="CB65" s="30">
        <f t="shared" si="69"/>
        <v>0</v>
      </c>
      <c r="CC65" s="30">
        <f t="shared" si="69"/>
        <v>0</v>
      </c>
      <c r="CD65" s="30">
        <f t="shared" si="69"/>
        <v>0</v>
      </c>
      <c r="CE65" s="30">
        <f t="shared" si="69"/>
        <v>0</v>
      </c>
      <c r="CF65" s="30">
        <f t="shared" si="69"/>
        <v>0</v>
      </c>
      <c r="CG65" s="30">
        <f t="shared" si="69"/>
        <v>0</v>
      </c>
      <c r="CH65" s="34">
        <f t="shared" si="69"/>
        <v>0</v>
      </c>
    </row>
    <row r="66" spans="1:88" ht="15.6" x14ac:dyDescent="0.3">
      <c r="A66" s="551"/>
      <c r="B66" s="14" t="str">
        <f t="shared" si="63"/>
        <v>Lighting</v>
      </c>
      <c r="C66" s="30">
        <f t="shared" si="66"/>
        <v>0</v>
      </c>
      <c r="D66" s="30">
        <f t="shared" si="67"/>
        <v>0</v>
      </c>
      <c r="E66" s="30">
        <f t="shared" si="70"/>
        <v>0</v>
      </c>
      <c r="F66" s="30">
        <f t="shared" si="70"/>
        <v>0</v>
      </c>
      <c r="G66" s="30">
        <f t="shared" si="70"/>
        <v>0</v>
      </c>
      <c r="H66" s="30">
        <f t="shared" si="70"/>
        <v>0</v>
      </c>
      <c r="I66" s="30">
        <f t="shared" si="70"/>
        <v>0</v>
      </c>
      <c r="J66" s="30">
        <f t="shared" si="70"/>
        <v>0</v>
      </c>
      <c r="K66" s="30">
        <f t="shared" si="70"/>
        <v>0</v>
      </c>
      <c r="L66" s="30">
        <f t="shared" si="70"/>
        <v>0</v>
      </c>
      <c r="M66" s="30">
        <f t="shared" si="70"/>
        <v>106.23963998183606</v>
      </c>
      <c r="N66" s="30">
        <f t="shared" si="70"/>
        <v>198.39702589695281</v>
      </c>
      <c r="O66" s="30">
        <f t="shared" si="70"/>
        <v>235.10193853008712</v>
      </c>
      <c r="P66" s="30">
        <f t="shared" si="70"/>
        <v>182.72315514530467</v>
      </c>
      <c r="Q66" s="30">
        <f t="shared" si="70"/>
        <v>203.8507301791565</v>
      </c>
      <c r="R66" s="30">
        <f t="shared" si="70"/>
        <v>210.00698627080268</v>
      </c>
      <c r="S66" s="30">
        <f t="shared" si="70"/>
        <v>273.03373441406501</v>
      </c>
      <c r="T66" s="30">
        <f t="shared" si="70"/>
        <v>400.40482201087127</v>
      </c>
      <c r="U66" s="30">
        <f t="shared" si="70"/>
        <v>488.61629421229964</v>
      </c>
      <c r="V66" s="30">
        <f t="shared" si="70"/>
        <v>400.9817008657003</v>
      </c>
      <c r="W66" s="30">
        <f t="shared" si="70"/>
        <v>399.39533050242602</v>
      </c>
      <c r="X66" s="30">
        <f t="shared" si="70"/>
        <v>264.66812315473857</v>
      </c>
      <c r="Y66" s="30">
        <f t="shared" si="70"/>
        <v>212.47927996367213</v>
      </c>
      <c r="Z66" s="30">
        <f t="shared" si="70"/>
        <v>198.39702589695281</v>
      </c>
      <c r="AA66" s="30">
        <f t="shared" si="70"/>
        <v>235.10193853008712</v>
      </c>
      <c r="AB66" s="30">
        <f t="shared" si="70"/>
        <v>182.72315514530467</v>
      </c>
      <c r="AC66" s="30">
        <f t="shared" si="70"/>
        <v>203.8507301791565</v>
      </c>
      <c r="AD66" s="30">
        <f t="shared" si="70"/>
        <v>210.00698627080268</v>
      </c>
      <c r="AE66" s="30">
        <f t="shared" si="70"/>
        <v>273.03373441406501</v>
      </c>
      <c r="AF66" s="30">
        <f t="shared" si="70"/>
        <v>400.40482201087127</v>
      </c>
      <c r="AG66" s="30">
        <f t="shared" si="70"/>
        <v>488.61629421229964</v>
      </c>
      <c r="AH66" s="30">
        <f t="shared" si="70"/>
        <v>400.9817008657003</v>
      </c>
      <c r="AI66" s="30">
        <f t="shared" si="70"/>
        <v>399.39533050242602</v>
      </c>
      <c r="AJ66" s="30">
        <f t="shared" si="70"/>
        <v>264.66812315473857</v>
      </c>
      <c r="AK66" s="30">
        <f t="shared" si="70"/>
        <v>212.47927996367213</v>
      </c>
      <c r="AL66" s="30">
        <f t="shared" si="70"/>
        <v>198.39702589695281</v>
      </c>
      <c r="AM66" s="30">
        <f t="shared" si="70"/>
        <v>235.10193853008712</v>
      </c>
      <c r="AN66" s="30">
        <f t="shared" si="70"/>
        <v>182.72315514530467</v>
      </c>
      <c r="AO66" s="30">
        <f t="shared" si="70"/>
        <v>203.8507301791565</v>
      </c>
      <c r="AP66" s="30">
        <f t="shared" si="70"/>
        <v>210.00698627080268</v>
      </c>
      <c r="AQ66" s="30">
        <f t="shared" si="70"/>
        <v>273.03373441406501</v>
      </c>
      <c r="AR66" s="30">
        <f t="shared" si="70"/>
        <v>400.40482201087127</v>
      </c>
      <c r="AS66" s="30">
        <f t="shared" si="70"/>
        <v>488.61629421229964</v>
      </c>
      <c r="AT66" s="30">
        <f t="shared" si="70"/>
        <v>400.9817008657003</v>
      </c>
      <c r="AU66" s="30">
        <f t="shared" si="70"/>
        <v>399.39533050242602</v>
      </c>
      <c r="AV66" s="30">
        <f t="shared" si="70"/>
        <v>264.66812315473857</v>
      </c>
      <c r="AW66" s="30">
        <f t="shared" si="70"/>
        <v>212.47927996367213</v>
      </c>
      <c r="AX66" s="30">
        <f t="shared" si="70"/>
        <v>198.39702589695281</v>
      </c>
      <c r="AY66" s="30">
        <f t="shared" si="70"/>
        <v>235.10193853008712</v>
      </c>
      <c r="AZ66" s="30">
        <f t="shared" si="70"/>
        <v>182.72315514530467</v>
      </c>
      <c r="BA66" s="30">
        <f t="shared" si="70"/>
        <v>203.8507301791565</v>
      </c>
      <c r="BB66" s="30">
        <f t="shared" si="70"/>
        <v>210.00698627080268</v>
      </c>
      <c r="BC66" s="30">
        <f t="shared" si="70"/>
        <v>273.03373441406501</v>
      </c>
      <c r="BD66" s="30">
        <f t="shared" si="70"/>
        <v>400.40482201087127</v>
      </c>
      <c r="BE66" s="30">
        <f t="shared" si="70"/>
        <v>488.61629421229964</v>
      </c>
      <c r="BF66" s="30">
        <f t="shared" si="70"/>
        <v>400.9817008657003</v>
      </c>
      <c r="BG66" s="30">
        <f t="shared" si="70"/>
        <v>399.39533050242602</v>
      </c>
      <c r="BH66" s="30">
        <f t="shared" si="70"/>
        <v>264.66812315473857</v>
      </c>
      <c r="BI66" s="30">
        <f t="shared" si="70"/>
        <v>212.47927996367213</v>
      </c>
      <c r="BJ66" s="30">
        <f t="shared" si="70"/>
        <v>198.39702589695281</v>
      </c>
      <c r="BK66" s="30">
        <f t="shared" si="70"/>
        <v>235.10193853008712</v>
      </c>
      <c r="BL66" s="30">
        <f t="shared" si="70"/>
        <v>182.72315514530467</v>
      </c>
      <c r="BM66" s="30">
        <f t="shared" si="70"/>
        <v>203.8507301791565</v>
      </c>
      <c r="BN66" s="30">
        <f t="shared" si="70"/>
        <v>210.00698627080268</v>
      </c>
      <c r="BO66" s="30">
        <f t="shared" si="70"/>
        <v>273.03373441406501</v>
      </c>
      <c r="BP66" s="30">
        <f t="shared" si="70"/>
        <v>400.40482201087127</v>
      </c>
      <c r="BQ66" s="30">
        <f t="shared" si="69"/>
        <v>488.61629421229964</v>
      </c>
      <c r="BR66" s="30">
        <f t="shared" si="69"/>
        <v>400.9817008657003</v>
      </c>
      <c r="BS66" s="30">
        <f t="shared" si="69"/>
        <v>399.39533050242602</v>
      </c>
      <c r="BT66" s="30">
        <f t="shared" si="69"/>
        <v>264.66812315473857</v>
      </c>
      <c r="BU66" s="30">
        <f t="shared" si="69"/>
        <v>212.47927996367213</v>
      </c>
      <c r="BV66" s="30">
        <f t="shared" si="69"/>
        <v>198.39702589695281</v>
      </c>
      <c r="BW66" s="30">
        <f t="shared" si="69"/>
        <v>235.10193853008712</v>
      </c>
      <c r="BX66" s="30">
        <f t="shared" si="69"/>
        <v>182.72315514530467</v>
      </c>
      <c r="BY66" s="30">
        <f t="shared" si="69"/>
        <v>203.8507301791565</v>
      </c>
      <c r="BZ66" s="30">
        <f t="shared" si="69"/>
        <v>210.00698627080268</v>
      </c>
      <c r="CA66" s="30">
        <f t="shared" si="69"/>
        <v>273.03373441406501</v>
      </c>
      <c r="CB66" s="30">
        <f t="shared" si="69"/>
        <v>400.40482201087127</v>
      </c>
      <c r="CC66" s="30">
        <f t="shared" si="69"/>
        <v>488.61629421229964</v>
      </c>
      <c r="CD66" s="30">
        <f t="shared" si="69"/>
        <v>400.9817008657003</v>
      </c>
      <c r="CE66" s="30">
        <f t="shared" si="69"/>
        <v>399.39533050242602</v>
      </c>
      <c r="CF66" s="30">
        <f t="shared" si="69"/>
        <v>264.66812315473857</v>
      </c>
      <c r="CG66" s="30">
        <f t="shared" si="69"/>
        <v>212.47927996367213</v>
      </c>
      <c r="CH66" s="34">
        <f t="shared" si="69"/>
        <v>198.39702589695281</v>
      </c>
    </row>
    <row r="67" spans="1:88" ht="15.6" x14ac:dyDescent="0.3">
      <c r="A67" s="551"/>
      <c r="B67" s="14" t="str">
        <f t="shared" si="63"/>
        <v>Miscellaneous</v>
      </c>
      <c r="C67" s="30">
        <f t="shared" si="66"/>
        <v>0</v>
      </c>
      <c r="D67" s="30">
        <f t="shared" si="67"/>
        <v>0</v>
      </c>
      <c r="E67" s="30">
        <f t="shared" si="70"/>
        <v>0</v>
      </c>
      <c r="F67" s="30">
        <f t="shared" si="70"/>
        <v>0</v>
      </c>
      <c r="G67" s="30">
        <f t="shared" si="70"/>
        <v>0</v>
      </c>
      <c r="H67" s="30">
        <f t="shared" si="70"/>
        <v>0</v>
      </c>
      <c r="I67" s="30">
        <f t="shared" si="70"/>
        <v>0</v>
      </c>
      <c r="J67" s="30">
        <f t="shared" si="70"/>
        <v>0</v>
      </c>
      <c r="K67" s="30">
        <f t="shared" si="70"/>
        <v>0</v>
      </c>
      <c r="L67" s="30">
        <f t="shared" si="70"/>
        <v>0</v>
      </c>
      <c r="M67" s="30">
        <f t="shared" si="70"/>
        <v>0</v>
      </c>
      <c r="N67" s="30">
        <f t="shared" si="70"/>
        <v>0</v>
      </c>
      <c r="O67" s="30">
        <f t="shared" si="70"/>
        <v>0</v>
      </c>
      <c r="P67" s="30">
        <f t="shared" si="70"/>
        <v>0</v>
      </c>
      <c r="Q67" s="30">
        <f t="shared" si="70"/>
        <v>0</v>
      </c>
      <c r="R67" s="30">
        <f t="shared" si="70"/>
        <v>0</v>
      </c>
      <c r="S67" s="30">
        <f t="shared" si="70"/>
        <v>0</v>
      </c>
      <c r="T67" s="30">
        <f t="shared" si="70"/>
        <v>0</v>
      </c>
      <c r="U67" s="30">
        <f t="shared" si="70"/>
        <v>0</v>
      </c>
      <c r="V67" s="30">
        <f t="shared" si="70"/>
        <v>0</v>
      </c>
      <c r="W67" s="30">
        <f t="shared" si="70"/>
        <v>0</v>
      </c>
      <c r="X67" s="30">
        <f t="shared" si="70"/>
        <v>0</v>
      </c>
      <c r="Y67" s="30">
        <f t="shared" si="70"/>
        <v>0</v>
      </c>
      <c r="Z67" s="30">
        <f t="shared" si="70"/>
        <v>0</v>
      </c>
      <c r="AA67" s="30">
        <f t="shared" si="70"/>
        <v>0</v>
      </c>
      <c r="AB67" s="30">
        <f t="shared" si="70"/>
        <v>0</v>
      </c>
      <c r="AC67" s="30">
        <f t="shared" si="70"/>
        <v>0</v>
      </c>
      <c r="AD67" s="30">
        <f t="shared" si="70"/>
        <v>0</v>
      </c>
      <c r="AE67" s="30">
        <f t="shared" si="70"/>
        <v>0</v>
      </c>
      <c r="AF67" s="30">
        <f t="shared" si="70"/>
        <v>0</v>
      </c>
      <c r="AG67" s="30">
        <f t="shared" si="70"/>
        <v>0</v>
      </c>
      <c r="AH67" s="30">
        <f t="shared" si="70"/>
        <v>0</v>
      </c>
      <c r="AI67" s="30">
        <f t="shared" si="70"/>
        <v>0</v>
      </c>
      <c r="AJ67" s="30">
        <f t="shared" si="70"/>
        <v>0</v>
      </c>
      <c r="AK67" s="30">
        <f t="shared" si="70"/>
        <v>0</v>
      </c>
      <c r="AL67" s="30">
        <f t="shared" si="70"/>
        <v>0</v>
      </c>
      <c r="AM67" s="30">
        <f t="shared" si="70"/>
        <v>0</v>
      </c>
      <c r="AN67" s="30">
        <f t="shared" si="70"/>
        <v>0</v>
      </c>
      <c r="AO67" s="30">
        <f t="shared" si="70"/>
        <v>0</v>
      </c>
      <c r="AP67" s="30">
        <f t="shared" si="70"/>
        <v>0</v>
      </c>
      <c r="AQ67" s="30">
        <f t="shared" si="70"/>
        <v>0</v>
      </c>
      <c r="AR67" s="30">
        <f t="shared" si="70"/>
        <v>0</v>
      </c>
      <c r="AS67" s="30">
        <f t="shared" si="70"/>
        <v>0</v>
      </c>
      <c r="AT67" s="30">
        <f t="shared" si="70"/>
        <v>0</v>
      </c>
      <c r="AU67" s="30">
        <f t="shared" si="70"/>
        <v>0</v>
      </c>
      <c r="AV67" s="30">
        <f t="shared" si="70"/>
        <v>0</v>
      </c>
      <c r="AW67" s="30">
        <f t="shared" si="70"/>
        <v>0</v>
      </c>
      <c r="AX67" s="30">
        <f t="shared" si="70"/>
        <v>0</v>
      </c>
      <c r="AY67" s="30">
        <f t="shared" si="70"/>
        <v>0</v>
      </c>
      <c r="AZ67" s="30">
        <f t="shared" si="70"/>
        <v>0</v>
      </c>
      <c r="BA67" s="30">
        <f t="shared" si="70"/>
        <v>0</v>
      </c>
      <c r="BB67" s="30">
        <f t="shared" si="70"/>
        <v>0</v>
      </c>
      <c r="BC67" s="30">
        <f t="shared" si="70"/>
        <v>0</v>
      </c>
      <c r="BD67" s="30">
        <f t="shared" si="70"/>
        <v>0</v>
      </c>
      <c r="BE67" s="30">
        <f t="shared" si="70"/>
        <v>0</v>
      </c>
      <c r="BF67" s="30">
        <f t="shared" si="70"/>
        <v>0</v>
      </c>
      <c r="BG67" s="30">
        <f t="shared" si="70"/>
        <v>0</v>
      </c>
      <c r="BH67" s="30">
        <f t="shared" si="70"/>
        <v>0</v>
      </c>
      <c r="BI67" s="30">
        <f t="shared" si="70"/>
        <v>0</v>
      </c>
      <c r="BJ67" s="30">
        <f t="shared" si="70"/>
        <v>0</v>
      </c>
      <c r="BK67" s="30">
        <f t="shared" si="70"/>
        <v>0</v>
      </c>
      <c r="BL67" s="30">
        <f t="shared" si="70"/>
        <v>0</v>
      </c>
      <c r="BM67" s="30">
        <f t="shared" si="70"/>
        <v>0</v>
      </c>
      <c r="BN67" s="30">
        <f t="shared" si="70"/>
        <v>0</v>
      </c>
      <c r="BO67" s="30">
        <f t="shared" si="70"/>
        <v>0</v>
      </c>
      <c r="BP67" s="30">
        <f t="shared" si="70"/>
        <v>0</v>
      </c>
      <c r="BQ67" s="30">
        <f t="shared" si="69"/>
        <v>0</v>
      </c>
      <c r="BR67" s="30">
        <f t="shared" si="69"/>
        <v>0</v>
      </c>
      <c r="BS67" s="30">
        <f t="shared" si="69"/>
        <v>0</v>
      </c>
      <c r="BT67" s="30">
        <f t="shared" si="69"/>
        <v>0</v>
      </c>
      <c r="BU67" s="30">
        <f t="shared" si="69"/>
        <v>0</v>
      </c>
      <c r="BV67" s="30">
        <f t="shared" si="69"/>
        <v>0</v>
      </c>
      <c r="BW67" s="30">
        <f t="shared" si="69"/>
        <v>0</v>
      </c>
      <c r="BX67" s="30">
        <f t="shared" si="69"/>
        <v>0</v>
      </c>
      <c r="BY67" s="30">
        <f t="shared" si="69"/>
        <v>0</v>
      </c>
      <c r="BZ67" s="30">
        <f t="shared" si="69"/>
        <v>0</v>
      </c>
      <c r="CA67" s="30">
        <f t="shared" si="69"/>
        <v>0</v>
      </c>
      <c r="CB67" s="30">
        <f t="shared" si="69"/>
        <v>0</v>
      </c>
      <c r="CC67" s="30">
        <f t="shared" si="69"/>
        <v>0</v>
      </c>
      <c r="CD67" s="30">
        <f t="shared" si="69"/>
        <v>0</v>
      </c>
      <c r="CE67" s="30">
        <f t="shared" si="69"/>
        <v>0</v>
      </c>
      <c r="CF67" s="30">
        <f t="shared" si="69"/>
        <v>0</v>
      </c>
      <c r="CG67" s="30">
        <f t="shared" si="69"/>
        <v>0</v>
      </c>
      <c r="CH67" s="34">
        <f t="shared" si="69"/>
        <v>0</v>
      </c>
    </row>
    <row r="68" spans="1:88" ht="15.75" customHeight="1" x14ac:dyDescent="0.3">
      <c r="A68" s="551"/>
      <c r="B68" s="14" t="str">
        <f t="shared" si="63"/>
        <v>Motors</v>
      </c>
      <c r="C68" s="30">
        <f t="shared" si="66"/>
        <v>0</v>
      </c>
      <c r="D68" s="30">
        <f t="shared" si="67"/>
        <v>0</v>
      </c>
      <c r="E68" s="30">
        <f t="shared" si="70"/>
        <v>0</v>
      </c>
      <c r="F68" s="30">
        <f t="shared" si="70"/>
        <v>0</v>
      </c>
      <c r="G68" s="30">
        <f t="shared" si="70"/>
        <v>0</v>
      </c>
      <c r="H68" s="30">
        <f t="shared" si="70"/>
        <v>0</v>
      </c>
      <c r="I68" s="30">
        <f t="shared" si="70"/>
        <v>0</v>
      </c>
      <c r="J68" s="30">
        <f t="shared" si="70"/>
        <v>0</v>
      </c>
      <c r="K68" s="30">
        <f t="shared" si="70"/>
        <v>0</v>
      </c>
      <c r="L68" s="30">
        <f t="shared" si="70"/>
        <v>0</v>
      </c>
      <c r="M68" s="30">
        <f t="shared" si="70"/>
        <v>0</v>
      </c>
      <c r="N68" s="30">
        <f t="shared" si="70"/>
        <v>0</v>
      </c>
      <c r="O68" s="30">
        <f t="shared" si="70"/>
        <v>0</v>
      </c>
      <c r="P68" s="30">
        <f t="shared" si="70"/>
        <v>0</v>
      </c>
      <c r="Q68" s="30">
        <f t="shared" si="70"/>
        <v>0</v>
      </c>
      <c r="R68" s="30">
        <f t="shared" si="70"/>
        <v>0</v>
      </c>
      <c r="S68" s="30">
        <f t="shared" si="70"/>
        <v>0</v>
      </c>
      <c r="T68" s="30">
        <f t="shared" si="70"/>
        <v>0</v>
      </c>
      <c r="U68" s="30">
        <f t="shared" si="70"/>
        <v>0</v>
      </c>
      <c r="V68" s="30">
        <f t="shared" si="70"/>
        <v>0</v>
      </c>
      <c r="W68" s="30">
        <f t="shared" si="70"/>
        <v>0</v>
      </c>
      <c r="X68" s="30">
        <f t="shared" si="70"/>
        <v>0</v>
      </c>
      <c r="Y68" s="30">
        <f t="shared" si="70"/>
        <v>0</v>
      </c>
      <c r="Z68" s="30">
        <f t="shared" si="70"/>
        <v>0</v>
      </c>
      <c r="AA68" s="30">
        <f t="shared" si="70"/>
        <v>0</v>
      </c>
      <c r="AB68" s="30">
        <f t="shared" si="70"/>
        <v>0</v>
      </c>
      <c r="AC68" s="30">
        <f t="shared" si="70"/>
        <v>0</v>
      </c>
      <c r="AD68" s="30">
        <f t="shared" si="70"/>
        <v>0</v>
      </c>
      <c r="AE68" s="30">
        <f t="shared" si="70"/>
        <v>0</v>
      </c>
      <c r="AF68" s="30">
        <f t="shared" si="70"/>
        <v>0</v>
      </c>
      <c r="AG68" s="30">
        <f t="shared" si="70"/>
        <v>0</v>
      </c>
      <c r="AH68" s="30">
        <f t="shared" si="70"/>
        <v>0</v>
      </c>
      <c r="AI68" s="30">
        <f t="shared" si="70"/>
        <v>0</v>
      </c>
      <c r="AJ68" s="30">
        <f t="shared" si="70"/>
        <v>0</v>
      </c>
      <c r="AK68" s="30">
        <f t="shared" si="70"/>
        <v>0</v>
      </c>
      <c r="AL68" s="30">
        <f t="shared" si="70"/>
        <v>0</v>
      </c>
      <c r="AM68" s="30">
        <f t="shared" si="70"/>
        <v>0</v>
      </c>
      <c r="AN68" s="30">
        <f t="shared" si="70"/>
        <v>0</v>
      </c>
      <c r="AO68" s="30">
        <f t="shared" si="70"/>
        <v>0</v>
      </c>
      <c r="AP68" s="30">
        <f t="shared" si="70"/>
        <v>0</v>
      </c>
      <c r="AQ68" s="30">
        <f t="shared" si="70"/>
        <v>0</v>
      </c>
      <c r="AR68" s="30">
        <f t="shared" si="70"/>
        <v>0</v>
      </c>
      <c r="AS68" s="30">
        <f t="shared" si="70"/>
        <v>0</v>
      </c>
      <c r="AT68" s="30">
        <f t="shared" si="70"/>
        <v>0</v>
      </c>
      <c r="AU68" s="30">
        <f t="shared" si="70"/>
        <v>0</v>
      </c>
      <c r="AV68" s="30">
        <f t="shared" si="70"/>
        <v>0</v>
      </c>
      <c r="AW68" s="30">
        <f t="shared" si="70"/>
        <v>0</v>
      </c>
      <c r="AX68" s="30">
        <f t="shared" si="70"/>
        <v>0</v>
      </c>
      <c r="AY68" s="30">
        <f t="shared" si="70"/>
        <v>0</v>
      </c>
      <c r="AZ68" s="30">
        <f t="shared" si="70"/>
        <v>0</v>
      </c>
      <c r="BA68" s="30">
        <f t="shared" si="70"/>
        <v>0</v>
      </c>
      <c r="BB68" s="30">
        <f t="shared" si="70"/>
        <v>0</v>
      </c>
      <c r="BC68" s="30">
        <f t="shared" si="70"/>
        <v>0</v>
      </c>
      <c r="BD68" s="30">
        <f t="shared" si="70"/>
        <v>0</v>
      </c>
      <c r="BE68" s="30">
        <f t="shared" si="70"/>
        <v>0</v>
      </c>
      <c r="BF68" s="30">
        <f t="shared" si="70"/>
        <v>0</v>
      </c>
      <c r="BG68" s="30">
        <f t="shared" si="70"/>
        <v>0</v>
      </c>
      <c r="BH68" s="30">
        <f t="shared" si="70"/>
        <v>0</v>
      </c>
      <c r="BI68" s="30">
        <f t="shared" si="70"/>
        <v>0</v>
      </c>
      <c r="BJ68" s="30">
        <f t="shared" si="70"/>
        <v>0</v>
      </c>
      <c r="BK68" s="30">
        <f t="shared" si="70"/>
        <v>0</v>
      </c>
      <c r="BL68" s="30">
        <f t="shared" si="70"/>
        <v>0</v>
      </c>
      <c r="BM68" s="30">
        <f t="shared" si="70"/>
        <v>0</v>
      </c>
      <c r="BN68" s="30">
        <f t="shared" si="70"/>
        <v>0</v>
      </c>
      <c r="BO68" s="30">
        <f t="shared" si="70"/>
        <v>0</v>
      </c>
      <c r="BP68" s="30">
        <f t="shared" ref="BP68:CH71" si="71">IF(BP32=0,0,((BP14*0.5)+BO32-BP50)*BP87*BP102*BP$2)</f>
        <v>0</v>
      </c>
      <c r="BQ68" s="30">
        <f t="shared" si="71"/>
        <v>0</v>
      </c>
      <c r="BR68" s="30">
        <f t="shared" si="71"/>
        <v>0</v>
      </c>
      <c r="BS68" s="30">
        <f t="shared" si="71"/>
        <v>0</v>
      </c>
      <c r="BT68" s="30">
        <f t="shared" si="71"/>
        <v>0</v>
      </c>
      <c r="BU68" s="30">
        <f t="shared" si="71"/>
        <v>0</v>
      </c>
      <c r="BV68" s="30">
        <f t="shared" si="71"/>
        <v>0</v>
      </c>
      <c r="BW68" s="30">
        <f t="shared" si="71"/>
        <v>0</v>
      </c>
      <c r="BX68" s="30">
        <f t="shared" si="71"/>
        <v>0</v>
      </c>
      <c r="BY68" s="30">
        <f t="shared" si="71"/>
        <v>0</v>
      </c>
      <c r="BZ68" s="30">
        <f t="shared" si="71"/>
        <v>0</v>
      </c>
      <c r="CA68" s="30">
        <f t="shared" si="71"/>
        <v>0</v>
      </c>
      <c r="CB68" s="30">
        <f t="shared" si="71"/>
        <v>0</v>
      </c>
      <c r="CC68" s="30">
        <f t="shared" si="71"/>
        <v>0</v>
      </c>
      <c r="CD68" s="30">
        <f t="shared" si="71"/>
        <v>0</v>
      </c>
      <c r="CE68" s="30">
        <f t="shared" si="71"/>
        <v>0</v>
      </c>
      <c r="CF68" s="30">
        <f t="shared" si="71"/>
        <v>0</v>
      </c>
      <c r="CG68" s="30">
        <f t="shared" si="71"/>
        <v>0</v>
      </c>
      <c r="CH68" s="34">
        <f t="shared" si="71"/>
        <v>0</v>
      </c>
    </row>
    <row r="69" spans="1:88" ht="15.6" x14ac:dyDescent="0.3">
      <c r="A69" s="551"/>
      <c r="B69" s="14" t="str">
        <f t="shared" si="63"/>
        <v>Process</v>
      </c>
      <c r="C69" s="30">
        <f t="shared" si="66"/>
        <v>0</v>
      </c>
      <c r="D69" s="30">
        <f t="shared" si="67"/>
        <v>0</v>
      </c>
      <c r="E69" s="30">
        <f t="shared" ref="E69:BP71" si="72">IF(E33=0,0,((E15*0.5)+D33-E51)*E88*E103*E$2)</f>
        <v>0</v>
      </c>
      <c r="F69" s="30">
        <f t="shared" si="72"/>
        <v>0</v>
      </c>
      <c r="G69" s="30">
        <f t="shared" si="72"/>
        <v>0</v>
      </c>
      <c r="H69" s="30">
        <f t="shared" si="72"/>
        <v>0</v>
      </c>
      <c r="I69" s="30">
        <f t="shared" si="72"/>
        <v>0</v>
      </c>
      <c r="J69" s="30">
        <f t="shared" si="72"/>
        <v>0</v>
      </c>
      <c r="K69" s="30">
        <f t="shared" si="72"/>
        <v>0</v>
      </c>
      <c r="L69" s="30">
        <f t="shared" si="72"/>
        <v>0</v>
      </c>
      <c r="M69" s="30">
        <f t="shared" si="72"/>
        <v>0</v>
      </c>
      <c r="N69" s="30">
        <f t="shared" si="72"/>
        <v>0</v>
      </c>
      <c r="O69" s="30">
        <f t="shared" si="72"/>
        <v>0</v>
      </c>
      <c r="P69" s="30">
        <f t="shared" si="72"/>
        <v>0</v>
      </c>
      <c r="Q69" s="30">
        <f t="shared" si="72"/>
        <v>0</v>
      </c>
      <c r="R69" s="30">
        <f t="shared" si="72"/>
        <v>0</v>
      </c>
      <c r="S69" s="30">
        <f t="shared" si="72"/>
        <v>0</v>
      </c>
      <c r="T69" s="30">
        <f t="shared" si="72"/>
        <v>0</v>
      </c>
      <c r="U69" s="30">
        <f t="shared" si="72"/>
        <v>0</v>
      </c>
      <c r="V69" s="30">
        <f t="shared" si="72"/>
        <v>0</v>
      </c>
      <c r="W69" s="30">
        <f t="shared" si="72"/>
        <v>0</v>
      </c>
      <c r="X69" s="30">
        <f t="shared" si="72"/>
        <v>0</v>
      </c>
      <c r="Y69" s="30">
        <f t="shared" si="72"/>
        <v>0</v>
      </c>
      <c r="Z69" s="30">
        <f t="shared" si="72"/>
        <v>0</v>
      </c>
      <c r="AA69" s="30">
        <f t="shared" si="72"/>
        <v>0</v>
      </c>
      <c r="AB69" s="30">
        <f t="shared" si="72"/>
        <v>0</v>
      </c>
      <c r="AC69" s="30">
        <f t="shared" si="72"/>
        <v>0</v>
      </c>
      <c r="AD69" s="30">
        <f t="shared" si="72"/>
        <v>0</v>
      </c>
      <c r="AE69" s="30">
        <f t="shared" si="72"/>
        <v>0</v>
      </c>
      <c r="AF69" s="30">
        <f t="shared" si="72"/>
        <v>0</v>
      </c>
      <c r="AG69" s="30">
        <f t="shared" si="72"/>
        <v>0</v>
      </c>
      <c r="AH69" s="30">
        <f t="shared" si="72"/>
        <v>0</v>
      </c>
      <c r="AI69" s="30">
        <f t="shared" si="72"/>
        <v>0</v>
      </c>
      <c r="AJ69" s="30">
        <f t="shared" si="72"/>
        <v>0</v>
      </c>
      <c r="AK69" s="30">
        <f t="shared" si="72"/>
        <v>0</v>
      </c>
      <c r="AL69" s="30">
        <f t="shared" si="72"/>
        <v>0</v>
      </c>
      <c r="AM69" s="30">
        <f t="shared" si="72"/>
        <v>0</v>
      </c>
      <c r="AN69" s="30">
        <f t="shared" si="72"/>
        <v>0</v>
      </c>
      <c r="AO69" s="30">
        <f t="shared" si="72"/>
        <v>0</v>
      </c>
      <c r="AP69" s="30">
        <f t="shared" si="72"/>
        <v>0</v>
      </c>
      <c r="AQ69" s="30">
        <f t="shared" si="72"/>
        <v>0</v>
      </c>
      <c r="AR69" s="30">
        <f t="shared" si="72"/>
        <v>0</v>
      </c>
      <c r="AS69" s="30">
        <f t="shared" si="72"/>
        <v>0</v>
      </c>
      <c r="AT69" s="30">
        <f t="shared" si="72"/>
        <v>0</v>
      </c>
      <c r="AU69" s="30">
        <f t="shared" si="72"/>
        <v>0</v>
      </c>
      <c r="AV69" s="30">
        <f t="shared" si="72"/>
        <v>0</v>
      </c>
      <c r="AW69" s="30">
        <f t="shared" si="72"/>
        <v>0</v>
      </c>
      <c r="AX69" s="30">
        <f t="shared" si="72"/>
        <v>0</v>
      </c>
      <c r="AY69" s="30">
        <f t="shared" si="72"/>
        <v>0</v>
      </c>
      <c r="AZ69" s="30">
        <f t="shared" si="72"/>
        <v>0</v>
      </c>
      <c r="BA69" s="30">
        <f t="shared" si="72"/>
        <v>0</v>
      </c>
      <c r="BB69" s="30">
        <f t="shared" si="72"/>
        <v>0</v>
      </c>
      <c r="BC69" s="30">
        <f t="shared" si="72"/>
        <v>0</v>
      </c>
      <c r="BD69" s="30">
        <f t="shared" si="72"/>
        <v>0</v>
      </c>
      <c r="BE69" s="30">
        <f t="shared" si="72"/>
        <v>0</v>
      </c>
      <c r="BF69" s="30">
        <f t="shared" si="72"/>
        <v>0</v>
      </c>
      <c r="BG69" s="30">
        <f t="shared" si="72"/>
        <v>0</v>
      </c>
      <c r="BH69" s="30">
        <f t="shared" si="72"/>
        <v>0</v>
      </c>
      <c r="BI69" s="30">
        <f t="shared" si="72"/>
        <v>0</v>
      </c>
      <c r="BJ69" s="30">
        <f t="shared" si="72"/>
        <v>0</v>
      </c>
      <c r="BK69" s="30">
        <f t="shared" si="72"/>
        <v>0</v>
      </c>
      <c r="BL69" s="30">
        <f t="shared" si="72"/>
        <v>0</v>
      </c>
      <c r="BM69" s="30">
        <f t="shared" si="72"/>
        <v>0</v>
      </c>
      <c r="BN69" s="30">
        <f t="shared" si="72"/>
        <v>0</v>
      </c>
      <c r="BO69" s="30">
        <f t="shared" si="72"/>
        <v>0</v>
      </c>
      <c r="BP69" s="30">
        <f t="shared" si="72"/>
        <v>0</v>
      </c>
      <c r="BQ69" s="30">
        <f t="shared" si="71"/>
        <v>0</v>
      </c>
      <c r="BR69" s="30">
        <f t="shared" si="71"/>
        <v>0</v>
      </c>
      <c r="BS69" s="30">
        <f t="shared" si="71"/>
        <v>0</v>
      </c>
      <c r="BT69" s="30">
        <f t="shared" si="71"/>
        <v>0</v>
      </c>
      <c r="BU69" s="30">
        <f t="shared" si="71"/>
        <v>0</v>
      </c>
      <c r="BV69" s="30">
        <f t="shared" si="71"/>
        <v>0</v>
      </c>
      <c r="BW69" s="30">
        <f t="shared" si="71"/>
        <v>0</v>
      </c>
      <c r="BX69" s="30">
        <f t="shared" si="71"/>
        <v>0</v>
      </c>
      <c r="BY69" s="30">
        <f t="shared" si="71"/>
        <v>0</v>
      </c>
      <c r="BZ69" s="30">
        <f t="shared" si="71"/>
        <v>0</v>
      </c>
      <c r="CA69" s="30">
        <f t="shared" si="71"/>
        <v>0</v>
      </c>
      <c r="CB69" s="30">
        <f t="shared" si="71"/>
        <v>0</v>
      </c>
      <c r="CC69" s="30">
        <f t="shared" si="71"/>
        <v>0</v>
      </c>
      <c r="CD69" s="30">
        <f t="shared" si="71"/>
        <v>0</v>
      </c>
      <c r="CE69" s="30">
        <f t="shared" si="71"/>
        <v>0</v>
      </c>
      <c r="CF69" s="30">
        <f t="shared" si="71"/>
        <v>0</v>
      </c>
      <c r="CG69" s="30">
        <f t="shared" si="71"/>
        <v>0</v>
      </c>
      <c r="CH69" s="34">
        <f t="shared" si="71"/>
        <v>0</v>
      </c>
    </row>
    <row r="70" spans="1:88" ht="15.6" x14ac:dyDescent="0.3">
      <c r="A70" s="551"/>
      <c r="B70" s="14" t="str">
        <f t="shared" si="63"/>
        <v>Refrigeration</v>
      </c>
      <c r="C70" s="30">
        <f t="shared" si="66"/>
        <v>0</v>
      </c>
      <c r="D70" s="30">
        <f t="shared" si="67"/>
        <v>0</v>
      </c>
      <c r="E70" s="30">
        <f t="shared" si="72"/>
        <v>0</v>
      </c>
      <c r="F70" s="30">
        <f t="shared" si="72"/>
        <v>0</v>
      </c>
      <c r="G70" s="30">
        <f t="shared" si="72"/>
        <v>0</v>
      </c>
      <c r="H70" s="30">
        <f t="shared" si="72"/>
        <v>0</v>
      </c>
      <c r="I70" s="30">
        <f t="shared" si="72"/>
        <v>0</v>
      </c>
      <c r="J70" s="30">
        <f t="shared" si="72"/>
        <v>0</v>
      </c>
      <c r="K70" s="30">
        <f t="shared" si="72"/>
        <v>0</v>
      </c>
      <c r="L70" s="30">
        <f t="shared" si="72"/>
        <v>0</v>
      </c>
      <c r="M70" s="30">
        <f t="shared" si="72"/>
        <v>0</v>
      </c>
      <c r="N70" s="30">
        <f t="shared" si="72"/>
        <v>0</v>
      </c>
      <c r="O70" s="30">
        <f t="shared" si="72"/>
        <v>0</v>
      </c>
      <c r="P70" s="30">
        <f t="shared" si="72"/>
        <v>0</v>
      </c>
      <c r="Q70" s="30">
        <f t="shared" si="72"/>
        <v>0</v>
      </c>
      <c r="R70" s="30">
        <f t="shared" si="72"/>
        <v>0</v>
      </c>
      <c r="S70" s="30">
        <f t="shared" si="72"/>
        <v>0</v>
      </c>
      <c r="T70" s="30">
        <f t="shared" si="72"/>
        <v>0</v>
      </c>
      <c r="U70" s="30">
        <f t="shared" si="72"/>
        <v>0</v>
      </c>
      <c r="V70" s="30">
        <f t="shared" si="72"/>
        <v>0</v>
      </c>
      <c r="W70" s="30">
        <f t="shared" si="72"/>
        <v>0</v>
      </c>
      <c r="X70" s="30">
        <f t="shared" si="72"/>
        <v>0</v>
      </c>
      <c r="Y70" s="30">
        <f t="shared" si="72"/>
        <v>0</v>
      </c>
      <c r="Z70" s="30">
        <f t="shared" si="72"/>
        <v>0</v>
      </c>
      <c r="AA70" s="30">
        <f t="shared" si="72"/>
        <v>0</v>
      </c>
      <c r="AB70" s="30">
        <f t="shared" si="72"/>
        <v>0</v>
      </c>
      <c r="AC70" s="30">
        <f t="shared" si="72"/>
        <v>0</v>
      </c>
      <c r="AD70" s="30">
        <f t="shared" si="72"/>
        <v>0</v>
      </c>
      <c r="AE70" s="30">
        <f t="shared" si="72"/>
        <v>0</v>
      </c>
      <c r="AF70" s="30">
        <f t="shared" si="72"/>
        <v>0</v>
      </c>
      <c r="AG70" s="30">
        <f t="shared" si="72"/>
        <v>0</v>
      </c>
      <c r="AH70" s="30">
        <f t="shared" si="72"/>
        <v>0</v>
      </c>
      <c r="AI70" s="30">
        <f t="shared" si="72"/>
        <v>0</v>
      </c>
      <c r="AJ70" s="30">
        <f t="shared" si="72"/>
        <v>0</v>
      </c>
      <c r="AK70" s="30">
        <f t="shared" si="72"/>
        <v>0</v>
      </c>
      <c r="AL70" s="30">
        <f t="shared" si="72"/>
        <v>0</v>
      </c>
      <c r="AM70" s="30">
        <f t="shared" si="72"/>
        <v>0</v>
      </c>
      <c r="AN70" s="30">
        <f t="shared" si="72"/>
        <v>0</v>
      </c>
      <c r="AO70" s="30">
        <f t="shared" si="72"/>
        <v>0</v>
      </c>
      <c r="AP70" s="30">
        <f t="shared" si="72"/>
        <v>0</v>
      </c>
      <c r="AQ70" s="30">
        <f t="shared" si="72"/>
        <v>0</v>
      </c>
      <c r="AR70" s="30">
        <f t="shared" si="72"/>
        <v>0</v>
      </c>
      <c r="AS70" s="30">
        <f t="shared" si="72"/>
        <v>0</v>
      </c>
      <c r="AT70" s="30">
        <f t="shared" si="72"/>
        <v>0</v>
      </c>
      <c r="AU70" s="30">
        <f t="shared" si="72"/>
        <v>0</v>
      </c>
      <c r="AV70" s="30">
        <f t="shared" si="72"/>
        <v>0</v>
      </c>
      <c r="AW70" s="30">
        <f t="shared" si="72"/>
        <v>0</v>
      </c>
      <c r="AX70" s="30">
        <f t="shared" si="72"/>
        <v>0</v>
      </c>
      <c r="AY70" s="30">
        <f t="shared" si="72"/>
        <v>0</v>
      </c>
      <c r="AZ70" s="30">
        <f t="shared" si="72"/>
        <v>0</v>
      </c>
      <c r="BA70" s="30">
        <f t="shared" si="72"/>
        <v>0</v>
      </c>
      <c r="BB70" s="30">
        <f t="shared" si="72"/>
        <v>0</v>
      </c>
      <c r="BC70" s="30">
        <f t="shared" si="72"/>
        <v>0</v>
      </c>
      <c r="BD70" s="30">
        <f t="shared" si="72"/>
        <v>0</v>
      </c>
      <c r="BE70" s="30">
        <f t="shared" si="72"/>
        <v>0</v>
      </c>
      <c r="BF70" s="30">
        <f t="shared" si="72"/>
        <v>0</v>
      </c>
      <c r="BG70" s="30">
        <f t="shared" si="72"/>
        <v>0</v>
      </c>
      <c r="BH70" s="30">
        <f t="shared" si="72"/>
        <v>0</v>
      </c>
      <c r="BI70" s="30">
        <f t="shared" si="72"/>
        <v>0</v>
      </c>
      <c r="BJ70" s="30">
        <f t="shared" si="72"/>
        <v>0</v>
      </c>
      <c r="BK70" s="30">
        <f t="shared" si="72"/>
        <v>0</v>
      </c>
      <c r="BL70" s="30">
        <f t="shared" si="72"/>
        <v>0</v>
      </c>
      <c r="BM70" s="30">
        <f t="shared" si="72"/>
        <v>0</v>
      </c>
      <c r="BN70" s="30">
        <f t="shared" si="72"/>
        <v>0</v>
      </c>
      <c r="BO70" s="30">
        <f t="shared" si="72"/>
        <v>0</v>
      </c>
      <c r="BP70" s="30">
        <f t="shared" si="72"/>
        <v>0</v>
      </c>
      <c r="BQ70" s="30">
        <f t="shared" si="71"/>
        <v>0</v>
      </c>
      <c r="BR70" s="30">
        <f t="shared" si="71"/>
        <v>0</v>
      </c>
      <c r="BS70" s="30">
        <f t="shared" si="71"/>
        <v>0</v>
      </c>
      <c r="BT70" s="30">
        <f t="shared" si="71"/>
        <v>0</v>
      </c>
      <c r="BU70" s="30">
        <f t="shared" si="71"/>
        <v>0</v>
      </c>
      <c r="BV70" s="30">
        <f t="shared" si="71"/>
        <v>0</v>
      </c>
      <c r="BW70" s="30">
        <f t="shared" si="71"/>
        <v>0</v>
      </c>
      <c r="BX70" s="30">
        <f t="shared" si="71"/>
        <v>0</v>
      </c>
      <c r="BY70" s="30">
        <f t="shared" si="71"/>
        <v>0</v>
      </c>
      <c r="BZ70" s="30">
        <f t="shared" si="71"/>
        <v>0</v>
      </c>
      <c r="CA70" s="30">
        <f t="shared" si="71"/>
        <v>0</v>
      </c>
      <c r="CB70" s="30">
        <f t="shared" si="71"/>
        <v>0</v>
      </c>
      <c r="CC70" s="30">
        <f t="shared" si="71"/>
        <v>0</v>
      </c>
      <c r="CD70" s="30">
        <f t="shared" si="71"/>
        <v>0</v>
      </c>
      <c r="CE70" s="30">
        <f t="shared" si="71"/>
        <v>0</v>
      </c>
      <c r="CF70" s="30">
        <f t="shared" si="71"/>
        <v>0</v>
      </c>
      <c r="CG70" s="30">
        <f t="shared" si="71"/>
        <v>0</v>
      </c>
      <c r="CH70" s="34">
        <f t="shared" si="71"/>
        <v>0</v>
      </c>
    </row>
    <row r="71" spans="1:88" ht="15.6" x14ac:dyDescent="0.3">
      <c r="A71" s="551"/>
      <c r="B71" s="14" t="str">
        <f t="shared" si="63"/>
        <v>Water Heating</v>
      </c>
      <c r="C71" s="30">
        <f t="shared" si="66"/>
        <v>0</v>
      </c>
      <c r="D71" s="30">
        <f t="shared" si="67"/>
        <v>0</v>
      </c>
      <c r="E71" s="30">
        <f t="shared" si="72"/>
        <v>0</v>
      </c>
      <c r="F71" s="30">
        <f t="shared" si="72"/>
        <v>0</v>
      </c>
      <c r="G71" s="30">
        <f t="shared" si="72"/>
        <v>0</v>
      </c>
      <c r="H71" s="30">
        <f t="shared" si="72"/>
        <v>0</v>
      </c>
      <c r="I71" s="30">
        <f t="shared" si="72"/>
        <v>0</v>
      </c>
      <c r="J71" s="30">
        <f t="shared" si="72"/>
        <v>0</v>
      </c>
      <c r="K71" s="30">
        <f t="shared" si="72"/>
        <v>0</v>
      </c>
      <c r="L71" s="30">
        <f t="shared" si="72"/>
        <v>0</v>
      </c>
      <c r="M71" s="30">
        <f t="shared" si="72"/>
        <v>0</v>
      </c>
      <c r="N71" s="30">
        <f t="shared" si="72"/>
        <v>0</v>
      </c>
      <c r="O71" s="30">
        <f t="shared" si="72"/>
        <v>0</v>
      </c>
      <c r="P71" s="30">
        <f t="shared" si="72"/>
        <v>0</v>
      </c>
      <c r="Q71" s="30">
        <f t="shared" si="72"/>
        <v>0</v>
      </c>
      <c r="R71" s="30">
        <f t="shared" si="72"/>
        <v>0</v>
      </c>
      <c r="S71" s="30">
        <f t="shared" si="72"/>
        <v>0</v>
      </c>
      <c r="T71" s="30">
        <f t="shared" si="72"/>
        <v>0</v>
      </c>
      <c r="U71" s="30">
        <f t="shared" si="72"/>
        <v>0</v>
      </c>
      <c r="V71" s="30">
        <f t="shared" si="72"/>
        <v>0</v>
      </c>
      <c r="W71" s="30">
        <f t="shared" si="72"/>
        <v>0</v>
      </c>
      <c r="X71" s="30">
        <f t="shared" si="72"/>
        <v>0</v>
      </c>
      <c r="Y71" s="30">
        <f t="shared" si="72"/>
        <v>0</v>
      </c>
      <c r="Z71" s="30">
        <f t="shared" si="72"/>
        <v>0</v>
      </c>
      <c r="AA71" s="30">
        <f t="shared" si="72"/>
        <v>0</v>
      </c>
      <c r="AB71" s="30">
        <f t="shared" si="72"/>
        <v>0</v>
      </c>
      <c r="AC71" s="30">
        <f t="shared" si="72"/>
        <v>0</v>
      </c>
      <c r="AD71" s="30">
        <f t="shared" si="72"/>
        <v>0</v>
      </c>
      <c r="AE71" s="30">
        <f t="shared" si="72"/>
        <v>0</v>
      </c>
      <c r="AF71" s="30">
        <f t="shared" si="72"/>
        <v>0</v>
      </c>
      <c r="AG71" s="30">
        <f t="shared" si="72"/>
        <v>0</v>
      </c>
      <c r="AH71" s="30">
        <f t="shared" si="72"/>
        <v>0</v>
      </c>
      <c r="AI71" s="30">
        <f t="shared" si="72"/>
        <v>0</v>
      </c>
      <c r="AJ71" s="30">
        <f t="shared" si="72"/>
        <v>0</v>
      </c>
      <c r="AK71" s="30">
        <f t="shared" si="72"/>
        <v>0</v>
      </c>
      <c r="AL71" s="30">
        <f t="shared" si="72"/>
        <v>0</v>
      </c>
      <c r="AM71" s="30">
        <f t="shared" si="72"/>
        <v>0</v>
      </c>
      <c r="AN71" s="30">
        <f t="shared" si="72"/>
        <v>0</v>
      </c>
      <c r="AO71" s="30">
        <f t="shared" si="72"/>
        <v>0</v>
      </c>
      <c r="AP71" s="30">
        <f t="shared" si="72"/>
        <v>0</v>
      </c>
      <c r="AQ71" s="30">
        <f t="shared" si="72"/>
        <v>0</v>
      </c>
      <c r="AR71" s="30">
        <f t="shared" si="72"/>
        <v>0</v>
      </c>
      <c r="AS71" s="30">
        <f t="shared" si="72"/>
        <v>0</v>
      </c>
      <c r="AT71" s="30">
        <f t="shared" si="72"/>
        <v>0</v>
      </c>
      <c r="AU71" s="30">
        <f t="shared" si="72"/>
        <v>0</v>
      </c>
      <c r="AV71" s="30">
        <f t="shared" si="72"/>
        <v>0</v>
      </c>
      <c r="AW71" s="30">
        <f t="shared" si="72"/>
        <v>0</v>
      </c>
      <c r="AX71" s="30">
        <f t="shared" si="72"/>
        <v>0</v>
      </c>
      <c r="AY71" s="30">
        <f t="shared" si="72"/>
        <v>0</v>
      </c>
      <c r="AZ71" s="30">
        <f t="shared" si="72"/>
        <v>0</v>
      </c>
      <c r="BA71" s="30">
        <f t="shared" si="72"/>
        <v>0</v>
      </c>
      <c r="BB71" s="30">
        <f t="shared" si="72"/>
        <v>0</v>
      </c>
      <c r="BC71" s="30">
        <f t="shared" si="72"/>
        <v>0</v>
      </c>
      <c r="BD71" s="30">
        <f t="shared" si="72"/>
        <v>0</v>
      </c>
      <c r="BE71" s="30">
        <f t="shared" si="72"/>
        <v>0</v>
      </c>
      <c r="BF71" s="30">
        <f t="shared" si="72"/>
        <v>0</v>
      </c>
      <c r="BG71" s="30">
        <f t="shared" si="72"/>
        <v>0</v>
      </c>
      <c r="BH71" s="30">
        <f t="shared" si="72"/>
        <v>0</v>
      </c>
      <c r="BI71" s="30">
        <f t="shared" si="72"/>
        <v>0</v>
      </c>
      <c r="BJ71" s="30">
        <f t="shared" si="72"/>
        <v>0</v>
      </c>
      <c r="BK71" s="30">
        <f t="shared" si="72"/>
        <v>0</v>
      </c>
      <c r="BL71" s="30">
        <f t="shared" si="72"/>
        <v>0</v>
      </c>
      <c r="BM71" s="30">
        <f t="shared" si="72"/>
        <v>0</v>
      </c>
      <c r="BN71" s="30">
        <f t="shared" si="72"/>
        <v>0</v>
      </c>
      <c r="BO71" s="30">
        <f t="shared" si="72"/>
        <v>0</v>
      </c>
      <c r="BP71" s="30">
        <f t="shared" si="72"/>
        <v>0</v>
      </c>
      <c r="BQ71" s="30">
        <f t="shared" si="71"/>
        <v>0</v>
      </c>
      <c r="BR71" s="30">
        <f t="shared" si="71"/>
        <v>0</v>
      </c>
      <c r="BS71" s="30">
        <f t="shared" si="71"/>
        <v>0</v>
      </c>
      <c r="BT71" s="30">
        <f t="shared" si="71"/>
        <v>0</v>
      </c>
      <c r="BU71" s="30">
        <f t="shared" si="71"/>
        <v>0</v>
      </c>
      <c r="BV71" s="30">
        <f t="shared" si="71"/>
        <v>0</v>
      </c>
      <c r="BW71" s="30">
        <f t="shared" si="71"/>
        <v>0</v>
      </c>
      <c r="BX71" s="30">
        <f t="shared" si="71"/>
        <v>0</v>
      </c>
      <c r="BY71" s="30">
        <f t="shared" si="71"/>
        <v>0</v>
      </c>
      <c r="BZ71" s="30">
        <f t="shared" si="71"/>
        <v>0</v>
      </c>
      <c r="CA71" s="30">
        <f t="shared" si="71"/>
        <v>0</v>
      </c>
      <c r="CB71" s="30">
        <f t="shared" si="71"/>
        <v>0</v>
      </c>
      <c r="CC71" s="30">
        <f t="shared" si="71"/>
        <v>0</v>
      </c>
      <c r="CD71" s="30">
        <f t="shared" si="71"/>
        <v>0</v>
      </c>
      <c r="CE71" s="30">
        <f t="shared" si="71"/>
        <v>0</v>
      </c>
      <c r="CF71" s="30">
        <f t="shared" si="71"/>
        <v>0</v>
      </c>
      <c r="CG71" s="30">
        <f t="shared" si="71"/>
        <v>0</v>
      </c>
      <c r="CH71" s="34">
        <f t="shared" si="71"/>
        <v>0</v>
      </c>
    </row>
    <row r="72" spans="1:88" ht="15.75" customHeight="1" x14ac:dyDescent="0.3">
      <c r="A72" s="551"/>
      <c r="B72" s="14" t="str">
        <f t="shared" si="63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12"/>
    </row>
    <row r="73" spans="1:88" ht="15.75" customHeight="1" x14ac:dyDescent="0.3">
      <c r="A73" s="551"/>
      <c r="B73" s="301" t="s">
        <v>149</v>
      </c>
      <c r="C73" s="30">
        <f>SUM(C59:C72)</f>
        <v>0</v>
      </c>
      <c r="D73" s="30">
        <f>SUM(D59:D72)</f>
        <v>0</v>
      </c>
      <c r="E73" s="30">
        <f t="shared" ref="E73:BP73" si="73">SUM(E59:E72)</f>
        <v>0</v>
      </c>
      <c r="F73" s="30">
        <f t="shared" si="73"/>
        <v>0</v>
      </c>
      <c r="G73" s="30">
        <f t="shared" si="73"/>
        <v>0</v>
      </c>
      <c r="H73" s="30">
        <f t="shared" si="73"/>
        <v>0</v>
      </c>
      <c r="I73" s="30">
        <f t="shared" si="73"/>
        <v>0</v>
      </c>
      <c r="J73" s="30">
        <f t="shared" si="73"/>
        <v>0</v>
      </c>
      <c r="K73" s="30">
        <f t="shared" si="73"/>
        <v>0</v>
      </c>
      <c r="L73" s="30">
        <f t="shared" si="73"/>
        <v>0</v>
      </c>
      <c r="M73" s="30">
        <f t="shared" si="73"/>
        <v>106.23963998183606</v>
      </c>
      <c r="N73" s="30">
        <f t="shared" si="73"/>
        <v>198.39702589695281</v>
      </c>
      <c r="O73" s="30">
        <f t="shared" si="73"/>
        <v>235.10193853008712</v>
      </c>
      <c r="P73" s="30">
        <f t="shared" si="73"/>
        <v>182.72315514530467</v>
      </c>
      <c r="Q73" s="30">
        <f t="shared" si="73"/>
        <v>203.8507301791565</v>
      </c>
      <c r="R73" s="30">
        <f t="shared" si="73"/>
        <v>210.00698627080268</v>
      </c>
      <c r="S73" s="30">
        <f t="shared" si="73"/>
        <v>273.03373441406501</v>
      </c>
      <c r="T73" s="30">
        <f t="shared" si="73"/>
        <v>400.40482201087127</v>
      </c>
      <c r="U73" s="30">
        <f t="shared" si="73"/>
        <v>488.61629421229964</v>
      </c>
      <c r="V73" s="30">
        <f t="shared" si="73"/>
        <v>400.9817008657003</v>
      </c>
      <c r="W73" s="30">
        <f t="shared" si="73"/>
        <v>399.39533050242602</v>
      </c>
      <c r="X73" s="30">
        <f t="shared" si="73"/>
        <v>264.66812315473857</v>
      </c>
      <c r="Y73" s="30">
        <f t="shared" si="73"/>
        <v>212.47927996367213</v>
      </c>
      <c r="Z73" s="30">
        <f t="shared" si="73"/>
        <v>198.39702589695281</v>
      </c>
      <c r="AA73" s="30">
        <f t="shared" si="73"/>
        <v>235.10193853008712</v>
      </c>
      <c r="AB73" s="30">
        <f t="shared" si="73"/>
        <v>182.72315514530467</v>
      </c>
      <c r="AC73" s="30">
        <f t="shared" si="73"/>
        <v>203.8507301791565</v>
      </c>
      <c r="AD73" s="30">
        <f t="shared" si="73"/>
        <v>210.00698627080268</v>
      </c>
      <c r="AE73" s="30">
        <f t="shared" si="73"/>
        <v>273.03373441406501</v>
      </c>
      <c r="AF73" s="30">
        <f t="shared" si="73"/>
        <v>400.40482201087127</v>
      </c>
      <c r="AG73" s="30">
        <f t="shared" si="73"/>
        <v>488.61629421229964</v>
      </c>
      <c r="AH73" s="30">
        <f t="shared" si="73"/>
        <v>400.9817008657003</v>
      </c>
      <c r="AI73" s="30">
        <f t="shared" si="73"/>
        <v>399.39533050242602</v>
      </c>
      <c r="AJ73" s="30">
        <f t="shared" si="73"/>
        <v>264.66812315473857</v>
      </c>
      <c r="AK73" s="30">
        <f t="shared" si="73"/>
        <v>212.47927996367213</v>
      </c>
      <c r="AL73" s="30">
        <f t="shared" si="73"/>
        <v>198.39702589695281</v>
      </c>
      <c r="AM73" s="30">
        <f t="shared" si="73"/>
        <v>235.10193853008712</v>
      </c>
      <c r="AN73" s="30">
        <f t="shared" si="73"/>
        <v>182.72315514530467</v>
      </c>
      <c r="AO73" s="30">
        <f t="shared" si="73"/>
        <v>203.8507301791565</v>
      </c>
      <c r="AP73" s="30">
        <f t="shared" si="73"/>
        <v>210.00698627080268</v>
      </c>
      <c r="AQ73" s="30">
        <f t="shared" si="73"/>
        <v>273.03373441406501</v>
      </c>
      <c r="AR73" s="30">
        <f t="shared" si="73"/>
        <v>400.40482201087127</v>
      </c>
      <c r="AS73" s="30">
        <f t="shared" si="73"/>
        <v>488.61629421229964</v>
      </c>
      <c r="AT73" s="30">
        <f t="shared" si="73"/>
        <v>400.9817008657003</v>
      </c>
      <c r="AU73" s="30">
        <f t="shared" si="73"/>
        <v>399.39533050242602</v>
      </c>
      <c r="AV73" s="30">
        <f t="shared" si="73"/>
        <v>264.66812315473857</v>
      </c>
      <c r="AW73" s="30">
        <f t="shared" si="73"/>
        <v>212.47927996367213</v>
      </c>
      <c r="AX73" s="30">
        <f t="shared" si="73"/>
        <v>198.39702589695281</v>
      </c>
      <c r="AY73" s="30">
        <f t="shared" si="73"/>
        <v>235.10193853008712</v>
      </c>
      <c r="AZ73" s="30">
        <f t="shared" si="73"/>
        <v>182.72315514530467</v>
      </c>
      <c r="BA73" s="30">
        <f t="shared" si="73"/>
        <v>203.8507301791565</v>
      </c>
      <c r="BB73" s="30">
        <f t="shared" si="73"/>
        <v>210.00698627080268</v>
      </c>
      <c r="BC73" s="30">
        <f t="shared" si="73"/>
        <v>273.03373441406501</v>
      </c>
      <c r="BD73" s="30">
        <f t="shared" si="73"/>
        <v>400.40482201087127</v>
      </c>
      <c r="BE73" s="30">
        <f t="shared" si="73"/>
        <v>488.61629421229964</v>
      </c>
      <c r="BF73" s="30">
        <f t="shared" si="73"/>
        <v>400.9817008657003</v>
      </c>
      <c r="BG73" s="30">
        <f t="shared" si="73"/>
        <v>399.39533050242602</v>
      </c>
      <c r="BH73" s="30">
        <f t="shared" si="73"/>
        <v>264.66812315473857</v>
      </c>
      <c r="BI73" s="30">
        <f t="shared" si="73"/>
        <v>212.47927996367213</v>
      </c>
      <c r="BJ73" s="30">
        <f t="shared" si="73"/>
        <v>198.39702589695281</v>
      </c>
      <c r="BK73" s="30">
        <f t="shared" si="73"/>
        <v>235.10193853008712</v>
      </c>
      <c r="BL73" s="30">
        <f t="shared" si="73"/>
        <v>182.72315514530467</v>
      </c>
      <c r="BM73" s="30">
        <f t="shared" si="73"/>
        <v>203.8507301791565</v>
      </c>
      <c r="BN73" s="30">
        <f t="shared" si="73"/>
        <v>210.00698627080268</v>
      </c>
      <c r="BO73" s="30">
        <f t="shared" si="73"/>
        <v>273.03373441406501</v>
      </c>
      <c r="BP73" s="30">
        <f t="shared" si="73"/>
        <v>400.40482201087127</v>
      </c>
      <c r="BQ73" s="30">
        <f t="shared" ref="BQ73:CH73" si="74">SUM(BQ59:BQ72)</f>
        <v>488.61629421229964</v>
      </c>
      <c r="BR73" s="30">
        <f t="shared" si="74"/>
        <v>400.9817008657003</v>
      </c>
      <c r="BS73" s="30">
        <f t="shared" si="74"/>
        <v>399.39533050242602</v>
      </c>
      <c r="BT73" s="30">
        <f t="shared" si="74"/>
        <v>264.66812315473857</v>
      </c>
      <c r="BU73" s="30">
        <f t="shared" si="74"/>
        <v>212.47927996367213</v>
      </c>
      <c r="BV73" s="30">
        <f t="shared" si="74"/>
        <v>198.39702589695281</v>
      </c>
      <c r="BW73" s="30">
        <f t="shared" si="74"/>
        <v>235.10193853008712</v>
      </c>
      <c r="BX73" s="30">
        <f t="shared" si="74"/>
        <v>182.72315514530467</v>
      </c>
      <c r="BY73" s="30">
        <f t="shared" si="74"/>
        <v>203.8507301791565</v>
      </c>
      <c r="BZ73" s="30">
        <f t="shared" si="74"/>
        <v>210.00698627080268</v>
      </c>
      <c r="CA73" s="30">
        <f t="shared" si="74"/>
        <v>273.03373441406501</v>
      </c>
      <c r="CB73" s="30">
        <f t="shared" si="74"/>
        <v>400.40482201087127</v>
      </c>
      <c r="CC73" s="30">
        <f t="shared" si="74"/>
        <v>488.61629421229964</v>
      </c>
      <c r="CD73" s="30">
        <f t="shared" si="74"/>
        <v>400.9817008657003</v>
      </c>
      <c r="CE73" s="30">
        <f t="shared" si="74"/>
        <v>399.39533050242602</v>
      </c>
      <c r="CF73" s="30">
        <f t="shared" si="74"/>
        <v>264.66812315473857</v>
      </c>
      <c r="CG73" s="30">
        <f t="shared" si="74"/>
        <v>212.47927996367213</v>
      </c>
      <c r="CH73" s="34">
        <f t="shared" si="74"/>
        <v>198.39702589695281</v>
      </c>
    </row>
    <row r="74" spans="1:88" ht="16.5" customHeight="1" thickBot="1" x14ac:dyDescent="0.35">
      <c r="A74" s="552"/>
      <c r="B74" s="162" t="s">
        <v>150</v>
      </c>
      <c r="C74" s="31">
        <f>C73</f>
        <v>0</v>
      </c>
      <c r="D74" s="31">
        <f>C74+D73</f>
        <v>0</v>
      </c>
      <c r="E74" s="31">
        <f t="shared" ref="E74:BP74" si="75">D74+E73</f>
        <v>0</v>
      </c>
      <c r="F74" s="31">
        <f t="shared" si="75"/>
        <v>0</v>
      </c>
      <c r="G74" s="31">
        <f t="shared" si="75"/>
        <v>0</v>
      </c>
      <c r="H74" s="31">
        <f t="shared" si="75"/>
        <v>0</v>
      </c>
      <c r="I74" s="31">
        <f t="shared" si="75"/>
        <v>0</v>
      </c>
      <c r="J74" s="31">
        <f t="shared" si="75"/>
        <v>0</v>
      </c>
      <c r="K74" s="31">
        <f t="shared" si="75"/>
        <v>0</v>
      </c>
      <c r="L74" s="31">
        <f t="shared" si="75"/>
        <v>0</v>
      </c>
      <c r="M74" s="31">
        <f t="shared" si="75"/>
        <v>106.23963998183606</v>
      </c>
      <c r="N74" s="31">
        <f t="shared" si="75"/>
        <v>304.6366658787889</v>
      </c>
      <c r="O74" s="31">
        <f t="shared" si="75"/>
        <v>539.73860440887597</v>
      </c>
      <c r="P74" s="31">
        <f t="shared" si="75"/>
        <v>722.46175955418062</v>
      </c>
      <c r="Q74" s="31">
        <f t="shared" si="75"/>
        <v>926.31248973333709</v>
      </c>
      <c r="R74" s="31">
        <f t="shared" si="75"/>
        <v>1136.3194760041397</v>
      </c>
      <c r="S74" s="31">
        <f t="shared" si="75"/>
        <v>1409.3532104182048</v>
      </c>
      <c r="T74" s="31">
        <f t="shared" si="75"/>
        <v>1809.7580324290761</v>
      </c>
      <c r="U74" s="31">
        <f t="shared" si="75"/>
        <v>2298.3743266413758</v>
      </c>
      <c r="V74" s="31">
        <f t="shared" si="75"/>
        <v>2699.3560275070759</v>
      </c>
      <c r="W74" s="31">
        <f t="shared" si="75"/>
        <v>3098.7513580095019</v>
      </c>
      <c r="X74" s="31">
        <f t="shared" si="75"/>
        <v>3363.4194811642406</v>
      </c>
      <c r="Y74" s="31">
        <f t="shared" si="75"/>
        <v>3575.8987611279126</v>
      </c>
      <c r="Z74" s="31">
        <f t="shared" si="75"/>
        <v>3774.2957870248656</v>
      </c>
      <c r="AA74" s="31">
        <f t="shared" si="75"/>
        <v>4009.3977255549526</v>
      </c>
      <c r="AB74" s="31">
        <f t="shared" si="75"/>
        <v>4192.1208807002577</v>
      </c>
      <c r="AC74" s="31">
        <f t="shared" si="75"/>
        <v>4395.9716108794146</v>
      </c>
      <c r="AD74" s="31">
        <f t="shared" si="75"/>
        <v>4605.978597150217</v>
      </c>
      <c r="AE74" s="31">
        <f t="shared" si="75"/>
        <v>4879.0123315642822</v>
      </c>
      <c r="AF74" s="31">
        <f t="shared" si="75"/>
        <v>5279.4171535751539</v>
      </c>
      <c r="AG74" s="31">
        <f t="shared" si="75"/>
        <v>5768.033447787453</v>
      </c>
      <c r="AH74" s="31">
        <f t="shared" si="75"/>
        <v>6169.0151486531531</v>
      </c>
      <c r="AI74" s="31">
        <f t="shared" si="75"/>
        <v>6568.4104791555792</v>
      </c>
      <c r="AJ74" s="31">
        <f t="shared" si="75"/>
        <v>6833.0786023103174</v>
      </c>
      <c r="AK74" s="31">
        <f t="shared" si="75"/>
        <v>7045.5578822739899</v>
      </c>
      <c r="AL74" s="31">
        <f t="shared" si="75"/>
        <v>7243.9549081709429</v>
      </c>
      <c r="AM74" s="31">
        <f t="shared" si="75"/>
        <v>7479.0568467010298</v>
      </c>
      <c r="AN74" s="31">
        <f t="shared" si="75"/>
        <v>7661.7800018463349</v>
      </c>
      <c r="AO74" s="31">
        <f t="shared" si="75"/>
        <v>7865.6307320254919</v>
      </c>
      <c r="AP74" s="31">
        <f t="shared" si="75"/>
        <v>8075.6377182962942</v>
      </c>
      <c r="AQ74" s="31">
        <f t="shared" si="75"/>
        <v>8348.6714527103595</v>
      </c>
      <c r="AR74" s="31">
        <f t="shared" si="75"/>
        <v>8749.0762747212302</v>
      </c>
      <c r="AS74" s="31">
        <f t="shared" si="75"/>
        <v>9237.6925689335294</v>
      </c>
      <c r="AT74" s="31">
        <f t="shared" si="75"/>
        <v>9638.6742697992304</v>
      </c>
      <c r="AU74" s="31">
        <f t="shared" si="75"/>
        <v>10038.069600301656</v>
      </c>
      <c r="AV74" s="31">
        <f t="shared" si="75"/>
        <v>10302.737723456396</v>
      </c>
      <c r="AW74" s="31">
        <f t="shared" si="75"/>
        <v>10515.217003420068</v>
      </c>
      <c r="AX74" s="31">
        <f t="shared" si="75"/>
        <v>10713.614029317021</v>
      </c>
      <c r="AY74" s="31">
        <f t="shared" si="75"/>
        <v>10948.715967847109</v>
      </c>
      <c r="AZ74" s="31">
        <f t="shared" si="75"/>
        <v>11131.439122992413</v>
      </c>
      <c r="BA74" s="31">
        <f t="shared" si="75"/>
        <v>11335.289853171569</v>
      </c>
      <c r="BB74" s="31">
        <f t="shared" si="75"/>
        <v>11545.296839442371</v>
      </c>
      <c r="BC74" s="31">
        <f t="shared" si="75"/>
        <v>11818.330573856436</v>
      </c>
      <c r="BD74" s="31">
        <f t="shared" si="75"/>
        <v>12218.735395867307</v>
      </c>
      <c r="BE74" s="31">
        <f t="shared" si="75"/>
        <v>12707.351690079606</v>
      </c>
      <c r="BF74" s="31">
        <f t="shared" si="75"/>
        <v>13108.333390945307</v>
      </c>
      <c r="BG74" s="31">
        <f t="shared" si="75"/>
        <v>13507.728721447733</v>
      </c>
      <c r="BH74" s="31">
        <f t="shared" si="75"/>
        <v>13772.396844602472</v>
      </c>
      <c r="BI74" s="31">
        <f t="shared" si="75"/>
        <v>13984.876124566144</v>
      </c>
      <c r="BJ74" s="31">
        <f t="shared" si="75"/>
        <v>14183.273150463097</v>
      </c>
      <c r="BK74" s="31">
        <f t="shared" si="75"/>
        <v>14418.375088993185</v>
      </c>
      <c r="BL74" s="31">
        <f t="shared" si="75"/>
        <v>14601.098244138489</v>
      </c>
      <c r="BM74" s="31">
        <f t="shared" si="75"/>
        <v>14804.948974317645</v>
      </c>
      <c r="BN74" s="31">
        <f t="shared" si="75"/>
        <v>15014.955960588448</v>
      </c>
      <c r="BO74" s="31">
        <f t="shared" si="75"/>
        <v>15287.989695002512</v>
      </c>
      <c r="BP74" s="31">
        <f t="shared" si="75"/>
        <v>15688.394517013383</v>
      </c>
      <c r="BQ74" s="31">
        <f t="shared" ref="BQ74:CH74" si="76">BP74+BQ73</f>
        <v>16177.010811225682</v>
      </c>
      <c r="BR74" s="31">
        <f t="shared" si="76"/>
        <v>16577.992512091383</v>
      </c>
      <c r="BS74" s="31">
        <f t="shared" si="76"/>
        <v>16977.387842593809</v>
      </c>
      <c r="BT74" s="31">
        <f t="shared" si="76"/>
        <v>17242.055965748546</v>
      </c>
      <c r="BU74" s="31">
        <f t="shared" si="76"/>
        <v>17454.535245712217</v>
      </c>
      <c r="BV74" s="31">
        <f t="shared" si="76"/>
        <v>17652.93227160917</v>
      </c>
      <c r="BW74" s="31">
        <f t="shared" si="76"/>
        <v>17888.034210139256</v>
      </c>
      <c r="BX74" s="31">
        <f t="shared" si="76"/>
        <v>18070.75736528456</v>
      </c>
      <c r="BY74" s="31">
        <f t="shared" si="76"/>
        <v>18274.608095463718</v>
      </c>
      <c r="BZ74" s="31">
        <f t="shared" si="76"/>
        <v>18484.615081734522</v>
      </c>
      <c r="CA74" s="31">
        <f t="shared" si="76"/>
        <v>18757.648816148587</v>
      </c>
      <c r="CB74" s="31">
        <f t="shared" si="76"/>
        <v>19158.053638159457</v>
      </c>
      <c r="CC74" s="31">
        <f t="shared" si="76"/>
        <v>19646.669932371758</v>
      </c>
      <c r="CD74" s="31">
        <f t="shared" si="76"/>
        <v>20047.651633237459</v>
      </c>
      <c r="CE74" s="31">
        <f t="shared" si="76"/>
        <v>20447.046963739886</v>
      </c>
      <c r="CF74" s="31">
        <f t="shared" si="76"/>
        <v>20711.715086894623</v>
      </c>
      <c r="CG74" s="31">
        <f t="shared" si="76"/>
        <v>20924.194366858294</v>
      </c>
      <c r="CH74" s="35">
        <f t="shared" si="76"/>
        <v>21122.591392755246</v>
      </c>
    </row>
    <row r="75" spans="1:88" x14ac:dyDescent="0.3">
      <c r="A75" s="8"/>
      <c r="B75" s="41"/>
      <c r="C75" s="38"/>
      <c r="D75" s="43"/>
      <c r="E75" s="38"/>
      <c r="F75" s="43"/>
      <c r="G75" s="38"/>
      <c r="H75" s="43"/>
      <c r="I75" s="38"/>
      <c r="J75" s="43"/>
      <c r="K75" s="38"/>
      <c r="L75" s="43"/>
      <c r="M75" s="38"/>
      <c r="N75" s="43"/>
      <c r="O75" s="38"/>
      <c r="P75" s="43"/>
      <c r="Q75" s="38"/>
      <c r="R75" s="43"/>
      <c r="S75" s="38"/>
      <c r="T75" s="43"/>
      <c r="U75" s="38"/>
      <c r="V75" s="43"/>
      <c r="W75" s="38"/>
      <c r="X75" s="43"/>
      <c r="Y75" s="38"/>
      <c r="Z75" s="43"/>
      <c r="AA75" s="38"/>
      <c r="AB75" s="43"/>
      <c r="AC75" s="38"/>
      <c r="AD75" s="43"/>
      <c r="AE75" s="38"/>
      <c r="AF75" s="43"/>
      <c r="AG75" s="38"/>
      <c r="AH75" s="43"/>
      <c r="AI75" s="38"/>
      <c r="AJ75" s="43"/>
      <c r="AK75" s="38"/>
      <c r="AL75" s="43"/>
      <c r="AM75" s="38"/>
      <c r="AN75" s="43"/>
      <c r="AO75" s="38"/>
      <c r="AP75" s="43"/>
      <c r="AQ75" s="38"/>
      <c r="AR75" s="43"/>
      <c r="AS75" s="38"/>
      <c r="AT75" s="43"/>
      <c r="AU75" s="38"/>
      <c r="AV75" s="43"/>
      <c r="AW75" s="38"/>
      <c r="AX75" s="43"/>
      <c r="AY75" s="38"/>
      <c r="AZ75" s="43"/>
      <c r="BA75" s="38"/>
      <c r="BB75" s="43"/>
      <c r="BC75" s="38"/>
      <c r="BD75" s="43"/>
      <c r="BE75" s="38"/>
      <c r="BF75" s="43"/>
      <c r="BG75" s="38"/>
      <c r="BH75" s="43"/>
      <c r="BI75" s="38"/>
      <c r="BJ75" s="43"/>
      <c r="BK75" s="38"/>
      <c r="BL75" s="43"/>
      <c r="BM75" s="38"/>
      <c r="BN75" s="43"/>
      <c r="BO75" s="38"/>
      <c r="BP75" s="43"/>
      <c r="BQ75" s="38"/>
      <c r="BR75" s="43"/>
      <c r="BS75" s="38"/>
      <c r="BT75" s="43"/>
      <c r="BU75" s="38"/>
      <c r="BV75" s="43"/>
      <c r="BW75" s="38"/>
      <c r="BX75" s="43"/>
      <c r="BY75" s="38"/>
      <c r="BZ75" s="43"/>
      <c r="CA75" s="38"/>
      <c r="CB75" s="43"/>
      <c r="CC75" s="38"/>
      <c r="CD75" s="43"/>
      <c r="CE75" s="38"/>
      <c r="CF75" s="43"/>
      <c r="CG75" s="38"/>
      <c r="CH75" s="43"/>
    </row>
    <row r="76" spans="1:88" ht="15" thickBot="1" x14ac:dyDescent="0.35">
      <c r="B76" s="1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241"/>
    </row>
    <row r="77" spans="1:88" ht="15.6" x14ac:dyDescent="0.3">
      <c r="A77" s="553" t="s">
        <v>134</v>
      </c>
      <c r="B77" s="18" t="s">
        <v>134</v>
      </c>
      <c r="C77" s="292">
        <v>43831</v>
      </c>
      <c r="D77" s="292">
        <v>43862</v>
      </c>
      <c r="E77" s="292">
        <v>43891</v>
      </c>
      <c r="F77" s="292">
        <v>43922</v>
      </c>
      <c r="G77" s="292">
        <v>43952</v>
      </c>
      <c r="H77" s="292">
        <v>43983</v>
      </c>
      <c r="I77" s="292">
        <v>44013</v>
      </c>
      <c r="J77" s="292">
        <v>44044</v>
      </c>
      <c r="K77" s="292">
        <v>44075</v>
      </c>
      <c r="L77" s="292">
        <v>44105</v>
      </c>
      <c r="M77" s="292">
        <v>44136</v>
      </c>
      <c r="N77" s="292">
        <v>44166</v>
      </c>
      <c r="O77" s="292">
        <v>44197</v>
      </c>
      <c r="P77" s="292">
        <v>44228</v>
      </c>
      <c r="Q77" s="292">
        <v>44256</v>
      </c>
      <c r="R77" s="292">
        <v>44287</v>
      </c>
      <c r="S77" s="292">
        <v>44317</v>
      </c>
      <c r="T77" s="292">
        <v>44348</v>
      </c>
      <c r="U77" s="292">
        <v>44378</v>
      </c>
      <c r="V77" s="292">
        <v>44409</v>
      </c>
      <c r="W77" s="292">
        <v>44440</v>
      </c>
      <c r="X77" s="292">
        <v>44470</v>
      </c>
      <c r="Y77" s="292">
        <v>44501</v>
      </c>
      <c r="Z77" s="292">
        <v>44531</v>
      </c>
      <c r="AA77" s="292">
        <v>44562</v>
      </c>
      <c r="AB77" s="292">
        <v>44593</v>
      </c>
      <c r="AC77" s="292">
        <v>44621</v>
      </c>
      <c r="AD77" s="292">
        <v>44652</v>
      </c>
      <c r="AE77" s="292">
        <v>44682</v>
      </c>
      <c r="AF77" s="292">
        <v>44713</v>
      </c>
      <c r="AG77" s="292">
        <v>44743</v>
      </c>
      <c r="AH77" s="292">
        <v>44774</v>
      </c>
      <c r="AI77" s="292">
        <v>44805</v>
      </c>
      <c r="AJ77" s="292">
        <v>44835</v>
      </c>
      <c r="AK77" s="292">
        <v>44866</v>
      </c>
      <c r="AL77" s="292">
        <v>44896</v>
      </c>
      <c r="AM77" s="292">
        <v>44927</v>
      </c>
      <c r="AN77" s="292">
        <v>44958</v>
      </c>
      <c r="AO77" s="292">
        <v>44986</v>
      </c>
      <c r="AP77" s="292">
        <v>45017</v>
      </c>
      <c r="AQ77" s="292">
        <v>45047</v>
      </c>
      <c r="AR77" s="292">
        <v>45078</v>
      </c>
      <c r="AS77" s="292">
        <v>45108</v>
      </c>
      <c r="AT77" s="292">
        <v>45139</v>
      </c>
      <c r="AU77" s="292">
        <v>45170</v>
      </c>
      <c r="AV77" s="292">
        <v>45200</v>
      </c>
      <c r="AW77" s="292">
        <v>45231</v>
      </c>
      <c r="AX77" s="292">
        <v>45261</v>
      </c>
      <c r="AY77" s="292">
        <v>45292</v>
      </c>
      <c r="AZ77" s="292">
        <v>45323</v>
      </c>
      <c r="BA77" s="292">
        <v>45352</v>
      </c>
      <c r="BB77" s="292">
        <v>45383</v>
      </c>
      <c r="BC77" s="292">
        <v>45413</v>
      </c>
      <c r="BD77" s="292">
        <v>45444</v>
      </c>
      <c r="BE77" s="292">
        <v>45474</v>
      </c>
      <c r="BF77" s="292">
        <v>45505</v>
      </c>
      <c r="BG77" s="292">
        <v>45536</v>
      </c>
      <c r="BH77" s="292">
        <v>45566</v>
      </c>
      <c r="BI77" s="292">
        <v>45597</v>
      </c>
      <c r="BJ77" s="292">
        <v>45627</v>
      </c>
      <c r="BK77" s="292">
        <v>45658</v>
      </c>
      <c r="BL77" s="292">
        <v>45689</v>
      </c>
      <c r="BM77" s="292">
        <v>45717</v>
      </c>
      <c r="BN77" s="292">
        <v>45748</v>
      </c>
      <c r="BO77" s="292">
        <v>45778</v>
      </c>
      <c r="BP77" s="292">
        <v>45809</v>
      </c>
      <c r="BQ77" s="292">
        <v>45839</v>
      </c>
      <c r="BR77" s="292">
        <v>45870</v>
      </c>
      <c r="BS77" s="292">
        <v>45901</v>
      </c>
      <c r="BT77" s="292">
        <v>45931</v>
      </c>
      <c r="BU77" s="292">
        <v>45962</v>
      </c>
      <c r="BV77" s="292">
        <v>45992</v>
      </c>
      <c r="BW77" s="292">
        <v>46023</v>
      </c>
      <c r="BX77" s="292">
        <v>46054</v>
      </c>
      <c r="BY77" s="292">
        <v>46082</v>
      </c>
      <c r="BZ77" s="292">
        <v>46113</v>
      </c>
      <c r="CA77" s="292">
        <v>46143</v>
      </c>
      <c r="CB77" s="292">
        <v>46174</v>
      </c>
      <c r="CC77" s="292">
        <v>46204</v>
      </c>
      <c r="CD77" s="292">
        <v>46235</v>
      </c>
      <c r="CE77" s="292">
        <v>46266</v>
      </c>
      <c r="CF77" s="292">
        <v>46296</v>
      </c>
      <c r="CG77" s="292">
        <v>46327</v>
      </c>
      <c r="CH77" s="293">
        <v>46357</v>
      </c>
      <c r="CJ77" s="243" t="s">
        <v>36</v>
      </c>
    </row>
    <row r="78" spans="1:88" ht="15.75" customHeight="1" x14ac:dyDescent="0.3">
      <c r="A78" s="554"/>
      <c r="B78" s="14" t="str">
        <f>B59</f>
        <v>Air Comp</v>
      </c>
      <c r="C78" s="393">
        <f>'2M - SGS'!C78</f>
        <v>8.5109000000000004E-2</v>
      </c>
      <c r="D78" s="393">
        <f>'2M - SGS'!D78</f>
        <v>7.7715000000000006E-2</v>
      </c>
      <c r="E78" s="393">
        <f>'2M - SGS'!E78</f>
        <v>8.6136000000000004E-2</v>
      </c>
      <c r="F78" s="393">
        <f>'2M - SGS'!F78</f>
        <v>7.9796000000000006E-2</v>
      </c>
      <c r="G78" s="393">
        <f>'2M - SGS'!G78</f>
        <v>8.5334999999999994E-2</v>
      </c>
      <c r="H78" s="393">
        <f>'2M - SGS'!H78</f>
        <v>8.1994999999999998E-2</v>
      </c>
      <c r="I78" s="393">
        <f>'2M - SGS'!I78</f>
        <v>8.4098999999999993E-2</v>
      </c>
      <c r="J78" s="393">
        <f>'2M - SGS'!J78</f>
        <v>8.4198999999999996E-2</v>
      </c>
      <c r="K78" s="393">
        <f>'2M - SGS'!K78</f>
        <v>8.2512000000000002E-2</v>
      </c>
      <c r="L78" s="393">
        <f>'2M - SGS'!L78</f>
        <v>8.5277000000000006E-2</v>
      </c>
      <c r="M78" s="393">
        <f>'2M - SGS'!M78</f>
        <v>8.2588999999999996E-2</v>
      </c>
      <c r="N78" s="393">
        <f>'2M - SGS'!N78</f>
        <v>8.5237999999999994E-2</v>
      </c>
      <c r="O78" s="393">
        <f>'2M - SGS'!O78</f>
        <v>8.5109000000000004E-2</v>
      </c>
      <c r="P78" s="393">
        <f>'2M - SGS'!P78</f>
        <v>7.7715000000000006E-2</v>
      </c>
      <c r="Q78" s="393">
        <f>'2M - SGS'!Q78</f>
        <v>8.6136000000000004E-2</v>
      </c>
      <c r="R78" s="393">
        <f>'2M - SGS'!R78</f>
        <v>7.9796000000000006E-2</v>
      </c>
      <c r="S78" s="393">
        <f>'2M - SGS'!S78</f>
        <v>8.5334999999999994E-2</v>
      </c>
      <c r="T78" s="393">
        <f>'2M - SGS'!T78</f>
        <v>8.1994999999999998E-2</v>
      </c>
      <c r="U78" s="393">
        <f>'2M - SGS'!U78</f>
        <v>8.4098999999999993E-2</v>
      </c>
      <c r="V78" s="393">
        <f>'2M - SGS'!V78</f>
        <v>8.4198999999999996E-2</v>
      </c>
      <c r="W78" s="393">
        <f>'2M - SGS'!W78</f>
        <v>8.2512000000000002E-2</v>
      </c>
      <c r="X78" s="393">
        <f>'2M - SGS'!X78</f>
        <v>8.5277000000000006E-2</v>
      </c>
      <c r="Y78" s="393">
        <f>'2M - SGS'!Y78</f>
        <v>8.2588999999999996E-2</v>
      </c>
      <c r="Z78" s="393">
        <f>'2M - SGS'!Z78</f>
        <v>8.5237999999999994E-2</v>
      </c>
      <c r="AA78" s="393">
        <f>'2M - SGS'!AA78</f>
        <v>8.5109000000000004E-2</v>
      </c>
      <c r="AB78" s="393">
        <f>'2M - SGS'!AB78</f>
        <v>7.7715000000000006E-2</v>
      </c>
      <c r="AC78" s="393">
        <f>'2M - SGS'!AC78</f>
        <v>8.6136000000000004E-2</v>
      </c>
      <c r="AD78" s="393">
        <f>'2M - SGS'!AD78</f>
        <v>7.9796000000000006E-2</v>
      </c>
      <c r="AE78" s="393">
        <f>'2M - SGS'!AE78</f>
        <v>8.5334999999999994E-2</v>
      </c>
      <c r="AF78" s="393">
        <f>'2M - SGS'!AF78</f>
        <v>8.1994999999999998E-2</v>
      </c>
      <c r="AG78" s="393">
        <f>'2M - SGS'!AG78</f>
        <v>8.4098999999999993E-2</v>
      </c>
      <c r="AH78" s="393">
        <f>'2M - SGS'!AH78</f>
        <v>8.4198999999999996E-2</v>
      </c>
      <c r="AI78" s="393">
        <f>'2M - SGS'!AI78</f>
        <v>8.2512000000000002E-2</v>
      </c>
      <c r="AJ78" s="393">
        <f>'2M - SGS'!AJ78</f>
        <v>8.5277000000000006E-2</v>
      </c>
      <c r="AK78" s="393">
        <f>'2M - SGS'!AK78</f>
        <v>8.2588999999999996E-2</v>
      </c>
      <c r="AL78" s="393">
        <f>'2M - SGS'!AL78</f>
        <v>8.5237999999999994E-2</v>
      </c>
      <c r="AM78" s="393">
        <f>'2M - SGS'!AM78</f>
        <v>8.5109000000000004E-2</v>
      </c>
      <c r="AN78" s="393">
        <f>'2M - SGS'!AN78</f>
        <v>7.7715000000000006E-2</v>
      </c>
      <c r="AO78" s="393">
        <f>'2M - SGS'!AO78</f>
        <v>8.6136000000000004E-2</v>
      </c>
      <c r="AP78" s="393">
        <f>'2M - SGS'!AP78</f>
        <v>7.9796000000000006E-2</v>
      </c>
      <c r="AQ78" s="393">
        <f>'2M - SGS'!AQ78</f>
        <v>8.5334999999999994E-2</v>
      </c>
      <c r="AR78" s="393">
        <f>'2M - SGS'!AR78</f>
        <v>8.1994999999999998E-2</v>
      </c>
      <c r="AS78" s="393">
        <f>'2M - SGS'!AS78</f>
        <v>8.4098999999999993E-2</v>
      </c>
      <c r="AT78" s="393">
        <f>'2M - SGS'!AT78</f>
        <v>8.4198999999999996E-2</v>
      </c>
      <c r="AU78" s="393">
        <f>'2M - SGS'!AU78</f>
        <v>8.2512000000000002E-2</v>
      </c>
      <c r="AV78" s="393">
        <f>'2M - SGS'!AV78</f>
        <v>8.5277000000000006E-2</v>
      </c>
      <c r="AW78" s="393">
        <f>'2M - SGS'!AW78</f>
        <v>8.2588999999999996E-2</v>
      </c>
      <c r="AX78" s="393">
        <f>'2M - SGS'!AX78</f>
        <v>8.5237999999999994E-2</v>
      </c>
      <c r="AY78" s="393">
        <f>'2M - SGS'!AY78</f>
        <v>8.5109000000000004E-2</v>
      </c>
      <c r="AZ78" s="393">
        <f>'2M - SGS'!AZ78</f>
        <v>7.7715000000000006E-2</v>
      </c>
      <c r="BA78" s="393">
        <f>'2M - SGS'!BA78</f>
        <v>8.6136000000000004E-2</v>
      </c>
      <c r="BB78" s="393">
        <f>'2M - SGS'!BB78</f>
        <v>7.9796000000000006E-2</v>
      </c>
      <c r="BC78" s="393">
        <f>'2M - SGS'!BC78</f>
        <v>8.5334999999999994E-2</v>
      </c>
      <c r="BD78" s="393">
        <f>'2M - SGS'!BD78</f>
        <v>8.1994999999999998E-2</v>
      </c>
      <c r="BE78" s="393">
        <f>'2M - SGS'!BE78</f>
        <v>8.4098999999999993E-2</v>
      </c>
      <c r="BF78" s="393">
        <f>'2M - SGS'!BF78</f>
        <v>8.4198999999999996E-2</v>
      </c>
      <c r="BG78" s="393">
        <f>'2M - SGS'!BG78</f>
        <v>8.2512000000000002E-2</v>
      </c>
      <c r="BH78" s="393">
        <f>'2M - SGS'!BH78</f>
        <v>8.5277000000000006E-2</v>
      </c>
      <c r="BI78" s="393">
        <f>'2M - SGS'!BI78</f>
        <v>8.2588999999999996E-2</v>
      </c>
      <c r="BJ78" s="393">
        <f>'2M - SGS'!BJ78</f>
        <v>8.5237999999999994E-2</v>
      </c>
      <c r="BK78" s="393">
        <f>'2M - SGS'!BK78</f>
        <v>8.5109000000000004E-2</v>
      </c>
      <c r="BL78" s="393">
        <f>'2M - SGS'!BL78</f>
        <v>7.7715000000000006E-2</v>
      </c>
      <c r="BM78" s="393">
        <f>'2M - SGS'!BM78</f>
        <v>8.6136000000000004E-2</v>
      </c>
      <c r="BN78" s="393">
        <f>'2M - SGS'!BN78</f>
        <v>7.9796000000000006E-2</v>
      </c>
      <c r="BO78" s="393">
        <f>'2M - SGS'!BO78</f>
        <v>8.5334999999999994E-2</v>
      </c>
      <c r="BP78" s="393">
        <f>'2M - SGS'!BP78</f>
        <v>8.1994999999999998E-2</v>
      </c>
      <c r="BQ78" s="393">
        <f>'2M - SGS'!BQ78</f>
        <v>8.4098999999999993E-2</v>
      </c>
      <c r="BR78" s="393">
        <f>'2M - SGS'!BR78</f>
        <v>8.4198999999999996E-2</v>
      </c>
      <c r="BS78" s="393">
        <f>'2M - SGS'!BS78</f>
        <v>8.2512000000000002E-2</v>
      </c>
      <c r="BT78" s="393">
        <f>'2M - SGS'!BT78</f>
        <v>8.5277000000000006E-2</v>
      </c>
      <c r="BU78" s="393">
        <f>'2M - SGS'!BU78</f>
        <v>8.2588999999999996E-2</v>
      </c>
      <c r="BV78" s="393">
        <f>'2M - SGS'!BV78</f>
        <v>8.5237999999999994E-2</v>
      </c>
      <c r="BW78" s="393">
        <f>'2M - SGS'!BW78</f>
        <v>8.5109000000000004E-2</v>
      </c>
      <c r="BX78" s="393">
        <f>'2M - SGS'!BX78</f>
        <v>7.7715000000000006E-2</v>
      </c>
      <c r="BY78" s="393">
        <f>'2M - SGS'!BY78</f>
        <v>8.6136000000000004E-2</v>
      </c>
      <c r="BZ78" s="393">
        <f>'2M - SGS'!BZ78</f>
        <v>7.9796000000000006E-2</v>
      </c>
      <c r="CA78" s="393">
        <f>'2M - SGS'!CA78</f>
        <v>8.5334999999999994E-2</v>
      </c>
      <c r="CB78" s="393">
        <f>'2M - SGS'!CB78</f>
        <v>8.1994999999999998E-2</v>
      </c>
      <c r="CC78" s="393">
        <f>'2M - SGS'!CC78</f>
        <v>8.4098999999999993E-2</v>
      </c>
      <c r="CD78" s="393">
        <f>'2M - SGS'!CD78</f>
        <v>8.4198999999999996E-2</v>
      </c>
      <c r="CE78" s="393">
        <f>'2M - SGS'!CE78</f>
        <v>8.2512000000000002E-2</v>
      </c>
      <c r="CF78" s="393">
        <f>'2M - SGS'!CF78</f>
        <v>8.5277000000000006E-2</v>
      </c>
      <c r="CG78" s="393">
        <f>'2M - SGS'!CG78</f>
        <v>8.2588999999999996E-2</v>
      </c>
      <c r="CH78" s="394">
        <f>'2M - SGS'!CH78</f>
        <v>8.5237999999999994E-2</v>
      </c>
      <c r="CJ78" s="261">
        <f>SUM(C78:N78)</f>
        <v>1.0000000000000002</v>
      </c>
    </row>
    <row r="79" spans="1:88" ht="15.6" x14ac:dyDescent="0.3">
      <c r="A79" s="554"/>
      <c r="B79" s="14" t="str">
        <f t="shared" ref="B79:B90" si="77">B60</f>
        <v>Building Shell</v>
      </c>
      <c r="C79" s="393">
        <f>'2M - SGS'!C79</f>
        <v>0.107824</v>
      </c>
      <c r="D79" s="393">
        <f>'2M - SGS'!D79</f>
        <v>9.1051999999999994E-2</v>
      </c>
      <c r="E79" s="393">
        <f>'2M - SGS'!E79</f>
        <v>7.1135000000000004E-2</v>
      </c>
      <c r="F79" s="393">
        <f>'2M - SGS'!F79</f>
        <v>4.1179E-2</v>
      </c>
      <c r="G79" s="393">
        <f>'2M - SGS'!G79</f>
        <v>4.4423999999999998E-2</v>
      </c>
      <c r="H79" s="393">
        <f>'2M - SGS'!H79</f>
        <v>0.106128</v>
      </c>
      <c r="I79" s="393">
        <f>'2M - SGS'!I79</f>
        <v>0.14288100000000001</v>
      </c>
      <c r="J79" s="393">
        <f>'2M - SGS'!J79</f>
        <v>0.133494</v>
      </c>
      <c r="K79" s="393">
        <f>'2M - SGS'!K79</f>
        <v>5.781E-2</v>
      </c>
      <c r="L79" s="393">
        <f>'2M - SGS'!L79</f>
        <v>3.8018000000000003E-2</v>
      </c>
      <c r="M79" s="393">
        <f>'2M - SGS'!M79</f>
        <v>6.2103999999999999E-2</v>
      </c>
      <c r="N79" s="393">
        <f>'2M - SGS'!N79</f>
        <v>0.10395</v>
      </c>
      <c r="O79" s="393">
        <f>'2M - SGS'!O79</f>
        <v>0.107824</v>
      </c>
      <c r="P79" s="393">
        <f>'2M - SGS'!P79</f>
        <v>9.1051999999999994E-2</v>
      </c>
      <c r="Q79" s="393">
        <f>'2M - SGS'!Q79</f>
        <v>7.1135000000000004E-2</v>
      </c>
      <c r="R79" s="393">
        <f>'2M - SGS'!R79</f>
        <v>4.1179E-2</v>
      </c>
      <c r="S79" s="393">
        <f>'2M - SGS'!S79</f>
        <v>4.4423999999999998E-2</v>
      </c>
      <c r="T79" s="393">
        <f>'2M - SGS'!T79</f>
        <v>0.106128</v>
      </c>
      <c r="U79" s="393">
        <f>'2M - SGS'!U79</f>
        <v>0.14288100000000001</v>
      </c>
      <c r="V79" s="393">
        <f>'2M - SGS'!V79</f>
        <v>0.133494</v>
      </c>
      <c r="W79" s="393">
        <f>'2M - SGS'!W79</f>
        <v>5.781E-2</v>
      </c>
      <c r="X79" s="393">
        <f>'2M - SGS'!X79</f>
        <v>3.8018000000000003E-2</v>
      </c>
      <c r="Y79" s="393">
        <f>'2M - SGS'!Y79</f>
        <v>6.2103999999999999E-2</v>
      </c>
      <c r="Z79" s="393">
        <f>'2M - SGS'!Z79</f>
        <v>0.10395</v>
      </c>
      <c r="AA79" s="393">
        <f>'2M - SGS'!AA79</f>
        <v>0.107824</v>
      </c>
      <c r="AB79" s="393">
        <f>'2M - SGS'!AB79</f>
        <v>9.1051999999999994E-2</v>
      </c>
      <c r="AC79" s="393">
        <f>'2M - SGS'!AC79</f>
        <v>7.1135000000000004E-2</v>
      </c>
      <c r="AD79" s="393">
        <f>'2M - SGS'!AD79</f>
        <v>4.1179E-2</v>
      </c>
      <c r="AE79" s="393">
        <f>'2M - SGS'!AE79</f>
        <v>4.4423999999999998E-2</v>
      </c>
      <c r="AF79" s="393">
        <f>'2M - SGS'!AF79</f>
        <v>0.106128</v>
      </c>
      <c r="AG79" s="393">
        <f>'2M - SGS'!AG79</f>
        <v>0.14288100000000001</v>
      </c>
      <c r="AH79" s="393">
        <f>'2M - SGS'!AH79</f>
        <v>0.133494</v>
      </c>
      <c r="AI79" s="393">
        <f>'2M - SGS'!AI79</f>
        <v>5.781E-2</v>
      </c>
      <c r="AJ79" s="393">
        <f>'2M - SGS'!AJ79</f>
        <v>3.8018000000000003E-2</v>
      </c>
      <c r="AK79" s="393">
        <f>'2M - SGS'!AK79</f>
        <v>6.2103999999999999E-2</v>
      </c>
      <c r="AL79" s="393">
        <f>'2M - SGS'!AL79</f>
        <v>0.10395</v>
      </c>
      <c r="AM79" s="393">
        <f>'2M - SGS'!AM79</f>
        <v>0.107824</v>
      </c>
      <c r="AN79" s="393">
        <f>'2M - SGS'!AN79</f>
        <v>9.1051999999999994E-2</v>
      </c>
      <c r="AO79" s="393">
        <f>'2M - SGS'!AO79</f>
        <v>7.1135000000000004E-2</v>
      </c>
      <c r="AP79" s="393">
        <f>'2M - SGS'!AP79</f>
        <v>4.1179E-2</v>
      </c>
      <c r="AQ79" s="393">
        <f>'2M - SGS'!AQ79</f>
        <v>4.4423999999999998E-2</v>
      </c>
      <c r="AR79" s="393">
        <f>'2M - SGS'!AR79</f>
        <v>0.106128</v>
      </c>
      <c r="AS79" s="393">
        <f>'2M - SGS'!AS79</f>
        <v>0.14288100000000001</v>
      </c>
      <c r="AT79" s="393">
        <f>'2M - SGS'!AT79</f>
        <v>0.133494</v>
      </c>
      <c r="AU79" s="393">
        <f>'2M - SGS'!AU79</f>
        <v>5.781E-2</v>
      </c>
      <c r="AV79" s="393">
        <f>'2M - SGS'!AV79</f>
        <v>3.8018000000000003E-2</v>
      </c>
      <c r="AW79" s="393">
        <f>'2M - SGS'!AW79</f>
        <v>6.2103999999999999E-2</v>
      </c>
      <c r="AX79" s="393">
        <f>'2M - SGS'!AX79</f>
        <v>0.10395</v>
      </c>
      <c r="AY79" s="393">
        <f>'2M - SGS'!AY79</f>
        <v>0.107824</v>
      </c>
      <c r="AZ79" s="393">
        <f>'2M - SGS'!AZ79</f>
        <v>9.1051999999999994E-2</v>
      </c>
      <c r="BA79" s="393">
        <f>'2M - SGS'!BA79</f>
        <v>7.1135000000000004E-2</v>
      </c>
      <c r="BB79" s="393">
        <f>'2M - SGS'!BB79</f>
        <v>4.1179E-2</v>
      </c>
      <c r="BC79" s="393">
        <f>'2M - SGS'!BC79</f>
        <v>4.4423999999999998E-2</v>
      </c>
      <c r="BD79" s="393">
        <f>'2M - SGS'!BD79</f>
        <v>0.106128</v>
      </c>
      <c r="BE79" s="393">
        <f>'2M - SGS'!BE79</f>
        <v>0.14288100000000001</v>
      </c>
      <c r="BF79" s="393">
        <f>'2M - SGS'!BF79</f>
        <v>0.133494</v>
      </c>
      <c r="BG79" s="393">
        <f>'2M - SGS'!BG79</f>
        <v>5.781E-2</v>
      </c>
      <c r="BH79" s="393">
        <f>'2M - SGS'!BH79</f>
        <v>3.8018000000000003E-2</v>
      </c>
      <c r="BI79" s="393">
        <f>'2M - SGS'!BI79</f>
        <v>6.2103999999999999E-2</v>
      </c>
      <c r="BJ79" s="393">
        <f>'2M - SGS'!BJ79</f>
        <v>0.10395</v>
      </c>
      <c r="BK79" s="393">
        <f>'2M - SGS'!BK79</f>
        <v>0.107824</v>
      </c>
      <c r="BL79" s="393">
        <f>'2M - SGS'!BL79</f>
        <v>9.1051999999999994E-2</v>
      </c>
      <c r="BM79" s="393">
        <f>'2M - SGS'!BM79</f>
        <v>7.1135000000000004E-2</v>
      </c>
      <c r="BN79" s="393">
        <f>'2M - SGS'!BN79</f>
        <v>4.1179E-2</v>
      </c>
      <c r="BO79" s="393">
        <f>'2M - SGS'!BO79</f>
        <v>4.4423999999999998E-2</v>
      </c>
      <c r="BP79" s="393">
        <f>'2M - SGS'!BP79</f>
        <v>0.106128</v>
      </c>
      <c r="BQ79" s="393">
        <f>'2M - SGS'!BQ79</f>
        <v>0.14288100000000001</v>
      </c>
      <c r="BR79" s="393">
        <f>'2M - SGS'!BR79</f>
        <v>0.133494</v>
      </c>
      <c r="BS79" s="393">
        <f>'2M - SGS'!BS79</f>
        <v>5.781E-2</v>
      </c>
      <c r="BT79" s="393">
        <f>'2M - SGS'!BT79</f>
        <v>3.8018000000000003E-2</v>
      </c>
      <c r="BU79" s="393">
        <f>'2M - SGS'!BU79</f>
        <v>6.2103999999999999E-2</v>
      </c>
      <c r="BV79" s="393">
        <f>'2M - SGS'!BV79</f>
        <v>0.10395</v>
      </c>
      <c r="BW79" s="393">
        <f>'2M - SGS'!BW79</f>
        <v>0.107824</v>
      </c>
      <c r="BX79" s="393">
        <f>'2M - SGS'!BX79</f>
        <v>9.1051999999999994E-2</v>
      </c>
      <c r="BY79" s="393">
        <f>'2M - SGS'!BY79</f>
        <v>7.1135000000000004E-2</v>
      </c>
      <c r="BZ79" s="393">
        <f>'2M - SGS'!BZ79</f>
        <v>4.1179E-2</v>
      </c>
      <c r="CA79" s="393">
        <f>'2M - SGS'!CA79</f>
        <v>4.4423999999999998E-2</v>
      </c>
      <c r="CB79" s="393">
        <f>'2M - SGS'!CB79</f>
        <v>0.106128</v>
      </c>
      <c r="CC79" s="393">
        <f>'2M - SGS'!CC79</f>
        <v>0.14288100000000001</v>
      </c>
      <c r="CD79" s="393">
        <f>'2M - SGS'!CD79</f>
        <v>0.133494</v>
      </c>
      <c r="CE79" s="393">
        <f>'2M - SGS'!CE79</f>
        <v>5.781E-2</v>
      </c>
      <c r="CF79" s="393">
        <f>'2M - SGS'!CF79</f>
        <v>3.8018000000000003E-2</v>
      </c>
      <c r="CG79" s="393">
        <f>'2M - SGS'!CG79</f>
        <v>6.2103999999999999E-2</v>
      </c>
      <c r="CH79" s="394">
        <f>'2M - SGS'!CH79</f>
        <v>0.10395</v>
      </c>
      <c r="CJ79" s="261">
        <f t="shared" ref="CJ79:CJ90" si="78">SUM(C79:N79)</f>
        <v>0.99999900000000008</v>
      </c>
    </row>
    <row r="80" spans="1:88" ht="15.6" x14ac:dyDescent="0.3">
      <c r="A80" s="554"/>
      <c r="B80" s="14" t="str">
        <f t="shared" si="77"/>
        <v>Cooking</v>
      </c>
      <c r="C80" s="393">
        <f>'2M - SGS'!C80</f>
        <v>8.6096000000000006E-2</v>
      </c>
      <c r="D80" s="393">
        <f>'2M - SGS'!D80</f>
        <v>7.8608999999999998E-2</v>
      </c>
      <c r="E80" s="393">
        <f>'2M - SGS'!E80</f>
        <v>8.1547999999999995E-2</v>
      </c>
      <c r="F80" s="393">
        <f>'2M - SGS'!F80</f>
        <v>7.2947999999999999E-2</v>
      </c>
      <c r="G80" s="393">
        <f>'2M - SGS'!G80</f>
        <v>8.6277000000000006E-2</v>
      </c>
      <c r="H80" s="393">
        <f>'2M - SGS'!H80</f>
        <v>8.3294000000000007E-2</v>
      </c>
      <c r="I80" s="393">
        <f>'2M - SGS'!I80</f>
        <v>8.5859000000000005E-2</v>
      </c>
      <c r="J80" s="393">
        <f>'2M - SGS'!J80</f>
        <v>8.5885000000000003E-2</v>
      </c>
      <c r="K80" s="393">
        <f>'2M - SGS'!K80</f>
        <v>8.3474999999999994E-2</v>
      </c>
      <c r="L80" s="393">
        <f>'2M - SGS'!L80</f>
        <v>8.6262000000000005E-2</v>
      </c>
      <c r="M80" s="393">
        <f>'2M - SGS'!M80</f>
        <v>8.3496000000000001E-2</v>
      </c>
      <c r="N80" s="393">
        <f>'2M - SGS'!N80</f>
        <v>8.6250999999999994E-2</v>
      </c>
      <c r="O80" s="393">
        <f>'2M - SGS'!O80</f>
        <v>8.6096000000000006E-2</v>
      </c>
      <c r="P80" s="393">
        <f>'2M - SGS'!P80</f>
        <v>7.8608999999999998E-2</v>
      </c>
      <c r="Q80" s="393">
        <f>'2M - SGS'!Q80</f>
        <v>8.1547999999999995E-2</v>
      </c>
      <c r="R80" s="393">
        <f>'2M - SGS'!R80</f>
        <v>7.2947999999999999E-2</v>
      </c>
      <c r="S80" s="393">
        <f>'2M - SGS'!S80</f>
        <v>8.6277000000000006E-2</v>
      </c>
      <c r="T80" s="393">
        <f>'2M - SGS'!T80</f>
        <v>8.3294000000000007E-2</v>
      </c>
      <c r="U80" s="393">
        <f>'2M - SGS'!U80</f>
        <v>8.5859000000000005E-2</v>
      </c>
      <c r="V80" s="393">
        <f>'2M - SGS'!V80</f>
        <v>8.5885000000000003E-2</v>
      </c>
      <c r="W80" s="393">
        <f>'2M - SGS'!W80</f>
        <v>8.3474999999999994E-2</v>
      </c>
      <c r="X80" s="393">
        <f>'2M - SGS'!X80</f>
        <v>8.6262000000000005E-2</v>
      </c>
      <c r="Y80" s="393">
        <f>'2M - SGS'!Y80</f>
        <v>8.3496000000000001E-2</v>
      </c>
      <c r="Z80" s="393">
        <f>'2M - SGS'!Z80</f>
        <v>8.6250999999999994E-2</v>
      </c>
      <c r="AA80" s="393">
        <f>'2M - SGS'!AA80</f>
        <v>8.6096000000000006E-2</v>
      </c>
      <c r="AB80" s="393">
        <f>'2M - SGS'!AB80</f>
        <v>7.8608999999999998E-2</v>
      </c>
      <c r="AC80" s="393">
        <f>'2M - SGS'!AC80</f>
        <v>8.1547999999999995E-2</v>
      </c>
      <c r="AD80" s="393">
        <f>'2M - SGS'!AD80</f>
        <v>7.2947999999999999E-2</v>
      </c>
      <c r="AE80" s="393">
        <f>'2M - SGS'!AE80</f>
        <v>8.6277000000000006E-2</v>
      </c>
      <c r="AF80" s="393">
        <f>'2M - SGS'!AF80</f>
        <v>8.3294000000000007E-2</v>
      </c>
      <c r="AG80" s="393">
        <f>'2M - SGS'!AG80</f>
        <v>8.5859000000000005E-2</v>
      </c>
      <c r="AH80" s="393">
        <f>'2M - SGS'!AH80</f>
        <v>8.5885000000000003E-2</v>
      </c>
      <c r="AI80" s="393">
        <f>'2M - SGS'!AI80</f>
        <v>8.3474999999999994E-2</v>
      </c>
      <c r="AJ80" s="393">
        <f>'2M - SGS'!AJ80</f>
        <v>8.6262000000000005E-2</v>
      </c>
      <c r="AK80" s="393">
        <f>'2M - SGS'!AK80</f>
        <v>8.3496000000000001E-2</v>
      </c>
      <c r="AL80" s="393">
        <f>'2M - SGS'!AL80</f>
        <v>8.6250999999999994E-2</v>
      </c>
      <c r="AM80" s="393">
        <f>'2M - SGS'!AM80</f>
        <v>8.6096000000000006E-2</v>
      </c>
      <c r="AN80" s="393">
        <f>'2M - SGS'!AN80</f>
        <v>7.8608999999999998E-2</v>
      </c>
      <c r="AO80" s="393">
        <f>'2M - SGS'!AO80</f>
        <v>8.1547999999999995E-2</v>
      </c>
      <c r="AP80" s="393">
        <f>'2M - SGS'!AP80</f>
        <v>7.2947999999999999E-2</v>
      </c>
      <c r="AQ80" s="393">
        <f>'2M - SGS'!AQ80</f>
        <v>8.6277000000000006E-2</v>
      </c>
      <c r="AR80" s="393">
        <f>'2M - SGS'!AR80</f>
        <v>8.3294000000000007E-2</v>
      </c>
      <c r="AS80" s="393">
        <f>'2M - SGS'!AS80</f>
        <v>8.5859000000000005E-2</v>
      </c>
      <c r="AT80" s="393">
        <f>'2M - SGS'!AT80</f>
        <v>8.5885000000000003E-2</v>
      </c>
      <c r="AU80" s="393">
        <f>'2M - SGS'!AU80</f>
        <v>8.3474999999999994E-2</v>
      </c>
      <c r="AV80" s="393">
        <f>'2M - SGS'!AV80</f>
        <v>8.6262000000000005E-2</v>
      </c>
      <c r="AW80" s="393">
        <f>'2M - SGS'!AW80</f>
        <v>8.3496000000000001E-2</v>
      </c>
      <c r="AX80" s="393">
        <f>'2M - SGS'!AX80</f>
        <v>8.6250999999999994E-2</v>
      </c>
      <c r="AY80" s="393">
        <f>'2M - SGS'!AY80</f>
        <v>8.6096000000000006E-2</v>
      </c>
      <c r="AZ80" s="393">
        <f>'2M - SGS'!AZ80</f>
        <v>7.8608999999999998E-2</v>
      </c>
      <c r="BA80" s="393">
        <f>'2M - SGS'!BA80</f>
        <v>8.1547999999999995E-2</v>
      </c>
      <c r="BB80" s="393">
        <f>'2M - SGS'!BB80</f>
        <v>7.2947999999999999E-2</v>
      </c>
      <c r="BC80" s="393">
        <f>'2M - SGS'!BC80</f>
        <v>8.6277000000000006E-2</v>
      </c>
      <c r="BD80" s="393">
        <f>'2M - SGS'!BD80</f>
        <v>8.3294000000000007E-2</v>
      </c>
      <c r="BE80" s="393">
        <f>'2M - SGS'!BE80</f>
        <v>8.5859000000000005E-2</v>
      </c>
      <c r="BF80" s="393">
        <f>'2M - SGS'!BF80</f>
        <v>8.5885000000000003E-2</v>
      </c>
      <c r="BG80" s="393">
        <f>'2M - SGS'!BG80</f>
        <v>8.3474999999999994E-2</v>
      </c>
      <c r="BH80" s="393">
        <f>'2M - SGS'!BH80</f>
        <v>8.6262000000000005E-2</v>
      </c>
      <c r="BI80" s="393">
        <f>'2M - SGS'!BI80</f>
        <v>8.3496000000000001E-2</v>
      </c>
      <c r="BJ80" s="393">
        <f>'2M - SGS'!BJ80</f>
        <v>8.6250999999999994E-2</v>
      </c>
      <c r="BK80" s="393">
        <f>'2M - SGS'!BK80</f>
        <v>8.6096000000000006E-2</v>
      </c>
      <c r="BL80" s="393">
        <f>'2M - SGS'!BL80</f>
        <v>7.8608999999999998E-2</v>
      </c>
      <c r="BM80" s="393">
        <f>'2M - SGS'!BM80</f>
        <v>8.1547999999999995E-2</v>
      </c>
      <c r="BN80" s="393">
        <f>'2M - SGS'!BN80</f>
        <v>7.2947999999999999E-2</v>
      </c>
      <c r="BO80" s="393">
        <f>'2M - SGS'!BO80</f>
        <v>8.6277000000000006E-2</v>
      </c>
      <c r="BP80" s="393">
        <f>'2M - SGS'!BP80</f>
        <v>8.3294000000000007E-2</v>
      </c>
      <c r="BQ80" s="393">
        <f>'2M - SGS'!BQ80</f>
        <v>8.5859000000000005E-2</v>
      </c>
      <c r="BR80" s="393">
        <f>'2M - SGS'!BR80</f>
        <v>8.5885000000000003E-2</v>
      </c>
      <c r="BS80" s="393">
        <f>'2M - SGS'!BS80</f>
        <v>8.3474999999999994E-2</v>
      </c>
      <c r="BT80" s="393">
        <f>'2M - SGS'!BT80</f>
        <v>8.6262000000000005E-2</v>
      </c>
      <c r="BU80" s="393">
        <f>'2M - SGS'!BU80</f>
        <v>8.3496000000000001E-2</v>
      </c>
      <c r="BV80" s="393">
        <f>'2M - SGS'!BV80</f>
        <v>8.6250999999999994E-2</v>
      </c>
      <c r="BW80" s="393">
        <f>'2M - SGS'!BW80</f>
        <v>8.6096000000000006E-2</v>
      </c>
      <c r="BX80" s="393">
        <f>'2M - SGS'!BX80</f>
        <v>7.8608999999999998E-2</v>
      </c>
      <c r="BY80" s="393">
        <f>'2M - SGS'!BY80</f>
        <v>8.1547999999999995E-2</v>
      </c>
      <c r="BZ80" s="393">
        <f>'2M - SGS'!BZ80</f>
        <v>7.2947999999999999E-2</v>
      </c>
      <c r="CA80" s="393">
        <f>'2M - SGS'!CA80</f>
        <v>8.6277000000000006E-2</v>
      </c>
      <c r="CB80" s="393">
        <f>'2M - SGS'!CB80</f>
        <v>8.3294000000000007E-2</v>
      </c>
      <c r="CC80" s="393">
        <f>'2M - SGS'!CC80</f>
        <v>8.5859000000000005E-2</v>
      </c>
      <c r="CD80" s="393">
        <f>'2M - SGS'!CD80</f>
        <v>8.5885000000000003E-2</v>
      </c>
      <c r="CE80" s="393">
        <f>'2M - SGS'!CE80</f>
        <v>8.3474999999999994E-2</v>
      </c>
      <c r="CF80" s="393">
        <f>'2M - SGS'!CF80</f>
        <v>8.6262000000000005E-2</v>
      </c>
      <c r="CG80" s="393">
        <f>'2M - SGS'!CG80</f>
        <v>8.3496000000000001E-2</v>
      </c>
      <c r="CH80" s="394">
        <f>'2M - SGS'!CH80</f>
        <v>8.6250999999999994E-2</v>
      </c>
      <c r="CJ80" s="261">
        <f t="shared" si="78"/>
        <v>0.99999999999999989</v>
      </c>
    </row>
    <row r="81" spans="1:88" ht="15.6" x14ac:dyDescent="0.3">
      <c r="A81" s="554"/>
      <c r="B81" s="14" t="str">
        <f t="shared" si="77"/>
        <v>Cooling</v>
      </c>
      <c r="C81" s="393">
        <f>'2M - SGS'!C81</f>
        <v>6.0000000000000002E-6</v>
      </c>
      <c r="D81" s="393">
        <f>'2M - SGS'!D81</f>
        <v>2.4699999999999999E-4</v>
      </c>
      <c r="E81" s="393">
        <f>'2M - SGS'!E81</f>
        <v>7.2360000000000002E-3</v>
      </c>
      <c r="F81" s="393">
        <f>'2M - SGS'!F81</f>
        <v>2.1690999999999998E-2</v>
      </c>
      <c r="G81" s="393">
        <f>'2M - SGS'!G81</f>
        <v>6.2979999999999994E-2</v>
      </c>
      <c r="H81" s="393">
        <f>'2M - SGS'!H81</f>
        <v>0.21317</v>
      </c>
      <c r="I81" s="393">
        <f>'2M - SGS'!I81</f>
        <v>0.29002899999999998</v>
      </c>
      <c r="J81" s="393">
        <f>'2M - SGS'!J81</f>
        <v>0.270206</v>
      </c>
      <c r="K81" s="393">
        <f>'2M - SGS'!K81</f>
        <v>0.108695</v>
      </c>
      <c r="L81" s="393">
        <f>'2M - SGS'!L81</f>
        <v>1.9643000000000001E-2</v>
      </c>
      <c r="M81" s="393">
        <f>'2M - SGS'!M81</f>
        <v>6.0299999999999998E-3</v>
      </c>
      <c r="N81" s="393">
        <f>'2M - SGS'!N81</f>
        <v>6.3999999999999997E-5</v>
      </c>
      <c r="O81" s="393">
        <f>'2M - SGS'!O81</f>
        <v>6.0000000000000002E-6</v>
      </c>
      <c r="P81" s="393">
        <f>'2M - SGS'!P81</f>
        <v>2.4699999999999999E-4</v>
      </c>
      <c r="Q81" s="393">
        <f>'2M - SGS'!Q81</f>
        <v>7.2360000000000002E-3</v>
      </c>
      <c r="R81" s="393">
        <f>'2M - SGS'!R81</f>
        <v>2.1690999999999998E-2</v>
      </c>
      <c r="S81" s="393">
        <f>'2M - SGS'!S81</f>
        <v>6.2979999999999994E-2</v>
      </c>
      <c r="T81" s="393">
        <f>'2M - SGS'!T81</f>
        <v>0.21317</v>
      </c>
      <c r="U81" s="393">
        <f>'2M - SGS'!U81</f>
        <v>0.29002899999999998</v>
      </c>
      <c r="V81" s="393">
        <f>'2M - SGS'!V81</f>
        <v>0.270206</v>
      </c>
      <c r="W81" s="393">
        <f>'2M - SGS'!W81</f>
        <v>0.108695</v>
      </c>
      <c r="X81" s="393">
        <f>'2M - SGS'!X81</f>
        <v>1.9643000000000001E-2</v>
      </c>
      <c r="Y81" s="393">
        <f>'2M - SGS'!Y81</f>
        <v>6.0299999999999998E-3</v>
      </c>
      <c r="Z81" s="393">
        <f>'2M - SGS'!Z81</f>
        <v>6.3999999999999997E-5</v>
      </c>
      <c r="AA81" s="393">
        <f>'2M - SGS'!AA81</f>
        <v>6.0000000000000002E-6</v>
      </c>
      <c r="AB81" s="393">
        <f>'2M - SGS'!AB81</f>
        <v>2.4699999999999999E-4</v>
      </c>
      <c r="AC81" s="393">
        <f>'2M - SGS'!AC81</f>
        <v>7.2360000000000002E-3</v>
      </c>
      <c r="AD81" s="393">
        <f>'2M - SGS'!AD81</f>
        <v>2.1690999999999998E-2</v>
      </c>
      <c r="AE81" s="393">
        <f>'2M - SGS'!AE81</f>
        <v>6.2979999999999994E-2</v>
      </c>
      <c r="AF81" s="393">
        <f>'2M - SGS'!AF81</f>
        <v>0.21317</v>
      </c>
      <c r="AG81" s="393">
        <f>'2M - SGS'!AG81</f>
        <v>0.29002899999999998</v>
      </c>
      <c r="AH81" s="393">
        <f>'2M - SGS'!AH81</f>
        <v>0.270206</v>
      </c>
      <c r="AI81" s="393">
        <f>'2M - SGS'!AI81</f>
        <v>0.108695</v>
      </c>
      <c r="AJ81" s="393">
        <f>'2M - SGS'!AJ81</f>
        <v>1.9643000000000001E-2</v>
      </c>
      <c r="AK81" s="393">
        <f>'2M - SGS'!AK81</f>
        <v>6.0299999999999998E-3</v>
      </c>
      <c r="AL81" s="393">
        <f>'2M - SGS'!AL81</f>
        <v>6.3999999999999997E-5</v>
      </c>
      <c r="AM81" s="393">
        <f>'2M - SGS'!AM81</f>
        <v>6.0000000000000002E-6</v>
      </c>
      <c r="AN81" s="393">
        <f>'2M - SGS'!AN81</f>
        <v>2.4699999999999999E-4</v>
      </c>
      <c r="AO81" s="393">
        <f>'2M - SGS'!AO81</f>
        <v>7.2360000000000002E-3</v>
      </c>
      <c r="AP81" s="393">
        <f>'2M - SGS'!AP81</f>
        <v>2.1690999999999998E-2</v>
      </c>
      <c r="AQ81" s="393">
        <f>'2M - SGS'!AQ81</f>
        <v>6.2979999999999994E-2</v>
      </c>
      <c r="AR81" s="393">
        <f>'2M - SGS'!AR81</f>
        <v>0.21317</v>
      </c>
      <c r="AS81" s="393">
        <f>'2M - SGS'!AS81</f>
        <v>0.29002899999999998</v>
      </c>
      <c r="AT81" s="393">
        <f>'2M - SGS'!AT81</f>
        <v>0.270206</v>
      </c>
      <c r="AU81" s="393">
        <f>'2M - SGS'!AU81</f>
        <v>0.108695</v>
      </c>
      <c r="AV81" s="393">
        <f>'2M - SGS'!AV81</f>
        <v>1.9643000000000001E-2</v>
      </c>
      <c r="AW81" s="393">
        <f>'2M - SGS'!AW81</f>
        <v>6.0299999999999998E-3</v>
      </c>
      <c r="AX81" s="393">
        <f>'2M - SGS'!AX81</f>
        <v>6.3999999999999997E-5</v>
      </c>
      <c r="AY81" s="393">
        <f>'2M - SGS'!AY81</f>
        <v>6.0000000000000002E-6</v>
      </c>
      <c r="AZ81" s="393">
        <f>'2M - SGS'!AZ81</f>
        <v>2.4699999999999999E-4</v>
      </c>
      <c r="BA81" s="393">
        <f>'2M - SGS'!BA81</f>
        <v>7.2360000000000002E-3</v>
      </c>
      <c r="BB81" s="393">
        <f>'2M - SGS'!BB81</f>
        <v>2.1690999999999998E-2</v>
      </c>
      <c r="BC81" s="393">
        <f>'2M - SGS'!BC81</f>
        <v>6.2979999999999994E-2</v>
      </c>
      <c r="BD81" s="393">
        <f>'2M - SGS'!BD81</f>
        <v>0.21317</v>
      </c>
      <c r="BE81" s="393">
        <f>'2M - SGS'!BE81</f>
        <v>0.29002899999999998</v>
      </c>
      <c r="BF81" s="393">
        <f>'2M - SGS'!BF81</f>
        <v>0.270206</v>
      </c>
      <c r="BG81" s="393">
        <f>'2M - SGS'!BG81</f>
        <v>0.108695</v>
      </c>
      <c r="BH81" s="393">
        <f>'2M - SGS'!BH81</f>
        <v>1.9643000000000001E-2</v>
      </c>
      <c r="BI81" s="393">
        <f>'2M - SGS'!BI81</f>
        <v>6.0299999999999998E-3</v>
      </c>
      <c r="BJ81" s="393">
        <f>'2M - SGS'!BJ81</f>
        <v>6.3999999999999997E-5</v>
      </c>
      <c r="BK81" s="393">
        <f>'2M - SGS'!BK81</f>
        <v>6.0000000000000002E-6</v>
      </c>
      <c r="BL81" s="393">
        <f>'2M - SGS'!BL81</f>
        <v>2.4699999999999999E-4</v>
      </c>
      <c r="BM81" s="393">
        <f>'2M - SGS'!BM81</f>
        <v>7.2360000000000002E-3</v>
      </c>
      <c r="BN81" s="393">
        <f>'2M - SGS'!BN81</f>
        <v>2.1690999999999998E-2</v>
      </c>
      <c r="BO81" s="393">
        <f>'2M - SGS'!BO81</f>
        <v>6.2979999999999994E-2</v>
      </c>
      <c r="BP81" s="393">
        <f>'2M - SGS'!BP81</f>
        <v>0.21317</v>
      </c>
      <c r="BQ81" s="393">
        <f>'2M - SGS'!BQ81</f>
        <v>0.29002899999999998</v>
      </c>
      <c r="BR81" s="393">
        <f>'2M - SGS'!BR81</f>
        <v>0.270206</v>
      </c>
      <c r="BS81" s="393">
        <f>'2M - SGS'!BS81</f>
        <v>0.108695</v>
      </c>
      <c r="BT81" s="393">
        <f>'2M - SGS'!BT81</f>
        <v>1.9643000000000001E-2</v>
      </c>
      <c r="BU81" s="393">
        <f>'2M - SGS'!BU81</f>
        <v>6.0299999999999998E-3</v>
      </c>
      <c r="BV81" s="393">
        <f>'2M - SGS'!BV81</f>
        <v>6.3999999999999997E-5</v>
      </c>
      <c r="BW81" s="393">
        <f>'2M - SGS'!BW81</f>
        <v>6.0000000000000002E-6</v>
      </c>
      <c r="BX81" s="393">
        <f>'2M - SGS'!BX81</f>
        <v>2.4699999999999999E-4</v>
      </c>
      <c r="BY81" s="393">
        <f>'2M - SGS'!BY81</f>
        <v>7.2360000000000002E-3</v>
      </c>
      <c r="BZ81" s="393">
        <f>'2M - SGS'!BZ81</f>
        <v>2.1690999999999998E-2</v>
      </c>
      <c r="CA81" s="393">
        <f>'2M - SGS'!CA81</f>
        <v>6.2979999999999994E-2</v>
      </c>
      <c r="CB81" s="393">
        <f>'2M - SGS'!CB81</f>
        <v>0.21317</v>
      </c>
      <c r="CC81" s="393">
        <f>'2M - SGS'!CC81</f>
        <v>0.29002899999999998</v>
      </c>
      <c r="CD81" s="393">
        <f>'2M - SGS'!CD81</f>
        <v>0.270206</v>
      </c>
      <c r="CE81" s="393">
        <f>'2M - SGS'!CE81</f>
        <v>0.108695</v>
      </c>
      <c r="CF81" s="393">
        <f>'2M - SGS'!CF81</f>
        <v>1.9643000000000001E-2</v>
      </c>
      <c r="CG81" s="393">
        <f>'2M - SGS'!CG81</f>
        <v>6.0299999999999998E-3</v>
      </c>
      <c r="CH81" s="394">
        <f>'2M - SGS'!CH81</f>
        <v>6.3999999999999997E-5</v>
      </c>
      <c r="CJ81" s="261">
        <f t="shared" si="78"/>
        <v>0.9999969999999998</v>
      </c>
    </row>
    <row r="82" spans="1:88" ht="15.6" x14ac:dyDescent="0.3">
      <c r="A82" s="554"/>
      <c r="B82" s="14" t="str">
        <f t="shared" si="77"/>
        <v>Ext Lighting</v>
      </c>
      <c r="C82" s="393">
        <f>'2M - SGS'!C82</f>
        <v>0.106265</v>
      </c>
      <c r="D82" s="393">
        <f>'2M - SGS'!D82</f>
        <v>8.2161999999999999E-2</v>
      </c>
      <c r="E82" s="393">
        <f>'2M - SGS'!E82</f>
        <v>7.0887000000000006E-2</v>
      </c>
      <c r="F82" s="393">
        <f>'2M - SGS'!F82</f>
        <v>6.8145999999999998E-2</v>
      </c>
      <c r="G82" s="393">
        <f>'2M - SGS'!G82</f>
        <v>8.1852999999999995E-2</v>
      </c>
      <c r="H82" s="393">
        <f>'2M - SGS'!H82</f>
        <v>6.7163E-2</v>
      </c>
      <c r="I82" s="393">
        <f>'2M - SGS'!I82</f>
        <v>8.6751999999999996E-2</v>
      </c>
      <c r="J82" s="393">
        <f>'2M - SGS'!J82</f>
        <v>6.9401000000000004E-2</v>
      </c>
      <c r="K82" s="393">
        <f>'2M - SGS'!K82</f>
        <v>8.2907999999999996E-2</v>
      </c>
      <c r="L82" s="393">
        <f>'2M - SGS'!L82</f>
        <v>0.100507</v>
      </c>
      <c r="M82" s="393">
        <f>'2M - SGS'!M82</f>
        <v>8.7251999999999996E-2</v>
      </c>
      <c r="N82" s="393">
        <f>'2M - SGS'!N82</f>
        <v>9.6703999999999998E-2</v>
      </c>
      <c r="O82" s="393">
        <f>'2M - SGS'!O82</f>
        <v>0.106265</v>
      </c>
      <c r="P82" s="393">
        <f>'2M - SGS'!P82</f>
        <v>8.2161999999999999E-2</v>
      </c>
      <c r="Q82" s="393">
        <f>'2M - SGS'!Q82</f>
        <v>7.0887000000000006E-2</v>
      </c>
      <c r="R82" s="393">
        <f>'2M - SGS'!R82</f>
        <v>6.8145999999999998E-2</v>
      </c>
      <c r="S82" s="393">
        <f>'2M - SGS'!S82</f>
        <v>8.1852999999999995E-2</v>
      </c>
      <c r="T82" s="393">
        <f>'2M - SGS'!T82</f>
        <v>6.7163E-2</v>
      </c>
      <c r="U82" s="393">
        <f>'2M - SGS'!U82</f>
        <v>8.6751999999999996E-2</v>
      </c>
      <c r="V82" s="393">
        <f>'2M - SGS'!V82</f>
        <v>6.9401000000000004E-2</v>
      </c>
      <c r="W82" s="393">
        <f>'2M - SGS'!W82</f>
        <v>8.2907999999999996E-2</v>
      </c>
      <c r="X82" s="393">
        <f>'2M - SGS'!X82</f>
        <v>0.100507</v>
      </c>
      <c r="Y82" s="393">
        <f>'2M - SGS'!Y82</f>
        <v>8.7251999999999996E-2</v>
      </c>
      <c r="Z82" s="393">
        <f>'2M - SGS'!Z82</f>
        <v>9.6703999999999998E-2</v>
      </c>
      <c r="AA82" s="393">
        <f>'2M - SGS'!AA82</f>
        <v>0.106265</v>
      </c>
      <c r="AB82" s="393">
        <f>'2M - SGS'!AB82</f>
        <v>8.2161999999999999E-2</v>
      </c>
      <c r="AC82" s="393">
        <f>'2M - SGS'!AC82</f>
        <v>7.0887000000000006E-2</v>
      </c>
      <c r="AD82" s="393">
        <f>'2M - SGS'!AD82</f>
        <v>6.8145999999999998E-2</v>
      </c>
      <c r="AE82" s="393">
        <f>'2M - SGS'!AE82</f>
        <v>8.1852999999999995E-2</v>
      </c>
      <c r="AF82" s="393">
        <f>'2M - SGS'!AF82</f>
        <v>6.7163E-2</v>
      </c>
      <c r="AG82" s="393">
        <f>'2M - SGS'!AG82</f>
        <v>8.6751999999999996E-2</v>
      </c>
      <c r="AH82" s="393">
        <f>'2M - SGS'!AH82</f>
        <v>6.9401000000000004E-2</v>
      </c>
      <c r="AI82" s="393">
        <f>'2M - SGS'!AI82</f>
        <v>8.2907999999999996E-2</v>
      </c>
      <c r="AJ82" s="393">
        <f>'2M - SGS'!AJ82</f>
        <v>0.100507</v>
      </c>
      <c r="AK82" s="393">
        <f>'2M - SGS'!AK82</f>
        <v>8.7251999999999996E-2</v>
      </c>
      <c r="AL82" s="393">
        <f>'2M - SGS'!AL82</f>
        <v>9.6703999999999998E-2</v>
      </c>
      <c r="AM82" s="393">
        <f>'2M - SGS'!AM82</f>
        <v>0.106265</v>
      </c>
      <c r="AN82" s="393">
        <f>'2M - SGS'!AN82</f>
        <v>8.2161999999999999E-2</v>
      </c>
      <c r="AO82" s="393">
        <f>'2M - SGS'!AO82</f>
        <v>7.0887000000000006E-2</v>
      </c>
      <c r="AP82" s="393">
        <f>'2M - SGS'!AP82</f>
        <v>6.8145999999999998E-2</v>
      </c>
      <c r="AQ82" s="393">
        <f>'2M - SGS'!AQ82</f>
        <v>8.1852999999999995E-2</v>
      </c>
      <c r="AR82" s="393">
        <f>'2M - SGS'!AR82</f>
        <v>6.7163E-2</v>
      </c>
      <c r="AS82" s="393">
        <f>'2M - SGS'!AS82</f>
        <v>8.6751999999999996E-2</v>
      </c>
      <c r="AT82" s="393">
        <f>'2M - SGS'!AT82</f>
        <v>6.9401000000000004E-2</v>
      </c>
      <c r="AU82" s="393">
        <f>'2M - SGS'!AU82</f>
        <v>8.2907999999999996E-2</v>
      </c>
      <c r="AV82" s="393">
        <f>'2M - SGS'!AV82</f>
        <v>0.100507</v>
      </c>
      <c r="AW82" s="393">
        <f>'2M - SGS'!AW82</f>
        <v>8.7251999999999996E-2</v>
      </c>
      <c r="AX82" s="393">
        <f>'2M - SGS'!AX82</f>
        <v>9.6703999999999998E-2</v>
      </c>
      <c r="AY82" s="393">
        <f>'2M - SGS'!AY82</f>
        <v>0.106265</v>
      </c>
      <c r="AZ82" s="393">
        <f>'2M - SGS'!AZ82</f>
        <v>8.2161999999999999E-2</v>
      </c>
      <c r="BA82" s="393">
        <f>'2M - SGS'!BA82</f>
        <v>7.0887000000000006E-2</v>
      </c>
      <c r="BB82" s="393">
        <f>'2M - SGS'!BB82</f>
        <v>6.8145999999999998E-2</v>
      </c>
      <c r="BC82" s="393">
        <f>'2M - SGS'!BC82</f>
        <v>8.1852999999999995E-2</v>
      </c>
      <c r="BD82" s="393">
        <f>'2M - SGS'!BD82</f>
        <v>6.7163E-2</v>
      </c>
      <c r="BE82" s="393">
        <f>'2M - SGS'!BE82</f>
        <v>8.6751999999999996E-2</v>
      </c>
      <c r="BF82" s="393">
        <f>'2M - SGS'!BF82</f>
        <v>6.9401000000000004E-2</v>
      </c>
      <c r="BG82" s="393">
        <f>'2M - SGS'!BG82</f>
        <v>8.2907999999999996E-2</v>
      </c>
      <c r="BH82" s="393">
        <f>'2M - SGS'!BH82</f>
        <v>0.100507</v>
      </c>
      <c r="BI82" s="393">
        <f>'2M - SGS'!BI82</f>
        <v>8.7251999999999996E-2</v>
      </c>
      <c r="BJ82" s="393">
        <f>'2M - SGS'!BJ82</f>
        <v>9.6703999999999998E-2</v>
      </c>
      <c r="BK82" s="393">
        <f>'2M - SGS'!BK82</f>
        <v>0.106265</v>
      </c>
      <c r="BL82" s="393">
        <f>'2M - SGS'!BL82</f>
        <v>8.2161999999999999E-2</v>
      </c>
      <c r="BM82" s="393">
        <f>'2M - SGS'!BM82</f>
        <v>7.0887000000000006E-2</v>
      </c>
      <c r="BN82" s="393">
        <f>'2M - SGS'!BN82</f>
        <v>6.8145999999999998E-2</v>
      </c>
      <c r="BO82" s="393">
        <f>'2M - SGS'!BO82</f>
        <v>8.1852999999999995E-2</v>
      </c>
      <c r="BP82" s="393">
        <f>'2M - SGS'!BP82</f>
        <v>6.7163E-2</v>
      </c>
      <c r="BQ82" s="393">
        <f>'2M - SGS'!BQ82</f>
        <v>8.6751999999999996E-2</v>
      </c>
      <c r="BR82" s="393">
        <f>'2M - SGS'!BR82</f>
        <v>6.9401000000000004E-2</v>
      </c>
      <c r="BS82" s="393">
        <f>'2M - SGS'!BS82</f>
        <v>8.2907999999999996E-2</v>
      </c>
      <c r="BT82" s="393">
        <f>'2M - SGS'!BT82</f>
        <v>0.100507</v>
      </c>
      <c r="BU82" s="393">
        <f>'2M - SGS'!BU82</f>
        <v>8.7251999999999996E-2</v>
      </c>
      <c r="BV82" s="393">
        <f>'2M - SGS'!BV82</f>
        <v>9.6703999999999998E-2</v>
      </c>
      <c r="BW82" s="393">
        <f>'2M - SGS'!BW82</f>
        <v>0.106265</v>
      </c>
      <c r="BX82" s="393">
        <f>'2M - SGS'!BX82</f>
        <v>8.2161999999999999E-2</v>
      </c>
      <c r="BY82" s="393">
        <f>'2M - SGS'!BY82</f>
        <v>7.0887000000000006E-2</v>
      </c>
      <c r="BZ82" s="393">
        <f>'2M - SGS'!BZ82</f>
        <v>6.8145999999999998E-2</v>
      </c>
      <c r="CA82" s="393">
        <f>'2M - SGS'!CA82</f>
        <v>8.1852999999999995E-2</v>
      </c>
      <c r="CB82" s="393">
        <f>'2M - SGS'!CB82</f>
        <v>6.7163E-2</v>
      </c>
      <c r="CC82" s="393">
        <f>'2M - SGS'!CC82</f>
        <v>8.6751999999999996E-2</v>
      </c>
      <c r="CD82" s="393">
        <f>'2M - SGS'!CD82</f>
        <v>6.9401000000000004E-2</v>
      </c>
      <c r="CE82" s="393">
        <f>'2M - SGS'!CE82</f>
        <v>8.2907999999999996E-2</v>
      </c>
      <c r="CF82" s="393">
        <f>'2M - SGS'!CF82</f>
        <v>0.100507</v>
      </c>
      <c r="CG82" s="393">
        <f>'2M - SGS'!CG82</f>
        <v>8.7251999999999996E-2</v>
      </c>
      <c r="CH82" s="394">
        <f>'2M - SGS'!CH82</f>
        <v>9.6703999999999998E-2</v>
      </c>
      <c r="CJ82" s="261">
        <f t="shared" si="78"/>
        <v>1</v>
      </c>
    </row>
    <row r="83" spans="1:88" ht="15.6" x14ac:dyDescent="0.3">
      <c r="A83" s="554"/>
      <c r="B83" s="14" t="str">
        <f t="shared" si="77"/>
        <v>Heating</v>
      </c>
      <c r="C83" s="393">
        <f>'2M - SGS'!C83</f>
        <v>0.210397</v>
      </c>
      <c r="D83" s="393">
        <f>'2M - SGS'!D83</f>
        <v>0.17743600000000001</v>
      </c>
      <c r="E83" s="393">
        <f>'2M - SGS'!E83</f>
        <v>0.13192400000000001</v>
      </c>
      <c r="F83" s="393">
        <f>'2M - SGS'!F83</f>
        <v>5.9718E-2</v>
      </c>
      <c r="G83" s="393">
        <f>'2M - SGS'!G83</f>
        <v>2.6769000000000001E-2</v>
      </c>
      <c r="H83" s="393">
        <f>'2M - SGS'!H83</f>
        <v>4.2950000000000002E-3</v>
      </c>
      <c r="I83" s="393">
        <f>'2M - SGS'!I83</f>
        <v>2.895E-3</v>
      </c>
      <c r="J83" s="393">
        <f>'2M - SGS'!J83</f>
        <v>3.4320000000000002E-3</v>
      </c>
      <c r="K83" s="393">
        <f>'2M - SGS'!K83</f>
        <v>9.4020000000000006E-3</v>
      </c>
      <c r="L83" s="393">
        <f>'2M - SGS'!L83</f>
        <v>5.5496999999999998E-2</v>
      </c>
      <c r="M83" s="393">
        <f>'2M - SGS'!M83</f>
        <v>0.115452</v>
      </c>
      <c r="N83" s="393">
        <f>'2M - SGS'!N83</f>
        <v>0.20278099999999999</v>
      </c>
      <c r="O83" s="393">
        <f>'2M - SGS'!O83</f>
        <v>0.210397</v>
      </c>
      <c r="P83" s="393">
        <f>'2M - SGS'!P83</f>
        <v>0.17743600000000001</v>
      </c>
      <c r="Q83" s="393">
        <f>'2M - SGS'!Q83</f>
        <v>0.13192400000000001</v>
      </c>
      <c r="R83" s="393">
        <f>'2M - SGS'!R83</f>
        <v>5.9718E-2</v>
      </c>
      <c r="S83" s="393">
        <f>'2M - SGS'!S83</f>
        <v>2.6769000000000001E-2</v>
      </c>
      <c r="T83" s="393">
        <f>'2M - SGS'!T83</f>
        <v>4.2950000000000002E-3</v>
      </c>
      <c r="U83" s="393">
        <f>'2M - SGS'!U83</f>
        <v>2.895E-3</v>
      </c>
      <c r="V83" s="393">
        <f>'2M - SGS'!V83</f>
        <v>3.4320000000000002E-3</v>
      </c>
      <c r="W83" s="393">
        <f>'2M - SGS'!W83</f>
        <v>9.4020000000000006E-3</v>
      </c>
      <c r="X83" s="393">
        <f>'2M - SGS'!X83</f>
        <v>5.5496999999999998E-2</v>
      </c>
      <c r="Y83" s="393">
        <f>'2M - SGS'!Y83</f>
        <v>0.115452</v>
      </c>
      <c r="Z83" s="393">
        <f>'2M - SGS'!Z83</f>
        <v>0.20278099999999999</v>
      </c>
      <c r="AA83" s="393">
        <f>'2M - SGS'!AA83</f>
        <v>0.210397</v>
      </c>
      <c r="AB83" s="393">
        <f>'2M - SGS'!AB83</f>
        <v>0.17743600000000001</v>
      </c>
      <c r="AC83" s="393">
        <f>'2M - SGS'!AC83</f>
        <v>0.13192400000000001</v>
      </c>
      <c r="AD83" s="393">
        <f>'2M - SGS'!AD83</f>
        <v>5.9718E-2</v>
      </c>
      <c r="AE83" s="393">
        <f>'2M - SGS'!AE83</f>
        <v>2.6769000000000001E-2</v>
      </c>
      <c r="AF83" s="393">
        <f>'2M - SGS'!AF83</f>
        <v>4.2950000000000002E-3</v>
      </c>
      <c r="AG83" s="393">
        <f>'2M - SGS'!AG83</f>
        <v>2.895E-3</v>
      </c>
      <c r="AH83" s="393">
        <f>'2M - SGS'!AH83</f>
        <v>3.4320000000000002E-3</v>
      </c>
      <c r="AI83" s="393">
        <f>'2M - SGS'!AI83</f>
        <v>9.4020000000000006E-3</v>
      </c>
      <c r="AJ83" s="393">
        <f>'2M - SGS'!AJ83</f>
        <v>5.5496999999999998E-2</v>
      </c>
      <c r="AK83" s="393">
        <f>'2M - SGS'!AK83</f>
        <v>0.115452</v>
      </c>
      <c r="AL83" s="393">
        <f>'2M - SGS'!AL83</f>
        <v>0.20278099999999999</v>
      </c>
      <c r="AM83" s="393">
        <f>'2M - SGS'!AM83</f>
        <v>0.210397</v>
      </c>
      <c r="AN83" s="393">
        <f>'2M - SGS'!AN83</f>
        <v>0.17743600000000001</v>
      </c>
      <c r="AO83" s="393">
        <f>'2M - SGS'!AO83</f>
        <v>0.13192400000000001</v>
      </c>
      <c r="AP83" s="393">
        <f>'2M - SGS'!AP83</f>
        <v>5.9718E-2</v>
      </c>
      <c r="AQ83" s="393">
        <f>'2M - SGS'!AQ83</f>
        <v>2.6769000000000001E-2</v>
      </c>
      <c r="AR83" s="393">
        <f>'2M - SGS'!AR83</f>
        <v>4.2950000000000002E-3</v>
      </c>
      <c r="AS83" s="393">
        <f>'2M - SGS'!AS83</f>
        <v>2.895E-3</v>
      </c>
      <c r="AT83" s="393">
        <f>'2M - SGS'!AT83</f>
        <v>3.4320000000000002E-3</v>
      </c>
      <c r="AU83" s="393">
        <f>'2M - SGS'!AU83</f>
        <v>9.4020000000000006E-3</v>
      </c>
      <c r="AV83" s="393">
        <f>'2M - SGS'!AV83</f>
        <v>5.5496999999999998E-2</v>
      </c>
      <c r="AW83" s="393">
        <f>'2M - SGS'!AW83</f>
        <v>0.115452</v>
      </c>
      <c r="AX83" s="393">
        <f>'2M - SGS'!AX83</f>
        <v>0.20278099999999999</v>
      </c>
      <c r="AY83" s="393">
        <f>'2M - SGS'!AY83</f>
        <v>0.210397</v>
      </c>
      <c r="AZ83" s="393">
        <f>'2M - SGS'!AZ83</f>
        <v>0.17743600000000001</v>
      </c>
      <c r="BA83" s="393">
        <f>'2M - SGS'!BA83</f>
        <v>0.13192400000000001</v>
      </c>
      <c r="BB83" s="393">
        <f>'2M - SGS'!BB83</f>
        <v>5.9718E-2</v>
      </c>
      <c r="BC83" s="393">
        <f>'2M - SGS'!BC83</f>
        <v>2.6769000000000001E-2</v>
      </c>
      <c r="BD83" s="393">
        <f>'2M - SGS'!BD83</f>
        <v>4.2950000000000002E-3</v>
      </c>
      <c r="BE83" s="393">
        <f>'2M - SGS'!BE83</f>
        <v>2.895E-3</v>
      </c>
      <c r="BF83" s="393">
        <f>'2M - SGS'!BF83</f>
        <v>3.4320000000000002E-3</v>
      </c>
      <c r="BG83" s="393">
        <f>'2M - SGS'!BG83</f>
        <v>9.4020000000000006E-3</v>
      </c>
      <c r="BH83" s="393">
        <f>'2M - SGS'!BH83</f>
        <v>5.5496999999999998E-2</v>
      </c>
      <c r="BI83" s="393">
        <f>'2M - SGS'!BI83</f>
        <v>0.115452</v>
      </c>
      <c r="BJ83" s="393">
        <f>'2M - SGS'!BJ83</f>
        <v>0.20278099999999999</v>
      </c>
      <c r="BK83" s="393">
        <f>'2M - SGS'!BK83</f>
        <v>0.210397</v>
      </c>
      <c r="BL83" s="393">
        <f>'2M - SGS'!BL83</f>
        <v>0.17743600000000001</v>
      </c>
      <c r="BM83" s="393">
        <f>'2M - SGS'!BM83</f>
        <v>0.13192400000000001</v>
      </c>
      <c r="BN83" s="393">
        <f>'2M - SGS'!BN83</f>
        <v>5.9718E-2</v>
      </c>
      <c r="BO83" s="393">
        <f>'2M - SGS'!BO83</f>
        <v>2.6769000000000001E-2</v>
      </c>
      <c r="BP83" s="393">
        <f>'2M - SGS'!BP83</f>
        <v>4.2950000000000002E-3</v>
      </c>
      <c r="BQ83" s="393">
        <f>'2M - SGS'!BQ83</f>
        <v>2.895E-3</v>
      </c>
      <c r="BR83" s="393">
        <f>'2M - SGS'!BR83</f>
        <v>3.4320000000000002E-3</v>
      </c>
      <c r="BS83" s="393">
        <f>'2M - SGS'!BS83</f>
        <v>9.4020000000000006E-3</v>
      </c>
      <c r="BT83" s="393">
        <f>'2M - SGS'!BT83</f>
        <v>5.5496999999999998E-2</v>
      </c>
      <c r="BU83" s="393">
        <f>'2M - SGS'!BU83</f>
        <v>0.115452</v>
      </c>
      <c r="BV83" s="393">
        <f>'2M - SGS'!BV83</f>
        <v>0.20278099999999999</v>
      </c>
      <c r="BW83" s="393">
        <f>'2M - SGS'!BW83</f>
        <v>0.210397</v>
      </c>
      <c r="BX83" s="393">
        <f>'2M - SGS'!BX83</f>
        <v>0.17743600000000001</v>
      </c>
      <c r="BY83" s="393">
        <f>'2M - SGS'!BY83</f>
        <v>0.13192400000000001</v>
      </c>
      <c r="BZ83" s="393">
        <f>'2M - SGS'!BZ83</f>
        <v>5.9718E-2</v>
      </c>
      <c r="CA83" s="393">
        <f>'2M - SGS'!CA83</f>
        <v>2.6769000000000001E-2</v>
      </c>
      <c r="CB83" s="393">
        <f>'2M - SGS'!CB83</f>
        <v>4.2950000000000002E-3</v>
      </c>
      <c r="CC83" s="393">
        <f>'2M - SGS'!CC83</f>
        <v>2.895E-3</v>
      </c>
      <c r="CD83" s="393">
        <f>'2M - SGS'!CD83</f>
        <v>3.4320000000000002E-3</v>
      </c>
      <c r="CE83" s="393">
        <f>'2M - SGS'!CE83</f>
        <v>9.4020000000000006E-3</v>
      </c>
      <c r="CF83" s="393">
        <f>'2M - SGS'!CF83</f>
        <v>5.5496999999999998E-2</v>
      </c>
      <c r="CG83" s="393">
        <f>'2M - SGS'!CG83</f>
        <v>0.115452</v>
      </c>
      <c r="CH83" s="394">
        <f>'2M - SGS'!CH83</f>
        <v>0.20278099999999999</v>
      </c>
      <c r="CJ83" s="261">
        <f t="shared" si="78"/>
        <v>0.99999800000000016</v>
      </c>
    </row>
    <row r="84" spans="1:88" ht="15.6" x14ac:dyDescent="0.3">
      <c r="A84" s="554"/>
      <c r="B84" s="14" t="str">
        <f t="shared" si="77"/>
        <v>HVAC</v>
      </c>
      <c r="C84" s="393">
        <f>'2M - SGS'!C84</f>
        <v>0.107824</v>
      </c>
      <c r="D84" s="393">
        <f>'2M - SGS'!D84</f>
        <v>9.1051999999999994E-2</v>
      </c>
      <c r="E84" s="393">
        <f>'2M - SGS'!E84</f>
        <v>7.1135000000000004E-2</v>
      </c>
      <c r="F84" s="393">
        <f>'2M - SGS'!F84</f>
        <v>4.1179E-2</v>
      </c>
      <c r="G84" s="393">
        <f>'2M - SGS'!G84</f>
        <v>4.4423999999999998E-2</v>
      </c>
      <c r="H84" s="393">
        <f>'2M - SGS'!H84</f>
        <v>0.106128</v>
      </c>
      <c r="I84" s="393">
        <f>'2M - SGS'!I84</f>
        <v>0.14288100000000001</v>
      </c>
      <c r="J84" s="393">
        <f>'2M - SGS'!J84</f>
        <v>0.133494</v>
      </c>
      <c r="K84" s="393">
        <f>'2M - SGS'!K84</f>
        <v>5.781E-2</v>
      </c>
      <c r="L84" s="393">
        <f>'2M - SGS'!L84</f>
        <v>3.8018000000000003E-2</v>
      </c>
      <c r="M84" s="393">
        <f>'2M - SGS'!M84</f>
        <v>6.2103999999999999E-2</v>
      </c>
      <c r="N84" s="393">
        <f>'2M - SGS'!N84</f>
        <v>0.10395</v>
      </c>
      <c r="O84" s="393">
        <f>'2M - SGS'!O84</f>
        <v>0.107824</v>
      </c>
      <c r="P84" s="393">
        <f>'2M - SGS'!P84</f>
        <v>9.1051999999999994E-2</v>
      </c>
      <c r="Q84" s="393">
        <f>'2M - SGS'!Q84</f>
        <v>7.1135000000000004E-2</v>
      </c>
      <c r="R84" s="393">
        <f>'2M - SGS'!R84</f>
        <v>4.1179E-2</v>
      </c>
      <c r="S84" s="393">
        <f>'2M - SGS'!S84</f>
        <v>4.4423999999999998E-2</v>
      </c>
      <c r="T84" s="393">
        <f>'2M - SGS'!T84</f>
        <v>0.106128</v>
      </c>
      <c r="U84" s="393">
        <f>'2M - SGS'!U84</f>
        <v>0.14288100000000001</v>
      </c>
      <c r="V84" s="393">
        <f>'2M - SGS'!V84</f>
        <v>0.133494</v>
      </c>
      <c r="W84" s="393">
        <f>'2M - SGS'!W84</f>
        <v>5.781E-2</v>
      </c>
      <c r="X84" s="393">
        <f>'2M - SGS'!X84</f>
        <v>3.8018000000000003E-2</v>
      </c>
      <c r="Y84" s="393">
        <f>'2M - SGS'!Y84</f>
        <v>6.2103999999999999E-2</v>
      </c>
      <c r="Z84" s="393">
        <f>'2M - SGS'!Z84</f>
        <v>0.10395</v>
      </c>
      <c r="AA84" s="393">
        <f>'2M - SGS'!AA84</f>
        <v>0.107824</v>
      </c>
      <c r="AB84" s="393">
        <f>'2M - SGS'!AB84</f>
        <v>9.1051999999999994E-2</v>
      </c>
      <c r="AC84" s="393">
        <f>'2M - SGS'!AC84</f>
        <v>7.1135000000000004E-2</v>
      </c>
      <c r="AD84" s="393">
        <f>'2M - SGS'!AD84</f>
        <v>4.1179E-2</v>
      </c>
      <c r="AE84" s="393">
        <f>'2M - SGS'!AE84</f>
        <v>4.4423999999999998E-2</v>
      </c>
      <c r="AF84" s="393">
        <f>'2M - SGS'!AF84</f>
        <v>0.106128</v>
      </c>
      <c r="AG84" s="393">
        <f>'2M - SGS'!AG84</f>
        <v>0.14288100000000001</v>
      </c>
      <c r="AH84" s="393">
        <f>'2M - SGS'!AH84</f>
        <v>0.133494</v>
      </c>
      <c r="AI84" s="393">
        <f>'2M - SGS'!AI84</f>
        <v>5.781E-2</v>
      </c>
      <c r="AJ84" s="393">
        <f>'2M - SGS'!AJ84</f>
        <v>3.8018000000000003E-2</v>
      </c>
      <c r="AK84" s="393">
        <f>'2M - SGS'!AK84</f>
        <v>6.2103999999999999E-2</v>
      </c>
      <c r="AL84" s="393">
        <f>'2M - SGS'!AL84</f>
        <v>0.10395</v>
      </c>
      <c r="AM84" s="393">
        <f>'2M - SGS'!AM84</f>
        <v>0.107824</v>
      </c>
      <c r="AN84" s="393">
        <f>'2M - SGS'!AN84</f>
        <v>9.1051999999999994E-2</v>
      </c>
      <c r="AO84" s="393">
        <f>'2M - SGS'!AO84</f>
        <v>7.1135000000000004E-2</v>
      </c>
      <c r="AP84" s="393">
        <f>'2M - SGS'!AP84</f>
        <v>4.1179E-2</v>
      </c>
      <c r="AQ84" s="393">
        <f>'2M - SGS'!AQ84</f>
        <v>4.4423999999999998E-2</v>
      </c>
      <c r="AR84" s="393">
        <f>'2M - SGS'!AR84</f>
        <v>0.106128</v>
      </c>
      <c r="AS84" s="393">
        <f>'2M - SGS'!AS84</f>
        <v>0.14288100000000001</v>
      </c>
      <c r="AT84" s="393">
        <f>'2M - SGS'!AT84</f>
        <v>0.133494</v>
      </c>
      <c r="AU84" s="393">
        <f>'2M - SGS'!AU84</f>
        <v>5.781E-2</v>
      </c>
      <c r="AV84" s="393">
        <f>'2M - SGS'!AV84</f>
        <v>3.8018000000000003E-2</v>
      </c>
      <c r="AW84" s="393">
        <f>'2M - SGS'!AW84</f>
        <v>6.2103999999999999E-2</v>
      </c>
      <c r="AX84" s="393">
        <f>'2M - SGS'!AX84</f>
        <v>0.10395</v>
      </c>
      <c r="AY84" s="393">
        <f>'2M - SGS'!AY84</f>
        <v>0.107824</v>
      </c>
      <c r="AZ84" s="393">
        <f>'2M - SGS'!AZ84</f>
        <v>9.1051999999999994E-2</v>
      </c>
      <c r="BA84" s="393">
        <f>'2M - SGS'!BA84</f>
        <v>7.1135000000000004E-2</v>
      </c>
      <c r="BB84" s="393">
        <f>'2M - SGS'!BB84</f>
        <v>4.1179E-2</v>
      </c>
      <c r="BC84" s="393">
        <f>'2M - SGS'!BC84</f>
        <v>4.4423999999999998E-2</v>
      </c>
      <c r="BD84" s="393">
        <f>'2M - SGS'!BD84</f>
        <v>0.106128</v>
      </c>
      <c r="BE84" s="393">
        <f>'2M - SGS'!BE84</f>
        <v>0.14288100000000001</v>
      </c>
      <c r="BF84" s="393">
        <f>'2M - SGS'!BF84</f>
        <v>0.133494</v>
      </c>
      <c r="BG84" s="393">
        <f>'2M - SGS'!BG84</f>
        <v>5.781E-2</v>
      </c>
      <c r="BH84" s="393">
        <f>'2M - SGS'!BH84</f>
        <v>3.8018000000000003E-2</v>
      </c>
      <c r="BI84" s="393">
        <f>'2M - SGS'!BI84</f>
        <v>6.2103999999999999E-2</v>
      </c>
      <c r="BJ84" s="393">
        <f>'2M - SGS'!BJ84</f>
        <v>0.10395</v>
      </c>
      <c r="BK84" s="393">
        <f>'2M - SGS'!BK84</f>
        <v>0.107824</v>
      </c>
      <c r="BL84" s="393">
        <f>'2M - SGS'!BL84</f>
        <v>9.1051999999999994E-2</v>
      </c>
      <c r="BM84" s="393">
        <f>'2M - SGS'!BM84</f>
        <v>7.1135000000000004E-2</v>
      </c>
      <c r="BN84" s="393">
        <f>'2M - SGS'!BN84</f>
        <v>4.1179E-2</v>
      </c>
      <c r="BO84" s="393">
        <f>'2M - SGS'!BO84</f>
        <v>4.4423999999999998E-2</v>
      </c>
      <c r="BP84" s="393">
        <f>'2M - SGS'!BP84</f>
        <v>0.106128</v>
      </c>
      <c r="BQ84" s="393">
        <f>'2M - SGS'!BQ84</f>
        <v>0.14288100000000001</v>
      </c>
      <c r="BR84" s="393">
        <f>'2M - SGS'!BR84</f>
        <v>0.133494</v>
      </c>
      <c r="BS84" s="393">
        <f>'2M - SGS'!BS84</f>
        <v>5.781E-2</v>
      </c>
      <c r="BT84" s="393">
        <f>'2M - SGS'!BT84</f>
        <v>3.8018000000000003E-2</v>
      </c>
      <c r="BU84" s="393">
        <f>'2M - SGS'!BU84</f>
        <v>6.2103999999999999E-2</v>
      </c>
      <c r="BV84" s="393">
        <f>'2M - SGS'!BV84</f>
        <v>0.10395</v>
      </c>
      <c r="BW84" s="393">
        <f>'2M - SGS'!BW84</f>
        <v>0.107824</v>
      </c>
      <c r="BX84" s="393">
        <f>'2M - SGS'!BX84</f>
        <v>9.1051999999999994E-2</v>
      </c>
      <c r="BY84" s="393">
        <f>'2M - SGS'!BY84</f>
        <v>7.1135000000000004E-2</v>
      </c>
      <c r="BZ84" s="393">
        <f>'2M - SGS'!BZ84</f>
        <v>4.1179E-2</v>
      </c>
      <c r="CA84" s="393">
        <f>'2M - SGS'!CA84</f>
        <v>4.4423999999999998E-2</v>
      </c>
      <c r="CB84" s="393">
        <f>'2M - SGS'!CB84</f>
        <v>0.106128</v>
      </c>
      <c r="CC84" s="393">
        <f>'2M - SGS'!CC84</f>
        <v>0.14288100000000001</v>
      </c>
      <c r="CD84" s="393">
        <f>'2M - SGS'!CD84</f>
        <v>0.133494</v>
      </c>
      <c r="CE84" s="393">
        <f>'2M - SGS'!CE84</f>
        <v>5.781E-2</v>
      </c>
      <c r="CF84" s="393">
        <f>'2M - SGS'!CF84</f>
        <v>3.8018000000000003E-2</v>
      </c>
      <c r="CG84" s="393">
        <f>'2M - SGS'!CG84</f>
        <v>6.2103999999999999E-2</v>
      </c>
      <c r="CH84" s="394">
        <f>'2M - SGS'!CH84</f>
        <v>0.10395</v>
      </c>
      <c r="CJ84" s="261">
        <f t="shared" si="78"/>
        <v>0.99999900000000008</v>
      </c>
    </row>
    <row r="85" spans="1:88" ht="15.6" x14ac:dyDescent="0.3">
      <c r="A85" s="554"/>
      <c r="B85" s="14" t="str">
        <f t="shared" si="77"/>
        <v>Lighting</v>
      </c>
      <c r="C85" s="393">
        <f>'2M - SGS'!C85</f>
        <v>9.3563999999999994E-2</v>
      </c>
      <c r="D85" s="393">
        <f>'2M - SGS'!D85</f>
        <v>7.2162000000000004E-2</v>
      </c>
      <c r="E85" s="393">
        <f>'2M - SGS'!E85</f>
        <v>7.8372999999999998E-2</v>
      </c>
      <c r="F85" s="393">
        <f>'2M - SGS'!F85</f>
        <v>7.6534000000000005E-2</v>
      </c>
      <c r="G85" s="393">
        <f>'2M - SGS'!G85</f>
        <v>9.4246999999999997E-2</v>
      </c>
      <c r="H85" s="393">
        <f>'2M - SGS'!H85</f>
        <v>7.5599E-2</v>
      </c>
      <c r="I85" s="393">
        <f>'2M - SGS'!I85</f>
        <v>9.6199999999999994E-2</v>
      </c>
      <c r="J85" s="393">
        <f>'2M - SGS'!J85</f>
        <v>7.7077999999999994E-2</v>
      </c>
      <c r="K85" s="393">
        <f>'2M - SGS'!K85</f>
        <v>8.1374000000000002E-2</v>
      </c>
      <c r="L85" s="393">
        <f>'2M - SGS'!L85</f>
        <v>9.4072000000000003E-2</v>
      </c>
      <c r="M85" s="393">
        <f>'2M - SGS'!M85</f>
        <v>7.6706999999999997E-2</v>
      </c>
      <c r="N85" s="393">
        <f>'2M - SGS'!N85</f>
        <v>8.4089999999999998E-2</v>
      </c>
      <c r="O85" s="393">
        <f>'2M - SGS'!O85</f>
        <v>9.3563999999999994E-2</v>
      </c>
      <c r="P85" s="393">
        <f>'2M - SGS'!P85</f>
        <v>7.2162000000000004E-2</v>
      </c>
      <c r="Q85" s="393">
        <f>'2M - SGS'!Q85</f>
        <v>7.8372999999999998E-2</v>
      </c>
      <c r="R85" s="393">
        <f>'2M - SGS'!R85</f>
        <v>7.6534000000000005E-2</v>
      </c>
      <c r="S85" s="393">
        <f>'2M - SGS'!S85</f>
        <v>9.4246999999999997E-2</v>
      </c>
      <c r="T85" s="393">
        <f>'2M - SGS'!T85</f>
        <v>7.5599E-2</v>
      </c>
      <c r="U85" s="393">
        <f>'2M - SGS'!U85</f>
        <v>9.6199999999999994E-2</v>
      </c>
      <c r="V85" s="393">
        <f>'2M - SGS'!V85</f>
        <v>7.7077999999999994E-2</v>
      </c>
      <c r="W85" s="393">
        <f>'2M - SGS'!W85</f>
        <v>8.1374000000000002E-2</v>
      </c>
      <c r="X85" s="393">
        <f>'2M - SGS'!X85</f>
        <v>9.4072000000000003E-2</v>
      </c>
      <c r="Y85" s="393">
        <f>'2M - SGS'!Y85</f>
        <v>7.6706999999999997E-2</v>
      </c>
      <c r="Z85" s="393">
        <f>'2M - SGS'!Z85</f>
        <v>8.4089999999999998E-2</v>
      </c>
      <c r="AA85" s="393">
        <f>'2M - SGS'!AA85</f>
        <v>9.3563999999999994E-2</v>
      </c>
      <c r="AB85" s="393">
        <f>'2M - SGS'!AB85</f>
        <v>7.2162000000000004E-2</v>
      </c>
      <c r="AC85" s="393">
        <f>'2M - SGS'!AC85</f>
        <v>7.8372999999999998E-2</v>
      </c>
      <c r="AD85" s="393">
        <f>'2M - SGS'!AD85</f>
        <v>7.6534000000000005E-2</v>
      </c>
      <c r="AE85" s="393">
        <f>'2M - SGS'!AE85</f>
        <v>9.4246999999999997E-2</v>
      </c>
      <c r="AF85" s="393">
        <f>'2M - SGS'!AF85</f>
        <v>7.5599E-2</v>
      </c>
      <c r="AG85" s="393">
        <f>'2M - SGS'!AG85</f>
        <v>9.6199999999999994E-2</v>
      </c>
      <c r="AH85" s="393">
        <f>'2M - SGS'!AH85</f>
        <v>7.7077999999999994E-2</v>
      </c>
      <c r="AI85" s="393">
        <f>'2M - SGS'!AI85</f>
        <v>8.1374000000000002E-2</v>
      </c>
      <c r="AJ85" s="393">
        <f>'2M - SGS'!AJ85</f>
        <v>9.4072000000000003E-2</v>
      </c>
      <c r="AK85" s="393">
        <f>'2M - SGS'!AK85</f>
        <v>7.6706999999999997E-2</v>
      </c>
      <c r="AL85" s="393">
        <f>'2M - SGS'!AL85</f>
        <v>8.4089999999999998E-2</v>
      </c>
      <c r="AM85" s="393">
        <f>'2M - SGS'!AM85</f>
        <v>9.3563999999999994E-2</v>
      </c>
      <c r="AN85" s="393">
        <f>'2M - SGS'!AN85</f>
        <v>7.2162000000000004E-2</v>
      </c>
      <c r="AO85" s="393">
        <f>'2M - SGS'!AO85</f>
        <v>7.8372999999999998E-2</v>
      </c>
      <c r="AP85" s="393">
        <f>'2M - SGS'!AP85</f>
        <v>7.6534000000000005E-2</v>
      </c>
      <c r="AQ85" s="393">
        <f>'2M - SGS'!AQ85</f>
        <v>9.4246999999999997E-2</v>
      </c>
      <c r="AR85" s="393">
        <f>'2M - SGS'!AR85</f>
        <v>7.5599E-2</v>
      </c>
      <c r="AS85" s="393">
        <f>'2M - SGS'!AS85</f>
        <v>9.6199999999999994E-2</v>
      </c>
      <c r="AT85" s="393">
        <f>'2M - SGS'!AT85</f>
        <v>7.7077999999999994E-2</v>
      </c>
      <c r="AU85" s="393">
        <f>'2M - SGS'!AU85</f>
        <v>8.1374000000000002E-2</v>
      </c>
      <c r="AV85" s="393">
        <f>'2M - SGS'!AV85</f>
        <v>9.4072000000000003E-2</v>
      </c>
      <c r="AW85" s="393">
        <f>'2M - SGS'!AW85</f>
        <v>7.6706999999999997E-2</v>
      </c>
      <c r="AX85" s="393">
        <f>'2M - SGS'!AX85</f>
        <v>8.4089999999999998E-2</v>
      </c>
      <c r="AY85" s="393">
        <f>'2M - SGS'!AY85</f>
        <v>9.3563999999999994E-2</v>
      </c>
      <c r="AZ85" s="393">
        <f>'2M - SGS'!AZ85</f>
        <v>7.2162000000000004E-2</v>
      </c>
      <c r="BA85" s="393">
        <f>'2M - SGS'!BA85</f>
        <v>7.8372999999999998E-2</v>
      </c>
      <c r="BB85" s="393">
        <f>'2M - SGS'!BB85</f>
        <v>7.6534000000000005E-2</v>
      </c>
      <c r="BC85" s="393">
        <f>'2M - SGS'!BC85</f>
        <v>9.4246999999999997E-2</v>
      </c>
      <c r="BD85" s="393">
        <f>'2M - SGS'!BD85</f>
        <v>7.5599E-2</v>
      </c>
      <c r="BE85" s="393">
        <f>'2M - SGS'!BE85</f>
        <v>9.6199999999999994E-2</v>
      </c>
      <c r="BF85" s="393">
        <f>'2M - SGS'!BF85</f>
        <v>7.7077999999999994E-2</v>
      </c>
      <c r="BG85" s="393">
        <f>'2M - SGS'!BG85</f>
        <v>8.1374000000000002E-2</v>
      </c>
      <c r="BH85" s="393">
        <f>'2M - SGS'!BH85</f>
        <v>9.4072000000000003E-2</v>
      </c>
      <c r="BI85" s="393">
        <f>'2M - SGS'!BI85</f>
        <v>7.6706999999999997E-2</v>
      </c>
      <c r="BJ85" s="393">
        <f>'2M - SGS'!BJ85</f>
        <v>8.4089999999999998E-2</v>
      </c>
      <c r="BK85" s="393">
        <f>'2M - SGS'!BK85</f>
        <v>9.3563999999999994E-2</v>
      </c>
      <c r="BL85" s="393">
        <f>'2M - SGS'!BL85</f>
        <v>7.2162000000000004E-2</v>
      </c>
      <c r="BM85" s="393">
        <f>'2M - SGS'!BM85</f>
        <v>7.8372999999999998E-2</v>
      </c>
      <c r="BN85" s="393">
        <f>'2M - SGS'!BN85</f>
        <v>7.6534000000000005E-2</v>
      </c>
      <c r="BO85" s="393">
        <f>'2M - SGS'!BO85</f>
        <v>9.4246999999999997E-2</v>
      </c>
      <c r="BP85" s="393">
        <f>'2M - SGS'!BP85</f>
        <v>7.5599E-2</v>
      </c>
      <c r="BQ85" s="393">
        <f>'2M - SGS'!BQ85</f>
        <v>9.6199999999999994E-2</v>
      </c>
      <c r="BR85" s="393">
        <f>'2M - SGS'!BR85</f>
        <v>7.7077999999999994E-2</v>
      </c>
      <c r="BS85" s="393">
        <f>'2M - SGS'!BS85</f>
        <v>8.1374000000000002E-2</v>
      </c>
      <c r="BT85" s="393">
        <f>'2M - SGS'!BT85</f>
        <v>9.4072000000000003E-2</v>
      </c>
      <c r="BU85" s="393">
        <f>'2M - SGS'!BU85</f>
        <v>7.6706999999999997E-2</v>
      </c>
      <c r="BV85" s="393">
        <f>'2M - SGS'!BV85</f>
        <v>8.4089999999999998E-2</v>
      </c>
      <c r="BW85" s="393">
        <f>'2M - SGS'!BW85</f>
        <v>9.3563999999999994E-2</v>
      </c>
      <c r="BX85" s="393">
        <f>'2M - SGS'!BX85</f>
        <v>7.2162000000000004E-2</v>
      </c>
      <c r="BY85" s="393">
        <f>'2M - SGS'!BY85</f>
        <v>7.8372999999999998E-2</v>
      </c>
      <c r="BZ85" s="393">
        <f>'2M - SGS'!BZ85</f>
        <v>7.6534000000000005E-2</v>
      </c>
      <c r="CA85" s="393">
        <f>'2M - SGS'!CA85</f>
        <v>9.4246999999999997E-2</v>
      </c>
      <c r="CB85" s="393">
        <f>'2M - SGS'!CB85</f>
        <v>7.5599E-2</v>
      </c>
      <c r="CC85" s="393">
        <f>'2M - SGS'!CC85</f>
        <v>9.6199999999999994E-2</v>
      </c>
      <c r="CD85" s="393">
        <f>'2M - SGS'!CD85</f>
        <v>7.7077999999999994E-2</v>
      </c>
      <c r="CE85" s="393">
        <f>'2M - SGS'!CE85</f>
        <v>8.1374000000000002E-2</v>
      </c>
      <c r="CF85" s="393">
        <f>'2M - SGS'!CF85</f>
        <v>9.4072000000000003E-2</v>
      </c>
      <c r="CG85" s="393">
        <f>'2M - SGS'!CG85</f>
        <v>7.6706999999999997E-2</v>
      </c>
      <c r="CH85" s="394">
        <f>'2M - SGS'!CH85</f>
        <v>8.4089999999999998E-2</v>
      </c>
      <c r="CJ85" s="261">
        <f t="shared" si="78"/>
        <v>1</v>
      </c>
    </row>
    <row r="86" spans="1:88" ht="15.6" x14ac:dyDescent="0.3">
      <c r="A86" s="554"/>
      <c r="B86" s="14" t="str">
        <f t="shared" si="77"/>
        <v>Miscellaneous</v>
      </c>
      <c r="C86" s="393">
        <f>'2M - SGS'!C86</f>
        <v>8.5109000000000004E-2</v>
      </c>
      <c r="D86" s="393">
        <f>'2M - SGS'!D86</f>
        <v>7.7715000000000006E-2</v>
      </c>
      <c r="E86" s="393">
        <f>'2M - SGS'!E86</f>
        <v>8.6136000000000004E-2</v>
      </c>
      <c r="F86" s="393">
        <f>'2M - SGS'!F86</f>
        <v>7.9796000000000006E-2</v>
      </c>
      <c r="G86" s="393">
        <f>'2M - SGS'!G86</f>
        <v>8.5334999999999994E-2</v>
      </c>
      <c r="H86" s="393">
        <f>'2M - SGS'!H86</f>
        <v>8.1994999999999998E-2</v>
      </c>
      <c r="I86" s="393">
        <f>'2M - SGS'!I86</f>
        <v>8.4098999999999993E-2</v>
      </c>
      <c r="J86" s="393">
        <f>'2M - SGS'!J86</f>
        <v>8.4198999999999996E-2</v>
      </c>
      <c r="K86" s="393">
        <f>'2M - SGS'!K86</f>
        <v>8.2512000000000002E-2</v>
      </c>
      <c r="L86" s="393">
        <f>'2M - SGS'!L86</f>
        <v>8.5277000000000006E-2</v>
      </c>
      <c r="M86" s="393">
        <f>'2M - SGS'!M86</f>
        <v>8.2588999999999996E-2</v>
      </c>
      <c r="N86" s="393">
        <f>'2M - SGS'!N86</f>
        <v>8.5237999999999994E-2</v>
      </c>
      <c r="O86" s="393">
        <f>'2M - SGS'!O86</f>
        <v>8.5109000000000004E-2</v>
      </c>
      <c r="P86" s="393">
        <f>'2M - SGS'!P86</f>
        <v>7.7715000000000006E-2</v>
      </c>
      <c r="Q86" s="393">
        <f>'2M - SGS'!Q86</f>
        <v>8.6136000000000004E-2</v>
      </c>
      <c r="R86" s="393">
        <f>'2M - SGS'!R86</f>
        <v>7.9796000000000006E-2</v>
      </c>
      <c r="S86" s="393">
        <f>'2M - SGS'!S86</f>
        <v>8.5334999999999994E-2</v>
      </c>
      <c r="T86" s="393">
        <f>'2M - SGS'!T86</f>
        <v>8.1994999999999998E-2</v>
      </c>
      <c r="U86" s="393">
        <f>'2M - SGS'!U86</f>
        <v>8.4098999999999993E-2</v>
      </c>
      <c r="V86" s="393">
        <f>'2M - SGS'!V86</f>
        <v>8.4198999999999996E-2</v>
      </c>
      <c r="W86" s="393">
        <f>'2M - SGS'!W86</f>
        <v>8.2512000000000002E-2</v>
      </c>
      <c r="X86" s="393">
        <f>'2M - SGS'!X86</f>
        <v>8.5277000000000006E-2</v>
      </c>
      <c r="Y86" s="393">
        <f>'2M - SGS'!Y86</f>
        <v>8.2588999999999996E-2</v>
      </c>
      <c r="Z86" s="393">
        <f>'2M - SGS'!Z86</f>
        <v>8.5237999999999994E-2</v>
      </c>
      <c r="AA86" s="393">
        <f>'2M - SGS'!AA86</f>
        <v>8.5109000000000004E-2</v>
      </c>
      <c r="AB86" s="393">
        <f>'2M - SGS'!AB86</f>
        <v>7.7715000000000006E-2</v>
      </c>
      <c r="AC86" s="393">
        <f>'2M - SGS'!AC86</f>
        <v>8.6136000000000004E-2</v>
      </c>
      <c r="AD86" s="393">
        <f>'2M - SGS'!AD86</f>
        <v>7.9796000000000006E-2</v>
      </c>
      <c r="AE86" s="393">
        <f>'2M - SGS'!AE86</f>
        <v>8.5334999999999994E-2</v>
      </c>
      <c r="AF86" s="393">
        <f>'2M - SGS'!AF86</f>
        <v>8.1994999999999998E-2</v>
      </c>
      <c r="AG86" s="393">
        <f>'2M - SGS'!AG86</f>
        <v>8.4098999999999993E-2</v>
      </c>
      <c r="AH86" s="393">
        <f>'2M - SGS'!AH86</f>
        <v>8.4198999999999996E-2</v>
      </c>
      <c r="AI86" s="393">
        <f>'2M - SGS'!AI86</f>
        <v>8.2512000000000002E-2</v>
      </c>
      <c r="AJ86" s="393">
        <f>'2M - SGS'!AJ86</f>
        <v>8.5277000000000006E-2</v>
      </c>
      <c r="AK86" s="393">
        <f>'2M - SGS'!AK86</f>
        <v>8.2588999999999996E-2</v>
      </c>
      <c r="AL86" s="393">
        <f>'2M - SGS'!AL86</f>
        <v>8.5237999999999994E-2</v>
      </c>
      <c r="AM86" s="393">
        <f>'2M - SGS'!AM86</f>
        <v>8.5109000000000004E-2</v>
      </c>
      <c r="AN86" s="393">
        <f>'2M - SGS'!AN86</f>
        <v>7.7715000000000006E-2</v>
      </c>
      <c r="AO86" s="393">
        <f>'2M - SGS'!AO86</f>
        <v>8.6136000000000004E-2</v>
      </c>
      <c r="AP86" s="393">
        <f>'2M - SGS'!AP86</f>
        <v>7.9796000000000006E-2</v>
      </c>
      <c r="AQ86" s="393">
        <f>'2M - SGS'!AQ86</f>
        <v>8.5334999999999994E-2</v>
      </c>
      <c r="AR86" s="393">
        <f>'2M - SGS'!AR86</f>
        <v>8.1994999999999998E-2</v>
      </c>
      <c r="AS86" s="393">
        <f>'2M - SGS'!AS86</f>
        <v>8.4098999999999993E-2</v>
      </c>
      <c r="AT86" s="393">
        <f>'2M - SGS'!AT86</f>
        <v>8.4198999999999996E-2</v>
      </c>
      <c r="AU86" s="393">
        <f>'2M - SGS'!AU86</f>
        <v>8.2512000000000002E-2</v>
      </c>
      <c r="AV86" s="393">
        <f>'2M - SGS'!AV86</f>
        <v>8.5277000000000006E-2</v>
      </c>
      <c r="AW86" s="393">
        <f>'2M - SGS'!AW86</f>
        <v>8.2588999999999996E-2</v>
      </c>
      <c r="AX86" s="393">
        <f>'2M - SGS'!AX86</f>
        <v>8.5237999999999994E-2</v>
      </c>
      <c r="AY86" s="393">
        <f>'2M - SGS'!AY86</f>
        <v>8.5109000000000004E-2</v>
      </c>
      <c r="AZ86" s="393">
        <f>'2M - SGS'!AZ86</f>
        <v>7.7715000000000006E-2</v>
      </c>
      <c r="BA86" s="393">
        <f>'2M - SGS'!BA86</f>
        <v>8.6136000000000004E-2</v>
      </c>
      <c r="BB86" s="393">
        <f>'2M - SGS'!BB86</f>
        <v>7.9796000000000006E-2</v>
      </c>
      <c r="BC86" s="393">
        <f>'2M - SGS'!BC86</f>
        <v>8.5334999999999994E-2</v>
      </c>
      <c r="BD86" s="393">
        <f>'2M - SGS'!BD86</f>
        <v>8.1994999999999998E-2</v>
      </c>
      <c r="BE86" s="393">
        <f>'2M - SGS'!BE86</f>
        <v>8.4098999999999993E-2</v>
      </c>
      <c r="BF86" s="393">
        <f>'2M - SGS'!BF86</f>
        <v>8.4198999999999996E-2</v>
      </c>
      <c r="BG86" s="393">
        <f>'2M - SGS'!BG86</f>
        <v>8.2512000000000002E-2</v>
      </c>
      <c r="BH86" s="393">
        <f>'2M - SGS'!BH86</f>
        <v>8.5277000000000006E-2</v>
      </c>
      <c r="BI86" s="393">
        <f>'2M - SGS'!BI86</f>
        <v>8.2588999999999996E-2</v>
      </c>
      <c r="BJ86" s="393">
        <f>'2M - SGS'!BJ86</f>
        <v>8.5237999999999994E-2</v>
      </c>
      <c r="BK86" s="393">
        <f>'2M - SGS'!BK86</f>
        <v>8.5109000000000004E-2</v>
      </c>
      <c r="BL86" s="393">
        <f>'2M - SGS'!BL86</f>
        <v>7.7715000000000006E-2</v>
      </c>
      <c r="BM86" s="393">
        <f>'2M - SGS'!BM86</f>
        <v>8.6136000000000004E-2</v>
      </c>
      <c r="BN86" s="393">
        <f>'2M - SGS'!BN86</f>
        <v>7.9796000000000006E-2</v>
      </c>
      <c r="BO86" s="393">
        <f>'2M - SGS'!BO86</f>
        <v>8.5334999999999994E-2</v>
      </c>
      <c r="BP86" s="393">
        <f>'2M - SGS'!BP86</f>
        <v>8.1994999999999998E-2</v>
      </c>
      <c r="BQ86" s="393">
        <f>'2M - SGS'!BQ86</f>
        <v>8.4098999999999993E-2</v>
      </c>
      <c r="BR86" s="393">
        <f>'2M - SGS'!BR86</f>
        <v>8.4198999999999996E-2</v>
      </c>
      <c r="BS86" s="393">
        <f>'2M - SGS'!BS86</f>
        <v>8.2512000000000002E-2</v>
      </c>
      <c r="BT86" s="393">
        <f>'2M - SGS'!BT86</f>
        <v>8.5277000000000006E-2</v>
      </c>
      <c r="BU86" s="393">
        <f>'2M - SGS'!BU86</f>
        <v>8.2588999999999996E-2</v>
      </c>
      <c r="BV86" s="393">
        <f>'2M - SGS'!BV86</f>
        <v>8.5237999999999994E-2</v>
      </c>
      <c r="BW86" s="393">
        <f>'2M - SGS'!BW86</f>
        <v>8.5109000000000004E-2</v>
      </c>
      <c r="BX86" s="393">
        <f>'2M - SGS'!BX86</f>
        <v>7.7715000000000006E-2</v>
      </c>
      <c r="BY86" s="393">
        <f>'2M - SGS'!BY86</f>
        <v>8.6136000000000004E-2</v>
      </c>
      <c r="BZ86" s="393">
        <f>'2M - SGS'!BZ86</f>
        <v>7.9796000000000006E-2</v>
      </c>
      <c r="CA86" s="393">
        <f>'2M - SGS'!CA86</f>
        <v>8.5334999999999994E-2</v>
      </c>
      <c r="CB86" s="393">
        <f>'2M - SGS'!CB86</f>
        <v>8.1994999999999998E-2</v>
      </c>
      <c r="CC86" s="393">
        <f>'2M - SGS'!CC86</f>
        <v>8.4098999999999993E-2</v>
      </c>
      <c r="CD86" s="393">
        <f>'2M - SGS'!CD86</f>
        <v>8.4198999999999996E-2</v>
      </c>
      <c r="CE86" s="393">
        <f>'2M - SGS'!CE86</f>
        <v>8.2512000000000002E-2</v>
      </c>
      <c r="CF86" s="393">
        <f>'2M - SGS'!CF86</f>
        <v>8.5277000000000006E-2</v>
      </c>
      <c r="CG86" s="393">
        <f>'2M - SGS'!CG86</f>
        <v>8.2588999999999996E-2</v>
      </c>
      <c r="CH86" s="394">
        <f>'2M - SGS'!CH86</f>
        <v>8.5237999999999994E-2</v>
      </c>
      <c r="CJ86" s="261">
        <f t="shared" si="78"/>
        <v>1.0000000000000002</v>
      </c>
    </row>
    <row r="87" spans="1:88" ht="15.6" x14ac:dyDescent="0.3">
      <c r="A87" s="554"/>
      <c r="B87" s="14" t="str">
        <f t="shared" si="77"/>
        <v>Motors</v>
      </c>
      <c r="C87" s="393">
        <f>'2M - SGS'!C87</f>
        <v>8.5109000000000004E-2</v>
      </c>
      <c r="D87" s="393">
        <f>'2M - SGS'!D87</f>
        <v>7.7715000000000006E-2</v>
      </c>
      <c r="E87" s="393">
        <f>'2M - SGS'!E87</f>
        <v>8.6136000000000004E-2</v>
      </c>
      <c r="F87" s="393">
        <f>'2M - SGS'!F87</f>
        <v>7.9796000000000006E-2</v>
      </c>
      <c r="G87" s="393">
        <f>'2M - SGS'!G87</f>
        <v>8.5334999999999994E-2</v>
      </c>
      <c r="H87" s="393">
        <f>'2M - SGS'!H87</f>
        <v>8.1994999999999998E-2</v>
      </c>
      <c r="I87" s="393">
        <f>'2M - SGS'!I87</f>
        <v>8.4098999999999993E-2</v>
      </c>
      <c r="J87" s="393">
        <f>'2M - SGS'!J87</f>
        <v>8.4198999999999996E-2</v>
      </c>
      <c r="K87" s="393">
        <f>'2M - SGS'!K87</f>
        <v>8.2512000000000002E-2</v>
      </c>
      <c r="L87" s="393">
        <f>'2M - SGS'!L87</f>
        <v>8.5277000000000006E-2</v>
      </c>
      <c r="M87" s="393">
        <f>'2M - SGS'!M87</f>
        <v>8.2588999999999996E-2</v>
      </c>
      <c r="N87" s="393">
        <f>'2M - SGS'!N87</f>
        <v>8.5237999999999994E-2</v>
      </c>
      <c r="O87" s="393">
        <f>'2M - SGS'!O87</f>
        <v>8.5109000000000004E-2</v>
      </c>
      <c r="P87" s="393">
        <f>'2M - SGS'!P87</f>
        <v>7.7715000000000006E-2</v>
      </c>
      <c r="Q87" s="393">
        <f>'2M - SGS'!Q87</f>
        <v>8.6136000000000004E-2</v>
      </c>
      <c r="R87" s="393">
        <f>'2M - SGS'!R87</f>
        <v>7.9796000000000006E-2</v>
      </c>
      <c r="S87" s="393">
        <f>'2M - SGS'!S87</f>
        <v>8.5334999999999994E-2</v>
      </c>
      <c r="T87" s="393">
        <f>'2M - SGS'!T87</f>
        <v>8.1994999999999998E-2</v>
      </c>
      <c r="U87" s="393">
        <f>'2M - SGS'!U87</f>
        <v>8.4098999999999993E-2</v>
      </c>
      <c r="V87" s="393">
        <f>'2M - SGS'!V87</f>
        <v>8.4198999999999996E-2</v>
      </c>
      <c r="W87" s="393">
        <f>'2M - SGS'!W87</f>
        <v>8.2512000000000002E-2</v>
      </c>
      <c r="X87" s="393">
        <f>'2M - SGS'!X87</f>
        <v>8.5277000000000006E-2</v>
      </c>
      <c r="Y87" s="393">
        <f>'2M - SGS'!Y87</f>
        <v>8.2588999999999996E-2</v>
      </c>
      <c r="Z87" s="393">
        <f>'2M - SGS'!Z87</f>
        <v>8.5237999999999994E-2</v>
      </c>
      <c r="AA87" s="393">
        <f>'2M - SGS'!AA87</f>
        <v>8.5109000000000004E-2</v>
      </c>
      <c r="AB87" s="393">
        <f>'2M - SGS'!AB87</f>
        <v>7.7715000000000006E-2</v>
      </c>
      <c r="AC87" s="393">
        <f>'2M - SGS'!AC87</f>
        <v>8.6136000000000004E-2</v>
      </c>
      <c r="AD87" s="393">
        <f>'2M - SGS'!AD87</f>
        <v>7.9796000000000006E-2</v>
      </c>
      <c r="AE87" s="393">
        <f>'2M - SGS'!AE87</f>
        <v>8.5334999999999994E-2</v>
      </c>
      <c r="AF87" s="393">
        <f>'2M - SGS'!AF87</f>
        <v>8.1994999999999998E-2</v>
      </c>
      <c r="AG87" s="393">
        <f>'2M - SGS'!AG87</f>
        <v>8.4098999999999993E-2</v>
      </c>
      <c r="AH87" s="393">
        <f>'2M - SGS'!AH87</f>
        <v>8.4198999999999996E-2</v>
      </c>
      <c r="AI87" s="393">
        <f>'2M - SGS'!AI87</f>
        <v>8.2512000000000002E-2</v>
      </c>
      <c r="AJ87" s="393">
        <f>'2M - SGS'!AJ87</f>
        <v>8.5277000000000006E-2</v>
      </c>
      <c r="AK87" s="393">
        <f>'2M - SGS'!AK87</f>
        <v>8.2588999999999996E-2</v>
      </c>
      <c r="AL87" s="393">
        <f>'2M - SGS'!AL87</f>
        <v>8.5237999999999994E-2</v>
      </c>
      <c r="AM87" s="393">
        <f>'2M - SGS'!AM87</f>
        <v>8.5109000000000004E-2</v>
      </c>
      <c r="AN87" s="393">
        <f>'2M - SGS'!AN87</f>
        <v>7.7715000000000006E-2</v>
      </c>
      <c r="AO87" s="393">
        <f>'2M - SGS'!AO87</f>
        <v>8.6136000000000004E-2</v>
      </c>
      <c r="AP87" s="393">
        <f>'2M - SGS'!AP87</f>
        <v>7.9796000000000006E-2</v>
      </c>
      <c r="AQ87" s="393">
        <f>'2M - SGS'!AQ87</f>
        <v>8.5334999999999994E-2</v>
      </c>
      <c r="AR87" s="393">
        <f>'2M - SGS'!AR87</f>
        <v>8.1994999999999998E-2</v>
      </c>
      <c r="AS87" s="393">
        <f>'2M - SGS'!AS87</f>
        <v>8.4098999999999993E-2</v>
      </c>
      <c r="AT87" s="393">
        <f>'2M - SGS'!AT87</f>
        <v>8.4198999999999996E-2</v>
      </c>
      <c r="AU87" s="393">
        <f>'2M - SGS'!AU87</f>
        <v>8.2512000000000002E-2</v>
      </c>
      <c r="AV87" s="393">
        <f>'2M - SGS'!AV87</f>
        <v>8.5277000000000006E-2</v>
      </c>
      <c r="AW87" s="393">
        <f>'2M - SGS'!AW87</f>
        <v>8.2588999999999996E-2</v>
      </c>
      <c r="AX87" s="393">
        <f>'2M - SGS'!AX87</f>
        <v>8.5237999999999994E-2</v>
      </c>
      <c r="AY87" s="393">
        <f>'2M - SGS'!AY87</f>
        <v>8.5109000000000004E-2</v>
      </c>
      <c r="AZ87" s="393">
        <f>'2M - SGS'!AZ87</f>
        <v>7.7715000000000006E-2</v>
      </c>
      <c r="BA87" s="393">
        <f>'2M - SGS'!BA87</f>
        <v>8.6136000000000004E-2</v>
      </c>
      <c r="BB87" s="393">
        <f>'2M - SGS'!BB87</f>
        <v>7.9796000000000006E-2</v>
      </c>
      <c r="BC87" s="393">
        <f>'2M - SGS'!BC87</f>
        <v>8.5334999999999994E-2</v>
      </c>
      <c r="BD87" s="393">
        <f>'2M - SGS'!BD87</f>
        <v>8.1994999999999998E-2</v>
      </c>
      <c r="BE87" s="393">
        <f>'2M - SGS'!BE87</f>
        <v>8.4098999999999993E-2</v>
      </c>
      <c r="BF87" s="393">
        <f>'2M - SGS'!BF87</f>
        <v>8.4198999999999996E-2</v>
      </c>
      <c r="BG87" s="393">
        <f>'2M - SGS'!BG87</f>
        <v>8.2512000000000002E-2</v>
      </c>
      <c r="BH87" s="393">
        <f>'2M - SGS'!BH87</f>
        <v>8.5277000000000006E-2</v>
      </c>
      <c r="BI87" s="393">
        <f>'2M - SGS'!BI87</f>
        <v>8.2588999999999996E-2</v>
      </c>
      <c r="BJ87" s="393">
        <f>'2M - SGS'!BJ87</f>
        <v>8.5237999999999994E-2</v>
      </c>
      <c r="BK87" s="393">
        <f>'2M - SGS'!BK87</f>
        <v>8.5109000000000004E-2</v>
      </c>
      <c r="BL87" s="393">
        <f>'2M - SGS'!BL87</f>
        <v>7.7715000000000006E-2</v>
      </c>
      <c r="BM87" s="393">
        <f>'2M - SGS'!BM87</f>
        <v>8.6136000000000004E-2</v>
      </c>
      <c r="BN87" s="393">
        <f>'2M - SGS'!BN87</f>
        <v>7.9796000000000006E-2</v>
      </c>
      <c r="BO87" s="393">
        <f>'2M - SGS'!BO87</f>
        <v>8.5334999999999994E-2</v>
      </c>
      <c r="BP87" s="393">
        <f>'2M - SGS'!BP87</f>
        <v>8.1994999999999998E-2</v>
      </c>
      <c r="BQ87" s="393">
        <f>'2M - SGS'!BQ87</f>
        <v>8.4098999999999993E-2</v>
      </c>
      <c r="BR87" s="393">
        <f>'2M - SGS'!BR87</f>
        <v>8.4198999999999996E-2</v>
      </c>
      <c r="BS87" s="393">
        <f>'2M - SGS'!BS87</f>
        <v>8.2512000000000002E-2</v>
      </c>
      <c r="BT87" s="393">
        <f>'2M - SGS'!BT87</f>
        <v>8.5277000000000006E-2</v>
      </c>
      <c r="BU87" s="393">
        <f>'2M - SGS'!BU87</f>
        <v>8.2588999999999996E-2</v>
      </c>
      <c r="BV87" s="393">
        <f>'2M - SGS'!BV87</f>
        <v>8.5237999999999994E-2</v>
      </c>
      <c r="BW87" s="393">
        <f>'2M - SGS'!BW87</f>
        <v>8.5109000000000004E-2</v>
      </c>
      <c r="BX87" s="393">
        <f>'2M - SGS'!BX87</f>
        <v>7.7715000000000006E-2</v>
      </c>
      <c r="BY87" s="393">
        <f>'2M - SGS'!BY87</f>
        <v>8.6136000000000004E-2</v>
      </c>
      <c r="BZ87" s="393">
        <f>'2M - SGS'!BZ87</f>
        <v>7.9796000000000006E-2</v>
      </c>
      <c r="CA87" s="393">
        <f>'2M - SGS'!CA87</f>
        <v>8.5334999999999994E-2</v>
      </c>
      <c r="CB87" s="393">
        <f>'2M - SGS'!CB87</f>
        <v>8.1994999999999998E-2</v>
      </c>
      <c r="CC87" s="393">
        <f>'2M - SGS'!CC87</f>
        <v>8.4098999999999993E-2</v>
      </c>
      <c r="CD87" s="393">
        <f>'2M - SGS'!CD87</f>
        <v>8.4198999999999996E-2</v>
      </c>
      <c r="CE87" s="393">
        <f>'2M - SGS'!CE87</f>
        <v>8.2512000000000002E-2</v>
      </c>
      <c r="CF87" s="393">
        <f>'2M - SGS'!CF87</f>
        <v>8.5277000000000006E-2</v>
      </c>
      <c r="CG87" s="393">
        <f>'2M - SGS'!CG87</f>
        <v>8.2588999999999996E-2</v>
      </c>
      <c r="CH87" s="394">
        <f>'2M - SGS'!CH87</f>
        <v>8.5237999999999994E-2</v>
      </c>
      <c r="CJ87" s="261">
        <f t="shared" si="78"/>
        <v>1.0000000000000002</v>
      </c>
    </row>
    <row r="88" spans="1:88" ht="15.6" x14ac:dyDescent="0.3">
      <c r="A88" s="554"/>
      <c r="B88" s="14" t="str">
        <f t="shared" si="77"/>
        <v>Process</v>
      </c>
      <c r="C88" s="393">
        <f>'2M - SGS'!C88</f>
        <v>8.5109000000000004E-2</v>
      </c>
      <c r="D88" s="393">
        <f>'2M - SGS'!D88</f>
        <v>7.7715000000000006E-2</v>
      </c>
      <c r="E88" s="393">
        <f>'2M - SGS'!E88</f>
        <v>8.6136000000000004E-2</v>
      </c>
      <c r="F88" s="393">
        <f>'2M - SGS'!F88</f>
        <v>7.9796000000000006E-2</v>
      </c>
      <c r="G88" s="393">
        <f>'2M - SGS'!G88</f>
        <v>8.5334999999999994E-2</v>
      </c>
      <c r="H88" s="393">
        <f>'2M - SGS'!H88</f>
        <v>8.1994999999999998E-2</v>
      </c>
      <c r="I88" s="393">
        <f>'2M - SGS'!I88</f>
        <v>8.4098999999999993E-2</v>
      </c>
      <c r="J88" s="393">
        <f>'2M - SGS'!J88</f>
        <v>8.4198999999999996E-2</v>
      </c>
      <c r="K88" s="393">
        <f>'2M - SGS'!K88</f>
        <v>8.2512000000000002E-2</v>
      </c>
      <c r="L88" s="393">
        <f>'2M - SGS'!L88</f>
        <v>8.5277000000000006E-2</v>
      </c>
      <c r="M88" s="393">
        <f>'2M - SGS'!M88</f>
        <v>8.2588999999999996E-2</v>
      </c>
      <c r="N88" s="393">
        <f>'2M - SGS'!N88</f>
        <v>8.5237999999999994E-2</v>
      </c>
      <c r="O88" s="393">
        <f>'2M - SGS'!O88</f>
        <v>8.5109000000000004E-2</v>
      </c>
      <c r="P88" s="393">
        <f>'2M - SGS'!P88</f>
        <v>7.7715000000000006E-2</v>
      </c>
      <c r="Q88" s="393">
        <f>'2M - SGS'!Q88</f>
        <v>8.6136000000000004E-2</v>
      </c>
      <c r="R88" s="393">
        <f>'2M - SGS'!R88</f>
        <v>7.9796000000000006E-2</v>
      </c>
      <c r="S88" s="393">
        <f>'2M - SGS'!S88</f>
        <v>8.5334999999999994E-2</v>
      </c>
      <c r="T88" s="393">
        <f>'2M - SGS'!T88</f>
        <v>8.1994999999999998E-2</v>
      </c>
      <c r="U88" s="393">
        <f>'2M - SGS'!U88</f>
        <v>8.4098999999999993E-2</v>
      </c>
      <c r="V88" s="393">
        <f>'2M - SGS'!V88</f>
        <v>8.4198999999999996E-2</v>
      </c>
      <c r="W88" s="393">
        <f>'2M - SGS'!W88</f>
        <v>8.2512000000000002E-2</v>
      </c>
      <c r="X88" s="393">
        <f>'2M - SGS'!X88</f>
        <v>8.5277000000000006E-2</v>
      </c>
      <c r="Y88" s="393">
        <f>'2M - SGS'!Y88</f>
        <v>8.2588999999999996E-2</v>
      </c>
      <c r="Z88" s="393">
        <f>'2M - SGS'!Z88</f>
        <v>8.5237999999999994E-2</v>
      </c>
      <c r="AA88" s="393">
        <f>'2M - SGS'!AA88</f>
        <v>8.5109000000000004E-2</v>
      </c>
      <c r="AB88" s="393">
        <f>'2M - SGS'!AB88</f>
        <v>7.7715000000000006E-2</v>
      </c>
      <c r="AC88" s="393">
        <f>'2M - SGS'!AC88</f>
        <v>8.6136000000000004E-2</v>
      </c>
      <c r="AD88" s="393">
        <f>'2M - SGS'!AD88</f>
        <v>7.9796000000000006E-2</v>
      </c>
      <c r="AE88" s="393">
        <f>'2M - SGS'!AE88</f>
        <v>8.5334999999999994E-2</v>
      </c>
      <c r="AF88" s="393">
        <f>'2M - SGS'!AF88</f>
        <v>8.1994999999999998E-2</v>
      </c>
      <c r="AG88" s="393">
        <f>'2M - SGS'!AG88</f>
        <v>8.4098999999999993E-2</v>
      </c>
      <c r="AH88" s="393">
        <f>'2M - SGS'!AH88</f>
        <v>8.4198999999999996E-2</v>
      </c>
      <c r="AI88" s="393">
        <f>'2M - SGS'!AI88</f>
        <v>8.2512000000000002E-2</v>
      </c>
      <c r="AJ88" s="393">
        <f>'2M - SGS'!AJ88</f>
        <v>8.5277000000000006E-2</v>
      </c>
      <c r="AK88" s="393">
        <f>'2M - SGS'!AK88</f>
        <v>8.2588999999999996E-2</v>
      </c>
      <c r="AL88" s="393">
        <f>'2M - SGS'!AL88</f>
        <v>8.5237999999999994E-2</v>
      </c>
      <c r="AM88" s="393">
        <f>'2M - SGS'!AM88</f>
        <v>8.5109000000000004E-2</v>
      </c>
      <c r="AN88" s="393">
        <f>'2M - SGS'!AN88</f>
        <v>7.7715000000000006E-2</v>
      </c>
      <c r="AO88" s="393">
        <f>'2M - SGS'!AO88</f>
        <v>8.6136000000000004E-2</v>
      </c>
      <c r="AP88" s="393">
        <f>'2M - SGS'!AP88</f>
        <v>7.9796000000000006E-2</v>
      </c>
      <c r="AQ88" s="393">
        <f>'2M - SGS'!AQ88</f>
        <v>8.5334999999999994E-2</v>
      </c>
      <c r="AR88" s="393">
        <f>'2M - SGS'!AR88</f>
        <v>8.1994999999999998E-2</v>
      </c>
      <c r="AS88" s="393">
        <f>'2M - SGS'!AS88</f>
        <v>8.4098999999999993E-2</v>
      </c>
      <c r="AT88" s="393">
        <f>'2M - SGS'!AT88</f>
        <v>8.4198999999999996E-2</v>
      </c>
      <c r="AU88" s="393">
        <f>'2M - SGS'!AU88</f>
        <v>8.2512000000000002E-2</v>
      </c>
      <c r="AV88" s="393">
        <f>'2M - SGS'!AV88</f>
        <v>8.5277000000000006E-2</v>
      </c>
      <c r="AW88" s="393">
        <f>'2M - SGS'!AW88</f>
        <v>8.2588999999999996E-2</v>
      </c>
      <c r="AX88" s="393">
        <f>'2M - SGS'!AX88</f>
        <v>8.5237999999999994E-2</v>
      </c>
      <c r="AY88" s="393">
        <f>'2M - SGS'!AY88</f>
        <v>8.5109000000000004E-2</v>
      </c>
      <c r="AZ88" s="393">
        <f>'2M - SGS'!AZ88</f>
        <v>7.7715000000000006E-2</v>
      </c>
      <c r="BA88" s="393">
        <f>'2M - SGS'!BA88</f>
        <v>8.6136000000000004E-2</v>
      </c>
      <c r="BB88" s="393">
        <f>'2M - SGS'!BB88</f>
        <v>7.9796000000000006E-2</v>
      </c>
      <c r="BC88" s="393">
        <f>'2M - SGS'!BC88</f>
        <v>8.5334999999999994E-2</v>
      </c>
      <c r="BD88" s="393">
        <f>'2M - SGS'!BD88</f>
        <v>8.1994999999999998E-2</v>
      </c>
      <c r="BE88" s="393">
        <f>'2M - SGS'!BE88</f>
        <v>8.4098999999999993E-2</v>
      </c>
      <c r="BF88" s="393">
        <f>'2M - SGS'!BF88</f>
        <v>8.4198999999999996E-2</v>
      </c>
      <c r="BG88" s="393">
        <f>'2M - SGS'!BG88</f>
        <v>8.2512000000000002E-2</v>
      </c>
      <c r="BH88" s="393">
        <f>'2M - SGS'!BH88</f>
        <v>8.5277000000000006E-2</v>
      </c>
      <c r="BI88" s="393">
        <f>'2M - SGS'!BI88</f>
        <v>8.2588999999999996E-2</v>
      </c>
      <c r="BJ88" s="393">
        <f>'2M - SGS'!BJ88</f>
        <v>8.5237999999999994E-2</v>
      </c>
      <c r="BK88" s="393">
        <f>'2M - SGS'!BK88</f>
        <v>8.5109000000000004E-2</v>
      </c>
      <c r="BL88" s="393">
        <f>'2M - SGS'!BL88</f>
        <v>7.7715000000000006E-2</v>
      </c>
      <c r="BM88" s="393">
        <f>'2M - SGS'!BM88</f>
        <v>8.6136000000000004E-2</v>
      </c>
      <c r="BN88" s="393">
        <f>'2M - SGS'!BN88</f>
        <v>7.9796000000000006E-2</v>
      </c>
      <c r="BO88" s="393">
        <f>'2M - SGS'!BO88</f>
        <v>8.5334999999999994E-2</v>
      </c>
      <c r="BP88" s="393">
        <f>'2M - SGS'!BP88</f>
        <v>8.1994999999999998E-2</v>
      </c>
      <c r="BQ88" s="393">
        <f>'2M - SGS'!BQ88</f>
        <v>8.4098999999999993E-2</v>
      </c>
      <c r="BR88" s="393">
        <f>'2M - SGS'!BR88</f>
        <v>8.4198999999999996E-2</v>
      </c>
      <c r="BS88" s="393">
        <f>'2M - SGS'!BS88</f>
        <v>8.2512000000000002E-2</v>
      </c>
      <c r="BT88" s="393">
        <f>'2M - SGS'!BT88</f>
        <v>8.5277000000000006E-2</v>
      </c>
      <c r="BU88" s="393">
        <f>'2M - SGS'!BU88</f>
        <v>8.2588999999999996E-2</v>
      </c>
      <c r="BV88" s="393">
        <f>'2M - SGS'!BV88</f>
        <v>8.5237999999999994E-2</v>
      </c>
      <c r="BW88" s="393">
        <f>'2M - SGS'!BW88</f>
        <v>8.5109000000000004E-2</v>
      </c>
      <c r="BX88" s="393">
        <f>'2M - SGS'!BX88</f>
        <v>7.7715000000000006E-2</v>
      </c>
      <c r="BY88" s="393">
        <f>'2M - SGS'!BY88</f>
        <v>8.6136000000000004E-2</v>
      </c>
      <c r="BZ88" s="393">
        <f>'2M - SGS'!BZ88</f>
        <v>7.9796000000000006E-2</v>
      </c>
      <c r="CA88" s="393">
        <f>'2M - SGS'!CA88</f>
        <v>8.5334999999999994E-2</v>
      </c>
      <c r="CB88" s="393">
        <f>'2M - SGS'!CB88</f>
        <v>8.1994999999999998E-2</v>
      </c>
      <c r="CC88" s="393">
        <f>'2M - SGS'!CC88</f>
        <v>8.4098999999999993E-2</v>
      </c>
      <c r="CD88" s="393">
        <f>'2M - SGS'!CD88</f>
        <v>8.4198999999999996E-2</v>
      </c>
      <c r="CE88" s="393">
        <f>'2M - SGS'!CE88</f>
        <v>8.2512000000000002E-2</v>
      </c>
      <c r="CF88" s="393">
        <f>'2M - SGS'!CF88</f>
        <v>8.5277000000000006E-2</v>
      </c>
      <c r="CG88" s="393">
        <f>'2M - SGS'!CG88</f>
        <v>8.2588999999999996E-2</v>
      </c>
      <c r="CH88" s="394">
        <f>'2M - SGS'!CH88</f>
        <v>8.5237999999999994E-2</v>
      </c>
      <c r="CJ88" s="261">
        <f t="shared" si="78"/>
        <v>1.0000000000000002</v>
      </c>
    </row>
    <row r="89" spans="1:88" ht="15.6" x14ac:dyDescent="0.3">
      <c r="A89" s="554"/>
      <c r="B89" s="14" t="str">
        <f t="shared" si="77"/>
        <v>Refrigeration</v>
      </c>
      <c r="C89" s="393">
        <f>'2M - SGS'!C89</f>
        <v>8.3486000000000005E-2</v>
      </c>
      <c r="D89" s="393">
        <f>'2M - SGS'!D89</f>
        <v>7.6158000000000003E-2</v>
      </c>
      <c r="E89" s="393">
        <f>'2M - SGS'!E89</f>
        <v>8.3346000000000003E-2</v>
      </c>
      <c r="F89" s="393">
        <f>'2M - SGS'!F89</f>
        <v>8.0782999999999994E-2</v>
      </c>
      <c r="G89" s="393">
        <f>'2M - SGS'!G89</f>
        <v>8.5133E-2</v>
      </c>
      <c r="H89" s="393">
        <f>'2M - SGS'!H89</f>
        <v>8.4294999999999995E-2</v>
      </c>
      <c r="I89" s="393">
        <f>'2M - SGS'!I89</f>
        <v>8.7456999999999993E-2</v>
      </c>
      <c r="J89" s="393">
        <f>'2M - SGS'!J89</f>
        <v>8.7230000000000002E-2</v>
      </c>
      <c r="K89" s="393">
        <f>'2M - SGS'!K89</f>
        <v>8.3319000000000004E-2</v>
      </c>
      <c r="L89" s="393">
        <f>'2M - SGS'!L89</f>
        <v>8.4562999999999999E-2</v>
      </c>
      <c r="M89" s="393">
        <f>'2M - SGS'!M89</f>
        <v>8.1112000000000004E-2</v>
      </c>
      <c r="N89" s="393">
        <f>'2M - SGS'!N89</f>
        <v>8.3118999999999998E-2</v>
      </c>
      <c r="O89" s="393">
        <f>'2M - SGS'!O89</f>
        <v>8.3486000000000005E-2</v>
      </c>
      <c r="P89" s="393">
        <f>'2M - SGS'!P89</f>
        <v>7.6158000000000003E-2</v>
      </c>
      <c r="Q89" s="393">
        <f>'2M - SGS'!Q89</f>
        <v>8.3346000000000003E-2</v>
      </c>
      <c r="R89" s="393">
        <f>'2M - SGS'!R89</f>
        <v>8.0782999999999994E-2</v>
      </c>
      <c r="S89" s="393">
        <f>'2M - SGS'!S89</f>
        <v>8.5133E-2</v>
      </c>
      <c r="T89" s="393">
        <f>'2M - SGS'!T89</f>
        <v>8.4294999999999995E-2</v>
      </c>
      <c r="U89" s="393">
        <f>'2M - SGS'!U89</f>
        <v>8.7456999999999993E-2</v>
      </c>
      <c r="V89" s="393">
        <f>'2M - SGS'!V89</f>
        <v>8.7230000000000002E-2</v>
      </c>
      <c r="W89" s="393">
        <f>'2M - SGS'!W89</f>
        <v>8.3319000000000004E-2</v>
      </c>
      <c r="X89" s="393">
        <f>'2M - SGS'!X89</f>
        <v>8.4562999999999999E-2</v>
      </c>
      <c r="Y89" s="393">
        <f>'2M - SGS'!Y89</f>
        <v>8.1112000000000004E-2</v>
      </c>
      <c r="Z89" s="393">
        <f>'2M - SGS'!Z89</f>
        <v>8.3118999999999998E-2</v>
      </c>
      <c r="AA89" s="393">
        <f>'2M - SGS'!AA89</f>
        <v>8.3486000000000005E-2</v>
      </c>
      <c r="AB89" s="393">
        <f>'2M - SGS'!AB89</f>
        <v>7.6158000000000003E-2</v>
      </c>
      <c r="AC89" s="393">
        <f>'2M - SGS'!AC89</f>
        <v>8.3346000000000003E-2</v>
      </c>
      <c r="AD89" s="393">
        <f>'2M - SGS'!AD89</f>
        <v>8.0782999999999994E-2</v>
      </c>
      <c r="AE89" s="393">
        <f>'2M - SGS'!AE89</f>
        <v>8.5133E-2</v>
      </c>
      <c r="AF89" s="393">
        <f>'2M - SGS'!AF89</f>
        <v>8.4294999999999995E-2</v>
      </c>
      <c r="AG89" s="393">
        <f>'2M - SGS'!AG89</f>
        <v>8.7456999999999993E-2</v>
      </c>
      <c r="AH89" s="393">
        <f>'2M - SGS'!AH89</f>
        <v>8.7230000000000002E-2</v>
      </c>
      <c r="AI89" s="393">
        <f>'2M - SGS'!AI89</f>
        <v>8.3319000000000004E-2</v>
      </c>
      <c r="AJ89" s="393">
        <f>'2M - SGS'!AJ89</f>
        <v>8.4562999999999999E-2</v>
      </c>
      <c r="AK89" s="393">
        <f>'2M - SGS'!AK89</f>
        <v>8.1112000000000004E-2</v>
      </c>
      <c r="AL89" s="393">
        <f>'2M - SGS'!AL89</f>
        <v>8.3118999999999998E-2</v>
      </c>
      <c r="AM89" s="393">
        <f>'2M - SGS'!AM89</f>
        <v>8.3486000000000005E-2</v>
      </c>
      <c r="AN89" s="393">
        <f>'2M - SGS'!AN89</f>
        <v>7.6158000000000003E-2</v>
      </c>
      <c r="AO89" s="393">
        <f>'2M - SGS'!AO89</f>
        <v>8.3346000000000003E-2</v>
      </c>
      <c r="AP89" s="393">
        <f>'2M - SGS'!AP89</f>
        <v>8.0782999999999994E-2</v>
      </c>
      <c r="AQ89" s="393">
        <f>'2M - SGS'!AQ89</f>
        <v>8.5133E-2</v>
      </c>
      <c r="AR89" s="393">
        <f>'2M - SGS'!AR89</f>
        <v>8.4294999999999995E-2</v>
      </c>
      <c r="AS89" s="393">
        <f>'2M - SGS'!AS89</f>
        <v>8.7456999999999993E-2</v>
      </c>
      <c r="AT89" s="393">
        <f>'2M - SGS'!AT89</f>
        <v>8.7230000000000002E-2</v>
      </c>
      <c r="AU89" s="393">
        <f>'2M - SGS'!AU89</f>
        <v>8.3319000000000004E-2</v>
      </c>
      <c r="AV89" s="393">
        <f>'2M - SGS'!AV89</f>
        <v>8.4562999999999999E-2</v>
      </c>
      <c r="AW89" s="393">
        <f>'2M - SGS'!AW89</f>
        <v>8.1112000000000004E-2</v>
      </c>
      <c r="AX89" s="393">
        <f>'2M - SGS'!AX89</f>
        <v>8.3118999999999998E-2</v>
      </c>
      <c r="AY89" s="393">
        <f>'2M - SGS'!AY89</f>
        <v>8.3486000000000005E-2</v>
      </c>
      <c r="AZ89" s="393">
        <f>'2M - SGS'!AZ89</f>
        <v>7.6158000000000003E-2</v>
      </c>
      <c r="BA89" s="393">
        <f>'2M - SGS'!BA89</f>
        <v>8.3346000000000003E-2</v>
      </c>
      <c r="BB89" s="393">
        <f>'2M - SGS'!BB89</f>
        <v>8.0782999999999994E-2</v>
      </c>
      <c r="BC89" s="393">
        <f>'2M - SGS'!BC89</f>
        <v>8.5133E-2</v>
      </c>
      <c r="BD89" s="393">
        <f>'2M - SGS'!BD89</f>
        <v>8.4294999999999995E-2</v>
      </c>
      <c r="BE89" s="393">
        <f>'2M - SGS'!BE89</f>
        <v>8.7456999999999993E-2</v>
      </c>
      <c r="BF89" s="393">
        <f>'2M - SGS'!BF89</f>
        <v>8.7230000000000002E-2</v>
      </c>
      <c r="BG89" s="393">
        <f>'2M - SGS'!BG89</f>
        <v>8.3319000000000004E-2</v>
      </c>
      <c r="BH89" s="393">
        <f>'2M - SGS'!BH89</f>
        <v>8.4562999999999999E-2</v>
      </c>
      <c r="BI89" s="393">
        <f>'2M - SGS'!BI89</f>
        <v>8.1112000000000004E-2</v>
      </c>
      <c r="BJ89" s="393">
        <f>'2M - SGS'!BJ89</f>
        <v>8.3118999999999998E-2</v>
      </c>
      <c r="BK89" s="393">
        <f>'2M - SGS'!BK89</f>
        <v>8.3486000000000005E-2</v>
      </c>
      <c r="BL89" s="393">
        <f>'2M - SGS'!BL89</f>
        <v>7.6158000000000003E-2</v>
      </c>
      <c r="BM89" s="393">
        <f>'2M - SGS'!BM89</f>
        <v>8.3346000000000003E-2</v>
      </c>
      <c r="BN89" s="393">
        <f>'2M - SGS'!BN89</f>
        <v>8.0782999999999994E-2</v>
      </c>
      <c r="BO89" s="393">
        <f>'2M - SGS'!BO89</f>
        <v>8.5133E-2</v>
      </c>
      <c r="BP89" s="393">
        <f>'2M - SGS'!BP89</f>
        <v>8.4294999999999995E-2</v>
      </c>
      <c r="BQ89" s="393">
        <f>'2M - SGS'!BQ89</f>
        <v>8.7456999999999993E-2</v>
      </c>
      <c r="BR89" s="393">
        <f>'2M - SGS'!BR89</f>
        <v>8.7230000000000002E-2</v>
      </c>
      <c r="BS89" s="393">
        <f>'2M - SGS'!BS89</f>
        <v>8.3319000000000004E-2</v>
      </c>
      <c r="BT89" s="393">
        <f>'2M - SGS'!BT89</f>
        <v>8.4562999999999999E-2</v>
      </c>
      <c r="BU89" s="393">
        <f>'2M - SGS'!BU89</f>
        <v>8.1112000000000004E-2</v>
      </c>
      <c r="BV89" s="393">
        <f>'2M - SGS'!BV89</f>
        <v>8.3118999999999998E-2</v>
      </c>
      <c r="BW89" s="393">
        <f>'2M - SGS'!BW89</f>
        <v>8.3486000000000005E-2</v>
      </c>
      <c r="BX89" s="393">
        <f>'2M - SGS'!BX89</f>
        <v>7.6158000000000003E-2</v>
      </c>
      <c r="BY89" s="393">
        <f>'2M - SGS'!BY89</f>
        <v>8.3346000000000003E-2</v>
      </c>
      <c r="BZ89" s="393">
        <f>'2M - SGS'!BZ89</f>
        <v>8.0782999999999994E-2</v>
      </c>
      <c r="CA89" s="393">
        <f>'2M - SGS'!CA89</f>
        <v>8.5133E-2</v>
      </c>
      <c r="CB89" s="393">
        <f>'2M - SGS'!CB89</f>
        <v>8.4294999999999995E-2</v>
      </c>
      <c r="CC89" s="393">
        <f>'2M - SGS'!CC89</f>
        <v>8.7456999999999993E-2</v>
      </c>
      <c r="CD89" s="393">
        <f>'2M - SGS'!CD89</f>
        <v>8.7230000000000002E-2</v>
      </c>
      <c r="CE89" s="393">
        <f>'2M - SGS'!CE89</f>
        <v>8.3319000000000004E-2</v>
      </c>
      <c r="CF89" s="393">
        <f>'2M - SGS'!CF89</f>
        <v>8.4562999999999999E-2</v>
      </c>
      <c r="CG89" s="393">
        <f>'2M - SGS'!CG89</f>
        <v>8.1112000000000004E-2</v>
      </c>
      <c r="CH89" s="394">
        <f>'2M - SGS'!CH89</f>
        <v>8.3118999999999998E-2</v>
      </c>
      <c r="CJ89" s="261">
        <f t="shared" si="78"/>
        <v>1.0000010000000001</v>
      </c>
    </row>
    <row r="90" spans="1:88" ht="16.2" thickBot="1" x14ac:dyDescent="0.35">
      <c r="A90" s="555"/>
      <c r="B90" s="15" t="str">
        <f t="shared" si="77"/>
        <v>Water Heating</v>
      </c>
      <c r="C90" s="401">
        <f>'2M - SGS'!C90</f>
        <v>0.108255</v>
      </c>
      <c r="D90" s="401">
        <f>'2M - SGS'!D90</f>
        <v>9.1078000000000006E-2</v>
      </c>
      <c r="E90" s="401">
        <f>'2M - SGS'!E90</f>
        <v>8.5239999999999996E-2</v>
      </c>
      <c r="F90" s="401">
        <f>'2M - SGS'!F90</f>
        <v>7.2980000000000003E-2</v>
      </c>
      <c r="G90" s="401">
        <f>'2M - SGS'!G90</f>
        <v>7.9849000000000003E-2</v>
      </c>
      <c r="H90" s="401">
        <f>'2M - SGS'!H90</f>
        <v>7.2720999999999994E-2</v>
      </c>
      <c r="I90" s="401">
        <f>'2M - SGS'!I90</f>
        <v>7.4929999999999997E-2</v>
      </c>
      <c r="J90" s="401">
        <f>'2M - SGS'!J90</f>
        <v>7.5861999999999999E-2</v>
      </c>
      <c r="K90" s="401">
        <f>'2M - SGS'!K90</f>
        <v>7.5733999999999996E-2</v>
      </c>
      <c r="L90" s="401">
        <f>'2M - SGS'!L90</f>
        <v>8.2808000000000007E-2</v>
      </c>
      <c r="M90" s="401">
        <f>'2M - SGS'!M90</f>
        <v>8.6345000000000005E-2</v>
      </c>
      <c r="N90" s="401">
        <f>'2M - SGS'!N90</f>
        <v>9.4200000000000006E-2</v>
      </c>
      <c r="O90" s="401">
        <f>'2M - SGS'!O90</f>
        <v>0.108255</v>
      </c>
      <c r="P90" s="401">
        <f>'2M - SGS'!P90</f>
        <v>9.1078000000000006E-2</v>
      </c>
      <c r="Q90" s="401">
        <f>'2M - SGS'!Q90</f>
        <v>8.5239999999999996E-2</v>
      </c>
      <c r="R90" s="401">
        <f>'2M - SGS'!R90</f>
        <v>7.2980000000000003E-2</v>
      </c>
      <c r="S90" s="401">
        <f>'2M - SGS'!S90</f>
        <v>7.9849000000000003E-2</v>
      </c>
      <c r="T90" s="401">
        <f>'2M - SGS'!T90</f>
        <v>7.2720999999999994E-2</v>
      </c>
      <c r="U90" s="401">
        <f>'2M - SGS'!U90</f>
        <v>7.4929999999999997E-2</v>
      </c>
      <c r="V90" s="401">
        <f>'2M - SGS'!V90</f>
        <v>7.5861999999999999E-2</v>
      </c>
      <c r="W90" s="401">
        <f>'2M - SGS'!W90</f>
        <v>7.5733999999999996E-2</v>
      </c>
      <c r="X90" s="401">
        <f>'2M - SGS'!X90</f>
        <v>8.2808000000000007E-2</v>
      </c>
      <c r="Y90" s="401">
        <f>'2M - SGS'!Y90</f>
        <v>8.6345000000000005E-2</v>
      </c>
      <c r="Z90" s="401">
        <f>'2M - SGS'!Z90</f>
        <v>9.4200000000000006E-2</v>
      </c>
      <c r="AA90" s="401">
        <f>'2M - SGS'!AA90</f>
        <v>0.108255</v>
      </c>
      <c r="AB90" s="401">
        <f>'2M - SGS'!AB90</f>
        <v>9.1078000000000006E-2</v>
      </c>
      <c r="AC90" s="401">
        <f>'2M - SGS'!AC90</f>
        <v>8.5239999999999996E-2</v>
      </c>
      <c r="AD90" s="401">
        <f>'2M - SGS'!AD90</f>
        <v>7.2980000000000003E-2</v>
      </c>
      <c r="AE90" s="401">
        <f>'2M - SGS'!AE90</f>
        <v>7.9849000000000003E-2</v>
      </c>
      <c r="AF90" s="401">
        <f>'2M - SGS'!AF90</f>
        <v>7.2720999999999994E-2</v>
      </c>
      <c r="AG90" s="401">
        <f>'2M - SGS'!AG90</f>
        <v>7.4929999999999997E-2</v>
      </c>
      <c r="AH90" s="401">
        <f>'2M - SGS'!AH90</f>
        <v>7.5861999999999999E-2</v>
      </c>
      <c r="AI90" s="401">
        <f>'2M - SGS'!AI90</f>
        <v>7.5733999999999996E-2</v>
      </c>
      <c r="AJ90" s="401">
        <f>'2M - SGS'!AJ90</f>
        <v>8.2808000000000007E-2</v>
      </c>
      <c r="AK90" s="401">
        <f>'2M - SGS'!AK90</f>
        <v>8.6345000000000005E-2</v>
      </c>
      <c r="AL90" s="401">
        <f>'2M - SGS'!AL90</f>
        <v>9.4200000000000006E-2</v>
      </c>
      <c r="AM90" s="401">
        <f>'2M - SGS'!AM90</f>
        <v>0.108255</v>
      </c>
      <c r="AN90" s="401">
        <f>'2M - SGS'!AN90</f>
        <v>9.1078000000000006E-2</v>
      </c>
      <c r="AO90" s="401">
        <f>'2M - SGS'!AO90</f>
        <v>8.5239999999999996E-2</v>
      </c>
      <c r="AP90" s="401">
        <f>'2M - SGS'!AP90</f>
        <v>7.2980000000000003E-2</v>
      </c>
      <c r="AQ90" s="401">
        <f>'2M - SGS'!AQ90</f>
        <v>7.9849000000000003E-2</v>
      </c>
      <c r="AR90" s="401">
        <f>'2M - SGS'!AR90</f>
        <v>7.2720999999999994E-2</v>
      </c>
      <c r="AS90" s="401">
        <f>'2M - SGS'!AS90</f>
        <v>7.4929999999999997E-2</v>
      </c>
      <c r="AT90" s="401">
        <f>'2M - SGS'!AT90</f>
        <v>7.5861999999999999E-2</v>
      </c>
      <c r="AU90" s="401">
        <f>'2M - SGS'!AU90</f>
        <v>7.5733999999999996E-2</v>
      </c>
      <c r="AV90" s="401">
        <f>'2M - SGS'!AV90</f>
        <v>8.2808000000000007E-2</v>
      </c>
      <c r="AW90" s="401">
        <f>'2M - SGS'!AW90</f>
        <v>8.6345000000000005E-2</v>
      </c>
      <c r="AX90" s="401">
        <f>'2M - SGS'!AX90</f>
        <v>9.4200000000000006E-2</v>
      </c>
      <c r="AY90" s="401">
        <f>'2M - SGS'!AY90</f>
        <v>0.108255</v>
      </c>
      <c r="AZ90" s="401">
        <f>'2M - SGS'!AZ90</f>
        <v>9.1078000000000006E-2</v>
      </c>
      <c r="BA90" s="401">
        <f>'2M - SGS'!BA90</f>
        <v>8.5239999999999996E-2</v>
      </c>
      <c r="BB90" s="401">
        <f>'2M - SGS'!BB90</f>
        <v>7.2980000000000003E-2</v>
      </c>
      <c r="BC90" s="401">
        <f>'2M - SGS'!BC90</f>
        <v>7.9849000000000003E-2</v>
      </c>
      <c r="BD90" s="401">
        <f>'2M - SGS'!BD90</f>
        <v>7.2720999999999994E-2</v>
      </c>
      <c r="BE90" s="401">
        <f>'2M - SGS'!BE90</f>
        <v>7.4929999999999997E-2</v>
      </c>
      <c r="BF90" s="401">
        <f>'2M - SGS'!BF90</f>
        <v>7.5861999999999999E-2</v>
      </c>
      <c r="BG90" s="401">
        <f>'2M - SGS'!BG90</f>
        <v>7.5733999999999996E-2</v>
      </c>
      <c r="BH90" s="401">
        <f>'2M - SGS'!BH90</f>
        <v>8.2808000000000007E-2</v>
      </c>
      <c r="BI90" s="401">
        <f>'2M - SGS'!BI90</f>
        <v>8.6345000000000005E-2</v>
      </c>
      <c r="BJ90" s="401">
        <f>'2M - SGS'!BJ90</f>
        <v>9.4200000000000006E-2</v>
      </c>
      <c r="BK90" s="401">
        <f>'2M - SGS'!BK90</f>
        <v>0.108255</v>
      </c>
      <c r="BL90" s="401">
        <f>'2M - SGS'!BL90</f>
        <v>9.1078000000000006E-2</v>
      </c>
      <c r="BM90" s="401">
        <f>'2M - SGS'!BM90</f>
        <v>8.5239999999999996E-2</v>
      </c>
      <c r="BN90" s="401">
        <f>'2M - SGS'!BN90</f>
        <v>7.2980000000000003E-2</v>
      </c>
      <c r="BO90" s="401">
        <f>'2M - SGS'!BO90</f>
        <v>7.9849000000000003E-2</v>
      </c>
      <c r="BP90" s="401">
        <f>'2M - SGS'!BP90</f>
        <v>7.2720999999999994E-2</v>
      </c>
      <c r="BQ90" s="401">
        <f>'2M - SGS'!BQ90</f>
        <v>7.4929999999999997E-2</v>
      </c>
      <c r="BR90" s="401">
        <f>'2M - SGS'!BR90</f>
        <v>7.5861999999999999E-2</v>
      </c>
      <c r="BS90" s="401">
        <f>'2M - SGS'!BS90</f>
        <v>7.5733999999999996E-2</v>
      </c>
      <c r="BT90" s="401">
        <f>'2M - SGS'!BT90</f>
        <v>8.2808000000000007E-2</v>
      </c>
      <c r="BU90" s="401">
        <f>'2M - SGS'!BU90</f>
        <v>8.6345000000000005E-2</v>
      </c>
      <c r="BV90" s="401">
        <f>'2M - SGS'!BV90</f>
        <v>9.4200000000000006E-2</v>
      </c>
      <c r="BW90" s="401">
        <f>'2M - SGS'!BW90</f>
        <v>0.108255</v>
      </c>
      <c r="BX90" s="401">
        <f>'2M - SGS'!BX90</f>
        <v>9.1078000000000006E-2</v>
      </c>
      <c r="BY90" s="401">
        <f>'2M - SGS'!BY90</f>
        <v>8.5239999999999996E-2</v>
      </c>
      <c r="BZ90" s="401">
        <f>'2M - SGS'!BZ90</f>
        <v>7.2980000000000003E-2</v>
      </c>
      <c r="CA90" s="401">
        <f>'2M - SGS'!CA90</f>
        <v>7.9849000000000003E-2</v>
      </c>
      <c r="CB90" s="401">
        <f>'2M - SGS'!CB90</f>
        <v>7.2720999999999994E-2</v>
      </c>
      <c r="CC90" s="401">
        <f>'2M - SGS'!CC90</f>
        <v>7.4929999999999997E-2</v>
      </c>
      <c r="CD90" s="401">
        <f>'2M - SGS'!CD90</f>
        <v>7.5861999999999999E-2</v>
      </c>
      <c r="CE90" s="401">
        <f>'2M - SGS'!CE90</f>
        <v>7.5733999999999996E-2</v>
      </c>
      <c r="CF90" s="401">
        <f>'2M - SGS'!CF90</f>
        <v>8.2808000000000007E-2</v>
      </c>
      <c r="CG90" s="401">
        <f>'2M - SGS'!CG90</f>
        <v>8.6345000000000005E-2</v>
      </c>
      <c r="CH90" s="402">
        <f>'2M - SGS'!CH90</f>
        <v>9.4200000000000006E-2</v>
      </c>
      <c r="CJ90" s="261">
        <f t="shared" si="78"/>
        <v>1.0000020000000001</v>
      </c>
    </row>
    <row r="91" spans="1:88" ht="15" thickBot="1" x14ac:dyDescent="0.35">
      <c r="CJ91" s="243" t="s">
        <v>137</v>
      </c>
    </row>
    <row r="92" spans="1:88" ht="15" customHeight="1" x14ac:dyDescent="0.3">
      <c r="A92" s="578" t="s">
        <v>153</v>
      </c>
      <c r="B92" s="342" t="s">
        <v>15</v>
      </c>
      <c r="C92" s="332">
        <f>C77</f>
        <v>43831</v>
      </c>
      <c r="D92" s="332">
        <f t="shared" ref="D92:BO92" si="79">D77</f>
        <v>43862</v>
      </c>
      <c r="E92" s="332">
        <f t="shared" si="79"/>
        <v>43891</v>
      </c>
      <c r="F92" s="332">
        <f t="shared" si="79"/>
        <v>43922</v>
      </c>
      <c r="G92" s="332">
        <f t="shared" si="79"/>
        <v>43952</v>
      </c>
      <c r="H92" s="332">
        <f t="shared" si="79"/>
        <v>43983</v>
      </c>
      <c r="I92" s="332">
        <f t="shared" si="79"/>
        <v>44013</v>
      </c>
      <c r="J92" s="332">
        <f t="shared" si="79"/>
        <v>44044</v>
      </c>
      <c r="K92" s="332">
        <f t="shared" si="79"/>
        <v>44075</v>
      </c>
      <c r="L92" s="332">
        <f t="shared" si="79"/>
        <v>44105</v>
      </c>
      <c r="M92" s="332">
        <f t="shared" si="79"/>
        <v>44136</v>
      </c>
      <c r="N92" s="332">
        <f t="shared" si="79"/>
        <v>44166</v>
      </c>
      <c r="O92" s="332">
        <f t="shared" si="79"/>
        <v>44197</v>
      </c>
      <c r="P92" s="332">
        <f t="shared" si="79"/>
        <v>44228</v>
      </c>
      <c r="Q92" s="332">
        <f t="shared" si="79"/>
        <v>44256</v>
      </c>
      <c r="R92" s="332">
        <f t="shared" si="79"/>
        <v>44287</v>
      </c>
      <c r="S92" s="332">
        <f t="shared" si="79"/>
        <v>44317</v>
      </c>
      <c r="T92" s="332">
        <f t="shared" si="79"/>
        <v>44348</v>
      </c>
      <c r="U92" s="332">
        <f t="shared" si="79"/>
        <v>44378</v>
      </c>
      <c r="V92" s="332">
        <f t="shared" si="79"/>
        <v>44409</v>
      </c>
      <c r="W92" s="332">
        <f t="shared" si="79"/>
        <v>44440</v>
      </c>
      <c r="X92" s="332">
        <f t="shared" si="79"/>
        <v>44470</v>
      </c>
      <c r="Y92" s="332">
        <f t="shared" si="79"/>
        <v>44501</v>
      </c>
      <c r="Z92" s="332">
        <f t="shared" si="79"/>
        <v>44531</v>
      </c>
      <c r="AA92" s="332">
        <f t="shared" si="79"/>
        <v>44562</v>
      </c>
      <c r="AB92" s="332">
        <f t="shared" si="79"/>
        <v>44593</v>
      </c>
      <c r="AC92" s="332">
        <f t="shared" si="79"/>
        <v>44621</v>
      </c>
      <c r="AD92" s="332">
        <f t="shared" si="79"/>
        <v>44652</v>
      </c>
      <c r="AE92" s="332">
        <f t="shared" si="79"/>
        <v>44682</v>
      </c>
      <c r="AF92" s="332">
        <f t="shared" si="79"/>
        <v>44713</v>
      </c>
      <c r="AG92" s="332">
        <f t="shared" si="79"/>
        <v>44743</v>
      </c>
      <c r="AH92" s="332">
        <f t="shared" si="79"/>
        <v>44774</v>
      </c>
      <c r="AI92" s="332">
        <f t="shared" si="79"/>
        <v>44805</v>
      </c>
      <c r="AJ92" s="332">
        <f t="shared" si="79"/>
        <v>44835</v>
      </c>
      <c r="AK92" s="332">
        <f t="shared" si="79"/>
        <v>44866</v>
      </c>
      <c r="AL92" s="332">
        <f t="shared" si="79"/>
        <v>44896</v>
      </c>
      <c r="AM92" s="332">
        <f t="shared" si="79"/>
        <v>44927</v>
      </c>
      <c r="AN92" s="332">
        <f t="shared" si="79"/>
        <v>44958</v>
      </c>
      <c r="AO92" s="332">
        <f t="shared" si="79"/>
        <v>44986</v>
      </c>
      <c r="AP92" s="332">
        <f t="shared" si="79"/>
        <v>45017</v>
      </c>
      <c r="AQ92" s="332">
        <f t="shared" si="79"/>
        <v>45047</v>
      </c>
      <c r="AR92" s="332">
        <f t="shared" si="79"/>
        <v>45078</v>
      </c>
      <c r="AS92" s="332">
        <f t="shared" si="79"/>
        <v>45108</v>
      </c>
      <c r="AT92" s="332">
        <f t="shared" si="79"/>
        <v>45139</v>
      </c>
      <c r="AU92" s="332">
        <f t="shared" si="79"/>
        <v>45170</v>
      </c>
      <c r="AV92" s="332">
        <f t="shared" si="79"/>
        <v>45200</v>
      </c>
      <c r="AW92" s="332">
        <f t="shared" si="79"/>
        <v>45231</v>
      </c>
      <c r="AX92" s="332">
        <f t="shared" si="79"/>
        <v>45261</v>
      </c>
      <c r="AY92" s="332">
        <f t="shared" si="79"/>
        <v>45292</v>
      </c>
      <c r="AZ92" s="332">
        <f t="shared" si="79"/>
        <v>45323</v>
      </c>
      <c r="BA92" s="332">
        <f t="shared" si="79"/>
        <v>45352</v>
      </c>
      <c r="BB92" s="332">
        <f t="shared" si="79"/>
        <v>45383</v>
      </c>
      <c r="BC92" s="332">
        <f t="shared" si="79"/>
        <v>45413</v>
      </c>
      <c r="BD92" s="332">
        <f t="shared" si="79"/>
        <v>45444</v>
      </c>
      <c r="BE92" s="332">
        <f t="shared" si="79"/>
        <v>45474</v>
      </c>
      <c r="BF92" s="332">
        <f t="shared" si="79"/>
        <v>45505</v>
      </c>
      <c r="BG92" s="332">
        <f t="shared" si="79"/>
        <v>45536</v>
      </c>
      <c r="BH92" s="332">
        <f t="shared" si="79"/>
        <v>45566</v>
      </c>
      <c r="BI92" s="332">
        <f t="shared" si="79"/>
        <v>45597</v>
      </c>
      <c r="BJ92" s="332">
        <f t="shared" si="79"/>
        <v>45627</v>
      </c>
      <c r="BK92" s="332">
        <f t="shared" si="79"/>
        <v>45658</v>
      </c>
      <c r="BL92" s="332">
        <f t="shared" si="79"/>
        <v>45689</v>
      </c>
      <c r="BM92" s="332">
        <f t="shared" si="79"/>
        <v>45717</v>
      </c>
      <c r="BN92" s="332">
        <f t="shared" si="79"/>
        <v>45748</v>
      </c>
      <c r="BO92" s="332">
        <f t="shared" si="79"/>
        <v>45778</v>
      </c>
      <c r="BP92" s="332">
        <f t="shared" ref="BP92:CH92" si="80">BP77</f>
        <v>45809</v>
      </c>
      <c r="BQ92" s="332">
        <f t="shared" si="80"/>
        <v>45839</v>
      </c>
      <c r="BR92" s="332">
        <f t="shared" si="80"/>
        <v>45870</v>
      </c>
      <c r="BS92" s="332">
        <f t="shared" si="80"/>
        <v>45901</v>
      </c>
      <c r="BT92" s="332">
        <f t="shared" si="80"/>
        <v>45931</v>
      </c>
      <c r="BU92" s="332">
        <f t="shared" si="80"/>
        <v>45962</v>
      </c>
      <c r="BV92" s="332">
        <f t="shared" si="80"/>
        <v>45992</v>
      </c>
      <c r="BW92" s="332">
        <f t="shared" si="80"/>
        <v>46023</v>
      </c>
      <c r="BX92" s="332">
        <f t="shared" si="80"/>
        <v>46054</v>
      </c>
      <c r="BY92" s="332">
        <f t="shared" si="80"/>
        <v>46082</v>
      </c>
      <c r="BZ92" s="332">
        <f t="shared" si="80"/>
        <v>46113</v>
      </c>
      <c r="CA92" s="332">
        <f t="shared" si="80"/>
        <v>46143</v>
      </c>
      <c r="CB92" s="332">
        <f t="shared" si="80"/>
        <v>46174</v>
      </c>
      <c r="CC92" s="332">
        <f t="shared" si="80"/>
        <v>46204</v>
      </c>
      <c r="CD92" s="332">
        <f t="shared" si="80"/>
        <v>46235</v>
      </c>
      <c r="CE92" s="332">
        <f t="shared" si="80"/>
        <v>46266</v>
      </c>
      <c r="CF92" s="332">
        <f t="shared" si="80"/>
        <v>46296</v>
      </c>
      <c r="CG92" s="332">
        <f t="shared" si="80"/>
        <v>46327</v>
      </c>
      <c r="CH92" s="333">
        <f t="shared" si="80"/>
        <v>46357</v>
      </c>
    </row>
    <row r="93" spans="1:88" ht="15.75" customHeight="1" x14ac:dyDescent="0.3">
      <c r="A93" s="579"/>
      <c r="B93" s="11" t="str">
        <f>B78</f>
        <v>Air Comp</v>
      </c>
      <c r="C93" s="381">
        <f>'4M - SPS'!C93</f>
        <v>2.9367000000000001E-2</v>
      </c>
      <c r="D93" s="381">
        <f>'4M - SPS'!D93</f>
        <v>2.8156E-2</v>
      </c>
      <c r="E93" s="381">
        <f>'4M - SPS'!E93</f>
        <v>2.9522E-2</v>
      </c>
      <c r="F93" s="382">
        <f>'4M - SPS'!F93</f>
        <v>3.4296E-2</v>
      </c>
      <c r="G93" s="382">
        <f>'4M - SPS'!G93</f>
        <v>3.6755000000000003E-2</v>
      </c>
      <c r="H93" s="382">
        <f>'4M - SPS'!H93</f>
        <v>6.7155999999999993E-2</v>
      </c>
      <c r="I93" s="382">
        <f>'4M - SPS'!I93</f>
        <v>6.5257999999999997E-2</v>
      </c>
      <c r="J93" s="382">
        <f>'4M - SPS'!J93</f>
        <v>6.6148999999999999E-2</v>
      </c>
      <c r="K93" s="382">
        <f>'4M - SPS'!K93</f>
        <v>6.4668000000000003E-2</v>
      </c>
      <c r="L93" s="382">
        <f>'4M - SPS'!L93</f>
        <v>3.5714999999999997E-2</v>
      </c>
      <c r="M93" s="382">
        <f>'4M - SPS'!M93</f>
        <v>3.5963000000000002E-2</v>
      </c>
      <c r="N93" s="382">
        <f>'4M - SPS'!N93</f>
        <v>3.1724000000000002E-2</v>
      </c>
      <c r="O93" s="382">
        <f>'4M - SPS'!O93</f>
        <v>3.2612000000000002E-2</v>
      </c>
      <c r="P93" s="382">
        <f>'4M - SPS'!P93</f>
        <v>3.3308999999999998E-2</v>
      </c>
      <c r="Q93" s="382">
        <f>'4M - SPS'!Q93</f>
        <v>3.3845E-2</v>
      </c>
      <c r="R93" s="382">
        <f>'4M - SPS'!R93</f>
        <v>3.4296E-2</v>
      </c>
      <c r="S93" s="382">
        <f>'4M - SPS'!S93</f>
        <v>3.6755000000000003E-2</v>
      </c>
      <c r="T93" s="382">
        <f>'4M - SPS'!T93</f>
        <v>6.7155999999999993E-2</v>
      </c>
      <c r="U93" s="382">
        <f>'4M - SPS'!U93</f>
        <v>6.5257999999999997E-2</v>
      </c>
      <c r="V93" s="382">
        <f>'4M - SPS'!V93</f>
        <v>6.6148999999999999E-2</v>
      </c>
      <c r="W93" s="382">
        <f>'4M - SPS'!W93</f>
        <v>6.4668000000000003E-2</v>
      </c>
      <c r="X93" s="382">
        <f>'4M - SPS'!X93</f>
        <v>3.5714999999999997E-2</v>
      </c>
      <c r="Y93" s="382">
        <f>'4M - SPS'!Y93</f>
        <v>3.5963000000000002E-2</v>
      </c>
      <c r="Z93" s="382">
        <f>'4M - SPS'!Z93</f>
        <v>3.1724000000000002E-2</v>
      </c>
      <c r="AA93" s="382">
        <f>'4M - SPS'!AA93</f>
        <v>3.2612000000000002E-2</v>
      </c>
      <c r="AB93" s="382">
        <f>'4M - SPS'!AB93</f>
        <v>3.3308999999999998E-2</v>
      </c>
      <c r="AC93" s="382">
        <f>'4M - SPS'!AC93</f>
        <v>3.3845E-2</v>
      </c>
      <c r="AD93" s="382">
        <f>'4M - SPS'!AD93</f>
        <v>3.4296E-2</v>
      </c>
      <c r="AE93" s="382">
        <f>'4M - SPS'!AE93</f>
        <v>3.6755000000000003E-2</v>
      </c>
      <c r="AF93" s="382">
        <f>'4M - SPS'!AF93</f>
        <v>6.7155999999999993E-2</v>
      </c>
      <c r="AG93" s="382">
        <f>'4M - SPS'!AG93</f>
        <v>6.5257999999999997E-2</v>
      </c>
      <c r="AH93" s="382">
        <f>'4M - SPS'!AH93</f>
        <v>6.6148999999999999E-2</v>
      </c>
      <c r="AI93" s="382">
        <f>'4M - SPS'!AI93</f>
        <v>6.4668000000000003E-2</v>
      </c>
      <c r="AJ93" s="382">
        <f>'4M - SPS'!AJ93</f>
        <v>3.5714999999999997E-2</v>
      </c>
      <c r="AK93" s="382">
        <f>'4M - SPS'!AK93</f>
        <v>3.5963000000000002E-2</v>
      </c>
      <c r="AL93" s="382">
        <f>'4M - SPS'!AL93</f>
        <v>3.1724000000000002E-2</v>
      </c>
      <c r="AM93" s="382">
        <f>'4M - SPS'!AM93</f>
        <v>3.2612000000000002E-2</v>
      </c>
      <c r="AN93" s="382">
        <f>'4M - SPS'!AN93</f>
        <v>3.3308999999999998E-2</v>
      </c>
      <c r="AO93" s="382">
        <f>'4M - SPS'!AO93</f>
        <v>3.3845E-2</v>
      </c>
      <c r="AP93" s="382">
        <f>'4M - SPS'!AP93</f>
        <v>3.4296E-2</v>
      </c>
      <c r="AQ93" s="382">
        <f>'4M - SPS'!AQ93</f>
        <v>3.6755000000000003E-2</v>
      </c>
      <c r="AR93" s="382">
        <f>'4M - SPS'!AR93</f>
        <v>6.7155999999999993E-2</v>
      </c>
      <c r="AS93" s="382">
        <f>'4M - SPS'!AS93</f>
        <v>6.5257999999999997E-2</v>
      </c>
      <c r="AT93" s="382">
        <f>'4M - SPS'!AT93</f>
        <v>6.6148999999999999E-2</v>
      </c>
      <c r="AU93" s="382">
        <f>'4M - SPS'!AU93</f>
        <v>6.4668000000000003E-2</v>
      </c>
      <c r="AV93" s="382">
        <f>'4M - SPS'!AV93</f>
        <v>3.5714999999999997E-2</v>
      </c>
      <c r="AW93" s="382">
        <f>'4M - SPS'!AW93</f>
        <v>3.5963000000000002E-2</v>
      </c>
      <c r="AX93" s="382">
        <f>'4M - SPS'!AX93</f>
        <v>3.1724000000000002E-2</v>
      </c>
      <c r="AY93" s="382">
        <f>'4M - SPS'!AY93</f>
        <v>3.2612000000000002E-2</v>
      </c>
      <c r="AZ93" s="382">
        <f>'4M - SPS'!AZ93</f>
        <v>3.3308999999999998E-2</v>
      </c>
      <c r="BA93" s="382">
        <f>'4M - SPS'!BA93</f>
        <v>3.3845E-2</v>
      </c>
      <c r="BB93" s="382">
        <f>'4M - SPS'!BB93</f>
        <v>3.4296E-2</v>
      </c>
      <c r="BC93" s="382">
        <f>'4M - SPS'!BC93</f>
        <v>3.6755000000000003E-2</v>
      </c>
      <c r="BD93" s="382">
        <f>'4M - SPS'!BD93</f>
        <v>6.7155999999999993E-2</v>
      </c>
      <c r="BE93" s="382">
        <f>'4M - SPS'!BE93</f>
        <v>6.5257999999999997E-2</v>
      </c>
      <c r="BF93" s="382">
        <f>'4M - SPS'!BF93</f>
        <v>6.6148999999999999E-2</v>
      </c>
      <c r="BG93" s="382">
        <f>'4M - SPS'!BG93</f>
        <v>6.4668000000000003E-2</v>
      </c>
      <c r="BH93" s="382">
        <f>'4M - SPS'!BH93</f>
        <v>3.5714999999999997E-2</v>
      </c>
      <c r="BI93" s="382">
        <f>'4M - SPS'!BI93</f>
        <v>3.5963000000000002E-2</v>
      </c>
      <c r="BJ93" s="382">
        <f>'4M - SPS'!BJ93</f>
        <v>3.1724000000000002E-2</v>
      </c>
      <c r="BK93" s="382">
        <f>'4M - SPS'!BK93</f>
        <v>3.2612000000000002E-2</v>
      </c>
      <c r="BL93" s="382">
        <f>'4M - SPS'!BL93</f>
        <v>3.3308999999999998E-2</v>
      </c>
      <c r="BM93" s="382">
        <f>'4M - SPS'!BM93</f>
        <v>3.3845E-2</v>
      </c>
      <c r="BN93" s="382">
        <f>'4M - SPS'!BN93</f>
        <v>3.4296E-2</v>
      </c>
      <c r="BO93" s="382">
        <f>'4M - SPS'!BO93</f>
        <v>3.6755000000000003E-2</v>
      </c>
      <c r="BP93" s="382">
        <f>'4M - SPS'!BP93</f>
        <v>6.7155999999999993E-2</v>
      </c>
      <c r="BQ93" s="382">
        <f>'4M - SPS'!BQ93</f>
        <v>6.5257999999999997E-2</v>
      </c>
      <c r="BR93" s="382">
        <f>'4M - SPS'!BR93</f>
        <v>6.6148999999999999E-2</v>
      </c>
      <c r="BS93" s="382">
        <f>'4M - SPS'!BS93</f>
        <v>6.4668000000000003E-2</v>
      </c>
      <c r="BT93" s="382">
        <f>'4M - SPS'!BT93</f>
        <v>3.5714999999999997E-2</v>
      </c>
      <c r="BU93" s="382">
        <f>'4M - SPS'!BU93</f>
        <v>3.5963000000000002E-2</v>
      </c>
      <c r="BV93" s="382">
        <f>'4M - SPS'!BV93</f>
        <v>3.1724000000000002E-2</v>
      </c>
      <c r="BW93" s="382">
        <f>'4M - SPS'!BW93</f>
        <v>3.2612000000000002E-2</v>
      </c>
      <c r="BX93" s="382">
        <f>'4M - SPS'!BX93</f>
        <v>3.3308999999999998E-2</v>
      </c>
      <c r="BY93" s="382">
        <f>'4M - SPS'!BY93</f>
        <v>3.3845E-2</v>
      </c>
      <c r="BZ93" s="382">
        <f>'4M - SPS'!BZ93</f>
        <v>3.4296E-2</v>
      </c>
      <c r="CA93" s="382">
        <f>'4M - SPS'!CA93</f>
        <v>3.6755000000000003E-2</v>
      </c>
      <c r="CB93" s="382">
        <f>'4M - SPS'!CB93</f>
        <v>6.7155999999999993E-2</v>
      </c>
      <c r="CC93" s="382">
        <f>'4M - SPS'!CC93</f>
        <v>6.5257999999999997E-2</v>
      </c>
      <c r="CD93" s="382">
        <f>'4M - SPS'!CD93</f>
        <v>6.6148999999999999E-2</v>
      </c>
      <c r="CE93" s="382">
        <f>'4M - SPS'!CE93</f>
        <v>6.4668000000000003E-2</v>
      </c>
      <c r="CF93" s="382">
        <f>'4M - SPS'!CF93</f>
        <v>3.5714999999999997E-2</v>
      </c>
      <c r="CG93" s="382">
        <f>'4M - SPS'!CG93</f>
        <v>3.5963000000000002E-2</v>
      </c>
      <c r="CH93" s="383">
        <f>'4M - SPS'!CH93</f>
        <v>3.1724000000000002E-2</v>
      </c>
      <c r="CJ93" s="243" t="s">
        <v>139</v>
      </c>
    </row>
    <row r="94" spans="1:88" x14ac:dyDescent="0.3">
      <c r="A94" s="579"/>
      <c r="B94" s="11" t="str">
        <f t="shared" ref="B94:B105" si="81">B79</f>
        <v>Building Shell</v>
      </c>
      <c r="C94" s="381">
        <f>'4M - SPS'!C94</f>
        <v>3.4631000000000002E-2</v>
      </c>
      <c r="D94" s="381">
        <f>'4M - SPS'!D94</f>
        <v>3.2668000000000003E-2</v>
      </c>
      <c r="E94" s="381">
        <f>'4M - SPS'!E94</f>
        <v>3.2861000000000001E-2</v>
      </c>
      <c r="F94" s="382">
        <f>'4M - SPS'!F94</f>
        <v>3.3238999999999998E-2</v>
      </c>
      <c r="G94" s="382">
        <f>'4M - SPS'!G94</f>
        <v>4.5739000000000002E-2</v>
      </c>
      <c r="H94" s="382">
        <f>'4M - SPS'!H94</f>
        <v>8.8426000000000005E-2</v>
      </c>
      <c r="I94" s="382">
        <f>'4M - SPS'!I94</f>
        <v>8.0951999999999996E-2</v>
      </c>
      <c r="J94" s="382">
        <f>'4M - SPS'!J94</f>
        <v>8.5358000000000003E-2</v>
      </c>
      <c r="K94" s="382">
        <f>'4M - SPS'!K94</f>
        <v>8.6756E-2</v>
      </c>
      <c r="L94" s="382">
        <f>'4M - SPS'!L94</f>
        <v>3.5978999999999997E-2</v>
      </c>
      <c r="M94" s="382">
        <f>'4M - SPS'!M94</f>
        <v>3.4793999999999999E-2</v>
      </c>
      <c r="N94" s="382">
        <f>'4M - SPS'!N94</f>
        <v>3.4887000000000001E-2</v>
      </c>
      <c r="O94" s="382">
        <f>'4M - SPS'!O94</f>
        <v>3.8338999999999998E-2</v>
      </c>
      <c r="P94" s="382">
        <f>'4M - SPS'!P94</f>
        <v>3.7275999999999997E-2</v>
      </c>
      <c r="Q94" s="382">
        <f>'4M - SPS'!Q94</f>
        <v>3.8233000000000003E-2</v>
      </c>
      <c r="R94" s="382">
        <f>'4M - SPS'!R94</f>
        <v>3.3238999999999998E-2</v>
      </c>
      <c r="S94" s="382">
        <f>'4M - SPS'!S94</f>
        <v>4.5739000000000002E-2</v>
      </c>
      <c r="T94" s="382">
        <f>'4M - SPS'!T94</f>
        <v>8.8426000000000005E-2</v>
      </c>
      <c r="U94" s="382">
        <f>'4M - SPS'!U94</f>
        <v>8.0951999999999996E-2</v>
      </c>
      <c r="V94" s="382">
        <f>'4M - SPS'!V94</f>
        <v>8.5358000000000003E-2</v>
      </c>
      <c r="W94" s="382">
        <f>'4M - SPS'!W94</f>
        <v>8.6756E-2</v>
      </c>
      <c r="X94" s="382">
        <f>'4M - SPS'!X94</f>
        <v>3.5978999999999997E-2</v>
      </c>
      <c r="Y94" s="382">
        <f>'4M - SPS'!Y94</f>
        <v>3.4793999999999999E-2</v>
      </c>
      <c r="Z94" s="382">
        <f>'4M - SPS'!Z94</f>
        <v>3.4887000000000001E-2</v>
      </c>
      <c r="AA94" s="382">
        <f>'4M - SPS'!AA94</f>
        <v>3.8338999999999998E-2</v>
      </c>
      <c r="AB94" s="382">
        <f>'4M - SPS'!AB94</f>
        <v>3.7275999999999997E-2</v>
      </c>
      <c r="AC94" s="382">
        <f>'4M - SPS'!AC94</f>
        <v>3.8233000000000003E-2</v>
      </c>
      <c r="AD94" s="382">
        <f>'4M - SPS'!AD94</f>
        <v>3.3238999999999998E-2</v>
      </c>
      <c r="AE94" s="382">
        <f>'4M - SPS'!AE94</f>
        <v>4.5739000000000002E-2</v>
      </c>
      <c r="AF94" s="382">
        <f>'4M - SPS'!AF94</f>
        <v>8.8426000000000005E-2</v>
      </c>
      <c r="AG94" s="382">
        <f>'4M - SPS'!AG94</f>
        <v>8.0951999999999996E-2</v>
      </c>
      <c r="AH94" s="382">
        <f>'4M - SPS'!AH94</f>
        <v>8.5358000000000003E-2</v>
      </c>
      <c r="AI94" s="382">
        <f>'4M - SPS'!AI94</f>
        <v>8.6756E-2</v>
      </c>
      <c r="AJ94" s="382">
        <f>'4M - SPS'!AJ94</f>
        <v>3.5978999999999997E-2</v>
      </c>
      <c r="AK94" s="382">
        <f>'4M - SPS'!AK94</f>
        <v>3.4793999999999999E-2</v>
      </c>
      <c r="AL94" s="382">
        <f>'4M - SPS'!AL94</f>
        <v>3.4887000000000001E-2</v>
      </c>
      <c r="AM94" s="382">
        <f>'4M - SPS'!AM94</f>
        <v>3.8338999999999998E-2</v>
      </c>
      <c r="AN94" s="382">
        <f>'4M - SPS'!AN94</f>
        <v>3.7275999999999997E-2</v>
      </c>
      <c r="AO94" s="382">
        <f>'4M - SPS'!AO94</f>
        <v>3.8233000000000003E-2</v>
      </c>
      <c r="AP94" s="382">
        <f>'4M - SPS'!AP94</f>
        <v>3.3238999999999998E-2</v>
      </c>
      <c r="AQ94" s="382">
        <f>'4M - SPS'!AQ94</f>
        <v>4.5739000000000002E-2</v>
      </c>
      <c r="AR94" s="382">
        <f>'4M - SPS'!AR94</f>
        <v>8.8426000000000005E-2</v>
      </c>
      <c r="AS94" s="382">
        <f>'4M - SPS'!AS94</f>
        <v>8.0951999999999996E-2</v>
      </c>
      <c r="AT94" s="382">
        <f>'4M - SPS'!AT94</f>
        <v>8.5358000000000003E-2</v>
      </c>
      <c r="AU94" s="382">
        <f>'4M - SPS'!AU94</f>
        <v>8.6756E-2</v>
      </c>
      <c r="AV94" s="382">
        <f>'4M - SPS'!AV94</f>
        <v>3.5978999999999997E-2</v>
      </c>
      <c r="AW94" s="382">
        <f>'4M - SPS'!AW94</f>
        <v>3.4793999999999999E-2</v>
      </c>
      <c r="AX94" s="382">
        <f>'4M - SPS'!AX94</f>
        <v>3.4887000000000001E-2</v>
      </c>
      <c r="AY94" s="382">
        <f>'4M - SPS'!AY94</f>
        <v>3.8338999999999998E-2</v>
      </c>
      <c r="AZ94" s="382">
        <f>'4M - SPS'!AZ94</f>
        <v>3.7275999999999997E-2</v>
      </c>
      <c r="BA94" s="382">
        <f>'4M - SPS'!BA94</f>
        <v>3.8233000000000003E-2</v>
      </c>
      <c r="BB94" s="382">
        <f>'4M - SPS'!BB94</f>
        <v>3.3238999999999998E-2</v>
      </c>
      <c r="BC94" s="382">
        <f>'4M - SPS'!BC94</f>
        <v>4.5739000000000002E-2</v>
      </c>
      <c r="BD94" s="382">
        <f>'4M - SPS'!BD94</f>
        <v>8.8426000000000005E-2</v>
      </c>
      <c r="BE94" s="382">
        <f>'4M - SPS'!BE94</f>
        <v>8.0951999999999996E-2</v>
      </c>
      <c r="BF94" s="382">
        <f>'4M - SPS'!BF94</f>
        <v>8.5358000000000003E-2</v>
      </c>
      <c r="BG94" s="382">
        <f>'4M - SPS'!BG94</f>
        <v>8.6756E-2</v>
      </c>
      <c r="BH94" s="382">
        <f>'4M - SPS'!BH94</f>
        <v>3.5978999999999997E-2</v>
      </c>
      <c r="BI94" s="382">
        <f>'4M - SPS'!BI94</f>
        <v>3.4793999999999999E-2</v>
      </c>
      <c r="BJ94" s="382">
        <f>'4M - SPS'!BJ94</f>
        <v>3.4887000000000001E-2</v>
      </c>
      <c r="BK94" s="382">
        <f>'4M - SPS'!BK94</f>
        <v>3.8338999999999998E-2</v>
      </c>
      <c r="BL94" s="382">
        <f>'4M - SPS'!BL94</f>
        <v>3.7275999999999997E-2</v>
      </c>
      <c r="BM94" s="382">
        <f>'4M - SPS'!BM94</f>
        <v>3.8233000000000003E-2</v>
      </c>
      <c r="BN94" s="382">
        <f>'4M - SPS'!BN94</f>
        <v>3.3238999999999998E-2</v>
      </c>
      <c r="BO94" s="382">
        <f>'4M - SPS'!BO94</f>
        <v>4.5739000000000002E-2</v>
      </c>
      <c r="BP94" s="382">
        <f>'4M - SPS'!BP94</f>
        <v>8.8426000000000005E-2</v>
      </c>
      <c r="BQ94" s="382">
        <f>'4M - SPS'!BQ94</f>
        <v>8.0951999999999996E-2</v>
      </c>
      <c r="BR94" s="382">
        <f>'4M - SPS'!BR94</f>
        <v>8.5358000000000003E-2</v>
      </c>
      <c r="BS94" s="382">
        <f>'4M - SPS'!BS94</f>
        <v>8.6756E-2</v>
      </c>
      <c r="BT94" s="382">
        <f>'4M - SPS'!BT94</f>
        <v>3.5978999999999997E-2</v>
      </c>
      <c r="BU94" s="382">
        <f>'4M - SPS'!BU94</f>
        <v>3.4793999999999999E-2</v>
      </c>
      <c r="BV94" s="382">
        <f>'4M - SPS'!BV94</f>
        <v>3.4887000000000001E-2</v>
      </c>
      <c r="BW94" s="382">
        <f>'4M - SPS'!BW94</f>
        <v>3.8338999999999998E-2</v>
      </c>
      <c r="BX94" s="382">
        <f>'4M - SPS'!BX94</f>
        <v>3.7275999999999997E-2</v>
      </c>
      <c r="BY94" s="382">
        <f>'4M - SPS'!BY94</f>
        <v>3.8233000000000003E-2</v>
      </c>
      <c r="BZ94" s="382">
        <f>'4M - SPS'!BZ94</f>
        <v>3.3238999999999998E-2</v>
      </c>
      <c r="CA94" s="382">
        <f>'4M - SPS'!CA94</f>
        <v>4.5739000000000002E-2</v>
      </c>
      <c r="CB94" s="382">
        <f>'4M - SPS'!CB94</f>
        <v>8.8426000000000005E-2</v>
      </c>
      <c r="CC94" s="382">
        <f>'4M - SPS'!CC94</f>
        <v>8.0951999999999996E-2</v>
      </c>
      <c r="CD94" s="382">
        <f>'4M - SPS'!CD94</f>
        <v>8.5358000000000003E-2</v>
      </c>
      <c r="CE94" s="382">
        <f>'4M - SPS'!CE94</f>
        <v>8.6756E-2</v>
      </c>
      <c r="CF94" s="382">
        <f>'4M - SPS'!CF94</f>
        <v>3.5978999999999997E-2</v>
      </c>
      <c r="CG94" s="382">
        <f>'4M - SPS'!CG94</f>
        <v>3.4793999999999999E-2</v>
      </c>
      <c r="CH94" s="383">
        <f>'4M - SPS'!CH94</f>
        <v>3.4887000000000001E-2</v>
      </c>
      <c r="CJ94" s="243" t="s">
        <v>140</v>
      </c>
    </row>
    <row r="95" spans="1:88" x14ac:dyDescent="0.3">
      <c r="A95" s="579"/>
      <c r="B95" s="11" t="str">
        <f t="shared" si="81"/>
        <v>Cooking</v>
      </c>
      <c r="C95" s="381">
        <f>'4M - SPS'!C95</f>
        <v>2.8072E-2</v>
      </c>
      <c r="D95" s="381">
        <f>'4M - SPS'!D95</f>
        <v>2.8181000000000001E-2</v>
      </c>
      <c r="E95" s="381">
        <f>'4M - SPS'!E95</f>
        <v>3.1021E-2</v>
      </c>
      <c r="F95" s="382">
        <f>'4M - SPS'!F95</f>
        <v>3.8190000000000002E-2</v>
      </c>
      <c r="G95" s="382">
        <f>'4M - SPS'!G95</f>
        <v>3.9288999999999998E-2</v>
      </c>
      <c r="H95" s="382">
        <f>'4M - SPS'!H95</f>
        <v>7.3688000000000003E-2</v>
      </c>
      <c r="I95" s="382">
        <f>'4M - SPS'!I95</f>
        <v>7.0596999999999993E-2</v>
      </c>
      <c r="J95" s="382">
        <f>'4M - SPS'!J95</f>
        <v>7.2469000000000006E-2</v>
      </c>
      <c r="K95" s="382">
        <f>'4M - SPS'!K95</f>
        <v>6.9982000000000003E-2</v>
      </c>
      <c r="L95" s="382">
        <f>'4M - SPS'!L95</f>
        <v>3.8002000000000001E-2</v>
      </c>
      <c r="M95" s="382">
        <f>'4M - SPS'!M95</f>
        <v>3.8397000000000001E-2</v>
      </c>
      <c r="N95" s="382">
        <f>'4M - SPS'!N95</f>
        <v>3.1730000000000001E-2</v>
      </c>
      <c r="O95" s="382">
        <f>'4M - SPS'!O95</f>
        <v>3.2231999999999997E-2</v>
      </c>
      <c r="P95" s="382">
        <f>'4M - SPS'!P95</f>
        <v>3.3331E-2</v>
      </c>
      <c r="Q95" s="382">
        <f>'4M - SPS'!Q95</f>
        <v>3.6345000000000002E-2</v>
      </c>
      <c r="R95" s="382">
        <f>'4M - SPS'!R95</f>
        <v>3.8190000000000002E-2</v>
      </c>
      <c r="S95" s="382">
        <f>'4M - SPS'!S95</f>
        <v>3.9288999999999998E-2</v>
      </c>
      <c r="T95" s="382">
        <f>'4M - SPS'!T95</f>
        <v>7.3688000000000003E-2</v>
      </c>
      <c r="U95" s="382">
        <f>'4M - SPS'!U95</f>
        <v>7.0596999999999993E-2</v>
      </c>
      <c r="V95" s="382">
        <f>'4M - SPS'!V95</f>
        <v>7.2469000000000006E-2</v>
      </c>
      <c r="W95" s="382">
        <f>'4M - SPS'!W95</f>
        <v>6.9982000000000003E-2</v>
      </c>
      <c r="X95" s="382">
        <f>'4M - SPS'!X95</f>
        <v>3.8002000000000001E-2</v>
      </c>
      <c r="Y95" s="382">
        <f>'4M - SPS'!Y95</f>
        <v>3.8397000000000001E-2</v>
      </c>
      <c r="Z95" s="382">
        <f>'4M - SPS'!Z95</f>
        <v>3.1730000000000001E-2</v>
      </c>
      <c r="AA95" s="382">
        <f>'4M - SPS'!AA95</f>
        <v>3.2231999999999997E-2</v>
      </c>
      <c r="AB95" s="382">
        <f>'4M - SPS'!AB95</f>
        <v>3.3331E-2</v>
      </c>
      <c r="AC95" s="382">
        <f>'4M - SPS'!AC95</f>
        <v>3.6345000000000002E-2</v>
      </c>
      <c r="AD95" s="382">
        <f>'4M - SPS'!AD95</f>
        <v>3.8190000000000002E-2</v>
      </c>
      <c r="AE95" s="382">
        <f>'4M - SPS'!AE95</f>
        <v>3.9288999999999998E-2</v>
      </c>
      <c r="AF95" s="382">
        <f>'4M - SPS'!AF95</f>
        <v>7.3688000000000003E-2</v>
      </c>
      <c r="AG95" s="382">
        <f>'4M - SPS'!AG95</f>
        <v>7.0596999999999993E-2</v>
      </c>
      <c r="AH95" s="382">
        <f>'4M - SPS'!AH95</f>
        <v>7.2469000000000006E-2</v>
      </c>
      <c r="AI95" s="382">
        <f>'4M - SPS'!AI95</f>
        <v>6.9982000000000003E-2</v>
      </c>
      <c r="AJ95" s="382">
        <f>'4M - SPS'!AJ95</f>
        <v>3.8002000000000001E-2</v>
      </c>
      <c r="AK95" s="382">
        <f>'4M - SPS'!AK95</f>
        <v>3.8397000000000001E-2</v>
      </c>
      <c r="AL95" s="382">
        <f>'4M - SPS'!AL95</f>
        <v>3.1730000000000001E-2</v>
      </c>
      <c r="AM95" s="382">
        <f>'4M - SPS'!AM95</f>
        <v>3.2231999999999997E-2</v>
      </c>
      <c r="AN95" s="382">
        <f>'4M - SPS'!AN95</f>
        <v>3.3331E-2</v>
      </c>
      <c r="AO95" s="382">
        <f>'4M - SPS'!AO95</f>
        <v>3.6345000000000002E-2</v>
      </c>
      <c r="AP95" s="382">
        <f>'4M - SPS'!AP95</f>
        <v>3.8190000000000002E-2</v>
      </c>
      <c r="AQ95" s="382">
        <f>'4M - SPS'!AQ95</f>
        <v>3.9288999999999998E-2</v>
      </c>
      <c r="AR95" s="382">
        <f>'4M - SPS'!AR95</f>
        <v>7.3688000000000003E-2</v>
      </c>
      <c r="AS95" s="382">
        <f>'4M - SPS'!AS95</f>
        <v>7.0596999999999993E-2</v>
      </c>
      <c r="AT95" s="382">
        <f>'4M - SPS'!AT95</f>
        <v>7.2469000000000006E-2</v>
      </c>
      <c r="AU95" s="382">
        <f>'4M - SPS'!AU95</f>
        <v>6.9982000000000003E-2</v>
      </c>
      <c r="AV95" s="382">
        <f>'4M - SPS'!AV95</f>
        <v>3.8002000000000001E-2</v>
      </c>
      <c r="AW95" s="382">
        <f>'4M - SPS'!AW95</f>
        <v>3.8397000000000001E-2</v>
      </c>
      <c r="AX95" s="382">
        <f>'4M - SPS'!AX95</f>
        <v>3.1730000000000001E-2</v>
      </c>
      <c r="AY95" s="382">
        <f>'4M - SPS'!AY95</f>
        <v>3.2231999999999997E-2</v>
      </c>
      <c r="AZ95" s="382">
        <f>'4M - SPS'!AZ95</f>
        <v>3.3331E-2</v>
      </c>
      <c r="BA95" s="382">
        <f>'4M - SPS'!BA95</f>
        <v>3.6345000000000002E-2</v>
      </c>
      <c r="BB95" s="382">
        <f>'4M - SPS'!BB95</f>
        <v>3.8190000000000002E-2</v>
      </c>
      <c r="BC95" s="382">
        <f>'4M - SPS'!BC95</f>
        <v>3.9288999999999998E-2</v>
      </c>
      <c r="BD95" s="382">
        <f>'4M - SPS'!BD95</f>
        <v>7.3688000000000003E-2</v>
      </c>
      <c r="BE95" s="382">
        <f>'4M - SPS'!BE95</f>
        <v>7.0596999999999993E-2</v>
      </c>
      <c r="BF95" s="382">
        <f>'4M - SPS'!BF95</f>
        <v>7.2469000000000006E-2</v>
      </c>
      <c r="BG95" s="382">
        <f>'4M - SPS'!BG95</f>
        <v>6.9982000000000003E-2</v>
      </c>
      <c r="BH95" s="382">
        <f>'4M - SPS'!BH95</f>
        <v>3.8002000000000001E-2</v>
      </c>
      <c r="BI95" s="382">
        <f>'4M - SPS'!BI95</f>
        <v>3.8397000000000001E-2</v>
      </c>
      <c r="BJ95" s="382">
        <f>'4M - SPS'!BJ95</f>
        <v>3.1730000000000001E-2</v>
      </c>
      <c r="BK95" s="382">
        <f>'4M - SPS'!BK95</f>
        <v>3.2231999999999997E-2</v>
      </c>
      <c r="BL95" s="382">
        <f>'4M - SPS'!BL95</f>
        <v>3.3331E-2</v>
      </c>
      <c r="BM95" s="382">
        <f>'4M - SPS'!BM95</f>
        <v>3.6345000000000002E-2</v>
      </c>
      <c r="BN95" s="382">
        <f>'4M - SPS'!BN95</f>
        <v>3.8190000000000002E-2</v>
      </c>
      <c r="BO95" s="382">
        <f>'4M - SPS'!BO95</f>
        <v>3.9288999999999998E-2</v>
      </c>
      <c r="BP95" s="382">
        <f>'4M - SPS'!BP95</f>
        <v>7.3688000000000003E-2</v>
      </c>
      <c r="BQ95" s="382">
        <f>'4M - SPS'!BQ95</f>
        <v>7.0596999999999993E-2</v>
      </c>
      <c r="BR95" s="382">
        <f>'4M - SPS'!BR95</f>
        <v>7.2469000000000006E-2</v>
      </c>
      <c r="BS95" s="382">
        <f>'4M - SPS'!BS95</f>
        <v>6.9982000000000003E-2</v>
      </c>
      <c r="BT95" s="382">
        <f>'4M - SPS'!BT95</f>
        <v>3.8002000000000001E-2</v>
      </c>
      <c r="BU95" s="382">
        <f>'4M - SPS'!BU95</f>
        <v>3.8397000000000001E-2</v>
      </c>
      <c r="BV95" s="382">
        <f>'4M - SPS'!BV95</f>
        <v>3.1730000000000001E-2</v>
      </c>
      <c r="BW95" s="382">
        <f>'4M - SPS'!BW95</f>
        <v>3.2231999999999997E-2</v>
      </c>
      <c r="BX95" s="382">
        <f>'4M - SPS'!BX95</f>
        <v>3.3331E-2</v>
      </c>
      <c r="BY95" s="382">
        <f>'4M - SPS'!BY95</f>
        <v>3.6345000000000002E-2</v>
      </c>
      <c r="BZ95" s="382">
        <f>'4M - SPS'!BZ95</f>
        <v>3.8190000000000002E-2</v>
      </c>
      <c r="CA95" s="382">
        <f>'4M - SPS'!CA95</f>
        <v>3.9288999999999998E-2</v>
      </c>
      <c r="CB95" s="382">
        <f>'4M - SPS'!CB95</f>
        <v>7.3688000000000003E-2</v>
      </c>
      <c r="CC95" s="382">
        <f>'4M - SPS'!CC95</f>
        <v>7.0596999999999993E-2</v>
      </c>
      <c r="CD95" s="382">
        <f>'4M - SPS'!CD95</f>
        <v>7.2469000000000006E-2</v>
      </c>
      <c r="CE95" s="382">
        <f>'4M - SPS'!CE95</f>
        <v>6.9982000000000003E-2</v>
      </c>
      <c r="CF95" s="382">
        <f>'4M - SPS'!CF95</f>
        <v>3.8002000000000001E-2</v>
      </c>
      <c r="CG95" s="382">
        <f>'4M - SPS'!CG95</f>
        <v>3.8397000000000001E-2</v>
      </c>
      <c r="CH95" s="383">
        <f>'4M - SPS'!CH95</f>
        <v>3.1730000000000001E-2</v>
      </c>
    </row>
    <row r="96" spans="1:88" x14ac:dyDescent="0.3">
      <c r="A96" s="579"/>
      <c r="B96" s="11" t="str">
        <f t="shared" si="81"/>
        <v>Cooling</v>
      </c>
      <c r="C96" s="381">
        <f>'4M - SPS'!C96</f>
        <v>1.8259000000000001E-2</v>
      </c>
      <c r="D96" s="381">
        <f>'4M - SPS'!D96</f>
        <v>1.6681000000000001E-2</v>
      </c>
      <c r="E96" s="381">
        <f>'4M - SPS'!E96</f>
        <v>1.8474000000000001E-2</v>
      </c>
      <c r="F96" s="382">
        <f>'4M - SPS'!F96</f>
        <v>3.6686999999999997E-2</v>
      </c>
      <c r="G96" s="382">
        <f>'4M - SPS'!G96</f>
        <v>5.5877000000000003E-2</v>
      </c>
      <c r="H96" s="382">
        <f>'4M - SPS'!H96</f>
        <v>8.9525999999999994E-2</v>
      </c>
      <c r="I96" s="382">
        <f>'4M - SPS'!I96</f>
        <v>8.1436999999999996E-2</v>
      </c>
      <c r="J96" s="382">
        <f>'4M - SPS'!J96</f>
        <v>8.6015999999999995E-2</v>
      </c>
      <c r="K96" s="382">
        <f>'4M - SPS'!K96</f>
        <v>9.1347999999999999E-2</v>
      </c>
      <c r="L96" s="382">
        <f>'4M - SPS'!L96</f>
        <v>3.6561000000000003E-2</v>
      </c>
      <c r="M96" s="382">
        <f>'4M - SPS'!M96</f>
        <v>2.3477000000000001E-2</v>
      </c>
      <c r="N96" s="382">
        <f>'4M - SPS'!N96</f>
        <v>2.3244999999999998E-2</v>
      </c>
      <c r="O96" s="382">
        <f>'4M - SPS'!O96</f>
        <v>2.3078999999999999E-2</v>
      </c>
      <c r="P96" s="382">
        <f>'4M - SPS'!P96</f>
        <v>2.3199999999999998E-2</v>
      </c>
      <c r="Q96" s="382">
        <f>'4M - SPS'!Q96</f>
        <v>2.3355999999999998E-2</v>
      </c>
      <c r="R96" s="382">
        <f>'4M - SPS'!R96</f>
        <v>3.6686999999999997E-2</v>
      </c>
      <c r="S96" s="382">
        <f>'4M - SPS'!S96</f>
        <v>5.5877000000000003E-2</v>
      </c>
      <c r="T96" s="382">
        <f>'4M - SPS'!T96</f>
        <v>8.9525999999999994E-2</v>
      </c>
      <c r="U96" s="382">
        <f>'4M - SPS'!U96</f>
        <v>8.1436999999999996E-2</v>
      </c>
      <c r="V96" s="382">
        <f>'4M - SPS'!V96</f>
        <v>8.6015999999999995E-2</v>
      </c>
      <c r="W96" s="382">
        <f>'4M - SPS'!W96</f>
        <v>9.1347999999999999E-2</v>
      </c>
      <c r="X96" s="382">
        <f>'4M - SPS'!X96</f>
        <v>3.6561000000000003E-2</v>
      </c>
      <c r="Y96" s="382">
        <f>'4M - SPS'!Y96</f>
        <v>2.3477000000000001E-2</v>
      </c>
      <c r="Z96" s="382">
        <f>'4M - SPS'!Z96</f>
        <v>2.3244999999999998E-2</v>
      </c>
      <c r="AA96" s="382">
        <f>'4M - SPS'!AA96</f>
        <v>2.3078999999999999E-2</v>
      </c>
      <c r="AB96" s="382">
        <f>'4M - SPS'!AB96</f>
        <v>2.3199999999999998E-2</v>
      </c>
      <c r="AC96" s="382">
        <f>'4M - SPS'!AC96</f>
        <v>2.3355999999999998E-2</v>
      </c>
      <c r="AD96" s="382">
        <f>'4M - SPS'!AD96</f>
        <v>3.6686999999999997E-2</v>
      </c>
      <c r="AE96" s="382">
        <f>'4M - SPS'!AE96</f>
        <v>5.5877000000000003E-2</v>
      </c>
      <c r="AF96" s="382">
        <f>'4M - SPS'!AF96</f>
        <v>8.9525999999999994E-2</v>
      </c>
      <c r="AG96" s="382">
        <f>'4M - SPS'!AG96</f>
        <v>8.1436999999999996E-2</v>
      </c>
      <c r="AH96" s="382">
        <f>'4M - SPS'!AH96</f>
        <v>8.6015999999999995E-2</v>
      </c>
      <c r="AI96" s="382">
        <f>'4M - SPS'!AI96</f>
        <v>9.1347999999999999E-2</v>
      </c>
      <c r="AJ96" s="382">
        <f>'4M - SPS'!AJ96</f>
        <v>3.6561000000000003E-2</v>
      </c>
      <c r="AK96" s="382">
        <f>'4M - SPS'!AK96</f>
        <v>2.3477000000000001E-2</v>
      </c>
      <c r="AL96" s="382">
        <f>'4M - SPS'!AL96</f>
        <v>2.3244999999999998E-2</v>
      </c>
      <c r="AM96" s="382">
        <f>'4M - SPS'!AM96</f>
        <v>2.3078999999999999E-2</v>
      </c>
      <c r="AN96" s="382">
        <f>'4M - SPS'!AN96</f>
        <v>2.3199999999999998E-2</v>
      </c>
      <c r="AO96" s="382">
        <f>'4M - SPS'!AO96</f>
        <v>2.3355999999999998E-2</v>
      </c>
      <c r="AP96" s="382">
        <f>'4M - SPS'!AP96</f>
        <v>3.6686999999999997E-2</v>
      </c>
      <c r="AQ96" s="382">
        <f>'4M - SPS'!AQ96</f>
        <v>5.5877000000000003E-2</v>
      </c>
      <c r="AR96" s="382">
        <f>'4M - SPS'!AR96</f>
        <v>8.9525999999999994E-2</v>
      </c>
      <c r="AS96" s="382">
        <f>'4M - SPS'!AS96</f>
        <v>8.1436999999999996E-2</v>
      </c>
      <c r="AT96" s="382">
        <f>'4M - SPS'!AT96</f>
        <v>8.6015999999999995E-2</v>
      </c>
      <c r="AU96" s="382">
        <f>'4M - SPS'!AU96</f>
        <v>9.1347999999999999E-2</v>
      </c>
      <c r="AV96" s="382">
        <f>'4M - SPS'!AV96</f>
        <v>3.6561000000000003E-2</v>
      </c>
      <c r="AW96" s="382">
        <f>'4M - SPS'!AW96</f>
        <v>2.3477000000000001E-2</v>
      </c>
      <c r="AX96" s="382">
        <f>'4M - SPS'!AX96</f>
        <v>2.3244999999999998E-2</v>
      </c>
      <c r="AY96" s="382">
        <f>'4M - SPS'!AY96</f>
        <v>2.3078999999999999E-2</v>
      </c>
      <c r="AZ96" s="382">
        <f>'4M - SPS'!AZ96</f>
        <v>2.3199999999999998E-2</v>
      </c>
      <c r="BA96" s="382">
        <f>'4M - SPS'!BA96</f>
        <v>2.3355999999999998E-2</v>
      </c>
      <c r="BB96" s="382">
        <f>'4M - SPS'!BB96</f>
        <v>3.6686999999999997E-2</v>
      </c>
      <c r="BC96" s="382">
        <f>'4M - SPS'!BC96</f>
        <v>5.5877000000000003E-2</v>
      </c>
      <c r="BD96" s="382">
        <f>'4M - SPS'!BD96</f>
        <v>8.9525999999999994E-2</v>
      </c>
      <c r="BE96" s="382">
        <f>'4M - SPS'!BE96</f>
        <v>8.1436999999999996E-2</v>
      </c>
      <c r="BF96" s="382">
        <f>'4M - SPS'!BF96</f>
        <v>8.6015999999999995E-2</v>
      </c>
      <c r="BG96" s="382">
        <f>'4M - SPS'!BG96</f>
        <v>9.1347999999999999E-2</v>
      </c>
      <c r="BH96" s="382">
        <f>'4M - SPS'!BH96</f>
        <v>3.6561000000000003E-2</v>
      </c>
      <c r="BI96" s="382">
        <f>'4M - SPS'!BI96</f>
        <v>2.3477000000000001E-2</v>
      </c>
      <c r="BJ96" s="382">
        <f>'4M - SPS'!BJ96</f>
        <v>2.3244999999999998E-2</v>
      </c>
      <c r="BK96" s="382">
        <f>'4M - SPS'!BK96</f>
        <v>2.3078999999999999E-2</v>
      </c>
      <c r="BL96" s="382">
        <f>'4M - SPS'!BL96</f>
        <v>2.3199999999999998E-2</v>
      </c>
      <c r="BM96" s="382">
        <f>'4M - SPS'!BM96</f>
        <v>2.3355999999999998E-2</v>
      </c>
      <c r="BN96" s="382">
        <f>'4M - SPS'!BN96</f>
        <v>3.6686999999999997E-2</v>
      </c>
      <c r="BO96" s="382">
        <f>'4M - SPS'!BO96</f>
        <v>5.5877000000000003E-2</v>
      </c>
      <c r="BP96" s="382">
        <f>'4M - SPS'!BP96</f>
        <v>8.9525999999999994E-2</v>
      </c>
      <c r="BQ96" s="382">
        <f>'4M - SPS'!BQ96</f>
        <v>8.1436999999999996E-2</v>
      </c>
      <c r="BR96" s="382">
        <f>'4M - SPS'!BR96</f>
        <v>8.6015999999999995E-2</v>
      </c>
      <c r="BS96" s="382">
        <f>'4M - SPS'!BS96</f>
        <v>9.1347999999999999E-2</v>
      </c>
      <c r="BT96" s="382">
        <f>'4M - SPS'!BT96</f>
        <v>3.6561000000000003E-2</v>
      </c>
      <c r="BU96" s="382">
        <f>'4M - SPS'!BU96</f>
        <v>2.3477000000000001E-2</v>
      </c>
      <c r="BV96" s="382">
        <f>'4M - SPS'!BV96</f>
        <v>2.3244999999999998E-2</v>
      </c>
      <c r="BW96" s="382">
        <f>'4M - SPS'!BW96</f>
        <v>2.3078999999999999E-2</v>
      </c>
      <c r="BX96" s="382">
        <f>'4M - SPS'!BX96</f>
        <v>2.3199999999999998E-2</v>
      </c>
      <c r="BY96" s="382">
        <f>'4M - SPS'!BY96</f>
        <v>2.3355999999999998E-2</v>
      </c>
      <c r="BZ96" s="382">
        <f>'4M - SPS'!BZ96</f>
        <v>3.6686999999999997E-2</v>
      </c>
      <c r="CA96" s="382">
        <f>'4M - SPS'!CA96</f>
        <v>5.5877000000000003E-2</v>
      </c>
      <c r="CB96" s="382">
        <f>'4M - SPS'!CB96</f>
        <v>8.9525999999999994E-2</v>
      </c>
      <c r="CC96" s="382">
        <f>'4M - SPS'!CC96</f>
        <v>8.1436999999999996E-2</v>
      </c>
      <c r="CD96" s="382">
        <f>'4M - SPS'!CD96</f>
        <v>8.6015999999999995E-2</v>
      </c>
      <c r="CE96" s="382">
        <f>'4M - SPS'!CE96</f>
        <v>9.1347999999999999E-2</v>
      </c>
      <c r="CF96" s="382">
        <f>'4M - SPS'!CF96</f>
        <v>3.6561000000000003E-2</v>
      </c>
      <c r="CG96" s="382">
        <f>'4M - SPS'!CG96</f>
        <v>2.3477000000000001E-2</v>
      </c>
      <c r="CH96" s="383">
        <f>'4M - SPS'!CH96</f>
        <v>2.3244999999999998E-2</v>
      </c>
    </row>
    <row r="97" spans="1:86" x14ac:dyDescent="0.3">
      <c r="A97" s="579"/>
      <c r="B97" s="11" t="str">
        <f t="shared" si="81"/>
        <v>Ext Lighting</v>
      </c>
      <c r="C97" s="381">
        <f>'4M - SPS'!C97</f>
        <v>2.0098999999999999E-2</v>
      </c>
      <c r="D97" s="381">
        <f>'4M - SPS'!D97</f>
        <v>1.6704E-2</v>
      </c>
      <c r="E97" s="381">
        <f>'4M - SPS'!E97</f>
        <v>1.873E-2</v>
      </c>
      <c r="F97" s="382">
        <f>'4M - SPS'!F97</f>
        <v>2.4778999999999999E-2</v>
      </c>
      <c r="G97" s="382">
        <f>'4M - SPS'!G97</f>
        <v>2.3963000000000002E-2</v>
      </c>
      <c r="H97" s="382">
        <f>'4M - SPS'!H97</f>
        <v>3.7585E-2</v>
      </c>
      <c r="I97" s="382">
        <f>'4M - SPS'!I97</f>
        <v>3.7498999999999998E-2</v>
      </c>
      <c r="J97" s="382">
        <f>'4M - SPS'!J97</f>
        <v>3.7609999999999998E-2</v>
      </c>
      <c r="K97" s="382">
        <f>'4M - SPS'!K97</f>
        <v>3.7858000000000003E-2</v>
      </c>
      <c r="L97" s="382">
        <f>'4M - SPS'!L97</f>
        <v>2.3675000000000002E-2</v>
      </c>
      <c r="M97" s="382">
        <f>'4M - SPS'!M97</f>
        <v>2.3668999999999999E-2</v>
      </c>
      <c r="N97" s="382">
        <f>'4M - SPS'!N97</f>
        <v>2.3265000000000001E-2</v>
      </c>
      <c r="O97" s="382">
        <f>'4M - SPS'!O97</f>
        <v>2.4801E-2</v>
      </c>
      <c r="P97" s="382">
        <f>'4M - SPS'!P97</f>
        <v>2.3220000000000001E-2</v>
      </c>
      <c r="Q97" s="382">
        <f>'4M - SPS'!Q97</f>
        <v>2.3622000000000001E-2</v>
      </c>
      <c r="R97" s="382">
        <f>'4M - SPS'!R97</f>
        <v>2.4778999999999999E-2</v>
      </c>
      <c r="S97" s="382">
        <f>'4M - SPS'!S97</f>
        <v>2.3963000000000002E-2</v>
      </c>
      <c r="T97" s="382">
        <f>'4M - SPS'!T97</f>
        <v>3.7585E-2</v>
      </c>
      <c r="U97" s="382">
        <f>'4M - SPS'!U97</f>
        <v>3.7498999999999998E-2</v>
      </c>
      <c r="V97" s="382">
        <f>'4M - SPS'!V97</f>
        <v>3.7609999999999998E-2</v>
      </c>
      <c r="W97" s="382">
        <f>'4M - SPS'!W97</f>
        <v>3.7858000000000003E-2</v>
      </c>
      <c r="X97" s="382">
        <f>'4M - SPS'!X97</f>
        <v>2.3675000000000002E-2</v>
      </c>
      <c r="Y97" s="382">
        <f>'4M - SPS'!Y97</f>
        <v>2.3668999999999999E-2</v>
      </c>
      <c r="Z97" s="382">
        <f>'4M - SPS'!Z97</f>
        <v>2.3265000000000001E-2</v>
      </c>
      <c r="AA97" s="382">
        <f>'4M - SPS'!AA97</f>
        <v>2.4801E-2</v>
      </c>
      <c r="AB97" s="382">
        <f>'4M - SPS'!AB97</f>
        <v>2.3220000000000001E-2</v>
      </c>
      <c r="AC97" s="382">
        <f>'4M - SPS'!AC97</f>
        <v>2.3622000000000001E-2</v>
      </c>
      <c r="AD97" s="382">
        <f>'4M - SPS'!AD97</f>
        <v>2.4778999999999999E-2</v>
      </c>
      <c r="AE97" s="382">
        <f>'4M - SPS'!AE97</f>
        <v>2.3963000000000002E-2</v>
      </c>
      <c r="AF97" s="382">
        <f>'4M - SPS'!AF97</f>
        <v>3.7585E-2</v>
      </c>
      <c r="AG97" s="382">
        <f>'4M - SPS'!AG97</f>
        <v>3.7498999999999998E-2</v>
      </c>
      <c r="AH97" s="382">
        <f>'4M - SPS'!AH97</f>
        <v>3.7609999999999998E-2</v>
      </c>
      <c r="AI97" s="382">
        <f>'4M - SPS'!AI97</f>
        <v>3.7858000000000003E-2</v>
      </c>
      <c r="AJ97" s="382">
        <f>'4M - SPS'!AJ97</f>
        <v>2.3675000000000002E-2</v>
      </c>
      <c r="AK97" s="382">
        <f>'4M - SPS'!AK97</f>
        <v>2.3668999999999999E-2</v>
      </c>
      <c r="AL97" s="382">
        <f>'4M - SPS'!AL97</f>
        <v>2.3265000000000001E-2</v>
      </c>
      <c r="AM97" s="382">
        <f>'4M - SPS'!AM97</f>
        <v>2.4801E-2</v>
      </c>
      <c r="AN97" s="382">
        <f>'4M - SPS'!AN97</f>
        <v>2.3220000000000001E-2</v>
      </c>
      <c r="AO97" s="382">
        <f>'4M - SPS'!AO97</f>
        <v>2.3622000000000001E-2</v>
      </c>
      <c r="AP97" s="382">
        <f>'4M - SPS'!AP97</f>
        <v>2.4778999999999999E-2</v>
      </c>
      <c r="AQ97" s="382">
        <f>'4M - SPS'!AQ97</f>
        <v>2.3963000000000002E-2</v>
      </c>
      <c r="AR97" s="382">
        <f>'4M - SPS'!AR97</f>
        <v>3.7585E-2</v>
      </c>
      <c r="AS97" s="382">
        <f>'4M - SPS'!AS97</f>
        <v>3.7498999999999998E-2</v>
      </c>
      <c r="AT97" s="382">
        <f>'4M - SPS'!AT97</f>
        <v>3.7609999999999998E-2</v>
      </c>
      <c r="AU97" s="382">
        <f>'4M - SPS'!AU97</f>
        <v>3.7858000000000003E-2</v>
      </c>
      <c r="AV97" s="382">
        <f>'4M - SPS'!AV97</f>
        <v>2.3675000000000002E-2</v>
      </c>
      <c r="AW97" s="382">
        <f>'4M - SPS'!AW97</f>
        <v>2.3668999999999999E-2</v>
      </c>
      <c r="AX97" s="382">
        <f>'4M - SPS'!AX97</f>
        <v>2.3265000000000001E-2</v>
      </c>
      <c r="AY97" s="382">
        <f>'4M - SPS'!AY97</f>
        <v>2.4801E-2</v>
      </c>
      <c r="AZ97" s="382">
        <f>'4M - SPS'!AZ97</f>
        <v>2.3220000000000001E-2</v>
      </c>
      <c r="BA97" s="382">
        <f>'4M - SPS'!BA97</f>
        <v>2.3622000000000001E-2</v>
      </c>
      <c r="BB97" s="382">
        <f>'4M - SPS'!BB97</f>
        <v>2.4778999999999999E-2</v>
      </c>
      <c r="BC97" s="382">
        <f>'4M - SPS'!BC97</f>
        <v>2.3963000000000002E-2</v>
      </c>
      <c r="BD97" s="382">
        <f>'4M - SPS'!BD97</f>
        <v>3.7585E-2</v>
      </c>
      <c r="BE97" s="382">
        <f>'4M - SPS'!BE97</f>
        <v>3.7498999999999998E-2</v>
      </c>
      <c r="BF97" s="382">
        <f>'4M - SPS'!BF97</f>
        <v>3.7609999999999998E-2</v>
      </c>
      <c r="BG97" s="382">
        <f>'4M - SPS'!BG97</f>
        <v>3.7858000000000003E-2</v>
      </c>
      <c r="BH97" s="382">
        <f>'4M - SPS'!BH97</f>
        <v>2.3675000000000002E-2</v>
      </c>
      <c r="BI97" s="382">
        <f>'4M - SPS'!BI97</f>
        <v>2.3668999999999999E-2</v>
      </c>
      <c r="BJ97" s="382">
        <f>'4M - SPS'!BJ97</f>
        <v>2.3265000000000001E-2</v>
      </c>
      <c r="BK97" s="382">
        <f>'4M - SPS'!BK97</f>
        <v>2.4801E-2</v>
      </c>
      <c r="BL97" s="382">
        <f>'4M - SPS'!BL97</f>
        <v>2.3220000000000001E-2</v>
      </c>
      <c r="BM97" s="382">
        <f>'4M - SPS'!BM97</f>
        <v>2.3622000000000001E-2</v>
      </c>
      <c r="BN97" s="382">
        <f>'4M - SPS'!BN97</f>
        <v>2.4778999999999999E-2</v>
      </c>
      <c r="BO97" s="382">
        <f>'4M - SPS'!BO97</f>
        <v>2.3963000000000002E-2</v>
      </c>
      <c r="BP97" s="382">
        <f>'4M - SPS'!BP97</f>
        <v>3.7585E-2</v>
      </c>
      <c r="BQ97" s="382">
        <f>'4M - SPS'!BQ97</f>
        <v>3.7498999999999998E-2</v>
      </c>
      <c r="BR97" s="382">
        <f>'4M - SPS'!BR97</f>
        <v>3.7609999999999998E-2</v>
      </c>
      <c r="BS97" s="382">
        <f>'4M - SPS'!BS97</f>
        <v>3.7858000000000003E-2</v>
      </c>
      <c r="BT97" s="382">
        <f>'4M - SPS'!BT97</f>
        <v>2.3675000000000002E-2</v>
      </c>
      <c r="BU97" s="382">
        <f>'4M - SPS'!BU97</f>
        <v>2.3668999999999999E-2</v>
      </c>
      <c r="BV97" s="382">
        <f>'4M - SPS'!BV97</f>
        <v>2.3265000000000001E-2</v>
      </c>
      <c r="BW97" s="382">
        <f>'4M - SPS'!BW97</f>
        <v>2.4801E-2</v>
      </c>
      <c r="BX97" s="382">
        <f>'4M - SPS'!BX97</f>
        <v>2.3220000000000001E-2</v>
      </c>
      <c r="BY97" s="382">
        <f>'4M - SPS'!BY97</f>
        <v>2.3622000000000001E-2</v>
      </c>
      <c r="BZ97" s="382">
        <f>'4M - SPS'!BZ97</f>
        <v>2.4778999999999999E-2</v>
      </c>
      <c r="CA97" s="382">
        <f>'4M - SPS'!CA97</f>
        <v>2.3963000000000002E-2</v>
      </c>
      <c r="CB97" s="382">
        <f>'4M - SPS'!CB97</f>
        <v>3.7585E-2</v>
      </c>
      <c r="CC97" s="382">
        <f>'4M - SPS'!CC97</f>
        <v>3.7498999999999998E-2</v>
      </c>
      <c r="CD97" s="382">
        <f>'4M - SPS'!CD97</f>
        <v>3.7609999999999998E-2</v>
      </c>
      <c r="CE97" s="382">
        <f>'4M - SPS'!CE97</f>
        <v>3.7858000000000003E-2</v>
      </c>
      <c r="CF97" s="382">
        <f>'4M - SPS'!CF97</f>
        <v>2.3675000000000002E-2</v>
      </c>
      <c r="CG97" s="382">
        <f>'4M - SPS'!CG97</f>
        <v>2.3668999999999999E-2</v>
      </c>
      <c r="CH97" s="383">
        <f>'4M - SPS'!CH97</f>
        <v>2.3265000000000001E-2</v>
      </c>
    </row>
    <row r="98" spans="1:86" x14ac:dyDescent="0.3">
      <c r="A98" s="579"/>
      <c r="B98" s="11" t="str">
        <f t="shared" si="81"/>
        <v>Heating</v>
      </c>
      <c r="C98" s="381">
        <f>'4M - SPS'!C98</f>
        <v>3.4632000000000003E-2</v>
      </c>
      <c r="D98" s="381">
        <f>'4M - SPS'!D98</f>
        <v>3.2691999999999999E-2</v>
      </c>
      <c r="E98" s="381">
        <f>'4M - SPS'!E98</f>
        <v>3.3374000000000001E-2</v>
      </c>
      <c r="F98" s="382">
        <f>'4M - SPS'!F98</f>
        <v>3.6565E-2</v>
      </c>
      <c r="G98" s="382">
        <f>'4M - SPS'!G98</f>
        <v>3.5090999999999997E-2</v>
      </c>
      <c r="H98" s="382">
        <f>'4M - SPS'!H98</f>
        <v>3.7016E-2</v>
      </c>
      <c r="I98" s="382">
        <f>'4M - SPS'!I98</f>
        <v>3.6936999999999998E-2</v>
      </c>
      <c r="J98" s="382">
        <f>'4M - SPS'!J98</f>
        <v>3.7067000000000003E-2</v>
      </c>
      <c r="K98" s="382">
        <f>'4M - SPS'!K98</f>
        <v>6.7338999999999996E-2</v>
      </c>
      <c r="L98" s="382">
        <f>'4M - SPS'!L98</f>
        <v>3.8498999999999999E-2</v>
      </c>
      <c r="M98" s="382">
        <f>'4M - SPS'!M98</f>
        <v>3.5365000000000001E-2</v>
      </c>
      <c r="N98" s="382">
        <f>'4M - SPS'!N98</f>
        <v>3.4893E-2</v>
      </c>
      <c r="O98" s="382">
        <f>'4M - SPS'!O98</f>
        <v>3.8339999999999999E-2</v>
      </c>
      <c r="P98" s="382">
        <f>'4M - SPS'!P98</f>
        <v>3.7297999999999998E-2</v>
      </c>
      <c r="Q98" s="382">
        <f>'4M - SPS'!Q98</f>
        <v>3.8760000000000003E-2</v>
      </c>
      <c r="R98" s="382">
        <f>'4M - SPS'!R98</f>
        <v>3.6565E-2</v>
      </c>
      <c r="S98" s="382">
        <f>'4M - SPS'!S98</f>
        <v>3.5090999999999997E-2</v>
      </c>
      <c r="T98" s="382">
        <f>'4M - SPS'!T98</f>
        <v>3.7016E-2</v>
      </c>
      <c r="U98" s="382">
        <f>'4M - SPS'!U98</f>
        <v>3.6936999999999998E-2</v>
      </c>
      <c r="V98" s="382">
        <f>'4M - SPS'!V98</f>
        <v>3.7067000000000003E-2</v>
      </c>
      <c r="W98" s="382">
        <f>'4M - SPS'!W98</f>
        <v>6.7338999999999996E-2</v>
      </c>
      <c r="X98" s="382">
        <f>'4M - SPS'!X98</f>
        <v>3.8498999999999999E-2</v>
      </c>
      <c r="Y98" s="382">
        <f>'4M - SPS'!Y98</f>
        <v>3.5365000000000001E-2</v>
      </c>
      <c r="Z98" s="382">
        <f>'4M - SPS'!Z98</f>
        <v>3.4893E-2</v>
      </c>
      <c r="AA98" s="382">
        <f>'4M - SPS'!AA98</f>
        <v>3.8339999999999999E-2</v>
      </c>
      <c r="AB98" s="382">
        <f>'4M - SPS'!AB98</f>
        <v>3.7297999999999998E-2</v>
      </c>
      <c r="AC98" s="382">
        <f>'4M - SPS'!AC98</f>
        <v>3.8760000000000003E-2</v>
      </c>
      <c r="AD98" s="382">
        <f>'4M - SPS'!AD98</f>
        <v>3.6565E-2</v>
      </c>
      <c r="AE98" s="382">
        <f>'4M - SPS'!AE98</f>
        <v>3.5090999999999997E-2</v>
      </c>
      <c r="AF98" s="382">
        <f>'4M - SPS'!AF98</f>
        <v>3.7016E-2</v>
      </c>
      <c r="AG98" s="382">
        <f>'4M - SPS'!AG98</f>
        <v>3.6936999999999998E-2</v>
      </c>
      <c r="AH98" s="382">
        <f>'4M - SPS'!AH98</f>
        <v>3.7067000000000003E-2</v>
      </c>
      <c r="AI98" s="382">
        <f>'4M - SPS'!AI98</f>
        <v>6.7338999999999996E-2</v>
      </c>
      <c r="AJ98" s="382">
        <f>'4M - SPS'!AJ98</f>
        <v>3.8498999999999999E-2</v>
      </c>
      <c r="AK98" s="382">
        <f>'4M - SPS'!AK98</f>
        <v>3.5365000000000001E-2</v>
      </c>
      <c r="AL98" s="382">
        <f>'4M - SPS'!AL98</f>
        <v>3.4893E-2</v>
      </c>
      <c r="AM98" s="382">
        <f>'4M - SPS'!AM98</f>
        <v>3.8339999999999999E-2</v>
      </c>
      <c r="AN98" s="382">
        <f>'4M - SPS'!AN98</f>
        <v>3.7297999999999998E-2</v>
      </c>
      <c r="AO98" s="382">
        <f>'4M - SPS'!AO98</f>
        <v>3.8760000000000003E-2</v>
      </c>
      <c r="AP98" s="382">
        <f>'4M - SPS'!AP98</f>
        <v>3.6565E-2</v>
      </c>
      <c r="AQ98" s="382">
        <f>'4M - SPS'!AQ98</f>
        <v>3.5090999999999997E-2</v>
      </c>
      <c r="AR98" s="382">
        <f>'4M - SPS'!AR98</f>
        <v>3.7016E-2</v>
      </c>
      <c r="AS98" s="382">
        <f>'4M - SPS'!AS98</f>
        <v>3.6936999999999998E-2</v>
      </c>
      <c r="AT98" s="382">
        <f>'4M - SPS'!AT98</f>
        <v>3.7067000000000003E-2</v>
      </c>
      <c r="AU98" s="382">
        <f>'4M - SPS'!AU98</f>
        <v>6.7338999999999996E-2</v>
      </c>
      <c r="AV98" s="382">
        <f>'4M - SPS'!AV98</f>
        <v>3.8498999999999999E-2</v>
      </c>
      <c r="AW98" s="382">
        <f>'4M - SPS'!AW98</f>
        <v>3.5365000000000001E-2</v>
      </c>
      <c r="AX98" s="382">
        <f>'4M - SPS'!AX98</f>
        <v>3.4893E-2</v>
      </c>
      <c r="AY98" s="382">
        <f>'4M - SPS'!AY98</f>
        <v>3.8339999999999999E-2</v>
      </c>
      <c r="AZ98" s="382">
        <f>'4M - SPS'!AZ98</f>
        <v>3.7297999999999998E-2</v>
      </c>
      <c r="BA98" s="382">
        <f>'4M - SPS'!BA98</f>
        <v>3.8760000000000003E-2</v>
      </c>
      <c r="BB98" s="382">
        <f>'4M - SPS'!BB98</f>
        <v>3.6565E-2</v>
      </c>
      <c r="BC98" s="382">
        <f>'4M - SPS'!BC98</f>
        <v>3.5090999999999997E-2</v>
      </c>
      <c r="BD98" s="382">
        <f>'4M - SPS'!BD98</f>
        <v>3.7016E-2</v>
      </c>
      <c r="BE98" s="382">
        <f>'4M - SPS'!BE98</f>
        <v>3.6936999999999998E-2</v>
      </c>
      <c r="BF98" s="382">
        <f>'4M - SPS'!BF98</f>
        <v>3.7067000000000003E-2</v>
      </c>
      <c r="BG98" s="382">
        <f>'4M - SPS'!BG98</f>
        <v>6.7338999999999996E-2</v>
      </c>
      <c r="BH98" s="382">
        <f>'4M - SPS'!BH98</f>
        <v>3.8498999999999999E-2</v>
      </c>
      <c r="BI98" s="382">
        <f>'4M - SPS'!BI98</f>
        <v>3.5365000000000001E-2</v>
      </c>
      <c r="BJ98" s="382">
        <f>'4M - SPS'!BJ98</f>
        <v>3.4893E-2</v>
      </c>
      <c r="BK98" s="382">
        <f>'4M - SPS'!BK98</f>
        <v>3.8339999999999999E-2</v>
      </c>
      <c r="BL98" s="382">
        <f>'4M - SPS'!BL98</f>
        <v>3.7297999999999998E-2</v>
      </c>
      <c r="BM98" s="382">
        <f>'4M - SPS'!BM98</f>
        <v>3.8760000000000003E-2</v>
      </c>
      <c r="BN98" s="382">
        <f>'4M - SPS'!BN98</f>
        <v>3.6565E-2</v>
      </c>
      <c r="BO98" s="382">
        <f>'4M - SPS'!BO98</f>
        <v>3.5090999999999997E-2</v>
      </c>
      <c r="BP98" s="382">
        <f>'4M - SPS'!BP98</f>
        <v>3.7016E-2</v>
      </c>
      <c r="BQ98" s="382">
        <f>'4M - SPS'!BQ98</f>
        <v>3.6936999999999998E-2</v>
      </c>
      <c r="BR98" s="382">
        <f>'4M - SPS'!BR98</f>
        <v>3.7067000000000003E-2</v>
      </c>
      <c r="BS98" s="382">
        <f>'4M - SPS'!BS98</f>
        <v>6.7338999999999996E-2</v>
      </c>
      <c r="BT98" s="382">
        <f>'4M - SPS'!BT98</f>
        <v>3.8498999999999999E-2</v>
      </c>
      <c r="BU98" s="382">
        <f>'4M - SPS'!BU98</f>
        <v>3.5365000000000001E-2</v>
      </c>
      <c r="BV98" s="382">
        <f>'4M - SPS'!BV98</f>
        <v>3.4893E-2</v>
      </c>
      <c r="BW98" s="382">
        <f>'4M - SPS'!BW98</f>
        <v>3.8339999999999999E-2</v>
      </c>
      <c r="BX98" s="382">
        <f>'4M - SPS'!BX98</f>
        <v>3.7297999999999998E-2</v>
      </c>
      <c r="BY98" s="382">
        <f>'4M - SPS'!BY98</f>
        <v>3.8760000000000003E-2</v>
      </c>
      <c r="BZ98" s="382">
        <f>'4M - SPS'!BZ98</f>
        <v>3.6565E-2</v>
      </c>
      <c r="CA98" s="382">
        <f>'4M - SPS'!CA98</f>
        <v>3.5090999999999997E-2</v>
      </c>
      <c r="CB98" s="382">
        <f>'4M - SPS'!CB98</f>
        <v>3.7016E-2</v>
      </c>
      <c r="CC98" s="382">
        <f>'4M - SPS'!CC98</f>
        <v>3.6936999999999998E-2</v>
      </c>
      <c r="CD98" s="382">
        <f>'4M - SPS'!CD98</f>
        <v>3.7067000000000003E-2</v>
      </c>
      <c r="CE98" s="382">
        <f>'4M - SPS'!CE98</f>
        <v>6.7338999999999996E-2</v>
      </c>
      <c r="CF98" s="382">
        <f>'4M - SPS'!CF98</f>
        <v>3.8498999999999999E-2</v>
      </c>
      <c r="CG98" s="382">
        <f>'4M - SPS'!CG98</f>
        <v>3.5365000000000001E-2</v>
      </c>
      <c r="CH98" s="383">
        <f>'4M - SPS'!CH98</f>
        <v>3.4893E-2</v>
      </c>
    </row>
    <row r="99" spans="1:86" x14ac:dyDescent="0.3">
      <c r="A99" s="579"/>
      <c r="B99" s="11" t="str">
        <f t="shared" si="81"/>
        <v>HVAC</v>
      </c>
      <c r="C99" s="381">
        <f>'4M - SPS'!C99</f>
        <v>3.4631000000000002E-2</v>
      </c>
      <c r="D99" s="381">
        <f>'4M - SPS'!D99</f>
        <v>3.2668000000000003E-2</v>
      </c>
      <c r="E99" s="381">
        <f>'4M - SPS'!E99</f>
        <v>3.2861000000000001E-2</v>
      </c>
      <c r="F99" s="382">
        <f>'4M - SPS'!F99</f>
        <v>3.3238999999999998E-2</v>
      </c>
      <c r="G99" s="382">
        <f>'4M - SPS'!G99</f>
        <v>4.5739000000000002E-2</v>
      </c>
      <c r="H99" s="382">
        <f>'4M - SPS'!H99</f>
        <v>8.8426000000000005E-2</v>
      </c>
      <c r="I99" s="382">
        <f>'4M - SPS'!I99</f>
        <v>8.0951999999999996E-2</v>
      </c>
      <c r="J99" s="382">
        <f>'4M - SPS'!J99</f>
        <v>8.5358000000000003E-2</v>
      </c>
      <c r="K99" s="382">
        <f>'4M - SPS'!K99</f>
        <v>8.6756E-2</v>
      </c>
      <c r="L99" s="382">
        <f>'4M - SPS'!L99</f>
        <v>3.5978999999999997E-2</v>
      </c>
      <c r="M99" s="382">
        <f>'4M - SPS'!M99</f>
        <v>3.4793999999999999E-2</v>
      </c>
      <c r="N99" s="382">
        <f>'4M - SPS'!N99</f>
        <v>3.4887000000000001E-2</v>
      </c>
      <c r="O99" s="382">
        <f>'4M - SPS'!O99</f>
        <v>3.8338999999999998E-2</v>
      </c>
      <c r="P99" s="382">
        <f>'4M - SPS'!P99</f>
        <v>3.7275999999999997E-2</v>
      </c>
      <c r="Q99" s="382">
        <f>'4M - SPS'!Q99</f>
        <v>3.8233000000000003E-2</v>
      </c>
      <c r="R99" s="382">
        <f>'4M - SPS'!R99</f>
        <v>3.3238999999999998E-2</v>
      </c>
      <c r="S99" s="382">
        <f>'4M - SPS'!S99</f>
        <v>4.5739000000000002E-2</v>
      </c>
      <c r="T99" s="382">
        <f>'4M - SPS'!T99</f>
        <v>8.8426000000000005E-2</v>
      </c>
      <c r="U99" s="382">
        <f>'4M - SPS'!U99</f>
        <v>8.0951999999999996E-2</v>
      </c>
      <c r="V99" s="382">
        <f>'4M - SPS'!V99</f>
        <v>8.5358000000000003E-2</v>
      </c>
      <c r="W99" s="382">
        <f>'4M - SPS'!W99</f>
        <v>8.6756E-2</v>
      </c>
      <c r="X99" s="382">
        <f>'4M - SPS'!X99</f>
        <v>3.5978999999999997E-2</v>
      </c>
      <c r="Y99" s="382">
        <f>'4M - SPS'!Y99</f>
        <v>3.4793999999999999E-2</v>
      </c>
      <c r="Z99" s="382">
        <f>'4M - SPS'!Z99</f>
        <v>3.4887000000000001E-2</v>
      </c>
      <c r="AA99" s="382">
        <f>'4M - SPS'!AA99</f>
        <v>3.8338999999999998E-2</v>
      </c>
      <c r="AB99" s="382">
        <f>'4M - SPS'!AB99</f>
        <v>3.7275999999999997E-2</v>
      </c>
      <c r="AC99" s="382">
        <f>'4M - SPS'!AC99</f>
        <v>3.8233000000000003E-2</v>
      </c>
      <c r="AD99" s="382">
        <f>'4M - SPS'!AD99</f>
        <v>3.3238999999999998E-2</v>
      </c>
      <c r="AE99" s="382">
        <f>'4M - SPS'!AE99</f>
        <v>4.5739000000000002E-2</v>
      </c>
      <c r="AF99" s="382">
        <f>'4M - SPS'!AF99</f>
        <v>8.8426000000000005E-2</v>
      </c>
      <c r="AG99" s="382">
        <f>'4M - SPS'!AG99</f>
        <v>8.0951999999999996E-2</v>
      </c>
      <c r="AH99" s="382">
        <f>'4M - SPS'!AH99</f>
        <v>8.5358000000000003E-2</v>
      </c>
      <c r="AI99" s="382">
        <f>'4M - SPS'!AI99</f>
        <v>8.6756E-2</v>
      </c>
      <c r="AJ99" s="382">
        <f>'4M - SPS'!AJ99</f>
        <v>3.5978999999999997E-2</v>
      </c>
      <c r="AK99" s="382">
        <f>'4M - SPS'!AK99</f>
        <v>3.4793999999999999E-2</v>
      </c>
      <c r="AL99" s="382">
        <f>'4M - SPS'!AL99</f>
        <v>3.4887000000000001E-2</v>
      </c>
      <c r="AM99" s="382">
        <f>'4M - SPS'!AM99</f>
        <v>3.8338999999999998E-2</v>
      </c>
      <c r="AN99" s="382">
        <f>'4M - SPS'!AN99</f>
        <v>3.7275999999999997E-2</v>
      </c>
      <c r="AO99" s="382">
        <f>'4M - SPS'!AO99</f>
        <v>3.8233000000000003E-2</v>
      </c>
      <c r="AP99" s="382">
        <f>'4M - SPS'!AP99</f>
        <v>3.3238999999999998E-2</v>
      </c>
      <c r="AQ99" s="382">
        <f>'4M - SPS'!AQ99</f>
        <v>4.5739000000000002E-2</v>
      </c>
      <c r="AR99" s="382">
        <f>'4M - SPS'!AR99</f>
        <v>8.8426000000000005E-2</v>
      </c>
      <c r="AS99" s="382">
        <f>'4M - SPS'!AS99</f>
        <v>8.0951999999999996E-2</v>
      </c>
      <c r="AT99" s="382">
        <f>'4M - SPS'!AT99</f>
        <v>8.5358000000000003E-2</v>
      </c>
      <c r="AU99" s="382">
        <f>'4M - SPS'!AU99</f>
        <v>8.6756E-2</v>
      </c>
      <c r="AV99" s="382">
        <f>'4M - SPS'!AV99</f>
        <v>3.5978999999999997E-2</v>
      </c>
      <c r="AW99" s="382">
        <f>'4M - SPS'!AW99</f>
        <v>3.4793999999999999E-2</v>
      </c>
      <c r="AX99" s="382">
        <f>'4M - SPS'!AX99</f>
        <v>3.4887000000000001E-2</v>
      </c>
      <c r="AY99" s="382">
        <f>'4M - SPS'!AY99</f>
        <v>3.8338999999999998E-2</v>
      </c>
      <c r="AZ99" s="382">
        <f>'4M - SPS'!AZ99</f>
        <v>3.7275999999999997E-2</v>
      </c>
      <c r="BA99" s="382">
        <f>'4M - SPS'!BA99</f>
        <v>3.8233000000000003E-2</v>
      </c>
      <c r="BB99" s="382">
        <f>'4M - SPS'!BB99</f>
        <v>3.3238999999999998E-2</v>
      </c>
      <c r="BC99" s="382">
        <f>'4M - SPS'!BC99</f>
        <v>4.5739000000000002E-2</v>
      </c>
      <c r="BD99" s="382">
        <f>'4M - SPS'!BD99</f>
        <v>8.8426000000000005E-2</v>
      </c>
      <c r="BE99" s="382">
        <f>'4M - SPS'!BE99</f>
        <v>8.0951999999999996E-2</v>
      </c>
      <c r="BF99" s="382">
        <f>'4M - SPS'!BF99</f>
        <v>8.5358000000000003E-2</v>
      </c>
      <c r="BG99" s="382">
        <f>'4M - SPS'!BG99</f>
        <v>8.6756E-2</v>
      </c>
      <c r="BH99" s="382">
        <f>'4M - SPS'!BH99</f>
        <v>3.5978999999999997E-2</v>
      </c>
      <c r="BI99" s="382">
        <f>'4M - SPS'!BI99</f>
        <v>3.4793999999999999E-2</v>
      </c>
      <c r="BJ99" s="382">
        <f>'4M - SPS'!BJ99</f>
        <v>3.4887000000000001E-2</v>
      </c>
      <c r="BK99" s="382">
        <f>'4M - SPS'!BK99</f>
        <v>3.8338999999999998E-2</v>
      </c>
      <c r="BL99" s="382">
        <f>'4M - SPS'!BL99</f>
        <v>3.7275999999999997E-2</v>
      </c>
      <c r="BM99" s="382">
        <f>'4M - SPS'!BM99</f>
        <v>3.8233000000000003E-2</v>
      </c>
      <c r="BN99" s="382">
        <f>'4M - SPS'!BN99</f>
        <v>3.3238999999999998E-2</v>
      </c>
      <c r="BO99" s="382">
        <f>'4M - SPS'!BO99</f>
        <v>4.5739000000000002E-2</v>
      </c>
      <c r="BP99" s="382">
        <f>'4M - SPS'!BP99</f>
        <v>8.8426000000000005E-2</v>
      </c>
      <c r="BQ99" s="382">
        <f>'4M - SPS'!BQ99</f>
        <v>8.0951999999999996E-2</v>
      </c>
      <c r="BR99" s="382">
        <f>'4M - SPS'!BR99</f>
        <v>8.5358000000000003E-2</v>
      </c>
      <c r="BS99" s="382">
        <f>'4M - SPS'!BS99</f>
        <v>8.6756E-2</v>
      </c>
      <c r="BT99" s="382">
        <f>'4M - SPS'!BT99</f>
        <v>3.5978999999999997E-2</v>
      </c>
      <c r="BU99" s="382">
        <f>'4M - SPS'!BU99</f>
        <v>3.4793999999999999E-2</v>
      </c>
      <c r="BV99" s="382">
        <f>'4M - SPS'!BV99</f>
        <v>3.4887000000000001E-2</v>
      </c>
      <c r="BW99" s="382">
        <f>'4M - SPS'!BW99</f>
        <v>3.8338999999999998E-2</v>
      </c>
      <c r="BX99" s="382">
        <f>'4M - SPS'!BX99</f>
        <v>3.7275999999999997E-2</v>
      </c>
      <c r="BY99" s="382">
        <f>'4M - SPS'!BY99</f>
        <v>3.8233000000000003E-2</v>
      </c>
      <c r="BZ99" s="382">
        <f>'4M - SPS'!BZ99</f>
        <v>3.3238999999999998E-2</v>
      </c>
      <c r="CA99" s="382">
        <f>'4M - SPS'!CA99</f>
        <v>4.5739000000000002E-2</v>
      </c>
      <c r="CB99" s="382">
        <f>'4M - SPS'!CB99</f>
        <v>8.8426000000000005E-2</v>
      </c>
      <c r="CC99" s="382">
        <f>'4M - SPS'!CC99</f>
        <v>8.0951999999999996E-2</v>
      </c>
      <c r="CD99" s="382">
        <f>'4M - SPS'!CD99</f>
        <v>8.5358000000000003E-2</v>
      </c>
      <c r="CE99" s="382">
        <f>'4M - SPS'!CE99</f>
        <v>8.6756E-2</v>
      </c>
      <c r="CF99" s="382">
        <f>'4M - SPS'!CF99</f>
        <v>3.5978999999999997E-2</v>
      </c>
      <c r="CG99" s="382">
        <f>'4M - SPS'!CG99</f>
        <v>3.4793999999999999E-2</v>
      </c>
      <c r="CH99" s="383">
        <f>'4M - SPS'!CH99</f>
        <v>3.4887000000000001E-2</v>
      </c>
    </row>
    <row r="100" spans="1:86" x14ac:dyDescent="0.3">
      <c r="A100" s="579"/>
      <c r="B100" s="11" t="str">
        <f t="shared" si="81"/>
        <v>Lighting</v>
      </c>
      <c r="C100" s="381">
        <f>'4M - SPS'!C100</f>
        <v>3.0348E-2</v>
      </c>
      <c r="D100" s="381">
        <f>'4M - SPS'!D100</f>
        <v>2.9642000000000002E-2</v>
      </c>
      <c r="E100" s="381">
        <f>'4M - SPS'!E100</f>
        <v>3.0255000000000001E-2</v>
      </c>
      <c r="F100" s="382">
        <f>'4M - SPS'!F100</f>
        <v>3.7511000000000003E-2</v>
      </c>
      <c r="G100" s="382">
        <f>'4M - SPS'!G100</f>
        <v>3.9602999999999999E-2</v>
      </c>
      <c r="H100" s="382">
        <f>'4M - SPS'!H100</f>
        <v>7.2403999999999996E-2</v>
      </c>
      <c r="I100" s="382">
        <f>'4M - SPS'!I100</f>
        <v>6.9433999999999996E-2</v>
      </c>
      <c r="J100" s="382">
        <f>'4M - SPS'!J100</f>
        <v>7.1117E-2</v>
      </c>
      <c r="K100" s="382">
        <f>'4M - SPS'!K100</f>
        <v>6.7096000000000003E-2</v>
      </c>
      <c r="L100" s="382">
        <f>'4M - SPS'!L100</f>
        <v>3.8461000000000002E-2</v>
      </c>
      <c r="M100" s="382">
        <f>'4M - SPS'!M100</f>
        <v>3.7866999999999998E-2</v>
      </c>
      <c r="N100" s="382">
        <f>'4M - SPS'!N100</f>
        <v>3.2252999999999997E-2</v>
      </c>
      <c r="O100" s="382">
        <f>'4M - SPS'!O100</f>
        <v>3.4349999999999999E-2</v>
      </c>
      <c r="P100" s="382">
        <f>'4M - SPS'!P100</f>
        <v>3.4615E-2</v>
      </c>
      <c r="Q100" s="382">
        <f>'4M - SPS'!Q100</f>
        <v>3.5556999999999998E-2</v>
      </c>
      <c r="R100" s="382">
        <f>'4M - SPS'!R100</f>
        <v>3.7511000000000003E-2</v>
      </c>
      <c r="S100" s="382">
        <f>'4M - SPS'!S100</f>
        <v>3.9602999999999999E-2</v>
      </c>
      <c r="T100" s="382">
        <f>'4M - SPS'!T100</f>
        <v>7.2403999999999996E-2</v>
      </c>
      <c r="U100" s="382">
        <f>'4M - SPS'!U100</f>
        <v>6.9433999999999996E-2</v>
      </c>
      <c r="V100" s="382">
        <f>'4M - SPS'!V100</f>
        <v>7.1117E-2</v>
      </c>
      <c r="W100" s="382">
        <f>'4M - SPS'!W100</f>
        <v>6.7096000000000003E-2</v>
      </c>
      <c r="X100" s="382">
        <f>'4M - SPS'!X100</f>
        <v>3.8461000000000002E-2</v>
      </c>
      <c r="Y100" s="382">
        <f>'4M - SPS'!Y100</f>
        <v>3.7866999999999998E-2</v>
      </c>
      <c r="Z100" s="382">
        <f>'4M - SPS'!Z100</f>
        <v>3.2252999999999997E-2</v>
      </c>
      <c r="AA100" s="382">
        <f>'4M - SPS'!AA100</f>
        <v>3.4349999999999999E-2</v>
      </c>
      <c r="AB100" s="382">
        <f>'4M - SPS'!AB100</f>
        <v>3.4615E-2</v>
      </c>
      <c r="AC100" s="382">
        <f>'4M - SPS'!AC100</f>
        <v>3.5556999999999998E-2</v>
      </c>
      <c r="AD100" s="382">
        <f>'4M - SPS'!AD100</f>
        <v>3.7511000000000003E-2</v>
      </c>
      <c r="AE100" s="382">
        <f>'4M - SPS'!AE100</f>
        <v>3.9602999999999999E-2</v>
      </c>
      <c r="AF100" s="382">
        <f>'4M - SPS'!AF100</f>
        <v>7.2403999999999996E-2</v>
      </c>
      <c r="AG100" s="382">
        <f>'4M - SPS'!AG100</f>
        <v>6.9433999999999996E-2</v>
      </c>
      <c r="AH100" s="382">
        <f>'4M - SPS'!AH100</f>
        <v>7.1117E-2</v>
      </c>
      <c r="AI100" s="382">
        <f>'4M - SPS'!AI100</f>
        <v>6.7096000000000003E-2</v>
      </c>
      <c r="AJ100" s="382">
        <f>'4M - SPS'!AJ100</f>
        <v>3.8461000000000002E-2</v>
      </c>
      <c r="AK100" s="382">
        <f>'4M - SPS'!AK100</f>
        <v>3.7866999999999998E-2</v>
      </c>
      <c r="AL100" s="382">
        <f>'4M - SPS'!AL100</f>
        <v>3.2252999999999997E-2</v>
      </c>
      <c r="AM100" s="382">
        <f>'4M - SPS'!AM100</f>
        <v>3.4349999999999999E-2</v>
      </c>
      <c r="AN100" s="382">
        <f>'4M - SPS'!AN100</f>
        <v>3.4615E-2</v>
      </c>
      <c r="AO100" s="382">
        <f>'4M - SPS'!AO100</f>
        <v>3.5556999999999998E-2</v>
      </c>
      <c r="AP100" s="382">
        <f>'4M - SPS'!AP100</f>
        <v>3.7511000000000003E-2</v>
      </c>
      <c r="AQ100" s="382">
        <f>'4M - SPS'!AQ100</f>
        <v>3.9602999999999999E-2</v>
      </c>
      <c r="AR100" s="382">
        <f>'4M - SPS'!AR100</f>
        <v>7.2403999999999996E-2</v>
      </c>
      <c r="AS100" s="382">
        <f>'4M - SPS'!AS100</f>
        <v>6.9433999999999996E-2</v>
      </c>
      <c r="AT100" s="382">
        <f>'4M - SPS'!AT100</f>
        <v>7.1117E-2</v>
      </c>
      <c r="AU100" s="382">
        <f>'4M - SPS'!AU100</f>
        <v>6.7096000000000003E-2</v>
      </c>
      <c r="AV100" s="382">
        <f>'4M - SPS'!AV100</f>
        <v>3.8461000000000002E-2</v>
      </c>
      <c r="AW100" s="382">
        <f>'4M - SPS'!AW100</f>
        <v>3.7866999999999998E-2</v>
      </c>
      <c r="AX100" s="382">
        <f>'4M - SPS'!AX100</f>
        <v>3.2252999999999997E-2</v>
      </c>
      <c r="AY100" s="382">
        <f>'4M - SPS'!AY100</f>
        <v>3.4349999999999999E-2</v>
      </c>
      <c r="AZ100" s="382">
        <f>'4M - SPS'!AZ100</f>
        <v>3.4615E-2</v>
      </c>
      <c r="BA100" s="382">
        <f>'4M - SPS'!BA100</f>
        <v>3.5556999999999998E-2</v>
      </c>
      <c r="BB100" s="382">
        <f>'4M - SPS'!BB100</f>
        <v>3.7511000000000003E-2</v>
      </c>
      <c r="BC100" s="382">
        <f>'4M - SPS'!BC100</f>
        <v>3.9602999999999999E-2</v>
      </c>
      <c r="BD100" s="382">
        <f>'4M - SPS'!BD100</f>
        <v>7.2403999999999996E-2</v>
      </c>
      <c r="BE100" s="382">
        <f>'4M - SPS'!BE100</f>
        <v>6.9433999999999996E-2</v>
      </c>
      <c r="BF100" s="382">
        <f>'4M - SPS'!BF100</f>
        <v>7.1117E-2</v>
      </c>
      <c r="BG100" s="382">
        <f>'4M - SPS'!BG100</f>
        <v>6.7096000000000003E-2</v>
      </c>
      <c r="BH100" s="382">
        <f>'4M - SPS'!BH100</f>
        <v>3.8461000000000002E-2</v>
      </c>
      <c r="BI100" s="382">
        <f>'4M - SPS'!BI100</f>
        <v>3.7866999999999998E-2</v>
      </c>
      <c r="BJ100" s="382">
        <f>'4M - SPS'!BJ100</f>
        <v>3.2252999999999997E-2</v>
      </c>
      <c r="BK100" s="382">
        <f>'4M - SPS'!BK100</f>
        <v>3.4349999999999999E-2</v>
      </c>
      <c r="BL100" s="382">
        <f>'4M - SPS'!BL100</f>
        <v>3.4615E-2</v>
      </c>
      <c r="BM100" s="382">
        <f>'4M - SPS'!BM100</f>
        <v>3.5556999999999998E-2</v>
      </c>
      <c r="BN100" s="382">
        <f>'4M - SPS'!BN100</f>
        <v>3.7511000000000003E-2</v>
      </c>
      <c r="BO100" s="382">
        <f>'4M - SPS'!BO100</f>
        <v>3.9602999999999999E-2</v>
      </c>
      <c r="BP100" s="382">
        <f>'4M - SPS'!BP100</f>
        <v>7.2403999999999996E-2</v>
      </c>
      <c r="BQ100" s="382">
        <f>'4M - SPS'!BQ100</f>
        <v>6.9433999999999996E-2</v>
      </c>
      <c r="BR100" s="382">
        <f>'4M - SPS'!BR100</f>
        <v>7.1117E-2</v>
      </c>
      <c r="BS100" s="382">
        <f>'4M - SPS'!BS100</f>
        <v>6.7096000000000003E-2</v>
      </c>
      <c r="BT100" s="382">
        <f>'4M - SPS'!BT100</f>
        <v>3.8461000000000002E-2</v>
      </c>
      <c r="BU100" s="382">
        <f>'4M - SPS'!BU100</f>
        <v>3.7866999999999998E-2</v>
      </c>
      <c r="BV100" s="382">
        <f>'4M - SPS'!BV100</f>
        <v>3.2252999999999997E-2</v>
      </c>
      <c r="BW100" s="382">
        <f>'4M - SPS'!BW100</f>
        <v>3.4349999999999999E-2</v>
      </c>
      <c r="BX100" s="382">
        <f>'4M - SPS'!BX100</f>
        <v>3.4615E-2</v>
      </c>
      <c r="BY100" s="382">
        <f>'4M - SPS'!BY100</f>
        <v>3.5556999999999998E-2</v>
      </c>
      <c r="BZ100" s="382">
        <f>'4M - SPS'!BZ100</f>
        <v>3.7511000000000003E-2</v>
      </c>
      <c r="CA100" s="382">
        <f>'4M - SPS'!CA100</f>
        <v>3.9602999999999999E-2</v>
      </c>
      <c r="CB100" s="382">
        <f>'4M - SPS'!CB100</f>
        <v>7.2403999999999996E-2</v>
      </c>
      <c r="CC100" s="382">
        <f>'4M - SPS'!CC100</f>
        <v>6.9433999999999996E-2</v>
      </c>
      <c r="CD100" s="382">
        <f>'4M - SPS'!CD100</f>
        <v>7.1117E-2</v>
      </c>
      <c r="CE100" s="382">
        <f>'4M - SPS'!CE100</f>
        <v>6.7096000000000003E-2</v>
      </c>
      <c r="CF100" s="382">
        <f>'4M - SPS'!CF100</f>
        <v>3.8461000000000002E-2</v>
      </c>
      <c r="CG100" s="382">
        <f>'4M - SPS'!CG100</f>
        <v>3.7866999999999998E-2</v>
      </c>
      <c r="CH100" s="383">
        <f>'4M - SPS'!CH100</f>
        <v>3.2252999999999997E-2</v>
      </c>
    </row>
    <row r="101" spans="1:86" x14ac:dyDescent="0.3">
      <c r="A101" s="579"/>
      <c r="B101" s="11" t="str">
        <f t="shared" si="81"/>
        <v>Miscellaneous</v>
      </c>
      <c r="C101" s="381">
        <f>'4M - SPS'!C101</f>
        <v>2.9367000000000001E-2</v>
      </c>
      <c r="D101" s="381">
        <f>'4M - SPS'!D101</f>
        <v>2.8156E-2</v>
      </c>
      <c r="E101" s="381">
        <f>'4M - SPS'!E101</f>
        <v>2.9522E-2</v>
      </c>
      <c r="F101" s="382">
        <f>'4M - SPS'!F101</f>
        <v>3.4296E-2</v>
      </c>
      <c r="G101" s="382">
        <f>'4M - SPS'!G101</f>
        <v>3.6755000000000003E-2</v>
      </c>
      <c r="H101" s="382">
        <f>'4M - SPS'!H101</f>
        <v>6.7155999999999993E-2</v>
      </c>
      <c r="I101" s="382">
        <f>'4M - SPS'!I101</f>
        <v>6.5257999999999997E-2</v>
      </c>
      <c r="J101" s="382">
        <f>'4M - SPS'!J101</f>
        <v>6.6148999999999999E-2</v>
      </c>
      <c r="K101" s="382">
        <f>'4M - SPS'!K101</f>
        <v>6.4668000000000003E-2</v>
      </c>
      <c r="L101" s="382">
        <f>'4M - SPS'!L101</f>
        <v>3.5714999999999997E-2</v>
      </c>
      <c r="M101" s="382">
        <f>'4M - SPS'!M101</f>
        <v>3.5963000000000002E-2</v>
      </c>
      <c r="N101" s="382">
        <f>'4M - SPS'!N101</f>
        <v>3.1724000000000002E-2</v>
      </c>
      <c r="O101" s="382">
        <f>'4M - SPS'!O101</f>
        <v>3.2612000000000002E-2</v>
      </c>
      <c r="P101" s="382">
        <f>'4M - SPS'!P101</f>
        <v>3.3308999999999998E-2</v>
      </c>
      <c r="Q101" s="382">
        <f>'4M - SPS'!Q101</f>
        <v>3.3845E-2</v>
      </c>
      <c r="R101" s="382">
        <f>'4M - SPS'!R101</f>
        <v>3.4296E-2</v>
      </c>
      <c r="S101" s="382">
        <f>'4M - SPS'!S101</f>
        <v>3.6755000000000003E-2</v>
      </c>
      <c r="T101" s="382">
        <f>'4M - SPS'!T101</f>
        <v>6.7155999999999993E-2</v>
      </c>
      <c r="U101" s="382">
        <f>'4M - SPS'!U101</f>
        <v>6.5257999999999997E-2</v>
      </c>
      <c r="V101" s="382">
        <f>'4M - SPS'!V101</f>
        <v>6.6148999999999999E-2</v>
      </c>
      <c r="W101" s="382">
        <f>'4M - SPS'!W101</f>
        <v>6.4668000000000003E-2</v>
      </c>
      <c r="X101" s="382">
        <f>'4M - SPS'!X101</f>
        <v>3.5714999999999997E-2</v>
      </c>
      <c r="Y101" s="382">
        <f>'4M - SPS'!Y101</f>
        <v>3.5963000000000002E-2</v>
      </c>
      <c r="Z101" s="382">
        <f>'4M - SPS'!Z101</f>
        <v>3.1724000000000002E-2</v>
      </c>
      <c r="AA101" s="382">
        <f>'4M - SPS'!AA101</f>
        <v>3.2612000000000002E-2</v>
      </c>
      <c r="AB101" s="382">
        <f>'4M - SPS'!AB101</f>
        <v>3.3308999999999998E-2</v>
      </c>
      <c r="AC101" s="382">
        <f>'4M - SPS'!AC101</f>
        <v>3.3845E-2</v>
      </c>
      <c r="AD101" s="382">
        <f>'4M - SPS'!AD101</f>
        <v>3.4296E-2</v>
      </c>
      <c r="AE101" s="382">
        <f>'4M - SPS'!AE101</f>
        <v>3.6755000000000003E-2</v>
      </c>
      <c r="AF101" s="382">
        <f>'4M - SPS'!AF101</f>
        <v>6.7155999999999993E-2</v>
      </c>
      <c r="AG101" s="382">
        <f>'4M - SPS'!AG101</f>
        <v>6.5257999999999997E-2</v>
      </c>
      <c r="AH101" s="382">
        <f>'4M - SPS'!AH101</f>
        <v>6.6148999999999999E-2</v>
      </c>
      <c r="AI101" s="382">
        <f>'4M - SPS'!AI101</f>
        <v>6.4668000000000003E-2</v>
      </c>
      <c r="AJ101" s="382">
        <f>'4M - SPS'!AJ101</f>
        <v>3.5714999999999997E-2</v>
      </c>
      <c r="AK101" s="382">
        <f>'4M - SPS'!AK101</f>
        <v>3.5963000000000002E-2</v>
      </c>
      <c r="AL101" s="382">
        <f>'4M - SPS'!AL101</f>
        <v>3.1724000000000002E-2</v>
      </c>
      <c r="AM101" s="382">
        <f>'4M - SPS'!AM101</f>
        <v>3.2612000000000002E-2</v>
      </c>
      <c r="AN101" s="382">
        <f>'4M - SPS'!AN101</f>
        <v>3.3308999999999998E-2</v>
      </c>
      <c r="AO101" s="382">
        <f>'4M - SPS'!AO101</f>
        <v>3.3845E-2</v>
      </c>
      <c r="AP101" s="382">
        <f>'4M - SPS'!AP101</f>
        <v>3.4296E-2</v>
      </c>
      <c r="AQ101" s="382">
        <f>'4M - SPS'!AQ101</f>
        <v>3.6755000000000003E-2</v>
      </c>
      <c r="AR101" s="382">
        <f>'4M - SPS'!AR101</f>
        <v>6.7155999999999993E-2</v>
      </c>
      <c r="AS101" s="382">
        <f>'4M - SPS'!AS101</f>
        <v>6.5257999999999997E-2</v>
      </c>
      <c r="AT101" s="382">
        <f>'4M - SPS'!AT101</f>
        <v>6.6148999999999999E-2</v>
      </c>
      <c r="AU101" s="382">
        <f>'4M - SPS'!AU101</f>
        <v>6.4668000000000003E-2</v>
      </c>
      <c r="AV101" s="382">
        <f>'4M - SPS'!AV101</f>
        <v>3.5714999999999997E-2</v>
      </c>
      <c r="AW101" s="382">
        <f>'4M - SPS'!AW101</f>
        <v>3.5963000000000002E-2</v>
      </c>
      <c r="AX101" s="382">
        <f>'4M - SPS'!AX101</f>
        <v>3.1724000000000002E-2</v>
      </c>
      <c r="AY101" s="382">
        <f>'4M - SPS'!AY101</f>
        <v>3.2612000000000002E-2</v>
      </c>
      <c r="AZ101" s="382">
        <f>'4M - SPS'!AZ101</f>
        <v>3.3308999999999998E-2</v>
      </c>
      <c r="BA101" s="382">
        <f>'4M - SPS'!BA101</f>
        <v>3.3845E-2</v>
      </c>
      <c r="BB101" s="382">
        <f>'4M - SPS'!BB101</f>
        <v>3.4296E-2</v>
      </c>
      <c r="BC101" s="382">
        <f>'4M - SPS'!BC101</f>
        <v>3.6755000000000003E-2</v>
      </c>
      <c r="BD101" s="382">
        <f>'4M - SPS'!BD101</f>
        <v>6.7155999999999993E-2</v>
      </c>
      <c r="BE101" s="382">
        <f>'4M - SPS'!BE101</f>
        <v>6.5257999999999997E-2</v>
      </c>
      <c r="BF101" s="382">
        <f>'4M - SPS'!BF101</f>
        <v>6.6148999999999999E-2</v>
      </c>
      <c r="BG101" s="382">
        <f>'4M - SPS'!BG101</f>
        <v>6.4668000000000003E-2</v>
      </c>
      <c r="BH101" s="382">
        <f>'4M - SPS'!BH101</f>
        <v>3.5714999999999997E-2</v>
      </c>
      <c r="BI101" s="382">
        <f>'4M - SPS'!BI101</f>
        <v>3.5963000000000002E-2</v>
      </c>
      <c r="BJ101" s="382">
        <f>'4M - SPS'!BJ101</f>
        <v>3.1724000000000002E-2</v>
      </c>
      <c r="BK101" s="382">
        <f>'4M - SPS'!BK101</f>
        <v>3.2612000000000002E-2</v>
      </c>
      <c r="BL101" s="382">
        <f>'4M - SPS'!BL101</f>
        <v>3.3308999999999998E-2</v>
      </c>
      <c r="BM101" s="382">
        <f>'4M - SPS'!BM101</f>
        <v>3.3845E-2</v>
      </c>
      <c r="BN101" s="382">
        <f>'4M - SPS'!BN101</f>
        <v>3.4296E-2</v>
      </c>
      <c r="BO101" s="382">
        <f>'4M - SPS'!BO101</f>
        <v>3.6755000000000003E-2</v>
      </c>
      <c r="BP101" s="382">
        <f>'4M - SPS'!BP101</f>
        <v>6.7155999999999993E-2</v>
      </c>
      <c r="BQ101" s="382">
        <f>'4M - SPS'!BQ101</f>
        <v>6.5257999999999997E-2</v>
      </c>
      <c r="BR101" s="382">
        <f>'4M - SPS'!BR101</f>
        <v>6.6148999999999999E-2</v>
      </c>
      <c r="BS101" s="382">
        <f>'4M - SPS'!BS101</f>
        <v>6.4668000000000003E-2</v>
      </c>
      <c r="BT101" s="382">
        <f>'4M - SPS'!BT101</f>
        <v>3.5714999999999997E-2</v>
      </c>
      <c r="BU101" s="382">
        <f>'4M - SPS'!BU101</f>
        <v>3.5963000000000002E-2</v>
      </c>
      <c r="BV101" s="382">
        <f>'4M - SPS'!BV101</f>
        <v>3.1724000000000002E-2</v>
      </c>
      <c r="BW101" s="382">
        <f>'4M - SPS'!BW101</f>
        <v>3.2612000000000002E-2</v>
      </c>
      <c r="BX101" s="382">
        <f>'4M - SPS'!BX101</f>
        <v>3.3308999999999998E-2</v>
      </c>
      <c r="BY101" s="382">
        <f>'4M - SPS'!BY101</f>
        <v>3.3845E-2</v>
      </c>
      <c r="BZ101" s="382">
        <f>'4M - SPS'!BZ101</f>
        <v>3.4296E-2</v>
      </c>
      <c r="CA101" s="382">
        <f>'4M - SPS'!CA101</f>
        <v>3.6755000000000003E-2</v>
      </c>
      <c r="CB101" s="382">
        <f>'4M - SPS'!CB101</f>
        <v>6.7155999999999993E-2</v>
      </c>
      <c r="CC101" s="382">
        <f>'4M - SPS'!CC101</f>
        <v>6.5257999999999997E-2</v>
      </c>
      <c r="CD101" s="382">
        <f>'4M - SPS'!CD101</f>
        <v>6.6148999999999999E-2</v>
      </c>
      <c r="CE101" s="382">
        <f>'4M - SPS'!CE101</f>
        <v>6.4668000000000003E-2</v>
      </c>
      <c r="CF101" s="382">
        <f>'4M - SPS'!CF101</f>
        <v>3.5714999999999997E-2</v>
      </c>
      <c r="CG101" s="382">
        <f>'4M - SPS'!CG101</f>
        <v>3.5963000000000002E-2</v>
      </c>
      <c r="CH101" s="383">
        <f>'4M - SPS'!CH101</f>
        <v>3.1724000000000002E-2</v>
      </c>
    </row>
    <row r="102" spans="1:86" x14ac:dyDescent="0.3">
      <c r="A102" s="579"/>
      <c r="B102" s="11" t="str">
        <f t="shared" si="81"/>
        <v>Motors</v>
      </c>
      <c r="C102" s="381">
        <f>'4M - SPS'!C102</f>
        <v>2.9367000000000001E-2</v>
      </c>
      <c r="D102" s="381">
        <f>'4M - SPS'!D102</f>
        <v>2.8156E-2</v>
      </c>
      <c r="E102" s="381">
        <f>'4M - SPS'!E102</f>
        <v>2.9522E-2</v>
      </c>
      <c r="F102" s="382">
        <f>'4M - SPS'!F102</f>
        <v>3.4296E-2</v>
      </c>
      <c r="G102" s="382">
        <f>'4M - SPS'!G102</f>
        <v>3.6755000000000003E-2</v>
      </c>
      <c r="H102" s="382">
        <f>'4M - SPS'!H102</f>
        <v>6.7155999999999993E-2</v>
      </c>
      <c r="I102" s="382">
        <f>'4M - SPS'!I102</f>
        <v>6.5257999999999997E-2</v>
      </c>
      <c r="J102" s="382">
        <f>'4M - SPS'!J102</f>
        <v>6.6148999999999999E-2</v>
      </c>
      <c r="K102" s="382">
        <f>'4M - SPS'!K102</f>
        <v>6.4668000000000003E-2</v>
      </c>
      <c r="L102" s="382">
        <f>'4M - SPS'!L102</f>
        <v>3.5714999999999997E-2</v>
      </c>
      <c r="M102" s="382">
        <f>'4M - SPS'!M102</f>
        <v>3.5963000000000002E-2</v>
      </c>
      <c r="N102" s="382">
        <f>'4M - SPS'!N102</f>
        <v>3.1724000000000002E-2</v>
      </c>
      <c r="O102" s="382">
        <f>'4M - SPS'!O102</f>
        <v>3.2612000000000002E-2</v>
      </c>
      <c r="P102" s="382">
        <f>'4M - SPS'!P102</f>
        <v>3.3308999999999998E-2</v>
      </c>
      <c r="Q102" s="382">
        <f>'4M - SPS'!Q102</f>
        <v>3.3845E-2</v>
      </c>
      <c r="R102" s="382">
        <f>'4M - SPS'!R102</f>
        <v>3.4296E-2</v>
      </c>
      <c r="S102" s="382">
        <f>'4M - SPS'!S102</f>
        <v>3.6755000000000003E-2</v>
      </c>
      <c r="T102" s="382">
        <f>'4M - SPS'!T102</f>
        <v>6.7155999999999993E-2</v>
      </c>
      <c r="U102" s="382">
        <f>'4M - SPS'!U102</f>
        <v>6.5257999999999997E-2</v>
      </c>
      <c r="V102" s="382">
        <f>'4M - SPS'!V102</f>
        <v>6.6148999999999999E-2</v>
      </c>
      <c r="W102" s="382">
        <f>'4M - SPS'!W102</f>
        <v>6.4668000000000003E-2</v>
      </c>
      <c r="X102" s="382">
        <f>'4M - SPS'!X102</f>
        <v>3.5714999999999997E-2</v>
      </c>
      <c r="Y102" s="382">
        <f>'4M - SPS'!Y102</f>
        <v>3.5963000000000002E-2</v>
      </c>
      <c r="Z102" s="382">
        <f>'4M - SPS'!Z102</f>
        <v>3.1724000000000002E-2</v>
      </c>
      <c r="AA102" s="382">
        <f>'4M - SPS'!AA102</f>
        <v>3.2612000000000002E-2</v>
      </c>
      <c r="AB102" s="382">
        <f>'4M - SPS'!AB102</f>
        <v>3.3308999999999998E-2</v>
      </c>
      <c r="AC102" s="382">
        <f>'4M - SPS'!AC102</f>
        <v>3.3845E-2</v>
      </c>
      <c r="AD102" s="382">
        <f>'4M - SPS'!AD102</f>
        <v>3.4296E-2</v>
      </c>
      <c r="AE102" s="382">
        <f>'4M - SPS'!AE102</f>
        <v>3.6755000000000003E-2</v>
      </c>
      <c r="AF102" s="382">
        <f>'4M - SPS'!AF102</f>
        <v>6.7155999999999993E-2</v>
      </c>
      <c r="AG102" s="382">
        <f>'4M - SPS'!AG102</f>
        <v>6.5257999999999997E-2</v>
      </c>
      <c r="AH102" s="382">
        <f>'4M - SPS'!AH102</f>
        <v>6.6148999999999999E-2</v>
      </c>
      <c r="AI102" s="382">
        <f>'4M - SPS'!AI102</f>
        <v>6.4668000000000003E-2</v>
      </c>
      <c r="AJ102" s="382">
        <f>'4M - SPS'!AJ102</f>
        <v>3.5714999999999997E-2</v>
      </c>
      <c r="AK102" s="382">
        <f>'4M - SPS'!AK102</f>
        <v>3.5963000000000002E-2</v>
      </c>
      <c r="AL102" s="382">
        <f>'4M - SPS'!AL102</f>
        <v>3.1724000000000002E-2</v>
      </c>
      <c r="AM102" s="382">
        <f>'4M - SPS'!AM102</f>
        <v>3.2612000000000002E-2</v>
      </c>
      <c r="AN102" s="382">
        <f>'4M - SPS'!AN102</f>
        <v>3.3308999999999998E-2</v>
      </c>
      <c r="AO102" s="382">
        <f>'4M - SPS'!AO102</f>
        <v>3.3845E-2</v>
      </c>
      <c r="AP102" s="382">
        <f>'4M - SPS'!AP102</f>
        <v>3.4296E-2</v>
      </c>
      <c r="AQ102" s="382">
        <f>'4M - SPS'!AQ102</f>
        <v>3.6755000000000003E-2</v>
      </c>
      <c r="AR102" s="382">
        <f>'4M - SPS'!AR102</f>
        <v>6.7155999999999993E-2</v>
      </c>
      <c r="AS102" s="382">
        <f>'4M - SPS'!AS102</f>
        <v>6.5257999999999997E-2</v>
      </c>
      <c r="AT102" s="382">
        <f>'4M - SPS'!AT102</f>
        <v>6.6148999999999999E-2</v>
      </c>
      <c r="AU102" s="382">
        <f>'4M - SPS'!AU102</f>
        <v>6.4668000000000003E-2</v>
      </c>
      <c r="AV102" s="382">
        <f>'4M - SPS'!AV102</f>
        <v>3.5714999999999997E-2</v>
      </c>
      <c r="AW102" s="382">
        <f>'4M - SPS'!AW102</f>
        <v>3.5963000000000002E-2</v>
      </c>
      <c r="AX102" s="382">
        <f>'4M - SPS'!AX102</f>
        <v>3.1724000000000002E-2</v>
      </c>
      <c r="AY102" s="382">
        <f>'4M - SPS'!AY102</f>
        <v>3.2612000000000002E-2</v>
      </c>
      <c r="AZ102" s="382">
        <f>'4M - SPS'!AZ102</f>
        <v>3.3308999999999998E-2</v>
      </c>
      <c r="BA102" s="382">
        <f>'4M - SPS'!BA102</f>
        <v>3.3845E-2</v>
      </c>
      <c r="BB102" s="382">
        <f>'4M - SPS'!BB102</f>
        <v>3.4296E-2</v>
      </c>
      <c r="BC102" s="382">
        <f>'4M - SPS'!BC102</f>
        <v>3.6755000000000003E-2</v>
      </c>
      <c r="BD102" s="382">
        <f>'4M - SPS'!BD102</f>
        <v>6.7155999999999993E-2</v>
      </c>
      <c r="BE102" s="382">
        <f>'4M - SPS'!BE102</f>
        <v>6.5257999999999997E-2</v>
      </c>
      <c r="BF102" s="382">
        <f>'4M - SPS'!BF102</f>
        <v>6.6148999999999999E-2</v>
      </c>
      <c r="BG102" s="382">
        <f>'4M - SPS'!BG102</f>
        <v>6.4668000000000003E-2</v>
      </c>
      <c r="BH102" s="382">
        <f>'4M - SPS'!BH102</f>
        <v>3.5714999999999997E-2</v>
      </c>
      <c r="BI102" s="382">
        <f>'4M - SPS'!BI102</f>
        <v>3.5963000000000002E-2</v>
      </c>
      <c r="BJ102" s="382">
        <f>'4M - SPS'!BJ102</f>
        <v>3.1724000000000002E-2</v>
      </c>
      <c r="BK102" s="382">
        <f>'4M - SPS'!BK102</f>
        <v>3.2612000000000002E-2</v>
      </c>
      <c r="BL102" s="382">
        <f>'4M - SPS'!BL102</f>
        <v>3.3308999999999998E-2</v>
      </c>
      <c r="BM102" s="382">
        <f>'4M - SPS'!BM102</f>
        <v>3.3845E-2</v>
      </c>
      <c r="BN102" s="382">
        <f>'4M - SPS'!BN102</f>
        <v>3.4296E-2</v>
      </c>
      <c r="BO102" s="382">
        <f>'4M - SPS'!BO102</f>
        <v>3.6755000000000003E-2</v>
      </c>
      <c r="BP102" s="382">
        <f>'4M - SPS'!BP102</f>
        <v>6.7155999999999993E-2</v>
      </c>
      <c r="BQ102" s="382">
        <f>'4M - SPS'!BQ102</f>
        <v>6.5257999999999997E-2</v>
      </c>
      <c r="BR102" s="382">
        <f>'4M - SPS'!BR102</f>
        <v>6.6148999999999999E-2</v>
      </c>
      <c r="BS102" s="382">
        <f>'4M - SPS'!BS102</f>
        <v>6.4668000000000003E-2</v>
      </c>
      <c r="BT102" s="382">
        <f>'4M - SPS'!BT102</f>
        <v>3.5714999999999997E-2</v>
      </c>
      <c r="BU102" s="382">
        <f>'4M - SPS'!BU102</f>
        <v>3.5963000000000002E-2</v>
      </c>
      <c r="BV102" s="382">
        <f>'4M - SPS'!BV102</f>
        <v>3.1724000000000002E-2</v>
      </c>
      <c r="BW102" s="382">
        <f>'4M - SPS'!BW102</f>
        <v>3.2612000000000002E-2</v>
      </c>
      <c r="BX102" s="382">
        <f>'4M - SPS'!BX102</f>
        <v>3.3308999999999998E-2</v>
      </c>
      <c r="BY102" s="382">
        <f>'4M - SPS'!BY102</f>
        <v>3.3845E-2</v>
      </c>
      <c r="BZ102" s="382">
        <f>'4M - SPS'!BZ102</f>
        <v>3.4296E-2</v>
      </c>
      <c r="CA102" s="382">
        <f>'4M - SPS'!CA102</f>
        <v>3.6755000000000003E-2</v>
      </c>
      <c r="CB102" s="382">
        <f>'4M - SPS'!CB102</f>
        <v>6.7155999999999993E-2</v>
      </c>
      <c r="CC102" s="382">
        <f>'4M - SPS'!CC102</f>
        <v>6.5257999999999997E-2</v>
      </c>
      <c r="CD102" s="382">
        <f>'4M - SPS'!CD102</f>
        <v>6.6148999999999999E-2</v>
      </c>
      <c r="CE102" s="382">
        <f>'4M - SPS'!CE102</f>
        <v>6.4668000000000003E-2</v>
      </c>
      <c r="CF102" s="382">
        <f>'4M - SPS'!CF102</f>
        <v>3.5714999999999997E-2</v>
      </c>
      <c r="CG102" s="382">
        <f>'4M - SPS'!CG102</f>
        <v>3.5963000000000002E-2</v>
      </c>
      <c r="CH102" s="383">
        <f>'4M - SPS'!CH102</f>
        <v>3.1724000000000002E-2</v>
      </c>
    </row>
    <row r="103" spans="1:86" x14ac:dyDescent="0.3">
      <c r="A103" s="579"/>
      <c r="B103" s="11" t="str">
        <f t="shared" si="81"/>
        <v>Process</v>
      </c>
      <c r="C103" s="381">
        <f>'4M - SPS'!C103</f>
        <v>2.9367000000000001E-2</v>
      </c>
      <c r="D103" s="381">
        <f>'4M - SPS'!D103</f>
        <v>2.8156E-2</v>
      </c>
      <c r="E103" s="381">
        <f>'4M - SPS'!E103</f>
        <v>2.9522E-2</v>
      </c>
      <c r="F103" s="382">
        <f>'4M - SPS'!F103</f>
        <v>3.4296E-2</v>
      </c>
      <c r="G103" s="382">
        <f>'4M - SPS'!G103</f>
        <v>3.6755000000000003E-2</v>
      </c>
      <c r="H103" s="382">
        <f>'4M - SPS'!H103</f>
        <v>6.7155999999999993E-2</v>
      </c>
      <c r="I103" s="382">
        <f>'4M - SPS'!I103</f>
        <v>6.5257999999999997E-2</v>
      </c>
      <c r="J103" s="382">
        <f>'4M - SPS'!J103</f>
        <v>6.6148999999999999E-2</v>
      </c>
      <c r="K103" s="382">
        <f>'4M - SPS'!K103</f>
        <v>6.4668000000000003E-2</v>
      </c>
      <c r="L103" s="382">
        <f>'4M - SPS'!L103</f>
        <v>3.5714999999999997E-2</v>
      </c>
      <c r="M103" s="382">
        <f>'4M - SPS'!M103</f>
        <v>3.5963000000000002E-2</v>
      </c>
      <c r="N103" s="382">
        <f>'4M - SPS'!N103</f>
        <v>3.1724000000000002E-2</v>
      </c>
      <c r="O103" s="382">
        <f>'4M - SPS'!O103</f>
        <v>3.2612000000000002E-2</v>
      </c>
      <c r="P103" s="382">
        <f>'4M - SPS'!P103</f>
        <v>3.3308999999999998E-2</v>
      </c>
      <c r="Q103" s="382">
        <f>'4M - SPS'!Q103</f>
        <v>3.3845E-2</v>
      </c>
      <c r="R103" s="382">
        <f>'4M - SPS'!R103</f>
        <v>3.4296E-2</v>
      </c>
      <c r="S103" s="382">
        <f>'4M - SPS'!S103</f>
        <v>3.6755000000000003E-2</v>
      </c>
      <c r="T103" s="382">
        <f>'4M - SPS'!T103</f>
        <v>6.7155999999999993E-2</v>
      </c>
      <c r="U103" s="382">
        <f>'4M - SPS'!U103</f>
        <v>6.5257999999999997E-2</v>
      </c>
      <c r="V103" s="382">
        <f>'4M - SPS'!V103</f>
        <v>6.6148999999999999E-2</v>
      </c>
      <c r="W103" s="382">
        <f>'4M - SPS'!W103</f>
        <v>6.4668000000000003E-2</v>
      </c>
      <c r="X103" s="382">
        <f>'4M - SPS'!X103</f>
        <v>3.5714999999999997E-2</v>
      </c>
      <c r="Y103" s="382">
        <f>'4M - SPS'!Y103</f>
        <v>3.5963000000000002E-2</v>
      </c>
      <c r="Z103" s="382">
        <f>'4M - SPS'!Z103</f>
        <v>3.1724000000000002E-2</v>
      </c>
      <c r="AA103" s="382">
        <f>'4M - SPS'!AA103</f>
        <v>3.2612000000000002E-2</v>
      </c>
      <c r="AB103" s="382">
        <f>'4M - SPS'!AB103</f>
        <v>3.3308999999999998E-2</v>
      </c>
      <c r="AC103" s="382">
        <f>'4M - SPS'!AC103</f>
        <v>3.3845E-2</v>
      </c>
      <c r="AD103" s="382">
        <f>'4M - SPS'!AD103</f>
        <v>3.4296E-2</v>
      </c>
      <c r="AE103" s="382">
        <f>'4M - SPS'!AE103</f>
        <v>3.6755000000000003E-2</v>
      </c>
      <c r="AF103" s="382">
        <f>'4M - SPS'!AF103</f>
        <v>6.7155999999999993E-2</v>
      </c>
      <c r="AG103" s="382">
        <f>'4M - SPS'!AG103</f>
        <v>6.5257999999999997E-2</v>
      </c>
      <c r="AH103" s="382">
        <f>'4M - SPS'!AH103</f>
        <v>6.6148999999999999E-2</v>
      </c>
      <c r="AI103" s="382">
        <f>'4M - SPS'!AI103</f>
        <v>6.4668000000000003E-2</v>
      </c>
      <c r="AJ103" s="382">
        <f>'4M - SPS'!AJ103</f>
        <v>3.5714999999999997E-2</v>
      </c>
      <c r="AK103" s="382">
        <f>'4M - SPS'!AK103</f>
        <v>3.5963000000000002E-2</v>
      </c>
      <c r="AL103" s="382">
        <f>'4M - SPS'!AL103</f>
        <v>3.1724000000000002E-2</v>
      </c>
      <c r="AM103" s="382">
        <f>'4M - SPS'!AM103</f>
        <v>3.2612000000000002E-2</v>
      </c>
      <c r="AN103" s="382">
        <f>'4M - SPS'!AN103</f>
        <v>3.3308999999999998E-2</v>
      </c>
      <c r="AO103" s="382">
        <f>'4M - SPS'!AO103</f>
        <v>3.3845E-2</v>
      </c>
      <c r="AP103" s="382">
        <f>'4M - SPS'!AP103</f>
        <v>3.4296E-2</v>
      </c>
      <c r="AQ103" s="382">
        <f>'4M - SPS'!AQ103</f>
        <v>3.6755000000000003E-2</v>
      </c>
      <c r="AR103" s="382">
        <f>'4M - SPS'!AR103</f>
        <v>6.7155999999999993E-2</v>
      </c>
      <c r="AS103" s="382">
        <f>'4M - SPS'!AS103</f>
        <v>6.5257999999999997E-2</v>
      </c>
      <c r="AT103" s="382">
        <f>'4M - SPS'!AT103</f>
        <v>6.6148999999999999E-2</v>
      </c>
      <c r="AU103" s="382">
        <f>'4M - SPS'!AU103</f>
        <v>6.4668000000000003E-2</v>
      </c>
      <c r="AV103" s="382">
        <f>'4M - SPS'!AV103</f>
        <v>3.5714999999999997E-2</v>
      </c>
      <c r="AW103" s="382">
        <f>'4M - SPS'!AW103</f>
        <v>3.5963000000000002E-2</v>
      </c>
      <c r="AX103" s="382">
        <f>'4M - SPS'!AX103</f>
        <v>3.1724000000000002E-2</v>
      </c>
      <c r="AY103" s="382">
        <f>'4M - SPS'!AY103</f>
        <v>3.2612000000000002E-2</v>
      </c>
      <c r="AZ103" s="382">
        <f>'4M - SPS'!AZ103</f>
        <v>3.3308999999999998E-2</v>
      </c>
      <c r="BA103" s="382">
        <f>'4M - SPS'!BA103</f>
        <v>3.3845E-2</v>
      </c>
      <c r="BB103" s="382">
        <f>'4M - SPS'!BB103</f>
        <v>3.4296E-2</v>
      </c>
      <c r="BC103" s="382">
        <f>'4M - SPS'!BC103</f>
        <v>3.6755000000000003E-2</v>
      </c>
      <c r="BD103" s="382">
        <f>'4M - SPS'!BD103</f>
        <v>6.7155999999999993E-2</v>
      </c>
      <c r="BE103" s="382">
        <f>'4M - SPS'!BE103</f>
        <v>6.5257999999999997E-2</v>
      </c>
      <c r="BF103" s="382">
        <f>'4M - SPS'!BF103</f>
        <v>6.6148999999999999E-2</v>
      </c>
      <c r="BG103" s="382">
        <f>'4M - SPS'!BG103</f>
        <v>6.4668000000000003E-2</v>
      </c>
      <c r="BH103" s="382">
        <f>'4M - SPS'!BH103</f>
        <v>3.5714999999999997E-2</v>
      </c>
      <c r="BI103" s="382">
        <f>'4M - SPS'!BI103</f>
        <v>3.5963000000000002E-2</v>
      </c>
      <c r="BJ103" s="382">
        <f>'4M - SPS'!BJ103</f>
        <v>3.1724000000000002E-2</v>
      </c>
      <c r="BK103" s="382">
        <f>'4M - SPS'!BK103</f>
        <v>3.2612000000000002E-2</v>
      </c>
      <c r="BL103" s="382">
        <f>'4M - SPS'!BL103</f>
        <v>3.3308999999999998E-2</v>
      </c>
      <c r="BM103" s="382">
        <f>'4M - SPS'!BM103</f>
        <v>3.3845E-2</v>
      </c>
      <c r="BN103" s="382">
        <f>'4M - SPS'!BN103</f>
        <v>3.4296E-2</v>
      </c>
      <c r="BO103" s="382">
        <f>'4M - SPS'!BO103</f>
        <v>3.6755000000000003E-2</v>
      </c>
      <c r="BP103" s="382">
        <f>'4M - SPS'!BP103</f>
        <v>6.7155999999999993E-2</v>
      </c>
      <c r="BQ103" s="382">
        <f>'4M - SPS'!BQ103</f>
        <v>6.5257999999999997E-2</v>
      </c>
      <c r="BR103" s="382">
        <f>'4M - SPS'!BR103</f>
        <v>6.6148999999999999E-2</v>
      </c>
      <c r="BS103" s="382">
        <f>'4M - SPS'!BS103</f>
        <v>6.4668000000000003E-2</v>
      </c>
      <c r="BT103" s="382">
        <f>'4M - SPS'!BT103</f>
        <v>3.5714999999999997E-2</v>
      </c>
      <c r="BU103" s="382">
        <f>'4M - SPS'!BU103</f>
        <v>3.5963000000000002E-2</v>
      </c>
      <c r="BV103" s="382">
        <f>'4M - SPS'!BV103</f>
        <v>3.1724000000000002E-2</v>
      </c>
      <c r="BW103" s="382">
        <f>'4M - SPS'!BW103</f>
        <v>3.2612000000000002E-2</v>
      </c>
      <c r="BX103" s="382">
        <f>'4M - SPS'!BX103</f>
        <v>3.3308999999999998E-2</v>
      </c>
      <c r="BY103" s="382">
        <f>'4M - SPS'!BY103</f>
        <v>3.3845E-2</v>
      </c>
      <c r="BZ103" s="382">
        <f>'4M - SPS'!BZ103</f>
        <v>3.4296E-2</v>
      </c>
      <c r="CA103" s="382">
        <f>'4M - SPS'!CA103</f>
        <v>3.6755000000000003E-2</v>
      </c>
      <c r="CB103" s="382">
        <f>'4M - SPS'!CB103</f>
        <v>6.7155999999999993E-2</v>
      </c>
      <c r="CC103" s="382">
        <f>'4M - SPS'!CC103</f>
        <v>6.5257999999999997E-2</v>
      </c>
      <c r="CD103" s="382">
        <f>'4M - SPS'!CD103</f>
        <v>6.6148999999999999E-2</v>
      </c>
      <c r="CE103" s="382">
        <f>'4M - SPS'!CE103</f>
        <v>6.4668000000000003E-2</v>
      </c>
      <c r="CF103" s="382">
        <f>'4M - SPS'!CF103</f>
        <v>3.5714999999999997E-2</v>
      </c>
      <c r="CG103" s="382">
        <f>'4M - SPS'!CG103</f>
        <v>3.5963000000000002E-2</v>
      </c>
      <c r="CH103" s="383">
        <f>'4M - SPS'!CH103</f>
        <v>3.1724000000000002E-2</v>
      </c>
    </row>
    <row r="104" spans="1:86" x14ac:dyDescent="0.3">
      <c r="A104" s="579"/>
      <c r="B104" s="11" t="str">
        <f t="shared" si="81"/>
        <v>Refrigeration</v>
      </c>
      <c r="C104" s="381">
        <f>'4M - SPS'!C104</f>
        <v>2.666E-2</v>
      </c>
      <c r="D104" s="381">
        <f>'4M - SPS'!D104</f>
        <v>2.6023000000000001E-2</v>
      </c>
      <c r="E104" s="381">
        <f>'4M - SPS'!E104</f>
        <v>2.8083E-2</v>
      </c>
      <c r="F104" s="382">
        <f>'4M - SPS'!F104</f>
        <v>3.3975999999999999E-2</v>
      </c>
      <c r="G104" s="382">
        <f>'4M - SPS'!G104</f>
        <v>3.5005000000000001E-2</v>
      </c>
      <c r="H104" s="382">
        <f>'4M - SPS'!H104</f>
        <v>5.5447999999999997E-2</v>
      </c>
      <c r="I104" s="382">
        <f>'4M - SPS'!I104</f>
        <v>6.1511999999999997E-2</v>
      </c>
      <c r="J104" s="382">
        <f>'4M - SPS'!J104</f>
        <v>6.2669000000000002E-2</v>
      </c>
      <c r="K104" s="382">
        <f>'4M - SPS'!K104</f>
        <v>6.1168E-2</v>
      </c>
      <c r="L104" s="382">
        <f>'4M - SPS'!L104</f>
        <v>3.3943000000000001E-2</v>
      </c>
      <c r="M104" s="382">
        <f>'4M - SPS'!M104</f>
        <v>3.4333000000000002E-2</v>
      </c>
      <c r="N104" s="382">
        <f>'4M - SPS'!N104</f>
        <v>3.0252999999999999E-2</v>
      </c>
      <c r="O104" s="382">
        <f>'4M - SPS'!O104</f>
        <v>3.1025E-2</v>
      </c>
      <c r="P104" s="382">
        <f>'4M - SPS'!P104</f>
        <v>3.1558999999999997E-2</v>
      </c>
      <c r="Q104" s="382">
        <f>'4M - SPS'!Q104</f>
        <v>3.3444000000000002E-2</v>
      </c>
      <c r="R104" s="382">
        <f>'4M - SPS'!R104</f>
        <v>3.3975999999999999E-2</v>
      </c>
      <c r="S104" s="382">
        <f>'4M - SPS'!S104</f>
        <v>3.5005000000000001E-2</v>
      </c>
      <c r="T104" s="382">
        <f>'4M - SPS'!T104</f>
        <v>5.5447999999999997E-2</v>
      </c>
      <c r="U104" s="382">
        <f>'4M - SPS'!U104</f>
        <v>6.1511999999999997E-2</v>
      </c>
      <c r="V104" s="382">
        <f>'4M - SPS'!V104</f>
        <v>6.2669000000000002E-2</v>
      </c>
      <c r="W104" s="382">
        <f>'4M - SPS'!W104</f>
        <v>6.1168E-2</v>
      </c>
      <c r="X104" s="382">
        <f>'4M - SPS'!X104</f>
        <v>3.3943000000000001E-2</v>
      </c>
      <c r="Y104" s="382">
        <f>'4M - SPS'!Y104</f>
        <v>3.4333000000000002E-2</v>
      </c>
      <c r="Z104" s="382">
        <f>'4M - SPS'!Z104</f>
        <v>3.0252999999999999E-2</v>
      </c>
      <c r="AA104" s="382">
        <f>'4M - SPS'!AA104</f>
        <v>3.1025E-2</v>
      </c>
      <c r="AB104" s="382">
        <f>'4M - SPS'!AB104</f>
        <v>3.1558999999999997E-2</v>
      </c>
      <c r="AC104" s="382">
        <f>'4M - SPS'!AC104</f>
        <v>3.3444000000000002E-2</v>
      </c>
      <c r="AD104" s="382">
        <f>'4M - SPS'!AD104</f>
        <v>3.3975999999999999E-2</v>
      </c>
      <c r="AE104" s="382">
        <f>'4M - SPS'!AE104</f>
        <v>3.5005000000000001E-2</v>
      </c>
      <c r="AF104" s="382">
        <f>'4M - SPS'!AF104</f>
        <v>5.5447999999999997E-2</v>
      </c>
      <c r="AG104" s="382">
        <f>'4M - SPS'!AG104</f>
        <v>6.1511999999999997E-2</v>
      </c>
      <c r="AH104" s="382">
        <f>'4M - SPS'!AH104</f>
        <v>6.2669000000000002E-2</v>
      </c>
      <c r="AI104" s="382">
        <f>'4M - SPS'!AI104</f>
        <v>6.1168E-2</v>
      </c>
      <c r="AJ104" s="382">
        <f>'4M - SPS'!AJ104</f>
        <v>3.3943000000000001E-2</v>
      </c>
      <c r="AK104" s="382">
        <f>'4M - SPS'!AK104</f>
        <v>3.4333000000000002E-2</v>
      </c>
      <c r="AL104" s="382">
        <f>'4M - SPS'!AL104</f>
        <v>3.0252999999999999E-2</v>
      </c>
      <c r="AM104" s="382">
        <f>'4M - SPS'!AM104</f>
        <v>3.1025E-2</v>
      </c>
      <c r="AN104" s="382">
        <f>'4M - SPS'!AN104</f>
        <v>3.1558999999999997E-2</v>
      </c>
      <c r="AO104" s="382">
        <f>'4M - SPS'!AO104</f>
        <v>3.3444000000000002E-2</v>
      </c>
      <c r="AP104" s="382">
        <f>'4M - SPS'!AP104</f>
        <v>3.3975999999999999E-2</v>
      </c>
      <c r="AQ104" s="382">
        <f>'4M - SPS'!AQ104</f>
        <v>3.5005000000000001E-2</v>
      </c>
      <c r="AR104" s="382">
        <f>'4M - SPS'!AR104</f>
        <v>5.5447999999999997E-2</v>
      </c>
      <c r="AS104" s="382">
        <f>'4M - SPS'!AS104</f>
        <v>6.1511999999999997E-2</v>
      </c>
      <c r="AT104" s="382">
        <f>'4M - SPS'!AT104</f>
        <v>6.2669000000000002E-2</v>
      </c>
      <c r="AU104" s="382">
        <f>'4M - SPS'!AU104</f>
        <v>6.1168E-2</v>
      </c>
      <c r="AV104" s="382">
        <f>'4M - SPS'!AV104</f>
        <v>3.3943000000000001E-2</v>
      </c>
      <c r="AW104" s="382">
        <f>'4M - SPS'!AW104</f>
        <v>3.4333000000000002E-2</v>
      </c>
      <c r="AX104" s="382">
        <f>'4M - SPS'!AX104</f>
        <v>3.0252999999999999E-2</v>
      </c>
      <c r="AY104" s="382">
        <f>'4M - SPS'!AY104</f>
        <v>3.1025E-2</v>
      </c>
      <c r="AZ104" s="382">
        <f>'4M - SPS'!AZ104</f>
        <v>3.1558999999999997E-2</v>
      </c>
      <c r="BA104" s="382">
        <f>'4M - SPS'!BA104</f>
        <v>3.3444000000000002E-2</v>
      </c>
      <c r="BB104" s="382">
        <f>'4M - SPS'!BB104</f>
        <v>3.3975999999999999E-2</v>
      </c>
      <c r="BC104" s="382">
        <f>'4M - SPS'!BC104</f>
        <v>3.5005000000000001E-2</v>
      </c>
      <c r="BD104" s="382">
        <f>'4M - SPS'!BD104</f>
        <v>5.5447999999999997E-2</v>
      </c>
      <c r="BE104" s="382">
        <f>'4M - SPS'!BE104</f>
        <v>6.1511999999999997E-2</v>
      </c>
      <c r="BF104" s="382">
        <f>'4M - SPS'!BF104</f>
        <v>6.2669000000000002E-2</v>
      </c>
      <c r="BG104" s="382">
        <f>'4M - SPS'!BG104</f>
        <v>6.1168E-2</v>
      </c>
      <c r="BH104" s="382">
        <f>'4M - SPS'!BH104</f>
        <v>3.3943000000000001E-2</v>
      </c>
      <c r="BI104" s="382">
        <f>'4M - SPS'!BI104</f>
        <v>3.4333000000000002E-2</v>
      </c>
      <c r="BJ104" s="382">
        <f>'4M - SPS'!BJ104</f>
        <v>3.0252999999999999E-2</v>
      </c>
      <c r="BK104" s="382">
        <f>'4M - SPS'!BK104</f>
        <v>3.1025E-2</v>
      </c>
      <c r="BL104" s="382">
        <f>'4M - SPS'!BL104</f>
        <v>3.1558999999999997E-2</v>
      </c>
      <c r="BM104" s="382">
        <f>'4M - SPS'!BM104</f>
        <v>3.3444000000000002E-2</v>
      </c>
      <c r="BN104" s="382">
        <f>'4M - SPS'!BN104</f>
        <v>3.3975999999999999E-2</v>
      </c>
      <c r="BO104" s="382">
        <f>'4M - SPS'!BO104</f>
        <v>3.5005000000000001E-2</v>
      </c>
      <c r="BP104" s="382">
        <f>'4M - SPS'!BP104</f>
        <v>5.5447999999999997E-2</v>
      </c>
      <c r="BQ104" s="382">
        <f>'4M - SPS'!BQ104</f>
        <v>6.1511999999999997E-2</v>
      </c>
      <c r="BR104" s="382">
        <f>'4M - SPS'!BR104</f>
        <v>6.2669000000000002E-2</v>
      </c>
      <c r="BS104" s="382">
        <f>'4M - SPS'!BS104</f>
        <v>6.1168E-2</v>
      </c>
      <c r="BT104" s="382">
        <f>'4M - SPS'!BT104</f>
        <v>3.3943000000000001E-2</v>
      </c>
      <c r="BU104" s="382">
        <f>'4M - SPS'!BU104</f>
        <v>3.4333000000000002E-2</v>
      </c>
      <c r="BV104" s="382">
        <f>'4M - SPS'!BV104</f>
        <v>3.0252999999999999E-2</v>
      </c>
      <c r="BW104" s="382">
        <f>'4M - SPS'!BW104</f>
        <v>3.1025E-2</v>
      </c>
      <c r="BX104" s="382">
        <f>'4M - SPS'!BX104</f>
        <v>3.1558999999999997E-2</v>
      </c>
      <c r="BY104" s="382">
        <f>'4M - SPS'!BY104</f>
        <v>3.3444000000000002E-2</v>
      </c>
      <c r="BZ104" s="382">
        <f>'4M - SPS'!BZ104</f>
        <v>3.3975999999999999E-2</v>
      </c>
      <c r="CA104" s="382">
        <f>'4M - SPS'!CA104</f>
        <v>3.5005000000000001E-2</v>
      </c>
      <c r="CB104" s="382">
        <f>'4M - SPS'!CB104</f>
        <v>5.5447999999999997E-2</v>
      </c>
      <c r="CC104" s="382">
        <f>'4M - SPS'!CC104</f>
        <v>6.1511999999999997E-2</v>
      </c>
      <c r="CD104" s="382">
        <f>'4M - SPS'!CD104</f>
        <v>6.2669000000000002E-2</v>
      </c>
      <c r="CE104" s="382">
        <f>'4M - SPS'!CE104</f>
        <v>6.1168E-2</v>
      </c>
      <c r="CF104" s="382">
        <f>'4M - SPS'!CF104</f>
        <v>3.3943000000000001E-2</v>
      </c>
      <c r="CG104" s="382">
        <f>'4M - SPS'!CG104</f>
        <v>3.4333000000000002E-2</v>
      </c>
      <c r="CH104" s="383">
        <f>'4M - SPS'!CH104</f>
        <v>3.0252999999999999E-2</v>
      </c>
    </row>
    <row r="105" spans="1:86" ht="15" thickBot="1" x14ac:dyDescent="0.35">
      <c r="A105" s="580"/>
      <c r="B105" s="16" t="str">
        <f t="shared" si="81"/>
        <v>Water Heating</v>
      </c>
      <c r="C105" s="379">
        <f>'4M - SPS'!C105</f>
        <v>2.6605E-2</v>
      </c>
      <c r="D105" s="379">
        <f>'4M - SPS'!D105</f>
        <v>2.7127999999999999E-2</v>
      </c>
      <c r="E105" s="379">
        <f>'4M - SPS'!E105</f>
        <v>3.0259000000000001E-2</v>
      </c>
      <c r="F105" s="380">
        <f>'4M - SPS'!F105</f>
        <v>3.7339999999999998E-2</v>
      </c>
      <c r="G105" s="380">
        <f>'4M - SPS'!G105</f>
        <v>3.8724000000000001E-2</v>
      </c>
      <c r="H105" s="380">
        <f>'4M - SPS'!H105</f>
        <v>7.3583999999999997E-2</v>
      </c>
      <c r="I105" s="380">
        <f>'4M - SPS'!I105</f>
        <v>6.9506999999999999E-2</v>
      </c>
      <c r="J105" s="380">
        <f>'4M - SPS'!J105</f>
        <v>7.2387000000000007E-2</v>
      </c>
      <c r="K105" s="380">
        <f>'4M - SPS'!K105</f>
        <v>6.8789000000000003E-2</v>
      </c>
      <c r="L105" s="380">
        <f>'4M - SPS'!L105</f>
        <v>3.7496000000000002E-2</v>
      </c>
      <c r="M105" s="380">
        <f>'4M - SPS'!M105</f>
        <v>3.7851000000000003E-2</v>
      </c>
      <c r="N105" s="380">
        <f>'4M - SPS'!N105</f>
        <v>3.0960999999999999E-2</v>
      </c>
      <c r="O105" s="380">
        <f>'4M - SPS'!O105</f>
        <v>3.0868E-2</v>
      </c>
      <c r="P105" s="380">
        <f>'4M - SPS'!P105</f>
        <v>3.2405000000000003E-2</v>
      </c>
      <c r="Q105" s="380">
        <f>'4M - SPS'!Q105</f>
        <v>3.5561000000000002E-2</v>
      </c>
      <c r="R105" s="380">
        <f>'4M - SPS'!R105</f>
        <v>3.7339999999999998E-2</v>
      </c>
      <c r="S105" s="380">
        <f>'4M - SPS'!S105</f>
        <v>3.8724000000000001E-2</v>
      </c>
      <c r="T105" s="380">
        <f>'4M - SPS'!T105</f>
        <v>7.3583999999999997E-2</v>
      </c>
      <c r="U105" s="380">
        <f>'4M - SPS'!U105</f>
        <v>6.9506999999999999E-2</v>
      </c>
      <c r="V105" s="380">
        <f>'4M - SPS'!V105</f>
        <v>7.2387000000000007E-2</v>
      </c>
      <c r="W105" s="380">
        <f>'4M - SPS'!W105</f>
        <v>6.8789000000000003E-2</v>
      </c>
      <c r="X105" s="380">
        <f>'4M - SPS'!X105</f>
        <v>3.7496000000000002E-2</v>
      </c>
      <c r="Y105" s="380">
        <f>'4M - SPS'!Y105</f>
        <v>3.7851000000000003E-2</v>
      </c>
      <c r="Z105" s="380">
        <f>'4M - SPS'!Z105</f>
        <v>3.0960999999999999E-2</v>
      </c>
      <c r="AA105" s="380">
        <f>'4M - SPS'!AA105</f>
        <v>3.0868E-2</v>
      </c>
      <c r="AB105" s="380">
        <f>'4M - SPS'!AB105</f>
        <v>3.2405000000000003E-2</v>
      </c>
      <c r="AC105" s="380">
        <f>'4M - SPS'!AC105</f>
        <v>3.5561000000000002E-2</v>
      </c>
      <c r="AD105" s="380">
        <f>'4M - SPS'!AD105</f>
        <v>3.7339999999999998E-2</v>
      </c>
      <c r="AE105" s="380">
        <f>'4M - SPS'!AE105</f>
        <v>3.8724000000000001E-2</v>
      </c>
      <c r="AF105" s="380">
        <f>'4M - SPS'!AF105</f>
        <v>7.3583999999999997E-2</v>
      </c>
      <c r="AG105" s="380">
        <f>'4M - SPS'!AG105</f>
        <v>6.9506999999999999E-2</v>
      </c>
      <c r="AH105" s="380">
        <f>'4M - SPS'!AH105</f>
        <v>7.2387000000000007E-2</v>
      </c>
      <c r="AI105" s="380">
        <f>'4M - SPS'!AI105</f>
        <v>6.8789000000000003E-2</v>
      </c>
      <c r="AJ105" s="380">
        <f>'4M - SPS'!AJ105</f>
        <v>3.7496000000000002E-2</v>
      </c>
      <c r="AK105" s="380">
        <f>'4M - SPS'!AK105</f>
        <v>3.7851000000000003E-2</v>
      </c>
      <c r="AL105" s="380">
        <f>'4M - SPS'!AL105</f>
        <v>3.0960999999999999E-2</v>
      </c>
      <c r="AM105" s="380">
        <f>'4M - SPS'!AM105</f>
        <v>3.0868E-2</v>
      </c>
      <c r="AN105" s="380">
        <f>'4M - SPS'!AN105</f>
        <v>3.2405000000000003E-2</v>
      </c>
      <c r="AO105" s="380">
        <f>'4M - SPS'!AO105</f>
        <v>3.5561000000000002E-2</v>
      </c>
      <c r="AP105" s="380">
        <f>'4M - SPS'!AP105</f>
        <v>3.7339999999999998E-2</v>
      </c>
      <c r="AQ105" s="380">
        <f>'4M - SPS'!AQ105</f>
        <v>3.8724000000000001E-2</v>
      </c>
      <c r="AR105" s="380">
        <f>'4M - SPS'!AR105</f>
        <v>7.3583999999999997E-2</v>
      </c>
      <c r="AS105" s="380">
        <f>'4M - SPS'!AS105</f>
        <v>6.9506999999999999E-2</v>
      </c>
      <c r="AT105" s="380">
        <f>'4M - SPS'!AT105</f>
        <v>7.2387000000000007E-2</v>
      </c>
      <c r="AU105" s="380">
        <f>'4M - SPS'!AU105</f>
        <v>6.8789000000000003E-2</v>
      </c>
      <c r="AV105" s="380">
        <f>'4M - SPS'!AV105</f>
        <v>3.7496000000000002E-2</v>
      </c>
      <c r="AW105" s="380">
        <f>'4M - SPS'!AW105</f>
        <v>3.7851000000000003E-2</v>
      </c>
      <c r="AX105" s="380">
        <f>'4M - SPS'!AX105</f>
        <v>3.0960999999999999E-2</v>
      </c>
      <c r="AY105" s="380">
        <f>'4M - SPS'!AY105</f>
        <v>3.0868E-2</v>
      </c>
      <c r="AZ105" s="380">
        <f>'4M - SPS'!AZ105</f>
        <v>3.2405000000000003E-2</v>
      </c>
      <c r="BA105" s="380">
        <f>'4M - SPS'!BA105</f>
        <v>3.5561000000000002E-2</v>
      </c>
      <c r="BB105" s="380">
        <f>'4M - SPS'!BB105</f>
        <v>3.7339999999999998E-2</v>
      </c>
      <c r="BC105" s="380">
        <f>'4M - SPS'!BC105</f>
        <v>3.8724000000000001E-2</v>
      </c>
      <c r="BD105" s="380">
        <f>'4M - SPS'!BD105</f>
        <v>7.3583999999999997E-2</v>
      </c>
      <c r="BE105" s="380">
        <f>'4M - SPS'!BE105</f>
        <v>6.9506999999999999E-2</v>
      </c>
      <c r="BF105" s="380">
        <f>'4M - SPS'!BF105</f>
        <v>7.2387000000000007E-2</v>
      </c>
      <c r="BG105" s="380">
        <f>'4M - SPS'!BG105</f>
        <v>6.8789000000000003E-2</v>
      </c>
      <c r="BH105" s="380">
        <f>'4M - SPS'!BH105</f>
        <v>3.7496000000000002E-2</v>
      </c>
      <c r="BI105" s="380">
        <f>'4M - SPS'!BI105</f>
        <v>3.7851000000000003E-2</v>
      </c>
      <c r="BJ105" s="380">
        <f>'4M - SPS'!BJ105</f>
        <v>3.0960999999999999E-2</v>
      </c>
      <c r="BK105" s="380">
        <f>'4M - SPS'!BK105</f>
        <v>3.0868E-2</v>
      </c>
      <c r="BL105" s="380">
        <f>'4M - SPS'!BL105</f>
        <v>3.2405000000000003E-2</v>
      </c>
      <c r="BM105" s="380">
        <f>'4M - SPS'!BM105</f>
        <v>3.5561000000000002E-2</v>
      </c>
      <c r="BN105" s="380">
        <f>'4M - SPS'!BN105</f>
        <v>3.7339999999999998E-2</v>
      </c>
      <c r="BO105" s="380">
        <f>'4M - SPS'!BO105</f>
        <v>3.8724000000000001E-2</v>
      </c>
      <c r="BP105" s="380">
        <f>'4M - SPS'!BP105</f>
        <v>7.3583999999999997E-2</v>
      </c>
      <c r="BQ105" s="380">
        <f>'4M - SPS'!BQ105</f>
        <v>6.9506999999999999E-2</v>
      </c>
      <c r="BR105" s="380">
        <f>'4M - SPS'!BR105</f>
        <v>7.2387000000000007E-2</v>
      </c>
      <c r="BS105" s="380">
        <f>'4M - SPS'!BS105</f>
        <v>6.8789000000000003E-2</v>
      </c>
      <c r="BT105" s="380">
        <f>'4M - SPS'!BT105</f>
        <v>3.7496000000000002E-2</v>
      </c>
      <c r="BU105" s="380">
        <f>'4M - SPS'!BU105</f>
        <v>3.7851000000000003E-2</v>
      </c>
      <c r="BV105" s="380">
        <f>'4M - SPS'!BV105</f>
        <v>3.0960999999999999E-2</v>
      </c>
      <c r="BW105" s="380">
        <f>'4M - SPS'!BW105</f>
        <v>3.0868E-2</v>
      </c>
      <c r="BX105" s="380">
        <f>'4M - SPS'!BX105</f>
        <v>3.2405000000000003E-2</v>
      </c>
      <c r="BY105" s="380">
        <f>'4M - SPS'!BY105</f>
        <v>3.5561000000000002E-2</v>
      </c>
      <c r="BZ105" s="380">
        <f>'4M - SPS'!BZ105</f>
        <v>3.7339999999999998E-2</v>
      </c>
      <c r="CA105" s="380">
        <f>'4M - SPS'!CA105</f>
        <v>3.8724000000000001E-2</v>
      </c>
      <c r="CB105" s="380">
        <f>'4M - SPS'!CB105</f>
        <v>7.3583999999999997E-2</v>
      </c>
      <c r="CC105" s="380">
        <f>'4M - SPS'!CC105</f>
        <v>6.9506999999999999E-2</v>
      </c>
      <c r="CD105" s="380">
        <f>'4M - SPS'!CD105</f>
        <v>7.2387000000000007E-2</v>
      </c>
      <c r="CE105" s="380">
        <f>'4M - SPS'!CE105</f>
        <v>6.8789000000000003E-2</v>
      </c>
      <c r="CF105" s="380">
        <f>'4M - SPS'!CF105</f>
        <v>3.7496000000000002E-2</v>
      </c>
      <c r="CG105" s="380">
        <f>'4M - SPS'!CG105</f>
        <v>3.7851000000000003E-2</v>
      </c>
      <c r="CH105" s="384">
        <f>'4M - SPS'!CH105</f>
        <v>3.0960999999999999E-2</v>
      </c>
    </row>
    <row r="107" spans="1:86" hidden="1" x14ac:dyDescent="0.3">
      <c r="A107" s="564" t="s">
        <v>154</v>
      </c>
      <c r="B107" s="566" t="s">
        <v>155</v>
      </c>
      <c r="C107" s="567"/>
      <c r="D107" s="567"/>
      <c r="E107" s="567"/>
      <c r="F107" s="567"/>
      <c r="G107" s="567"/>
      <c r="H107" s="567"/>
      <c r="I107" s="567"/>
      <c r="J107" s="567"/>
      <c r="K107" s="567"/>
      <c r="L107" s="567"/>
      <c r="M107" s="567"/>
      <c r="N107" s="581"/>
      <c r="O107" s="566" t="s">
        <v>155</v>
      </c>
      <c r="P107" s="567"/>
      <c r="Q107" s="567"/>
      <c r="R107" s="567"/>
      <c r="S107" s="567"/>
      <c r="T107" s="567"/>
      <c r="U107" s="567"/>
      <c r="V107" s="567"/>
      <c r="W107" s="567"/>
      <c r="X107" s="567"/>
      <c r="Y107" s="567"/>
      <c r="Z107" s="567"/>
      <c r="AA107" s="566" t="s">
        <v>155</v>
      </c>
      <c r="AB107" s="567"/>
      <c r="AC107" s="567"/>
      <c r="AD107" s="567"/>
      <c r="AE107" s="567"/>
      <c r="AF107" s="567"/>
      <c r="AG107" s="567"/>
      <c r="AH107" s="567"/>
      <c r="AI107" s="567"/>
      <c r="AJ107" s="567"/>
      <c r="AK107" s="567"/>
      <c r="AL107" s="567"/>
      <c r="AM107" s="566" t="s">
        <v>155</v>
      </c>
      <c r="AN107" s="567"/>
      <c r="AO107" s="567"/>
      <c r="AP107" s="567"/>
      <c r="AQ107" s="567"/>
      <c r="AR107" s="567"/>
      <c r="AS107" s="567"/>
      <c r="AT107" s="567"/>
      <c r="AU107" s="567"/>
      <c r="AV107" s="567"/>
      <c r="AW107" s="567"/>
      <c r="AX107" s="567"/>
      <c r="AY107" s="566" t="s">
        <v>155</v>
      </c>
      <c r="AZ107" s="567"/>
      <c r="BA107" s="567"/>
      <c r="BB107" s="567"/>
      <c r="BC107" s="567"/>
      <c r="BD107" s="567"/>
      <c r="BE107" s="567"/>
      <c r="BF107" s="567"/>
      <c r="BG107" s="567"/>
      <c r="BH107" s="567"/>
      <c r="BI107" s="567"/>
      <c r="BJ107" s="567"/>
      <c r="BK107" s="566" t="s">
        <v>155</v>
      </c>
      <c r="BL107" s="567"/>
      <c r="BM107" s="567"/>
      <c r="BN107" s="567"/>
      <c r="BO107" s="567"/>
      <c r="BP107" s="567"/>
      <c r="BQ107" s="567"/>
      <c r="BR107" s="567"/>
      <c r="BS107" s="567"/>
      <c r="BT107" s="567"/>
      <c r="BU107" s="567"/>
      <c r="BV107" s="567"/>
      <c r="BW107" s="566" t="s">
        <v>155</v>
      </c>
      <c r="BX107" s="567"/>
      <c r="BY107" s="567"/>
      <c r="BZ107" s="567"/>
      <c r="CA107" s="567"/>
      <c r="CB107" s="567"/>
      <c r="CC107" s="567"/>
      <c r="CD107" s="567"/>
      <c r="CE107" s="567"/>
      <c r="CF107" s="567"/>
      <c r="CG107" s="567"/>
      <c r="CH107" s="582"/>
    </row>
    <row r="108" spans="1:86" ht="15" hidden="1" thickBot="1" x14ac:dyDescent="0.35">
      <c r="A108" s="565"/>
      <c r="B108" s="570" t="s">
        <v>156</v>
      </c>
      <c r="C108" s="571"/>
      <c r="D108" s="571"/>
      <c r="E108" s="571"/>
      <c r="F108" s="571"/>
      <c r="G108" s="571"/>
      <c r="H108" s="571"/>
      <c r="I108" s="571"/>
      <c r="J108" s="571"/>
      <c r="K108" s="571"/>
      <c r="L108" s="571"/>
      <c r="M108" s="571"/>
      <c r="N108" s="583"/>
      <c r="O108" s="570" t="s">
        <v>156</v>
      </c>
      <c r="P108" s="571"/>
      <c r="Q108" s="571"/>
      <c r="R108" s="571"/>
      <c r="S108" s="571"/>
      <c r="T108" s="571"/>
      <c r="U108" s="571"/>
      <c r="V108" s="571"/>
      <c r="W108" s="571"/>
      <c r="X108" s="571"/>
      <c r="Y108" s="571"/>
      <c r="Z108" s="571"/>
      <c r="AA108" s="570" t="s">
        <v>156</v>
      </c>
      <c r="AB108" s="571"/>
      <c r="AC108" s="571"/>
      <c r="AD108" s="571"/>
      <c r="AE108" s="571"/>
      <c r="AF108" s="571"/>
      <c r="AG108" s="571"/>
      <c r="AH108" s="571"/>
      <c r="AI108" s="571"/>
      <c r="AJ108" s="571"/>
      <c r="AK108" s="571"/>
      <c r="AL108" s="571"/>
      <c r="AM108" s="570" t="s">
        <v>156</v>
      </c>
      <c r="AN108" s="571"/>
      <c r="AO108" s="571"/>
      <c r="AP108" s="571"/>
      <c r="AQ108" s="571"/>
      <c r="AR108" s="571"/>
      <c r="AS108" s="571"/>
      <c r="AT108" s="571"/>
      <c r="AU108" s="571"/>
      <c r="AV108" s="571"/>
      <c r="AW108" s="571"/>
      <c r="AX108" s="571"/>
      <c r="AY108" s="570" t="s">
        <v>156</v>
      </c>
      <c r="AZ108" s="571"/>
      <c r="BA108" s="571"/>
      <c r="BB108" s="571"/>
      <c r="BC108" s="571"/>
      <c r="BD108" s="571"/>
      <c r="BE108" s="571"/>
      <c r="BF108" s="571"/>
      <c r="BG108" s="571"/>
      <c r="BH108" s="571"/>
      <c r="BI108" s="571"/>
      <c r="BJ108" s="571"/>
      <c r="BK108" s="570" t="s">
        <v>156</v>
      </c>
      <c r="BL108" s="571"/>
      <c r="BM108" s="571"/>
      <c r="BN108" s="571"/>
      <c r="BO108" s="571"/>
      <c r="BP108" s="571"/>
      <c r="BQ108" s="571"/>
      <c r="BR108" s="571"/>
      <c r="BS108" s="571"/>
      <c r="BT108" s="571"/>
      <c r="BU108" s="571"/>
      <c r="BV108" s="571"/>
      <c r="BW108" s="597" t="s">
        <v>156</v>
      </c>
      <c r="BX108" s="598"/>
      <c r="BY108" s="598"/>
      <c r="BZ108" s="598"/>
      <c r="CA108" s="598"/>
      <c r="CB108" s="598"/>
      <c r="CC108" s="598"/>
      <c r="CD108" s="598"/>
      <c r="CE108" s="598"/>
      <c r="CF108" s="598"/>
      <c r="CG108" s="598"/>
      <c r="CH108" s="612"/>
    </row>
    <row r="109" spans="1:86" hidden="1" x14ac:dyDescent="0.3">
      <c r="A109" s="561"/>
      <c r="B109" s="343" t="s">
        <v>177</v>
      </c>
      <c r="C109" s="334">
        <f>C4</f>
        <v>43831</v>
      </c>
      <c r="D109" s="334">
        <f t="shared" ref="D109:BO109" si="82">D4</f>
        <v>43862</v>
      </c>
      <c r="E109" s="334">
        <f t="shared" si="82"/>
        <v>43891</v>
      </c>
      <c r="F109" s="334">
        <f t="shared" si="82"/>
        <v>43922</v>
      </c>
      <c r="G109" s="334">
        <f t="shared" si="82"/>
        <v>43952</v>
      </c>
      <c r="H109" s="334">
        <f t="shared" si="82"/>
        <v>43983</v>
      </c>
      <c r="I109" s="334">
        <f t="shared" si="82"/>
        <v>44013</v>
      </c>
      <c r="J109" s="334">
        <f t="shared" si="82"/>
        <v>44044</v>
      </c>
      <c r="K109" s="334">
        <f t="shared" si="82"/>
        <v>44075</v>
      </c>
      <c r="L109" s="334">
        <f t="shared" si="82"/>
        <v>44105</v>
      </c>
      <c r="M109" s="334">
        <f t="shared" si="82"/>
        <v>44136</v>
      </c>
      <c r="N109" s="334">
        <f t="shared" si="82"/>
        <v>44166</v>
      </c>
      <c r="O109" s="334">
        <f t="shared" si="82"/>
        <v>44197</v>
      </c>
      <c r="P109" s="334">
        <f t="shared" si="82"/>
        <v>44228</v>
      </c>
      <c r="Q109" s="334">
        <f t="shared" si="82"/>
        <v>44256</v>
      </c>
      <c r="R109" s="334">
        <f t="shared" si="82"/>
        <v>44287</v>
      </c>
      <c r="S109" s="334">
        <f t="shared" si="82"/>
        <v>44317</v>
      </c>
      <c r="T109" s="334">
        <f t="shared" si="82"/>
        <v>44348</v>
      </c>
      <c r="U109" s="334">
        <f t="shared" si="82"/>
        <v>44378</v>
      </c>
      <c r="V109" s="334">
        <f t="shared" si="82"/>
        <v>44409</v>
      </c>
      <c r="W109" s="334">
        <f t="shared" si="82"/>
        <v>44440</v>
      </c>
      <c r="X109" s="334">
        <f t="shared" si="82"/>
        <v>44470</v>
      </c>
      <c r="Y109" s="334">
        <f t="shared" si="82"/>
        <v>44501</v>
      </c>
      <c r="Z109" s="334">
        <f t="shared" si="82"/>
        <v>44531</v>
      </c>
      <c r="AA109" s="334">
        <f t="shared" si="82"/>
        <v>44562</v>
      </c>
      <c r="AB109" s="334">
        <f t="shared" si="82"/>
        <v>44593</v>
      </c>
      <c r="AC109" s="334">
        <f t="shared" si="82"/>
        <v>44621</v>
      </c>
      <c r="AD109" s="334">
        <f t="shared" si="82"/>
        <v>44652</v>
      </c>
      <c r="AE109" s="334">
        <f t="shared" si="82"/>
        <v>44682</v>
      </c>
      <c r="AF109" s="334">
        <f t="shared" si="82"/>
        <v>44713</v>
      </c>
      <c r="AG109" s="334">
        <f t="shared" si="82"/>
        <v>44743</v>
      </c>
      <c r="AH109" s="334">
        <f t="shared" si="82"/>
        <v>44774</v>
      </c>
      <c r="AI109" s="334">
        <f t="shared" si="82"/>
        <v>44805</v>
      </c>
      <c r="AJ109" s="334">
        <f t="shared" si="82"/>
        <v>44835</v>
      </c>
      <c r="AK109" s="334">
        <f t="shared" si="82"/>
        <v>44866</v>
      </c>
      <c r="AL109" s="334">
        <f t="shared" si="82"/>
        <v>44896</v>
      </c>
      <c r="AM109" s="334">
        <f t="shared" si="82"/>
        <v>44927</v>
      </c>
      <c r="AN109" s="334">
        <f t="shared" si="82"/>
        <v>44958</v>
      </c>
      <c r="AO109" s="334">
        <f t="shared" si="82"/>
        <v>44986</v>
      </c>
      <c r="AP109" s="334">
        <f t="shared" si="82"/>
        <v>45017</v>
      </c>
      <c r="AQ109" s="334">
        <f t="shared" si="82"/>
        <v>45047</v>
      </c>
      <c r="AR109" s="334">
        <f t="shared" si="82"/>
        <v>45078</v>
      </c>
      <c r="AS109" s="334">
        <f t="shared" si="82"/>
        <v>45108</v>
      </c>
      <c r="AT109" s="334">
        <f t="shared" si="82"/>
        <v>45139</v>
      </c>
      <c r="AU109" s="334">
        <f t="shared" si="82"/>
        <v>45170</v>
      </c>
      <c r="AV109" s="334">
        <f t="shared" si="82"/>
        <v>45200</v>
      </c>
      <c r="AW109" s="334">
        <f t="shared" si="82"/>
        <v>45231</v>
      </c>
      <c r="AX109" s="334">
        <f t="shared" si="82"/>
        <v>45261</v>
      </c>
      <c r="AY109" s="334">
        <f t="shared" si="82"/>
        <v>45292</v>
      </c>
      <c r="AZ109" s="334">
        <f t="shared" si="82"/>
        <v>45323</v>
      </c>
      <c r="BA109" s="334">
        <f t="shared" si="82"/>
        <v>45352</v>
      </c>
      <c r="BB109" s="334">
        <f t="shared" si="82"/>
        <v>45383</v>
      </c>
      <c r="BC109" s="334">
        <f t="shared" si="82"/>
        <v>45413</v>
      </c>
      <c r="BD109" s="334">
        <f t="shared" si="82"/>
        <v>45444</v>
      </c>
      <c r="BE109" s="334">
        <f t="shared" si="82"/>
        <v>45474</v>
      </c>
      <c r="BF109" s="334">
        <f t="shared" si="82"/>
        <v>45505</v>
      </c>
      <c r="BG109" s="334">
        <f t="shared" si="82"/>
        <v>45536</v>
      </c>
      <c r="BH109" s="334">
        <f t="shared" si="82"/>
        <v>45566</v>
      </c>
      <c r="BI109" s="334">
        <f t="shared" si="82"/>
        <v>45597</v>
      </c>
      <c r="BJ109" s="334">
        <f t="shared" si="82"/>
        <v>45627</v>
      </c>
      <c r="BK109" s="334">
        <f t="shared" si="82"/>
        <v>45658</v>
      </c>
      <c r="BL109" s="334">
        <f t="shared" si="82"/>
        <v>45689</v>
      </c>
      <c r="BM109" s="334">
        <f t="shared" si="82"/>
        <v>45717</v>
      </c>
      <c r="BN109" s="334">
        <f t="shared" si="82"/>
        <v>45748</v>
      </c>
      <c r="BO109" s="334">
        <f t="shared" si="82"/>
        <v>45778</v>
      </c>
      <c r="BP109" s="334">
        <f t="shared" ref="BP109:CH109" si="83">BP4</f>
        <v>45809</v>
      </c>
      <c r="BQ109" s="334">
        <f t="shared" si="83"/>
        <v>45839</v>
      </c>
      <c r="BR109" s="334">
        <f t="shared" si="83"/>
        <v>45870</v>
      </c>
      <c r="BS109" s="334">
        <f t="shared" si="83"/>
        <v>45901</v>
      </c>
      <c r="BT109" s="334">
        <f t="shared" si="83"/>
        <v>45931</v>
      </c>
      <c r="BU109" s="334">
        <f t="shared" si="83"/>
        <v>45962</v>
      </c>
      <c r="BV109" s="334">
        <f t="shared" si="83"/>
        <v>45992</v>
      </c>
      <c r="BW109" s="334">
        <f t="shared" si="83"/>
        <v>46023</v>
      </c>
      <c r="BX109" s="334">
        <f t="shared" si="83"/>
        <v>46054</v>
      </c>
      <c r="BY109" s="334">
        <f t="shared" si="83"/>
        <v>46082</v>
      </c>
      <c r="BZ109" s="334">
        <f t="shared" si="83"/>
        <v>46113</v>
      </c>
      <c r="CA109" s="334">
        <f t="shared" si="83"/>
        <v>46143</v>
      </c>
      <c r="CB109" s="334">
        <f t="shared" si="83"/>
        <v>46174</v>
      </c>
      <c r="CC109" s="334">
        <f t="shared" si="83"/>
        <v>46204</v>
      </c>
      <c r="CD109" s="334">
        <f t="shared" si="83"/>
        <v>46235</v>
      </c>
      <c r="CE109" s="334">
        <f t="shared" si="83"/>
        <v>46266</v>
      </c>
      <c r="CF109" s="334">
        <f t="shared" si="83"/>
        <v>46296</v>
      </c>
      <c r="CG109" s="334">
        <f t="shared" si="83"/>
        <v>46327</v>
      </c>
      <c r="CH109" s="335">
        <f t="shared" si="83"/>
        <v>46357</v>
      </c>
    </row>
    <row r="110" spans="1:86" hidden="1" x14ac:dyDescent="0.3">
      <c r="A110" s="561"/>
      <c r="B110" s="308" t="s">
        <v>141</v>
      </c>
      <c r="C110" s="120">
        <v>2.6726E-2</v>
      </c>
      <c r="D110" s="120">
        <v>2.6533999999999999E-2</v>
      </c>
      <c r="E110" s="120">
        <v>2.6903E-2</v>
      </c>
      <c r="F110" s="390">
        <v>3.141E-2</v>
      </c>
      <c r="G110" s="390">
        <v>3.3187000000000001E-2</v>
      </c>
      <c r="H110" s="390">
        <v>5.7666000000000002E-2</v>
      </c>
      <c r="I110" s="390">
        <v>5.6468999999999998E-2</v>
      </c>
      <c r="J110" s="390">
        <v>5.7072999999999999E-2</v>
      </c>
      <c r="K110" s="390">
        <v>5.6027E-2</v>
      </c>
      <c r="L110" s="390">
        <v>3.2396000000000001E-2</v>
      </c>
      <c r="M110" s="390">
        <v>3.2539000000000005E-2</v>
      </c>
      <c r="N110" s="390">
        <v>2.9391E-2</v>
      </c>
      <c r="O110" s="390">
        <v>2.9968999999999999E-2</v>
      </c>
      <c r="P110" s="390">
        <v>3.0577E-2</v>
      </c>
      <c r="Q110" s="390">
        <v>3.1021E-2</v>
      </c>
      <c r="R110" s="390">
        <v>3.141E-2</v>
      </c>
      <c r="S110" s="390">
        <v>3.3187000000000001E-2</v>
      </c>
      <c r="T110" s="390">
        <v>5.7666000000000002E-2</v>
      </c>
      <c r="U110" s="390">
        <v>5.6468999999999998E-2</v>
      </c>
      <c r="V110" s="390">
        <v>5.7072999999999999E-2</v>
      </c>
      <c r="W110" s="390">
        <v>5.6027E-2</v>
      </c>
      <c r="X110" s="390">
        <v>3.2396000000000001E-2</v>
      </c>
      <c r="Y110" s="390">
        <v>3.2539000000000005E-2</v>
      </c>
      <c r="Z110" s="390">
        <v>2.9391E-2</v>
      </c>
      <c r="AA110" s="390">
        <v>2.9968999999999999E-2</v>
      </c>
      <c r="AB110" s="390">
        <v>3.0577E-2</v>
      </c>
      <c r="AC110" s="390">
        <v>3.1021E-2</v>
      </c>
      <c r="AD110" s="390">
        <v>3.141E-2</v>
      </c>
      <c r="AE110" s="390">
        <v>3.3187000000000001E-2</v>
      </c>
      <c r="AF110" s="390">
        <v>5.7666000000000002E-2</v>
      </c>
      <c r="AG110" s="390">
        <v>5.6468999999999998E-2</v>
      </c>
      <c r="AH110" s="390">
        <v>5.7072999999999999E-2</v>
      </c>
      <c r="AI110" s="390">
        <v>5.6027E-2</v>
      </c>
      <c r="AJ110" s="390">
        <v>3.2396000000000001E-2</v>
      </c>
      <c r="AK110" s="390">
        <v>3.2539000000000005E-2</v>
      </c>
      <c r="AL110" s="390">
        <v>2.9391E-2</v>
      </c>
      <c r="AM110" s="390">
        <v>2.9968999999999999E-2</v>
      </c>
      <c r="AN110" s="390">
        <v>3.0577E-2</v>
      </c>
      <c r="AO110" s="390">
        <v>3.1021E-2</v>
      </c>
      <c r="AP110" s="390">
        <v>3.141E-2</v>
      </c>
      <c r="AQ110" s="390">
        <v>3.3187000000000001E-2</v>
      </c>
      <c r="AR110" s="390">
        <v>5.7666000000000002E-2</v>
      </c>
      <c r="AS110" s="390">
        <v>5.6468999999999998E-2</v>
      </c>
      <c r="AT110" s="390">
        <v>5.7072999999999999E-2</v>
      </c>
      <c r="AU110" s="390">
        <v>5.6027E-2</v>
      </c>
      <c r="AV110" s="390">
        <v>3.2396000000000001E-2</v>
      </c>
      <c r="AW110" s="390">
        <v>3.2539000000000005E-2</v>
      </c>
      <c r="AX110" s="390">
        <v>2.9391E-2</v>
      </c>
      <c r="AY110" s="390">
        <v>2.9968999999999999E-2</v>
      </c>
      <c r="AZ110" s="390">
        <v>3.0577E-2</v>
      </c>
      <c r="BA110" s="390">
        <v>3.1021E-2</v>
      </c>
      <c r="BB110" s="390">
        <v>3.141E-2</v>
      </c>
      <c r="BC110" s="390">
        <v>3.3187000000000001E-2</v>
      </c>
      <c r="BD110" s="390">
        <v>5.7666000000000002E-2</v>
      </c>
      <c r="BE110" s="390">
        <v>5.6468999999999998E-2</v>
      </c>
      <c r="BF110" s="390">
        <v>5.7072999999999999E-2</v>
      </c>
      <c r="BG110" s="390">
        <v>5.6027E-2</v>
      </c>
      <c r="BH110" s="390">
        <v>3.2396000000000001E-2</v>
      </c>
      <c r="BI110" s="390">
        <v>3.2539000000000005E-2</v>
      </c>
      <c r="BJ110" s="390">
        <v>2.9391E-2</v>
      </c>
      <c r="BK110" s="390">
        <v>2.9968999999999999E-2</v>
      </c>
      <c r="BL110" s="390">
        <v>3.0577E-2</v>
      </c>
      <c r="BM110" s="390">
        <v>3.1021E-2</v>
      </c>
      <c r="BN110" s="390">
        <v>3.141E-2</v>
      </c>
      <c r="BO110" s="390">
        <v>3.3187000000000001E-2</v>
      </c>
      <c r="BP110" s="390">
        <v>5.7666000000000002E-2</v>
      </c>
      <c r="BQ110" s="390">
        <v>5.6468999999999998E-2</v>
      </c>
      <c r="BR110" s="390">
        <v>5.7072999999999999E-2</v>
      </c>
      <c r="BS110" s="390">
        <v>5.6027E-2</v>
      </c>
      <c r="BT110" s="390">
        <v>3.2396000000000001E-2</v>
      </c>
      <c r="BU110" s="390">
        <v>3.2539000000000005E-2</v>
      </c>
      <c r="BV110" s="390">
        <v>2.9391E-2</v>
      </c>
      <c r="BW110" s="390">
        <v>2.9968999999999999E-2</v>
      </c>
      <c r="BX110" s="390">
        <v>3.0577E-2</v>
      </c>
      <c r="BY110" s="390">
        <v>3.1021E-2</v>
      </c>
      <c r="BZ110" s="390">
        <v>3.141E-2</v>
      </c>
      <c r="CA110" s="390">
        <v>3.3187000000000001E-2</v>
      </c>
      <c r="CB110" s="390">
        <v>5.7666000000000002E-2</v>
      </c>
      <c r="CC110" s="390">
        <v>5.6468999999999998E-2</v>
      </c>
      <c r="CD110" s="390">
        <v>5.7072999999999999E-2</v>
      </c>
      <c r="CE110" s="390">
        <v>5.6027E-2</v>
      </c>
      <c r="CF110" s="390">
        <v>3.2396000000000001E-2</v>
      </c>
      <c r="CG110" s="390">
        <v>3.2539000000000005E-2</v>
      </c>
      <c r="CH110" s="390">
        <v>2.9391E-2</v>
      </c>
    </row>
    <row r="111" spans="1:86" hidden="1" x14ac:dyDescent="0.3">
      <c r="A111" s="561"/>
      <c r="B111" s="308" t="s">
        <v>59</v>
      </c>
      <c r="C111" s="120">
        <v>3.0702E-2</v>
      </c>
      <c r="D111" s="120">
        <v>2.9954000000000001E-2</v>
      </c>
      <c r="E111" s="120">
        <v>2.9420999999999999E-2</v>
      </c>
      <c r="F111" s="390">
        <v>3.0629999999999998E-2</v>
      </c>
      <c r="G111" s="390">
        <v>3.9796999999999999E-2</v>
      </c>
      <c r="H111" s="390">
        <v>7.2358000000000006E-2</v>
      </c>
      <c r="I111" s="390">
        <v>6.7395999999999998E-2</v>
      </c>
      <c r="J111" s="390">
        <v>7.0425000000000001E-2</v>
      </c>
      <c r="K111" s="390">
        <v>7.1262999999999993E-2</v>
      </c>
      <c r="L111" s="390">
        <v>3.2589E-2</v>
      </c>
      <c r="M111" s="390">
        <v>3.1684999999999998E-2</v>
      </c>
      <c r="N111" s="390">
        <v>3.1695000000000001E-2</v>
      </c>
      <c r="O111" s="390">
        <v>3.4132000000000003E-2</v>
      </c>
      <c r="P111" s="390">
        <v>3.3488999999999998E-2</v>
      </c>
      <c r="Q111" s="390">
        <v>3.4247E-2</v>
      </c>
      <c r="R111" s="390">
        <v>3.0629999999999998E-2</v>
      </c>
      <c r="S111" s="390">
        <v>3.9796999999999999E-2</v>
      </c>
      <c r="T111" s="390">
        <v>7.2358000000000006E-2</v>
      </c>
      <c r="U111" s="390">
        <v>6.7395999999999998E-2</v>
      </c>
      <c r="V111" s="390">
        <v>7.0425000000000001E-2</v>
      </c>
      <c r="W111" s="390">
        <v>7.1262999999999993E-2</v>
      </c>
      <c r="X111" s="390">
        <v>3.2589E-2</v>
      </c>
      <c r="Y111" s="390">
        <v>3.1684999999999998E-2</v>
      </c>
      <c r="Z111" s="390">
        <v>3.1695000000000001E-2</v>
      </c>
      <c r="AA111" s="390">
        <v>3.4132000000000003E-2</v>
      </c>
      <c r="AB111" s="390">
        <v>3.3488999999999998E-2</v>
      </c>
      <c r="AC111" s="390">
        <v>3.4247E-2</v>
      </c>
      <c r="AD111" s="390">
        <v>3.0629999999999998E-2</v>
      </c>
      <c r="AE111" s="390">
        <v>3.9796999999999999E-2</v>
      </c>
      <c r="AF111" s="390">
        <v>7.2358000000000006E-2</v>
      </c>
      <c r="AG111" s="390">
        <v>6.7395999999999998E-2</v>
      </c>
      <c r="AH111" s="390">
        <v>7.0425000000000001E-2</v>
      </c>
      <c r="AI111" s="390">
        <v>7.1262999999999993E-2</v>
      </c>
      <c r="AJ111" s="390">
        <v>3.2589E-2</v>
      </c>
      <c r="AK111" s="390">
        <v>3.1684999999999998E-2</v>
      </c>
      <c r="AL111" s="390">
        <v>3.1695000000000001E-2</v>
      </c>
      <c r="AM111" s="390">
        <v>3.4132000000000003E-2</v>
      </c>
      <c r="AN111" s="390">
        <v>3.3488999999999998E-2</v>
      </c>
      <c r="AO111" s="390">
        <v>3.4247E-2</v>
      </c>
      <c r="AP111" s="390">
        <v>3.0629999999999998E-2</v>
      </c>
      <c r="AQ111" s="390">
        <v>3.9796999999999999E-2</v>
      </c>
      <c r="AR111" s="390">
        <v>7.2358000000000006E-2</v>
      </c>
      <c r="AS111" s="390">
        <v>6.7395999999999998E-2</v>
      </c>
      <c r="AT111" s="390">
        <v>7.0425000000000001E-2</v>
      </c>
      <c r="AU111" s="390">
        <v>7.1262999999999993E-2</v>
      </c>
      <c r="AV111" s="390">
        <v>3.2589E-2</v>
      </c>
      <c r="AW111" s="390">
        <v>3.1684999999999998E-2</v>
      </c>
      <c r="AX111" s="390">
        <v>3.1695000000000001E-2</v>
      </c>
      <c r="AY111" s="390">
        <v>3.4132000000000003E-2</v>
      </c>
      <c r="AZ111" s="390">
        <v>3.3488999999999998E-2</v>
      </c>
      <c r="BA111" s="390">
        <v>3.4247E-2</v>
      </c>
      <c r="BB111" s="390">
        <v>3.0629999999999998E-2</v>
      </c>
      <c r="BC111" s="390">
        <v>3.9796999999999999E-2</v>
      </c>
      <c r="BD111" s="390">
        <v>7.2358000000000006E-2</v>
      </c>
      <c r="BE111" s="390">
        <v>6.7395999999999998E-2</v>
      </c>
      <c r="BF111" s="390">
        <v>7.0425000000000001E-2</v>
      </c>
      <c r="BG111" s="390">
        <v>7.1262999999999993E-2</v>
      </c>
      <c r="BH111" s="390">
        <v>3.2589E-2</v>
      </c>
      <c r="BI111" s="390">
        <v>3.1684999999999998E-2</v>
      </c>
      <c r="BJ111" s="390">
        <v>3.1695000000000001E-2</v>
      </c>
      <c r="BK111" s="390">
        <v>3.4132000000000003E-2</v>
      </c>
      <c r="BL111" s="390">
        <v>3.3488999999999998E-2</v>
      </c>
      <c r="BM111" s="390">
        <v>3.4247E-2</v>
      </c>
      <c r="BN111" s="390">
        <v>3.0629999999999998E-2</v>
      </c>
      <c r="BO111" s="390">
        <v>3.9796999999999999E-2</v>
      </c>
      <c r="BP111" s="390">
        <v>7.2358000000000006E-2</v>
      </c>
      <c r="BQ111" s="390">
        <v>6.7395999999999998E-2</v>
      </c>
      <c r="BR111" s="390">
        <v>7.0425000000000001E-2</v>
      </c>
      <c r="BS111" s="390">
        <v>7.1262999999999993E-2</v>
      </c>
      <c r="BT111" s="390">
        <v>3.2589E-2</v>
      </c>
      <c r="BU111" s="390">
        <v>3.1684999999999998E-2</v>
      </c>
      <c r="BV111" s="390">
        <v>3.1695000000000001E-2</v>
      </c>
      <c r="BW111" s="390">
        <v>3.4132000000000003E-2</v>
      </c>
      <c r="BX111" s="390">
        <v>3.3488999999999998E-2</v>
      </c>
      <c r="BY111" s="390">
        <v>3.4247E-2</v>
      </c>
      <c r="BZ111" s="390">
        <v>3.0629999999999998E-2</v>
      </c>
      <c r="CA111" s="390">
        <v>3.9796999999999999E-2</v>
      </c>
      <c r="CB111" s="390">
        <v>7.2358000000000006E-2</v>
      </c>
      <c r="CC111" s="390">
        <v>6.7395999999999998E-2</v>
      </c>
      <c r="CD111" s="390">
        <v>7.0425000000000001E-2</v>
      </c>
      <c r="CE111" s="390">
        <v>7.1262999999999993E-2</v>
      </c>
      <c r="CF111" s="390">
        <v>3.2589E-2</v>
      </c>
      <c r="CG111" s="390">
        <v>3.1684999999999998E-2</v>
      </c>
      <c r="CH111" s="390">
        <v>3.1695000000000001E-2</v>
      </c>
    </row>
    <row r="112" spans="1:86" hidden="1" x14ac:dyDescent="0.3">
      <c r="A112" s="561"/>
      <c r="B112" s="308" t="s">
        <v>142</v>
      </c>
      <c r="C112" s="120">
        <v>2.5749000000000001E-2</v>
      </c>
      <c r="D112" s="120">
        <v>2.6553E-2</v>
      </c>
      <c r="E112" s="120">
        <v>2.8032000000000001E-2</v>
      </c>
      <c r="F112" s="390">
        <v>3.4287999999999999E-2</v>
      </c>
      <c r="G112" s="390">
        <v>3.5048000000000003E-2</v>
      </c>
      <c r="H112" s="390">
        <v>6.2170000000000003E-2</v>
      </c>
      <c r="I112" s="390">
        <v>6.0176E-2</v>
      </c>
      <c r="J112" s="390">
        <v>6.1452E-2</v>
      </c>
      <c r="K112" s="390">
        <v>5.9685000000000002E-2</v>
      </c>
      <c r="L112" s="390">
        <v>3.4070000000000003E-2</v>
      </c>
      <c r="M112" s="390">
        <v>3.4317E-2</v>
      </c>
      <c r="N112" s="390">
        <v>2.9395000000000001E-2</v>
      </c>
      <c r="O112" s="390">
        <v>2.9693000000000001E-2</v>
      </c>
      <c r="P112" s="390">
        <v>3.0592999999999999E-2</v>
      </c>
      <c r="Q112" s="390">
        <v>3.2857999999999998E-2</v>
      </c>
      <c r="R112" s="390">
        <v>3.4287999999999999E-2</v>
      </c>
      <c r="S112" s="390">
        <v>3.5048000000000003E-2</v>
      </c>
      <c r="T112" s="390">
        <v>6.2170000000000003E-2</v>
      </c>
      <c r="U112" s="390">
        <v>6.0176E-2</v>
      </c>
      <c r="V112" s="390">
        <v>6.1452E-2</v>
      </c>
      <c r="W112" s="390">
        <v>5.9685000000000002E-2</v>
      </c>
      <c r="X112" s="390">
        <v>3.4070000000000003E-2</v>
      </c>
      <c r="Y112" s="390">
        <v>3.4317E-2</v>
      </c>
      <c r="Z112" s="390">
        <v>2.9395000000000001E-2</v>
      </c>
      <c r="AA112" s="390">
        <v>2.9693000000000001E-2</v>
      </c>
      <c r="AB112" s="390">
        <v>3.0592999999999999E-2</v>
      </c>
      <c r="AC112" s="390">
        <v>3.2857999999999998E-2</v>
      </c>
      <c r="AD112" s="390">
        <v>3.4287999999999999E-2</v>
      </c>
      <c r="AE112" s="390">
        <v>3.5048000000000003E-2</v>
      </c>
      <c r="AF112" s="390">
        <v>6.2170000000000003E-2</v>
      </c>
      <c r="AG112" s="390">
        <v>6.0176E-2</v>
      </c>
      <c r="AH112" s="390">
        <v>6.1452E-2</v>
      </c>
      <c r="AI112" s="390">
        <v>5.9685000000000002E-2</v>
      </c>
      <c r="AJ112" s="390">
        <v>3.4070000000000003E-2</v>
      </c>
      <c r="AK112" s="390">
        <v>3.4317E-2</v>
      </c>
      <c r="AL112" s="390">
        <v>2.9395000000000001E-2</v>
      </c>
      <c r="AM112" s="390">
        <v>2.9693000000000001E-2</v>
      </c>
      <c r="AN112" s="390">
        <v>3.0592999999999999E-2</v>
      </c>
      <c r="AO112" s="390">
        <v>3.2857999999999998E-2</v>
      </c>
      <c r="AP112" s="390">
        <v>3.4287999999999999E-2</v>
      </c>
      <c r="AQ112" s="390">
        <v>3.5048000000000003E-2</v>
      </c>
      <c r="AR112" s="390">
        <v>6.2170000000000003E-2</v>
      </c>
      <c r="AS112" s="390">
        <v>6.0176E-2</v>
      </c>
      <c r="AT112" s="390">
        <v>6.1452E-2</v>
      </c>
      <c r="AU112" s="390">
        <v>5.9685000000000002E-2</v>
      </c>
      <c r="AV112" s="390">
        <v>3.4070000000000003E-2</v>
      </c>
      <c r="AW112" s="390">
        <v>3.4317E-2</v>
      </c>
      <c r="AX112" s="390">
        <v>2.9395000000000001E-2</v>
      </c>
      <c r="AY112" s="390">
        <v>2.9693000000000001E-2</v>
      </c>
      <c r="AZ112" s="390">
        <v>3.0592999999999999E-2</v>
      </c>
      <c r="BA112" s="390">
        <v>3.2857999999999998E-2</v>
      </c>
      <c r="BB112" s="390">
        <v>3.4287999999999999E-2</v>
      </c>
      <c r="BC112" s="390">
        <v>3.5048000000000003E-2</v>
      </c>
      <c r="BD112" s="390">
        <v>6.2170000000000003E-2</v>
      </c>
      <c r="BE112" s="390">
        <v>6.0176E-2</v>
      </c>
      <c r="BF112" s="390">
        <v>6.1452E-2</v>
      </c>
      <c r="BG112" s="390">
        <v>5.9685000000000002E-2</v>
      </c>
      <c r="BH112" s="390">
        <v>3.4070000000000003E-2</v>
      </c>
      <c r="BI112" s="390">
        <v>3.4317E-2</v>
      </c>
      <c r="BJ112" s="390">
        <v>2.9395000000000001E-2</v>
      </c>
      <c r="BK112" s="390">
        <v>2.9693000000000001E-2</v>
      </c>
      <c r="BL112" s="390">
        <v>3.0592999999999999E-2</v>
      </c>
      <c r="BM112" s="390">
        <v>3.2857999999999998E-2</v>
      </c>
      <c r="BN112" s="390">
        <v>3.4287999999999999E-2</v>
      </c>
      <c r="BO112" s="390">
        <v>3.5048000000000003E-2</v>
      </c>
      <c r="BP112" s="390">
        <v>6.2170000000000003E-2</v>
      </c>
      <c r="BQ112" s="390">
        <v>6.0176E-2</v>
      </c>
      <c r="BR112" s="390">
        <v>6.1452E-2</v>
      </c>
      <c r="BS112" s="390">
        <v>5.9685000000000002E-2</v>
      </c>
      <c r="BT112" s="390">
        <v>3.4070000000000003E-2</v>
      </c>
      <c r="BU112" s="390">
        <v>3.4317E-2</v>
      </c>
      <c r="BV112" s="390">
        <v>2.9395000000000001E-2</v>
      </c>
      <c r="BW112" s="390">
        <v>2.9693000000000001E-2</v>
      </c>
      <c r="BX112" s="390">
        <v>3.0592999999999999E-2</v>
      </c>
      <c r="BY112" s="390">
        <v>3.2857999999999998E-2</v>
      </c>
      <c r="BZ112" s="390">
        <v>3.4287999999999999E-2</v>
      </c>
      <c r="CA112" s="390">
        <v>3.5048000000000003E-2</v>
      </c>
      <c r="CB112" s="390">
        <v>6.2170000000000003E-2</v>
      </c>
      <c r="CC112" s="390">
        <v>6.0176E-2</v>
      </c>
      <c r="CD112" s="390">
        <v>6.1452E-2</v>
      </c>
      <c r="CE112" s="390">
        <v>5.9685000000000002E-2</v>
      </c>
      <c r="CF112" s="390">
        <v>3.4070000000000003E-2</v>
      </c>
      <c r="CG112" s="390">
        <v>3.4317E-2</v>
      </c>
      <c r="CH112" s="390">
        <v>2.9395000000000001E-2</v>
      </c>
    </row>
    <row r="113" spans="1:86" hidden="1" x14ac:dyDescent="0.3">
      <c r="A113" s="561"/>
      <c r="B113" s="308" t="s">
        <v>60</v>
      </c>
      <c r="C113" s="120">
        <v>1.8259000000000001E-2</v>
      </c>
      <c r="D113" s="120">
        <v>1.6681000000000001E-2</v>
      </c>
      <c r="E113" s="120">
        <v>1.8474000000000001E-2</v>
      </c>
      <c r="F113" s="390">
        <v>3.3175999999999997E-2</v>
      </c>
      <c r="G113" s="390">
        <v>4.7296999999999999E-2</v>
      </c>
      <c r="H113" s="390">
        <v>7.3122000000000006E-2</v>
      </c>
      <c r="I113" s="390">
        <v>6.7735000000000004E-2</v>
      </c>
      <c r="J113" s="390">
        <v>7.0883000000000002E-2</v>
      </c>
      <c r="K113" s="390">
        <v>7.4445999999999998E-2</v>
      </c>
      <c r="L113" s="390">
        <v>3.3015000000000003E-2</v>
      </c>
      <c r="M113" s="390">
        <v>2.3477000000000001E-2</v>
      </c>
      <c r="N113" s="390">
        <v>2.3244999999999998E-2</v>
      </c>
      <c r="O113" s="390">
        <v>2.3078999999999999E-2</v>
      </c>
      <c r="P113" s="390">
        <v>2.3199999999999998E-2</v>
      </c>
      <c r="Q113" s="390">
        <v>2.3355999999999998E-2</v>
      </c>
      <c r="R113" s="390">
        <v>3.3175999999999997E-2</v>
      </c>
      <c r="S113" s="390">
        <v>4.7296999999999999E-2</v>
      </c>
      <c r="T113" s="390">
        <v>7.3122000000000006E-2</v>
      </c>
      <c r="U113" s="390">
        <v>6.7735000000000004E-2</v>
      </c>
      <c r="V113" s="390">
        <v>7.0883000000000002E-2</v>
      </c>
      <c r="W113" s="390">
        <v>7.4445999999999998E-2</v>
      </c>
      <c r="X113" s="390">
        <v>3.3015000000000003E-2</v>
      </c>
      <c r="Y113" s="390">
        <v>2.3477000000000001E-2</v>
      </c>
      <c r="Z113" s="390">
        <v>2.3244999999999998E-2</v>
      </c>
      <c r="AA113" s="390">
        <v>2.3078999999999999E-2</v>
      </c>
      <c r="AB113" s="390">
        <v>2.3199999999999998E-2</v>
      </c>
      <c r="AC113" s="390">
        <v>2.3355999999999998E-2</v>
      </c>
      <c r="AD113" s="390">
        <v>3.3175999999999997E-2</v>
      </c>
      <c r="AE113" s="390">
        <v>4.7296999999999999E-2</v>
      </c>
      <c r="AF113" s="390">
        <v>7.3122000000000006E-2</v>
      </c>
      <c r="AG113" s="390">
        <v>6.7735000000000004E-2</v>
      </c>
      <c r="AH113" s="390">
        <v>7.0883000000000002E-2</v>
      </c>
      <c r="AI113" s="390">
        <v>7.4445999999999998E-2</v>
      </c>
      <c r="AJ113" s="390">
        <v>3.3015000000000003E-2</v>
      </c>
      <c r="AK113" s="390">
        <v>2.3477000000000001E-2</v>
      </c>
      <c r="AL113" s="390">
        <v>2.3244999999999998E-2</v>
      </c>
      <c r="AM113" s="390">
        <v>2.3078999999999999E-2</v>
      </c>
      <c r="AN113" s="390">
        <v>2.3199999999999998E-2</v>
      </c>
      <c r="AO113" s="390">
        <v>2.3355999999999998E-2</v>
      </c>
      <c r="AP113" s="390">
        <v>3.3175999999999997E-2</v>
      </c>
      <c r="AQ113" s="390">
        <v>4.7296999999999999E-2</v>
      </c>
      <c r="AR113" s="390">
        <v>7.3122000000000006E-2</v>
      </c>
      <c r="AS113" s="390">
        <v>6.7735000000000004E-2</v>
      </c>
      <c r="AT113" s="390">
        <v>7.0883000000000002E-2</v>
      </c>
      <c r="AU113" s="390">
        <v>7.4445999999999998E-2</v>
      </c>
      <c r="AV113" s="390">
        <v>3.3015000000000003E-2</v>
      </c>
      <c r="AW113" s="390">
        <v>2.3477000000000001E-2</v>
      </c>
      <c r="AX113" s="390">
        <v>2.3244999999999998E-2</v>
      </c>
      <c r="AY113" s="390">
        <v>2.3078999999999999E-2</v>
      </c>
      <c r="AZ113" s="390">
        <v>2.3199999999999998E-2</v>
      </c>
      <c r="BA113" s="390">
        <v>2.3355999999999998E-2</v>
      </c>
      <c r="BB113" s="390">
        <v>3.3175999999999997E-2</v>
      </c>
      <c r="BC113" s="390">
        <v>4.7296999999999999E-2</v>
      </c>
      <c r="BD113" s="390">
        <v>7.3122000000000006E-2</v>
      </c>
      <c r="BE113" s="390">
        <v>6.7735000000000004E-2</v>
      </c>
      <c r="BF113" s="390">
        <v>7.0883000000000002E-2</v>
      </c>
      <c r="BG113" s="390">
        <v>7.4445999999999998E-2</v>
      </c>
      <c r="BH113" s="390">
        <v>3.3015000000000003E-2</v>
      </c>
      <c r="BI113" s="390">
        <v>2.3477000000000001E-2</v>
      </c>
      <c r="BJ113" s="390">
        <v>2.3244999999999998E-2</v>
      </c>
      <c r="BK113" s="390">
        <v>2.3078999999999999E-2</v>
      </c>
      <c r="BL113" s="390">
        <v>2.3199999999999998E-2</v>
      </c>
      <c r="BM113" s="390">
        <v>2.3355999999999998E-2</v>
      </c>
      <c r="BN113" s="390">
        <v>3.3175999999999997E-2</v>
      </c>
      <c r="BO113" s="390">
        <v>4.7296999999999999E-2</v>
      </c>
      <c r="BP113" s="390">
        <v>7.3122000000000006E-2</v>
      </c>
      <c r="BQ113" s="390">
        <v>6.7735000000000004E-2</v>
      </c>
      <c r="BR113" s="390">
        <v>7.0883000000000002E-2</v>
      </c>
      <c r="BS113" s="390">
        <v>7.4445999999999998E-2</v>
      </c>
      <c r="BT113" s="390">
        <v>3.3015000000000003E-2</v>
      </c>
      <c r="BU113" s="390">
        <v>2.3477000000000001E-2</v>
      </c>
      <c r="BV113" s="390">
        <v>2.3244999999999998E-2</v>
      </c>
      <c r="BW113" s="390">
        <v>2.3078999999999999E-2</v>
      </c>
      <c r="BX113" s="390">
        <v>2.3199999999999998E-2</v>
      </c>
      <c r="BY113" s="390">
        <v>2.3355999999999998E-2</v>
      </c>
      <c r="BZ113" s="390">
        <v>3.3175999999999997E-2</v>
      </c>
      <c r="CA113" s="390">
        <v>4.7296999999999999E-2</v>
      </c>
      <c r="CB113" s="390">
        <v>7.3122000000000006E-2</v>
      </c>
      <c r="CC113" s="390">
        <v>6.7735000000000004E-2</v>
      </c>
      <c r="CD113" s="390">
        <v>7.0883000000000002E-2</v>
      </c>
      <c r="CE113" s="390">
        <v>7.4445999999999998E-2</v>
      </c>
      <c r="CF113" s="390">
        <v>3.3015000000000003E-2</v>
      </c>
      <c r="CG113" s="390">
        <v>2.3477000000000001E-2</v>
      </c>
      <c r="CH113" s="390">
        <v>2.3244999999999998E-2</v>
      </c>
    </row>
    <row r="114" spans="1:86" hidden="1" x14ac:dyDescent="0.3">
      <c r="A114" s="561"/>
      <c r="B114" s="308" t="s">
        <v>143</v>
      </c>
      <c r="C114" s="120">
        <v>1.9753999999999997E-2</v>
      </c>
      <c r="D114" s="120">
        <v>1.6704E-2</v>
      </c>
      <c r="E114" s="120">
        <v>1.873E-2</v>
      </c>
      <c r="F114" s="390">
        <v>2.4410999999999999E-2</v>
      </c>
      <c r="G114" s="390">
        <v>2.3886999999999999E-2</v>
      </c>
      <c r="H114" s="390">
        <v>3.7404E-2</v>
      </c>
      <c r="I114" s="390">
        <v>3.7322000000000001E-2</v>
      </c>
      <c r="J114" s="390">
        <v>3.7436999999999998E-2</v>
      </c>
      <c r="K114" s="390">
        <v>3.7679999999999998E-2</v>
      </c>
      <c r="L114" s="390">
        <v>2.3616999999999999E-2</v>
      </c>
      <c r="M114" s="390">
        <v>2.3615999999999998E-2</v>
      </c>
      <c r="N114" s="390">
        <v>2.3258999999999998E-2</v>
      </c>
      <c r="O114" s="390">
        <v>2.4317999999999999E-2</v>
      </c>
      <c r="P114" s="390">
        <v>2.3214000000000002E-2</v>
      </c>
      <c r="Q114" s="390">
        <v>2.3549E-2</v>
      </c>
      <c r="R114" s="390">
        <v>2.4410999999999999E-2</v>
      </c>
      <c r="S114" s="390">
        <v>2.3886999999999999E-2</v>
      </c>
      <c r="T114" s="390">
        <v>3.7404E-2</v>
      </c>
      <c r="U114" s="390">
        <v>3.7322000000000001E-2</v>
      </c>
      <c r="V114" s="390">
        <v>3.7436999999999998E-2</v>
      </c>
      <c r="W114" s="390">
        <v>3.7679999999999998E-2</v>
      </c>
      <c r="X114" s="390">
        <v>2.3616999999999999E-2</v>
      </c>
      <c r="Y114" s="390">
        <v>2.3615999999999998E-2</v>
      </c>
      <c r="Z114" s="390">
        <v>2.3258999999999998E-2</v>
      </c>
      <c r="AA114" s="390">
        <v>2.4317999999999999E-2</v>
      </c>
      <c r="AB114" s="390">
        <v>2.3214000000000002E-2</v>
      </c>
      <c r="AC114" s="390">
        <v>2.3549E-2</v>
      </c>
      <c r="AD114" s="390">
        <v>2.4410999999999999E-2</v>
      </c>
      <c r="AE114" s="390">
        <v>2.3886999999999999E-2</v>
      </c>
      <c r="AF114" s="390">
        <v>3.7404E-2</v>
      </c>
      <c r="AG114" s="390">
        <v>3.7322000000000001E-2</v>
      </c>
      <c r="AH114" s="390">
        <v>3.7436999999999998E-2</v>
      </c>
      <c r="AI114" s="390">
        <v>3.7679999999999998E-2</v>
      </c>
      <c r="AJ114" s="390">
        <v>2.3616999999999999E-2</v>
      </c>
      <c r="AK114" s="390">
        <v>2.3615999999999998E-2</v>
      </c>
      <c r="AL114" s="390">
        <v>2.3258999999999998E-2</v>
      </c>
      <c r="AM114" s="390">
        <v>2.4317999999999999E-2</v>
      </c>
      <c r="AN114" s="390">
        <v>2.3214000000000002E-2</v>
      </c>
      <c r="AO114" s="390">
        <v>2.3549E-2</v>
      </c>
      <c r="AP114" s="390">
        <v>2.4410999999999999E-2</v>
      </c>
      <c r="AQ114" s="390">
        <v>2.3886999999999999E-2</v>
      </c>
      <c r="AR114" s="390">
        <v>3.7404E-2</v>
      </c>
      <c r="AS114" s="390">
        <v>3.7322000000000001E-2</v>
      </c>
      <c r="AT114" s="390">
        <v>3.7436999999999998E-2</v>
      </c>
      <c r="AU114" s="390">
        <v>3.7679999999999998E-2</v>
      </c>
      <c r="AV114" s="390">
        <v>2.3616999999999999E-2</v>
      </c>
      <c r="AW114" s="390">
        <v>2.3615999999999998E-2</v>
      </c>
      <c r="AX114" s="390">
        <v>2.3258999999999998E-2</v>
      </c>
      <c r="AY114" s="390">
        <v>2.4317999999999999E-2</v>
      </c>
      <c r="AZ114" s="390">
        <v>2.3214000000000002E-2</v>
      </c>
      <c r="BA114" s="390">
        <v>2.3549E-2</v>
      </c>
      <c r="BB114" s="390">
        <v>2.4410999999999999E-2</v>
      </c>
      <c r="BC114" s="390">
        <v>2.3886999999999999E-2</v>
      </c>
      <c r="BD114" s="390">
        <v>3.7404E-2</v>
      </c>
      <c r="BE114" s="390">
        <v>3.7322000000000001E-2</v>
      </c>
      <c r="BF114" s="390">
        <v>3.7436999999999998E-2</v>
      </c>
      <c r="BG114" s="390">
        <v>3.7679999999999998E-2</v>
      </c>
      <c r="BH114" s="390">
        <v>2.3616999999999999E-2</v>
      </c>
      <c r="BI114" s="390">
        <v>2.3615999999999998E-2</v>
      </c>
      <c r="BJ114" s="390">
        <v>2.3258999999999998E-2</v>
      </c>
      <c r="BK114" s="390">
        <v>2.4317999999999999E-2</v>
      </c>
      <c r="BL114" s="390">
        <v>2.3214000000000002E-2</v>
      </c>
      <c r="BM114" s="390">
        <v>2.3549E-2</v>
      </c>
      <c r="BN114" s="390">
        <v>2.4410999999999999E-2</v>
      </c>
      <c r="BO114" s="390">
        <v>2.3886999999999999E-2</v>
      </c>
      <c r="BP114" s="390">
        <v>3.7404E-2</v>
      </c>
      <c r="BQ114" s="390">
        <v>3.7322000000000001E-2</v>
      </c>
      <c r="BR114" s="390">
        <v>3.7436999999999998E-2</v>
      </c>
      <c r="BS114" s="390">
        <v>3.7679999999999998E-2</v>
      </c>
      <c r="BT114" s="390">
        <v>2.3616999999999999E-2</v>
      </c>
      <c r="BU114" s="390">
        <v>2.3615999999999998E-2</v>
      </c>
      <c r="BV114" s="390">
        <v>2.3258999999999998E-2</v>
      </c>
      <c r="BW114" s="390">
        <v>2.4317999999999999E-2</v>
      </c>
      <c r="BX114" s="390">
        <v>2.3214000000000002E-2</v>
      </c>
      <c r="BY114" s="390">
        <v>2.3549E-2</v>
      </c>
      <c r="BZ114" s="390">
        <v>2.4410999999999999E-2</v>
      </c>
      <c r="CA114" s="390">
        <v>2.3886999999999999E-2</v>
      </c>
      <c r="CB114" s="390">
        <v>3.7404E-2</v>
      </c>
      <c r="CC114" s="390">
        <v>3.7322000000000001E-2</v>
      </c>
      <c r="CD114" s="390">
        <v>3.7436999999999998E-2</v>
      </c>
      <c r="CE114" s="390">
        <v>3.7679999999999998E-2</v>
      </c>
      <c r="CF114" s="390">
        <v>2.3616999999999999E-2</v>
      </c>
      <c r="CG114" s="390">
        <v>2.3615999999999998E-2</v>
      </c>
      <c r="CH114" s="390">
        <v>2.3258999999999998E-2</v>
      </c>
    </row>
    <row r="115" spans="1:86" hidden="1" x14ac:dyDescent="0.3">
      <c r="A115" s="561"/>
      <c r="B115" s="309" t="s">
        <v>62</v>
      </c>
      <c r="C115" s="120">
        <v>3.0703000000000001E-2</v>
      </c>
      <c r="D115" s="120">
        <v>2.9971999999999999E-2</v>
      </c>
      <c r="E115" s="120">
        <v>2.9808999999999999E-2</v>
      </c>
      <c r="F115" s="390">
        <v>3.3085999999999997E-2</v>
      </c>
      <c r="G115" s="390">
        <v>3.1968000000000003E-2</v>
      </c>
      <c r="H115" s="390">
        <v>3.7016E-2</v>
      </c>
      <c r="I115" s="390">
        <v>3.6936999999999998E-2</v>
      </c>
      <c r="J115" s="390">
        <v>3.7067000000000003E-2</v>
      </c>
      <c r="K115" s="390">
        <v>5.7865E-2</v>
      </c>
      <c r="L115" s="390">
        <v>3.4433999999999999E-2</v>
      </c>
      <c r="M115" s="390">
        <v>3.2101999999999999E-2</v>
      </c>
      <c r="N115" s="390">
        <v>3.1699999999999999E-2</v>
      </c>
      <c r="O115" s="390">
        <v>3.4132999999999997E-2</v>
      </c>
      <c r="P115" s="390">
        <v>3.3505E-2</v>
      </c>
      <c r="Q115" s="390">
        <v>3.4636E-2</v>
      </c>
      <c r="R115" s="390">
        <v>3.3085999999999997E-2</v>
      </c>
      <c r="S115" s="390">
        <v>3.1968000000000003E-2</v>
      </c>
      <c r="T115" s="390">
        <v>3.7016E-2</v>
      </c>
      <c r="U115" s="390">
        <v>3.6936999999999998E-2</v>
      </c>
      <c r="V115" s="390">
        <v>3.7067000000000003E-2</v>
      </c>
      <c r="W115" s="390">
        <v>5.7865E-2</v>
      </c>
      <c r="X115" s="390">
        <v>3.4433999999999999E-2</v>
      </c>
      <c r="Y115" s="390">
        <v>3.2101999999999999E-2</v>
      </c>
      <c r="Z115" s="390">
        <v>3.1699999999999999E-2</v>
      </c>
      <c r="AA115" s="390">
        <v>3.4132999999999997E-2</v>
      </c>
      <c r="AB115" s="390">
        <v>3.3505E-2</v>
      </c>
      <c r="AC115" s="390">
        <v>3.4636E-2</v>
      </c>
      <c r="AD115" s="390">
        <v>3.3085999999999997E-2</v>
      </c>
      <c r="AE115" s="390">
        <v>3.1968000000000003E-2</v>
      </c>
      <c r="AF115" s="390">
        <v>3.7016E-2</v>
      </c>
      <c r="AG115" s="390">
        <v>3.6936999999999998E-2</v>
      </c>
      <c r="AH115" s="390">
        <v>3.7067000000000003E-2</v>
      </c>
      <c r="AI115" s="390">
        <v>5.7865E-2</v>
      </c>
      <c r="AJ115" s="390">
        <v>3.4433999999999999E-2</v>
      </c>
      <c r="AK115" s="390">
        <v>3.2101999999999999E-2</v>
      </c>
      <c r="AL115" s="390">
        <v>3.1699999999999999E-2</v>
      </c>
      <c r="AM115" s="390">
        <v>3.4132999999999997E-2</v>
      </c>
      <c r="AN115" s="390">
        <v>3.3505E-2</v>
      </c>
      <c r="AO115" s="390">
        <v>3.4636E-2</v>
      </c>
      <c r="AP115" s="390">
        <v>3.3085999999999997E-2</v>
      </c>
      <c r="AQ115" s="390">
        <v>3.1968000000000003E-2</v>
      </c>
      <c r="AR115" s="390">
        <v>3.7016E-2</v>
      </c>
      <c r="AS115" s="390">
        <v>3.6936999999999998E-2</v>
      </c>
      <c r="AT115" s="390">
        <v>3.7067000000000003E-2</v>
      </c>
      <c r="AU115" s="390">
        <v>5.7865E-2</v>
      </c>
      <c r="AV115" s="390">
        <v>3.4433999999999999E-2</v>
      </c>
      <c r="AW115" s="390">
        <v>3.2101999999999999E-2</v>
      </c>
      <c r="AX115" s="390">
        <v>3.1699999999999999E-2</v>
      </c>
      <c r="AY115" s="390">
        <v>3.4132999999999997E-2</v>
      </c>
      <c r="AZ115" s="390">
        <v>3.3505E-2</v>
      </c>
      <c r="BA115" s="390">
        <v>3.4636E-2</v>
      </c>
      <c r="BB115" s="390">
        <v>3.3085999999999997E-2</v>
      </c>
      <c r="BC115" s="390">
        <v>3.1968000000000003E-2</v>
      </c>
      <c r="BD115" s="390">
        <v>3.7016E-2</v>
      </c>
      <c r="BE115" s="390">
        <v>3.6936999999999998E-2</v>
      </c>
      <c r="BF115" s="390">
        <v>3.7067000000000003E-2</v>
      </c>
      <c r="BG115" s="390">
        <v>5.7865E-2</v>
      </c>
      <c r="BH115" s="390">
        <v>3.4433999999999999E-2</v>
      </c>
      <c r="BI115" s="390">
        <v>3.2101999999999999E-2</v>
      </c>
      <c r="BJ115" s="390">
        <v>3.1699999999999999E-2</v>
      </c>
      <c r="BK115" s="390">
        <v>3.4132999999999997E-2</v>
      </c>
      <c r="BL115" s="390">
        <v>3.3505E-2</v>
      </c>
      <c r="BM115" s="390">
        <v>3.4636E-2</v>
      </c>
      <c r="BN115" s="390">
        <v>3.3085999999999997E-2</v>
      </c>
      <c r="BO115" s="390">
        <v>3.1968000000000003E-2</v>
      </c>
      <c r="BP115" s="390">
        <v>3.7016E-2</v>
      </c>
      <c r="BQ115" s="390">
        <v>3.6936999999999998E-2</v>
      </c>
      <c r="BR115" s="390">
        <v>3.7067000000000003E-2</v>
      </c>
      <c r="BS115" s="390">
        <v>5.7865E-2</v>
      </c>
      <c r="BT115" s="390">
        <v>3.4433999999999999E-2</v>
      </c>
      <c r="BU115" s="390">
        <v>3.2101999999999999E-2</v>
      </c>
      <c r="BV115" s="390">
        <v>3.1699999999999999E-2</v>
      </c>
      <c r="BW115" s="390">
        <v>3.4132999999999997E-2</v>
      </c>
      <c r="BX115" s="390">
        <v>3.3505E-2</v>
      </c>
      <c r="BY115" s="390">
        <v>3.4636E-2</v>
      </c>
      <c r="BZ115" s="390">
        <v>3.3085999999999997E-2</v>
      </c>
      <c r="CA115" s="390">
        <v>3.1968000000000003E-2</v>
      </c>
      <c r="CB115" s="390">
        <v>3.7016E-2</v>
      </c>
      <c r="CC115" s="390">
        <v>3.6936999999999998E-2</v>
      </c>
      <c r="CD115" s="390">
        <v>3.7067000000000003E-2</v>
      </c>
      <c r="CE115" s="390">
        <v>5.7865E-2</v>
      </c>
      <c r="CF115" s="390">
        <v>3.4433999999999999E-2</v>
      </c>
      <c r="CG115" s="390">
        <v>3.2101999999999999E-2</v>
      </c>
      <c r="CH115" s="390">
        <v>3.1699999999999999E-2</v>
      </c>
    </row>
    <row r="116" spans="1:86" hidden="1" x14ac:dyDescent="0.3">
      <c r="A116" s="561"/>
      <c r="B116" s="309" t="s">
        <v>63</v>
      </c>
      <c r="C116" s="120">
        <v>3.0702E-2</v>
      </c>
      <c r="D116" s="120">
        <v>2.9954000000000001E-2</v>
      </c>
      <c r="E116" s="120">
        <v>2.9420999999999999E-2</v>
      </c>
      <c r="F116" s="390">
        <v>3.0629999999999998E-2</v>
      </c>
      <c r="G116" s="390">
        <v>3.9796999999999999E-2</v>
      </c>
      <c r="H116" s="390">
        <v>7.2358000000000006E-2</v>
      </c>
      <c r="I116" s="390">
        <v>6.7395999999999998E-2</v>
      </c>
      <c r="J116" s="390">
        <v>7.0425000000000001E-2</v>
      </c>
      <c r="K116" s="390">
        <v>7.1262999999999993E-2</v>
      </c>
      <c r="L116" s="390">
        <v>3.2589E-2</v>
      </c>
      <c r="M116" s="390">
        <v>3.1684999999999998E-2</v>
      </c>
      <c r="N116" s="390">
        <v>3.1695000000000001E-2</v>
      </c>
      <c r="O116" s="390">
        <v>3.4132000000000003E-2</v>
      </c>
      <c r="P116" s="390">
        <v>3.3488999999999998E-2</v>
      </c>
      <c r="Q116" s="390">
        <v>3.4247E-2</v>
      </c>
      <c r="R116" s="390">
        <v>3.0629999999999998E-2</v>
      </c>
      <c r="S116" s="390">
        <v>3.9796999999999999E-2</v>
      </c>
      <c r="T116" s="390">
        <v>7.2358000000000006E-2</v>
      </c>
      <c r="U116" s="390">
        <v>6.7395999999999998E-2</v>
      </c>
      <c r="V116" s="390">
        <v>7.0425000000000001E-2</v>
      </c>
      <c r="W116" s="390">
        <v>7.1262999999999993E-2</v>
      </c>
      <c r="X116" s="390">
        <v>3.2589E-2</v>
      </c>
      <c r="Y116" s="390">
        <v>3.1684999999999998E-2</v>
      </c>
      <c r="Z116" s="390">
        <v>3.1695000000000001E-2</v>
      </c>
      <c r="AA116" s="390">
        <v>3.4132000000000003E-2</v>
      </c>
      <c r="AB116" s="390">
        <v>3.3488999999999998E-2</v>
      </c>
      <c r="AC116" s="390">
        <v>3.4247E-2</v>
      </c>
      <c r="AD116" s="390">
        <v>3.0629999999999998E-2</v>
      </c>
      <c r="AE116" s="390">
        <v>3.9796999999999999E-2</v>
      </c>
      <c r="AF116" s="390">
        <v>7.2358000000000006E-2</v>
      </c>
      <c r="AG116" s="390">
        <v>6.7395999999999998E-2</v>
      </c>
      <c r="AH116" s="390">
        <v>7.0425000000000001E-2</v>
      </c>
      <c r="AI116" s="390">
        <v>7.1262999999999993E-2</v>
      </c>
      <c r="AJ116" s="390">
        <v>3.2589E-2</v>
      </c>
      <c r="AK116" s="390">
        <v>3.1684999999999998E-2</v>
      </c>
      <c r="AL116" s="390">
        <v>3.1695000000000001E-2</v>
      </c>
      <c r="AM116" s="390">
        <v>3.4132000000000003E-2</v>
      </c>
      <c r="AN116" s="390">
        <v>3.3488999999999998E-2</v>
      </c>
      <c r="AO116" s="390">
        <v>3.4247E-2</v>
      </c>
      <c r="AP116" s="390">
        <v>3.0629999999999998E-2</v>
      </c>
      <c r="AQ116" s="390">
        <v>3.9796999999999999E-2</v>
      </c>
      <c r="AR116" s="390">
        <v>7.2358000000000006E-2</v>
      </c>
      <c r="AS116" s="390">
        <v>6.7395999999999998E-2</v>
      </c>
      <c r="AT116" s="390">
        <v>7.0425000000000001E-2</v>
      </c>
      <c r="AU116" s="390">
        <v>7.1262999999999993E-2</v>
      </c>
      <c r="AV116" s="390">
        <v>3.2589E-2</v>
      </c>
      <c r="AW116" s="390">
        <v>3.1684999999999998E-2</v>
      </c>
      <c r="AX116" s="390">
        <v>3.1695000000000001E-2</v>
      </c>
      <c r="AY116" s="390">
        <v>3.4132000000000003E-2</v>
      </c>
      <c r="AZ116" s="390">
        <v>3.3488999999999998E-2</v>
      </c>
      <c r="BA116" s="390">
        <v>3.4247E-2</v>
      </c>
      <c r="BB116" s="390">
        <v>3.0629999999999998E-2</v>
      </c>
      <c r="BC116" s="390">
        <v>3.9796999999999999E-2</v>
      </c>
      <c r="BD116" s="390">
        <v>7.2358000000000006E-2</v>
      </c>
      <c r="BE116" s="390">
        <v>6.7395999999999998E-2</v>
      </c>
      <c r="BF116" s="390">
        <v>7.0425000000000001E-2</v>
      </c>
      <c r="BG116" s="390">
        <v>7.1262999999999993E-2</v>
      </c>
      <c r="BH116" s="390">
        <v>3.2589E-2</v>
      </c>
      <c r="BI116" s="390">
        <v>3.1684999999999998E-2</v>
      </c>
      <c r="BJ116" s="390">
        <v>3.1695000000000001E-2</v>
      </c>
      <c r="BK116" s="390">
        <v>3.4132000000000003E-2</v>
      </c>
      <c r="BL116" s="390">
        <v>3.3488999999999998E-2</v>
      </c>
      <c r="BM116" s="390">
        <v>3.4247E-2</v>
      </c>
      <c r="BN116" s="390">
        <v>3.0629999999999998E-2</v>
      </c>
      <c r="BO116" s="390">
        <v>3.9796999999999999E-2</v>
      </c>
      <c r="BP116" s="390">
        <v>7.2358000000000006E-2</v>
      </c>
      <c r="BQ116" s="390">
        <v>6.7395999999999998E-2</v>
      </c>
      <c r="BR116" s="390">
        <v>7.0425000000000001E-2</v>
      </c>
      <c r="BS116" s="390">
        <v>7.1262999999999993E-2</v>
      </c>
      <c r="BT116" s="390">
        <v>3.2589E-2</v>
      </c>
      <c r="BU116" s="390">
        <v>3.1684999999999998E-2</v>
      </c>
      <c r="BV116" s="390">
        <v>3.1695000000000001E-2</v>
      </c>
      <c r="BW116" s="390">
        <v>3.4132000000000003E-2</v>
      </c>
      <c r="BX116" s="390">
        <v>3.3488999999999998E-2</v>
      </c>
      <c r="BY116" s="390">
        <v>3.4247E-2</v>
      </c>
      <c r="BZ116" s="390">
        <v>3.0629999999999998E-2</v>
      </c>
      <c r="CA116" s="390">
        <v>3.9796999999999999E-2</v>
      </c>
      <c r="CB116" s="390">
        <v>7.2358000000000006E-2</v>
      </c>
      <c r="CC116" s="390">
        <v>6.7395999999999998E-2</v>
      </c>
      <c r="CD116" s="390">
        <v>7.0425000000000001E-2</v>
      </c>
      <c r="CE116" s="390">
        <v>7.1262999999999993E-2</v>
      </c>
      <c r="CF116" s="390">
        <v>3.2589E-2</v>
      </c>
      <c r="CG116" s="390">
        <v>3.1684999999999998E-2</v>
      </c>
      <c r="CH116" s="390">
        <v>3.1695000000000001E-2</v>
      </c>
    </row>
    <row r="117" spans="1:86" hidden="1" x14ac:dyDescent="0.3">
      <c r="A117" s="561"/>
      <c r="B117" s="309" t="s">
        <v>64</v>
      </c>
      <c r="C117" s="120">
        <v>2.7466999999999998E-2</v>
      </c>
      <c r="D117" s="120">
        <v>2.7660000000000001E-2</v>
      </c>
      <c r="E117" s="120">
        <v>2.7455E-2</v>
      </c>
      <c r="F117" s="390">
        <v>3.3785999999999997E-2</v>
      </c>
      <c r="G117" s="390">
        <v>3.5278999999999998E-2</v>
      </c>
      <c r="H117" s="390">
        <v>6.1283999999999998E-2</v>
      </c>
      <c r="I117" s="390">
        <v>5.9367999999999997E-2</v>
      </c>
      <c r="J117" s="390">
        <v>6.0514999999999999E-2</v>
      </c>
      <c r="K117" s="390">
        <v>5.7696999999999998E-2</v>
      </c>
      <c r="L117" s="390">
        <v>3.4405999999999999E-2</v>
      </c>
      <c r="M117" s="390">
        <v>3.3929000000000001E-2</v>
      </c>
      <c r="N117" s="390">
        <v>2.9774999999999999E-2</v>
      </c>
      <c r="O117" s="390">
        <v>3.1230999999999998E-2</v>
      </c>
      <c r="P117" s="390">
        <v>3.1535000000000001E-2</v>
      </c>
      <c r="Q117" s="390">
        <v>3.2278999999999995E-2</v>
      </c>
      <c r="R117" s="390">
        <v>3.3785999999999997E-2</v>
      </c>
      <c r="S117" s="390">
        <v>3.5278999999999998E-2</v>
      </c>
      <c r="T117" s="390">
        <v>6.1283999999999998E-2</v>
      </c>
      <c r="U117" s="390">
        <v>5.9367999999999997E-2</v>
      </c>
      <c r="V117" s="390">
        <v>6.0514999999999999E-2</v>
      </c>
      <c r="W117" s="390">
        <v>5.7696999999999998E-2</v>
      </c>
      <c r="X117" s="390">
        <v>3.4405999999999999E-2</v>
      </c>
      <c r="Y117" s="390">
        <v>3.3929000000000001E-2</v>
      </c>
      <c r="Z117" s="390">
        <v>2.9774999999999999E-2</v>
      </c>
      <c r="AA117" s="390">
        <v>3.1230999999999998E-2</v>
      </c>
      <c r="AB117" s="390">
        <v>3.1535000000000001E-2</v>
      </c>
      <c r="AC117" s="390">
        <v>3.2278999999999995E-2</v>
      </c>
      <c r="AD117" s="390">
        <v>3.3785999999999997E-2</v>
      </c>
      <c r="AE117" s="390">
        <v>3.5278999999999998E-2</v>
      </c>
      <c r="AF117" s="390">
        <v>6.1283999999999998E-2</v>
      </c>
      <c r="AG117" s="390">
        <v>5.9367999999999997E-2</v>
      </c>
      <c r="AH117" s="390">
        <v>6.0514999999999999E-2</v>
      </c>
      <c r="AI117" s="390">
        <v>5.7696999999999998E-2</v>
      </c>
      <c r="AJ117" s="390">
        <v>3.4405999999999999E-2</v>
      </c>
      <c r="AK117" s="390">
        <v>3.3929000000000001E-2</v>
      </c>
      <c r="AL117" s="390">
        <v>2.9774999999999999E-2</v>
      </c>
      <c r="AM117" s="390">
        <v>3.1230999999999998E-2</v>
      </c>
      <c r="AN117" s="390">
        <v>3.1535000000000001E-2</v>
      </c>
      <c r="AO117" s="390">
        <v>3.2278999999999995E-2</v>
      </c>
      <c r="AP117" s="390">
        <v>3.3785999999999997E-2</v>
      </c>
      <c r="AQ117" s="390">
        <v>3.5278999999999998E-2</v>
      </c>
      <c r="AR117" s="390">
        <v>6.1283999999999998E-2</v>
      </c>
      <c r="AS117" s="390">
        <v>5.9367999999999997E-2</v>
      </c>
      <c r="AT117" s="390">
        <v>6.0514999999999999E-2</v>
      </c>
      <c r="AU117" s="390">
        <v>5.7696999999999998E-2</v>
      </c>
      <c r="AV117" s="390">
        <v>3.4405999999999999E-2</v>
      </c>
      <c r="AW117" s="390">
        <v>3.3929000000000001E-2</v>
      </c>
      <c r="AX117" s="390">
        <v>2.9774999999999999E-2</v>
      </c>
      <c r="AY117" s="390">
        <v>3.1230999999999998E-2</v>
      </c>
      <c r="AZ117" s="390">
        <v>3.1535000000000001E-2</v>
      </c>
      <c r="BA117" s="390">
        <v>3.2278999999999995E-2</v>
      </c>
      <c r="BB117" s="390">
        <v>3.3785999999999997E-2</v>
      </c>
      <c r="BC117" s="390">
        <v>3.5278999999999998E-2</v>
      </c>
      <c r="BD117" s="390">
        <v>6.1283999999999998E-2</v>
      </c>
      <c r="BE117" s="390">
        <v>5.9367999999999997E-2</v>
      </c>
      <c r="BF117" s="390">
        <v>6.0514999999999999E-2</v>
      </c>
      <c r="BG117" s="390">
        <v>5.7696999999999998E-2</v>
      </c>
      <c r="BH117" s="390">
        <v>3.4405999999999999E-2</v>
      </c>
      <c r="BI117" s="390">
        <v>3.3929000000000001E-2</v>
      </c>
      <c r="BJ117" s="390">
        <v>2.9774999999999999E-2</v>
      </c>
      <c r="BK117" s="390">
        <v>3.1230999999999998E-2</v>
      </c>
      <c r="BL117" s="390">
        <v>3.1535000000000001E-2</v>
      </c>
      <c r="BM117" s="390">
        <v>3.2278999999999995E-2</v>
      </c>
      <c r="BN117" s="390">
        <v>3.3785999999999997E-2</v>
      </c>
      <c r="BO117" s="390">
        <v>3.5278999999999998E-2</v>
      </c>
      <c r="BP117" s="390">
        <v>6.1283999999999998E-2</v>
      </c>
      <c r="BQ117" s="390">
        <v>5.9367999999999997E-2</v>
      </c>
      <c r="BR117" s="390">
        <v>6.0514999999999999E-2</v>
      </c>
      <c r="BS117" s="390">
        <v>5.7696999999999998E-2</v>
      </c>
      <c r="BT117" s="390">
        <v>3.4405999999999999E-2</v>
      </c>
      <c r="BU117" s="390">
        <v>3.3929000000000001E-2</v>
      </c>
      <c r="BV117" s="390">
        <v>2.9774999999999999E-2</v>
      </c>
      <c r="BW117" s="390">
        <v>3.1230999999999998E-2</v>
      </c>
      <c r="BX117" s="390">
        <v>3.1535000000000001E-2</v>
      </c>
      <c r="BY117" s="390">
        <v>3.2278999999999995E-2</v>
      </c>
      <c r="BZ117" s="390">
        <v>3.3785999999999997E-2</v>
      </c>
      <c r="CA117" s="390">
        <v>3.5278999999999998E-2</v>
      </c>
      <c r="CB117" s="390">
        <v>6.1283999999999998E-2</v>
      </c>
      <c r="CC117" s="390">
        <v>5.9367999999999997E-2</v>
      </c>
      <c r="CD117" s="390">
        <v>6.0514999999999999E-2</v>
      </c>
      <c r="CE117" s="390">
        <v>5.7696999999999998E-2</v>
      </c>
      <c r="CF117" s="390">
        <v>3.4405999999999999E-2</v>
      </c>
      <c r="CG117" s="390">
        <v>3.3929000000000001E-2</v>
      </c>
      <c r="CH117" s="390">
        <v>2.9774999999999999E-2</v>
      </c>
    </row>
    <row r="118" spans="1:86" hidden="1" x14ac:dyDescent="0.3">
      <c r="A118" s="561"/>
      <c r="B118" s="309" t="s">
        <v>65</v>
      </c>
      <c r="C118" s="120">
        <v>2.6726E-2</v>
      </c>
      <c r="D118" s="120">
        <v>2.6533999999999999E-2</v>
      </c>
      <c r="E118" s="120">
        <v>2.6903E-2</v>
      </c>
      <c r="F118" s="390">
        <v>3.141E-2</v>
      </c>
      <c r="G118" s="390">
        <v>3.3187000000000001E-2</v>
      </c>
      <c r="H118" s="390">
        <v>5.7666000000000002E-2</v>
      </c>
      <c r="I118" s="390">
        <v>5.6468999999999998E-2</v>
      </c>
      <c r="J118" s="390">
        <v>5.7072999999999999E-2</v>
      </c>
      <c r="K118" s="390">
        <v>5.6027E-2</v>
      </c>
      <c r="L118" s="390">
        <v>3.2396000000000001E-2</v>
      </c>
      <c r="M118" s="390">
        <v>3.2539000000000005E-2</v>
      </c>
      <c r="N118" s="390">
        <v>2.9391E-2</v>
      </c>
      <c r="O118" s="390">
        <v>2.9968999999999999E-2</v>
      </c>
      <c r="P118" s="390">
        <v>3.0577E-2</v>
      </c>
      <c r="Q118" s="390">
        <v>3.1021E-2</v>
      </c>
      <c r="R118" s="390">
        <v>3.141E-2</v>
      </c>
      <c r="S118" s="390">
        <v>3.3187000000000001E-2</v>
      </c>
      <c r="T118" s="390">
        <v>5.7666000000000002E-2</v>
      </c>
      <c r="U118" s="390">
        <v>5.6468999999999998E-2</v>
      </c>
      <c r="V118" s="390">
        <v>5.7072999999999999E-2</v>
      </c>
      <c r="W118" s="390">
        <v>5.6027E-2</v>
      </c>
      <c r="X118" s="390">
        <v>3.2396000000000001E-2</v>
      </c>
      <c r="Y118" s="390">
        <v>3.2539000000000005E-2</v>
      </c>
      <c r="Z118" s="390">
        <v>2.9391E-2</v>
      </c>
      <c r="AA118" s="390">
        <v>2.9968999999999999E-2</v>
      </c>
      <c r="AB118" s="390">
        <v>3.0577E-2</v>
      </c>
      <c r="AC118" s="390">
        <v>3.1021E-2</v>
      </c>
      <c r="AD118" s="390">
        <v>3.141E-2</v>
      </c>
      <c r="AE118" s="390">
        <v>3.3187000000000001E-2</v>
      </c>
      <c r="AF118" s="390">
        <v>5.7666000000000002E-2</v>
      </c>
      <c r="AG118" s="390">
        <v>5.6468999999999998E-2</v>
      </c>
      <c r="AH118" s="390">
        <v>5.7072999999999999E-2</v>
      </c>
      <c r="AI118" s="390">
        <v>5.6027E-2</v>
      </c>
      <c r="AJ118" s="390">
        <v>3.2396000000000001E-2</v>
      </c>
      <c r="AK118" s="390">
        <v>3.2539000000000005E-2</v>
      </c>
      <c r="AL118" s="390">
        <v>2.9391E-2</v>
      </c>
      <c r="AM118" s="390">
        <v>2.9968999999999999E-2</v>
      </c>
      <c r="AN118" s="390">
        <v>3.0577E-2</v>
      </c>
      <c r="AO118" s="390">
        <v>3.1021E-2</v>
      </c>
      <c r="AP118" s="390">
        <v>3.141E-2</v>
      </c>
      <c r="AQ118" s="390">
        <v>3.3187000000000001E-2</v>
      </c>
      <c r="AR118" s="390">
        <v>5.7666000000000002E-2</v>
      </c>
      <c r="AS118" s="390">
        <v>5.6468999999999998E-2</v>
      </c>
      <c r="AT118" s="390">
        <v>5.7072999999999999E-2</v>
      </c>
      <c r="AU118" s="390">
        <v>5.6027E-2</v>
      </c>
      <c r="AV118" s="390">
        <v>3.2396000000000001E-2</v>
      </c>
      <c r="AW118" s="390">
        <v>3.2539000000000005E-2</v>
      </c>
      <c r="AX118" s="390">
        <v>2.9391E-2</v>
      </c>
      <c r="AY118" s="390">
        <v>2.9968999999999999E-2</v>
      </c>
      <c r="AZ118" s="390">
        <v>3.0577E-2</v>
      </c>
      <c r="BA118" s="390">
        <v>3.1021E-2</v>
      </c>
      <c r="BB118" s="390">
        <v>3.141E-2</v>
      </c>
      <c r="BC118" s="390">
        <v>3.3187000000000001E-2</v>
      </c>
      <c r="BD118" s="390">
        <v>5.7666000000000002E-2</v>
      </c>
      <c r="BE118" s="390">
        <v>5.6468999999999998E-2</v>
      </c>
      <c r="BF118" s="390">
        <v>5.7072999999999999E-2</v>
      </c>
      <c r="BG118" s="390">
        <v>5.6027E-2</v>
      </c>
      <c r="BH118" s="390">
        <v>3.2396000000000001E-2</v>
      </c>
      <c r="BI118" s="390">
        <v>3.2539000000000005E-2</v>
      </c>
      <c r="BJ118" s="390">
        <v>2.9391E-2</v>
      </c>
      <c r="BK118" s="390">
        <v>2.9968999999999999E-2</v>
      </c>
      <c r="BL118" s="390">
        <v>3.0577E-2</v>
      </c>
      <c r="BM118" s="390">
        <v>3.1021E-2</v>
      </c>
      <c r="BN118" s="390">
        <v>3.141E-2</v>
      </c>
      <c r="BO118" s="390">
        <v>3.3187000000000001E-2</v>
      </c>
      <c r="BP118" s="390">
        <v>5.7666000000000002E-2</v>
      </c>
      <c r="BQ118" s="390">
        <v>5.6468999999999998E-2</v>
      </c>
      <c r="BR118" s="390">
        <v>5.7072999999999999E-2</v>
      </c>
      <c r="BS118" s="390">
        <v>5.6027E-2</v>
      </c>
      <c r="BT118" s="390">
        <v>3.2396000000000001E-2</v>
      </c>
      <c r="BU118" s="390">
        <v>3.2539000000000005E-2</v>
      </c>
      <c r="BV118" s="390">
        <v>2.9391E-2</v>
      </c>
      <c r="BW118" s="390">
        <v>2.9968999999999999E-2</v>
      </c>
      <c r="BX118" s="390">
        <v>3.0577E-2</v>
      </c>
      <c r="BY118" s="390">
        <v>3.1021E-2</v>
      </c>
      <c r="BZ118" s="390">
        <v>3.141E-2</v>
      </c>
      <c r="CA118" s="390">
        <v>3.3187000000000001E-2</v>
      </c>
      <c r="CB118" s="390">
        <v>5.7666000000000002E-2</v>
      </c>
      <c r="CC118" s="390">
        <v>5.6468999999999998E-2</v>
      </c>
      <c r="CD118" s="390">
        <v>5.7072999999999999E-2</v>
      </c>
      <c r="CE118" s="390">
        <v>5.6027E-2</v>
      </c>
      <c r="CF118" s="390">
        <v>3.2396000000000001E-2</v>
      </c>
      <c r="CG118" s="390">
        <v>3.2539000000000005E-2</v>
      </c>
      <c r="CH118" s="390">
        <v>2.9391E-2</v>
      </c>
    </row>
    <row r="119" spans="1:86" hidden="1" x14ac:dyDescent="0.3">
      <c r="A119" s="561"/>
      <c r="B119" s="309" t="s">
        <v>144</v>
      </c>
      <c r="C119" s="120">
        <v>2.6726E-2</v>
      </c>
      <c r="D119" s="120">
        <v>2.6533999999999999E-2</v>
      </c>
      <c r="E119" s="120">
        <v>2.6903E-2</v>
      </c>
      <c r="F119" s="390">
        <v>3.141E-2</v>
      </c>
      <c r="G119" s="390">
        <v>3.3187000000000001E-2</v>
      </c>
      <c r="H119" s="390">
        <v>5.7666000000000002E-2</v>
      </c>
      <c r="I119" s="390">
        <v>5.6468999999999998E-2</v>
      </c>
      <c r="J119" s="390">
        <v>5.7072999999999999E-2</v>
      </c>
      <c r="K119" s="390">
        <v>5.6027E-2</v>
      </c>
      <c r="L119" s="390">
        <v>3.2396000000000001E-2</v>
      </c>
      <c r="M119" s="390">
        <v>3.2539000000000005E-2</v>
      </c>
      <c r="N119" s="390">
        <v>2.9391E-2</v>
      </c>
      <c r="O119" s="390">
        <v>2.9968999999999999E-2</v>
      </c>
      <c r="P119" s="390">
        <v>3.0577E-2</v>
      </c>
      <c r="Q119" s="390">
        <v>3.1021E-2</v>
      </c>
      <c r="R119" s="390">
        <v>3.141E-2</v>
      </c>
      <c r="S119" s="390">
        <v>3.3187000000000001E-2</v>
      </c>
      <c r="T119" s="390">
        <v>5.7666000000000002E-2</v>
      </c>
      <c r="U119" s="390">
        <v>5.6468999999999998E-2</v>
      </c>
      <c r="V119" s="390">
        <v>5.7072999999999999E-2</v>
      </c>
      <c r="W119" s="390">
        <v>5.6027E-2</v>
      </c>
      <c r="X119" s="390">
        <v>3.2396000000000001E-2</v>
      </c>
      <c r="Y119" s="390">
        <v>3.2539000000000005E-2</v>
      </c>
      <c r="Z119" s="390">
        <v>2.9391E-2</v>
      </c>
      <c r="AA119" s="390">
        <v>2.9968999999999999E-2</v>
      </c>
      <c r="AB119" s="390">
        <v>3.0577E-2</v>
      </c>
      <c r="AC119" s="390">
        <v>3.1021E-2</v>
      </c>
      <c r="AD119" s="390">
        <v>3.141E-2</v>
      </c>
      <c r="AE119" s="390">
        <v>3.3187000000000001E-2</v>
      </c>
      <c r="AF119" s="390">
        <v>5.7666000000000002E-2</v>
      </c>
      <c r="AG119" s="390">
        <v>5.6468999999999998E-2</v>
      </c>
      <c r="AH119" s="390">
        <v>5.7072999999999999E-2</v>
      </c>
      <c r="AI119" s="390">
        <v>5.6027E-2</v>
      </c>
      <c r="AJ119" s="390">
        <v>3.2396000000000001E-2</v>
      </c>
      <c r="AK119" s="390">
        <v>3.2539000000000005E-2</v>
      </c>
      <c r="AL119" s="390">
        <v>2.9391E-2</v>
      </c>
      <c r="AM119" s="390">
        <v>2.9968999999999999E-2</v>
      </c>
      <c r="AN119" s="390">
        <v>3.0577E-2</v>
      </c>
      <c r="AO119" s="390">
        <v>3.1021E-2</v>
      </c>
      <c r="AP119" s="390">
        <v>3.141E-2</v>
      </c>
      <c r="AQ119" s="390">
        <v>3.3187000000000001E-2</v>
      </c>
      <c r="AR119" s="390">
        <v>5.7666000000000002E-2</v>
      </c>
      <c r="AS119" s="390">
        <v>5.6468999999999998E-2</v>
      </c>
      <c r="AT119" s="390">
        <v>5.7072999999999999E-2</v>
      </c>
      <c r="AU119" s="390">
        <v>5.6027E-2</v>
      </c>
      <c r="AV119" s="390">
        <v>3.2396000000000001E-2</v>
      </c>
      <c r="AW119" s="390">
        <v>3.2539000000000005E-2</v>
      </c>
      <c r="AX119" s="390">
        <v>2.9391E-2</v>
      </c>
      <c r="AY119" s="390">
        <v>2.9968999999999999E-2</v>
      </c>
      <c r="AZ119" s="390">
        <v>3.0577E-2</v>
      </c>
      <c r="BA119" s="390">
        <v>3.1021E-2</v>
      </c>
      <c r="BB119" s="390">
        <v>3.141E-2</v>
      </c>
      <c r="BC119" s="390">
        <v>3.3187000000000001E-2</v>
      </c>
      <c r="BD119" s="390">
        <v>5.7666000000000002E-2</v>
      </c>
      <c r="BE119" s="390">
        <v>5.6468999999999998E-2</v>
      </c>
      <c r="BF119" s="390">
        <v>5.7072999999999999E-2</v>
      </c>
      <c r="BG119" s="390">
        <v>5.6027E-2</v>
      </c>
      <c r="BH119" s="390">
        <v>3.2396000000000001E-2</v>
      </c>
      <c r="BI119" s="390">
        <v>3.2539000000000005E-2</v>
      </c>
      <c r="BJ119" s="390">
        <v>2.9391E-2</v>
      </c>
      <c r="BK119" s="390">
        <v>2.9968999999999999E-2</v>
      </c>
      <c r="BL119" s="390">
        <v>3.0577E-2</v>
      </c>
      <c r="BM119" s="390">
        <v>3.1021E-2</v>
      </c>
      <c r="BN119" s="390">
        <v>3.141E-2</v>
      </c>
      <c r="BO119" s="390">
        <v>3.3187000000000001E-2</v>
      </c>
      <c r="BP119" s="390">
        <v>5.7666000000000002E-2</v>
      </c>
      <c r="BQ119" s="390">
        <v>5.6468999999999998E-2</v>
      </c>
      <c r="BR119" s="390">
        <v>5.7072999999999999E-2</v>
      </c>
      <c r="BS119" s="390">
        <v>5.6027E-2</v>
      </c>
      <c r="BT119" s="390">
        <v>3.2396000000000001E-2</v>
      </c>
      <c r="BU119" s="390">
        <v>3.2539000000000005E-2</v>
      </c>
      <c r="BV119" s="390">
        <v>2.9391E-2</v>
      </c>
      <c r="BW119" s="390">
        <v>2.9968999999999999E-2</v>
      </c>
      <c r="BX119" s="390">
        <v>3.0577E-2</v>
      </c>
      <c r="BY119" s="390">
        <v>3.1021E-2</v>
      </c>
      <c r="BZ119" s="390">
        <v>3.141E-2</v>
      </c>
      <c r="CA119" s="390">
        <v>3.3187000000000001E-2</v>
      </c>
      <c r="CB119" s="390">
        <v>5.7666000000000002E-2</v>
      </c>
      <c r="CC119" s="390">
        <v>5.6468999999999998E-2</v>
      </c>
      <c r="CD119" s="390">
        <v>5.7072999999999999E-2</v>
      </c>
      <c r="CE119" s="390">
        <v>5.6027E-2</v>
      </c>
      <c r="CF119" s="390">
        <v>3.2396000000000001E-2</v>
      </c>
      <c r="CG119" s="390">
        <v>3.2539000000000005E-2</v>
      </c>
      <c r="CH119" s="390">
        <v>2.9391E-2</v>
      </c>
    </row>
    <row r="120" spans="1:86" hidden="1" x14ac:dyDescent="0.3">
      <c r="A120" s="561"/>
      <c r="B120" s="309" t="s">
        <v>145</v>
      </c>
      <c r="C120" s="120">
        <v>2.6726E-2</v>
      </c>
      <c r="D120" s="120">
        <v>2.6533999999999999E-2</v>
      </c>
      <c r="E120" s="120">
        <v>2.6903E-2</v>
      </c>
      <c r="F120" s="390">
        <v>3.141E-2</v>
      </c>
      <c r="G120" s="390">
        <v>3.3187000000000001E-2</v>
      </c>
      <c r="H120" s="390">
        <v>5.7666000000000002E-2</v>
      </c>
      <c r="I120" s="390">
        <v>5.6468999999999998E-2</v>
      </c>
      <c r="J120" s="390">
        <v>5.7072999999999999E-2</v>
      </c>
      <c r="K120" s="390">
        <v>5.6027E-2</v>
      </c>
      <c r="L120" s="390">
        <v>3.2396000000000001E-2</v>
      </c>
      <c r="M120" s="390">
        <v>3.2539000000000005E-2</v>
      </c>
      <c r="N120" s="390">
        <v>2.9391E-2</v>
      </c>
      <c r="O120" s="390">
        <v>2.9968999999999999E-2</v>
      </c>
      <c r="P120" s="390">
        <v>3.0577E-2</v>
      </c>
      <c r="Q120" s="390">
        <v>3.1021E-2</v>
      </c>
      <c r="R120" s="390">
        <v>3.141E-2</v>
      </c>
      <c r="S120" s="390">
        <v>3.3187000000000001E-2</v>
      </c>
      <c r="T120" s="390">
        <v>5.7666000000000002E-2</v>
      </c>
      <c r="U120" s="390">
        <v>5.6468999999999998E-2</v>
      </c>
      <c r="V120" s="390">
        <v>5.7072999999999999E-2</v>
      </c>
      <c r="W120" s="390">
        <v>5.6027E-2</v>
      </c>
      <c r="X120" s="390">
        <v>3.2396000000000001E-2</v>
      </c>
      <c r="Y120" s="390">
        <v>3.2539000000000005E-2</v>
      </c>
      <c r="Z120" s="390">
        <v>2.9391E-2</v>
      </c>
      <c r="AA120" s="390">
        <v>2.9968999999999999E-2</v>
      </c>
      <c r="AB120" s="390">
        <v>3.0577E-2</v>
      </c>
      <c r="AC120" s="390">
        <v>3.1021E-2</v>
      </c>
      <c r="AD120" s="390">
        <v>3.141E-2</v>
      </c>
      <c r="AE120" s="390">
        <v>3.3187000000000001E-2</v>
      </c>
      <c r="AF120" s="390">
        <v>5.7666000000000002E-2</v>
      </c>
      <c r="AG120" s="390">
        <v>5.6468999999999998E-2</v>
      </c>
      <c r="AH120" s="390">
        <v>5.7072999999999999E-2</v>
      </c>
      <c r="AI120" s="390">
        <v>5.6027E-2</v>
      </c>
      <c r="AJ120" s="390">
        <v>3.2396000000000001E-2</v>
      </c>
      <c r="AK120" s="390">
        <v>3.2539000000000005E-2</v>
      </c>
      <c r="AL120" s="390">
        <v>2.9391E-2</v>
      </c>
      <c r="AM120" s="390">
        <v>2.9968999999999999E-2</v>
      </c>
      <c r="AN120" s="390">
        <v>3.0577E-2</v>
      </c>
      <c r="AO120" s="390">
        <v>3.1021E-2</v>
      </c>
      <c r="AP120" s="390">
        <v>3.141E-2</v>
      </c>
      <c r="AQ120" s="390">
        <v>3.3187000000000001E-2</v>
      </c>
      <c r="AR120" s="390">
        <v>5.7666000000000002E-2</v>
      </c>
      <c r="AS120" s="390">
        <v>5.6468999999999998E-2</v>
      </c>
      <c r="AT120" s="390">
        <v>5.7072999999999999E-2</v>
      </c>
      <c r="AU120" s="390">
        <v>5.6027E-2</v>
      </c>
      <c r="AV120" s="390">
        <v>3.2396000000000001E-2</v>
      </c>
      <c r="AW120" s="390">
        <v>3.2539000000000005E-2</v>
      </c>
      <c r="AX120" s="390">
        <v>2.9391E-2</v>
      </c>
      <c r="AY120" s="390">
        <v>2.9968999999999999E-2</v>
      </c>
      <c r="AZ120" s="390">
        <v>3.0577E-2</v>
      </c>
      <c r="BA120" s="390">
        <v>3.1021E-2</v>
      </c>
      <c r="BB120" s="390">
        <v>3.141E-2</v>
      </c>
      <c r="BC120" s="390">
        <v>3.3187000000000001E-2</v>
      </c>
      <c r="BD120" s="390">
        <v>5.7666000000000002E-2</v>
      </c>
      <c r="BE120" s="390">
        <v>5.6468999999999998E-2</v>
      </c>
      <c r="BF120" s="390">
        <v>5.7072999999999999E-2</v>
      </c>
      <c r="BG120" s="390">
        <v>5.6027E-2</v>
      </c>
      <c r="BH120" s="390">
        <v>3.2396000000000001E-2</v>
      </c>
      <c r="BI120" s="390">
        <v>3.2539000000000005E-2</v>
      </c>
      <c r="BJ120" s="390">
        <v>2.9391E-2</v>
      </c>
      <c r="BK120" s="390">
        <v>2.9968999999999999E-2</v>
      </c>
      <c r="BL120" s="390">
        <v>3.0577E-2</v>
      </c>
      <c r="BM120" s="390">
        <v>3.1021E-2</v>
      </c>
      <c r="BN120" s="390">
        <v>3.141E-2</v>
      </c>
      <c r="BO120" s="390">
        <v>3.3187000000000001E-2</v>
      </c>
      <c r="BP120" s="390">
        <v>5.7666000000000002E-2</v>
      </c>
      <c r="BQ120" s="390">
        <v>5.6468999999999998E-2</v>
      </c>
      <c r="BR120" s="390">
        <v>5.7072999999999999E-2</v>
      </c>
      <c r="BS120" s="390">
        <v>5.6027E-2</v>
      </c>
      <c r="BT120" s="390">
        <v>3.2396000000000001E-2</v>
      </c>
      <c r="BU120" s="390">
        <v>3.2539000000000005E-2</v>
      </c>
      <c r="BV120" s="390">
        <v>2.9391E-2</v>
      </c>
      <c r="BW120" s="390">
        <v>2.9968999999999999E-2</v>
      </c>
      <c r="BX120" s="390">
        <v>3.0577E-2</v>
      </c>
      <c r="BY120" s="390">
        <v>3.1021E-2</v>
      </c>
      <c r="BZ120" s="390">
        <v>3.141E-2</v>
      </c>
      <c r="CA120" s="390">
        <v>3.3187000000000001E-2</v>
      </c>
      <c r="CB120" s="390">
        <v>5.7666000000000002E-2</v>
      </c>
      <c r="CC120" s="390">
        <v>5.6468999999999998E-2</v>
      </c>
      <c r="CD120" s="390">
        <v>5.7072999999999999E-2</v>
      </c>
      <c r="CE120" s="390">
        <v>5.6027E-2</v>
      </c>
      <c r="CF120" s="390">
        <v>3.2396000000000001E-2</v>
      </c>
      <c r="CG120" s="390">
        <v>3.2539000000000005E-2</v>
      </c>
      <c r="CH120" s="390">
        <v>2.9391E-2</v>
      </c>
    </row>
    <row r="121" spans="1:86" hidden="1" x14ac:dyDescent="0.3">
      <c r="A121" s="561"/>
      <c r="B121" s="309" t="s">
        <v>67</v>
      </c>
      <c r="C121" s="120">
        <v>2.4684000000000001E-2</v>
      </c>
      <c r="D121" s="120">
        <v>2.4920999999999999E-2</v>
      </c>
      <c r="E121" s="120">
        <v>2.5819000000000002E-2</v>
      </c>
      <c r="F121" s="390">
        <v>3.1116000000000001E-2</v>
      </c>
      <c r="G121" s="390">
        <v>3.1826E-2</v>
      </c>
      <c r="H121" s="390">
        <v>5.5056000000000001E-2</v>
      </c>
      <c r="I121" s="390">
        <v>5.3829999999999996E-2</v>
      </c>
      <c r="J121" s="390">
        <v>5.4605000000000001E-2</v>
      </c>
      <c r="K121" s="390">
        <v>5.3553999999999997E-2</v>
      </c>
      <c r="L121" s="390">
        <v>3.1075999999999999E-2</v>
      </c>
      <c r="M121" s="390">
        <v>3.1245999999999999E-2</v>
      </c>
      <c r="N121" s="390">
        <v>2.8242E-2</v>
      </c>
      <c r="O121" s="390">
        <v>2.8740000000000002E-2</v>
      </c>
      <c r="P121" s="390">
        <v>2.9204000000000001E-2</v>
      </c>
      <c r="Q121" s="390">
        <v>3.0634000000000002E-2</v>
      </c>
      <c r="R121" s="390">
        <v>3.1116000000000001E-2</v>
      </c>
      <c r="S121" s="390">
        <v>3.1826E-2</v>
      </c>
      <c r="T121" s="390">
        <v>5.5056000000000001E-2</v>
      </c>
      <c r="U121" s="390">
        <v>5.3829999999999996E-2</v>
      </c>
      <c r="V121" s="390">
        <v>5.4605000000000001E-2</v>
      </c>
      <c r="W121" s="390">
        <v>5.3553999999999997E-2</v>
      </c>
      <c r="X121" s="390">
        <v>3.1075999999999999E-2</v>
      </c>
      <c r="Y121" s="390">
        <v>3.1245999999999999E-2</v>
      </c>
      <c r="Z121" s="390">
        <v>2.8242E-2</v>
      </c>
      <c r="AA121" s="390">
        <v>2.8740000000000002E-2</v>
      </c>
      <c r="AB121" s="390">
        <v>2.9204000000000001E-2</v>
      </c>
      <c r="AC121" s="390">
        <v>3.0634000000000002E-2</v>
      </c>
      <c r="AD121" s="390">
        <v>3.1116000000000001E-2</v>
      </c>
      <c r="AE121" s="390">
        <v>3.1826E-2</v>
      </c>
      <c r="AF121" s="390">
        <v>5.5056000000000001E-2</v>
      </c>
      <c r="AG121" s="390">
        <v>5.3829999999999996E-2</v>
      </c>
      <c r="AH121" s="390">
        <v>5.4605000000000001E-2</v>
      </c>
      <c r="AI121" s="390">
        <v>5.3553999999999997E-2</v>
      </c>
      <c r="AJ121" s="390">
        <v>3.1075999999999999E-2</v>
      </c>
      <c r="AK121" s="390">
        <v>3.1245999999999999E-2</v>
      </c>
      <c r="AL121" s="390">
        <v>2.8242E-2</v>
      </c>
      <c r="AM121" s="390">
        <v>2.8740000000000002E-2</v>
      </c>
      <c r="AN121" s="390">
        <v>2.9204000000000001E-2</v>
      </c>
      <c r="AO121" s="390">
        <v>3.0634000000000002E-2</v>
      </c>
      <c r="AP121" s="390">
        <v>3.1116000000000001E-2</v>
      </c>
      <c r="AQ121" s="390">
        <v>3.1826E-2</v>
      </c>
      <c r="AR121" s="390">
        <v>5.5056000000000001E-2</v>
      </c>
      <c r="AS121" s="390">
        <v>5.3829999999999996E-2</v>
      </c>
      <c r="AT121" s="390">
        <v>5.4605000000000001E-2</v>
      </c>
      <c r="AU121" s="390">
        <v>5.3553999999999997E-2</v>
      </c>
      <c r="AV121" s="390">
        <v>3.1075999999999999E-2</v>
      </c>
      <c r="AW121" s="390">
        <v>3.1245999999999999E-2</v>
      </c>
      <c r="AX121" s="390">
        <v>2.8242E-2</v>
      </c>
      <c r="AY121" s="390">
        <v>2.8740000000000002E-2</v>
      </c>
      <c r="AZ121" s="390">
        <v>2.9204000000000001E-2</v>
      </c>
      <c r="BA121" s="390">
        <v>3.0634000000000002E-2</v>
      </c>
      <c r="BB121" s="390">
        <v>3.1116000000000001E-2</v>
      </c>
      <c r="BC121" s="390">
        <v>3.1826E-2</v>
      </c>
      <c r="BD121" s="390">
        <v>5.5056000000000001E-2</v>
      </c>
      <c r="BE121" s="390">
        <v>5.3829999999999996E-2</v>
      </c>
      <c r="BF121" s="390">
        <v>5.4605000000000001E-2</v>
      </c>
      <c r="BG121" s="390">
        <v>5.3553999999999997E-2</v>
      </c>
      <c r="BH121" s="390">
        <v>3.1075999999999999E-2</v>
      </c>
      <c r="BI121" s="390">
        <v>3.1245999999999999E-2</v>
      </c>
      <c r="BJ121" s="390">
        <v>2.8242E-2</v>
      </c>
      <c r="BK121" s="390">
        <v>2.8740000000000002E-2</v>
      </c>
      <c r="BL121" s="390">
        <v>2.9204000000000001E-2</v>
      </c>
      <c r="BM121" s="390">
        <v>3.0634000000000002E-2</v>
      </c>
      <c r="BN121" s="390">
        <v>3.1116000000000001E-2</v>
      </c>
      <c r="BO121" s="390">
        <v>3.1826E-2</v>
      </c>
      <c r="BP121" s="390">
        <v>5.5056000000000001E-2</v>
      </c>
      <c r="BQ121" s="390">
        <v>5.3829999999999996E-2</v>
      </c>
      <c r="BR121" s="390">
        <v>5.4605000000000001E-2</v>
      </c>
      <c r="BS121" s="390">
        <v>5.3553999999999997E-2</v>
      </c>
      <c r="BT121" s="390">
        <v>3.1075999999999999E-2</v>
      </c>
      <c r="BU121" s="390">
        <v>3.1245999999999999E-2</v>
      </c>
      <c r="BV121" s="390">
        <v>2.8242E-2</v>
      </c>
      <c r="BW121" s="390">
        <v>2.8740000000000002E-2</v>
      </c>
      <c r="BX121" s="390">
        <v>2.9204000000000001E-2</v>
      </c>
      <c r="BY121" s="390">
        <v>3.0634000000000002E-2</v>
      </c>
      <c r="BZ121" s="390">
        <v>3.1116000000000001E-2</v>
      </c>
      <c r="CA121" s="390">
        <v>3.1826E-2</v>
      </c>
      <c r="CB121" s="390">
        <v>5.5056000000000001E-2</v>
      </c>
      <c r="CC121" s="390">
        <v>5.3829999999999996E-2</v>
      </c>
      <c r="CD121" s="390">
        <v>5.4605000000000001E-2</v>
      </c>
      <c r="CE121" s="390">
        <v>5.3553999999999997E-2</v>
      </c>
      <c r="CF121" s="390">
        <v>3.1075999999999999E-2</v>
      </c>
      <c r="CG121" s="390">
        <v>3.1245999999999999E-2</v>
      </c>
      <c r="CH121" s="390">
        <v>2.8242E-2</v>
      </c>
    </row>
    <row r="122" spans="1:86" ht="15" hidden="1" thickBot="1" x14ac:dyDescent="0.35">
      <c r="A122" s="562"/>
      <c r="B122" s="310" t="s">
        <v>68</v>
      </c>
      <c r="C122" s="121">
        <v>2.4643000000000002E-2</v>
      </c>
      <c r="D122" s="121">
        <v>2.5756000000000001E-2</v>
      </c>
      <c r="E122" s="121">
        <v>2.7458E-2</v>
      </c>
      <c r="F122" s="390">
        <v>3.3659000000000001E-2</v>
      </c>
      <c r="G122" s="390">
        <v>3.4633000000000004E-2</v>
      </c>
      <c r="H122" s="390">
        <v>6.2099000000000001E-2</v>
      </c>
      <c r="I122" s="390">
        <v>5.9419E-2</v>
      </c>
      <c r="J122" s="390">
        <v>6.1394999999999998E-2</v>
      </c>
      <c r="K122" s="390">
        <v>5.8862999999999999E-2</v>
      </c>
      <c r="L122" s="390">
        <v>3.3699E-2</v>
      </c>
      <c r="M122" s="390">
        <v>3.3918000000000004E-2</v>
      </c>
      <c r="N122" s="390">
        <v>2.8836000000000001E-2</v>
      </c>
      <c r="O122" s="390">
        <v>2.8704E-2</v>
      </c>
      <c r="P122" s="390">
        <v>2.9914E-2</v>
      </c>
      <c r="Q122" s="390">
        <v>3.2281999999999998E-2</v>
      </c>
      <c r="R122" s="390">
        <v>3.3659000000000001E-2</v>
      </c>
      <c r="S122" s="390">
        <v>3.4633000000000004E-2</v>
      </c>
      <c r="T122" s="390">
        <v>6.2099000000000001E-2</v>
      </c>
      <c r="U122" s="390">
        <v>5.9419E-2</v>
      </c>
      <c r="V122" s="390">
        <v>6.1394999999999998E-2</v>
      </c>
      <c r="W122" s="390">
        <v>5.8862999999999999E-2</v>
      </c>
      <c r="X122" s="390">
        <v>3.3699E-2</v>
      </c>
      <c r="Y122" s="390">
        <v>3.3918000000000004E-2</v>
      </c>
      <c r="Z122" s="390">
        <v>2.8836000000000001E-2</v>
      </c>
      <c r="AA122" s="390">
        <v>2.8704E-2</v>
      </c>
      <c r="AB122" s="390">
        <v>2.9914E-2</v>
      </c>
      <c r="AC122" s="390">
        <v>3.2281999999999998E-2</v>
      </c>
      <c r="AD122" s="390">
        <v>3.3659000000000001E-2</v>
      </c>
      <c r="AE122" s="390">
        <v>3.4633000000000004E-2</v>
      </c>
      <c r="AF122" s="390">
        <v>6.2099000000000001E-2</v>
      </c>
      <c r="AG122" s="390">
        <v>5.9419E-2</v>
      </c>
      <c r="AH122" s="390">
        <v>6.1394999999999998E-2</v>
      </c>
      <c r="AI122" s="390">
        <v>5.8862999999999999E-2</v>
      </c>
      <c r="AJ122" s="390">
        <v>3.3699E-2</v>
      </c>
      <c r="AK122" s="390">
        <v>3.3918000000000004E-2</v>
      </c>
      <c r="AL122" s="390">
        <v>2.8836000000000001E-2</v>
      </c>
      <c r="AM122" s="390">
        <v>2.8704E-2</v>
      </c>
      <c r="AN122" s="390">
        <v>2.9914E-2</v>
      </c>
      <c r="AO122" s="390">
        <v>3.2281999999999998E-2</v>
      </c>
      <c r="AP122" s="390">
        <v>3.3659000000000001E-2</v>
      </c>
      <c r="AQ122" s="390">
        <v>3.4633000000000004E-2</v>
      </c>
      <c r="AR122" s="390">
        <v>6.2099000000000001E-2</v>
      </c>
      <c r="AS122" s="390">
        <v>5.9419E-2</v>
      </c>
      <c r="AT122" s="390">
        <v>6.1394999999999998E-2</v>
      </c>
      <c r="AU122" s="390">
        <v>5.8862999999999999E-2</v>
      </c>
      <c r="AV122" s="390">
        <v>3.3699E-2</v>
      </c>
      <c r="AW122" s="390">
        <v>3.3918000000000004E-2</v>
      </c>
      <c r="AX122" s="390">
        <v>2.8836000000000001E-2</v>
      </c>
      <c r="AY122" s="390">
        <v>2.8704E-2</v>
      </c>
      <c r="AZ122" s="390">
        <v>2.9914E-2</v>
      </c>
      <c r="BA122" s="390">
        <v>3.2281999999999998E-2</v>
      </c>
      <c r="BB122" s="390">
        <v>3.3659000000000001E-2</v>
      </c>
      <c r="BC122" s="390">
        <v>3.4633000000000004E-2</v>
      </c>
      <c r="BD122" s="390">
        <v>6.2099000000000001E-2</v>
      </c>
      <c r="BE122" s="390">
        <v>5.9419E-2</v>
      </c>
      <c r="BF122" s="390">
        <v>6.1394999999999998E-2</v>
      </c>
      <c r="BG122" s="390">
        <v>5.8862999999999999E-2</v>
      </c>
      <c r="BH122" s="390">
        <v>3.3699E-2</v>
      </c>
      <c r="BI122" s="390">
        <v>3.3918000000000004E-2</v>
      </c>
      <c r="BJ122" s="390">
        <v>2.8836000000000001E-2</v>
      </c>
      <c r="BK122" s="390">
        <v>2.8704E-2</v>
      </c>
      <c r="BL122" s="390">
        <v>2.9914E-2</v>
      </c>
      <c r="BM122" s="390">
        <v>3.2281999999999998E-2</v>
      </c>
      <c r="BN122" s="390">
        <v>3.3659000000000001E-2</v>
      </c>
      <c r="BO122" s="390">
        <v>3.4633000000000004E-2</v>
      </c>
      <c r="BP122" s="390">
        <v>6.2099000000000001E-2</v>
      </c>
      <c r="BQ122" s="390">
        <v>5.9419E-2</v>
      </c>
      <c r="BR122" s="390">
        <v>6.1394999999999998E-2</v>
      </c>
      <c r="BS122" s="390">
        <v>5.8862999999999999E-2</v>
      </c>
      <c r="BT122" s="390">
        <v>3.3699E-2</v>
      </c>
      <c r="BU122" s="390">
        <v>3.3918000000000004E-2</v>
      </c>
      <c r="BV122" s="390">
        <v>2.8836000000000001E-2</v>
      </c>
      <c r="BW122" s="390">
        <v>2.8704E-2</v>
      </c>
      <c r="BX122" s="390">
        <v>2.9914E-2</v>
      </c>
      <c r="BY122" s="390">
        <v>3.2281999999999998E-2</v>
      </c>
      <c r="BZ122" s="390">
        <v>3.3659000000000001E-2</v>
      </c>
      <c r="CA122" s="390">
        <v>3.4633000000000004E-2</v>
      </c>
      <c r="CB122" s="390">
        <v>6.2099000000000001E-2</v>
      </c>
      <c r="CC122" s="390">
        <v>5.9419E-2</v>
      </c>
      <c r="CD122" s="390">
        <v>6.1394999999999998E-2</v>
      </c>
      <c r="CE122" s="390">
        <v>5.8862999999999999E-2</v>
      </c>
      <c r="CF122" s="390">
        <v>3.3699E-2</v>
      </c>
      <c r="CG122" s="390">
        <v>3.3918000000000004E-2</v>
      </c>
      <c r="CH122" s="390">
        <v>2.8836000000000001E-2</v>
      </c>
    </row>
    <row r="123" spans="1:86" hidden="1" x14ac:dyDescent="0.3">
      <c r="A123" s="122"/>
      <c r="B123" s="122"/>
      <c r="C123" s="123"/>
      <c r="D123" s="123"/>
      <c r="E123" s="123"/>
      <c r="F123" s="123"/>
      <c r="G123" s="123"/>
      <c r="H123" s="123"/>
      <c r="I123" s="123"/>
      <c r="J123" s="123"/>
      <c r="K123" s="123"/>
      <c r="L123" s="123"/>
      <c r="M123" s="123"/>
      <c r="N123" s="123"/>
    </row>
    <row r="124" spans="1:86" ht="15" hidden="1" thickBot="1" x14ac:dyDescent="0.35"/>
    <row r="125" spans="1:86" ht="15" hidden="1" thickBot="1" x14ac:dyDescent="0.35">
      <c r="C125" s="611" t="s">
        <v>158</v>
      </c>
      <c r="D125" s="608"/>
      <c r="E125" s="608"/>
      <c r="F125" s="608"/>
      <c r="G125" s="608"/>
      <c r="H125" s="608"/>
      <c r="I125" s="608"/>
      <c r="J125" s="608"/>
      <c r="K125" s="608"/>
      <c r="L125" s="608"/>
      <c r="M125" s="608"/>
      <c r="N125" s="609"/>
      <c r="O125" s="607" t="s">
        <v>158</v>
      </c>
      <c r="P125" s="608"/>
      <c r="Q125" s="608"/>
      <c r="R125" s="608"/>
      <c r="S125" s="608"/>
      <c r="T125" s="608"/>
      <c r="U125" s="608"/>
      <c r="V125" s="608"/>
      <c r="W125" s="608"/>
      <c r="X125" s="608"/>
      <c r="Y125" s="608"/>
      <c r="Z125" s="609"/>
      <c r="AA125" s="607" t="s">
        <v>158</v>
      </c>
      <c r="AB125" s="608"/>
      <c r="AC125" s="608"/>
      <c r="AD125" s="608"/>
      <c r="AE125" s="608"/>
      <c r="AF125" s="608"/>
      <c r="AG125" s="608"/>
      <c r="AH125" s="608"/>
      <c r="AI125" s="608"/>
      <c r="AJ125" s="608"/>
      <c r="AK125" s="608"/>
      <c r="AL125" s="609"/>
      <c r="AM125" s="607" t="s">
        <v>158</v>
      </c>
      <c r="AN125" s="608"/>
      <c r="AO125" s="608"/>
      <c r="AP125" s="608"/>
      <c r="AQ125" s="608"/>
      <c r="AR125" s="608"/>
      <c r="AS125" s="608"/>
      <c r="AT125" s="608"/>
      <c r="AU125" s="608"/>
      <c r="AV125" s="608"/>
      <c r="AW125" s="608"/>
      <c r="AX125" s="609"/>
      <c r="AY125" s="607" t="s">
        <v>158</v>
      </c>
      <c r="AZ125" s="608"/>
      <c r="BA125" s="608"/>
      <c r="BB125" s="608"/>
      <c r="BC125" s="608"/>
      <c r="BD125" s="608"/>
      <c r="BE125" s="608"/>
      <c r="BF125" s="608"/>
      <c r="BG125" s="608"/>
      <c r="BH125" s="608"/>
      <c r="BI125" s="608"/>
      <c r="BJ125" s="609"/>
      <c r="BK125" s="607" t="s">
        <v>158</v>
      </c>
      <c r="BL125" s="608"/>
      <c r="BM125" s="608"/>
      <c r="BN125" s="608"/>
      <c r="BO125" s="608"/>
      <c r="BP125" s="608"/>
      <c r="BQ125" s="608"/>
      <c r="BR125" s="608"/>
      <c r="BS125" s="608"/>
      <c r="BT125" s="608"/>
      <c r="BU125" s="608"/>
      <c r="BV125" s="609"/>
      <c r="BW125" s="607" t="s">
        <v>158</v>
      </c>
      <c r="BX125" s="608"/>
      <c r="BY125" s="608"/>
      <c r="BZ125" s="608"/>
      <c r="CA125" s="608"/>
      <c r="CB125" s="608"/>
      <c r="CC125" s="608"/>
      <c r="CD125" s="608"/>
      <c r="CE125" s="608"/>
      <c r="CF125" s="608"/>
      <c r="CG125" s="608"/>
      <c r="CH125" s="610"/>
    </row>
    <row r="126" spans="1:86" hidden="1" x14ac:dyDescent="0.3">
      <c r="A126" s="560" t="s">
        <v>159</v>
      </c>
      <c r="B126" s="343" t="s">
        <v>177</v>
      </c>
      <c r="C126" s="334">
        <f>C4</f>
        <v>43831</v>
      </c>
      <c r="D126" s="334">
        <f t="shared" ref="D126:BO126" si="84">D4</f>
        <v>43862</v>
      </c>
      <c r="E126" s="334">
        <f t="shared" si="84"/>
        <v>43891</v>
      </c>
      <c r="F126" s="334">
        <f t="shared" si="84"/>
        <v>43922</v>
      </c>
      <c r="G126" s="334">
        <f t="shared" si="84"/>
        <v>43952</v>
      </c>
      <c r="H126" s="334">
        <f t="shared" si="84"/>
        <v>43983</v>
      </c>
      <c r="I126" s="334">
        <f t="shared" si="84"/>
        <v>44013</v>
      </c>
      <c r="J126" s="334">
        <f t="shared" si="84"/>
        <v>44044</v>
      </c>
      <c r="K126" s="334">
        <f t="shared" si="84"/>
        <v>44075</v>
      </c>
      <c r="L126" s="334">
        <f t="shared" si="84"/>
        <v>44105</v>
      </c>
      <c r="M126" s="334">
        <f t="shared" si="84"/>
        <v>44136</v>
      </c>
      <c r="N126" s="334">
        <f t="shared" si="84"/>
        <v>44166</v>
      </c>
      <c r="O126" s="334">
        <f t="shared" si="84"/>
        <v>44197</v>
      </c>
      <c r="P126" s="334">
        <f t="shared" si="84"/>
        <v>44228</v>
      </c>
      <c r="Q126" s="334">
        <f t="shared" si="84"/>
        <v>44256</v>
      </c>
      <c r="R126" s="334">
        <f t="shared" si="84"/>
        <v>44287</v>
      </c>
      <c r="S126" s="334">
        <f t="shared" si="84"/>
        <v>44317</v>
      </c>
      <c r="T126" s="334">
        <f t="shared" si="84"/>
        <v>44348</v>
      </c>
      <c r="U126" s="334">
        <f t="shared" si="84"/>
        <v>44378</v>
      </c>
      <c r="V126" s="334">
        <f t="shared" si="84"/>
        <v>44409</v>
      </c>
      <c r="W126" s="334">
        <f t="shared" si="84"/>
        <v>44440</v>
      </c>
      <c r="X126" s="334">
        <f t="shared" si="84"/>
        <v>44470</v>
      </c>
      <c r="Y126" s="334">
        <f t="shared" si="84"/>
        <v>44501</v>
      </c>
      <c r="Z126" s="334">
        <f t="shared" si="84"/>
        <v>44531</v>
      </c>
      <c r="AA126" s="334">
        <f t="shared" si="84"/>
        <v>44562</v>
      </c>
      <c r="AB126" s="334">
        <f t="shared" si="84"/>
        <v>44593</v>
      </c>
      <c r="AC126" s="334">
        <f t="shared" si="84"/>
        <v>44621</v>
      </c>
      <c r="AD126" s="334">
        <f t="shared" si="84"/>
        <v>44652</v>
      </c>
      <c r="AE126" s="334">
        <f t="shared" si="84"/>
        <v>44682</v>
      </c>
      <c r="AF126" s="334">
        <f t="shared" si="84"/>
        <v>44713</v>
      </c>
      <c r="AG126" s="334">
        <f t="shared" si="84"/>
        <v>44743</v>
      </c>
      <c r="AH126" s="334">
        <f t="shared" si="84"/>
        <v>44774</v>
      </c>
      <c r="AI126" s="334">
        <f t="shared" si="84"/>
        <v>44805</v>
      </c>
      <c r="AJ126" s="334">
        <f t="shared" si="84"/>
        <v>44835</v>
      </c>
      <c r="AK126" s="334">
        <f t="shared" si="84"/>
        <v>44866</v>
      </c>
      <c r="AL126" s="334">
        <f t="shared" si="84"/>
        <v>44896</v>
      </c>
      <c r="AM126" s="334">
        <f t="shared" si="84"/>
        <v>44927</v>
      </c>
      <c r="AN126" s="334">
        <f t="shared" si="84"/>
        <v>44958</v>
      </c>
      <c r="AO126" s="334">
        <f t="shared" si="84"/>
        <v>44986</v>
      </c>
      <c r="AP126" s="334">
        <f t="shared" si="84"/>
        <v>45017</v>
      </c>
      <c r="AQ126" s="334">
        <f t="shared" si="84"/>
        <v>45047</v>
      </c>
      <c r="AR126" s="334">
        <f t="shared" si="84"/>
        <v>45078</v>
      </c>
      <c r="AS126" s="334">
        <f t="shared" si="84"/>
        <v>45108</v>
      </c>
      <c r="AT126" s="334">
        <f t="shared" si="84"/>
        <v>45139</v>
      </c>
      <c r="AU126" s="334">
        <f t="shared" si="84"/>
        <v>45170</v>
      </c>
      <c r="AV126" s="334">
        <f t="shared" si="84"/>
        <v>45200</v>
      </c>
      <c r="AW126" s="334">
        <f t="shared" si="84"/>
        <v>45231</v>
      </c>
      <c r="AX126" s="334">
        <f t="shared" si="84"/>
        <v>45261</v>
      </c>
      <c r="AY126" s="334">
        <f t="shared" si="84"/>
        <v>45292</v>
      </c>
      <c r="AZ126" s="334">
        <f t="shared" si="84"/>
        <v>45323</v>
      </c>
      <c r="BA126" s="334">
        <f t="shared" si="84"/>
        <v>45352</v>
      </c>
      <c r="BB126" s="334">
        <f t="shared" si="84"/>
        <v>45383</v>
      </c>
      <c r="BC126" s="334">
        <f t="shared" si="84"/>
        <v>45413</v>
      </c>
      <c r="BD126" s="334">
        <f t="shared" si="84"/>
        <v>45444</v>
      </c>
      <c r="BE126" s="334">
        <f t="shared" si="84"/>
        <v>45474</v>
      </c>
      <c r="BF126" s="334">
        <f t="shared" si="84"/>
        <v>45505</v>
      </c>
      <c r="BG126" s="334">
        <f t="shared" si="84"/>
        <v>45536</v>
      </c>
      <c r="BH126" s="334">
        <f t="shared" si="84"/>
        <v>45566</v>
      </c>
      <c r="BI126" s="334">
        <f t="shared" si="84"/>
        <v>45597</v>
      </c>
      <c r="BJ126" s="334">
        <f t="shared" si="84"/>
        <v>45627</v>
      </c>
      <c r="BK126" s="334">
        <f t="shared" si="84"/>
        <v>45658</v>
      </c>
      <c r="BL126" s="334">
        <f t="shared" si="84"/>
        <v>45689</v>
      </c>
      <c r="BM126" s="334">
        <f t="shared" si="84"/>
        <v>45717</v>
      </c>
      <c r="BN126" s="334">
        <f t="shared" si="84"/>
        <v>45748</v>
      </c>
      <c r="BO126" s="334">
        <f t="shared" si="84"/>
        <v>45778</v>
      </c>
      <c r="BP126" s="334">
        <f t="shared" ref="BP126:CG126" si="85">BP4</f>
        <v>45809</v>
      </c>
      <c r="BQ126" s="334">
        <f t="shared" si="85"/>
        <v>45839</v>
      </c>
      <c r="BR126" s="334">
        <f t="shared" si="85"/>
        <v>45870</v>
      </c>
      <c r="BS126" s="334">
        <f t="shared" si="85"/>
        <v>45901</v>
      </c>
      <c r="BT126" s="334">
        <f t="shared" si="85"/>
        <v>45931</v>
      </c>
      <c r="BU126" s="334">
        <f t="shared" si="85"/>
        <v>45962</v>
      </c>
      <c r="BV126" s="334">
        <f t="shared" si="85"/>
        <v>45992</v>
      </c>
      <c r="BW126" s="334">
        <f t="shared" si="85"/>
        <v>46023</v>
      </c>
      <c r="BX126" s="334">
        <f t="shared" si="85"/>
        <v>46054</v>
      </c>
      <c r="BY126" s="334">
        <f t="shared" si="85"/>
        <v>46082</v>
      </c>
      <c r="BZ126" s="334">
        <f t="shared" si="85"/>
        <v>46113</v>
      </c>
      <c r="CA126" s="334">
        <f t="shared" si="85"/>
        <v>46143</v>
      </c>
      <c r="CB126" s="334">
        <f t="shared" si="85"/>
        <v>46174</v>
      </c>
      <c r="CC126" s="334">
        <f t="shared" si="85"/>
        <v>46204</v>
      </c>
      <c r="CD126" s="334">
        <f t="shared" si="85"/>
        <v>46235</v>
      </c>
      <c r="CE126" s="334">
        <f t="shared" si="85"/>
        <v>46266</v>
      </c>
      <c r="CF126" s="334">
        <f t="shared" si="85"/>
        <v>46296</v>
      </c>
      <c r="CG126" s="334">
        <f t="shared" si="85"/>
        <v>46327</v>
      </c>
      <c r="CH126" s="335">
        <f>CH4</f>
        <v>46357</v>
      </c>
    </row>
    <row r="127" spans="1:86" hidden="1" x14ac:dyDescent="0.3">
      <c r="A127" s="561"/>
      <c r="B127" s="308" t="s">
        <v>141</v>
      </c>
      <c r="C127" s="125">
        <v>2.6410000000000001E-3</v>
      </c>
      <c r="D127" s="125">
        <v>1.622E-3</v>
      </c>
      <c r="E127" s="125">
        <v>2.6189999999999998E-3</v>
      </c>
      <c r="F127" s="390">
        <v>2.8860000000000001E-3</v>
      </c>
      <c r="G127" s="390">
        <v>3.568E-3</v>
      </c>
      <c r="H127" s="390">
        <v>9.4900000000000002E-3</v>
      </c>
      <c r="I127" s="390">
        <v>8.7889999999999999E-3</v>
      </c>
      <c r="J127" s="390">
        <v>9.0760000000000007E-3</v>
      </c>
      <c r="K127" s="390">
        <v>8.6409999999999994E-3</v>
      </c>
      <c r="L127" s="390">
        <v>3.3189999999999999E-3</v>
      </c>
      <c r="M127" s="390">
        <v>3.424E-3</v>
      </c>
      <c r="N127" s="390">
        <v>2.333E-3</v>
      </c>
      <c r="O127" s="390">
        <v>2.643E-3</v>
      </c>
      <c r="P127" s="390">
        <v>2.7320000000000001E-3</v>
      </c>
      <c r="Q127" s="390">
        <v>2.8240000000000001E-3</v>
      </c>
      <c r="R127" s="390">
        <v>2.8860000000000001E-3</v>
      </c>
      <c r="S127" s="390">
        <v>3.568E-3</v>
      </c>
      <c r="T127" s="390">
        <v>9.4900000000000002E-3</v>
      </c>
      <c r="U127" s="390">
        <v>8.7889999999999999E-3</v>
      </c>
      <c r="V127" s="390">
        <v>9.0760000000000007E-3</v>
      </c>
      <c r="W127" s="390">
        <v>8.6409999999999994E-3</v>
      </c>
      <c r="X127" s="390">
        <v>3.3189999999999999E-3</v>
      </c>
      <c r="Y127" s="390">
        <v>3.424E-3</v>
      </c>
      <c r="Z127" s="390">
        <v>2.333E-3</v>
      </c>
      <c r="AA127" s="390">
        <v>2.643E-3</v>
      </c>
      <c r="AB127" s="390">
        <v>2.7320000000000001E-3</v>
      </c>
      <c r="AC127" s="390">
        <v>2.8240000000000001E-3</v>
      </c>
      <c r="AD127" s="390">
        <v>2.8860000000000001E-3</v>
      </c>
      <c r="AE127" s="390">
        <v>3.568E-3</v>
      </c>
      <c r="AF127" s="390">
        <v>9.4900000000000002E-3</v>
      </c>
      <c r="AG127" s="390">
        <v>8.7889999999999999E-3</v>
      </c>
      <c r="AH127" s="390">
        <v>9.0760000000000007E-3</v>
      </c>
      <c r="AI127" s="390">
        <v>8.6409999999999994E-3</v>
      </c>
      <c r="AJ127" s="390">
        <v>3.3189999999999999E-3</v>
      </c>
      <c r="AK127" s="390">
        <v>3.424E-3</v>
      </c>
      <c r="AL127" s="390">
        <v>2.333E-3</v>
      </c>
      <c r="AM127" s="390">
        <v>2.643E-3</v>
      </c>
      <c r="AN127" s="390">
        <v>2.7320000000000001E-3</v>
      </c>
      <c r="AO127" s="390">
        <v>2.8240000000000001E-3</v>
      </c>
      <c r="AP127" s="390">
        <v>2.8860000000000001E-3</v>
      </c>
      <c r="AQ127" s="390">
        <v>3.568E-3</v>
      </c>
      <c r="AR127" s="390">
        <v>9.4900000000000002E-3</v>
      </c>
      <c r="AS127" s="390">
        <v>8.7889999999999999E-3</v>
      </c>
      <c r="AT127" s="390">
        <v>9.0760000000000007E-3</v>
      </c>
      <c r="AU127" s="390">
        <v>8.6409999999999994E-3</v>
      </c>
      <c r="AV127" s="390">
        <v>3.3189999999999999E-3</v>
      </c>
      <c r="AW127" s="390">
        <v>3.424E-3</v>
      </c>
      <c r="AX127" s="390">
        <v>2.333E-3</v>
      </c>
      <c r="AY127" s="390">
        <v>2.643E-3</v>
      </c>
      <c r="AZ127" s="390">
        <v>2.7320000000000001E-3</v>
      </c>
      <c r="BA127" s="390">
        <v>2.8240000000000001E-3</v>
      </c>
      <c r="BB127" s="390">
        <v>2.8860000000000001E-3</v>
      </c>
      <c r="BC127" s="390">
        <v>3.568E-3</v>
      </c>
      <c r="BD127" s="390">
        <v>9.4900000000000002E-3</v>
      </c>
      <c r="BE127" s="390">
        <v>8.7889999999999999E-3</v>
      </c>
      <c r="BF127" s="390">
        <v>9.0760000000000007E-3</v>
      </c>
      <c r="BG127" s="390">
        <v>8.6409999999999994E-3</v>
      </c>
      <c r="BH127" s="390">
        <v>3.3189999999999999E-3</v>
      </c>
      <c r="BI127" s="390">
        <v>3.424E-3</v>
      </c>
      <c r="BJ127" s="390">
        <v>2.333E-3</v>
      </c>
      <c r="BK127" s="390">
        <v>2.643E-3</v>
      </c>
      <c r="BL127" s="390">
        <v>2.7320000000000001E-3</v>
      </c>
      <c r="BM127" s="390">
        <v>2.8240000000000001E-3</v>
      </c>
      <c r="BN127" s="390">
        <v>2.8860000000000001E-3</v>
      </c>
      <c r="BO127" s="390">
        <v>3.568E-3</v>
      </c>
      <c r="BP127" s="390">
        <v>9.4900000000000002E-3</v>
      </c>
      <c r="BQ127" s="390">
        <v>8.7889999999999999E-3</v>
      </c>
      <c r="BR127" s="390">
        <v>9.0760000000000007E-3</v>
      </c>
      <c r="BS127" s="390">
        <v>8.6409999999999994E-3</v>
      </c>
      <c r="BT127" s="390">
        <v>3.3189999999999999E-3</v>
      </c>
      <c r="BU127" s="390">
        <v>3.424E-3</v>
      </c>
      <c r="BV127" s="390">
        <v>2.333E-3</v>
      </c>
      <c r="BW127" s="390">
        <v>2.643E-3</v>
      </c>
      <c r="BX127" s="390">
        <v>2.7320000000000001E-3</v>
      </c>
      <c r="BY127" s="390">
        <v>2.8240000000000001E-3</v>
      </c>
      <c r="BZ127" s="390">
        <v>2.8860000000000001E-3</v>
      </c>
      <c r="CA127" s="390">
        <v>3.568E-3</v>
      </c>
      <c r="CB127" s="390">
        <v>9.4900000000000002E-3</v>
      </c>
      <c r="CC127" s="390">
        <v>8.7889999999999999E-3</v>
      </c>
      <c r="CD127" s="390">
        <v>9.0760000000000007E-3</v>
      </c>
      <c r="CE127" s="390">
        <v>8.6409999999999994E-3</v>
      </c>
      <c r="CF127" s="390">
        <v>3.3189999999999999E-3</v>
      </c>
      <c r="CG127" s="390">
        <v>3.424E-3</v>
      </c>
      <c r="CH127" s="390">
        <v>2.333E-3</v>
      </c>
    </row>
    <row r="128" spans="1:86" hidden="1" x14ac:dyDescent="0.3">
      <c r="A128" s="561"/>
      <c r="B128" s="308" t="s">
        <v>59</v>
      </c>
      <c r="C128" s="125">
        <v>3.9290000000000002E-3</v>
      </c>
      <c r="D128" s="125">
        <v>2.7139999999999998E-3</v>
      </c>
      <c r="E128" s="125">
        <v>3.4399999999999999E-3</v>
      </c>
      <c r="F128" s="390">
        <v>2.6090000000000002E-3</v>
      </c>
      <c r="G128" s="390">
        <v>5.9420000000000002E-3</v>
      </c>
      <c r="H128" s="390">
        <v>1.6067999999999999E-2</v>
      </c>
      <c r="I128" s="390">
        <v>1.3556E-2</v>
      </c>
      <c r="J128" s="390">
        <v>1.4933E-2</v>
      </c>
      <c r="K128" s="390">
        <v>1.5493E-2</v>
      </c>
      <c r="L128" s="390">
        <v>3.3899999999999998E-3</v>
      </c>
      <c r="M128" s="390">
        <v>3.1089999999999998E-3</v>
      </c>
      <c r="N128" s="390">
        <v>3.192E-3</v>
      </c>
      <c r="O128" s="390">
        <v>4.2069999999999998E-3</v>
      </c>
      <c r="P128" s="390">
        <v>3.787E-3</v>
      </c>
      <c r="Q128" s="390">
        <v>3.986E-3</v>
      </c>
      <c r="R128" s="390">
        <v>2.6090000000000002E-3</v>
      </c>
      <c r="S128" s="390">
        <v>5.9420000000000002E-3</v>
      </c>
      <c r="T128" s="390">
        <v>1.6067999999999999E-2</v>
      </c>
      <c r="U128" s="390">
        <v>1.3556E-2</v>
      </c>
      <c r="V128" s="390">
        <v>1.4933E-2</v>
      </c>
      <c r="W128" s="390">
        <v>1.5493E-2</v>
      </c>
      <c r="X128" s="390">
        <v>3.3899999999999998E-3</v>
      </c>
      <c r="Y128" s="390">
        <v>3.1089999999999998E-3</v>
      </c>
      <c r="Z128" s="390">
        <v>3.192E-3</v>
      </c>
      <c r="AA128" s="390">
        <v>4.2069999999999998E-3</v>
      </c>
      <c r="AB128" s="390">
        <v>3.787E-3</v>
      </c>
      <c r="AC128" s="390">
        <v>3.986E-3</v>
      </c>
      <c r="AD128" s="390">
        <v>2.6090000000000002E-3</v>
      </c>
      <c r="AE128" s="390">
        <v>5.9420000000000002E-3</v>
      </c>
      <c r="AF128" s="390">
        <v>1.6067999999999999E-2</v>
      </c>
      <c r="AG128" s="390">
        <v>1.3556E-2</v>
      </c>
      <c r="AH128" s="390">
        <v>1.4933E-2</v>
      </c>
      <c r="AI128" s="390">
        <v>1.5493E-2</v>
      </c>
      <c r="AJ128" s="390">
        <v>3.3899999999999998E-3</v>
      </c>
      <c r="AK128" s="390">
        <v>3.1089999999999998E-3</v>
      </c>
      <c r="AL128" s="390">
        <v>3.192E-3</v>
      </c>
      <c r="AM128" s="390">
        <v>4.2069999999999998E-3</v>
      </c>
      <c r="AN128" s="390">
        <v>3.787E-3</v>
      </c>
      <c r="AO128" s="390">
        <v>3.986E-3</v>
      </c>
      <c r="AP128" s="390">
        <v>2.6090000000000002E-3</v>
      </c>
      <c r="AQ128" s="390">
        <v>5.9420000000000002E-3</v>
      </c>
      <c r="AR128" s="390">
        <v>1.6067999999999999E-2</v>
      </c>
      <c r="AS128" s="390">
        <v>1.3556E-2</v>
      </c>
      <c r="AT128" s="390">
        <v>1.4933E-2</v>
      </c>
      <c r="AU128" s="390">
        <v>1.5493E-2</v>
      </c>
      <c r="AV128" s="390">
        <v>3.3899999999999998E-3</v>
      </c>
      <c r="AW128" s="390">
        <v>3.1089999999999998E-3</v>
      </c>
      <c r="AX128" s="390">
        <v>3.192E-3</v>
      </c>
      <c r="AY128" s="390">
        <v>4.2069999999999998E-3</v>
      </c>
      <c r="AZ128" s="390">
        <v>3.787E-3</v>
      </c>
      <c r="BA128" s="390">
        <v>3.986E-3</v>
      </c>
      <c r="BB128" s="390">
        <v>2.6090000000000002E-3</v>
      </c>
      <c r="BC128" s="390">
        <v>5.9420000000000002E-3</v>
      </c>
      <c r="BD128" s="390">
        <v>1.6067999999999999E-2</v>
      </c>
      <c r="BE128" s="390">
        <v>1.3556E-2</v>
      </c>
      <c r="BF128" s="390">
        <v>1.4933E-2</v>
      </c>
      <c r="BG128" s="390">
        <v>1.5493E-2</v>
      </c>
      <c r="BH128" s="390">
        <v>3.3899999999999998E-3</v>
      </c>
      <c r="BI128" s="390">
        <v>3.1089999999999998E-3</v>
      </c>
      <c r="BJ128" s="390">
        <v>3.192E-3</v>
      </c>
      <c r="BK128" s="390">
        <v>4.2069999999999998E-3</v>
      </c>
      <c r="BL128" s="390">
        <v>3.787E-3</v>
      </c>
      <c r="BM128" s="390">
        <v>3.986E-3</v>
      </c>
      <c r="BN128" s="390">
        <v>2.6090000000000002E-3</v>
      </c>
      <c r="BO128" s="390">
        <v>5.9420000000000002E-3</v>
      </c>
      <c r="BP128" s="390">
        <v>1.6067999999999999E-2</v>
      </c>
      <c r="BQ128" s="390">
        <v>1.3556E-2</v>
      </c>
      <c r="BR128" s="390">
        <v>1.4933E-2</v>
      </c>
      <c r="BS128" s="390">
        <v>1.5493E-2</v>
      </c>
      <c r="BT128" s="390">
        <v>3.3899999999999998E-3</v>
      </c>
      <c r="BU128" s="390">
        <v>3.1089999999999998E-3</v>
      </c>
      <c r="BV128" s="390">
        <v>3.192E-3</v>
      </c>
      <c r="BW128" s="390">
        <v>4.2069999999999998E-3</v>
      </c>
      <c r="BX128" s="390">
        <v>3.787E-3</v>
      </c>
      <c r="BY128" s="390">
        <v>3.986E-3</v>
      </c>
      <c r="BZ128" s="390">
        <v>2.6090000000000002E-3</v>
      </c>
      <c r="CA128" s="390">
        <v>5.9420000000000002E-3</v>
      </c>
      <c r="CB128" s="390">
        <v>1.6067999999999999E-2</v>
      </c>
      <c r="CC128" s="390">
        <v>1.3556E-2</v>
      </c>
      <c r="CD128" s="390">
        <v>1.4933E-2</v>
      </c>
      <c r="CE128" s="390">
        <v>1.5493E-2</v>
      </c>
      <c r="CF128" s="390">
        <v>3.3899999999999998E-3</v>
      </c>
      <c r="CG128" s="390">
        <v>3.1089999999999998E-3</v>
      </c>
      <c r="CH128" s="390">
        <v>3.192E-3</v>
      </c>
    </row>
    <row r="129" spans="1:86" hidden="1" x14ac:dyDescent="0.3">
      <c r="A129" s="561"/>
      <c r="B129" s="308" t="s">
        <v>142</v>
      </c>
      <c r="C129" s="125">
        <v>2.323E-3</v>
      </c>
      <c r="D129" s="125">
        <v>1.6280000000000001E-3</v>
      </c>
      <c r="E129" s="125">
        <v>2.9889999999999999E-3</v>
      </c>
      <c r="F129" s="390">
        <v>3.9020000000000001E-3</v>
      </c>
      <c r="G129" s="390">
        <v>4.241E-3</v>
      </c>
      <c r="H129" s="390">
        <v>1.1518E-2</v>
      </c>
      <c r="I129" s="390">
        <v>1.0421E-2</v>
      </c>
      <c r="J129" s="390">
        <v>1.1017000000000001E-2</v>
      </c>
      <c r="K129" s="390">
        <v>1.0297000000000001E-2</v>
      </c>
      <c r="L129" s="390">
        <v>3.9319999999999997E-3</v>
      </c>
      <c r="M129" s="390">
        <v>4.0800000000000003E-3</v>
      </c>
      <c r="N129" s="390">
        <v>2.3349999999999998E-3</v>
      </c>
      <c r="O129" s="390">
        <v>2.539E-3</v>
      </c>
      <c r="P129" s="390">
        <v>2.738E-3</v>
      </c>
      <c r="Q129" s="390">
        <v>3.4870000000000001E-3</v>
      </c>
      <c r="R129" s="390">
        <v>3.9020000000000001E-3</v>
      </c>
      <c r="S129" s="390">
        <v>4.241E-3</v>
      </c>
      <c r="T129" s="390">
        <v>1.1518E-2</v>
      </c>
      <c r="U129" s="390">
        <v>1.0421E-2</v>
      </c>
      <c r="V129" s="390">
        <v>1.1017000000000001E-2</v>
      </c>
      <c r="W129" s="390">
        <v>1.0297000000000001E-2</v>
      </c>
      <c r="X129" s="390">
        <v>3.9319999999999997E-3</v>
      </c>
      <c r="Y129" s="390">
        <v>4.0800000000000003E-3</v>
      </c>
      <c r="Z129" s="390">
        <v>2.3349999999999998E-3</v>
      </c>
      <c r="AA129" s="390">
        <v>2.539E-3</v>
      </c>
      <c r="AB129" s="390">
        <v>2.738E-3</v>
      </c>
      <c r="AC129" s="390">
        <v>3.4870000000000001E-3</v>
      </c>
      <c r="AD129" s="390">
        <v>3.9020000000000001E-3</v>
      </c>
      <c r="AE129" s="390">
        <v>4.241E-3</v>
      </c>
      <c r="AF129" s="390">
        <v>1.1518E-2</v>
      </c>
      <c r="AG129" s="390">
        <v>1.0421E-2</v>
      </c>
      <c r="AH129" s="390">
        <v>1.1017000000000001E-2</v>
      </c>
      <c r="AI129" s="390">
        <v>1.0297000000000001E-2</v>
      </c>
      <c r="AJ129" s="390">
        <v>3.9319999999999997E-3</v>
      </c>
      <c r="AK129" s="390">
        <v>4.0800000000000003E-3</v>
      </c>
      <c r="AL129" s="390">
        <v>2.3349999999999998E-3</v>
      </c>
      <c r="AM129" s="390">
        <v>2.539E-3</v>
      </c>
      <c r="AN129" s="390">
        <v>2.738E-3</v>
      </c>
      <c r="AO129" s="390">
        <v>3.4870000000000001E-3</v>
      </c>
      <c r="AP129" s="390">
        <v>3.9020000000000001E-3</v>
      </c>
      <c r="AQ129" s="390">
        <v>4.241E-3</v>
      </c>
      <c r="AR129" s="390">
        <v>1.1518E-2</v>
      </c>
      <c r="AS129" s="390">
        <v>1.0421E-2</v>
      </c>
      <c r="AT129" s="390">
        <v>1.1017000000000001E-2</v>
      </c>
      <c r="AU129" s="390">
        <v>1.0297000000000001E-2</v>
      </c>
      <c r="AV129" s="390">
        <v>3.9319999999999997E-3</v>
      </c>
      <c r="AW129" s="390">
        <v>4.0800000000000003E-3</v>
      </c>
      <c r="AX129" s="390">
        <v>2.3349999999999998E-3</v>
      </c>
      <c r="AY129" s="390">
        <v>2.539E-3</v>
      </c>
      <c r="AZ129" s="390">
        <v>2.738E-3</v>
      </c>
      <c r="BA129" s="390">
        <v>3.4870000000000001E-3</v>
      </c>
      <c r="BB129" s="390">
        <v>3.9020000000000001E-3</v>
      </c>
      <c r="BC129" s="390">
        <v>4.241E-3</v>
      </c>
      <c r="BD129" s="390">
        <v>1.1518E-2</v>
      </c>
      <c r="BE129" s="390">
        <v>1.0421E-2</v>
      </c>
      <c r="BF129" s="390">
        <v>1.1017000000000001E-2</v>
      </c>
      <c r="BG129" s="390">
        <v>1.0297000000000001E-2</v>
      </c>
      <c r="BH129" s="390">
        <v>3.9319999999999997E-3</v>
      </c>
      <c r="BI129" s="390">
        <v>4.0800000000000003E-3</v>
      </c>
      <c r="BJ129" s="390">
        <v>2.3349999999999998E-3</v>
      </c>
      <c r="BK129" s="390">
        <v>2.539E-3</v>
      </c>
      <c r="BL129" s="390">
        <v>2.738E-3</v>
      </c>
      <c r="BM129" s="390">
        <v>3.4870000000000001E-3</v>
      </c>
      <c r="BN129" s="390">
        <v>3.9020000000000001E-3</v>
      </c>
      <c r="BO129" s="390">
        <v>4.241E-3</v>
      </c>
      <c r="BP129" s="390">
        <v>1.1518E-2</v>
      </c>
      <c r="BQ129" s="390">
        <v>1.0421E-2</v>
      </c>
      <c r="BR129" s="390">
        <v>1.1017000000000001E-2</v>
      </c>
      <c r="BS129" s="390">
        <v>1.0297000000000001E-2</v>
      </c>
      <c r="BT129" s="390">
        <v>3.9319999999999997E-3</v>
      </c>
      <c r="BU129" s="390">
        <v>4.0800000000000003E-3</v>
      </c>
      <c r="BV129" s="390">
        <v>2.3349999999999998E-3</v>
      </c>
      <c r="BW129" s="390">
        <v>2.539E-3</v>
      </c>
      <c r="BX129" s="390">
        <v>2.738E-3</v>
      </c>
      <c r="BY129" s="390">
        <v>3.4870000000000001E-3</v>
      </c>
      <c r="BZ129" s="390">
        <v>3.9020000000000001E-3</v>
      </c>
      <c r="CA129" s="390">
        <v>4.241E-3</v>
      </c>
      <c r="CB129" s="390">
        <v>1.1518E-2</v>
      </c>
      <c r="CC129" s="390">
        <v>1.0421E-2</v>
      </c>
      <c r="CD129" s="390">
        <v>1.1017000000000001E-2</v>
      </c>
      <c r="CE129" s="390">
        <v>1.0297000000000001E-2</v>
      </c>
      <c r="CF129" s="390">
        <v>3.9319999999999997E-3</v>
      </c>
      <c r="CG129" s="390">
        <v>4.0800000000000003E-3</v>
      </c>
      <c r="CH129" s="390">
        <v>2.3349999999999998E-3</v>
      </c>
    </row>
    <row r="130" spans="1:86" hidden="1" x14ac:dyDescent="0.3">
      <c r="A130" s="561"/>
      <c r="B130" s="308" t="s">
        <v>60</v>
      </c>
      <c r="C130" s="125">
        <v>0</v>
      </c>
      <c r="D130" s="125">
        <v>0</v>
      </c>
      <c r="E130" s="125">
        <v>0</v>
      </c>
      <c r="F130" s="390">
        <v>3.5109999999999998E-3</v>
      </c>
      <c r="G130" s="390">
        <v>8.5800000000000008E-3</v>
      </c>
      <c r="H130" s="390">
        <v>1.6403999999999998E-2</v>
      </c>
      <c r="I130" s="390">
        <v>1.3702000000000001E-2</v>
      </c>
      <c r="J130" s="390">
        <v>1.5133000000000001E-2</v>
      </c>
      <c r="K130" s="390">
        <v>1.6902E-2</v>
      </c>
      <c r="L130" s="390">
        <v>3.5460000000000001E-3</v>
      </c>
      <c r="M130" s="390">
        <v>0</v>
      </c>
      <c r="N130" s="390">
        <v>0</v>
      </c>
      <c r="O130" s="390">
        <v>0</v>
      </c>
      <c r="P130" s="390">
        <v>0</v>
      </c>
      <c r="Q130" s="390">
        <v>0</v>
      </c>
      <c r="R130" s="390">
        <v>3.5109999999999998E-3</v>
      </c>
      <c r="S130" s="390">
        <v>8.5800000000000008E-3</v>
      </c>
      <c r="T130" s="390">
        <v>1.6403999999999998E-2</v>
      </c>
      <c r="U130" s="390">
        <v>1.3702000000000001E-2</v>
      </c>
      <c r="V130" s="390">
        <v>1.5133000000000001E-2</v>
      </c>
      <c r="W130" s="390">
        <v>1.6902E-2</v>
      </c>
      <c r="X130" s="390">
        <v>3.5460000000000001E-3</v>
      </c>
      <c r="Y130" s="390">
        <v>0</v>
      </c>
      <c r="Z130" s="390">
        <v>0</v>
      </c>
      <c r="AA130" s="390">
        <v>0</v>
      </c>
      <c r="AB130" s="390">
        <v>0</v>
      </c>
      <c r="AC130" s="390">
        <v>0</v>
      </c>
      <c r="AD130" s="390">
        <v>3.5109999999999998E-3</v>
      </c>
      <c r="AE130" s="390">
        <v>8.5800000000000008E-3</v>
      </c>
      <c r="AF130" s="390">
        <v>1.6403999999999998E-2</v>
      </c>
      <c r="AG130" s="390">
        <v>1.3702000000000001E-2</v>
      </c>
      <c r="AH130" s="390">
        <v>1.5133000000000001E-2</v>
      </c>
      <c r="AI130" s="390">
        <v>1.6902E-2</v>
      </c>
      <c r="AJ130" s="390">
        <v>3.5460000000000001E-3</v>
      </c>
      <c r="AK130" s="390">
        <v>0</v>
      </c>
      <c r="AL130" s="390">
        <v>0</v>
      </c>
      <c r="AM130" s="390">
        <v>0</v>
      </c>
      <c r="AN130" s="390">
        <v>0</v>
      </c>
      <c r="AO130" s="390">
        <v>0</v>
      </c>
      <c r="AP130" s="390">
        <v>3.5109999999999998E-3</v>
      </c>
      <c r="AQ130" s="390">
        <v>8.5800000000000008E-3</v>
      </c>
      <c r="AR130" s="390">
        <v>1.6403999999999998E-2</v>
      </c>
      <c r="AS130" s="390">
        <v>1.3702000000000001E-2</v>
      </c>
      <c r="AT130" s="390">
        <v>1.5133000000000001E-2</v>
      </c>
      <c r="AU130" s="390">
        <v>1.6902E-2</v>
      </c>
      <c r="AV130" s="390">
        <v>3.5460000000000001E-3</v>
      </c>
      <c r="AW130" s="390">
        <v>0</v>
      </c>
      <c r="AX130" s="390">
        <v>0</v>
      </c>
      <c r="AY130" s="390">
        <v>0</v>
      </c>
      <c r="AZ130" s="390">
        <v>0</v>
      </c>
      <c r="BA130" s="390">
        <v>0</v>
      </c>
      <c r="BB130" s="390">
        <v>3.5109999999999998E-3</v>
      </c>
      <c r="BC130" s="390">
        <v>8.5800000000000008E-3</v>
      </c>
      <c r="BD130" s="390">
        <v>1.6403999999999998E-2</v>
      </c>
      <c r="BE130" s="390">
        <v>1.3702000000000001E-2</v>
      </c>
      <c r="BF130" s="390">
        <v>1.5133000000000001E-2</v>
      </c>
      <c r="BG130" s="390">
        <v>1.6902E-2</v>
      </c>
      <c r="BH130" s="390">
        <v>3.5460000000000001E-3</v>
      </c>
      <c r="BI130" s="390">
        <v>0</v>
      </c>
      <c r="BJ130" s="390">
        <v>0</v>
      </c>
      <c r="BK130" s="390">
        <v>0</v>
      </c>
      <c r="BL130" s="390">
        <v>0</v>
      </c>
      <c r="BM130" s="390">
        <v>0</v>
      </c>
      <c r="BN130" s="390">
        <v>3.5109999999999998E-3</v>
      </c>
      <c r="BO130" s="390">
        <v>8.5800000000000008E-3</v>
      </c>
      <c r="BP130" s="390">
        <v>1.6403999999999998E-2</v>
      </c>
      <c r="BQ130" s="390">
        <v>1.3702000000000001E-2</v>
      </c>
      <c r="BR130" s="390">
        <v>1.5133000000000001E-2</v>
      </c>
      <c r="BS130" s="390">
        <v>1.6902E-2</v>
      </c>
      <c r="BT130" s="390">
        <v>3.5460000000000001E-3</v>
      </c>
      <c r="BU130" s="390">
        <v>0</v>
      </c>
      <c r="BV130" s="390">
        <v>0</v>
      </c>
      <c r="BW130" s="390">
        <v>0</v>
      </c>
      <c r="BX130" s="390">
        <v>0</v>
      </c>
      <c r="BY130" s="390">
        <v>0</v>
      </c>
      <c r="BZ130" s="390">
        <v>3.5109999999999998E-3</v>
      </c>
      <c r="CA130" s="390">
        <v>8.5800000000000008E-3</v>
      </c>
      <c r="CB130" s="390">
        <v>1.6403999999999998E-2</v>
      </c>
      <c r="CC130" s="390">
        <v>1.3702000000000001E-2</v>
      </c>
      <c r="CD130" s="390">
        <v>1.5133000000000001E-2</v>
      </c>
      <c r="CE130" s="390">
        <v>1.6902E-2</v>
      </c>
      <c r="CF130" s="390">
        <v>3.5460000000000001E-3</v>
      </c>
      <c r="CG130" s="390">
        <v>0</v>
      </c>
      <c r="CH130" s="390">
        <v>0</v>
      </c>
    </row>
    <row r="131" spans="1:86" hidden="1" x14ac:dyDescent="0.3">
      <c r="A131" s="561"/>
      <c r="B131" s="308" t="s">
        <v>143</v>
      </c>
      <c r="C131" s="125">
        <v>3.4499999999999998E-4</v>
      </c>
      <c r="D131" s="125">
        <v>0</v>
      </c>
      <c r="E131" s="125">
        <v>0</v>
      </c>
      <c r="F131" s="390">
        <v>3.68E-4</v>
      </c>
      <c r="G131" s="390">
        <v>7.6000000000000004E-5</v>
      </c>
      <c r="H131" s="390">
        <v>1.8100000000000001E-4</v>
      </c>
      <c r="I131" s="390">
        <v>1.7699999999999999E-4</v>
      </c>
      <c r="J131" s="390">
        <v>1.73E-4</v>
      </c>
      <c r="K131" s="390">
        <v>1.7799999999999999E-4</v>
      </c>
      <c r="L131" s="390">
        <v>5.8E-5</v>
      </c>
      <c r="M131" s="390">
        <v>5.3000000000000001E-5</v>
      </c>
      <c r="N131" s="390">
        <v>6.0000000000000002E-6</v>
      </c>
      <c r="O131" s="390">
        <v>4.8299999999999998E-4</v>
      </c>
      <c r="P131" s="390">
        <v>6.0000000000000002E-6</v>
      </c>
      <c r="Q131" s="390">
        <v>7.2999999999999999E-5</v>
      </c>
      <c r="R131" s="390">
        <v>3.68E-4</v>
      </c>
      <c r="S131" s="390">
        <v>7.6000000000000004E-5</v>
      </c>
      <c r="T131" s="390">
        <v>1.8100000000000001E-4</v>
      </c>
      <c r="U131" s="390">
        <v>1.7699999999999999E-4</v>
      </c>
      <c r="V131" s="390">
        <v>1.73E-4</v>
      </c>
      <c r="W131" s="390">
        <v>1.7799999999999999E-4</v>
      </c>
      <c r="X131" s="390">
        <v>5.8E-5</v>
      </c>
      <c r="Y131" s="390">
        <v>5.3000000000000001E-5</v>
      </c>
      <c r="Z131" s="390">
        <v>6.0000000000000002E-6</v>
      </c>
      <c r="AA131" s="390">
        <v>4.8299999999999998E-4</v>
      </c>
      <c r="AB131" s="390">
        <v>6.0000000000000002E-6</v>
      </c>
      <c r="AC131" s="390">
        <v>7.2999999999999999E-5</v>
      </c>
      <c r="AD131" s="390">
        <v>3.68E-4</v>
      </c>
      <c r="AE131" s="390">
        <v>7.6000000000000004E-5</v>
      </c>
      <c r="AF131" s="390">
        <v>1.8100000000000001E-4</v>
      </c>
      <c r="AG131" s="390">
        <v>1.7699999999999999E-4</v>
      </c>
      <c r="AH131" s="390">
        <v>1.73E-4</v>
      </c>
      <c r="AI131" s="390">
        <v>1.7799999999999999E-4</v>
      </c>
      <c r="AJ131" s="390">
        <v>5.8E-5</v>
      </c>
      <c r="AK131" s="390">
        <v>5.3000000000000001E-5</v>
      </c>
      <c r="AL131" s="390">
        <v>6.0000000000000002E-6</v>
      </c>
      <c r="AM131" s="390">
        <v>4.8299999999999998E-4</v>
      </c>
      <c r="AN131" s="390">
        <v>6.0000000000000002E-6</v>
      </c>
      <c r="AO131" s="390">
        <v>7.2999999999999999E-5</v>
      </c>
      <c r="AP131" s="390">
        <v>3.68E-4</v>
      </c>
      <c r="AQ131" s="390">
        <v>7.6000000000000004E-5</v>
      </c>
      <c r="AR131" s="390">
        <v>1.8100000000000001E-4</v>
      </c>
      <c r="AS131" s="390">
        <v>1.7699999999999999E-4</v>
      </c>
      <c r="AT131" s="390">
        <v>1.73E-4</v>
      </c>
      <c r="AU131" s="390">
        <v>1.7799999999999999E-4</v>
      </c>
      <c r="AV131" s="390">
        <v>5.8E-5</v>
      </c>
      <c r="AW131" s="390">
        <v>5.3000000000000001E-5</v>
      </c>
      <c r="AX131" s="390">
        <v>6.0000000000000002E-6</v>
      </c>
      <c r="AY131" s="390">
        <v>4.8299999999999998E-4</v>
      </c>
      <c r="AZ131" s="390">
        <v>6.0000000000000002E-6</v>
      </c>
      <c r="BA131" s="390">
        <v>7.2999999999999999E-5</v>
      </c>
      <c r="BB131" s="390">
        <v>3.68E-4</v>
      </c>
      <c r="BC131" s="390">
        <v>7.6000000000000004E-5</v>
      </c>
      <c r="BD131" s="390">
        <v>1.8100000000000001E-4</v>
      </c>
      <c r="BE131" s="390">
        <v>1.7699999999999999E-4</v>
      </c>
      <c r="BF131" s="390">
        <v>1.73E-4</v>
      </c>
      <c r="BG131" s="390">
        <v>1.7799999999999999E-4</v>
      </c>
      <c r="BH131" s="390">
        <v>5.8E-5</v>
      </c>
      <c r="BI131" s="390">
        <v>5.3000000000000001E-5</v>
      </c>
      <c r="BJ131" s="390">
        <v>6.0000000000000002E-6</v>
      </c>
      <c r="BK131" s="390">
        <v>4.8299999999999998E-4</v>
      </c>
      <c r="BL131" s="390">
        <v>6.0000000000000002E-6</v>
      </c>
      <c r="BM131" s="390">
        <v>7.2999999999999999E-5</v>
      </c>
      <c r="BN131" s="390">
        <v>3.68E-4</v>
      </c>
      <c r="BO131" s="390">
        <v>7.6000000000000004E-5</v>
      </c>
      <c r="BP131" s="390">
        <v>1.8100000000000001E-4</v>
      </c>
      <c r="BQ131" s="390">
        <v>1.7699999999999999E-4</v>
      </c>
      <c r="BR131" s="390">
        <v>1.73E-4</v>
      </c>
      <c r="BS131" s="390">
        <v>1.7799999999999999E-4</v>
      </c>
      <c r="BT131" s="390">
        <v>5.8E-5</v>
      </c>
      <c r="BU131" s="390">
        <v>5.3000000000000001E-5</v>
      </c>
      <c r="BV131" s="390">
        <v>6.0000000000000002E-6</v>
      </c>
      <c r="BW131" s="390">
        <v>4.8299999999999998E-4</v>
      </c>
      <c r="BX131" s="390">
        <v>6.0000000000000002E-6</v>
      </c>
      <c r="BY131" s="390">
        <v>7.2999999999999999E-5</v>
      </c>
      <c r="BZ131" s="390">
        <v>3.68E-4</v>
      </c>
      <c r="CA131" s="390">
        <v>7.6000000000000004E-5</v>
      </c>
      <c r="CB131" s="390">
        <v>1.8100000000000001E-4</v>
      </c>
      <c r="CC131" s="390">
        <v>1.7699999999999999E-4</v>
      </c>
      <c r="CD131" s="390">
        <v>1.73E-4</v>
      </c>
      <c r="CE131" s="390">
        <v>1.7799999999999999E-4</v>
      </c>
      <c r="CF131" s="390">
        <v>5.8E-5</v>
      </c>
      <c r="CG131" s="390">
        <v>5.3000000000000001E-5</v>
      </c>
      <c r="CH131" s="390">
        <v>6.0000000000000002E-6</v>
      </c>
    </row>
    <row r="132" spans="1:86" hidden="1" x14ac:dyDescent="0.3">
      <c r="A132" s="561"/>
      <c r="B132" s="309" t="s">
        <v>62</v>
      </c>
      <c r="C132" s="125">
        <v>3.9290000000000002E-3</v>
      </c>
      <c r="D132" s="125">
        <v>2.7200000000000002E-3</v>
      </c>
      <c r="E132" s="125">
        <v>3.565E-3</v>
      </c>
      <c r="F132" s="390">
        <v>3.4789999999999999E-3</v>
      </c>
      <c r="G132" s="390">
        <v>3.1229999999999999E-3</v>
      </c>
      <c r="H132" s="390">
        <v>0</v>
      </c>
      <c r="I132" s="390">
        <v>0</v>
      </c>
      <c r="J132" s="390">
        <v>0</v>
      </c>
      <c r="K132" s="390">
        <v>9.4739999999999998E-3</v>
      </c>
      <c r="L132" s="390">
        <v>4.065E-3</v>
      </c>
      <c r="M132" s="390">
        <v>3.2629999999999998E-3</v>
      </c>
      <c r="N132" s="390">
        <v>3.1930000000000001E-3</v>
      </c>
      <c r="O132" s="390">
        <v>4.2069999999999998E-3</v>
      </c>
      <c r="P132" s="390">
        <v>3.7929999999999999E-3</v>
      </c>
      <c r="Q132" s="390">
        <v>4.1240000000000001E-3</v>
      </c>
      <c r="R132" s="390">
        <v>3.4789999999999999E-3</v>
      </c>
      <c r="S132" s="390">
        <v>3.1229999999999999E-3</v>
      </c>
      <c r="T132" s="390">
        <v>0</v>
      </c>
      <c r="U132" s="390">
        <v>0</v>
      </c>
      <c r="V132" s="390">
        <v>0</v>
      </c>
      <c r="W132" s="390">
        <v>9.4739999999999998E-3</v>
      </c>
      <c r="X132" s="390">
        <v>4.065E-3</v>
      </c>
      <c r="Y132" s="390">
        <v>3.2629999999999998E-3</v>
      </c>
      <c r="Z132" s="390">
        <v>3.1930000000000001E-3</v>
      </c>
      <c r="AA132" s="390">
        <v>4.2069999999999998E-3</v>
      </c>
      <c r="AB132" s="390">
        <v>3.7929999999999999E-3</v>
      </c>
      <c r="AC132" s="390">
        <v>4.1240000000000001E-3</v>
      </c>
      <c r="AD132" s="390">
        <v>3.4789999999999999E-3</v>
      </c>
      <c r="AE132" s="390">
        <v>3.1229999999999999E-3</v>
      </c>
      <c r="AF132" s="390">
        <v>0</v>
      </c>
      <c r="AG132" s="390">
        <v>0</v>
      </c>
      <c r="AH132" s="390">
        <v>0</v>
      </c>
      <c r="AI132" s="390">
        <v>9.4739999999999998E-3</v>
      </c>
      <c r="AJ132" s="390">
        <v>4.065E-3</v>
      </c>
      <c r="AK132" s="390">
        <v>3.2629999999999998E-3</v>
      </c>
      <c r="AL132" s="390">
        <v>3.1930000000000001E-3</v>
      </c>
      <c r="AM132" s="390">
        <v>4.2069999999999998E-3</v>
      </c>
      <c r="AN132" s="390">
        <v>3.7929999999999999E-3</v>
      </c>
      <c r="AO132" s="390">
        <v>4.1240000000000001E-3</v>
      </c>
      <c r="AP132" s="390">
        <v>3.4789999999999999E-3</v>
      </c>
      <c r="AQ132" s="390">
        <v>3.1229999999999999E-3</v>
      </c>
      <c r="AR132" s="390">
        <v>0</v>
      </c>
      <c r="AS132" s="390">
        <v>0</v>
      </c>
      <c r="AT132" s="390">
        <v>0</v>
      </c>
      <c r="AU132" s="390">
        <v>9.4739999999999998E-3</v>
      </c>
      <c r="AV132" s="390">
        <v>4.065E-3</v>
      </c>
      <c r="AW132" s="390">
        <v>3.2629999999999998E-3</v>
      </c>
      <c r="AX132" s="390">
        <v>3.1930000000000001E-3</v>
      </c>
      <c r="AY132" s="390">
        <v>4.2069999999999998E-3</v>
      </c>
      <c r="AZ132" s="390">
        <v>3.7929999999999999E-3</v>
      </c>
      <c r="BA132" s="390">
        <v>4.1240000000000001E-3</v>
      </c>
      <c r="BB132" s="390">
        <v>3.4789999999999999E-3</v>
      </c>
      <c r="BC132" s="390">
        <v>3.1229999999999999E-3</v>
      </c>
      <c r="BD132" s="390">
        <v>0</v>
      </c>
      <c r="BE132" s="390">
        <v>0</v>
      </c>
      <c r="BF132" s="390">
        <v>0</v>
      </c>
      <c r="BG132" s="390">
        <v>9.4739999999999998E-3</v>
      </c>
      <c r="BH132" s="390">
        <v>4.065E-3</v>
      </c>
      <c r="BI132" s="390">
        <v>3.2629999999999998E-3</v>
      </c>
      <c r="BJ132" s="390">
        <v>3.1930000000000001E-3</v>
      </c>
      <c r="BK132" s="390">
        <v>4.2069999999999998E-3</v>
      </c>
      <c r="BL132" s="390">
        <v>3.7929999999999999E-3</v>
      </c>
      <c r="BM132" s="390">
        <v>4.1240000000000001E-3</v>
      </c>
      <c r="BN132" s="390">
        <v>3.4789999999999999E-3</v>
      </c>
      <c r="BO132" s="390">
        <v>3.1229999999999999E-3</v>
      </c>
      <c r="BP132" s="390">
        <v>0</v>
      </c>
      <c r="BQ132" s="390">
        <v>0</v>
      </c>
      <c r="BR132" s="390">
        <v>0</v>
      </c>
      <c r="BS132" s="390">
        <v>9.4739999999999998E-3</v>
      </c>
      <c r="BT132" s="390">
        <v>4.065E-3</v>
      </c>
      <c r="BU132" s="390">
        <v>3.2629999999999998E-3</v>
      </c>
      <c r="BV132" s="390">
        <v>3.1930000000000001E-3</v>
      </c>
      <c r="BW132" s="390">
        <v>4.2069999999999998E-3</v>
      </c>
      <c r="BX132" s="390">
        <v>3.7929999999999999E-3</v>
      </c>
      <c r="BY132" s="390">
        <v>4.1240000000000001E-3</v>
      </c>
      <c r="BZ132" s="390">
        <v>3.4789999999999999E-3</v>
      </c>
      <c r="CA132" s="390">
        <v>3.1229999999999999E-3</v>
      </c>
      <c r="CB132" s="390">
        <v>0</v>
      </c>
      <c r="CC132" s="390">
        <v>0</v>
      </c>
      <c r="CD132" s="390">
        <v>0</v>
      </c>
      <c r="CE132" s="390">
        <v>9.4739999999999998E-3</v>
      </c>
      <c r="CF132" s="390">
        <v>4.065E-3</v>
      </c>
      <c r="CG132" s="390">
        <v>3.2629999999999998E-3</v>
      </c>
      <c r="CH132" s="390">
        <v>3.1930000000000001E-3</v>
      </c>
    </row>
    <row r="133" spans="1:86" hidden="1" x14ac:dyDescent="0.3">
      <c r="A133" s="561"/>
      <c r="B133" s="309" t="s">
        <v>63</v>
      </c>
      <c r="C133" s="125">
        <v>3.9290000000000002E-3</v>
      </c>
      <c r="D133" s="125">
        <v>2.7139999999999998E-3</v>
      </c>
      <c r="E133" s="125">
        <v>3.4399999999999999E-3</v>
      </c>
      <c r="F133" s="390">
        <v>2.6090000000000002E-3</v>
      </c>
      <c r="G133" s="390">
        <v>5.9420000000000002E-3</v>
      </c>
      <c r="H133" s="390">
        <v>1.6067999999999999E-2</v>
      </c>
      <c r="I133" s="390">
        <v>1.3556E-2</v>
      </c>
      <c r="J133" s="390">
        <v>1.4933E-2</v>
      </c>
      <c r="K133" s="390">
        <v>1.5493E-2</v>
      </c>
      <c r="L133" s="390">
        <v>3.3899999999999998E-3</v>
      </c>
      <c r="M133" s="390">
        <v>3.1089999999999998E-3</v>
      </c>
      <c r="N133" s="390">
        <v>3.192E-3</v>
      </c>
      <c r="O133" s="390">
        <v>4.2069999999999998E-3</v>
      </c>
      <c r="P133" s="390">
        <v>3.787E-3</v>
      </c>
      <c r="Q133" s="390">
        <v>3.986E-3</v>
      </c>
      <c r="R133" s="390">
        <v>2.6090000000000002E-3</v>
      </c>
      <c r="S133" s="390">
        <v>5.9420000000000002E-3</v>
      </c>
      <c r="T133" s="390">
        <v>1.6067999999999999E-2</v>
      </c>
      <c r="U133" s="390">
        <v>1.3556E-2</v>
      </c>
      <c r="V133" s="390">
        <v>1.4933E-2</v>
      </c>
      <c r="W133" s="390">
        <v>1.5493E-2</v>
      </c>
      <c r="X133" s="390">
        <v>3.3899999999999998E-3</v>
      </c>
      <c r="Y133" s="390">
        <v>3.1089999999999998E-3</v>
      </c>
      <c r="Z133" s="390">
        <v>3.192E-3</v>
      </c>
      <c r="AA133" s="390">
        <v>4.2069999999999998E-3</v>
      </c>
      <c r="AB133" s="390">
        <v>3.787E-3</v>
      </c>
      <c r="AC133" s="390">
        <v>3.986E-3</v>
      </c>
      <c r="AD133" s="390">
        <v>2.6090000000000002E-3</v>
      </c>
      <c r="AE133" s="390">
        <v>5.9420000000000002E-3</v>
      </c>
      <c r="AF133" s="390">
        <v>1.6067999999999999E-2</v>
      </c>
      <c r="AG133" s="390">
        <v>1.3556E-2</v>
      </c>
      <c r="AH133" s="390">
        <v>1.4933E-2</v>
      </c>
      <c r="AI133" s="390">
        <v>1.5493E-2</v>
      </c>
      <c r="AJ133" s="390">
        <v>3.3899999999999998E-3</v>
      </c>
      <c r="AK133" s="390">
        <v>3.1089999999999998E-3</v>
      </c>
      <c r="AL133" s="390">
        <v>3.192E-3</v>
      </c>
      <c r="AM133" s="390">
        <v>4.2069999999999998E-3</v>
      </c>
      <c r="AN133" s="390">
        <v>3.787E-3</v>
      </c>
      <c r="AO133" s="390">
        <v>3.986E-3</v>
      </c>
      <c r="AP133" s="390">
        <v>2.6090000000000002E-3</v>
      </c>
      <c r="AQ133" s="390">
        <v>5.9420000000000002E-3</v>
      </c>
      <c r="AR133" s="390">
        <v>1.6067999999999999E-2</v>
      </c>
      <c r="AS133" s="390">
        <v>1.3556E-2</v>
      </c>
      <c r="AT133" s="390">
        <v>1.4933E-2</v>
      </c>
      <c r="AU133" s="390">
        <v>1.5493E-2</v>
      </c>
      <c r="AV133" s="390">
        <v>3.3899999999999998E-3</v>
      </c>
      <c r="AW133" s="390">
        <v>3.1089999999999998E-3</v>
      </c>
      <c r="AX133" s="390">
        <v>3.192E-3</v>
      </c>
      <c r="AY133" s="390">
        <v>4.2069999999999998E-3</v>
      </c>
      <c r="AZ133" s="390">
        <v>3.787E-3</v>
      </c>
      <c r="BA133" s="390">
        <v>3.986E-3</v>
      </c>
      <c r="BB133" s="390">
        <v>2.6090000000000002E-3</v>
      </c>
      <c r="BC133" s="390">
        <v>5.9420000000000002E-3</v>
      </c>
      <c r="BD133" s="390">
        <v>1.6067999999999999E-2</v>
      </c>
      <c r="BE133" s="390">
        <v>1.3556E-2</v>
      </c>
      <c r="BF133" s="390">
        <v>1.4933E-2</v>
      </c>
      <c r="BG133" s="390">
        <v>1.5493E-2</v>
      </c>
      <c r="BH133" s="390">
        <v>3.3899999999999998E-3</v>
      </c>
      <c r="BI133" s="390">
        <v>3.1089999999999998E-3</v>
      </c>
      <c r="BJ133" s="390">
        <v>3.192E-3</v>
      </c>
      <c r="BK133" s="390">
        <v>4.2069999999999998E-3</v>
      </c>
      <c r="BL133" s="390">
        <v>3.787E-3</v>
      </c>
      <c r="BM133" s="390">
        <v>3.986E-3</v>
      </c>
      <c r="BN133" s="390">
        <v>2.6090000000000002E-3</v>
      </c>
      <c r="BO133" s="390">
        <v>5.9420000000000002E-3</v>
      </c>
      <c r="BP133" s="390">
        <v>1.6067999999999999E-2</v>
      </c>
      <c r="BQ133" s="390">
        <v>1.3556E-2</v>
      </c>
      <c r="BR133" s="390">
        <v>1.4933E-2</v>
      </c>
      <c r="BS133" s="390">
        <v>1.5493E-2</v>
      </c>
      <c r="BT133" s="390">
        <v>3.3899999999999998E-3</v>
      </c>
      <c r="BU133" s="390">
        <v>3.1089999999999998E-3</v>
      </c>
      <c r="BV133" s="390">
        <v>3.192E-3</v>
      </c>
      <c r="BW133" s="390">
        <v>4.2069999999999998E-3</v>
      </c>
      <c r="BX133" s="390">
        <v>3.787E-3</v>
      </c>
      <c r="BY133" s="390">
        <v>3.986E-3</v>
      </c>
      <c r="BZ133" s="390">
        <v>2.6090000000000002E-3</v>
      </c>
      <c r="CA133" s="390">
        <v>5.9420000000000002E-3</v>
      </c>
      <c r="CB133" s="390">
        <v>1.6067999999999999E-2</v>
      </c>
      <c r="CC133" s="390">
        <v>1.3556E-2</v>
      </c>
      <c r="CD133" s="390">
        <v>1.4933E-2</v>
      </c>
      <c r="CE133" s="390">
        <v>1.5493E-2</v>
      </c>
      <c r="CF133" s="390">
        <v>3.3899999999999998E-3</v>
      </c>
      <c r="CG133" s="390">
        <v>3.1089999999999998E-3</v>
      </c>
      <c r="CH133" s="390">
        <v>3.192E-3</v>
      </c>
    </row>
    <row r="134" spans="1:86" hidden="1" x14ac:dyDescent="0.3">
      <c r="A134" s="561"/>
      <c r="B134" s="309" t="s">
        <v>64</v>
      </c>
      <c r="C134" s="125">
        <v>2.8809999999999999E-3</v>
      </c>
      <c r="D134" s="125">
        <v>1.9819999999999998E-3</v>
      </c>
      <c r="E134" s="125">
        <v>2.8E-3</v>
      </c>
      <c r="F134" s="390">
        <v>3.725E-3</v>
      </c>
      <c r="G134" s="390">
        <v>4.3239999999999997E-3</v>
      </c>
      <c r="H134" s="390">
        <v>1.112E-2</v>
      </c>
      <c r="I134" s="390">
        <v>1.0066E-2</v>
      </c>
      <c r="J134" s="390">
        <v>1.0602E-2</v>
      </c>
      <c r="K134" s="390">
        <v>9.3989999999999994E-3</v>
      </c>
      <c r="L134" s="390">
        <v>4.0549999999999996E-3</v>
      </c>
      <c r="M134" s="390">
        <v>3.9379999999999997E-3</v>
      </c>
      <c r="N134" s="390">
        <v>2.4780000000000002E-3</v>
      </c>
      <c r="O134" s="390">
        <v>3.1189999999999998E-3</v>
      </c>
      <c r="P134" s="390">
        <v>3.0799999999999998E-3</v>
      </c>
      <c r="Q134" s="390">
        <v>3.2780000000000001E-3</v>
      </c>
      <c r="R134" s="390">
        <v>3.725E-3</v>
      </c>
      <c r="S134" s="390">
        <v>4.3239999999999997E-3</v>
      </c>
      <c r="T134" s="390">
        <v>1.112E-2</v>
      </c>
      <c r="U134" s="390">
        <v>1.0066E-2</v>
      </c>
      <c r="V134" s="390">
        <v>1.0602E-2</v>
      </c>
      <c r="W134" s="390">
        <v>9.3989999999999994E-3</v>
      </c>
      <c r="X134" s="390">
        <v>4.0549999999999996E-3</v>
      </c>
      <c r="Y134" s="390">
        <v>3.9379999999999997E-3</v>
      </c>
      <c r="Z134" s="390">
        <v>2.4780000000000002E-3</v>
      </c>
      <c r="AA134" s="390">
        <v>3.1189999999999998E-3</v>
      </c>
      <c r="AB134" s="390">
        <v>3.0799999999999998E-3</v>
      </c>
      <c r="AC134" s="390">
        <v>3.2780000000000001E-3</v>
      </c>
      <c r="AD134" s="390">
        <v>3.725E-3</v>
      </c>
      <c r="AE134" s="390">
        <v>4.3239999999999997E-3</v>
      </c>
      <c r="AF134" s="390">
        <v>1.112E-2</v>
      </c>
      <c r="AG134" s="390">
        <v>1.0066E-2</v>
      </c>
      <c r="AH134" s="390">
        <v>1.0602E-2</v>
      </c>
      <c r="AI134" s="390">
        <v>9.3989999999999994E-3</v>
      </c>
      <c r="AJ134" s="390">
        <v>4.0549999999999996E-3</v>
      </c>
      <c r="AK134" s="390">
        <v>3.9379999999999997E-3</v>
      </c>
      <c r="AL134" s="390">
        <v>2.4780000000000002E-3</v>
      </c>
      <c r="AM134" s="390">
        <v>3.1189999999999998E-3</v>
      </c>
      <c r="AN134" s="390">
        <v>3.0799999999999998E-3</v>
      </c>
      <c r="AO134" s="390">
        <v>3.2780000000000001E-3</v>
      </c>
      <c r="AP134" s="390">
        <v>3.725E-3</v>
      </c>
      <c r="AQ134" s="390">
        <v>4.3239999999999997E-3</v>
      </c>
      <c r="AR134" s="390">
        <v>1.112E-2</v>
      </c>
      <c r="AS134" s="390">
        <v>1.0066E-2</v>
      </c>
      <c r="AT134" s="390">
        <v>1.0602E-2</v>
      </c>
      <c r="AU134" s="390">
        <v>9.3989999999999994E-3</v>
      </c>
      <c r="AV134" s="390">
        <v>4.0549999999999996E-3</v>
      </c>
      <c r="AW134" s="390">
        <v>3.9379999999999997E-3</v>
      </c>
      <c r="AX134" s="390">
        <v>2.4780000000000002E-3</v>
      </c>
      <c r="AY134" s="390">
        <v>3.1189999999999998E-3</v>
      </c>
      <c r="AZ134" s="390">
        <v>3.0799999999999998E-3</v>
      </c>
      <c r="BA134" s="390">
        <v>3.2780000000000001E-3</v>
      </c>
      <c r="BB134" s="390">
        <v>3.725E-3</v>
      </c>
      <c r="BC134" s="390">
        <v>4.3239999999999997E-3</v>
      </c>
      <c r="BD134" s="390">
        <v>1.112E-2</v>
      </c>
      <c r="BE134" s="390">
        <v>1.0066E-2</v>
      </c>
      <c r="BF134" s="390">
        <v>1.0602E-2</v>
      </c>
      <c r="BG134" s="390">
        <v>9.3989999999999994E-3</v>
      </c>
      <c r="BH134" s="390">
        <v>4.0549999999999996E-3</v>
      </c>
      <c r="BI134" s="390">
        <v>3.9379999999999997E-3</v>
      </c>
      <c r="BJ134" s="390">
        <v>2.4780000000000002E-3</v>
      </c>
      <c r="BK134" s="390">
        <v>3.1189999999999998E-3</v>
      </c>
      <c r="BL134" s="390">
        <v>3.0799999999999998E-3</v>
      </c>
      <c r="BM134" s="390">
        <v>3.2780000000000001E-3</v>
      </c>
      <c r="BN134" s="390">
        <v>3.725E-3</v>
      </c>
      <c r="BO134" s="390">
        <v>4.3239999999999997E-3</v>
      </c>
      <c r="BP134" s="390">
        <v>1.112E-2</v>
      </c>
      <c r="BQ134" s="390">
        <v>1.0066E-2</v>
      </c>
      <c r="BR134" s="390">
        <v>1.0602E-2</v>
      </c>
      <c r="BS134" s="390">
        <v>9.3989999999999994E-3</v>
      </c>
      <c r="BT134" s="390">
        <v>4.0549999999999996E-3</v>
      </c>
      <c r="BU134" s="390">
        <v>3.9379999999999997E-3</v>
      </c>
      <c r="BV134" s="390">
        <v>2.4780000000000002E-3</v>
      </c>
      <c r="BW134" s="390">
        <v>3.1189999999999998E-3</v>
      </c>
      <c r="BX134" s="390">
        <v>3.0799999999999998E-3</v>
      </c>
      <c r="BY134" s="390">
        <v>3.2780000000000001E-3</v>
      </c>
      <c r="BZ134" s="390">
        <v>3.725E-3</v>
      </c>
      <c r="CA134" s="390">
        <v>4.3239999999999997E-3</v>
      </c>
      <c r="CB134" s="390">
        <v>1.112E-2</v>
      </c>
      <c r="CC134" s="390">
        <v>1.0066E-2</v>
      </c>
      <c r="CD134" s="390">
        <v>1.0602E-2</v>
      </c>
      <c r="CE134" s="390">
        <v>9.3989999999999994E-3</v>
      </c>
      <c r="CF134" s="390">
        <v>4.0549999999999996E-3</v>
      </c>
      <c r="CG134" s="390">
        <v>3.9379999999999997E-3</v>
      </c>
      <c r="CH134" s="390">
        <v>2.4780000000000002E-3</v>
      </c>
    </row>
    <row r="135" spans="1:86" hidden="1" x14ac:dyDescent="0.3">
      <c r="A135" s="561"/>
      <c r="B135" s="309" t="s">
        <v>65</v>
      </c>
      <c r="C135" s="125">
        <v>2.6410000000000001E-3</v>
      </c>
      <c r="D135" s="125">
        <v>1.622E-3</v>
      </c>
      <c r="E135" s="125">
        <v>2.6189999999999998E-3</v>
      </c>
      <c r="F135" s="390">
        <v>2.8860000000000001E-3</v>
      </c>
      <c r="G135" s="390">
        <v>3.568E-3</v>
      </c>
      <c r="H135" s="390">
        <v>9.4900000000000002E-3</v>
      </c>
      <c r="I135" s="390">
        <v>8.7889999999999999E-3</v>
      </c>
      <c r="J135" s="390">
        <v>9.0760000000000007E-3</v>
      </c>
      <c r="K135" s="390">
        <v>8.6409999999999994E-3</v>
      </c>
      <c r="L135" s="390">
        <v>3.3189999999999999E-3</v>
      </c>
      <c r="M135" s="390">
        <v>3.424E-3</v>
      </c>
      <c r="N135" s="390">
        <v>2.333E-3</v>
      </c>
      <c r="O135" s="390">
        <v>2.643E-3</v>
      </c>
      <c r="P135" s="390">
        <v>2.7320000000000001E-3</v>
      </c>
      <c r="Q135" s="390">
        <v>2.8240000000000001E-3</v>
      </c>
      <c r="R135" s="390">
        <v>2.8860000000000001E-3</v>
      </c>
      <c r="S135" s="390">
        <v>3.568E-3</v>
      </c>
      <c r="T135" s="390">
        <v>9.4900000000000002E-3</v>
      </c>
      <c r="U135" s="390">
        <v>8.7889999999999999E-3</v>
      </c>
      <c r="V135" s="390">
        <v>9.0760000000000007E-3</v>
      </c>
      <c r="W135" s="390">
        <v>8.6409999999999994E-3</v>
      </c>
      <c r="X135" s="390">
        <v>3.3189999999999999E-3</v>
      </c>
      <c r="Y135" s="390">
        <v>3.424E-3</v>
      </c>
      <c r="Z135" s="390">
        <v>2.333E-3</v>
      </c>
      <c r="AA135" s="390">
        <v>2.643E-3</v>
      </c>
      <c r="AB135" s="390">
        <v>2.7320000000000001E-3</v>
      </c>
      <c r="AC135" s="390">
        <v>2.8240000000000001E-3</v>
      </c>
      <c r="AD135" s="390">
        <v>2.8860000000000001E-3</v>
      </c>
      <c r="AE135" s="390">
        <v>3.568E-3</v>
      </c>
      <c r="AF135" s="390">
        <v>9.4900000000000002E-3</v>
      </c>
      <c r="AG135" s="390">
        <v>8.7889999999999999E-3</v>
      </c>
      <c r="AH135" s="390">
        <v>9.0760000000000007E-3</v>
      </c>
      <c r="AI135" s="390">
        <v>8.6409999999999994E-3</v>
      </c>
      <c r="AJ135" s="390">
        <v>3.3189999999999999E-3</v>
      </c>
      <c r="AK135" s="390">
        <v>3.424E-3</v>
      </c>
      <c r="AL135" s="390">
        <v>2.333E-3</v>
      </c>
      <c r="AM135" s="390">
        <v>2.643E-3</v>
      </c>
      <c r="AN135" s="390">
        <v>2.7320000000000001E-3</v>
      </c>
      <c r="AO135" s="390">
        <v>2.8240000000000001E-3</v>
      </c>
      <c r="AP135" s="390">
        <v>2.8860000000000001E-3</v>
      </c>
      <c r="AQ135" s="390">
        <v>3.568E-3</v>
      </c>
      <c r="AR135" s="390">
        <v>9.4900000000000002E-3</v>
      </c>
      <c r="AS135" s="390">
        <v>8.7889999999999999E-3</v>
      </c>
      <c r="AT135" s="390">
        <v>9.0760000000000007E-3</v>
      </c>
      <c r="AU135" s="390">
        <v>8.6409999999999994E-3</v>
      </c>
      <c r="AV135" s="390">
        <v>3.3189999999999999E-3</v>
      </c>
      <c r="AW135" s="390">
        <v>3.424E-3</v>
      </c>
      <c r="AX135" s="390">
        <v>2.333E-3</v>
      </c>
      <c r="AY135" s="390">
        <v>2.643E-3</v>
      </c>
      <c r="AZ135" s="390">
        <v>2.7320000000000001E-3</v>
      </c>
      <c r="BA135" s="390">
        <v>2.8240000000000001E-3</v>
      </c>
      <c r="BB135" s="390">
        <v>2.8860000000000001E-3</v>
      </c>
      <c r="BC135" s="390">
        <v>3.568E-3</v>
      </c>
      <c r="BD135" s="390">
        <v>9.4900000000000002E-3</v>
      </c>
      <c r="BE135" s="390">
        <v>8.7889999999999999E-3</v>
      </c>
      <c r="BF135" s="390">
        <v>9.0760000000000007E-3</v>
      </c>
      <c r="BG135" s="390">
        <v>8.6409999999999994E-3</v>
      </c>
      <c r="BH135" s="390">
        <v>3.3189999999999999E-3</v>
      </c>
      <c r="BI135" s="390">
        <v>3.424E-3</v>
      </c>
      <c r="BJ135" s="390">
        <v>2.333E-3</v>
      </c>
      <c r="BK135" s="390">
        <v>2.643E-3</v>
      </c>
      <c r="BL135" s="390">
        <v>2.7320000000000001E-3</v>
      </c>
      <c r="BM135" s="390">
        <v>2.8240000000000001E-3</v>
      </c>
      <c r="BN135" s="390">
        <v>2.8860000000000001E-3</v>
      </c>
      <c r="BO135" s="390">
        <v>3.568E-3</v>
      </c>
      <c r="BP135" s="390">
        <v>9.4900000000000002E-3</v>
      </c>
      <c r="BQ135" s="390">
        <v>8.7889999999999999E-3</v>
      </c>
      <c r="BR135" s="390">
        <v>9.0760000000000007E-3</v>
      </c>
      <c r="BS135" s="390">
        <v>8.6409999999999994E-3</v>
      </c>
      <c r="BT135" s="390">
        <v>3.3189999999999999E-3</v>
      </c>
      <c r="BU135" s="390">
        <v>3.424E-3</v>
      </c>
      <c r="BV135" s="390">
        <v>2.333E-3</v>
      </c>
      <c r="BW135" s="390">
        <v>2.643E-3</v>
      </c>
      <c r="BX135" s="390">
        <v>2.7320000000000001E-3</v>
      </c>
      <c r="BY135" s="390">
        <v>2.8240000000000001E-3</v>
      </c>
      <c r="BZ135" s="390">
        <v>2.8860000000000001E-3</v>
      </c>
      <c r="CA135" s="390">
        <v>3.568E-3</v>
      </c>
      <c r="CB135" s="390">
        <v>9.4900000000000002E-3</v>
      </c>
      <c r="CC135" s="390">
        <v>8.7889999999999999E-3</v>
      </c>
      <c r="CD135" s="390">
        <v>9.0760000000000007E-3</v>
      </c>
      <c r="CE135" s="390">
        <v>8.6409999999999994E-3</v>
      </c>
      <c r="CF135" s="390">
        <v>3.3189999999999999E-3</v>
      </c>
      <c r="CG135" s="390">
        <v>3.424E-3</v>
      </c>
      <c r="CH135" s="390">
        <v>2.333E-3</v>
      </c>
    </row>
    <row r="136" spans="1:86" hidden="1" x14ac:dyDescent="0.3">
      <c r="A136" s="561"/>
      <c r="B136" s="309" t="s">
        <v>144</v>
      </c>
      <c r="C136" s="125">
        <v>2.6410000000000001E-3</v>
      </c>
      <c r="D136" s="125">
        <v>1.622E-3</v>
      </c>
      <c r="E136" s="125">
        <v>2.6189999999999998E-3</v>
      </c>
      <c r="F136" s="390">
        <v>2.8860000000000001E-3</v>
      </c>
      <c r="G136" s="390">
        <v>3.568E-3</v>
      </c>
      <c r="H136" s="390">
        <v>9.4900000000000002E-3</v>
      </c>
      <c r="I136" s="390">
        <v>8.7889999999999999E-3</v>
      </c>
      <c r="J136" s="390">
        <v>9.0760000000000007E-3</v>
      </c>
      <c r="K136" s="390">
        <v>8.6409999999999994E-3</v>
      </c>
      <c r="L136" s="390">
        <v>3.3189999999999999E-3</v>
      </c>
      <c r="M136" s="390">
        <v>3.424E-3</v>
      </c>
      <c r="N136" s="390">
        <v>2.333E-3</v>
      </c>
      <c r="O136" s="390">
        <v>2.643E-3</v>
      </c>
      <c r="P136" s="390">
        <v>2.7320000000000001E-3</v>
      </c>
      <c r="Q136" s="390">
        <v>2.8240000000000001E-3</v>
      </c>
      <c r="R136" s="390">
        <v>2.8860000000000001E-3</v>
      </c>
      <c r="S136" s="390">
        <v>3.568E-3</v>
      </c>
      <c r="T136" s="390">
        <v>9.4900000000000002E-3</v>
      </c>
      <c r="U136" s="390">
        <v>8.7889999999999999E-3</v>
      </c>
      <c r="V136" s="390">
        <v>9.0760000000000007E-3</v>
      </c>
      <c r="W136" s="390">
        <v>8.6409999999999994E-3</v>
      </c>
      <c r="X136" s="390">
        <v>3.3189999999999999E-3</v>
      </c>
      <c r="Y136" s="390">
        <v>3.424E-3</v>
      </c>
      <c r="Z136" s="390">
        <v>2.333E-3</v>
      </c>
      <c r="AA136" s="390">
        <v>2.643E-3</v>
      </c>
      <c r="AB136" s="390">
        <v>2.7320000000000001E-3</v>
      </c>
      <c r="AC136" s="390">
        <v>2.8240000000000001E-3</v>
      </c>
      <c r="AD136" s="390">
        <v>2.8860000000000001E-3</v>
      </c>
      <c r="AE136" s="390">
        <v>3.568E-3</v>
      </c>
      <c r="AF136" s="390">
        <v>9.4900000000000002E-3</v>
      </c>
      <c r="AG136" s="390">
        <v>8.7889999999999999E-3</v>
      </c>
      <c r="AH136" s="390">
        <v>9.0760000000000007E-3</v>
      </c>
      <c r="AI136" s="390">
        <v>8.6409999999999994E-3</v>
      </c>
      <c r="AJ136" s="390">
        <v>3.3189999999999999E-3</v>
      </c>
      <c r="AK136" s="390">
        <v>3.424E-3</v>
      </c>
      <c r="AL136" s="390">
        <v>2.333E-3</v>
      </c>
      <c r="AM136" s="390">
        <v>2.643E-3</v>
      </c>
      <c r="AN136" s="390">
        <v>2.7320000000000001E-3</v>
      </c>
      <c r="AO136" s="390">
        <v>2.8240000000000001E-3</v>
      </c>
      <c r="AP136" s="390">
        <v>2.8860000000000001E-3</v>
      </c>
      <c r="AQ136" s="390">
        <v>3.568E-3</v>
      </c>
      <c r="AR136" s="390">
        <v>9.4900000000000002E-3</v>
      </c>
      <c r="AS136" s="390">
        <v>8.7889999999999999E-3</v>
      </c>
      <c r="AT136" s="390">
        <v>9.0760000000000007E-3</v>
      </c>
      <c r="AU136" s="390">
        <v>8.6409999999999994E-3</v>
      </c>
      <c r="AV136" s="390">
        <v>3.3189999999999999E-3</v>
      </c>
      <c r="AW136" s="390">
        <v>3.424E-3</v>
      </c>
      <c r="AX136" s="390">
        <v>2.333E-3</v>
      </c>
      <c r="AY136" s="390">
        <v>2.643E-3</v>
      </c>
      <c r="AZ136" s="390">
        <v>2.7320000000000001E-3</v>
      </c>
      <c r="BA136" s="390">
        <v>2.8240000000000001E-3</v>
      </c>
      <c r="BB136" s="390">
        <v>2.8860000000000001E-3</v>
      </c>
      <c r="BC136" s="390">
        <v>3.568E-3</v>
      </c>
      <c r="BD136" s="390">
        <v>9.4900000000000002E-3</v>
      </c>
      <c r="BE136" s="390">
        <v>8.7889999999999999E-3</v>
      </c>
      <c r="BF136" s="390">
        <v>9.0760000000000007E-3</v>
      </c>
      <c r="BG136" s="390">
        <v>8.6409999999999994E-3</v>
      </c>
      <c r="BH136" s="390">
        <v>3.3189999999999999E-3</v>
      </c>
      <c r="BI136" s="390">
        <v>3.424E-3</v>
      </c>
      <c r="BJ136" s="390">
        <v>2.333E-3</v>
      </c>
      <c r="BK136" s="390">
        <v>2.643E-3</v>
      </c>
      <c r="BL136" s="390">
        <v>2.7320000000000001E-3</v>
      </c>
      <c r="BM136" s="390">
        <v>2.8240000000000001E-3</v>
      </c>
      <c r="BN136" s="390">
        <v>2.8860000000000001E-3</v>
      </c>
      <c r="BO136" s="390">
        <v>3.568E-3</v>
      </c>
      <c r="BP136" s="390">
        <v>9.4900000000000002E-3</v>
      </c>
      <c r="BQ136" s="390">
        <v>8.7889999999999999E-3</v>
      </c>
      <c r="BR136" s="390">
        <v>9.0760000000000007E-3</v>
      </c>
      <c r="BS136" s="390">
        <v>8.6409999999999994E-3</v>
      </c>
      <c r="BT136" s="390">
        <v>3.3189999999999999E-3</v>
      </c>
      <c r="BU136" s="390">
        <v>3.424E-3</v>
      </c>
      <c r="BV136" s="390">
        <v>2.333E-3</v>
      </c>
      <c r="BW136" s="390">
        <v>2.643E-3</v>
      </c>
      <c r="BX136" s="390">
        <v>2.7320000000000001E-3</v>
      </c>
      <c r="BY136" s="390">
        <v>2.8240000000000001E-3</v>
      </c>
      <c r="BZ136" s="390">
        <v>2.8860000000000001E-3</v>
      </c>
      <c r="CA136" s="390">
        <v>3.568E-3</v>
      </c>
      <c r="CB136" s="390">
        <v>9.4900000000000002E-3</v>
      </c>
      <c r="CC136" s="390">
        <v>8.7889999999999999E-3</v>
      </c>
      <c r="CD136" s="390">
        <v>9.0760000000000007E-3</v>
      </c>
      <c r="CE136" s="390">
        <v>8.6409999999999994E-3</v>
      </c>
      <c r="CF136" s="390">
        <v>3.3189999999999999E-3</v>
      </c>
      <c r="CG136" s="390">
        <v>3.424E-3</v>
      </c>
      <c r="CH136" s="390">
        <v>2.333E-3</v>
      </c>
    </row>
    <row r="137" spans="1:86" hidden="1" x14ac:dyDescent="0.3">
      <c r="A137" s="561"/>
      <c r="B137" s="309" t="s">
        <v>145</v>
      </c>
      <c r="C137" s="125">
        <v>2.6410000000000001E-3</v>
      </c>
      <c r="D137" s="125">
        <v>1.622E-3</v>
      </c>
      <c r="E137" s="125">
        <v>2.6189999999999998E-3</v>
      </c>
      <c r="F137" s="390">
        <v>2.8860000000000001E-3</v>
      </c>
      <c r="G137" s="390">
        <v>3.568E-3</v>
      </c>
      <c r="H137" s="390">
        <v>9.4900000000000002E-3</v>
      </c>
      <c r="I137" s="390">
        <v>8.7889999999999999E-3</v>
      </c>
      <c r="J137" s="390">
        <v>9.0760000000000007E-3</v>
      </c>
      <c r="K137" s="390">
        <v>8.6409999999999994E-3</v>
      </c>
      <c r="L137" s="390">
        <v>3.3189999999999999E-3</v>
      </c>
      <c r="M137" s="390">
        <v>3.424E-3</v>
      </c>
      <c r="N137" s="390">
        <v>2.333E-3</v>
      </c>
      <c r="O137" s="390">
        <v>2.643E-3</v>
      </c>
      <c r="P137" s="390">
        <v>2.7320000000000001E-3</v>
      </c>
      <c r="Q137" s="390">
        <v>2.8240000000000001E-3</v>
      </c>
      <c r="R137" s="390">
        <v>2.8860000000000001E-3</v>
      </c>
      <c r="S137" s="390">
        <v>3.568E-3</v>
      </c>
      <c r="T137" s="390">
        <v>9.4900000000000002E-3</v>
      </c>
      <c r="U137" s="390">
        <v>8.7889999999999999E-3</v>
      </c>
      <c r="V137" s="390">
        <v>9.0760000000000007E-3</v>
      </c>
      <c r="W137" s="390">
        <v>8.6409999999999994E-3</v>
      </c>
      <c r="X137" s="390">
        <v>3.3189999999999999E-3</v>
      </c>
      <c r="Y137" s="390">
        <v>3.424E-3</v>
      </c>
      <c r="Z137" s="390">
        <v>2.333E-3</v>
      </c>
      <c r="AA137" s="390">
        <v>2.643E-3</v>
      </c>
      <c r="AB137" s="390">
        <v>2.7320000000000001E-3</v>
      </c>
      <c r="AC137" s="390">
        <v>2.8240000000000001E-3</v>
      </c>
      <c r="AD137" s="390">
        <v>2.8860000000000001E-3</v>
      </c>
      <c r="AE137" s="390">
        <v>3.568E-3</v>
      </c>
      <c r="AF137" s="390">
        <v>9.4900000000000002E-3</v>
      </c>
      <c r="AG137" s="390">
        <v>8.7889999999999999E-3</v>
      </c>
      <c r="AH137" s="390">
        <v>9.0760000000000007E-3</v>
      </c>
      <c r="AI137" s="390">
        <v>8.6409999999999994E-3</v>
      </c>
      <c r="AJ137" s="390">
        <v>3.3189999999999999E-3</v>
      </c>
      <c r="AK137" s="390">
        <v>3.424E-3</v>
      </c>
      <c r="AL137" s="390">
        <v>2.333E-3</v>
      </c>
      <c r="AM137" s="390">
        <v>2.643E-3</v>
      </c>
      <c r="AN137" s="390">
        <v>2.7320000000000001E-3</v>
      </c>
      <c r="AO137" s="390">
        <v>2.8240000000000001E-3</v>
      </c>
      <c r="AP137" s="390">
        <v>2.8860000000000001E-3</v>
      </c>
      <c r="AQ137" s="390">
        <v>3.568E-3</v>
      </c>
      <c r="AR137" s="390">
        <v>9.4900000000000002E-3</v>
      </c>
      <c r="AS137" s="390">
        <v>8.7889999999999999E-3</v>
      </c>
      <c r="AT137" s="390">
        <v>9.0760000000000007E-3</v>
      </c>
      <c r="AU137" s="390">
        <v>8.6409999999999994E-3</v>
      </c>
      <c r="AV137" s="390">
        <v>3.3189999999999999E-3</v>
      </c>
      <c r="AW137" s="390">
        <v>3.424E-3</v>
      </c>
      <c r="AX137" s="390">
        <v>2.333E-3</v>
      </c>
      <c r="AY137" s="390">
        <v>2.643E-3</v>
      </c>
      <c r="AZ137" s="390">
        <v>2.7320000000000001E-3</v>
      </c>
      <c r="BA137" s="390">
        <v>2.8240000000000001E-3</v>
      </c>
      <c r="BB137" s="390">
        <v>2.8860000000000001E-3</v>
      </c>
      <c r="BC137" s="390">
        <v>3.568E-3</v>
      </c>
      <c r="BD137" s="390">
        <v>9.4900000000000002E-3</v>
      </c>
      <c r="BE137" s="390">
        <v>8.7889999999999999E-3</v>
      </c>
      <c r="BF137" s="390">
        <v>9.0760000000000007E-3</v>
      </c>
      <c r="BG137" s="390">
        <v>8.6409999999999994E-3</v>
      </c>
      <c r="BH137" s="390">
        <v>3.3189999999999999E-3</v>
      </c>
      <c r="BI137" s="390">
        <v>3.424E-3</v>
      </c>
      <c r="BJ137" s="390">
        <v>2.333E-3</v>
      </c>
      <c r="BK137" s="390">
        <v>2.643E-3</v>
      </c>
      <c r="BL137" s="390">
        <v>2.7320000000000001E-3</v>
      </c>
      <c r="BM137" s="390">
        <v>2.8240000000000001E-3</v>
      </c>
      <c r="BN137" s="390">
        <v>2.8860000000000001E-3</v>
      </c>
      <c r="BO137" s="390">
        <v>3.568E-3</v>
      </c>
      <c r="BP137" s="390">
        <v>9.4900000000000002E-3</v>
      </c>
      <c r="BQ137" s="390">
        <v>8.7889999999999999E-3</v>
      </c>
      <c r="BR137" s="390">
        <v>9.0760000000000007E-3</v>
      </c>
      <c r="BS137" s="390">
        <v>8.6409999999999994E-3</v>
      </c>
      <c r="BT137" s="390">
        <v>3.3189999999999999E-3</v>
      </c>
      <c r="BU137" s="390">
        <v>3.424E-3</v>
      </c>
      <c r="BV137" s="390">
        <v>2.333E-3</v>
      </c>
      <c r="BW137" s="390">
        <v>2.643E-3</v>
      </c>
      <c r="BX137" s="390">
        <v>2.7320000000000001E-3</v>
      </c>
      <c r="BY137" s="390">
        <v>2.8240000000000001E-3</v>
      </c>
      <c r="BZ137" s="390">
        <v>2.8860000000000001E-3</v>
      </c>
      <c r="CA137" s="390">
        <v>3.568E-3</v>
      </c>
      <c r="CB137" s="390">
        <v>9.4900000000000002E-3</v>
      </c>
      <c r="CC137" s="390">
        <v>8.7889999999999999E-3</v>
      </c>
      <c r="CD137" s="390">
        <v>9.0760000000000007E-3</v>
      </c>
      <c r="CE137" s="390">
        <v>8.6409999999999994E-3</v>
      </c>
      <c r="CF137" s="390">
        <v>3.3189999999999999E-3</v>
      </c>
      <c r="CG137" s="390">
        <v>3.424E-3</v>
      </c>
      <c r="CH137" s="390">
        <v>2.333E-3</v>
      </c>
    </row>
    <row r="138" spans="1:86" hidden="1" x14ac:dyDescent="0.3">
      <c r="A138" s="561"/>
      <c r="B138" s="309" t="s">
        <v>67</v>
      </c>
      <c r="C138" s="125">
        <v>1.9759999999999999E-3</v>
      </c>
      <c r="D138" s="125">
        <v>1.1019999999999999E-3</v>
      </c>
      <c r="E138" s="125">
        <v>2.264E-3</v>
      </c>
      <c r="F138" s="390">
        <v>2.8600000000000001E-3</v>
      </c>
      <c r="G138" s="390">
        <v>3.179E-3</v>
      </c>
      <c r="H138" s="390">
        <v>3.9199999999999999E-4</v>
      </c>
      <c r="I138" s="390">
        <v>7.6819999999999996E-3</v>
      </c>
      <c r="J138" s="390">
        <v>8.064E-3</v>
      </c>
      <c r="K138" s="390">
        <v>7.6140000000000001E-3</v>
      </c>
      <c r="L138" s="390">
        <v>2.8670000000000002E-3</v>
      </c>
      <c r="M138" s="390">
        <v>3.0869999999999999E-3</v>
      </c>
      <c r="N138" s="390">
        <v>2.0110000000000002E-3</v>
      </c>
      <c r="O138" s="390">
        <v>2.2850000000000001E-3</v>
      </c>
      <c r="P138" s="390">
        <v>2.3549999999999999E-3</v>
      </c>
      <c r="Q138" s="390">
        <v>2.81E-3</v>
      </c>
      <c r="R138" s="390">
        <v>2.8600000000000001E-3</v>
      </c>
      <c r="S138" s="390">
        <v>3.179E-3</v>
      </c>
      <c r="T138" s="390">
        <v>3.9199999999999999E-4</v>
      </c>
      <c r="U138" s="390">
        <v>7.6819999999999996E-3</v>
      </c>
      <c r="V138" s="390">
        <v>8.064E-3</v>
      </c>
      <c r="W138" s="390">
        <v>7.6140000000000001E-3</v>
      </c>
      <c r="X138" s="390">
        <v>2.8670000000000002E-3</v>
      </c>
      <c r="Y138" s="390">
        <v>3.0869999999999999E-3</v>
      </c>
      <c r="Z138" s="390">
        <v>2.0110000000000002E-3</v>
      </c>
      <c r="AA138" s="390">
        <v>2.2850000000000001E-3</v>
      </c>
      <c r="AB138" s="390">
        <v>2.3549999999999999E-3</v>
      </c>
      <c r="AC138" s="390">
        <v>2.81E-3</v>
      </c>
      <c r="AD138" s="390">
        <v>2.8600000000000001E-3</v>
      </c>
      <c r="AE138" s="390">
        <v>3.179E-3</v>
      </c>
      <c r="AF138" s="390">
        <v>3.9199999999999999E-4</v>
      </c>
      <c r="AG138" s="390">
        <v>7.6819999999999996E-3</v>
      </c>
      <c r="AH138" s="390">
        <v>8.064E-3</v>
      </c>
      <c r="AI138" s="390">
        <v>7.6140000000000001E-3</v>
      </c>
      <c r="AJ138" s="390">
        <v>2.8670000000000002E-3</v>
      </c>
      <c r="AK138" s="390">
        <v>3.0869999999999999E-3</v>
      </c>
      <c r="AL138" s="390">
        <v>2.0110000000000002E-3</v>
      </c>
      <c r="AM138" s="390">
        <v>2.2850000000000001E-3</v>
      </c>
      <c r="AN138" s="390">
        <v>2.3549999999999999E-3</v>
      </c>
      <c r="AO138" s="390">
        <v>2.81E-3</v>
      </c>
      <c r="AP138" s="390">
        <v>2.8600000000000001E-3</v>
      </c>
      <c r="AQ138" s="390">
        <v>3.179E-3</v>
      </c>
      <c r="AR138" s="390">
        <v>3.9199999999999999E-4</v>
      </c>
      <c r="AS138" s="390">
        <v>7.6819999999999996E-3</v>
      </c>
      <c r="AT138" s="390">
        <v>8.064E-3</v>
      </c>
      <c r="AU138" s="390">
        <v>7.6140000000000001E-3</v>
      </c>
      <c r="AV138" s="390">
        <v>2.8670000000000002E-3</v>
      </c>
      <c r="AW138" s="390">
        <v>3.0869999999999999E-3</v>
      </c>
      <c r="AX138" s="390">
        <v>2.0110000000000002E-3</v>
      </c>
      <c r="AY138" s="390">
        <v>2.2850000000000001E-3</v>
      </c>
      <c r="AZ138" s="390">
        <v>2.3549999999999999E-3</v>
      </c>
      <c r="BA138" s="390">
        <v>2.81E-3</v>
      </c>
      <c r="BB138" s="390">
        <v>2.8600000000000001E-3</v>
      </c>
      <c r="BC138" s="390">
        <v>3.179E-3</v>
      </c>
      <c r="BD138" s="390">
        <v>3.9199999999999999E-4</v>
      </c>
      <c r="BE138" s="390">
        <v>7.6819999999999996E-3</v>
      </c>
      <c r="BF138" s="390">
        <v>8.064E-3</v>
      </c>
      <c r="BG138" s="390">
        <v>7.6140000000000001E-3</v>
      </c>
      <c r="BH138" s="390">
        <v>2.8670000000000002E-3</v>
      </c>
      <c r="BI138" s="390">
        <v>3.0869999999999999E-3</v>
      </c>
      <c r="BJ138" s="390">
        <v>2.0110000000000002E-3</v>
      </c>
      <c r="BK138" s="390">
        <v>2.2850000000000001E-3</v>
      </c>
      <c r="BL138" s="390">
        <v>2.3549999999999999E-3</v>
      </c>
      <c r="BM138" s="390">
        <v>2.81E-3</v>
      </c>
      <c r="BN138" s="390">
        <v>2.8600000000000001E-3</v>
      </c>
      <c r="BO138" s="390">
        <v>3.179E-3</v>
      </c>
      <c r="BP138" s="390">
        <v>3.9199999999999999E-4</v>
      </c>
      <c r="BQ138" s="390">
        <v>7.6819999999999996E-3</v>
      </c>
      <c r="BR138" s="390">
        <v>8.064E-3</v>
      </c>
      <c r="BS138" s="390">
        <v>7.6140000000000001E-3</v>
      </c>
      <c r="BT138" s="390">
        <v>2.8670000000000002E-3</v>
      </c>
      <c r="BU138" s="390">
        <v>3.0869999999999999E-3</v>
      </c>
      <c r="BV138" s="390">
        <v>2.0110000000000002E-3</v>
      </c>
      <c r="BW138" s="390">
        <v>2.2850000000000001E-3</v>
      </c>
      <c r="BX138" s="390">
        <v>2.3549999999999999E-3</v>
      </c>
      <c r="BY138" s="390">
        <v>2.81E-3</v>
      </c>
      <c r="BZ138" s="390">
        <v>2.8600000000000001E-3</v>
      </c>
      <c r="CA138" s="390">
        <v>3.179E-3</v>
      </c>
      <c r="CB138" s="390">
        <v>3.9199999999999999E-4</v>
      </c>
      <c r="CC138" s="390">
        <v>7.6819999999999996E-3</v>
      </c>
      <c r="CD138" s="390">
        <v>8.064E-3</v>
      </c>
      <c r="CE138" s="390">
        <v>7.6140000000000001E-3</v>
      </c>
      <c r="CF138" s="390">
        <v>2.8670000000000002E-3</v>
      </c>
      <c r="CG138" s="390">
        <v>3.0869999999999999E-3</v>
      </c>
      <c r="CH138" s="390">
        <v>2.0110000000000002E-3</v>
      </c>
    </row>
    <row r="139" spans="1:86" ht="15" hidden="1" thickBot="1" x14ac:dyDescent="0.35">
      <c r="A139" s="562"/>
      <c r="B139" s="310" t="s">
        <v>68</v>
      </c>
      <c r="C139" s="126">
        <v>1.9620000000000002E-3</v>
      </c>
      <c r="D139" s="126">
        <v>1.372E-3</v>
      </c>
      <c r="E139" s="126">
        <v>2.8010000000000001E-3</v>
      </c>
      <c r="F139" s="390">
        <v>3.6809999999999998E-3</v>
      </c>
      <c r="G139" s="390">
        <v>4.091E-3</v>
      </c>
      <c r="H139" s="390">
        <v>1.1485E-2</v>
      </c>
      <c r="I139" s="390">
        <v>1.0088E-2</v>
      </c>
      <c r="J139" s="390">
        <v>1.0992E-2</v>
      </c>
      <c r="K139" s="390">
        <v>9.9260000000000008E-3</v>
      </c>
      <c r="L139" s="390">
        <v>3.797E-3</v>
      </c>
      <c r="M139" s="390">
        <v>3.9329999999999999E-3</v>
      </c>
      <c r="N139" s="390">
        <v>2.1250000000000002E-3</v>
      </c>
      <c r="O139" s="390">
        <v>2.1640000000000001E-3</v>
      </c>
      <c r="P139" s="390">
        <v>2.4910000000000002E-3</v>
      </c>
      <c r="Q139" s="390">
        <v>3.2789999999999998E-3</v>
      </c>
      <c r="R139" s="390">
        <v>3.6809999999999998E-3</v>
      </c>
      <c r="S139" s="390">
        <v>4.091E-3</v>
      </c>
      <c r="T139" s="390">
        <v>1.1485E-2</v>
      </c>
      <c r="U139" s="390">
        <v>1.0088E-2</v>
      </c>
      <c r="V139" s="390">
        <v>1.0992E-2</v>
      </c>
      <c r="W139" s="390">
        <v>9.9260000000000008E-3</v>
      </c>
      <c r="X139" s="390">
        <v>3.797E-3</v>
      </c>
      <c r="Y139" s="390">
        <v>3.9329999999999999E-3</v>
      </c>
      <c r="Z139" s="390">
        <v>2.1250000000000002E-3</v>
      </c>
      <c r="AA139" s="390">
        <v>2.1640000000000001E-3</v>
      </c>
      <c r="AB139" s="390">
        <v>2.4910000000000002E-3</v>
      </c>
      <c r="AC139" s="390">
        <v>3.2789999999999998E-3</v>
      </c>
      <c r="AD139" s="390">
        <v>3.6809999999999998E-3</v>
      </c>
      <c r="AE139" s="390">
        <v>4.091E-3</v>
      </c>
      <c r="AF139" s="390">
        <v>1.1485E-2</v>
      </c>
      <c r="AG139" s="390">
        <v>1.0088E-2</v>
      </c>
      <c r="AH139" s="390">
        <v>1.0992E-2</v>
      </c>
      <c r="AI139" s="390">
        <v>9.9260000000000008E-3</v>
      </c>
      <c r="AJ139" s="390">
        <v>3.797E-3</v>
      </c>
      <c r="AK139" s="390">
        <v>3.9329999999999999E-3</v>
      </c>
      <c r="AL139" s="390">
        <v>2.1250000000000002E-3</v>
      </c>
      <c r="AM139" s="390">
        <v>2.1640000000000001E-3</v>
      </c>
      <c r="AN139" s="390">
        <v>2.4910000000000002E-3</v>
      </c>
      <c r="AO139" s="390">
        <v>3.2789999999999998E-3</v>
      </c>
      <c r="AP139" s="390">
        <v>3.6809999999999998E-3</v>
      </c>
      <c r="AQ139" s="390">
        <v>4.091E-3</v>
      </c>
      <c r="AR139" s="390">
        <v>1.1485E-2</v>
      </c>
      <c r="AS139" s="390">
        <v>1.0088E-2</v>
      </c>
      <c r="AT139" s="390">
        <v>1.0992E-2</v>
      </c>
      <c r="AU139" s="390">
        <v>9.9260000000000008E-3</v>
      </c>
      <c r="AV139" s="390">
        <v>3.797E-3</v>
      </c>
      <c r="AW139" s="390">
        <v>3.9329999999999999E-3</v>
      </c>
      <c r="AX139" s="390">
        <v>2.1250000000000002E-3</v>
      </c>
      <c r="AY139" s="390">
        <v>2.1640000000000001E-3</v>
      </c>
      <c r="AZ139" s="390">
        <v>2.4910000000000002E-3</v>
      </c>
      <c r="BA139" s="390">
        <v>3.2789999999999998E-3</v>
      </c>
      <c r="BB139" s="390">
        <v>3.6809999999999998E-3</v>
      </c>
      <c r="BC139" s="390">
        <v>4.091E-3</v>
      </c>
      <c r="BD139" s="390">
        <v>1.1485E-2</v>
      </c>
      <c r="BE139" s="390">
        <v>1.0088E-2</v>
      </c>
      <c r="BF139" s="390">
        <v>1.0992E-2</v>
      </c>
      <c r="BG139" s="390">
        <v>9.9260000000000008E-3</v>
      </c>
      <c r="BH139" s="390">
        <v>3.797E-3</v>
      </c>
      <c r="BI139" s="390">
        <v>3.9329999999999999E-3</v>
      </c>
      <c r="BJ139" s="390">
        <v>2.1250000000000002E-3</v>
      </c>
      <c r="BK139" s="390">
        <v>2.1640000000000001E-3</v>
      </c>
      <c r="BL139" s="390">
        <v>2.4910000000000002E-3</v>
      </c>
      <c r="BM139" s="390">
        <v>3.2789999999999998E-3</v>
      </c>
      <c r="BN139" s="390">
        <v>3.6809999999999998E-3</v>
      </c>
      <c r="BO139" s="390">
        <v>4.091E-3</v>
      </c>
      <c r="BP139" s="390">
        <v>1.1485E-2</v>
      </c>
      <c r="BQ139" s="390">
        <v>1.0088E-2</v>
      </c>
      <c r="BR139" s="390">
        <v>1.0992E-2</v>
      </c>
      <c r="BS139" s="390">
        <v>9.9260000000000008E-3</v>
      </c>
      <c r="BT139" s="390">
        <v>3.797E-3</v>
      </c>
      <c r="BU139" s="390">
        <v>3.9329999999999999E-3</v>
      </c>
      <c r="BV139" s="390">
        <v>2.1250000000000002E-3</v>
      </c>
      <c r="BW139" s="390">
        <v>2.1640000000000001E-3</v>
      </c>
      <c r="BX139" s="390">
        <v>2.4910000000000002E-3</v>
      </c>
      <c r="BY139" s="390">
        <v>3.2789999999999998E-3</v>
      </c>
      <c r="BZ139" s="390">
        <v>3.6809999999999998E-3</v>
      </c>
      <c r="CA139" s="390">
        <v>4.091E-3</v>
      </c>
      <c r="CB139" s="390">
        <v>1.1485E-2</v>
      </c>
      <c r="CC139" s="390">
        <v>1.0088E-2</v>
      </c>
      <c r="CD139" s="390">
        <v>1.0992E-2</v>
      </c>
      <c r="CE139" s="390">
        <v>9.9260000000000008E-3</v>
      </c>
      <c r="CF139" s="390">
        <v>3.797E-3</v>
      </c>
      <c r="CG139" s="390">
        <v>3.9329999999999999E-3</v>
      </c>
      <c r="CH139" s="390">
        <v>2.1250000000000002E-3</v>
      </c>
    </row>
    <row r="140" spans="1:86" hidden="1" x14ac:dyDescent="0.3"/>
    <row r="141" spans="1:86" ht="15" hidden="1" thickBot="1" x14ac:dyDescent="0.35">
      <c r="A141" s="122"/>
      <c r="B141" s="122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</row>
    <row r="142" spans="1:86" ht="15.6" hidden="1" x14ac:dyDescent="0.3">
      <c r="A142" s="550" t="s">
        <v>160</v>
      </c>
      <c r="B142" s="344" t="s">
        <v>157</v>
      </c>
      <c r="C142" s="306">
        <v>43831</v>
      </c>
      <c r="D142" s="306">
        <v>43862</v>
      </c>
      <c r="E142" s="306">
        <v>43891</v>
      </c>
      <c r="F142" s="306">
        <v>43922</v>
      </c>
      <c r="G142" s="306">
        <v>43952</v>
      </c>
      <c r="H142" s="306">
        <v>43983</v>
      </c>
      <c r="I142" s="306">
        <v>44013</v>
      </c>
      <c r="J142" s="306">
        <v>44044</v>
      </c>
      <c r="K142" s="306">
        <v>44075</v>
      </c>
      <c r="L142" s="306">
        <v>44105</v>
      </c>
      <c r="M142" s="306">
        <v>44136</v>
      </c>
      <c r="N142" s="306">
        <v>44166</v>
      </c>
      <c r="O142" s="306">
        <v>44197</v>
      </c>
      <c r="P142" s="306">
        <v>44228</v>
      </c>
      <c r="Q142" s="306">
        <v>44256</v>
      </c>
      <c r="R142" s="306">
        <v>44287</v>
      </c>
      <c r="S142" s="306">
        <v>44317</v>
      </c>
      <c r="T142" s="306">
        <v>44348</v>
      </c>
      <c r="U142" s="306">
        <v>44378</v>
      </c>
      <c r="V142" s="306">
        <v>44409</v>
      </c>
      <c r="W142" s="306">
        <v>44440</v>
      </c>
      <c r="X142" s="306">
        <v>44470</v>
      </c>
      <c r="Y142" s="306">
        <v>44501</v>
      </c>
      <c r="Z142" s="306">
        <v>44531</v>
      </c>
      <c r="AA142" s="306">
        <v>44562</v>
      </c>
      <c r="AB142" s="306">
        <v>44593</v>
      </c>
      <c r="AC142" s="306">
        <v>44621</v>
      </c>
      <c r="AD142" s="306">
        <v>44652</v>
      </c>
      <c r="AE142" s="306">
        <v>44682</v>
      </c>
      <c r="AF142" s="306">
        <v>44713</v>
      </c>
      <c r="AG142" s="306">
        <v>44743</v>
      </c>
      <c r="AH142" s="306">
        <v>44774</v>
      </c>
      <c r="AI142" s="306">
        <v>44805</v>
      </c>
      <c r="AJ142" s="306">
        <v>44835</v>
      </c>
      <c r="AK142" s="306">
        <v>44866</v>
      </c>
      <c r="AL142" s="306">
        <v>44896</v>
      </c>
      <c r="AM142" s="306">
        <v>44927</v>
      </c>
      <c r="AN142" s="306">
        <v>44958</v>
      </c>
      <c r="AO142" s="306">
        <v>44986</v>
      </c>
      <c r="AP142" s="306">
        <v>45017</v>
      </c>
      <c r="AQ142" s="306">
        <v>45047</v>
      </c>
      <c r="AR142" s="306">
        <v>45078</v>
      </c>
      <c r="AS142" s="306">
        <v>45108</v>
      </c>
      <c r="AT142" s="306">
        <v>45139</v>
      </c>
      <c r="AU142" s="306">
        <v>45170</v>
      </c>
      <c r="AV142" s="306">
        <v>45200</v>
      </c>
      <c r="AW142" s="306">
        <v>45231</v>
      </c>
      <c r="AX142" s="306">
        <v>45261</v>
      </c>
      <c r="AY142" s="306">
        <v>45292</v>
      </c>
      <c r="AZ142" s="306">
        <v>45323</v>
      </c>
      <c r="BA142" s="306">
        <v>45352</v>
      </c>
      <c r="BB142" s="306">
        <v>45383</v>
      </c>
      <c r="BC142" s="306">
        <v>45413</v>
      </c>
      <c r="BD142" s="306">
        <v>45444</v>
      </c>
      <c r="BE142" s="306">
        <v>45474</v>
      </c>
      <c r="BF142" s="306">
        <v>45505</v>
      </c>
      <c r="BG142" s="306">
        <v>45536</v>
      </c>
      <c r="BH142" s="306">
        <v>45566</v>
      </c>
      <c r="BI142" s="306">
        <v>45597</v>
      </c>
      <c r="BJ142" s="306">
        <v>45627</v>
      </c>
      <c r="BK142" s="306">
        <v>45658</v>
      </c>
      <c r="BL142" s="306">
        <v>45689</v>
      </c>
      <c r="BM142" s="306">
        <v>45717</v>
      </c>
      <c r="BN142" s="306">
        <v>45748</v>
      </c>
      <c r="BO142" s="306">
        <v>45778</v>
      </c>
      <c r="BP142" s="306">
        <v>45809</v>
      </c>
      <c r="BQ142" s="306">
        <v>45839</v>
      </c>
      <c r="BR142" s="306">
        <v>45870</v>
      </c>
      <c r="BS142" s="306">
        <v>45901</v>
      </c>
      <c r="BT142" s="306">
        <v>45931</v>
      </c>
      <c r="BU142" s="306">
        <v>45962</v>
      </c>
      <c r="BV142" s="306">
        <v>45992</v>
      </c>
      <c r="BW142" s="306">
        <v>46023</v>
      </c>
      <c r="BX142" s="306">
        <v>46054</v>
      </c>
      <c r="BY142" s="306">
        <v>46082</v>
      </c>
      <c r="BZ142" s="306">
        <v>46113</v>
      </c>
      <c r="CA142" s="306">
        <v>46143</v>
      </c>
      <c r="CB142" s="306">
        <v>46174</v>
      </c>
      <c r="CC142" s="306">
        <v>46204</v>
      </c>
      <c r="CD142" s="306">
        <v>46235</v>
      </c>
      <c r="CE142" s="306">
        <v>46266</v>
      </c>
      <c r="CF142" s="306">
        <v>46296</v>
      </c>
      <c r="CG142" s="306">
        <v>46327</v>
      </c>
      <c r="CH142" s="307">
        <v>46357</v>
      </c>
    </row>
    <row r="143" spans="1:86" hidden="1" x14ac:dyDescent="0.3">
      <c r="A143" s="551"/>
      <c r="B143" s="308" t="s">
        <v>141</v>
      </c>
      <c r="C143" s="30">
        <f>IF(C23=0,0,((C5*0.5)-C41)*C78*C110*C$2)</f>
        <v>0</v>
      </c>
      <c r="D143" s="30">
        <f>IF(D23=0,0,((D5*0.5)+C23-D41)*D78*D110*D$2)</f>
        <v>0</v>
      </c>
      <c r="E143" s="30">
        <f t="shared" ref="E143:BP144" si="86">IF(E23=0,0,((E5*0.5)+D23-E41)*E78*E110*E$2)</f>
        <v>0</v>
      </c>
      <c r="F143" s="30">
        <f t="shared" si="86"/>
        <v>0</v>
      </c>
      <c r="G143" s="30">
        <f t="shared" si="86"/>
        <v>0</v>
      </c>
      <c r="H143" s="30">
        <f t="shared" si="86"/>
        <v>0</v>
      </c>
      <c r="I143" s="30">
        <f t="shared" si="86"/>
        <v>0</v>
      </c>
      <c r="J143" s="30">
        <f t="shared" si="86"/>
        <v>0</v>
      </c>
      <c r="K143" s="30">
        <f t="shared" si="86"/>
        <v>0</v>
      </c>
      <c r="L143" s="30">
        <f t="shared" si="86"/>
        <v>0</v>
      </c>
      <c r="M143" s="30">
        <f t="shared" si="86"/>
        <v>0</v>
      </c>
      <c r="N143" s="30">
        <f t="shared" si="86"/>
        <v>0</v>
      </c>
      <c r="O143" s="30">
        <f t="shared" si="86"/>
        <v>0</v>
      </c>
      <c r="P143" s="30">
        <f t="shared" si="86"/>
        <v>0</v>
      </c>
      <c r="Q143" s="30">
        <f t="shared" si="86"/>
        <v>0</v>
      </c>
      <c r="R143" s="30">
        <f t="shared" si="86"/>
        <v>0</v>
      </c>
      <c r="S143" s="30">
        <f t="shared" si="86"/>
        <v>0</v>
      </c>
      <c r="T143" s="30">
        <f t="shared" si="86"/>
        <v>0</v>
      </c>
      <c r="U143" s="30">
        <f t="shared" si="86"/>
        <v>0</v>
      </c>
      <c r="V143" s="30">
        <f t="shared" si="86"/>
        <v>0</v>
      </c>
      <c r="W143" s="30">
        <f t="shared" si="86"/>
        <v>0</v>
      </c>
      <c r="X143" s="30">
        <f t="shared" si="86"/>
        <v>0</v>
      </c>
      <c r="Y143" s="30">
        <f t="shared" si="86"/>
        <v>0</v>
      </c>
      <c r="Z143" s="30">
        <f t="shared" si="86"/>
        <v>0</v>
      </c>
      <c r="AA143" s="30">
        <f t="shared" si="86"/>
        <v>0</v>
      </c>
      <c r="AB143" s="30">
        <f t="shared" si="86"/>
        <v>0</v>
      </c>
      <c r="AC143" s="30">
        <f t="shared" si="86"/>
        <v>0</v>
      </c>
      <c r="AD143" s="30">
        <f t="shared" si="86"/>
        <v>0</v>
      </c>
      <c r="AE143" s="30">
        <f t="shared" si="86"/>
        <v>0</v>
      </c>
      <c r="AF143" s="30">
        <f t="shared" si="86"/>
        <v>0</v>
      </c>
      <c r="AG143" s="30">
        <f t="shared" si="86"/>
        <v>0</v>
      </c>
      <c r="AH143" s="30">
        <f t="shared" si="86"/>
        <v>0</v>
      </c>
      <c r="AI143" s="30">
        <f t="shared" si="86"/>
        <v>0</v>
      </c>
      <c r="AJ143" s="30">
        <f t="shared" si="86"/>
        <v>0</v>
      </c>
      <c r="AK143" s="30">
        <f t="shared" si="86"/>
        <v>0</v>
      </c>
      <c r="AL143" s="30">
        <f t="shared" si="86"/>
        <v>0</v>
      </c>
      <c r="AM143" s="30">
        <f t="shared" si="86"/>
        <v>0</v>
      </c>
      <c r="AN143" s="30">
        <f t="shared" si="86"/>
        <v>0</v>
      </c>
      <c r="AO143" s="30">
        <f t="shared" si="86"/>
        <v>0</v>
      </c>
      <c r="AP143" s="30">
        <f t="shared" si="86"/>
        <v>0</v>
      </c>
      <c r="AQ143" s="30">
        <f t="shared" si="86"/>
        <v>0</v>
      </c>
      <c r="AR143" s="30">
        <f t="shared" si="86"/>
        <v>0</v>
      </c>
      <c r="AS143" s="30">
        <f t="shared" si="86"/>
        <v>0</v>
      </c>
      <c r="AT143" s="30">
        <f t="shared" si="86"/>
        <v>0</v>
      </c>
      <c r="AU143" s="30">
        <f t="shared" si="86"/>
        <v>0</v>
      </c>
      <c r="AV143" s="30">
        <f t="shared" si="86"/>
        <v>0</v>
      </c>
      <c r="AW143" s="30">
        <f t="shared" si="86"/>
        <v>0</v>
      </c>
      <c r="AX143" s="30">
        <f t="shared" si="86"/>
        <v>0</v>
      </c>
      <c r="AY143" s="30">
        <f t="shared" si="86"/>
        <v>0</v>
      </c>
      <c r="AZ143" s="30">
        <f t="shared" si="86"/>
        <v>0</v>
      </c>
      <c r="BA143" s="30">
        <f t="shared" si="86"/>
        <v>0</v>
      </c>
      <c r="BB143" s="30">
        <f t="shared" si="86"/>
        <v>0</v>
      </c>
      <c r="BC143" s="30">
        <f t="shared" si="86"/>
        <v>0</v>
      </c>
      <c r="BD143" s="30">
        <f t="shared" si="86"/>
        <v>0</v>
      </c>
      <c r="BE143" s="30">
        <f t="shared" si="86"/>
        <v>0</v>
      </c>
      <c r="BF143" s="30">
        <f t="shared" si="86"/>
        <v>0</v>
      </c>
      <c r="BG143" s="30">
        <f t="shared" si="86"/>
        <v>0</v>
      </c>
      <c r="BH143" s="30">
        <f t="shared" si="86"/>
        <v>0</v>
      </c>
      <c r="BI143" s="30">
        <f t="shared" si="86"/>
        <v>0</v>
      </c>
      <c r="BJ143" s="30">
        <f t="shared" si="86"/>
        <v>0</v>
      </c>
      <c r="BK143" s="30">
        <f t="shared" si="86"/>
        <v>0</v>
      </c>
      <c r="BL143" s="30">
        <f t="shared" si="86"/>
        <v>0</v>
      </c>
      <c r="BM143" s="30">
        <f t="shared" si="86"/>
        <v>0</v>
      </c>
      <c r="BN143" s="30">
        <f t="shared" si="86"/>
        <v>0</v>
      </c>
      <c r="BO143" s="30">
        <f t="shared" si="86"/>
        <v>0</v>
      </c>
      <c r="BP143" s="30">
        <f t="shared" si="86"/>
        <v>0</v>
      </c>
      <c r="BQ143" s="30">
        <f t="shared" ref="BQ143:CH147" si="87">IF(BQ23=0,0,((BQ5*0.5)+BP23-BQ41)*BQ78*BQ110*BQ$2)</f>
        <v>0</v>
      </c>
      <c r="BR143" s="30">
        <f t="shared" si="87"/>
        <v>0</v>
      </c>
      <c r="BS143" s="30">
        <f t="shared" si="87"/>
        <v>0</v>
      </c>
      <c r="BT143" s="30">
        <f t="shared" si="87"/>
        <v>0</v>
      </c>
      <c r="BU143" s="30">
        <f t="shared" si="87"/>
        <v>0</v>
      </c>
      <c r="BV143" s="30">
        <f t="shared" si="87"/>
        <v>0</v>
      </c>
      <c r="BW143" s="30">
        <f t="shared" si="87"/>
        <v>0</v>
      </c>
      <c r="BX143" s="30">
        <f t="shared" si="87"/>
        <v>0</v>
      </c>
      <c r="BY143" s="30">
        <f t="shared" si="87"/>
        <v>0</v>
      </c>
      <c r="BZ143" s="30">
        <f t="shared" si="87"/>
        <v>0</v>
      </c>
      <c r="CA143" s="30">
        <f t="shared" si="87"/>
        <v>0</v>
      </c>
      <c r="CB143" s="30">
        <f t="shared" si="87"/>
        <v>0</v>
      </c>
      <c r="CC143" s="30">
        <f t="shared" si="87"/>
        <v>0</v>
      </c>
      <c r="CD143" s="30">
        <f t="shared" si="87"/>
        <v>0</v>
      </c>
      <c r="CE143" s="30">
        <f t="shared" si="87"/>
        <v>0</v>
      </c>
      <c r="CF143" s="30">
        <f t="shared" si="87"/>
        <v>0</v>
      </c>
      <c r="CG143" s="30">
        <f t="shared" si="87"/>
        <v>0</v>
      </c>
      <c r="CH143" s="34">
        <f t="shared" si="87"/>
        <v>0</v>
      </c>
    </row>
    <row r="144" spans="1:86" hidden="1" x14ac:dyDescent="0.3">
      <c r="A144" s="551"/>
      <c r="B144" s="308" t="s">
        <v>59</v>
      </c>
      <c r="C144" s="30">
        <f t="shared" ref="C144:C155" si="88">IF(C24=0,0,((C6*0.5)-C42)*C79*C111*C$2)</f>
        <v>0</v>
      </c>
      <c r="D144" s="30">
        <f t="shared" ref="D144:S155" si="89">IF(D24=0,0,((D6*0.5)+C24-D42)*D79*D111*D$2)</f>
        <v>0</v>
      </c>
      <c r="E144" s="30">
        <f t="shared" si="89"/>
        <v>0</v>
      </c>
      <c r="F144" s="30">
        <f t="shared" si="89"/>
        <v>0</v>
      </c>
      <c r="G144" s="30">
        <f t="shared" si="89"/>
        <v>0</v>
      </c>
      <c r="H144" s="30">
        <f t="shared" si="89"/>
        <v>0</v>
      </c>
      <c r="I144" s="30">
        <f t="shared" si="89"/>
        <v>0</v>
      </c>
      <c r="J144" s="30">
        <f t="shared" si="89"/>
        <v>0</v>
      </c>
      <c r="K144" s="30">
        <f t="shared" si="89"/>
        <v>0</v>
      </c>
      <c r="L144" s="30">
        <f t="shared" si="89"/>
        <v>0</v>
      </c>
      <c r="M144" s="30">
        <f t="shared" si="89"/>
        <v>0</v>
      </c>
      <c r="N144" s="30">
        <f t="shared" si="89"/>
        <v>0</v>
      </c>
      <c r="O144" s="30">
        <f t="shared" si="89"/>
        <v>0</v>
      </c>
      <c r="P144" s="30">
        <f t="shared" si="89"/>
        <v>0</v>
      </c>
      <c r="Q144" s="30">
        <f t="shared" si="89"/>
        <v>0</v>
      </c>
      <c r="R144" s="30">
        <f t="shared" si="89"/>
        <v>0</v>
      </c>
      <c r="S144" s="30">
        <f t="shared" si="89"/>
        <v>0</v>
      </c>
      <c r="T144" s="30">
        <f t="shared" si="86"/>
        <v>0</v>
      </c>
      <c r="U144" s="30">
        <f t="shared" si="86"/>
        <v>0</v>
      </c>
      <c r="V144" s="30">
        <f t="shared" si="86"/>
        <v>0</v>
      </c>
      <c r="W144" s="30">
        <f t="shared" si="86"/>
        <v>0</v>
      </c>
      <c r="X144" s="30">
        <f t="shared" si="86"/>
        <v>0</v>
      </c>
      <c r="Y144" s="30">
        <f t="shared" si="86"/>
        <v>0</v>
      </c>
      <c r="Z144" s="30">
        <f t="shared" si="86"/>
        <v>0</v>
      </c>
      <c r="AA144" s="30">
        <f t="shared" si="86"/>
        <v>0</v>
      </c>
      <c r="AB144" s="30">
        <f t="shared" si="86"/>
        <v>0</v>
      </c>
      <c r="AC144" s="30">
        <f t="shared" si="86"/>
        <v>0</v>
      </c>
      <c r="AD144" s="30">
        <f t="shared" si="86"/>
        <v>0</v>
      </c>
      <c r="AE144" s="30">
        <f t="shared" si="86"/>
        <v>0</v>
      </c>
      <c r="AF144" s="30">
        <f t="shared" si="86"/>
        <v>0</v>
      </c>
      <c r="AG144" s="30">
        <f t="shared" si="86"/>
        <v>0</v>
      </c>
      <c r="AH144" s="30">
        <f t="shared" si="86"/>
        <v>0</v>
      </c>
      <c r="AI144" s="30">
        <f t="shared" si="86"/>
        <v>0</v>
      </c>
      <c r="AJ144" s="30">
        <f t="shared" si="86"/>
        <v>0</v>
      </c>
      <c r="AK144" s="30">
        <f t="shared" si="86"/>
        <v>0</v>
      </c>
      <c r="AL144" s="30">
        <f t="shared" si="86"/>
        <v>0</v>
      </c>
      <c r="AM144" s="30">
        <f t="shared" si="86"/>
        <v>0</v>
      </c>
      <c r="AN144" s="30">
        <f t="shared" si="86"/>
        <v>0</v>
      </c>
      <c r="AO144" s="30">
        <f t="shared" si="86"/>
        <v>0</v>
      </c>
      <c r="AP144" s="30">
        <f t="shared" si="86"/>
        <v>0</v>
      </c>
      <c r="AQ144" s="30">
        <f t="shared" si="86"/>
        <v>0</v>
      </c>
      <c r="AR144" s="30">
        <f t="shared" si="86"/>
        <v>0</v>
      </c>
      <c r="AS144" s="30">
        <f t="shared" si="86"/>
        <v>0</v>
      </c>
      <c r="AT144" s="30">
        <f t="shared" si="86"/>
        <v>0</v>
      </c>
      <c r="AU144" s="30">
        <f t="shared" si="86"/>
        <v>0</v>
      </c>
      <c r="AV144" s="30">
        <f t="shared" si="86"/>
        <v>0</v>
      </c>
      <c r="AW144" s="30">
        <f t="shared" si="86"/>
        <v>0</v>
      </c>
      <c r="AX144" s="30">
        <f t="shared" si="86"/>
        <v>0</v>
      </c>
      <c r="AY144" s="30">
        <f t="shared" si="86"/>
        <v>0</v>
      </c>
      <c r="AZ144" s="30">
        <f t="shared" si="86"/>
        <v>0</v>
      </c>
      <c r="BA144" s="30">
        <f t="shared" si="86"/>
        <v>0</v>
      </c>
      <c r="BB144" s="30">
        <f t="shared" si="86"/>
        <v>0</v>
      </c>
      <c r="BC144" s="30">
        <f t="shared" si="86"/>
        <v>0</v>
      </c>
      <c r="BD144" s="30">
        <f t="shared" si="86"/>
        <v>0</v>
      </c>
      <c r="BE144" s="30">
        <f t="shared" si="86"/>
        <v>0</v>
      </c>
      <c r="BF144" s="30">
        <f t="shared" si="86"/>
        <v>0</v>
      </c>
      <c r="BG144" s="30">
        <f t="shared" si="86"/>
        <v>0</v>
      </c>
      <c r="BH144" s="30">
        <f t="shared" si="86"/>
        <v>0</v>
      </c>
      <c r="BI144" s="30">
        <f t="shared" si="86"/>
        <v>0</v>
      </c>
      <c r="BJ144" s="30">
        <f t="shared" si="86"/>
        <v>0</v>
      </c>
      <c r="BK144" s="30">
        <f t="shared" si="86"/>
        <v>0</v>
      </c>
      <c r="BL144" s="30">
        <f t="shared" si="86"/>
        <v>0</v>
      </c>
      <c r="BM144" s="30">
        <f t="shared" si="86"/>
        <v>0</v>
      </c>
      <c r="BN144" s="30">
        <f t="shared" si="86"/>
        <v>0</v>
      </c>
      <c r="BO144" s="30">
        <f t="shared" si="86"/>
        <v>0</v>
      </c>
      <c r="BP144" s="30">
        <f t="shared" si="86"/>
        <v>0</v>
      </c>
      <c r="BQ144" s="30">
        <f t="shared" si="87"/>
        <v>0</v>
      </c>
      <c r="BR144" s="30">
        <f t="shared" si="87"/>
        <v>0</v>
      </c>
      <c r="BS144" s="30">
        <f t="shared" si="87"/>
        <v>0</v>
      </c>
      <c r="BT144" s="30">
        <f t="shared" si="87"/>
        <v>0</v>
      </c>
      <c r="BU144" s="30">
        <f t="shared" si="87"/>
        <v>0</v>
      </c>
      <c r="BV144" s="30">
        <f t="shared" si="87"/>
        <v>0</v>
      </c>
      <c r="BW144" s="30">
        <f t="shared" si="87"/>
        <v>0</v>
      </c>
      <c r="BX144" s="30">
        <f t="shared" si="87"/>
        <v>0</v>
      </c>
      <c r="BY144" s="30">
        <f t="shared" si="87"/>
        <v>0</v>
      </c>
      <c r="BZ144" s="30">
        <f t="shared" si="87"/>
        <v>0</v>
      </c>
      <c r="CA144" s="30">
        <f t="shared" si="87"/>
        <v>0</v>
      </c>
      <c r="CB144" s="30">
        <f t="shared" si="87"/>
        <v>0</v>
      </c>
      <c r="CC144" s="30">
        <f t="shared" si="87"/>
        <v>0</v>
      </c>
      <c r="CD144" s="30">
        <f t="shared" si="87"/>
        <v>0</v>
      </c>
      <c r="CE144" s="30">
        <f t="shared" si="87"/>
        <v>0</v>
      </c>
      <c r="CF144" s="30">
        <f t="shared" si="87"/>
        <v>0</v>
      </c>
      <c r="CG144" s="30">
        <f t="shared" si="87"/>
        <v>0</v>
      </c>
      <c r="CH144" s="34">
        <f t="shared" si="87"/>
        <v>0</v>
      </c>
    </row>
    <row r="145" spans="1:86" hidden="1" x14ac:dyDescent="0.3">
      <c r="A145" s="551"/>
      <c r="B145" s="308" t="s">
        <v>142</v>
      </c>
      <c r="C145" s="30">
        <f t="shared" si="88"/>
        <v>0</v>
      </c>
      <c r="D145" s="30">
        <f t="shared" si="89"/>
        <v>0</v>
      </c>
      <c r="E145" s="30">
        <f t="shared" ref="E145:BP148" si="90">IF(E25=0,0,((E7*0.5)+D25-E43)*E80*E112*E$2)</f>
        <v>0</v>
      </c>
      <c r="F145" s="30">
        <f t="shared" si="90"/>
        <v>0</v>
      </c>
      <c r="G145" s="30">
        <f t="shared" si="90"/>
        <v>0</v>
      </c>
      <c r="H145" s="30">
        <f t="shared" si="90"/>
        <v>0</v>
      </c>
      <c r="I145" s="30">
        <f t="shared" si="90"/>
        <v>0</v>
      </c>
      <c r="J145" s="30">
        <f t="shared" si="90"/>
        <v>0</v>
      </c>
      <c r="K145" s="30">
        <f t="shared" si="90"/>
        <v>0</v>
      </c>
      <c r="L145" s="30">
        <f t="shared" si="90"/>
        <v>0</v>
      </c>
      <c r="M145" s="30">
        <f t="shared" si="90"/>
        <v>0</v>
      </c>
      <c r="N145" s="30">
        <f t="shared" si="90"/>
        <v>0</v>
      </c>
      <c r="O145" s="30">
        <f t="shared" si="90"/>
        <v>0</v>
      </c>
      <c r="P145" s="30">
        <f t="shared" si="90"/>
        <v>0</v>
      </c>
      <c r="Q145" s="30">
        <f t="shared" si="90"/>
        <v>0</v>
      </c>
      <c r="R145" s="30">
        <f t="shared" si="90"/>
        <v>0</v>
      </c>
      <c r="S145" s="30">
        <f t="shared" si="90"/>
        <v>0</v>
      </c>
      <c r="T145" s="30">
        <f t="shared" si="90"/>
        <v>0</v>
      </c>
      <c r="U145" s="30">
        <f t="shared" si="90"/>
        <v>0</v>
      </c>
      <c r="V145" s="30">
        <f t="shared" si="90"/>
        <v>0</v>
      </c>
      <c r="W145" s="30">
        <f t="shared" si="90"/>
        <v>0</v>
      </c>
      <c r="X145" s="30">
        <f t="shared" si="90"/>
        <v>0</v>
      </c>
      <c r="Y145" s="30">
        <f t="shared" si="90"/>
        <v>0</v>
      </c>
      <c r="Z145" s="30">
        <f t="shared" si="90"/>
        <v>0</v>
      </c>
      <c r="AA145" s="30">
        <f t="shared" si="90"/>
        <v>0</v>
      </c>
      <c r="AB145" s="30">
        <f t="shared" si="90"/>
        <v>0</v>
      </c>
      <c r="AC145" s="30">
        <f t="shared" si="90"/>
        <v>0</v>
      </c>
      <c r="AD145" s="30">
        <f t="shared" si="90"/>
        <v>0</v>
      </c>
      <c r="AE145" s="30">
        <f t="shared" si="90"/>
        <v>0</v>
      </c>
      <c r="AF145" s="30">
        <f t="shared" si="90"/>
        <v>0</v>
      </c>
      <c r="AG145" s="30">
        <f t="shared" si="90"/>
        <v>0</v>
      </c>
      <c r="AH145" s="30">
        <f t="shared" si="90"/>
        <v>0</v>
      </c>
      <c r="AI145" s="30">
        <f t="shared" si="90"/>
        <v>0</v>
      </c>
      <c r="AJ145" s="30">
        <f t="shared" si="90"/>
        <v>0</v>
      </c>
      <c r="AK145" s="30">
        <f t="shared" si="90"/>
        <v>0</v>
      </c>
      <c r="AL145" s="30">
        <f t="shared" si="90"/>
        <v>0</v>
      </c>
      <c r="AM145" s="30">
        <f t="shared" si="90"/>
        <v>0</v>
      </c>
      <c r="AN145" s="30">
        <f t="shared" si="90"/>
        <v>0</v>
      </c>
      <c r="AO145" s="30">
        <f t="shared" si="90"/>
        <v>0</v>
      </c>
      <c r="AP145" s="30">
        <f t="shared" si="90"/>
        <v>0</v>
      </c>
      <c r="AQ145" s="30">
        <f t="shared" si="90"/>
        <v>0</v>
      </c>
      <c r="AR145" s="30">
        <f t="shared" si="90"/>
        <v>0</v>
      </c>
      <c r="AS145" s="30">
        <f t="shared" si="90"/>
        <v>0</v>
      </c>
      <c r="AT145" s="30">
        <f t="shared" si="90"/>
        <v>0</v>
      </c>
      <c r="AU145" s="30">
        <f t="shared" si="90"/>
        <v>0</v>
      </c>
      <c r="AV145" s="30">
        <f t="shared" si="90"/>
        <v>0</v>
      </c>
      <c r="AW145" s="30">
        <f t="shared" si="90"/>
        <v>0</v>
      </c>
      <c r="AX145" s="30">
        <f t="shared" si="90"/>
        <v>0</v>
      </c>
      <c r="AY145" s="30">
        <f t="shared" si="90"/>
        <v>0</v>
      </c>
      <c r="AZ145" s="30">
        <f t="shared" si="90"/>
        <v>0</v>
      </c>
      <c r="BA145" s="30">
        <f t="shared" si="90"/>
        <v>0</v>
      </c>
      <c r="BB145" s="30">
        <f t="shared" si="90"/>
        <v>0</v>
      </c>
      <c r="BC145" s="30">
        <f t="shared" si="90"/>
        <v>0</v>
      </c>
      <c r="BD145" s="30">
        <f t="shared" si="90"/>
        <v>0</v>
      </c>
      <c r="BE145" s="30">
        <f t="shared" si="90"/>
        <v>0</v>
      </c>
      <c r="BF145" s="30">
        <f t="shared" si="90"/>
        <v>0</v>
      </c>
      <c r="BG145" s="30">
        <f t="shared" si="90"/>
        <v>0</v>
      </c>
      <c r="BH145" s="30">
        <f t="shared" si="90"/>
        <v>0</v>
      </c>
      <c r="BI145" s="30">
        <f t="shared" si="90"/>
        <v>0</v>
      </c>
      <c r="BJ145" s="30">
        <f t="shared" si="90"/>
        <v>0</v>
      </c>
      <c r="BK145" s="30">
        <f t="shared" si="90"/>
        <v>0</v>
      </c>
      <c r="BL145" s="30">
        <f t="shared" si="90"/>
        <v>0</v>
      </c>
      <c r="BM145" s="30">
        <f t="shared" si="90"/>
        <v>0</v>
      </c>
      <c r="BN145" s="30">
        <f t="shared" si="90"/>
        <v>0</v>
      </c>
      <c r="BO145" s="30">
        <f t="shared" si="90"/>
        <v>0</v>
      </c>
      <c r="BP145" s="30">
        <f t="shared" si="90"/>
        <v>0</v>
      </c>
      <c r="BQ145" s="30">
        <f t="shared" si="87"/>
        <v>0</v>
      </c>
      <c r="BR145" s="30">
        <f t="shared" si="87"/>
        <v>0</v>
      </c>
      <c r="BS145" s="30">
        <f t="shared" si="87"/>
        <v>0</v>
      </c>
      <c r="BT145" s="30">
        <f t="shared" si="87"/>
        <v>0</v>
      </c>
      <c r="BU145" s="30">
        <f t="shared" si="87"/>
        <v>0</v>
      </c>
      <c r="BV145" s="30">
        <f t="shared" si="87"/>
        <v>0</v>
      </c>
      <c r="BW145" s="30">
        <f t="shared" si="87"/>
        <v>0</v>
      </c>
      <c r="BX145" s="30">
        <f t="shared" si="87"/>
        <v>0</v>
      </c>
      <c r="BY145" s="30">
        <f t="shared" si="87"/>
        <v>0</v>
      </c>
      <c r="BZ145" s="30">
        <f t="shared" si="87"/>
        <v>0</v>
      </c>
      <c r="CA145" s="30">
        <f t="shared" si="87"/>
        <v>0</v>
      </c>
      <c r="CB145" s="30">
        <f t="shared" si="87"/>
        <v>0</v>
      </c>
      <c r="CC145" s="30">
        <f t="shared" si="87"/>
        <v>0</v>
      </c>
      <c r="CD145" s="30">
        <f t="shared" si="87"/>
        <v>0</v>
      </c>
      <c r="CE145" s="30">
        <f t="shared" si="87"/>
        <v>0</v>
      </c>
      <c r="CF145" s="30">
        <f t="shared" si="87"/>
        <v>0</v>
      </c>
      <c r="CG145" s="30">
        <f t="shared" si="87"/>
        <v>0</v>
      </c>
      <c r="CH145" s="34">
        <f t="shared" si="87"/>
        <v>0</v>
      </c>
    </row>
    <row r="146" spans="1:86" hidden="1" x14ac:dyDescent="0.3">
      <c r="A146" s="551"/>
      <c r="B146" s="308" t="s">
        <v>60</v>
      </c>
      <c r="C146" s="30">
        <f t="shared" si="88"/>
        <v>0</v>
      </c>
      <c r="D146" s="30">
        <f t="shared" si="89"/>
        <v>0</v>
      </c>
      <c r="E146" s="30">
        <f t="shared" si="90"/>
        <v>0</v>
      </c>
      <c r="F146" s="30">
        <f t="shared" si="90"/>
        <v>0</v>
      </c>
      <c r="G146" s="30">
        <f t="shared" si="90"/>
        <v>0</v>
      </c>
      <c r="H146" s="30">
        <f t="shared" si="90"/>
        <v>0</v>
      </c>
      <c r="I146" s="30">
        <f t="shared" si="90"/>
        <v>0</v>
      </c>
      <c r="J146" s="30">
        <f t="shared" si="90"/>
        <v>0</v>
      </c>
      <c r="K146" s="30">
        <f t="shared" si="90"/>
        <v>0</v>
      </c>
      <c r="L146" s="30">
        <f t="shared" si="90"/>
        <v>0</v>
      </c>
      <c r="M146" s="30">
        <f t="shared" si="90"/>
        <v>0</v>
      </c>
      <c r="N146" s="30">
        <f t="shared" si="90"/>
        <v>0</v>
      </c>
      <c r="O146" s="30">
        <f t="shared" si="90"/>
        <v>0</v>
      </c>
      <c r="P146" s="30">
        <f t="shared" si="90"/>
        <v>0</v>
      </c>
      <c r="Q146" s="30">
        <f t="shared" si="90"/>
        <v>0</v>
      </c>
      <c r="R146" s="30">
        <f t="shared" si="90"/>
        <v>0</v>
      </c>
      <c r="S146" s="30">
        <f t="shared" si="90"/>
        <v>0</v>
      </c>
      <c r="T146" s="30">
        <f t="shared" si="90"/>
        <v>0</v>
      </c>
      <c r="U146" s="30">
        <f t="shared" si="90"/>
        <v>0</v>
      </c>
      <c r="V146" s="30">
        <f t="shared" si="90"/>
        <v>0</v>
      </c>
      <c r="W146" s="30">
        <f t="shared" si="90"/>
        <v>0</v>
      </c>
      <c r="X146" s="30">
        <f t="shared" si="90"/>
        <v>0</v>
      </c>
      <c r="Y146" s="30">
        <f t="shared" si="90"/>
        <v>0</v>
      </c>
      <c r="Z146" s="30">
        <f t="shared" si="90"/>
        <v>0</v>
      </c>
      <c r="AA146" s="30">
        <f t="shared" si="90"/>
        <v>0</v>
      </c>
      <c r="AB146" s="30">
        <f t="shared" si="90"/>
        <v>0</v>
      </c>
      <c r="AC146" s="30">
        <f t="shared" si="90"/>
        <v>0</v>
      </c>
      <c r="AD146" s="30">
        <f t="shared" si="90"/>
        <v>0</v>
      </c>
      <c r="AE146" s="30">
        <f t="shared" si="90"/>
        <v>0</v>
      </c>
      <c r="AF146" s="30">
        <f t="shared" si="90"/>
        <v>0</v>
      </c>
      <c r="AG146" s="30">
        <f t="shared" si="90"/>
        <v>0</v>
      </c>
      <c r="AH146" s="30">
        <f t="shared" si="90"/>
        <v>0</v>
      </c>
      <c r="AI146" s="30">
        <f t="shared" si="90"/>
        <v>0</v>
      </c>
      <c r="AJ146" s="30">
        <f t="shared" si="90"/>
        <v>0</v>
      </c>
      <c r="AK146" s="30">
        <f t="shared" si="90"/>
        <v>0</v>
      </c>
      <c r="AL146" s="30">
        <f t="shared" si="90"/>
        <v>0</v>
      </c>
      <c r="AM146" s="30">
        <f t="shared" si="90"/>
        <v>0</v>
      </c>
      <c r="AN146" s="30">
        <f t="shared" si="90"/>
        <v>0</v>
      </c>
      <c r="AO146" s="30">
        <f t="shared" si="90"/>
        <v>0</v>
      </c>
      <c r="AP146" s="30">
        <f t="shared" si="90"/>
        <v>0</v>
      </c>
      <c r="AQ146" s="30">
        <f t="shared" si="90"/>
        <v>0</v>
      </c>
      <c r="AR146" s="30">
        <f t="shared" si="90"/>
        <v>0</v>
      </c>
      <c r="AS146" s="30">
        <f t="shared" si="90"/>
        <v>0</v>
      </c>
      <c r="AT146" s="30">
        <f t="shared" si="90"/>
        <v>0</v>
      </c>
      <c r="AU146" s="30">
        <f t="shared" si="90"/>
        <v>0</v>
      </c>
      <c r="AV146" s="30">
        <f t="shared" si="90"/>
        <v>0</v>
      </c>
      <c r="AW146" s="30">
        <f t="shared" si="90"/>
        <v>0</v>
      </c>
      <c r="AX146" s="30">
        <f t="shared" si="90"/>
        <v>0</v>
      </c>
      <c r="AY146" s="30">
        <f t="shared" si="90"/>
        <v>0</v>
      </c>
      <c r="AZ146" s="30">
        <f t="shared" si="90"/>
        <v>0</v>
      </c>
      <c r="BA146" s="30">
        <f t="shared" si="90"/>
        <v>0</v>
      </c>
      <c r="BB146" s="30">
        <f t="shared" si="90"/>
        <v>0</v>
      </c>
      <c r="BC146" s="30">
        <f t="shared" si="90"/>
        <v>0</v>
      </c>
      <c r="BD146" s="30">
        <f t="shared" si="90"/>
        <v>0</v>
      </c>
      <c r="BE146" s="30">
        <f t="shared" si="90"/>
        <v>0</v>
      </c>
      <c r="BF146" s="30">
        <f t="shared" si="90"/>
        <v>0</v>
      </c>
      <c r="BG146" s="30">
        <f t="shared" si="90"/>
        <v>0</v>
      </c>
      <c r="BH146" s="30">
        <f t="shared" si="90"/>
        <v>0</v>
      </c>
      <c r="BI146" s="30">
        <f t="shared" si="90"/>
        <v>0</v>
      </c>
      <c r="BJ146" s="30">
        <f t="shared" si="90"/>
        <v>0</v>
      </c>
      <c r="BK146" s="30">
        <f t="shared" si="90"/>
        <v>0</v>
      </c>
      <c r="BL146" s="30">
        <f t="shared" si="90"/>
        <v>0</v>
      </c>
      <c r="BM146" s="30">
        <f t="shared" si="90"/>
        <v>0</v>
      </c>
      <c r="BN146" s="30">
        <f t="shared" si="90"/>
        <v>0</v>
      </c>
      <c r="BO146" s="30">
        <f t="shared" si="90"/>
        <v>0</v>
      </c>
      <c r="BP146" s="30">
        <f t="shared" si="90"/>
        <v>0</v>
      </c>
      <c r="BQ146" s="30">
        <f t="shared" si="87"/>
        <v>0</v>
      </c>
      <c r="BR146" s="30">
        <f t="shared" si="87"/>
        <v>0</v>
      </c>
      <c r="BS146" s="30">
        <f t="shared" si="87"/>
        <v>0</v>
      </c>
      <c r="BT146" s="30">
        <f t="shared" si="87"/>
        <v>0</v>
      </c>
      <c r="BU146" s="30">
        <f t="shared" si="87"/>
        <v>0</v>
      </c>
      <c r="BV146" s="30">
        <f t="shared" si="87"/>
        <v>0</v>
      </c>
      <c r="BW146" s="30">
        <f t="shared" si="87"/>
        <v>0</v>
      </c>
      <c r="BX146" s="30">
        <f t="shared" si="87"/>
        <v>0</v>
      </c>
      <c r="BY146" s="30">
        <f t="shared" si="87"/>
        <v>0</v>
      </c>
      <c r="BZ146" s="30">
        <f t="shared" si="87"/>
        <v>0</v>
      </c>
      <c r="CA146" s="30">
        <f t="shared" si="87"/>
        <v>0</v>
      </c>
      <c r="CB146" s="30">
        <f t="shared" si="87"/>
        <v>0</v>
      </c>
      <c r="CC146" s="30">
        <f t="shared" si="87"/>
        <v>0</v>
      </c>
      <c r="CD146" s="30">
        <f t="shared" si="87"/>
        <v>0</v>
      </c>
      <c r="CE146" s="30">
        <f t="shared" si="87"/>
        <v>0</v>
      </c>
      <c r="CF146" s="30">
        <f t="shared" si="87"/>
        <v>0</v>
      </c>
      <c r="CG146" s="30">
        <f t="shared" si="87"/>
        <v>0</v>
      </c>
      <c r="CH146" s="34">
        <f t="shared" si="87"/>
        <v>0</v>
      </c>
    </row>
    <row r="147" spans="1:86" hidden="1" x14ac:dyDescent="0.3">
      <c r="A147" s="551"/>
      <c r="B147" s="308" t="s">
        <v>143</v>
      </c>
      <c r="C147" s="30">
        <f t="shared" si="88"/>
        <v>0</v>
      </c>
      <c r="D147" s="30">
        <f t="shared" si="89"/>
        <v>0</v>
      </c>
      <c r="E147" s="30">
        <f t="shared" si="90"/>
        <v>0</v>
      </c>
      <c r="F147" s="30">
        <f t="shared" si="90"/>
        <v>0</v>
      </c>
      <c r="G147" s="30">
        <f t="shared" si="90"/>
        <v>0</v>
      </c>
      <c r="H147" s="30">
        <f t="shared" si="90"/>
        <v>0</v>
      </c>
      <c r="I147" s="30">
        <f t="shared" si="90"/>
        <v>0</v>
      </c>
      <c r="J147" s="30">
        <f t="shared" si="90"/>
        <v>0</v>
      </c>
      <c r="K147" s="30">
        <f t="shared" si="90"/>
        <v>0</v>
      </c>
      <c r="L147" s="30">
        <f t="shared" si="90"/>
        <v>0</v>
      </c>
      <c r="M147" s="30">
        <f t="shared" si="90"/>
        <v>0</v>
      </c>
      <c r="N147" s="30">
        <f t="shared" si="90"/>
        <v>0</v>
      </c>
      <c r="O147" s="30">
        <f t="shared" si="90"/>
        <v>0</v>
      </c>
      <c r="P147" s="30">
        <f t="shared" si="90"/>
        <v>0</v>
      </c>
      <c r="Q147" s="30">
        <f t="shared" si="90"/>
        <v>0</v>
      </c>
      <c r="R147" s="30">
        <f t="shared" si="90"/>
        <v>0</v>
      </c>
      <c r="S147" s="30">
        <f t="shared" si="90"/>
        <v>0</v>
      </c>
      <c r="T147" s="30">
        <f t="shared" si="90"/>
        <v>0</v>
      </c>
      <c r="U147" s="30">
        <f t="shared" si="90"/>
        <v>0</v>
      </c>
      <c r="V147" s="30">
        <f t="shared" si="90"/>
        <v>0</v>
      </c>
      <c r="W147" s="30">
        <f t="shared" si="90"/>
        <v>0</v>
      </c>
      <c r="X147" s="30">
        <f t="shared" si="90"/>
        <v>0</v>
      </c>
      <c r="Y147" s="30">
        <f t="shared" si="90"/>
        <v>0</v>
      </c>
      <c r="Z147" s="30">
        <f t="shared" si="90"/>
        <v>0</v>
      </c>
      <c r="AA147" s="30">
        <f t="shared" si="90"/>
        <v>0</v>
      </c>
      <c r="AB147" s="30">
        <f t="shared" si="90"/>
        <v>0</v>
      </c>
      <c r="AC147" s="30">
        <f t="shared" si="90"/>
        <v>0</v>
      </c>
      <c r="AD147" s="30">
        <f t="shared" si="90"/>
        <v>0</v>
      </c>
      <c r="AE147" s="30">
        <f t="shared" si="90"/>
        <v>0</v>
      </c>
      <c r="AF147" s="30">
        <f t="shared" si="90"/>
        <v>0</v>
      </c>
      <c r="AG147" s="30">
        <f t="shared" si="90"/>
        <v>0</v>
      </c>
      <c r="AH147" s="30">
        <f t="shared" si="90"/>
        <v>0</v>
      </c>
      <c r="AI147" s="30">
        <f t="shared" si="90"/>
        <v>0</v>
      </c>
      <c r="AJ147" s="30">
        <f t="shared" si="90"/>
        <v>0</v>
      </c>
      <c r="AK147" s="30">
        <f t="shared" si="90"/>
        <v>0</v>
      </c>
      <c r="AL147" s="30">
        <f t="shared" si="90"/>
        <v>0</v>
      </c>
      <c r="AM147" s="30">
        <f t="shared" si="90"/>
        <v>0</v>
      </c>
      <c r="AN147" s="30">
        <f t="shared" si="90"/>
        <v>0</v>
      </c>
      <c r="AO147" s="30">
        <f t="shared" si="90"/>
        <v>0</v>
      </c>
      <c r="AP147" s="30">
        <f t="shared" si="90"/>
        <v>0</v>
      </c>
      <c r="AQ147" s="30">
        <f t="shared" si="90"/>
        <v>0</v>
      </c>
      <c r="AR147" s="30">
        <f t="shared" si="90"/>
        <v>0</v>
      </c>
      <c r="AS147" s="30">
        <f t="shared" si="90"/>
        <v>0</v>
      </c>
      <c r="AT147" s="30">
        <f t="shared" si="90"/>
        <v>0</v>
      </c>
      <c r="AU147" s="30">
        <f t="shared" si="90"/>
        <v>0</v>
      </c>
      <c r="AV147" s="30">
        <f t="shared" si="90"/>
        <v>0</v>
      </c>
      <c r="AW147" s="30">
        <f t="shared" si="90"/>
        <v>0</v>
      </c>
      <c r="AX147" s="30">
        <f t="shared" si="90"/>
        <v>0</v>
      </c>
      <c r="AY147" s="30">
        <f t="shared" si="90"/>
        <v>0</v>
      </c>
      <c r="AZ147" s="30">
        <f t="shared" si="90"/>
        <v>0</v>
      </c>
      <c r="BA147" s="30">
        <f t="shared" si="90"/>
        <v>0</v>
      </c>
      <c r="BB147" s="30">
        <f t="shared" si="90"/>
        <v>0</v>
      </c>
      <c r="BC147" s="30">
        <f t="shared" si="90"/>
        <v>0</v>
      </c>
      <c r="BD147" s="30">
        <f t="shared" si="90"/>
        <v>0</v>
      </c>
      <c r="BE147" s="30">
        <f t="shared" si="90"/>
        <v>0</v>
      </c>
      <c r="BF147" s="30">
        <f t="shared" si="90"/>
        <v>0</v>
      </c>
      <c r="BG147" s="30">
        <f t="shared" si="90"/>
        <v>0</v>
      </c>
      <c r="BH147" s="30">
        <f t="shared" si="90"/>
        <v>0</v>
      </c>
      <c r="BI147" s="30">
        <f t="shared" si="90"/>
        <v>0</v>
      </c>
      <c r="BJ147" s="30">
        <f t="shared" si="90"/>
        <v>0</v>
      </c>
      <c r="BK147" s="30">
        <f t="shared" si="90"/>
        <v>0</v>
      </c>
      <c r="BL147" s="30">
        <f t="shared" si="90"/>
        <v>0</v>
      </c>
      <c r="BM147" s="30">
        <f t="shared" si="90"/>
        <v>0</v>
      </c>
      <c r="BN147" s="30">
        <f t="shared" si="90"/>
        <v>0</v>
      </c>
      <c r="BO147" s="30">
        <f t="shared" si="90"/>
        <v>0</v>
      </c>
      <c r="BP147" s="30">
        <f t="shared" si="90"/>
        <v>0</v>
      </c>
      <c r="BQ147" s="30">
        <f t="shared" si="87"/>
        <v>0</v>
      </c>
      <c r="BR147" s="30">
        <f t="shared" si="87"/>
        <v>0</v>
      </c>
      <c r="BS147" s="30">
        <f t="shared" si="87"/>
        <v>0</v>
      </c>
      <c r="BT147" s="30">
        <f t="shared" si="87"/>
        <v>0</v>
      </c>
      <c r="BU147" s="30">
        <f t="shared" si="87"/>
        <v>0</v>
      </c>
      <c r="BV147" s="30">
        <f t="shared" si="87"/>
        <v>0</v>
      </c>
      <c r="BW147" s="30">
        <f t="shared" si="87"/>
        <v>0</v>
      </c>
      <c r="BX147" s="30">
        <f t="shared" si="87"/>
        <v>0</v>
      </c>
      <c r="BY147" s="30">
        <f t="shared" si="87"/>
        <v>0</v>
      </c>
      <c r="BZ147" s="30">
        <f t="shared" si="87"/>
        <v>0</v>
      </c>
      <c r="CA147" s="30">
        <f t="shared" si="87"/>
        <v>0</v>
      </c>
      <c r="CB147" s="30">
        <f t="shared" si="87"/>
        <v>0</v>
      </c>
      <c r="CC147" s="30">
        <f t="shared" si="87"/>
        <v>0</v>
      </c>
      <c r="CD147" s="30">
        <f t="shared" si="87"/>
        <v>0</v>
      </c>
      <c r="CE147" s="30">
        <f t="shared" si="87"/>
        <v>0</v>
      </c>
      <c r="CF147" s="30">
        <f t="shared" si="87"/>
        <v>0</v>
      </c>
      <c r="CG147" s="30">
        <f t="shared" si="87"/>
        <v>0</v>
      </c>
      <c r="CH147" s="34">
        <f t="shared" si="87"/>
        <v>0</v>
      </c>
    </row>
    <row r="148" spans="1:86" hidden="1" x14ac:dyDescent="0.3">
      <c r="A148" s="551"/>
      <c r="B148" s="309" t="s">
        <v>62</v>
      </c>
      <c r="C148" s="30">
        <f t="shared" si="88"/>
        <v>0</v>
      </c>
      <c r="D148" s="30">
        <f t="shared" si="89"/>
        <v>0</v>
      </c>
      <c r="E148" s="30">
        <f t="shared" si="90"/>
        <v>0</v>
      </c>
      <c r="F148" s="30">
        <f t="shared" si="90"/>
        <v>0</v>
      </c>
      <c r="G148" s="30">
        <f t="shared" si="90"/>
        <v>0</v>
      </c>
      <c r="H148" s="30">
        <f t="shared" si="90"/>
        <v>0</v>
      </c>
      <c r="I148" s="30">
        <f t="shared" si="90"/>
        <v>0</v>
      </c>
      <c r="J148" s="30">
        <f t="shared" si="90"/>
        <v>0</v>
      </c>
      <c r="K148" s="30">
        <f t="shared" si="90"/>
        <v>0</v>
      </c>
      <c r="L148" s="30">
        <f t="shared" si="90"/>
        <v>0</v>
      </c>
      <c r="M148" s="30">
        <f t="shared" si="90"/>
        <v>0</v>
      </c>
      <c r="N148" s="30">
        <f t="shared" si="90"/>
        <v>0</v>
      </c>
      <c r="O148" s="30">
        <f t="shared" si="90"/>
        <v>0</v>
      </c>
      <c r="P148" s="30">
        <f t="shared" si="90"/>
        <v>0</v>
      </c>
      <c r="Q148" s="30">
        <f t="shared" si="90"/>
        <v>0</v>
      </c>
      <c r="R148" s="30">
        <f t="shared" si="90"/>
        <v>0</v>
      </c>
      <c r="S148" s="30">
        <f t="shared" si="90"/>
        <v>0</v>
      </c>
      <c r="T148" s="30">
        <f t="shared" si="90"/>
        <v>0</v>
      </c>
      <c r="U148" s="30">
        <f t="shared" si="90"/>
        <v>0</v>
      </c>
      <c r="V148" s="30">
        <f t="shared" si="90"/>
        <v>0</v>
      </c>
      <c r="W148" s="30">
        <f t="shared" si="90"/>
        <v>0</v>
      </c>
      <c r="X148" s="30">
        <f t="shared" si="90"/>
        <v>0</v>
      </c>
      <c r="Y148" s="30">
        <f t="shared" si="90"/>
        <v>0</v>
      </c>
      <c r="Z148" s="30">
        <f t="shared" si="90"/>
        <v>0</v>
      </c>
      <c r="AA148" s="30">
        <f t="shared" si="90"/>
        <v>0</v>
      </c>
      <c r="AB148" s="30">
        <f t="shared" si="90"/>
        <v>0</v>
      </c>
      <c r="AC148" s="30">
        <f t="shared" si="90"/>
        <v>0</v>
      </c>
      <c r="AD148" s="30">
        <f t="shared" si="90"/>
        <v>0</v>
      </c>
      <c r="AE148" s="30">
        <f t="shared" si="90"/>
        <v>0</v>
      </c>
      <c r="AF148" s="30">
        <f t="shared" si="90"/>
        <v>0</v>
      </c>
      <c r="AG148" s="30">
        <f t="shared" si="90"/>
        <v>0</v>
      </c>
      <c r="AH148" s="30">
        <f t="shared" si="90"/>
        <v>0</v>
      </c>
      <c r="AI148" s="30">
        <f t="shared" si="90"/>
        <v>0</v>
      </c>
      <c r="AJ148" s="30">
        <f t="shared" si="90"/>
        <v>0</v>
      </c>
      <c r="AK148" s="30">
        <f t="shared" si="90"/>
        <v>0</v>
      </c>
      <c r="AL148" s="30">
        <f t="shared" si="90"/>
        <v>0</v>
      </c>
      <c r="AM148" s="30">
        <f t="shared" si="90"/>
        <v>0</v>
      </c>
      <c r="AN148" s="30">
        <f t="shared" si="90"/>
        <v>0</v>
      </c>
      <c r="AO148" s="30">
        <f t="shared" si="90"/>
        <v>0</v>
      </c>
      <c r="AP148" s="30">
        <f t="shared" si="90"/>
        <v>0</v>
      </c>
      <c r="AQ148" s="30">
        <f t="shared" si="90"/>
        <v>0</v>
      </c>
      <c r="AR148" s="30">
        <f t="shared" si="90"/>
        <v>0</v>
      </c>
      <c r="AS148" s="30">
        <f t="shared" si="90"/>
        <v>0</v>
      </c>
      <c r="AT148" s="30">
        <f t="shared" si="90"/>
        <v>0</v>
      </c>
      <c r="AU148" s="30">
        <f t="shared" si="90"/>
        <v>0</v>
      </c>
      <c r="AV148" s="30">
        <f t="shared" si="90"/>
        <v>0</v>
      </c>
      <c r="AW148" s="30">
        <f t="shared" si="90"/>
        <v>0</v>
      </c>
      <c r="AX148" s="30">
        <f t="shared" si="90"/>
        <v>0</v>
      </c>
      <c r="AY148" s="30">
        <f t="shared" si="90"/>
        <v>0</v>
      </c>
      <c r="AZ148" s="30">
        <f t="shared" si="90"/>
        <v>0</v>
      </c>
      <c r="BA148" s="30">
        <f t="shared" si="90"/>
        <v>0</v>
      </c>
      <c r="BB148" s="30">
        <f t="shared" si="90"/>
        <v>0</v>
      </c>
      <c r="BC148" s="30">
        <f t="shared" si="90"/>
        <v>0</v>
      </c>
      <c r="BD148" s="30">
        <f t="shared" si="90"/>
        <v>0</v>
      </c>
      <c r="BE148" s="30">
        <f t="shared" si="90"/>
        <v>0</v>
      </c>
      <c r="BF148" s="30">
        <f t="shared" si="90"/>
        <v>0</v>
      </c>
      <c r="BG148" s="30">
        <f t="shared" si="90"/>
        <v>0</v>
      </c>
      <c r="BH148" s="30">
        <f t="shared" si="90"/>
        <v>0</v>
      </c>
      <c r="BI148" s="30">
        <f t="shared" si="90"/>
        <v>0</v>
      </c>
      <c r="BJ148" s="30">
        <f t="shared" si="90"/>
        <v>0</v>
      </c>
      <c r="BK148" s="30">
        <f t="shared" si="90"/>
        <v>0</v>
      </c>
      <c r="BL148" s="30">
        <f t="shared" si="90"/>
        <v>0</v>
      </c>
      <c r="BM148" s="30">
        <f t="shared" si="90"/>
        <v>0</v>
      </c>
      <c r="BN148" s="30">
        <f t="shared" si="90"/>
        <v>0</v>
      </c>
      <c r="BO148" s="30">
        <f t="shared" si="90"/>
        <v>0</v>
      </c>
      <c r="BP148" s="30">
        <f t="shared" ref="BP148:CH151" si="91">IF(BP28=0,0,((BP10*0.5)+BO28-BP46)*BP83*BP115*BP$2)</f>
        <v>0</v>
      </c>
      <c r="BQ148" s="30">
        <f t="shared" si="91"/>
        <v>0</v>
      </c>
      <c r="BR148" s="30">
        <f t="shared" si="91"/>
        <v>0</v>
      </c>
      <c r="BS148" s="30">
        <f t="shared" si="91"/>
        <v>0</v>
      </c>
      <c r="BT148" s="30">
        <f t="shared" si="91"/>
        <v>0</v>
      </c>
      <c r="BU148" s="30">
        <f t="shared" si="91"/>
        <v>0</v>
      </c>
      <c r="BV148" s="30">
        <f t="shared" si="91"/>
        <v>0</v>
      </c>
      <c r="BW148" s="30">
        <f t="shared" si="91"/>
        <v>0</v>
      </c>
      <c r="BX148" s="30">
        <f t="shared" si="91"/>
        <v>0</v>
      </c>
      <c r="BY148" s="30">
        <f t="shared" si="91"/>
        <v>0</v>
      </c>
      <c r="BZ148" s="30">
        <f t="shared" si="91"/>
        <v>0</v>
      </c>
      <c r="CA148" s="30">
        <f t="shared" si="91"/>
        <v>0</v>
      </c>
      <c r="CB148" s="30">
        <f t="shared" si="91"/>
        <v>0</v>
      </c>
      <c r="CC148" s="30">
        <f t="shared" si="91"/>
        <v>0</v>
      </c>
      <c r="CD148" s="30">
        <f t="shared" si="91"/>
        <v>0</v>
      </c>
      <c r="CE148" s="30">
        <f t="shared" si="91"/>
        <v>0</v>
      </c>
      <c r="CF148" s="30">
        <f t="shared" si="91"/>
        <v>0</v>
      </c>
      <c r="CG148" s="30">
        <f t="shared" si="91"/>
        <v>0</v>
      </c>
      <c r="CH148" s="34">
        <f t="shared" si="91"/>
        <v>0</v>
      </c>
    </row>
    <row r="149" spans="1:86" hidden="1" x14ac:dyDescent="0.3">
      <c r="A149" s="551"/>
      <c r="B149" s="309" t="s">
        <v>63</v>
      </c>
      <c r="C149" s="30">
        <f t="shared" si="88"/>
        <v>0</v>
      </c>
      <c r="D149" s="30">
        <f t="shared" si="89"/>
        <v>0</v>
      </c>
      <c r="E149" s="30">
        <f t="shared" ref="E149:BP152" si="92">IF(E29=0,0,((E11*0.5)+D29-E47)*E84*E116*E$2)</f>
        <v>0</v>
      </c>
      <c r="F149" s="30">
        <f t="shared" si="92"/>
        <v>0</v>
      </c>
      <c r="G149" s="30">
        <f t="shared" si="92"/>
        <v>0</v>
      </c>
      <c r="H149" s="30">
        <f t="shared" si="92"/>
        <v>0</v>
      </c>
      <c r="I149" s="30">
        <f t="shared" si="92"/>
        <v>0</v>
      </c>
      <c r="J149" s="30">
        <f t="shared" si="92"/>
        <v>0</v>
      </c>
      <c r="K149" s="30">
        <f t="shared" si="92"/>
        <v>0</v>
      </c>
      <c r="L149" s="30">
        <f t="shared" si="92"/>
        <v>0</v>
      </c>
      <c r="M149" s="30">
        <f t="shared" si="92"/>
        <v>0</v>
      </c>
      <c r="N149" s="30">
        <f t="shared" si="92"/>
        <v>0</v>
      </c>
      <c r="O149" s="30">
        <f t="shared" si="92"/>
        <v>0</v>
      </c>
      <c r="P149" s="30">
        <f t="shared" si="92"/>
        <v>0</v>
      </c>
      <c r="Q149" s="30">
        <f t="shared" si="92"/>
        <v>0</v>
      </c>
      <c r="R149" s="30">
        <f t="shared" si="92"/>
        <v>0</v>
      </c>
      <c r="S149" s="30">
        <f t="shared" si="92"/>
        <v>0</v>
      </c>
      <c r="T149" s="30">
        <f t="shared" si="92"/>
        <v>0</v>
      </c>
      <c r="U149" s="30">
        <f t="shared" si="92"/>
        <v>0</v>
      </c>
      <c r="V149" s="30">
        <f t="shared" si="92"/>
        <v>0</v>
      </c>
      <c r="W149" s="30">
        <f t="shared" si="92"/>
        <v>0</v>
      </c>
      <c r="X149" s="30">
        <f t="shared" si="92"/>
        <v>0</v>
      </c>
      <c r="Y149" s="30">
        <f t="shared" si="92"/>
        <v>0</v>
      </c>
      <c r="Z149" s="30">
        <f t="shared" si="92"/>
        <v>0</v>
      </c>
      <c r="AA149" s="30">
        <f t="shared" si="92"/>
        <v>0</v>
      </c>
      <c r="AB149" s="30">
        <f t="shared" si="92"/>
        <v>0</v>
      </c>
      <c r="AC149" s="30">
        <f t="shared" si="92"/>
        <v>0</v>
      </c>
      <c r="AD149" s="30">
        <f t="shared" si="92"/>
        <v>0</v>
      </c>
      <c r="AE149" s="30">
        <f t="shared" si="92"/>
        <v>0</v>
      </c>
      <c r="AF149" s="30">
        <f t="shared" si="92"/>
        <v>0</v>
      </c>
      <c r="AG149" s="30">
        <f t="shared" si="92"/>
        <v>0</v>
      </c>
      <c r="AH149" s="30">
        <f t="shared" si="92"/>
        <v>0</v>
      </c>
      <c r="AI149" s="30">
        <f t="shared" si="92"/>
        <v>0</v>
      </c>
      <c r="AJ149" s="30">
        <f t="shared" si="92"/>
        <v>0</v>
      </c>
      <c r="AK149" s="30">
        <f t="shared" si="92"/>
        <v>0</v>
      </c>
      <c r="AL149" s="30">
        <f t="shared" si="92"/>
        <v>0</v>
      </c>
      <c r="AM149" s="30">
        <f t="shared" si="92"/>
        <v>0</v>
      </c>
      <c r="AN149" s="30">
        <f t="shared" si="92"/>
        <v>0</v>
      </c>
      <c r="AO149" s="30">
        <f t="shared" si="92"/>
        <v>0</v>
      </c>
      <c r="AP149" s="30">
        <f t="shared" si="92"/>
        <v>0</v>
      </c>
      <c r="AQ149" s="30">
        <f t="shared" si="92"/>
        <v>0</v>
      </c>
      <c r="AR149" s="30">
        <f t="shared" si="92"/>
        <v>0</v>
      </c>
      <c r="AS149" s="30">
        <f t="shared" si="92"/>
        <v>0</v>
      </c>
      <c r="AT149" s="30">
        <f t="shared" si="92"/>
        <v>0</v>
      </c>
      <c r="AU149" s="30">
        <f t="shared" si="92"/>
        <v>0</v>
      </c>
      <c r="AV149" s="30">
        <f t="shared" si="92"/>
        <v>0</v>
      </c>
      <c r="AW149" s="30">
        <f t="shared" si="92"/>
        <v>0</v>
      </c>
      <c r="AX149" s="30">
        <f t="shared" si="92"/>
        <v>0</v>
      </c>
      <c r="AY149" s="30">
        <f t="shared" si="92"/>
        <v>0</v>
      </c>
      <c r="AZ149" s="30">
        <f t="shared" si="92"/>
        <v>0</v>
      </c>
      <c r="BA149" s="30">
        <f t="shared" si="92"/>
        <v>0</v>
      </c>
      <c r="BB149" s="30">
        <f t="shared" si="92"/>
        <v>0</v>
      </c>
      <c r="BC149" s="30">
        <f t="shared" si="92"/>
        <v>0</v>
      </c>
      <c r="BD149" s="30">
        <f t="shared" si="92"/>
        <v>0</v>
      </c>
      <c r="BE149" s="30">
        <f t="shared" si="92"/>
        <v>0</v>
      </c>
      <c r="BF149" s="30">
        <f t="shared" si="92"/>
        <v>0</v>
      </c>
      <c r="BG149" s="30">
        <f t="shared" si="92"/>
        <v>0</v>
      </c>
      <c r="BH149" s="30">
        <f t="shared" si="92"/>
        <v>0</v>
      </c>
      <c r="BI149" s="30">
        <f t="shared" si="92"/>
        <v>0</v>
      </c>
      <c r="BJ149" s="30">
        <f t="shared" si="92"/>
        <v>0</v>
      </c>
      <c r="BK149" s="30">
        <f t="shared" si="92"/>
        <v>0</v>
      </c>
      <c r="BL149" s="30">
        <f t="shared" si="92"/>
        <v>0</v>
      </c>
      <c r="BM149" s="30">
        <f t="shared" si="92"/>
        <v>0</v>
      </c>
      <c r="BN149" s="30">
        <f t="shared" si="92"/>
        <v>0</v>
      </c>
      <c r="BO149" s="30">
        <f t="shared" si="92"/>
        <v>0</v>
      </c>
      <c r="BP149" s="30">
        <f t="shared" si="92"/>
        <v>0</v>
      </c>
      <c r="BQ149" s="30">
        <f t="shared" si="91"/>
        <v>0</v>
      </c>
      <c r="BR149" s="30">
        <f t="shared" si="91"/>
        <v>0</v>
      </c>
      <c r="BS149" s="30">
        <f t="shared" si="91"/>
        <v>0</v>
      </c>
      <c r="BT149" s="30">
        <f t="shared" si="91"/>
        <v>0</v>
      </c>
      <c r="BU149" s="30">
        <f t="shared" si="91"/>
        <v>0</v>
      </c>
      <c r="BV149" s="30">
        <f t="shared" si="91"/>
        <v>0</v>
      </c>
      <c r="BW149" s="30">
        <f t="shared" si="91"/>
        <v>0</v>
      </c>
      <c r="BX149" s="30">
        <f t="shared" si="91"/>
        <v>0</v>
      </c>
      <c r="BY149" s="30">
        <f t="shared" si="91"/>
        <v>0</v>
      </c>
      <c r="BZ149" s="30">
        <f t="shared" si="91"/>
        <v>0</v>
      </c>
      <c r="CA149" s="30">
        <f t="shared" si="91"/>
        <v>0</v>
      </c>
      <c r="CB149" s="30">
        <f t="shared" si="91"/>
        <v>0</v>
      </c>
      <c r="CC149" s="30">
        <f t="shared" si="91"/>
        <v>0</v>
      </c>
      <c r="CD149" s="30">
        <f t="shared" si="91"/>
        <v>0</v>
      </c>
      <c r="CE149" s="30">
        <f t="shared" si="91"/>
        <v>0</v>
      </c>
      <c r="CF149" s="30">
        <f t="shared" si="91"/>
        <v>0</v>
      </c>
      <c r="CG149" s="30">
        <f t="shared" si="91"/>
        <v>0</v>
      </c>
      <c r="CH149" s="34">
        <f t="shared" si="91"/>
        <v>0</v>
      </c>
    </row>
    <row r="150" spans="1:86" ht="15.75" hidden="1" customHeight="1" x14ac:dyDescent="0.3">
      <c r="A150" s="551"/>
      <c r="B150" s="309" t="s">
        <v>64</v>
      </c>
      <c r="C150" s="30">
        <f t="shared" si="88"/>
        <v>0</v>
      </c>
      <c r="D150" s="30">
        <f t="shared" si="89"/>
        <v>0</v>
      </c>
      <c r="E150" s="128">
        <f t="shared" si="92"/>
        <v>0</v>
      </c>
      <c r="F150" s="30">
        <f t="shared" si="92"/>
        <v>0</v>
      </c>
      <c r="G150" s="30">
        <f t="shared" si="92"/>
        <v>0</v>
      </c>
      <c r="H150" s="30">
        <f t="shared" si="92"/>
        <v>0</v>
      </c>
      <c r="I150" s="30">
        <f t="shared" si="92"/>
        <v>0</v>
      </c>
      <c r="J150" s="30">
        <f t="shared" si="92"/>
        <v>0</v>
      </c>
      <c r="K150" s="30">
        <f t="shared" si="92"/>
        <v>0</v>
      </c>
      <c r="L150" s="30">
        <f t="shared" si="92"/>
        <v>0</v>
      </c>
      <c r="M150" s="30">
        <f t="shared" si="92"/>
        <v>95.191188764457593</v>
      </c>
      <c r="N150" s="30">
        <f t="shared" si="92"/>
        <v>183.15417003323009</v>
      </c>
      <c r="O150" s="30">
        <f t="shared" si="92"/>
        <v>213.75454562541927</v>
      </c>
      <c r="P150" s="30">
        <f t="shared" si="92"/>
        <v>166.46467420214307</v>
      </c>
      <c r="Q150" s="30">
        <f t="shared" si="92"/>
        <v>185.05773038931832</v>
      </c>
      <c r="R150" s="30">
        <f t="shared" si="92"/>
        <v>189.15240964371355</v>
      </c>
      <c r="S150" s="30">
        <f t="shared" si="92"/>
        <v>243.22291534464054</v>
      </c>
      <c r="T150" s="30">
        <f t="shared" si="92"/>
        <v>338.90957836741393</v>
      </c>
      <c r="U150" s="30">
        <f t="shared" si="92"/>
        <v>417.78051321824756</v>
      </c>
      <c r="V150" s="30">
        <f t="shared" si="92"/>
        <v>341.2040388077092</v>
      </c>
      <c r="W150" s="30">
        <f t="shared" si="92"/>
        <v>343.44688780252881</v>
      </c>
      <c r="X150" s="30">
        <f t="shared" si="92"/>
        <v>236.76377226962205</v>
      </c>
      <c r="Y150" s="30">
        <f t="shared" si="92"/>
        <v>190.38237752891519</v>
      </c>
      <c r="Z150" s="30">
        <f t="shared" si="92"/>
        <v>183.15417003323009</v>
      </c>
      <c r="AA150" s="30">
        <f t="shared" si="92"/>
        <v>213.75454562541927</v>
      </c>
      <c r="AB150" s="30">
        <f t="shared" si="92"/>
        <v>166.46467420214307</v>
      </c>
      <c r="AC150" s="30">
        <f t="shared" si="92"/>
        <v>185.05773038931832</v>
      </c>
      <c r="AD150" s="30">
        <f t="shared" si="92"/>
        <v>189.15240964371355</v>
      </c>
      <c r="AE150" s="30">
        <f t="shared" si="92"/>
        <v>243.22291534464054</v>
      </c>
      <c r="AF150" s="30">
        <f t="shared" si="92"/>
        <v>338.90957836741393</v>
      </c>
      <c r="AG150" s="30">
        <f t="shared" si="92"/>
        <v>417.78051321824756</v>
      </c>
      <c r="AH150" s="30">
        <f t="shared" si="92"/>
        <v>341.2040388077092</v>
      </c>
      <c r="AI150" s="30">
        <f t="shared" si="92"/>
        <v>343.44688780252881</v>
      </c>
      <c r="AJ150" s="30">
        <f t="shared" si="92"/>
        <v>236.76377226962205</v>
      </c>
      <c r="AK150" s="30">
        <f t="shared" si="92"/>
        <v>190.38237752891519</v>
      </c>
      <c r="AL150" s="30">
        <f t="shared" si="92"/>
        <v>183.15417003323009</v>
      </c>
      <c r="AM150" s="30">
        <f t="shared" si="92"/>
        <v>213.75454562541927</v>
      </c>
      <c r="AN150" s="30">
        <f t="shared" si="92"/>
        <v>166.46467420214307</v>
      </c>
      <c r="AO150" s="30">
        <f t="shared" si="92"/>
        <v>185.05773038931832</v>
      </c>
      <c r="AP150" s="30">
        <f t="shared" si="92"/>
        <v>189.15240964371355</v>
      </c>
      <c r="AQ150" s="30">
        <f t="shared" si="92"/>
        <v>243.22291534464054</v>
      </c>
      <c r="AR150" s="30">
        <f t="shared" si="92"/>
        <v>338.90957836741393</v>
      </c>
      <c r="AS150" s="30">
        <f t="shared" si="92"/>
        <v>417.78051321824756</v>
      </c>
      <c r="AT150" s="30">
        <f t="shared" si="92"/>
        <v>341.2040388077092</v>
      </c>
      <c r="AU150" s="30">
        <f t="shared" si="92"/>
        <v>343.44688780252881</v>
      </c>
      <c r="AV150" s="30">
        <f t="shared" si="92"/>
        <v>236.76377226962205</v>
      </c>
      <c r="AW150" s="30">
        <f t="shared" si="92"/>
        <v>190.38237752891519</v>
      </c>
      <c r="AX150" s="30">
        <f t="shared" si="92"/>
        <v>183.15417003323009</v>
      </c>
      <c r="AY150" s="30">
        <f t="shared" si="92"/>
        <v>213.75454562541927</v>
      </c>
      <c r="AZ150" s="30">
        <f t="shared" si="92"/>
        <v>166.46467420214307</v>
      </c>
      <c r="BA150" s="30">
        <f t="shared" si="92"/>
        <v>185.05773038931832</v>
      </c>
      <c r="BB150" s="30">
        <f t="shared" si="92"/>
        <v>189.15240964371355</v>
      </c>
      <c r="BC150" s="30">
        <f t="shared" si="92"/>
        <v>243.22291534464054</v>
      </c>
      <c r="BD150" s="30">
        <f t="shared" si="92"/>
        <v>338.90957836741393</v>
      </c>
      <c r="BE150" s="30">
        <f t="shared" si="92"/>
        <v>417.78051321824756</v>
      </c>
      <c r="BF150" s="30">
        <f t="shared" si="92"/>
        <v>341.2040388077092</v>
      </c>
      <c r="BG150" s="30">
        <f t="shared" si="92"/>
        <v>343.44688780252881</v>
      </c>
      <c r="BH150" s="30">
        <f t="shared" si="92"/>
        <v>236.76377226962205</v>
      </c>
      <c r="BI150" s="30">
        <f t="shared" si="92"/>
        <v>190.38237752891519</v>
      </c>
      <c r="BJ150" s="30">
        <f t="shared" si="92"/>
        <v>183.15417003323009</v>
      </c>
      <c r="BK150" s="30">
        <f t="shared" si="92"/>
        <v>213.75454562541927</v>
      </c>
      <c r="BL150" s="30">
        <f t="shared" si="92"/>
        <v>166.46467420214307</v>
      </c>
      <c r="BM150" s="30">
        <f t="shared" si="92"/>
        <v>185.05773038931832</v>
      </c>
      <c r="BN150" s="30">
        <f t="shared" si="92"/>
        <v>189.15240964371355</v>
      </c>
      <c r="BO150" s="30">
        <f t="shared" si="92"/>
        <v>243.22291534464054</v>
      </c>
      <c r="BP150" s="30">
        <f t="shared" si="92"/>
        <v>338.90957836741393</v>
      </c>
      <c r="BQ150" s="30">
        <f t="shared" si="91"/>
        <v>417.78051321824756</v>
      </c>
      <c r="BR150" s="30">
        <f t="shared" si="91"/>
        <v>341.2040388077092</v>
      </c>
      <c r="BS150" s="30">
        <f t="shared" si="91"/>
        <v>343.44688780252881</v>
      </c>
      <c r="BT150" s="30">
        <f t="shared" si="91"/>
        <v>236.76377226962205</v>
      </c>
      <c r="BU150" s="30">
        <f t="shared" si="91"/>
        <v>190.38237752891519</v>
      </c>
      <c r="BV150" s="30">
        <f t="shared" si="91"/>
        <v>183.15417003323009</v>
      </c>
      <c r="BW150" s="30">
        <f t="shared" si="91"/>
        <v>213.75454562541927</v>
      </c>
      <c r="BX150" s="30">
        <f t="shared" si="91"/>
        <v>166.46467420214307</v>
      </c>
      <c r="BY150" s="30">
        <f t="shared" si="91"/>
        <v>185.05773038931832</v>
      </c>
      <c r="BZ150" s="30">
        <f t="shared" si="91"/>
        <v>189.15240964371355</v>
      </c>
      <c r="CA150" s="30">
        <f t="shared" si="91"/>
        <v>243.22291534464054</v>
      </c>
      <c r="CB150" s="30">
        <f t="shared" si="91"/>
        <v>338.90957836741393</v>
      </c>
      <c r="CC150" s="30">
        <f t="shared" si="91"/>
        <v>417.78051321824756</v>
      </c>
      <c r="CD150" s="30">
        <f t="shared" si="91"/>
        <v>341.2040388077092</v>
      </c>
      <c r="CE150" s="30">
        <f t="shared" si="91"/>
        <v>343.44688780252881</v>
      </c>
      <c r="CF150" s="30">
        <f t="shared" si="91"/>
        <v>236.76377226962205</v>
      </c>
      <c r="CG150" s="30">
        <f t="shared" si="91"/>
        <v>190.38237752891519</v>
      </c>
      <c r="CH150" s="34">
        <f t="shared" si="91"/>
        <v>183.15417003323009</v>
      </c>
    </row>
    <row r="151" spans="1:86" hidden="1" x14ac:dyDescent="0.3">
      <c r="A151" s="551"/>
      <c r="B151" s="309" t="s">
        <v>65</v>
      </c>
      <c r="C151" s="30">
        <f t="shared" si="88"/>
        <v>0</v>
      </c>
      <c r="D151" s="30">
        <f t="shared" si="89"/>
        <v>0</v>
      </c>
      <c r="E151" s="30">
        <f t="shared" si="92"/>
        <v>0</v>
      </c>
      <c r="F151" s="30">
        <f t="shared" si="92"/>
        <v>0</v>
      </c>
      <c r="G151" s="30">
        <f t="shared" si="92"/>
        <v>0</v>
      </c>
      <c r="H151" s="30">
        <f t="shared" si="92"/>
        <v>0</v>
      </c>
      <c r="I151" s="30">
        <f t="shared" si="92"/>
        <v>0</v>
      </c>
      <c r="J151" s="30">
        <f t="shared" si="92"/>
        <v>0</v>
      </c>
      <c r="K151" s="30">
        <f t="shared" si="92"/>
        <v>0</v>
      </c>
      <c r="L151" s="30">
        <f t="shared" si="92"/>
        <v>0</v>
      </c>
      <c r="M151" s="30">
        <f t="shared" si="92"/>
        <v>0</v>
      </c>
      <c r="N151" s="30">
        <f t="shared" si="92"/>
        <v>0</v>
      </c>
      <c r="O151" s="30">
        <f t="shared" si="92"/>
        <v>0</v>
      </c>
      <c r="P151" s="30">
        <f t="shared" si="92"/>
        <v>0</v>
      </c>
      <c r="Q151" s="30">
        <f t="shared" si="92"/>
        <v>0</v>
      </c>
      <c r="R151" s="30">
        <f t="shared" si="92"/>
        <v>0</v>
      </c>
      <c r="S151" s="30">
        <f t="shared" si="92"/>
        <v>0</v>
      </c>
      <c r="T151" s="30">
        <f t="shared" si="92"/>
        <v>0</v>
      </c>
      <c r="U151" s="30">
        <f t="shared" si="92"/>
        <v>0</v>
      </c>
      <c r="V151" s="30">
        <f t="shared" si="92"/>
        <v>0</v>
      </c>
      <c r="W151" s="30">
        <f t="shared" si="92"/>
        <v>0</v>
      </c>
      <c r="X151" s="30">
        <f t="shared" si="92"/>
        <v>0</v>
      </c>
      <c r="Y151" s="30">
        <f t="shared" si="92"/>
        <v>0</v>
      </c>
      <c r="Z151" s="30">
        <f t="shared" si="92"/>
        <v>0</v>
      </c>
      <c r="AA151" s="30">
        <f t="shared" si="92"/>
        <v>0</v>
      </c>
      <c r="AB151" s="30">
        <f t="shared" si="92"/>
        <v>0</v>
      </c>
      <c r="AC151" s="30">
        <f t="shared" si="92"/>
        <v>0</v>
      </c>
      <c r="AD151" s="30">
        <f t="shared" si="92"/>
        <v>0</v>
      </c>
      <c r="AE151" s="30">
        <f t="shared" si="92"/>
        <v>0</v>
      </c>
      <c r="AF151" s="30">
        <f t="shared" si="92"/>
        <v>0</v>
      </c>
      <c r="AG151" s="30">
        <f t="shared" si="92"/>
        <v>0</v>
      </c>
      <c r="AH151" s="30">
        <f t="shared" si="92"/>
        <v>0</v>
      </c>
      <c r="AI151" s="30">
        <f t="shared" si="92"/>
        <v>0</v>
      </c>
      <c r="AJ151" s="30">
        <f t="shared" si="92"/>
        <v>0</v>
      </c>
      <c r="AK151" s="30">
        <f t="shared" si="92"/>
        <v>0</v>
      </c>
      <c r="AL151" s="30">
        <f t="shared" si="92"/>
        <v>0</v>
      </c>
      <c r="AM151" s="30">
        <f t="shared" si="92"/>
        <v>0</v>
      </c>
      <c r="AN151" s="30">
        <f t="shared" si="92"/>
        <v>0</v>
      </c>
      <c r="AO151" s="30">
        <f t="shared" si="92"/>
        <v>0</v>
      </c>
      <c r="AP151" s="30">
        <f t="shared" si="92"/>
        <v>0</v>
      </c>
      <c r="AQ151" s="30">
        <f t="shared" si="92"/>
        <v>0</v>
      </c>
      <c r="AR151" s="30">
        <f t="shared" si="92"/>
        <v>0</v>
      </c>
      <c r="AS151" s="30">
        <f t="shared" si="92"/>
        <v>0</v>
      </c>
      <c r="AT151" s="30">
        <f t="shared" si="92"/>
        <v>0</v>
      </c>
      <c r="AU151" s="30">
        <f t="shared" si="92"/>
        <v>0</v>
      </c>
      <c r="AV151" s="30">
        <f t="shared" si="92"/>
        <v>0</v>
      </c>
      <c r="AW151" s="30">
        <f t="shared" si="92"/>
        <v>0</v>
      </c>
      <c r="AX151" s="30">
        <f t="shared" si="92"/>
        <v>0</v>
      </c>
      <c r="AY151" s="30">
        <f t="shared" si="92"/>
        <v>0</v>
      </c>
      <c r="AZ151" s="30">
        <f t="shared" si="92"/>
        <v>0</v>
      </c>
      <c r="BA151" s="30">
        <f t="shared" si="92"/>
        <v>0</v>
      </c>
      <c r="BB151" s="30">
        <f t="shared" si="92"/>
        <v>0</v>
      </c>
      <c r="BC151" s="30">
        <f t="shared" si="92"/>
        <v>0</v>
      </c>
      <c r="BD151" s="30">
        <f t="shared" si="92"/>
        <v>0</v>
      </c>
      <c r="BE151" s="30">
        <f t="shared" si="92"/>
        <v>0</v>
      </c>
      <c r="BF151" s="30">
        <f t="shared" si="92"/>
        <v>0</v>
      </c>
      <c r="BG151" s="30">
        <f t="shared" si="92"/>
        <v>0</v>
      </c>
      <c r="BH151" s="30">
        <f t="shared" si="92"/>
        <v>0</v>
      </c>
      <c r="BI151" s="30">
        <f t="shared" si="92"/>
        <v>0</v>
      </c>
      <c r="BJ151" s="30">
        <f t="shared" si="92"/>
        <v>0</v>
      </c>
      <c r="BK151" s="30">
        <f t="shared" si="92"/>
        <v>0</v>
      </c>
      <c r="BL151" s="30">
        <f t="shared" si="92"/>
        <v>0</v>
      </c>
      <c r="BM151" s="30">
        <f t="shared" si="92"/>
        <v>0</v>
      </c>
      <c r="BN151" s="30">
        <f t="shared" si="92"/>
        <v>0</v>
      </c>
      <c r="BO151" s="30">
        <f t="shared" si="92"/>
        <v>0</v>
      </c>
      <c r="BP151" s="30">
        <f t="shared" si="92"/>
        <v>0</v>
      </c>
      <c r="BQ151" s="30">
        <f t="shared" si="91"/>
        <v>0</v>
      </c>
      <c r="BR151" s="30">
        <f t="shared" si="91"/>
        <v>0</v>
      </c>
      <c r="BS151" s="30">
        <f t="shared" si="91"/>
        <v>0</v>
      </c>
      <c r="BT151" s="30">
        <f t="shared" si="91"/>
        <v>0</v>
      </c>
      <c r="BU151" s="30">
        <f t="shared" si="91"/>
        <v>0</v>
      </c>
      <c r="BV151" s="30">
        <f t="shared" si="91"/>
        <v>0</v>
      </c>
      <c r="BW151" s="30">
        <f t="shared" si="91"/>
        <v>0</v>
      </c>
      <c r="BX151" s="30">
        <f t="shared" si="91"/>
        <v>0</v>
      </c>
      <c r="BY151" s="30">
        <f t="shared" si="91"/>
        <v>0</v>
      </c>
      <c r="BZ151" s="30">
        <f t="shared" si="91"/>
        <v>0</v>
      </c>
      <c r="CA151" s="30">
        <f t="shared" si="91"/>
        <v>0</v>
      </c>
      <c r="CB151" s="30">
        <f t="shared" si="91"/>
        <v>0</v>
      </c>
      <c r="CC151" s="30">
        <f t="shared" si="91"/>
        <v>0</v>
      </c>
      <c r="CD151" s="30">
        <f t="shared" si="91"/>
        <v>0</v>
      </c>
      <c r="CE151" s="30">
        <f t="shared" si="91"/>
        <v>0</v>
      </c>
      <c r="CF151" s="30">
        <f t="shared" si="91"/>
        <v>0</v>
      </c>
      <c r="CG151" s="30">
        <f t="shared" si="91"/>
        <v>0</v>
      </c>
      <c r="CH151" s="34">
        <f t="shared" si="91"/>
        <v>0</v>
      </c>
    </row>
    <row r="152" spans="1:86" hidden="1" x14ac:dyDescent="0.3">
      <c r="A152" s="551"/>
      <c r="B152" s="309" t="s">
        <v>144</v>
      </c>
      <c r="C152" s="30">
        <f t="shared" si="88"/>
        <v>0</v>
      </c>
      <c r="D152" s="30">
        <f t="shared" si="89"/>
        <v>0</v>
      </c>
      <c r="E152" s="30">
        <f t="shared" si="92"/>
        <v>0</v>
      </c>
      <c r="F152" s="30">
        <f t="shared" si="92"/>
        <v>0</v>
      </c>
      <c r="G152" s="30">
        <f t="shared" si="92"/>
        <v>0</v>
      </c>
      <c r="H152" s="30">
        <f t="shared" si="92"/>
        <v>0</v>
      </c>
      <c r="I152" s="30">
        <f t="shared" si="92"/>
        <v>0</v>
      </c>
      <c r="J152" s="30">
        <f t="shared" si="92"/>
        <v>0</v>
      </c>
      <c r="K152" s="30">
        <f t="shared" si="92"/>
        <v>0</v>
      </c>
      <c r="L152" s="30">
        <f t="shared" si="92"/>
        <v>0</v>
      </c>
      <c r="M152" s="30">
        <f t="shared" si="92"/>
        <v>0</v>
      </c>
      <c r="N152" s="30">
        <f t="shared" si="92"/>
        <v>0</v>
      </c>
      <c r="O152" s="30">
        <f t="shared" si="92"/>
        <v>0</v>
      </c>
      <c r="P152" s="30">
        <f t="shared" si="92"/>
        <v>0</v>
      </c>
      <c r="Q152" s="30">
        <f t="shared" si="92"/>
        <v>0</v>
      </c>
      <c r="R152" s="30">
        <f t="shared" si="92"/>
        <v>0</v>
      </c>
      <c r="S152" s="30">
        <f t="shared" si="92"/>
        <v>0</v>
      </c>
      <c r="T152" s="30">
        <f t="shared" si="92"/>
        <v>0</v>
      </c>
      <c r="U152" s="30">
        <f t="shared" si="92"/>
        <v>0</v>
      </c>
      <c r="V152" s="30">
        <f t="shared" si="92"/>
        <v>0</v>
      </c>
      <c r="W152" s="30">
        <f t="shared" si="92"/>
        <v>0</v>
      </c>
      <c r="X152" s="30">
        <f t="shared" si="92"/>
        <v>0</v>
      </c>
      <c r="Y152" s="30">
        <f t="shared" si="92"/>
        <v>0</v>
      </c>
      <c r="Z152" s="30">
        <f t="shared" si="92"/>
        <v>0</v>
      </c>
      <c r="AA152" s="30">
        <f t="shared" si="92"/>
        <v>0</v>
      </c>
      <c r="AB152" s="30">
        <f t="shared" si="92"/>
        <v>0</v>
      </c>
      <c r="AC152" s="30">
        <f t="shared" si="92"/>
        <v>0</v>
      </c>
      <c r="AD152" s="30">
        <f t="shared" si="92"/>
        <v>0</v>
      </c>
      <c r="AE152" s="30">
        <f t="shared" si="92"/>
        <v>0</v>
      </c>
      <c r="AF152" s="30">
        <f t="shared" si="92"/>
        <v>0</v>
      </c>
      <c r="AG152" s="30">
        <f t="shared" si="92"/>
        <v>0</v>
      </c>
      <c r="AH152" s="30">
        <f t="shared" si="92"/>
        <v>0</v>
      </c>
      <c r="AI152" s="30">
        <f t="shared" si="92"/>
        <v>0</v>
      </c>
      <c r="AJ152" s="30">
        <f t="shared" si="92"/>
        <v>0</v>
      </c>
      <c r="AK152" s="30">
        <f t="shared" si="92"/>
        <v>0</v>
      </c>
      <c r="AL152" s="30">
        <f t="shared" si="92"/>
        <v>0</v>
      </c>
      <c r="AM152" s="30">
        <f t="shared" si="92"/>
        <v>0</v>
      </c>
      <c r="AN152" s="30">
        <f t="shared" si="92"/>
        <v>0</v>
      </c>
      <c r="AO152" s="30">
        <f t="shared" si="92"/>
        <v>0</v>
      </c>
      <c r="AP152" s="30">
        <f t="shared" si="92"/>
        <v>0</v>
      </c>
      <c r="AQ152" s="30">
        <f t="shared" si="92"/>
        <v>0</v>
      </c>
      <c r="AR152" s="30">
        <f t="shared" si="92"/>
        <v>0</v>
      </c>
      <c r="AS152" s="30">
        <f t="shared" si="92"/>
        <v>0</v>
      </c>
      <c r="AT152" s="30">
        <f t="shared" si="92"/>
        <v>0</v>
      </c>
      <c r="AU152" s="30">
        <f t="shared" si="92"/>
        <v>0</v>
      </c>
      <c r="AV152" s="30">
        <f t="shared" si="92"/>
        <v>0</v>
      </c>
      <c r="AW152" s="30">
        <f t="shared" si="92"/>
        <v>0</v>
      </c>
      <c r="AX152" s="30">
        <f t="shared" si="92"/>
        <v>0</v>
      </c>
      <c r="AY152" s="30">
        <f t="shared" si="92"/>
        <v>0</v>
      </c>
      <c r="AZ152" s="30">
        <f t="shared" si="92"/>
        <v>0</v>
      </c>
      <c r="BA152" s="30">
        <f t="shared" si="92"/>
        <v>0</v>
      </c>
      <c r="BB152" s="30">
        <f t="shared" si="92"/>
        <v>0</v>
      </c>
      <c r="BC152" s="30">
        <f t="shared" si="92"/>
        <v>0</v>
      </c>
      <c r="BD152" s="30">
        <f t="shared" si="92"/>
        <v>0</v>
      </c>
      <c r="BE152" s="30">
        <f t="shared" si="92"/>
        <v>0</v>
      </c>
      <c r="BF152" s="30">
        <f t="shared" si="92"/>
        <v>0</v>
      </c>
      <c r="BG152" s="30">
        <f t="shared" si="92"/>
        <v>0</v>
      </c>
      <c r="BH152" s="30">
        <f t="shared" si="92"/>
        <v>0</v>
      </c>
      <c r="BI152" s="30">
        <f t="shared" si="92"/>
        <v>0</v>
      </c>
      <c r="BJ152" s="30">
        <f t="shared" si="92"/>
        <v>0</v>
      </c>
      <c r="BK152" s="30">
        <f t="shared" si="92"/>
        <v>0</v>
      </c>
      <c r="BL152" s="30">
        <f t="shared" si="92"/>
        <v>0</v>
      </c>
      <c r="BM152" s="30">
        <f t="shared" si="92"/>
        <v>0</v>
      </c>
      <c r="BN152" s="30">
        <f t="shared" si="92"/>
        <v>0</v>
      </c>
      <c r="BO152" s="30">
        <f t="shared" si="92"/>
        <v>0</v>
      </c>
      <c r="BP152" s="30">
        <f t="shared" ref="BP152:CH155" si="93">IF(BP32=0,0,((BP14*0.5)+BO32-BP50)*BP87*BP119*BP$2)</f>
        <v>0</v>
      </c>
      <c r="BQ152" s="30">
        <f t="shared" si="93"/>
        <v>0</v>
      </c>
      <c r="BR152" s="30">
        <f t="shared" si="93"/>
        <v>0</v>
      </c>
      <c r="BS152" s="30">
        <f t="shared" si="93"/>
        <v>0</v>
      </c>
      <c r="BT152" s="30">
        <f t="shared" si="93"/>
        <v>0</v>
      </c>
      <c r="BU152" s="30">
        <f t="shared" si="93"/>
        <v>0</v>
      </c>
      <c r="BV152" s="30">
        <f t="shared" si="93"/>
        <v>0</v>
      </c>
      <c r="BW152" s="30">
        <f t="shared" si="93"/>
        <v>0</v>
      </c>
      <c r="BX152" s="30">
        <f t="shared" si="93"/>
        <v>0</v>
      </c>
      <c r="BY152" s="30">
        <f t="shared" si="93"/>
        <v>0</v>
      </c>
      <c r="BZ152" s="30">
        <f t="shared" si="93"/>
        <v>0</v>
      </c>
      <c r="CA152" s="30">
        <f t="shared" si="93"/>
        <v>0</v>
      </c>
      <c r="CB152" s="30">
        <f t="shared" si="93"/>
        <v>0</v>
      </c>
      <c r="CC152" s="30">
        <f t="shared" si="93"/>
        <v>0</v>
      </c>
      <c r="CD152" s="30">
        <f t="shared" si="93"/>
        <v>0</v>
      </c>
      <c r="CE152" s="30">
        <f t="shared" si="93"/>
        <v>0</v>
      </c>
      <c r="CF152" s="30">
        <f t="shared" si="93"/>
        <v>0</v>
      </c>
      <c r="CG152" s="30">
        <f t="shared" si="93"/>
        <v>0</v>
      </c>
      <c r="CH152" s="34">
        <f t="shared" si="93"/>
        <v>0</v>
      </c>
    </row>
    <row r="153" spans="1:86" hidden="1" x14ac:dyDescent="0.3">
      <c r="A153" s="551"/>
      <c r="B153" s="309" t="s">
        <v>145</v>
      </c>
      <c r="C153" s="30">
        <f t="shared" si="88"/>
        <v>0</v>
      </c>
      <c r="D153" s="30">
        <f t="shared" si="89"/>
        <v>0</v>
      </c>
      <c r="E153" s="30">
        <f t="shared" ref="E153:BP155" si="94">IF(E33=0,0,((E15*0.5)+D33-E51)*E88*E120*E$2)</f>
        <v>0</v>
      </c>
      <c r="F153" s="30">
        <f t="shared" si="94"/>
        <v>0</v>
      </c>
      <c r="G153" s="30">
        <f t="shared" si="94"/>
        <v>0</v>
      </c>
      <c r="H153" s="30">
        <f t="shared" si="94"/>
        <v>0</v>
      </c>
      <c r="I153" s="30">
        <f t="shared" si="94"/>
        <v>0</v>
      </c>
      <c r="J153" s="30">
        <f t="shared" si="94"/>
        <v>0</v>
      </c>
      <c r="K153" s="30">
        <f t="shared" si="94"/>
        <v>0</v>
      </c>
      <c r="L153" s="30">
        <f t="shared" si="94"/>
        <v>0</v>
      </c>
      <c r="M153" s="30">
        <f t="shared" si="94"/>
        <v>0</v>
      </c>
      <c r="N153" s="30">
        <f t="shared" si="94"/>
        <v>0</v>
      </c>
      <c r="O153" s="30">
        <f t="shared" si="94"/>
        <v>0</v>
      </c>
      <c r="P153" s="30">
        <f t="shared" si="94"/>
        <v>0</v>
      </c>
      <c r="Q153" s="30">
        <f t="shared" si="94"/>
        <v>0</v>
      </c>
      <c r="R153" s="30">
        <f t="shared" si="94"/>
        <v>0</v>
      </c>
      <c r="S153" s="30">
        <f t="shared" si="94"/>
        <v>0</v>
      </c>
      <c r="T153" s="30">
        <f t="shared" si="94"/>
        <v>0</v>
      </c>
      <c r="U153" s="30">
        <f t="shared" si="94"/>
        <v>0</v>
      </c>
      <c r="V153" s="30">
        <f t="shared" si="94"/>
        <v>0</v>
      </c>
      <c r="W153" s="30">
        <f t="shared" si="94"/>
        <v>0</v>
      </c>
      <c r="X153" s="30">
        <f t="shared" si="94"/>
        <v>0</v>
      </c>
      <c r="Y153" s="30">
        <f t="shared" si="94"/>
        <v>0</v>
      </c>
      <c r="Z153" s="30">
        <f t="shared" si="94"/>
        <v>0</v>
      </c>
      <c r="AA153" s="30">
        <f t="shared" si="94"/>
        <v>0</v>
      </c>
      <c r="AB153" s="30">
        <f t="shared" si="94"/>
        <v>0</v>
      </c>
      <c r="AC153" s="30">
        <f t="shared" si="94"/>
        <v>0</v>
      </c>
      <c r="AD153" s="30">
        <f t="shared" si="94"/>
        <v>0</v>
      </c>
      <c r="AE153" s="30">
        <f t="shared" si="94"/>
        <v>0</v>
      </c>
      <c r="AF153" s="30">
        <f t="shared" si="94"/>
        <v>0</v>
      </c>
      <c r="AG153" s="30">
        <f t="shared" si="94"/>
        <v>0</v>
      </c>
      <c r="AH153" s="30">
        <f t="shared" si="94"/>
        <v>0</v>
      </c>
      <c r="AI153" s="30">
        <f t="shared" si="94"/>
        <v>0</v>
      </c>
      <c r="AJ153" s="30">
        <f t="shared" si="94"/>
        <v>0</v>
      </c>
      <c r="AK153" s="30">
        <f t="shared" si="94"/>
        <v>0</v>
      </c>
      <c r="AL153" s="30">
        <f t="shared" si="94"/>
        <v>0</v>
      </c>
      <c r="AM153" s="30">
        <f t="shared" si="94"/>
        <v>0</v>
      </c>
      <c r="AN153" s="30">
        <f t="shared" si="94"/>
        <v>0</v>
      </c>
      <c r="AO153" s="30">
        <f t="shared" si="94"/>
        <v>0</v>
      </c>
      <c r="AP153" s="30">
        <f t="shared" si="94"/>
        <v>0</v>
      </c>
      <c r="AQ153" s="30">
        <f t="shared" si="94"/>
        <v>0</v>
      </c>
      <c r="AR153" s="30">
        <f t="shared" si="94"/>
        <v>0</v>
      </c>
      <c r="AS153" s="30">
        <f t="shared" si="94"/>
        <v>0</v>
      </c>
      <c r="AT153" s="30">
        <f t="shared" si="94"/>
        <v>0</v>
      </c>
      <c r="AU153" s="30">
        <f t="shared" si="94"/>
        <v>0</v>
      </c>
      <c r="AV153" s="30">
        <f t="shared" si="94"/>
        <v>0</v>
      </c>
      <c r="AW153" s="30">
        <f t="shared" si="94"/>
        <v>0</v>
      </c>
      <c r="AX153" s="30">
        <f t="shared" si="94"/>
        <v>0</v>
      </c>
      <c r="AY153" s="30">
        <f t="shared" si="94"/>
        <v>0</v>
      </c>
      <c r="AZ153" s="30">
        <f t="shared" si="94"/>
        <v>0</v>
      </c>
      <c r="BA153" s="30">
        <f t="shared" si="94"/>
        <v>0</v>
      </c>
      <c r="BB153" s="30">
        <f t="shared" si="94"/>
        <v>0</v>
      </c>
      <c r="BC153" s="30">
        <f t="shared" si="94"/>
        <v>0</v>
      </c>
      <c r="BD153" s="30">
        <f t="shared" si="94"/>
        <v>0</v>
      </c>
      <c r="BE153" s="30">
        <f t="shared" si="94"/>
        <v>0</v>
      </c>
      <c r="BF153" s="30">
        <f t="shared" si="94"/>
        <v>0</v>
      </c>
      <c r="BG153" s="30">
        <f t="shared" si="94"/>
        <v>0</v>
      </c>
      <c r="BH153" s="30">
        <f t="shared" si="94"/>
        <v>0</v>
      </c>
      <c r="BI153" s="30">
        <f t="shared" si="94"/>
        <v>0</v>
      </c>
      <c r="BJ153" s="30">
        <f t="shared" si="94"/>
        <v>0</v>
      </c>
      <c r="BK153" s="30">
        <f t="shared" si="94"/>
        <v>0</v>
      </c>
      <c r="BL153" s="30">
        <f t="shared" si="94"/>
        <v>0</v>
      </c>
      <c r="BM153" s="30">
        <f t="shared" si="94"/>
        <v>0</v>
      </c>
      <c r="BN153" s="30">
        <f t="shared" si="94"/>
        <v>0</v>
      </c>
      <c r="BO153" s="30">
        <f t="shared" si="94"/>
        <v>0</v>
      </c>
      <c r="BP153" s="30">
        <f t="shared" si="94"/>
        <v>0</v>
      </c>
      <c r="BQ153" s="30">
        <f t="shared" si="93"/>
        <v>0</v>
      </c>
      <c r="BR153" s="30">
        <f t="shared" si="93"/>
        <v>0</v>
      </c>
      <c r="BS153" s="30">
        <f t="shared" si="93"/>
        <v>0</v>
      </c>
      <c r="BT153" s="30">
        <f t="shared" si="93"/>
        <v>0</v>
      </c>
      <c r="BU153" s="30">
        <f t="shared" si="93"/>
        <v>0</v>
      </c>
      <c r="BV153" s="30">
        <f t="shared" si="93"/>
        <v>0</v>
      </c>
      <c r="BW153" s="30">
        <f t="shared" si="93"/>
        <v>0</v>
      </c>
      <c r="BX153" s="30">
        <f t="shared" si="93"/>
        <v>0</v>
      </c>
      <c r="BY153" s="30">
        <f t="shared" si="93"/>
        <v>0</v>
      </c>
      <c r="BZ153" s="30">
        <f t="shared" si="93"/>
        <v>0</v>
      </c>
      <c r="CA153" s="30">
        <f t="shared" si="93"/>
        <v>0</v>
      </c>
      <c r="CB153" s="30">
        <f t="shared" si="93"/>
        <v>0</v>
      </c>
      <c r="CC153" s="30">
        <f t="shared" si="93"/>
        <v>0</v>
      </c>
      <c r="CD153" s="30">
        <f t="shared" si="93"/>
        <v>0</v>
      </c>
      <c r="CE153" s="30">
        <f t="shared" si="93"/>
        <v>0</v>
      </c>
      <c r="CF153" s="30">
        <f t="shared" si="93"/>
        <v>0</v>
      </c>
      <c r="CG153" s="30">
        <f t="shared" si="93"/>
        <v>0</v>
      </c>
      <c r="CH153" s="34">
        <f t="shared" si="93"/>
        <v>0</v>
      </c>
    </row>
    <row r="154" spans="1:86" ht="15.75" hidden="1" customHeight="1" x14ac:dyDescent="0.3">
      <c r="A154" s="551"/>
      <c r="B154" s="309" t="s">
        <v>67</v>
      </c>
      <c r="C154" s="30">
        <f t="shared" si="88"/>
        <v>0</v>
      </c>
      <c r="D154" s="30">
        <f t="shared" si="89"/>
        <v>0</v>
      </c>
      <c r="E154" s="30">
        <f t="shared" si="94"/>
        <v>0</v>
      </c>
      <c r="F154" s="30">
        <f t="shared" si="94"/>
        <v>0</v>
      </c>
      <c r="G154" s="30">
        <f t="shared" si="94"/>
        <v>0</v>
      </c>
      <c r="H154" s="30">
        <f t="shared" si="94"/>
        <v>0</v>
      </c>
      <c r="I154" s="30">
        <f t="shared" si="94"/>
        <v>0</v>
      </c>
      <c r="J154" s="30">
        <f t="shared" si="94"/>
        <v>0</v>
      </c>
      <c r="K154" s="30">
        <f t="shared" si="94"/>
        <v>0</v>
      </c>
      <c r="L154" s="30">
        <f t="shared" si="94"/>
        <v>0</v>
      </c>
      <c r="M154" s="30">
        <f t="shared" si="94"/>
        <v>0</v>
      </c>
      <c r="N154" s="30">
        <f t="shared" si="94"/>
        <v>0</v>
      </c>
      <c r="O154" s="30">
        <f t="shared" si="94"/>
        <v>0</v>
      </c>
      <c r="P154" s="30">
        <f t="shared" si="94"/>
        <v>0</v>
      </c>
      <c r="Q154" s="30">
        <f t="shared" si="94"/>
        <v>0</v>
      </c>
      <c r="R154" s="30">
        <f t="shared" si="94"/>
        <v>0</v>
      </c>
      <c r="S154" s="30">
        <f t="shared" si="94"/>
        <v>0</v>
      </c>
      <c r="T154" s="30">
        <f t="shared" si="94"/>
        <v>0</v>
      </c>
      <c r="U154" s="30">
        <f t="shared" si="94"/>
        <v>0</v>
      </c>
      <c r="V154" s="30">
        <f t="shared" si="94"/>
        <v>0</v>
      </c>
      <c r="W154" s="30">
        <f t="shared" si="94"/>
        <v>0</v>
      </c>
      <c r="X154" s="30">
        <f t="shared" si="94"/>
        <v>0</v>
      </c>
      <c r="Y154" s="30">
        <f t="shared" si="94"/>
        <v>0</v>
      </c>
      <c r="Z154" s="30">
        <f t="shared" si="94"/>
        <v>0</v>
      </c>
      <c r="AA154" s="30">
        <f t="shared" si="94"/>
        <v>0</v>
      </c>
      <c r="AB154" s="30">
        <f t="shared" si="94"/>
        <v>0</v>
      </c>
      <c r="AC154" s="30">
        <f t="shared" si="94"/>
        <v>0</v>
      </c>
      <c r="AD154" s="30">
        <f t="shared" si="94"/>
        <v>0</v>
      </c>
      <c r="AE154" s="30">
        <f t="shared" si="94"/>
        <v>0</v>
      </c>
      <c r="AF154" s="30">
        <f t="shared" si="94"/>
        <v>0</v>
      </c>
      <c r="AG154" s="30">
        <f t="shared" si="94"/>
        <v>0</v>
      </c>
      <c r="AH154" s="30">
        <f t="shared" si="94"/>
        <v>0</v>
      </c>
      <c r="AI154" s="30">
        <f t="shared" si="94"/>
        <v>0</v>
      </c>
      <c r="AJ154" s="30">
        <f t="shared" si="94"/>
        <v>0</v>
      </c>
      <c r="AK154" s="30">
        <f t="shared" si="94"/>
        <v>0</v>
      </c>
      <c r="AL154" s="30">
        <f t="shared" si="94"/>
        <v>0</v>
      </c>
      <c r="AM154" s="30">
        <f t="shared" si="94"/>
        <v>0</v>
      </c>
      <c r="AN154" s="30">
        <f t="shared" si="94"/>
        <v>0</v>
      </c>
      <c r="AO154" s="30">
        <f t="shared" si="94"/>
        <v>0</v>
      </c>
      <c r="AP154" s="30">
        <f t="shared" si="94"/>
        <v>0</v>
      </c>
      <c r="AQ154" s="30">
        <f t="shared" si="94"/>
        <v>0</v>
      </c>
      <c r="AR154" s="30">
        <f t="shared" si="94"/>
        <v>0</v>
      </c>
      <c r="AS154" s="30">
        <f t="shared" si="94"/>
        <v>0</v>
      </c>
      <c r="AT154" s="30">
        <f t="shared" si="94"/>
        <v>0</v>
      </c>
      <c r="AU154" s="30">
        <f t="shared" si="94"/>
        <v>0</v>
      </c>
      <c r="AV154" s="30">
        <f t="shared" si="94"/>
        <v>0</v>
      </c>
      <c r="AW154" s="30">
        <f t="shared" si="94"/>
        <v>0</v>
      </c>
      <c r="AX154" s="30">
        <f t="shared" si="94"/>
        <v>0</v>
      </c>
      <c r="AY154" s="30">
        <f t="shared" si="94"/>
        <v>0</v>
      </c>
      <c r="AZ154" s="30">
        <f t="shared" si="94"/>
        <v>0</v>
      </c>
      <c r="BA154" s="30">
        <f t="shared" si="94"/>
        <v>0</v>
      </c>
      <c r="BB154" s="30">
        <f t="shared" si="94"/>
        <v>0</v>
      </c>
      <c r="BC154" s="30">
        <f t="shared" si="94"/>
        <v>0</v>
      </c>
      <c r="BD154" s="30">
        <f t="shared" si="94"/>
        <v>0</v>
      </c>
      <c r="BE154" s="30">
        <f t="shared" si="94"/>
        <v>0</v>
      </c>
      <c r="BF154" s="30">
        <f t="shared" si="94"/>
        <v>0</v>
      </c>
      <c r="BG154" s="30">
        <f t="shared" si="94"/>
        <v>0</v>
      </c>
      <c r="BH154" s="30">
        <f t="shared" si="94"/>
        <v>0</v>
      </c>
      <c r="BI154" s="30">
        <f t="shared" si="94"/>
        <v>0</v>
      </c>
      <c r="BJ154" s="30">
        <f t="shared" si="94"/>
        <v>0</v>
      </c>
      <c r="BK154" s="30">
        <f t="shared" si="94"/>
        <v>0</v>
      </c>
      <c r="BL154" s="30">
        <f t="shared" si="94"/>
        <v>0</v>
      </c>
      <c r="BM154" s="30">
        <f t="shared" si="94"/>
        <v>0</v>
      </c>
      <c r="BN154" s="30">
        <f t="shared" si="94"/>
        <v>0</v>
      </c>
      <c r="BO154" s="30">
        <f t="shared" si="94"/>
        <v>0</v>
      </c>
      <c r="BP154" s="30">
        <f t="shared" si="94"/>
        <v>0</v>
      </c>
      <c r="BQ154" s="30">
        <f t="shared" si="93"/>
        <v>0</v>
      </c>
      <c r="BR154" s="30">
        <f t="shared" si="93"/>
        <v>0</v>
      </c>
      <c r="BS154" s="30">
        <f t="shared" si="93"/>
        <v>0</v>
      </c>
      <c r="BT154" s="30">
        <f t="shared" si="93"/>
        <v>0</v>
      </c>
      <c r="BU154" s="30">
        <f t="shared" si="93"/>
        <v>0</v>
      </c>
      <c r="BV154" s="30">
        <f t="shared" si="93"/>
        <v>0</v>
      </c>
      <c r="BW154" s="30">
        <f t="shared" si="93"/>
        <v>0</v>
      </c>
      <c r="BX154" s="30">
        <f t="shared" si="93"/>
        <v>0</v>
      </c>
      <c r="BY154" s="30">
        <f t="shared" si="93"/>
        <v>0</v>
      </c>
      <c r="BZ154" s="30">
        <f t="shared" si="93"/>
        <v>0</v>
      </c>
      <c r="CA154" s="30">
        <f t="shared" si="93"/>
        <v>0</v>
      </c>
      <c r="CB154" s="30">
        <f t="shared" si="93"/>
        <v>0</v>
      </c>
      <c r="CC154" s="30">
        <f t="shared" si="93"/>
        <v>0</v>
      </c>
      <c r="CD154" s="30">
        <f t="shared" si="93"/>
        <v>0</v>
      </c>
      <c r="CE154" s="30">
        <f t="shared" si="93"/>
        <v>0</v>
      </c>
      <c r="CF154" s="30">
        <f t="shared" si="93"/>
        <v>0</v>
      </c>
      <c r="CG154" s="30">
        <f t="shared" si="93"/>
        <v>0</v>
      </c>
      <c r="CH154" s="34">
        <f t="shared" si="93"/>
        <v>0</v>
      </c>
    </row>
    <row r="155" spans="1:86" ht="15.75" hidden="1" customHeight="1" x14ac:dyDescent="0.3">
      <c r="A155" s="551"/>
      <c r="B155" s="309" t="s">
        <v>68</v>
      </c>
      <c r="C155" s="30">
        <f t="shared" si="88"/>
        <v>0</v>
      </c>
      <c r="D155" s="30">
        <f t="shared" si="89"/>
        <v>0</v>
      </c>
      <c r="E155" s="30">
        <f t="shared" si="94"/>
        <v>0</v>
      </c>
      <c r="F155" s="30">
        <f t="shared" si="94"/>
        <v>0</v>
      </c>
      <c r="G155" s="30">
        <f t="shared" si="94"/>
        <v>0</v>
      </c>
      <c r="H155" s="30">
        <f t="shared" si="94"/>
        <v>0</v>
      </c>
      <c r="I155" s="30">
        <f t="shared" si="94"/>
        <v>0</v>
      </c>
      <c r="J155" s="30">
        <f t="shared" si="94"/>
        <v>0</v>
      </c>
      <c r="K155" s="30">
        <f t="shared" si="94"/>
        <v>0</v>
      </c>
      <c r="L155" s="30">
        <f t="shared" si="94"/>
        <v>0</v>
      </c>
      <c r="M155" s="30">
        <f t="shared" si="94"/>
        <v>0</v>
      </c>
      <c r="N155" s="30">
        <f t="shared" si="94"/>
        <v>0</v>
      </c>
      <c r="O155" s="30">
        <f t="shared" si="94"/>
        <v>0</v>
      </c>
      <c r="P155" s="30">
        <f t="shared" si="94"/>
        <v>0</v>
      </c>
      <c r="Q155" s="30">
        <f t="shared" si="94"/>
        <v>0</v>
      </c>
      <c r="R155" s="30">
        <f t="shared" si="94"/>
        <v>0</v>
      </c>
      <c r="S155" s="30">
        <f t="shared" si="94"/>
        <v>0</v>
      </c>
      <c r="T155" s="30">
        <f t="shared" si="94"/>
        <v>0</v>
      </c>
      <c r="U155" s="30">
        <f t="shared" si="94"/>
        <v>0</v>
      </c>
      <c r="V155" s="30">
        <f t="shared" si="94"/>
        <v>0</v>
      </c>
      <c r="W155" s="30">
        <f t="shared" si="94"/>
        <v>0</v>
      </c>
      <c r="X155" s="30">
        <f t="shared" si="94"/>
        <v>0</v>
      </c>
      <c r="Y155" s="30">
        <f t="shared" si="94"/>
        <v>0</v>
      </c>
      <c r="Z155" s="30">
        <f t="shared" si="94"/>
        <v>0</v>
      </c>
      <c r="AA155" s="30">
        <f t="shared" si="94"/>
        <v>0</v>
      </c>
      <c r="AB155" s="30">
        <f t="shared" si="94"/>
        <v>0</v>
      </c>
      <c r="AC155" s="30">
        <f t="shared" si="94"/>
        <v>0</v>
      </c>
      <c r="AD155" s="30">
        <f t="shared" si="94"/>
        <v>0</v>
      </c>
      <c r="AE155" s="30">
        <f t="shared" si="94"/>
        <v>0</v>
      </c>
      <c r="AF155" s="30">
        <f t="shared" si="94"/>
        <v>0</v>
      </c>
      <c r="AG155" s="30">
        <f t="shared" si="94"/>
        <v>0</v>
      </c>
      <c r="AH155" s="30">
        <f t="shared" si="94"/>
        <v>0</v>
      </c>
      <c r="AI155" s="30">
        <f t="shared" si="94"/>
        <v>0</v>
      </c>
      <c r="AJ155" s="30">
        <f t="shared" si="94"/>
        <v>0</v>
      </c>
      <c r="AK155" s="30">
        <f t="shared" si="94"/>
        <v>0</v>
      </c>
      <c r="AL155" s="30">
        <f t="shared" si="94"/>
        <v>0</v>
      </c>
      <c r="AM155" s="30">
        <f t="shared" si="94"/>
        <v>0</v>
      </c>
      <c r="AN155" s="30">
        <f t="shared" si="94"/>
        <v>0</v>
      </c>
      <c r="AO155" s="30">
        <f t="shared" si="94"/>
        <v>0</v>
      </c>
      <c r="AP155" s="30">
        <f t="shared" si="94"/>
        <v>0</v>
      </c>
      <c r="AQ155" s="30">
        <f t="shared" si="94"/>
        <v>0</v>
      </c>
      <c r="AR155" s="30">
        <f t="shared" si="94"/>
        <v>0</v>
      </c>
      <c r="AS155" s="30">
        <f t="shared" si="94"/>
        <v>0</v>
      </c>
      <c r="AT155" s="30">
        <f t="shared" si="94"/>
        <v>0</v>
      </c>
      <c r="AU155" s="30">
        <f t="shared" si="94"/>
        <v>0</v>
      </c>
      <c r="AV155" s="30">
        <f t="shared" si="94"/>
        <v>0</v>
      </c>
      <c r="AW155" s="30">
        <f t="shared" si="94"/>
        <v>0</v>
      </c>
      <c r="AX155" s="30">
        <f t="shared" si="94"/>
        <v>0</v>
      </c>
      <c r="AY155" s="30">
        <f t="shared" si="94"/>
        <v>0</v>
      </c>
      <c r="AZ155" s="30">
        <f t="shared" si="94"/>
        <v>0</v>
      </c>
      <c r="BA155" s="30">
        <f t="shared" si="94"/>
        <v>0</v>
      </c>
      <c r="BB155" s="30">
        <f t="shared" si="94"/>
        <v>0</v>
      </c>
      <c r="BC155" s="30">
        <f t="shared" si="94"/>
        <v>0</v>
      </c>
      <c r="BD155" s="30">
        <f t="shared" si="94"/>
        <v>0</v>
      </c>
      <c r="BE155" s="30">
        <f t="shared" si="94"/>
        <v>0</v>
      </c>
      <c r="BF155" s="30">
        <f t="shared" si="94"/>
        <v>0</v>
      </c>
      <c r="BG155" s="30">
        <f t="shared" si="94"/>
        <v>0</v>
      </c>
      <c r="BH155" s="30">
        <f t="shared" si="94"/>
        <v>0</v>
      </c>
      <c r="BI155" s="30">
        <f t="shared" si="94"/>
        <v>0</v>
      </c>
      <c r="BJ155" s="30">
        <f t="shared" si="94"/>
        <v>0</v>
      </c>
      <c r="BK155" s="30">
        <f t="shared" si="94"/>
        <v>0</v>
      </c>
      <c r="BL155" s="30">
        <f t="shared" si="94"/>
        <v>0</v>
      </c>
      <c r="BM155" s="30">
        <f t="shared" si="94"/>
        <v>0</v>
      </c>
      <c r="BN155" s="30">
        <f t="shared" si="94"/>
        <v>0</v>
      </c>
      <c r="BO155" s="30">
        <f t="shared" si="94"/>
        <v>0</v>
      </c>
      <c r="BP155" s="30">
        <f t="shared" si="94"/>
        <v>0</v>
      </c>
      <c r="BQ155" s="30">
        <f t="shared" si="93"/>
        <v>0</v>
      </c>
      <c r="BR155" s="30">
        <f t="shared" si="93"/>
        <v>0</v>
      </c>
      <c r="BS155" s="30">
        <f t="shared" si="93"/>
        <v>0</v>
      </c>
      <c r="BT155" s="30">
        <f t="shared" si="93"/>
        <v>0</v>
      </c>
      <c r="BU155" s="30">
        <f t="shared" si="93"/>
        <v>0</v>
      </c>
      <c r="BV155" s="30">
        <f t="shared" si="93"/>
        <v>0</v>
      </c>
      <c r="BW155" s="30">
        <f t="shared" si="93"/>
        <v>0</v>
      </c>
      <c r="BX155" s="30">
        <f t="shared" si="93"/>
        <v>0</v>
      </c>
      <c r="BY155" s="30">
        <f t="shared" si="93"/>
        <v>0</v>
      </c>
      <c r="BZ155" s="30">
        <f t="shared" si="93"/>
        <v>0</v>
      </c>
      <c r="CA155" s="30">
        <f t="shared" si="93"/>
        <v>0</v>
      </c>
      <c r="CB155" s="30">
        <f t="shared" si="93"/>
        <v>0</v>
      </c>
      <c r="CC155" s="30">
        <f t="shared" si="93"/>
        <v>0</v>
      </c>
      <c r="CD155" s="30">
        <f t="shared" si="93"/>
        <v>0</v>
      </c>
      <c r="CE155" s="30">
        <f t="shared" si="93"/>
        <v>0</v>
      </c>
      <c r="CF155" s="30">
        <f t="shared" si="93"/>
        <v>0</v>
      </c>
      <c r="CG155" s="30">
        <f t="shared" si="93"/>
        <v>0</v>
      </c>
      <c r="CH155" s="34">
        <f t="shared" si="93"/>
        <v>0</v>
      </c>
    </row>
    <row r="156" spans="1:86" ht="15.75" hidden="1" customHeight="1" x14ac:dyDescent="0.3">
      <c r="A156" s="551"/>
      <c r="B156" s="1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12"/>
    </row>
    <row r="157" spans="1:86" ht="15.75" hidden="1" customHeight="1" x14ac:dyDescent="0.3">
      <c r="A157" s="551"/>
      <c r="B157" s="301" t="s">
        <v>149</v>
      </c>
      <c r="C157" s="30">
        <f>SUM(C143:C156)</f>
        <v>0</v>
      </c>
      <c r="D157" s="30">
        <f>SUM(D143:D156)</f>
        <v>0</v>
      </c>
      <c r="E157" s="30">
        <f t="shared" ref="E157:BP157" si="95">SUM(E143:E156)</f>
        <v>0</v>
      </c>
      <c r="F157" s="30">
        <f t="shared" si="95"/>
        <v>0</v>
      </c>
      <c r="G157" s="30">
        <f t="shared" si="95"/>
        <v>0</v>
      </c>
      <c r="H157" s="30">
        <f t="shared" si="95"/>
        <v>0</v>
      </c>
      <c r="I157" s="30">
        <f t="shared" si="95"/>
        <v>0</v>
      </c>
      <c r="J157" s="30">
        <f t="shared" si="95"/>
        <v>0</v>
      </c>
      <c r="K157" s="30">
        <f t="shared" si="95"/>
        <v>0</v>
      </c>
      <c r="L157" s="30">
        <f t="shared" si="95"/>
        <v>0</v>
      </c>
      <c r="M157" s="30">
        <f t="shared" si="95"/>
        <v>95.191188764457593</v>
      </c>
      <c r="N157" s="30">
        <f t="shared" si="95"/>
        <v>183.15417003323009</v>
      </c>
      <c r="O157" s="30">
        <f t="shared" si="95"/>
        <v>213.75454562541927</v>
      </c>
      <c r="P157" s="30">
        <f t="shared" si="95"/>
        <v>166.46467420214307</v>
      </c>
      <c r="Q157" s="30">
        <f t="shared" si="95"/>
        <v>185.05773038931832</v>
      </c>
      <c r="R157" s="30">
        <f t="shared" si="95"/>
        <v>189.15240964371355</v>
      </c>
      <c r="S157" s="30">
        <f t="shared" si="95"/>
        <v>243.22291534464054</v>
      </c>
      <c r="T157" s="30">
        <f t="shared" si="95"/>
        <v>338.90957836741393</v>
      </c>
      <c r="U157" s="30">
        <f t="shared" si="95"/>
        <v>417.78051321824756</v>
      </c>
      <c r="V157" s="30">
        <f t="shared" si="95"/>
        <v>341.2040388077092</v>
      </c>
      <c r="W157" s="30">
        <f t="shared" si="95"/>
        <v>343.44688780252881</v>
      </c>
      <c r="X157" s="30">
        <f t="shared" si="95"/>
        <v>236.76377226962205</v>
      </c>
      <c r="Y157" s="30">
        <f t="shared" si="95"/>
        <v>190.38237752891519</v>
      </c>
      <c r="Z157" s="30">
        <f t="shared" si="95"/>
        <v>183.15417003323009</v>
      </c>
      <c r="AA157" s="30">
        <f t="shared" si="95"/>
        <v>213.75454562541927</v>
      </c>
      <c r="AB157" s="30">
        <f t="shared" si="95"/>
        <v>166.46467420214307</v>
      </c>
      <c r="AC157" s="30">
        <f t="shared" si="95"/>
        <v>185.05773038931832</v>
      </c>
      <c r="AD157" s="30">
        <f t="shared" si="95"/>
        <v>189.15240964371355</v>
      </c>
      <c r="AE157" s="30">
        <f t="shared" si="95"/>
        <v>243.22291534464054</v>
      </c>
      <c r="AF157" s="30">
        <f t="shared" si="95"/>
        <v>338.90957836741393</v>
      </c>
      <c r="AG157" s="30">
        <f t="shared" si="95"/>
        <v>417.78051321824756</v>
      </c>
      <c r="AH157" s="30">
        <f t="shared" si="95"/>
        <v>341.2040388077092</v>
      </c>
      <c r="AI157" s="30">
        <f t="shared" si="95"/>
        <v>343.44688780252881</v>
      </c>
      <c r="AJ157" s="30">
        <f t="shared" si="95"/>
        <v>236.76377226962205</v>
      </c>
      <c r="AK157" s="30">
        <f t="shared" si="95"/>
        <v>190.38237752891519</v>
      </c>
      <c r="AL157" s="30">
        <f t="shared" si="95"/>
        <v>183.15417003323009</v>
      </c>
      <c r="AM157" s="30">
        <f t="shared" si="95"/>
        <v>213.75454562541927</v>
      </c>
      <c r="AN157" s="30">
        <f t="shared" si="95"/>
        <v>166.46467420214307</v>
      </c>
      <c r="AO157" s="30">
        <f t="shared" si="95"/>
        <v>185.05773038931832</v>
      </c>
      <c r="AP157" s="30">
        <f t="shared" si="95"/>
        <v>189.15240964371355</v>
      </c>
      <c r="AQ157" s="30">
        <f t="shared" si="95"/>
        <v>243.22291534464054</v>
      </c>
      <c r="AR157" s="30">
        <f t="shared" si="95"/>
        <v>338.90957836741393</v>
      </c>
      <c r="AS157" s="30">
        <f t="shared" si="95"/>
        <v>417.78051321824756</v>
      </c>
      <c r="AT157" s="30">
        <f t="shared" si="95"/>
        <v>341.2040388077092</v>
      </c>
      <c r="AU157" s="30">
        <f t="shared" si="95"/>
        <v>343.44688780252881</v>
      </c>
      <c r="AV157" s="30">
        <f t="shared" si="95"/>
        <v>236.76377226962205</v>
      </c>
      <c r="AW157" s="30">
        <f t="shared" si="95"/>
        <v>190.38237752891519</v>
      </c>
      <c r="AX157" s="30">
        <f t="shared" si="95"/>
        <v>183.15417003323009</v>
      </c>
      <c r="AY157" s="30">
        <f t="shared" si="95"/>
        <v>213.75454562541927</v>
      </c>
      <c r="AZ157" s="30">
        <f t="shared" si="95"/>
        <v>166.46467420214307</v>
      </c>
      <c r="BA157" s="30">
        <f t="shared" si="95"/>
        <v>185.05773038931832</v>
      </c>
      <c r="BB157" s="30">
        <f t="shared" si="95"/>
        <v>189.15240964371355</v>
      </c>
      <c r="BC157" s="30">
        <f t="shared" si="95"/>
        <v>243.22291534464054</v>
      </c>
      <c r="BD157" s="30">
        <f t="shared" si="95"/>
        <v>338.90957836741393</v>
      </c>
      <c r="BE157" s="30">
        <f t="shared" si="95"/>
        <v>417.78051321824756</v>
      </c>
      <c r="BF157" s="30">
        <f t="shared" si="95"/>
        <v>341.2040388077092</v>
      </c>
      <c r="BG157" s="30">
        <f t="shared" si="95"/>
        <v>343.44688780252881</v>
      </c>
      <c r="BH157" s="30">
        <f t="shared" si="95"/>
        <v>236.76377226962205</v>
      </c>
      <c r="BI157" s="30">
        <f t="shared" si="95"/>
        <v>190.38237752891519</v>
      </c>
      <c r="BJ157" s="30">
        <f t="shared" si="95"/>
        <v>183.15417003323009</v>
      </c>
      <c r="BK157" s="30">
        <f t="shared" si="95"/>
        <v>213.75454562541927</v>
      </c>
      <c r="BL157" s="30">
        <f t="shared" si="95"/>
        <v>166.46467420214307</v>
      </c>
      <c r="BM157" s="30">
        <f t="shared" si="95"/>
        <v>185.05773038931832</v>
      </c>
      <c r="BN157" s="30">
        <f t="shared" si="95"/>
        <v>189.15240964371355</v>
      </c>
      <c r="BO157" s="30">
        <f t="shared" si="95"/>
        <v>243.22291534464054</v>
      </c>
      <c r="BP157" s="30">
        <f t="shared" si="95"/>
        <v>338.90957836741393</v>
      </c>
      <c r="BQ157" s="30">
        <f t="shared" ref="BQ157:CH157" si="96">SUM(BQ143:BQ156)</f>
        <v>417.78051321824756</v>
      </c>
      <c r="BR157" s="30">
        <f t="shared" si="96"/>
        <v>341.2040388077092</v>
      </c>
      <c r="BS157" s="30">
        <f t="shared" si="96"/>
        <v>343.44688780252881</v>
      </c>
      <c r="BT157" s="30">
        <f t="shared" si="96"/>
        <v>236.76377226962205</v>
      </c>
      <c r="BU157" s="30">
        <f t="shared" si="96"/>
        <v>190.38237752891519</v>
      </c>
      <c r="BV157" s="30">
        <f t="shared" si="96"/>
        <v>183.15417003323009</v>
      </c>
      <c r="BW157" s="30">
        <f t="shared" si="96"/>
        <v>213.75454562541927</v>
      </c>
      <c r="BX157" s="30">
        <f t="shared" si="96"/>
        <v>166.46467420214307</v>
      </c>
      <c r="BY157" s="30">
        <f t="shared" si="96"/>
        <v>185.05773038931832</v>
      </c>
      <c r="BZ157" s="30">
        <f t="shared" si="96"/>
        <v>189.15240964371355</v>
      </c>
      <c r="CA157" s="30">
        <f t="shared" si="96"/>
        <v>243.22291534464054</v>
      </c>
      <c r="CB157" s="30">
        <f t="shared" si="96"/>
        <v>338.90957836741393</v>
      </c>
      <c r="CC157" s="30">
        <f t="shared" si="96"/>
        <v>417.78051321824756</v>
      </c>
      <c r="CD157" s="30">
        <f t="shared" si="96"/>
        <v>341.2040388077092</v>
      </c>
      <c r="CE157" s="30">
        <f t="shared" si="96"/>
        <v>343.44688780252881</v>
      </c>
      <c r="CF157" s="30">
        <f t="shared" si="96"/>
        <v>236.76377226962205</v>
      </c>
      <c r="CG157" s="30">
        <f t="shared" si="96"/>
        <v>190.38237752891519</v>
      </c>
      <c r="CH157" s="34">
        <f t="shared" si="96"/>
        <v>183.15417003323009</v>
      </c>
    </row>
    <row r="158" spans="1:86" ht="16.5" hidden="1" customHeight="1" thickBot="1" x14ac:dyDescent="0.35">
      <c r="A158" s="552"/>
      <c r="B158" s="162" t="s">
        <v>150</v>
      </c>
      <c r="C158" s="31">
        <f>C157</f>
        <v>0</v>
      </c>
      <c r="D158" s="31">
        <f>C158+D157</f>
        <v>0</v>
      </c>
      <c r="E158" s="31">
        <f t="shared" ref="E158:BP158" si="97">D158+E157</f>
        <v>0</v>
      </c>
      <c r="F158" s="31">
        <f t="shared" si="97"/>
        <v>0</v>
      </c>
      <c r="G158" s="31">
        <f t="shared" si="97"/>
        <v>0</v>
      </c>
      <c r="H158" s="31">
        <f t="shared" si="97"/>
        <v>0</v>
      </c>
      <c r="I158" s="31">
        <f t="shared" si="97"/>
        <v>0</v>
      </c>
      <c r="J158" s="31">
        <f t="shared" si="97"/>
        <v>0</v>
      </c>
      <c r="K158" s="31">
        <f t="shared" si="97"/>
        <v>0</v>
      </c>
      <c r="L158" s="31">
        <f t="shared" si="97"/>
        <v>0</v>
      </c>
      <c r="M158" s="31">
        <f t="shared" si="97"/>
        <v>95.191188764457593</v>
      </c>
      <c r="N158" s="31">
        <f t="shared" si="97"/>
        <v>278.34535879768771</v>
      </c>
      <c r="O158" s="31">
        <f t="shared" si="97"/>
        <v>492.09990442310698</v>
      </c>
      <c r="P158" s="31">
        <f t="shared" si="97"/>
        <v>658.56457862525008</v>
      </c>
      <c r="Q158" s="31">
        <f t="shared" si="97"/>
        <v>843.62230901456837</v>
      </c>
      <c r="R158" s="31">
        <f t="shared" si="97"/>
        <v>1032.7747186582819</v>
      </c>
      <c r="S158" s="31">
        <f t="shared" si="97"/>
        <v>1275.9976340029225</v>
      </c>
      <c r="T158" s="31">
        <f t="shared" si="97"/>
        <v>1614.9072123703363</v>
      </c>
      <c r="U158" s="31">
        <f t="shared" si="97"/>
        <v>2032.6877255885838</v>
      </c>
      <c r="V158" s="31">
        <f t="shared" si="97"/>
        <v>2373.8917643962932</v>
      </c>
      <c r="W158" s="31">
        <f t="shared" si="97"/>
        <v>2717.3386521988218</v>
      </c>
      <c r="X158" s="31">
        <f t="shared" si="97"/>
        <v>2954.102424468444</v>
      </c>
      <c r="Y158" s="31">
        <f t="shared" si="97"/>
        <v>3144.4848019973592</v>
      </c>
      <c r="Z158" s="31">
        <f t="shared" si="97"/>
        <v>3327.6389720305892</v>
      </c>
      <c r="AA158" s="31">
        <f t="shared" si="97"/>
        <v>3541.3935176560085</v>
      </c>
      <c r="AB158" s="31">
        <f t="shared" si="97"/>
        <v>3707.8581918581517</v>
      </c>
      <c r="AC158" s="31">
        <f t="shared" si="97"/>
        <v>3892.91592224747</v>
      </c>
      <c r="AD158" s="31">
        <f t="shared" si="97"/>
        <v>4082.0683318911833</v>
      </c>
      <c r="AE158" s="31">
        <f t="shared" si="97"/>
        <v>4325.2912472358239</v>
      </c>
      <c r="AF158" s="31">
        <f t="shared" si="97"/>
        <v>4664.2008256032377</v>
      </c>
      <c r="AG158" s="31">
        <f t="shared" si="97"/>
        <v>5081.9813388214852</v>
      </c>
      <c r="AH158" s="31">
        <f t="shared" si="97"/>
        <v>5423.1853776291946</v>
      </c>
      <c r="AI158" s="31">
        <f t="shared" si="97"/>
        <v>5766.6322654317237</v>
      </c>
      <c r="AJ158" s="31">
        <f t="shared" si="97"/>
        <v>6003.3960377013454</v>
      </c>
      <c r="AK158" s="31">
        <f t="shared" si="97"/>
        <v>6193.7784152302611</v>
      </c>
      <c r="AL158" s="31">
        <f t="shared" si="97"/>
        <v>6376.9325852634911</v>
      </c>
      <c r="AM158" s="31">
        <f t="shared" si="97"/>
        <v>6590.6871308889104</v>
      </c>
      <c r="AN158" s="31">
        <f t="shared" si="97"/>
        <v>6757.1518050910536</v>
      </c>
      <c r="AO158" s="31">
        <f t="shared" si="97"/>
        <v>6942.2095354803723</v>
      </c>
      <c r="AP158" s="31">
        <f t="shared" si="97"/>
        <v>7131.3619451240857</v>
      </c>
      <c r="AQ158" s="31">
        <f t="shared" si="97"/>
        <v>7374.5848604687262</v>
      </c>
      <c r="AR158" s="31">
        <f t="shared" si="97"/>
        <v>7713.49443883614</v>
      </c>
      <c r="AS158" s="31">
        <f t="shared" si="97"/>
        <v>8131.2749520543875</v>
      </c>
      <c r="AT158" s="31">
        <f t="shared" si="97"/>
        <v>8472.4789908620969</v>
      </c>
      <c r="AU158" s="31">
        <f t="shared" si="97"/>
        <v>8815.925878664626</v>
      </c>
      <c r="AV158" s="31">
        <f t="shared" si="97"/>
        <v>9052.6896509342478</v>
      </c>
      <c r="AW158" s="31">
        <f t="shared" si="97"/>
        <v>9243.0720284631625</v>
      </c>
      <c r="AX158" s="31">
        <f t="shared" si="97"/>
        <v>9426.2261984963934</v>
      </c>
      <c r="AY158" s="31">
        <f t="shared" si="97"/>
        <v>9639.9807441218127</v>
      </c>
      <c r="AZ158" s="31">
        <f t="shared" si="97"/>
        <v>9806.4454183239559</v>
      </c>
      <c r="BA158" s="31">
        <f t="shared" si="97"/>
        <v>9991.5031487132746</v>
      </c>
      <c r="BB158" s="31">
        <f t="shared" si="97"/>
        <v>10180.655558356988</v>
      </c>
      <c r="BC158" s="31">
        <f t="shared" si="97"/>
        <v>10423.878473701629</v>
      </c>
      <c r="BD158" s="31">
        <f t="shared" si="97"/>
        <v>10762.788052069043</v>
      </c>
      <c r="BE158" s="31">
        <f t="shared" si="97"/>
        <v>11180.568565287291</v>
      </c>
      <c r="BF158" s="31">
        <f t="shared" si="97"/>
        <v>11521.772604095</v>
      </c>
      <c r="BG158" s="31">
        <f t="shared" si="97"/>
        <v>11865.219491897529</v>
      </c>
      <c r="BH158" s="31">
        <f t="shared" si="97"/>
        <v>12101.983264167151</v>
      </c>
      <c r="BI158" s="31">
        <f t="shared" si="97"/>
        <v>12292.365641696066</v>
      </c>
      <c r="BJ158" s="31">
        <f t="shared" si="97"/>
        <v>12475.519811729297</v>
      </c>
      <c r="BK158" s="31">
        <f t="shared" si="97"/>
        <v>12689.274357354716</v>
      </c>
      <c r="BL158" s="31">
        <f t="shared" si="97"/>
        <v>12855.739031556859</v>
      </c>
      <c r="BM158" s="31">
        <f t="shared" si="97"/>
        <v>13040.796761946178</v>
      </c>
      <c r="BN158" s="31">
        <f t="shared" si="97"/>
        <v>13229.949171589891</v>
      </c>
      <c r="BO158" s="31">
        <f t="shared" si="97"/>
        <v>13473.172086934532</v>
      </c>
      <c r="BP158" s="31">
        <f t="shared" si="97"/>
        <v>13812.081665301946</v>
      </c>
      <c r="BQ158" s="31">
        <f t="shared" ref="BQ158:CH158" si="98">BP158+BQ157</f>
        <v>14229.862178520194</v>
      </c>
      <c r="BR158" s="31">
        <f t="shared" si="98"/>
        <v>14571.066217327903</v>
      </c>
      <c r="BS158" s="31">
        <f t="shared" si="98"/>
        <v>14914.513105130432</v>
      </c>
      <c r="BT158" s="31">
        <f t="shared" si="98"/>
        <v>15151.276877400054</v>
      </c>
      <c r="BU158" s="31">
        <f t="shared" si="98"/>
        <v>15341.659254928969</v>
      </c>
      <c r="BV158" s="31">
        <f t="shared" si="98"/>
        <v>15524.8134249622</v>
      </c>
      <c r="BW158" s="31">
        <f t="shared" si="98"/>
        <v>15738.567970587619</v>
      </c>
      <c r="BX158" s="31">
        <f t="shared" si="98"/>
        <v>15905.032644789762</v>
      </c>
      <c r="BY158" s="31">
        <f t="shared" si="98"/>
        <v>16090.090375179081</v>
      </c>
      <c r="BZ158" s="31">
        <f t="shared" si="98"/>
        <v>16279.242784822794</v>
      </c>
      <c r="CA158" s="31">
        <f t="shared" si="98"/>
        <v>16522.465700167435</v>
      </c>
      <c r="CB158" s="31">
        <f t="shared" si="98"/>
        <v>16861.375278534848</v>
      </c>
      <c r="CC158" s="31">
        <f t="shared" si="98"/>
        <v>17279.155791753095</v>
      </c>
      <c r="CD158" s="31">
        <f t="shared" si="98"/>
        <v>17620.359830560803</v>
      </c>
      <c r="CE158" s="31">
        <f t="shared" si="98"/>
        <v>17963.806718363332</v>
      </c>
      <c r="CF158" s="31">
        <f t="shared" si="98"/>
        <v>18200.570490632956</v>
      </c>
      <c r="CG158" s="31">
        <f t="shared" si="98"/>
        <v>18390.952868161872</v>
      </c>
      <c r="CH158" s="35">
        <f t="shared" si="98"/>
        <v>18574.107038195103</v>
      </c>
    </row>
    <row r="159" spans="1:86" hidden="1" x14ac:dyDescent="0.3">
      <c r="A159" s="122"/>
      <c r="B159" s="122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</row>
    <row r="160" spans="1:86" ht="15" hidden="1" thickBot="1" x14ac:dyDescent="0.35">
      <c r="A160" s="122"/>
      <c r="B160" s="122"/>
      <c r="C160" s="127"/>
      <c r="D160" s="127"/>
      <c r="E160" s="127"/>
      <c r="F160" s="127"/>
      <c r="G160" s="127"/>
      <c r="H160" s="127"/>
      <c r="I160" s="127"/>
      <c r="J160" s="127"/>
      <c r="K160" s="127"/>
      <c r="L160" s="127"/>
      <c r="M160" s="127"/>
      <c r="N160" s="127"/>
    </row>
    <row r="161" spans="1:86" ht="15.6" hidden="1" x14ac:dyDescent="0.3">
      <c r="A161" s="550" t="s">
        <v>161</v>
      </c>
      <c r="B161" s="344" t="s">
        <v>157</v>
      </c>
      <c r="C161" s="306">
        <v>43831</v>
      </c>
      <c r="D161" s="306">
        <v>43862</v>
      </c>
      <c r="E161" s="306">
        <v>43891</v>
      </c>
      <c r="F161" s="306">
        <v>43922</v>
      </c>
      <c r="G161" s="306">
        <v>43952</v>
      </c>
      <c r="H161" s="306">
        <v>43983</v>
      </c>
      <c r="I161" s="306">
        <v>44013</v>
      </c>
      <c r="J161" s="306">
        <v>44044</v>
      </c>
      <c r="K161" s="306">
        <v>44075</v>
      </c>
      <c r="L161" s="306">
        <v>44105</v>
      </c>
      <c r="M161" s="306">
        <v>44136</v>
      </c>
      <c r="N161" s="306">
        <v>44166</v>
      </c>
      <c r="O161" s="306">
        <v>44197</v>
      </c>
      <c r="P161" s="306">
        <v>44228</v>
      </c>
      <c r="Q161" s="306">
        <v>44256</v>
      </c>
      <c r="R161" s="306">
        <v>44287</v>
      </c>
      <c r="S161" s="306">
        <v>44317</v>
      </c>
      <c r="T161" s="306">
        <v>44348</v>
      </c>
      <c r="U161" s="306">
        <v>44378</v>
      </c>
      <c r="V161" s="306">
        <v>44409</v>
      </c>
      <c r="W161" s="306">
        <v>44440</v>
      </c>
      <c r="X161" s="306">
        <v>44470</v>
      </c>
      <c r="Y161" s="306">
        <v>44501</v>
      </c>
      <c r="Z161" s="306">
        <v>44531</v>
      </c>
      <c r="AA161" s="306">
        <v>44562</v>
      </c>
      <c r="AB161" s="306">
        <v>44593</v>
      </c>
      <c r="AC161" s="306">
        <v>44621</v>
      </c>
      <c r="AD161" s="306">
        <v>44652</v>
      </c>
      <c r="AE161" s="306">
        <v>44682</v>
      </c>
      <c r="AF161" s="306">
        <v>44713</v>
      </c>
      <c r="AG161" s="306">
        <v>44743</v>
      </c>
      <c r="AH161" s="306">
        <v>44774</v>
      </c>
      <c r="AI161" s="306">
        <v>44805</v>
      </c>
      <c r="AJ161" s="306">
        <v>44835</v>
      </c>
      <c r="AK161" s="306">
        <v>44866</v>
      </c>
      <c r="AL161" s="306">
        <v>44896</v>
      </c>
      <c r="AM161" s="306">
        <v>44927</v>
      </c>
      <c r="AN161" s="306">
        <v>44958</v>
      </c>
      <c r="AO161" s="306">
        <v>44986</v>
      </c>
      <c r="AP161" s="306">
        <v>45017</v>
      </c>
      <c r="AQ161" s="306">
        <v>45047</v>
      </c>
      <c r="AR161" s="306">
        <v>45078</v>
      </c>
      <c r="AS161" s="306">
        <v>45108</v>
      </c>
      <c r="AT161" s="306">
        <v>45139</v>
      </c>
      <c r="AU161" s="306">
        <v>45170</v>
      </c>
      <c r="AV161" s="306">
        <v>45200</v>
      </c>
      <c r="AW161" s="306">
        <v>45231</v>
      </c>
      <c r="AX161" s="306">
        <v>45261</v>
      </c>
      <c r="AY161" s="306">
        <v>45292</v>
      </c>
      <c r="AZ161" s="306">
        <v>45323</v>
      </c>
      <c r="BA161" s="306">
        <v>45352</v>
      </c>
      <c r="BB161" s="306">
        <v>45383</v>
      </c>
      <c r="BC161" s="306">
        <v>45413</v>
      </c>
      <c r="BD161" s="306">
        <v>45444</v>
      </c>
      <c r="BE161" s="306">
        <v>45474</v>
      </c>
      <c r="BF161" s="306">
        <v>45505</v>
      </c>
      <c r="BG161" s="306">
        <v>45536</v>
      </c>
      <c r="BH161" s="306">
        <v>45566</v>
      </c>
      <c r="BI161" s="306">
        <v>45597</v>
      </c>
      <c r="BJ161" s="306">
        <v>45627</v>
      </c>
      <c r="BK161" s="306">
        <v>45658</v>
      </c>
      <c r="BL161" s="306">
        <v>45689</v>
      </c>
      <c r="BM161" s="306">
        <v>45717</v>
      </c>
      <c r="BN161" s="306">
        <v>45748</v>
      </c>
      <c r="BO161" s="306">
        <v>45778</v>
      </c>
      <c r="BP161" s="306">
        <v>45809</v>
      </c>
      <c r="BQ161" s="306">
        <v>45839</v>
      </c>
      <c r="BR161" s="306">
        <v>45870</v>
      </c>
      <c r="BS161" s="306">
        <v>45901</v>
      </c>
      <c r="BT161" s="306">
        <v>45931</v>
      </c>
      <c r="BU161" s="306">
        <v>45962</v>
      </c>
      <c r="BV161" s="306">
        <v>45992</v>
      </c>
      <c r="BW161" s="306">
        <v>46023</v>
      </c>
      <c r="BX161" s="306">
        <v>46054</v>
      </c>
      <c r="BY161" s="306">
        <v>46082</v>
      </c>
      <c r="BZ161" s="306">
        <v>46113</v>
      </c>
      <c r="CA161" s="306">
        <v>46143</v>
      </c>
      <c r="CB161" s="306">
        <v>46174</v>
      </c>
      <c r="CC161" s="306">
        <v>46204</v>
      </c>
      <c r="CD161" s="306">
        <v>46235</v>
      </c>
      <c r="CE161" s="306">
        <v>46266</v>
      </c>
      <c r="CF161" s="306">
        <v>46296</v>
      </c>
      <c r="CG161" s="306">
        <v>46327</v>
      </c>
      <c r="CH161" s="307">
        <v>46357</v>
      </c>
    </row>
    <row r="162" spans="1:86" hidden="1" x14ac:dyDescent="0.3">
      <c r="A162" s="551"/>
      <c r="B162" s="308" t="s">
        <v>141</v>
      </c>
      <c r="C162" s="30">
        <f>IF(C23=0,0,((C5*0.5)-C41)*C78*C127*C$2)</f>
        <v>0</v>
      </c>
      <c r="D162" s="30">
        <f>IF(D23=0,0,((D5*0.5)+C23-D41)*D78*D127*D$2)</f>
        <v>0</v>
      </c>
      <c r="E162" s="30">
        <f t="shared" ref="E162:BP163" si="99">IF(E23=0,0,((E5*0.5)+D23-E41)*E78*E127*E$2)</f>
        <v>0</v>
      </c>
      <c r="F162" s="30">
        <f t="shared" si="99"/>
        <v>0</v>
      </c>
      <c r="G162" s="30">
        <f t="shared" si="99"/>
        <v>0</v>
      </c>
      <c r="H162" s="30">
        <f t="shared" si="99"/>
        <v>0</v>
      </c>
      <c r="I162" s="30">
        <f t="shared" si="99"/>
        <v>0</v>
      </c>
      <c r="J162" s="30">
        <f t="shared" si="99"/>
        <v>0</v>
      </c>
      <c r="K162" s="30">
        <f t="shared" si="99"/>
        <v>0</v>
      </c>
      <c r="L162" s="30">
        <f t="shared" si="99"/>
        <v>0</v>
      </c>
      <c r="M162" s="30">
        <f t="shared" si="99"/>
        <v>0</v>
      </c>
      <c r="N162" s="30">
        <f t="shared" si="99"/>
        <v>0</v>
      </c>
      <c r="O162" s="30">
        <f t="shared" si="99"/>
        <v>0</v>
      </c>
      <c r="P162" s="30">
        <f t="shared" si="99"/>
        <v>0</v>
      </c>
      <c r="Q162" s="30">
        <f t="shared" si="99"/>
        <v>0</v>
      </c>
      <c r="R162" s="30">
        <f t="shared" si="99"/>
        <v>0</v>
      </c>
      <c r="S162" s="30">
        <f t="shared" si="99"/>
        <v>0</v>
      </c>
      <c r="T162" s="30">
        <f t="shared" si="99"/>
        <v>0</v>
      </c>
      <c r="U162" s="30">
        <f t="shared" si="99"/>
        <v>0</v>
      </c>
      <c r="V162" s="30">
        <f t="shared" si="99"/>
        <v>0</v>
      </c>
      <c r="W162" s="30">
        <f t="shared" si="99"/>
        <v>0</v>
      </c>
      <c r="X162" s="30">
        <f t="shared" si="99"/>
        <v>0</v>
      </c>
      <c r="Y162" s="30">
        <f t="shared" si="99"/>
        <v>0</v>
      </c>
      <c r="Z162" s="30">
        <f t="shared" si="99"/>
        <v>0</v>
      </c>
      <c r="AA162" s="30">
        <f t="shared" si="99"/>
        <v>0</v>
      </c>
      <c r="AB162" s="30">
        <f t="shared" si="99"/>
        <v>0</v>
      </c>
      <c r="AC162" s="30">
        <f t="shared" si="99"/>
        <v>0</v>
      </c>
      <c r="AD162" s="30">
        <f t="shared" si="99"/>
        <v>0</v>
      </c>
      <c r="AE162" s="30">
        <f t="shared" si="99"/>
        <v>0</v>
      </c>
      <c r="AF162" s="30">
        <f t="shared" si="99"/>
        <v>0</v>
      </c>
      <c r="AG162" s="30">
        <f t="shared" si="99"/>
        <v>0</v>
      </c>
      <c r="AH162" s="30">
        <f t="shared" si="99"/>
        <v>0</v>
      </c>
      <c r="AI162" s="30">
        <f t="shared" si="99"/>
        <v>0</v>
      </c>
      <c r="AJ162" s="30">
        <f t="shared" si="99"/>
        <v>0</v>
      </c>
      <c r="AK162" s="30">
        <f t="shared" si="99"/>
        <v>0</v>
      </c>
      <c r="AL162" s="30">
        <f t="shared" si="99"/>
        <v>0</v>
      </c>
      <c r="AM162" s="30">
        <f t="shared" si="99"/>
        <v>0</v>
      </c>
      <c r="AN162" s="30">
        <f t="shared" si="99"/>
        <v>0</v>
      </c>
      <c r="AO162" s="30">
        <f t="shared" si="99"/>
        <v>0</v>
      </c>
      <c r="AP162" s="30">
        <f t="shared" si="99"/>
        <v>0</v>
      </c>
      <c r="AQ162" s="30">
        <f t="shared" si="99"/>
        <v>0</v>
      </c>
      <c r="AR162" s="30">
        <f t="shared" si="99"/>
        <v>0</v>
      </c>
      <c r="AS162" s="30">
        <f t="shared" si="99"/>
        <v>0</v>
      </c>
      <c r="AT162" s="30">
        <f t="shared" si="99"/>
        <v>0</v>
      </c>
      <c r="AU162" s="30">
        <f t="shared" si="99"/>
        <v>0</v>
      </c>
      <c r="AV162" s="30">
        <f t="shared" si="99"/>
        <v>0</v>
      </c>
      <c r="AW162" s="30">
        <f t="shared" si="99"/>
        <v>0</v>
      </c>
      <c r="AX162" s="30">
        <f t="shared" si="99"/>
        <v>0</v>
      </c>
      <c r="AY162" s="30">
        <f t="shared" si="99"/>
        <v>0</v>
      </c>
      <c r="AZ162" s="30">
        <f t="shared" si="99"/>
        <v>0</v>
      </c>
      <c r="BA162" s="30">
        <f t="shared" si="99"/>
        <v>0</v>
      </c>
      <c r="BB162" s="30">
        <f t="shared" si="99"/>
        <v>0</v>
      </c>
      <c r="BC162" s="30">
        <f t="shared" si="99"/>
        <v>0</v>
      </c>
      <c r="BD162" s="30">
        <f t="shared" si="99"/>
        <v>0</v>
      </c>
      <c r="BE162" s="30">
        <f t="shared" si="99"/>
        <v>0</v>
      </c>
      <c r="BF162" s="30">
        <f t="shared" si="99"/>
        <v>0</v>
      </c>
      <c r="BG162" s="30">
        <f t="shared" si="99"/>
        <v>0</v>
      </c>
      <c r="BH162" s="30">
        <f t="shared" si="99"/>
        <v>0</v>
      </c>
      <c r="BI162" s="30">
        <f t="shared" si="99"/>
        <v>0</v>
      </c>
      <c r="BJ162" s="30">
        <f t="shared" si="99"/>
        <v>0</v>
      </c>
      <c r="BK162" s="30">
        <f t="shared" si="99"/>
        <v>0</v>
      </c>
      <c r="BL162" s="30">
        <f t="shared" si="99"/>
        <v>0</v>
      </c>
      <c r="BM162" s="30">
        <f t="shared" si="99"/>
        <v>0</v>
      </c>
      <c r="BN162" s="30">
        <f t="shared" si="99"/>
        <v>0</v>
      </c>
      <c r="BO162" s="30">
        <f t="shared" si="99"/>
        <v>0</v>
      </c>
      <c r="BP162" s="30">
        <f t="shared" si="99"/>
        <v>0</v>
      </c>
      <c r="BQ162" s="30">
        <f t="shared" ref="BQ162:CH166" si="100">IF(BQ23=0,0,((BQ5*0.5)+BP23-BQ41)*BQ78*BQ127*BQ$2)</f>
        <v>0</v>
      </c>
      <c r="BR162" s="30">
        <f t="shared" si="100"/>
        <v>0</v>
      </c>
      <c r="BS162" s="30">
        <f t="shared" si="100"/>
        <v>0</v>
      </c>
      <c r="BT162" s="30">
        <f t="shared" si="100"/>
        <v>0</v>
      </c>
      <c r="BU162" s="30">
        <f t="shared" si="100"/>
        <v>0</v>
      </c>
      <c r="BV162" s="30">
        <f t="shared" si="100"/>
        <v>0</v>
      </c>
      <c r="BW162" s="30">
        <f t="shared" si="100"/>
        <v>0</v>
      </c>
      <c r="BX162" s="30">
        <f t="shared" si="100"/>
        <v>0</v>
      </c>
      <c r="BY162" s="30">
        <f t="shared" si="100"/>
        <v>0</v>
      </c>
      <c r="BZ162" s="30">
        <f t="shared" si="100"/>
        <v>0</v>
      </c>
      <c r="CA162" s="30">
        <f t="shared" si="100"/>
        <v>0</v>
      </c>
      <c r="CB162" s="30">
        <f t="shared" si="100"/>
        <v>0</v>
      </c>
      <c r="CC162" s="30">
        <f t="shared" si="100"/>
        <v>0</v>
      </c>
      <c r="CD162" s="30">
        <f t="shared" si="100"/>
        <v>0</v>
      </c>
      <c r="CE162" s="30">
        <f t="shared" si="100"/>
        <v>0</v>
      </c>
      <c r="CF162" s="30">
        <f t="shared" si="100"/>
        <v>0</v>
      </c>
      <c r="CG162" s="30">
        <f t="shared" si="100"/>
        <v>0</v>
      </c>
      <c r="CH162" s="34">
        <f t="shared" si="100"/>
        <v>0</v>
      </c>
    </row>
    <row r="163" spans="1:86" hidden="1" x14ac:dyDescent="0.3">
      <c r="A163" s="551"/>
      <c r="B163" s="308" t="s">
        <v>59</v>
      </c>
      <c r="C163" s="30">
        <f t="shared" ref="C163:C174" si="101">IF(C24=0,0,((C6*0.5)-C42)*C79*C128*C$2)</f>
        <v>0</v>
      </c>
      <c r="D163" s="30">
        <f t="shared" ref="D163:S174" si="102">IF(D24=0,0,((D6*0.5)+C24-D42)*D79*D128*D$2)</f>
        <v>0</v>
      </c>
      <c r="E163" s="30">
        <f t="shared" si="102"/>
        <v>0</v>
      </c>
      <c r="F163" s="30">
        <f t="shared" si="102"/>
        <v>0</v>
      </c>
      <c r="G163" s="30">
        <f t="shared" si="102"/>
        <v>0</v>
      </c>
      <c r="H163" s="30">
        <f t="shared" si="102"/>
        <v>0</v>
      </c>
      <c r="I163" s="30">
        <f t="shared" si="102"/>
        <v>0</v>
      </c>
      <c r="J163" s="30">
        <f t="shared" si="102"/>
        <v>0</v>
      </c>
      <c r="K163" s="30">
        <f t="shared" si="102"/>
        <v>0</v>
      </c>
      <c r="L163" s="30">
        <f t="shared" si="102"/>
        <v>0</v>
      </c>
      <c r="M163" s="30">
        <f t="shared" si="102"/>
        <v>0</v>
      </c>
      <c r="N163" s="30">
        <f t="shared" si="102"/>
        <v>0</v>
      </c>
      <c r="O163" s="30">
        <f t="shared" si="102"/>
        <v>0</v>
      </c>
      <c r="P163" s="30">
        <f t="shared" si="102"/>
        <v>0</v>
      </c>
      <c r="Q163" s="30">
        <f t="shared" si="102"/>
        <v>0</v>
      </c>
      <c r="R163" s="30">
        <f t="shared" si="102"/>
        <v>0</v>
      </c>
      <c r="S163" s="30">
        <f t="shared" si="102"/>
        <v>0</v>
      </c>
      <c r="T163" s="30">
        <f t="shared" si="99"/>
        <v>0</v>
      </c>
      <c r="U163" s="30">
        <f t="shared" si="99"/>
        <v>0</v>
      </c>
      <c r="V163" s="30">
        <f t="shared" si="99"/>
        <v>0</v>
      </c>
      <c r="W163" s="30">
        <f t="shared" si="99"/>
        <v>0</v>
      </c>
      <c r="X163" s="30">
        <f t="shared" si="99"/>
        <v>0</v>
      </c>
      <c r="Y163" s="30">
        <f t="shared" si="99"/>
        <v>0</v>
      </c>
      <c r="Z163" s="30">
        <f t="shared" si="99"/>
        <v>0</v>
      </c>
      <c r="AA163" s="30">
        <f t="shared" si="99"/>
        <v>0</v>
      </c>
      <c r="AB163" s="30">
        <f t="shared" si="99"/>
        <v>0</v>
      </c>
      <c r="AC163" s="30">
        <f t="shared" si="99"/>
        <v>0</v>
      </c>
      <c r="AD163" s="30">
        <f t="shared" si="99"/>
        <v>0</v>
      </c>
      <c r="AE163" s="30">
        <f t="shared" si="99"/>
        <v>0</v>
      </c>
      <c r="AF163" s="30">
        <f t="shared" si="99"/>
        <v>0</v>
      </c>
      <c r="AG163" s="30">
        <f t="shared" si="99"/>
        <v>0</v>
      </c>
      <c r="AH163" s="30">
        <f t="shared" si="99"/>
        <v>0</v>
      </c>
      <c r="AI163" s="30">
        <f t="shared" si="99"/>
        <v>0</v>
      </c>
      <c r="AJ163" s="30">
        <f t="shared" si="99"/>
        <v>0</v>
      </c>
      <c r="AK163" s="30">
        <f t="shared" si="99"/>
        <v>0</v>
      </c>
      <c r="AL163" s="30">
        <f t="shared" si="99"/>
        <v>0</v>
      </c>
      <c r="AM163" s="30">
        <f t="shared" si="99"/>
        <v>0</v>
      </c>
      <c r="AN163" s="30">
        <f t="shared" si="99"/>
        <v>0</v>
      </c>
      <c r="AO163" s="30">
        <f t="shared" si="99"/>
        <v>0</v>
      </c>
      <c r="AP163" s="30">
        <f t="shared" si="99"/>
        <v>0</v>
      </c>
      <c r="AQ163" s="30">
        <f t="shared" si="99"/>
        <v>0</v>
      </c>
      <c r="AR163" s="30">
        <f t="shared" si="99"/>
        <v>0</v>
      </c>
      <c r="AS163" s="30">
        <f t="shared" si="99"/>
        <v>0</v>
      </c>
      <c r="AT163" s="30">
        <f t="shared" si="99"/>
        <v>0</v>
      </c>
      <c r="AU163" s="30">
        <f t="shared" si="99"/>
        <v>0</v>
      </c>
      <c r="AV163" s="30">
        <f t="shared" si="99"/>
        <v>0</v>
      </c>
      <c r="AW163" s="30">
        <f t="shared" si="99"/>
        <v>0</v>
      </c>
      <c r="AX163" s="30">
        <f t="shared" si="99"/>
        <v>0</v>
      </c>
      <c r="AY163" s="30">
        <f t="shared" si="99"/>
        <v>0</v>
      </c>
      <c r="AZ163" s="30">
        <f t="shared" si="99"/>
        <v>0</v>
      </c>
      <c r="BA163" s="30">
        <f t="shared" si="99"/>
        <v>0</v>
      </c>
      <c r="BB163" s="30">
        <f t="shared" si="99"/>
        <v>0</v>
      </c>
      <c r="BC163" s="30">
        <f t="shared" si="99"/>
        <v>0</v>
      </c>
      <c r="BD163" s="30">
        <f t="shared" si="99"/>
        <v>0</v>
      </c>
      <c r="BE163" s="30">
        <f t="shared" si="99"/>
        <v>0</v>
      </c>
      <c r="BF163" s="30">
        <f t="shared" si="99"/>
        <v>0</v>
      </c>
      <c r="BG163" s="30">
        <f t="shared" si="99"/>
        <v>0</v>
      </c>
      <c r="BH163" s="30">
        <f t="shared" si="99"/>
        <v>0</v>
      </c>
      <c r="BI163" s="30">
        <f t="shared" si="99"/>
        <v>0</v>
      </c>
      <c r="BJ163" s="30">
        <f t="shared" si="99"/>
        <v>0</v>
      </c>
      <c r="BK163" s="30">
        <f t="shared" si="99"/>
        <v>0</v>
      </c>
      <c r="BL163" s="30">
        <f t="shared" si="99"/>
        <v>0</v>
      </c>
      <c r="BM163" s="30">
        <f t="shared" si="99"/>
        <v>0</v>
      </c>
      <c r="BN163" s="30">
        <f t="shared" si="99"/>
        <v>0</v>
      </c>
      <c r="BO163" s="30">
        <f t="shared" si="99"/>
        <v>0</v>
      </c>
      <c r="BP163" s="30">
        <f t="shared" si="99"/>
        <v>0</v>
      </c>
      <c r="BQ163" s="30">
        <f t="shared" si="100"/>
        <v>0</v>
      </c>
      <c r="BR163" s="30">
        <f t="shared" si="100"/>
        <v>0</v>
      </c>
      <c r="BS163" s="30">
        <f t="shared" si="100"/>
        <v>0</v>
      </c>
      <c r="BT163" s="30">
        <f t="shared" si="100"/>
        <v>0</v>
      </c>
      <c r="BU163" s="30">
        <f t="shared" si="100"/>
        <v>0</v>
      </c>
      <c r="BV163" s="30">
        <f t="shared" si="100"/>
        <v>0</v>
      </c>
      <c r="BW163" s="30">
        <f t="shared" si="100"/>
        <v>0</v>
      </c>
      <c r="BX163" s="30">
        <f t="shared" si="100"/>
        <v>0</v>
      </c>
      <c r="BY163" s="30">
        <f t="shared" si="100"/>
        <v>0</v>
      </c>
      <c r="BZ163" s="30">
        <f t="shared" si="100"/>
        <v>0</v>
      </c>
      <c r="CA163" s="30">
        <f t="shared" si="100"/>
        <v>0</v>
      </c>
      <c r="CB163" s="30">
        <f t="shared" si="100"/>
        <v>0</v>
      </c>
      <c r="CC163" s="30">
        <f t="shared" si="100"/>
        <v>0</v>
      </c>
      <c r="CD163" s="30">
        <f t="shared" si="100"/>
        <v>0</v>
      </c>
      <c r="CE163" s="30">
        <f t="shared" si="100"/>
        <v>0</v>
      </c>
      <c r="CF163" s="30">
        <f t="shared" si="100"/>
        <v>0</v>
      </c>
      <c r="CG163" s="30">
        <f t="shared" si="100"/>
        <v>0</v>
      </c>
      <c r="CH163" s="34">
        <f t="shared" si="100"/>
        <v>0</v>
      </c>
    </row>
    <row r="164" spans="1:86" hidden="1" x14ac:dyDescent="0.3">
      <c r="A164" s="551"/>
      <c r="B164" s="308" t="s">
        <v>142</v>
      </c>
      <c r="C164" s="30">
        <f t="shared" si="101"/>
        <v>0</v>
      </c>
      <c r="D164" s="30">
        <f t="shared" si="102"/>
        <v>0</v>
      </c>
      <c r="E164" s="30">
        <f t="shared" ref="E164:BP167" si="103">IF(E25=0,0,((E7*0.5)+D25-E43)*E80*E129*E$2)</f>
        <v>0</v>
      </c>
      <c r="F164" s="30">
        <f t="shared" si="103"/>
        <v>0</v>
      </c>
      <c r="G164" s="30">
        <f t="shared" si="103"/>
        <v>0</v>
      </c>
      <c r="H164" s="30">
        <f t="shared" si="103"/>
        <v>0</v>
      </c>
      <c r="I164" s="30">
        <f t="shared" si="103"/>
        <v>0</v>
      </c>
      <c r="J164" s="30">
        <f t="shared" si="103"/>
        <v>0</v>
      </c>
      <c r="K164" s="30">
        <f t="shared" si="103"/>
        <v>0</v>
      </c>
      <c r="L164" s="30">
        <f t="shared" si="103"/>
        <v>0</v>
      </c>
      <c r="M164" s="30">
        <f t="shared" si="103"/>
        <v>0</v>
      </c>
      <c r="N164" s="30">
        <f t="shared" si="103"/>
        <v>0</v>
      </c>
      <c r="O164" s="30">
        <f t="shared" si="103"/>
        <v>0</v>
      </c>
      <c r="P164" s="30">
        <f t="shared" si="103"/>
        <v>0</v>
      </c>
      <c r="Q164" s="30">
        <f t="shared" si="103"/>
        <v>0</v>
      </c>
      <c r="R164" s="30">
        <f t="shared" si="103"/>
        <v>0</v>
      </c>
      <c r="S164" s="30">
        <f t="shared" si="103"/>
        <v>0</v>
      </c>
      <c r="T164" s="30">
        <f t="shared" si="103"/>
        <v>0</v>
      </c>
      <c r="U164" s="30">
        <f t="shared" si="103"/>
        <v>0</v>
      </c>
      <c r="V164" s="30">
        <f t="shared" si="103"/>
        <v>0</v>
      </c>
      <c r="W164" s="30">
        <f t="shared" si="103"/>
        <v>0</v>
      </c>
      <c r="X164" s="30">
        <f t="shared" si="103"/>
        <v>0</v>
      </c>
      <c r="Y164" s="30">
        <f t="shared" si="103"/>
        <v>0</v>
      </c>
      <c r="Z164" s="30">
        <f t="shared" si="103"/>
        <v>0</v>
      </c>
      <c r="AA164" s="30">
        <f t="shared" si="103"/>
        <v>0</v>
      </c>
      <c r="AB164" s="30">
        <f t="shared" si="103"/>
        <v>0</v>
      </c>
      <c r="AC164" s="30">
        <f t="shared" si="103"/>
        <v>0</v>
      </c>
      <c r="AD164" s="30">
        <f t="shared" si="103"/>
        <v>0</v>
      </c>
      <c r="AE164" s="30">
        <f t="shared" si="103"/>
        <v>0</v>
      </c>
      <c r="AF164" s="30">
        <f t="shared" si="103"/>
        <v>0</v>
      </c>
      <c r="AG164" s="30">
        <f t="shared" si="103"/>
        <v>0</v>
      </c>
      <c r="AH164" s="30">
        <f t="shared" si="103"/>
        <v>0</v>
      </c>
      <c r="AI164" s="30">
        <f t="shared" si="103"/>
        <v>0</v>
      </c>
      <c r="AJ164" s="30">
        <f t="shared" si="103"/>
        <v>0</v>
      </c>
      <c r="AK164" s="30">
        <f t="shared" si="103"/>
        <v>0</v>
      </c>
      <c r="AL164" s="30">
        <f t="shared" si="103"/>
        <v>0</v>
      </c>
      <c r="AM164" s="30">
        <f t="shared" si="103"/>
        <v>0</v>
      </c>
      <c r="AN164" s="30">
        <f t="shared" si="103"/>
        <v>0</v>
      </c>
      <c r="AO164" s="30">
        <f t="shared" si="103"/>
        <v>0</v>
      </c>
      <c r="AP164" s="30">
        <f t="shared" si="103"/>
        <v>0</v>
      </c>
      <c r="AQ164" s="30">
        <f t="shared" si="103"/>
        <v>0</v>
      </c>
      <c r="AR164" s="30">
        <f t="shared" si="103"/>
        <v>0</v>
      </c>
      <c r="AS164" s="30">
        <f t="shared" si="103"/>
        <v>0</v>
      </c>
      <c r="AT164" s="30">
        <f t="shared" si="103"/>
        <v>0</v>
      </c>
      <c r="AU164" s="30">
        <f t="shared" si="103"/>
        <v>0</v>
      </c>
      <c r="AV164" s="30">
        <f t="shared" si="103"/>
        <v>0</v>
      </c>
      <c r="AW164" s="30">
        <f t="shared" si="103"/>
        <v>0</v>
      </c>
      <c r="AX164" s="30">
        <f t="shared" si="103"/>
        <v>0</v>
      </c>
      <c r="AY164" s="30">
        <f t="shared" si="103"/>
        <v>0</v>
      </c>
      <c r="AZ164" s="30">
        <f t="shared" si="103"/>
        <v>0</v>
      </c>
      <c r="BA164" s="30">
        <f t="shared" si="103"/>
        <v>0</v>
      </c>
      <c r="BB164" s="30">
        <f t="shared" si="103"/>
        <v>0</v>
      </c>
      <c r="BC164" s="30">
        <f t="shared" si="103"/>
        <v>0</v>
      </c>
      <c r="BD164" s="30">
        <f t="shared" si="103"/>
        <v>0</v>
      </c>
      <c r="BE164" s="30">
        <f t="shared" si="103"/>
        <v>0</v>
      </c>
      <c r="BF164" s="30">
        <f t="shared" si="103"/>
        <v>0</v>
      </c>
      <c r="BG164" s="30">
        <f t="shared" si="103"/>
        <v>0</v>
      </c>
      <c r="BH164" s="30">
        <f t="shared" si="103"/>
        <v>0</v>
      </c>
      <c r="BI164" s="30">
        <f t="shared" si="103"/>
        <v>0</v>
      </c>
      <c r="BJ164" s="30">
        <f t="shared" si="103"/>
        <v>0</v>
      </c>
      <c r="BK164" s="30">
        <f t="shared" si="103"/>
        <v>0</v>
      </c>
      <c r="BL164" s="30">
        <f t="shared" si="103"/>
        <v>0</v>
      </c>
      <c r="BM164" s="30">
        <f t="shared" si="103"/>
        <v>0</v>
      </c>
      <c r="BN164" s="30">
        <f t="shared" si="103"/>
        <v>0</v>
      </c>
      <c r="BO164" s="30">
        <f t="shared" si="103"/>
        <v>0</v>
      </c>
      <c r="BP164" s="30">
        <f t="shared" si="103"/>
        <v>0</v>
      </c>
      <c r="BQ164" s="30">
        <f t="shared" si="100"/>
        <v>0</v>
      </c>
      <c r="BR164" s="30">
        <f t="shared" si="100"/>
        <v>0</v>
      </c>
      <c r="BS164" s="30">
        <f t="shared" si="100"/>
        <v>0</v>
      </c>
      <c r="BT164" s="30">
        <f t="shared" si="100"/>
        <v>0</v>
      </c>
      <c r="BU164" s="30">
        <f t="shared" si="100"/>
        <v>0</v>
      </c>
      <c r="BV164" s="30">
        <f t="shared" si="100"/>
        <v>0</v>
      </c>
      <c r="BW164" s="30">
        <f t="shared" si="100"/>
        <v>0</v>
      </c>
      <c r="BX164" s="30">
        <f t="shared" si="100"/>
        <v>0</v>
      </c>
      <c r="BY164" s="30">
        <f t="shared" si="100"/>
        <v>0</v>
      </c>
      <c r="BZ164" s="30">
        <f t="shared" si="100"/>
        <v>0</v>
      </c>
      <c r="CA164" s="30">
        <f t="shared" si="100"/>
        <v>0</v>
      </c>
      <c r="CB164" s="30">
        <f t="shared" si="100"/>
        <v>0</v>
      </c>
      <c r="CC164" s="30">
        <f t="shared" si="100"/>
        <v>0</v>
      </c>
      <c r="CD164" s="30">
        <f t="shared" si="100"/>
        <v>0</v>
      </c>
      <c r="CE164" s="30">
        <f t="shared" si="100"/>
        <v>0</v>
      </c>
      <c r="CF164" s="30">
        <f t="shared" si="100"/>
        <v>0</v>
      </c>
      <c r="CG164" s="30">
        <f t="shared" si="100"/>
        <v>0</v>
      </c>
      <c r="CH164" s="34">
        <f t="shared" si="100"/>
        <v>0</v>
      </c>
    </row>
    <row r="165" spans="1:86" hidden="1" x14ac:dyDescent="0.3">
      <c r="A165" s="551"/>
      <c r="B165" s="308" t="s">
        <v>60</v>
      </c>
      <c r="C165" s="30">
        <f t="shared" si="101"/>
        <v>0</v>
      </c>
      <c r="D165" s="30">
        <f t="shared" si="102"/>
        <v>0</v>
      </c>
      <c r="E165" s="30">
        <f t="shared" si="103"/>
        <v>0</v>
      </c>
      <c r="F165" s="30">
        <f t="shared" si="103"/>
        <v>0</v>
      </c>
      <c r="G165" s="30">
        <f t="shared" si="103"/>
        <v>0</v>
      </c>
      <c r="H165" s="30">
        <f t="shared" si="103"/>
        <v>0</v>
      </c>
      <c r="I165" s="30">
        <f t="shared" si="103"/>
        <v>0</v>
      </c>
      <c r="J165" s="30">
        <f t="shared" si="103"/>
        <v>0</v>
      </c>
      <c r="K165" s="30">
        <f t="shared" si="103"/>
        <v>0</v>
      </c>
      <c r="L165" s="30">
        <f t="shared" si="103"/>
        <v>0</v>
      </c>
      <c r="M165" s="30">
        <f t="shared" si="103"/>
        <v>0</v>
      </c>
      <c r="N165" s="30">
        <f t="shared" si="103"/>
        <v>0</v>
      </c>
      <c r="O165" s="30">
        <f t="shared" si="103"/>
        <v>0</v>
      </c>
      <c r="P165" s="30">
        <f t="shared" si="103"/>
        <v>0</v>
      </c>
      <c r="Q165" s="30">
        <f t="shared" si="103"/>
        <v>0</v>
      </c>
      <c r="R165" s="30">
        <f t="shared" si="103"/>
        <v>0</v>
      </c>
      <c r="S165" s="30">
        <f t="shared" si="103"/>
        <v>0</v>
      </c>
      <c r="T165" s="30">
        <f t="shared" si="103"/>
        <v>0</v>
      </c>
      <c r="U165" s="30">
        <f t="shared" si="103"/>
        <v>0</v>
      </c>
      <c r="V165" s="30">
        <f t="shared" si="103"/>
        <v>0</v>
      </c>
      <c r="W165" s="30">
        <f t="shared" si="103"/>
        <v>0</v>
      </c>
      <c r="X165" s="30">
        <f t="shared" si="103"/>
        <v>0</v>
      </c>
      <c r="Y165" s="30">
        <f t="shared" si="103"/>
        <v>0</v>
      </c>
      <c r="Z165" s="30">
        <f t="shared" si="103"/>
        <v>0</v>
      </c>
      <c r="AA165" s="30">
        <f t="shared" si="103"/>
        <v>0</v>
      </c>
      <c r="AB165" s="30">
        <f t="shared" si="103"/>
        <v>0</v>
      </c>
      <c r="AC165" s="30">
        <f t="shared" si="103"/>
        <v>0</v>
      </c>
      <c r="AD165" s="30">
        <f t="shared" si="103"/>
        <v>0</v>
      </c>
      <c r="AE165" s="30">
        <f t="shared" si="103"/>
        <v>0</v>
      </c>
      <c r="AF165" s="30">
        <f t="shared" si="103"/>
        <v>0</v>
      </c>
      <c r="AG165" s="30">
        <f t="shared" si="103"/>
        <v>0</v>
      </c>
      <c r="AH165" s="30">
        <f t="shared" si="103"/>
        <v>0</v>
      </c>
      <c r="AI165" s="30">
        <f t="shared" si="103"/>
        <v>0</v>
      </c>
      <c r="AJ165" s="30">
        <f t="shared" si="103"/>
        <v>0</v>
      </c>
      <c r="AK165" s="30">
        <f t="shared" si="103"/>
        <v>0</v>
      </c>
      <c r="AL165" s="30">
        <f t="shared" si="103"/>
        <v>0</v>
      </c>
      <c r="AM165" s="30">
        <f t="shared" si="103"/>
        <v>0</v>
      </c>
      <c r="AN165" s="30">
        <f t="shared" si="103"/>
        <v>0</v>
      </c>
      <c r="AO165" s="30">
        <f t="shared" si="103"/>
        <v>0</v>
      </c>
      <c r="AP165" s="30">
        <f t="shared" si="103"/>
        <v>0</v>
      </c>
      <c r="AQ165" s="30">
        <f t="shared" si="103"/>
        <v>0</v>
      </c>
      <c r="AR165" s="30">
        <f t="shared" si="103"/>
        <v>0</v>
      </c>
      <c r="AS165" s="30">
        <f t="shared" si="103"/>
        <v>0</v>
      </c>
      <c r="AT165" s="30">
        <f t="shared" si="103"/>
        <v>0</v>
      </c>
      <c r="AU165" s="30">
        <f t="shared" si="103"/>
        <v>0</v>
      </c>
      <c r="AV165" s="30">
        <f t="shared" si="103"/>
        <v>0</v>
      </c>
      <c r="AW165" s="30">
        <f t="shared" si="103"/>
        <v>0</v>
      </c>
      <c r="AX165" s="30">
        <f t="shared" si="103"/>
        <v>0</v>
      </c>
      <c r="AY165" s="30">
        <f t="shared" si="103"/>
        <v>0</v>
      </c>
      <c r="AZ165" s="30">
        <f t="shared" si="103"/>
        <v>0</v>
      </c>
      <c r="BA165" s="30">
        <f t="shared" si="103"/>
        <v>0</v>
      </c>
      <c r="BB165" s="30">
        <f t="shared" si="103"/>
        <v>0</v>
      </c>
      <c r="BC165" s="30">
        <f t="shared" si="103"/>
        <v>0</v>
      </c>
      <c r="BD165" s="30">
        <f t="shared" si="103"/>
        <v>0</v>
      </c>
      <c r="BE165" s="30">
        <f t="shared" si="103"/>
        <v>0</v>
      </c>
      <c r="BF165" s="30">
        <f t="shared" si="103"/>
        <v>0</v>
      </c>
      <c r="BG165" s="30">
        <f t="shared" si="103"/>
        <v>0</v>
      </c>
      <c r="BH165" s="30">
        <f t="shared" si="103"/>
        <v>0</v>
      </c>
      <c r="BI165" s="30">
        <f t="shared" si="103"/>
        <v>0</v>
      </c>
      <c r="BJ165" s="30">
        <f t="shared" si="103"/>
        <v>0</v>
      </c>
      <c r="BK165" s="30">
        <f t="shared" si="103"/>
        <v>0</v>
      </c>
      <c r="BL165" s="30">
        <f t="shared" si="103"/>
        <v>0</v>
      </c>
      <c r="BM165" s="30">
        <f t="shared" si="103"/>
        <v>0</v>
      </c>
      <c r="BN165" s="30">
        <f t="shared" si="103"/>
        <v>0</v>
      </c>
      <c r="BO165" s="30">
        <f t="shared" si="103"/>
        <v>0</v>
      </c>
      <c r="BP165" s="30">
        <f t="shared" si="103"/>
        <v>0</v>
      </c>
      <c r="BQ165" s="30">
        <f t="shared" si="100"/>
        <v>0</v>
      </c>
      <c r="BR165" s="30">
        <f t="shared" si="100"/>
        <v>0</v>
      </c>
      <c r="BS165" s="30">
        <f t="shared" si="100"/>
        <v>0</v>
      </c>
      <c r="BT165" s="30">
        <f t="shared" si="100"/>
        <v>0</v>
      </c>
      <c r="BU165" s="30">
        <f t="shared" si="100"/>
        <v>0</v>
      </c>
      <c r="BV165" s="30">
        <f t="shared" si="100"/>
        <v>0</v>
      </c>
      <c r="BW165" s="30">
        <f t="shared" si="100"/>
        <v>0</v>
      </c>
      <c r="BX165" s="30">
        <f t="shared" si="100"/>
        <v>0</v>
      </c>
      <c r="BY165" s="30">
        <f t="shared" si="100"/>
        <v>0</v>
      </c>
      <c r="BZ165" s="30">
        <f t="shared" si="100"/>
        <v>0</v>
      </c>
      <c r="CA165" s="30">
        <f t="shared" si="100"/>
        <v>0</v>
      </c>
      <c r="CB165" s="30">
        <f t="shared" si="100"/>
        <v>0</v>
      </c>
      <c r="CC165" s="30">
        <f t="shared" si="100"/>
        <v>0</v>
      </c>
      <c r="CD165" s="30">
        <f t="shared" si="100"/>
        <v>0</v>
      </c>
      <c r="CE165" s="30">
        <f t="shared" si="100"/>
        <v>0</v>
      </c>
      <c r="CF165" s="30">
        <f t="shared" si="100"/>
        <v>0</v>
      </c>
      <c r="CG165" s="30">
        <f t="shared" si="100"/>
        <v>0</v>
      </c>
      <c r="CH165" s="34">
        <f t="shared" si="100"/>
        <v>0</v>
      </c>
    </row>
    <row r="166" spans="1:86" hidden="1" x14ac:dyDescent="0.3">
      <c r="A166" s="551"/>
      <c r="B166" s="308" t="s">
        <v>143</v>
      </c>
      <c r="C166" s="30">
        <f t="shared" si="101"/>
        <v>0</v>
      </c>
      <c r="D166" s="30">
        <f t="shared" si="102"/>
        <v>0</v>
      </c>
      <c r="E166" s="30">
        <f t="shared" si="103"/>
        <v>0</v>
      </c>
      <c r="F166" s="30">
        <f t="shared" si="103"/>
        <v>0</v>
      </c>
      <c r="G166" s="30">
        <f t="shared" si="103"/>
        <v>0</v>
      </c>
      <c r="H166" s="30">
        <f t="shared" si="103"/>
        <v>0</v>
      </c>
      <c r="I166" s="30">
        <f t="shared" si="103"/>
        <v>0</v>
      </c>
      <c r="J166" s="30">
        <f t="shared" si="103"/>
        <v>0</v>
      </c>
      <c r="K166" s="30">
        <f t="shared" si="103"/>
        <v>0</v>
      </c>
      <c r="L166" s="30">
        <f t="shared" si="103"/>
        <v>0</v>
      </c>
      <c r="M166" s="30">
        <f t="shared" si="103"/>
        <v>0</v>
      </c>
      <c r="N166" s="30">
        <f t="shared" si="103"/>
        <v>0</v>
      </c>
      <c r="O166" s="30">
        <f t="shared" si="103"/>
        <v>0</v>
      </c>
      <c r="P166" s="30">
        <f t="shared" si="103"/>
        <v>0</v>
      </c>
      <c r="Q166" s="30">
        <f t="shared" si="103"/>
        <v>0</v>
      </c>
      <c r="R166" s="30">
        <f t="shared" si="103"/>
        <v>0</v>
      </c>
      <c r="S166" s="30">
        <f t="shared" si="103"/>
        <v>0</v>
      </c>
      <c r="T166" s="30">
        <f t="shared" si="103"/>
        <v>0</v>
      </c>
      <c r="U166" s="30">
        <f t="shared" si="103"/>
        <v>0</v>
      </c>
      <c r="V166" s="30">
        <f t="shared" si="103"/>
        <v>0</v>
      </c>
      <c r="W166" s="30">
        <f t="shared" si="103"/>
        <v>0</v>
      </c>
      <c r="X166" s="30">
        <f t="shared" si="103"/>
        <v>0</v>
      </c>
      <c r="Y166" s="30">
        <f t="shared" si="103"/>
        <v>0</v>
      </c>
      <c r="Z166" s="30">
        <f t="shared" si="103"/>
        <v>0</v>
      </c>
      <c r="AA166" s="30">
        <f t="shared" si="103"/>
        <v>0</v>
      </c>
      <c r="AB166" s="30">
        <f t="shared" si="103"/>
        <v>0</v>
      </c>
      <c r="AC166" s="30">
        <f t="shared" si="103"/>
        <v>0</v>
      </c>
      <c r="AD166" s="30">
        <f t="shared" si="103"/>
        <v>0</v>
      </c>
      <c r="AE166" s="30">
        <f t="shared" si="103"/>
        <v>0</v>
      </c>
      <c r="AF166" s="30">
        <f t="shared" si="103"/>
        <v>0</v>
      </c>
      <c r="AG166" s="30">
        <f t="shared" si="103"/>
        <v>0</v>
      </c>
      <c r="AH166" s="30">
        <f t="shared" si="103"/>
        <v>0</v>
      </c>
      <c r="AI166" s="30">
        <f t="shared" si="103"/>
        <v>0</v>
      </c>
      <c r="AJ166" s="30">
        <f t="shared" si="103"/>
        <v>0</v>
      </c>
      <c r="AK166" s="30">
        <f t="shared" si="103"/>
        <v>0</v>
      </c>
      <c r="AL166" s="30">
        <f t="shared" si="103"/>
        <v>0</v>
      </c>
      <c r="AM166" s="30">
        <f t="shared" si="103"/>
        <v>0</v>
      </c>
      <c r="AN166" s="30">
        <f t="shared" si="103"/>
        <v>0</v>
      </c>
      <c r="AO166" s="30">
        <f t="shared" si="103"/>
        <v>0</v>
      </c>
      <c r="AP166" s="30">
        <f t="shared" si="103"/>
        <v>0</v>
      </c>
      <c r="AQ166" s="30">
        <f t="shared" si="103"/>
        <v>0</v>
      </c>
      <c r="AR166" s="30">
        <f t="shared" si="103"/>
        <v>0</v>
      </c>
      <c r="AS166" s="30">
        <f t="shared" si="103"/>
        <v>0</v>
      </c>
      <c r="AT166" s="30">
        <f t="shared" si="103"/>
        <v>0</v>
      </c>
      <c r="AU166" s="30">
        <f t="shared" si="103"/>
        <v>0</v>
      </c>
      <c r="AV166" s="30">
        <f t="shared" si="103"/>
        <v>0</v>
      </c>
      <c r="AW166" s="30">
        <f t="shared" si="103"/>
        <v>0</v>
      </c>
      <c r="AX166" s="30">
        <f t="shared" si="103"/>
        <v>0</v>
      </c>
      <c r="AY166" s="30">
        <f t="shared" si="103"/>
        <v>0</v>
      </c>
      <c r="AZ166" s="30">
        <f t="shared" si="103"/>
        <v>0</v>
      </c>
      <c r="BA166" s="30">
        <f t="shared" si="103"/>
        <v>0</v>
      </c>
      <c r="BB166" s="30">
        <f t="shared" si="103"/>
        <v>0</v>
      </c>
      <c r="BC166" s="30">
        <f t="shared" si="103"/>
        <v>0</v>
      </c>
      <c r="BD166" s="30">
        <f t="shared" si="103"/>
        <v>0</v>
      </c>
      <c r="BE166" s="30">
        <f t="shared" si="103"/>
        <v>0</v>
      </c>
      <c r="BF166" s="30">
        <f t="shared" si="103"/>
        <v>0</v>
      </c>
      <c r="BG166" s="30">
        <f t="shared" si="103"/>
        <v>0</v>
      </c>
      <c r="BH166" s="30">
        <f t="shared" si="103"/>
        <v>0</v>
      </c>
      <c r="BI166" s="30">
        <f t="shared" si="103"/>
        <v>0</v>
      </c>
      <c r="BJ166" s="30">
        <f t="shared" si="103"/>
        <v>0</v>
      </c>
      <c r="BK166" s="30">
        <f t="shared" si="103"/>
        <v>0</v>
      </c>
      <c r="BL166" s="30">
        <f t="shared" si="103"/>
        <v>0</v>
      </c>
      <c r="BM166" s="30">
        <f t="shared" si="103"/>
        <v>0</v>
      </c>
      <c r="BN166" s="30">
        <f t="shared" si="103"/>
        <v>0</v>
      </c>
      <c r="BO166" s="30">
        <f t="shared" si="103"/>
        <v>0</v>
      </c>
      <c r="BP166" s="30">
        <f t="shared" si="103"/>
        <v>0</v>
      </c>
      <c r="BQ166" s="30">
        <f t="shared" si="100"/>
        <v>0</v>
      </c>
      <c r="BR166" s="30">
        <f t="shared" si="100"/>
        <v>0</v>
      </c>
      <c r="BS166" s="30">
        <f t="shared" si="100"/>
        <v>0</v>
      </c>
      <c r="BT166" s="30">
        <f t="shared" si="100"/>
        <v>0</v>
      </c>
      <c r="BU166" s="30">
        <f t="shared" si="100"/>
        <v>0</v>
      </c>
      <c r="BV166" s="30">
        <f t="shared" si="100"/>
        <v>0</v>
      </c>
      <c r="BW166" s="30">
        <f t="shared" si="100"/>
        <v>0</v>
      </c>
      <c r="BX166" s="30">
        <f t="shared" si="100"/>
        <v>0</v>
      </c>
      <c r="BY166" s="30">
        <f t="shared" si="100"/>
        <v>0</v>
      </c>
      <c r="BZ166" s="30">
        <f t="shared" si="100"/>
        <v>0</v>
      </c>
      <c r="CA166" s="30">
        <f t="shared" si="100"/>
        <v>0</v>
      </c>
      <c r="CB166" s="30">
        <f t="shared" si="100"/>
        <v>0</v>
      </c>
      <c r="CC166" s="30">
        <f t="shared" si="100"/>
        <v>0</v>
      </c>
      <c r="CD166" s="30">
        <f t="shared" si="100"/>
        <v>0</v>
      </c>
      <c r="CE166" s="30">
        <f t="shared" si="100"/>
        <v>0</v>
      </c>
      <c r="CF166" s="30">
        <f t="shared" si="100"/>
        <v>0</v>
      </c>
      <c r="CG166" s="30">
        <f t="shared" si="100"/>
        <v>0</v>
      </c>
      <c r="CH166" s="34">
        <f t="shared" si="100"/>
        <v>0</v>
      </c>
    </row>
    <row r="167" spans="1:86" hidden="1" x14ac:dyDescent="0.3">
      <c r="A167" s="551"/>
      <c r="B167" s="309" t="s">
        <v>62</v>
      </c>
      <c r="C167" s="30">
        <f t="shared" si="101"/>
        <v>0</v>
      </c>
      <c r="D167" s="30">
        <f t="shared" si="102"/>
        <v>0</v>
      </c>
      <c r="E167" s="30">
        <f t="shared" si="103"/>
        <v>0</v>
      </c>
      <c r="F167" s="30">
        <f t="shared" si="103"/>
        <v>0</v>
      </c>
      <c r="G167" s="30">
        <f t="shared" si="103"/>
        <v>0</v>
      </c>
      <c r="H167" s="30">
        <f t="shared" si="103"/>
        <v>0</v>
      </c>
      <c r="I167" s="30">
        <f t="shared" si="103"/>
        <v>0</v>
      </c>
      <c r="J167" s="30">
        <f t="shared" si="103"/>
        <v>0</v>
      </c>
      <c r="K167" s="30">
        <f t="shared" si="103"/>
        <v>0</v>
      </c>
      <c r="L167" s="30">
        <f t="shared" si="103"/>
        <v>0</v>
      </c>
      <c r="M167" s="30">
        <f t="shared" si="103"/>
        <v>0</v>
      </c>
      <c r="N167" s="30">
        <f t="shared" si="103"/>
        <v>0</v>
      </c>
      <c r="O167" s="30">
        <f t="shared" si="103"/>
        <v>0</v>
      </c>
      <c r="P167" s="30">
        <f t="shared" si="103"/>
        <v>0</v>
      </c>
      <c r="Q167" s="30">
        <f t="shared" si="103"/>
        <v>0</v>
      </c>
      <c r="R167" s="30">
        <f t="shared" si="103"/>
        <v>0</v>
      </c>
      <c r="S167" s="30">
        <f t="shared" si="103"/>
        <v>0</v>
      </c>
      <c r="T167" s="30">
        <f t="shared" si="103"/>
        <v>0</v>
      </c>
      <c r="U167" s="30">
        <f t="shared" si="103"/>
        <v>0</v>
      </c>
      <c r="V167" s="30">
        <f t="shared" si="103"/>
        <v>0</v>
      </c>
      <c r="W167" s="30">
        <f t="shared" si="103"/>
        <v>0</v>
      </c>
      <c r="X167" s="30">
        <f t="shared" si="103"/>
        <v>0</v>
      </c>
      <c r="Y167" s="30">
        <f t="shared" si="103"/>
        <v>0</v>
      </c>
      <c r="Z167" s="30">
        <f t="shared" si="103"/>
        <v>0</v>
      </c>
      <c r="AA167" s="30">
        <f t="shared" si="103"/>
        <v>0</v>
      </c>
      <c r="AB167" s="30">
        <f t="shared" si="103"/>
        <v>0</v>
      </c>
      <c r="AC167" s="30">
        <f t="shared" si="103"/>
        <v>0</v>
      </c>
      <c r="AD167" s="30">
        <f t="shared" si="103"/>
        <v>0</v>
      </c>
      <c r="AE167" s="30">
        <f t="shared" si="103"/>
        <v>0</v>
      </c>
      <c r="AF167" s="30">
        <f t="shared" si="103"/>
        <v>0</v>
      </c>
      <c r="AG167" s="30">
        <f t="shared" si="103"/>
        <v>0</v>
      </c>
      <c r="AH167" s="30">
        <f t="shared" si="103"/>
        <v>0</v>
      </c>
      <c r="AI167" s="30">
        <f t="shared" si="103"/>
        <v>0</v>
      </c>
      <c r="AJ167" s="30">
        <f t="shared" si="103"/>
        <v>0</v>
      </c>
      <c r="AK167" s="30">
        <f t="shared" si="103"/>
        <v>0</v>
      </c>
      <c r="AL167" s="30">
        <f t="shared" si="103"/>
        <v>0</v>
      </c>
      <c r="AM167" s="30">
        <f t="shared" si="103"/>
        <v>0</v>
      </c>
      <c r="AN167" s="30">
        <f t="shared" si="103"/>
        <v>0</v>
      </c>
      <c r="AO167" s="30">
        <f t="shared" si="103"/>
        <v>0</v>
      </c>
      <c r="AP167" s="30">
        <f t="shared" si="103"/>
        <v>0</v>
      </c>
      <c r="AQ167" s="30">
        <f t="shared" si="103"/>
        <v>0</v>
      </c>
      <c r="AR167" s="30">
        <f t="shared" si="103"/>
        <v>0</v>
      </c>
      <c r="AS167" s="30">
        <f t="shared" si="103"/>
        <v>0</v>
      </c>
      <c r="AT167" s="30">
        <f t="shared" si="103"/>
        <v>0</v>
      </c>
      <c r="AU167" s="30">
        <f t="shared" si="103"/>
        <v>0</v>
      </c>
      <c r="AV167" s="30">
        <f t="shared" si="103"/>
        <v>0</v>
      </c>
      <c r="AW167" s="30">
        <f t="shared" si="103"/>
        <v>0</v>
      </c>
      <c r="AX167" s="30">
        <f t="shared" si="103"/>
        <v>0</v>
      </c>
      <c r="AY167" s="30">
        <f t="shared" si="103"/>
        <v>0</v>
      </c>
      <c r="AZ167" s="30">
        <f t="shared" si="103"/>
        <v>0</v>
      </c>
      <c r="BA167" s="30">
        <f t="shared" si="103"/>
        <v>0</v>
      </c>
      <c r="BB167" s="30">
        <f t="shared" si="103"/>
        <v>0</v>
      </c>
      <c r="BC167" s="30">
        <f t="shared" si="103"/>
        <v>0</v>
      </c>
      <c r="BD167" s="30">
        <f t="shared" si="103"/>
        <v>0</v>
      </c>
      <c r="BE167" s="30">
        <f t="shared" si="103"/>
        <v>0</v>
      </c>
      <c r="BF167" s="30">
        <f t="shared" si="103"/>
        <v>0</v>
      </c>
      <c r="BG167" s="30">
        <f t="shared" si="103"/>
        <v>0</v>
      </c>
      <c r="BH167" s="30">
        <f t="shared" si="103"/>
        <v>0</v>
      </c>
      <c r="BI167" s="30">
        <f t="shared" si="103"/>
        <v>0</v>
      </c>
      <c r="BJ167" s="30">
        <f t="shared" si="103"/>
        <v>0</v>
      </c>
      <c r="BK167" s="30">
        <f t="shared" si="103"/>
        <v>0</v>
      </c>
      <c r="BL167" s="30">
        <f t="shared" si="103"/>
        <v>0</v>
      </c>
      <c r="BM167" s="30">
        <f t="shared" si="103"/>
        <v>0</v>
      </c>
      <c r="BN167" s="30">
        <f t="shared" si="103"/>
        <v>0</v>
      </c>
      <c r="BO167" s="30">
        <f t="shared" si="103"/>
        <v>0</v>
      </c>
      <c r="BP167" s="30">
        <f t="shared" ref="BP167:CH170" si="104">IF(BP28=0,0,((BP10*0.5)+BO28-BP46)*BP83*BP132*BP$2)</f>
        <v>0</v>
      </c>
      <c r="BQ167" s="30">
        <f t="shared" si="104"/>
        <v>0</v>
      </c>
      <c r="BR167" s="30">
        <f t="shared" si="104"/>
        <v>0</v>
      </c>
      <c r="BS167" s="30">
        <f t="shared" si="104"/>
        <v>0</v>
      </c>
      <c r="BT167" s="30">
        <f t="shared" si="104"/>
        <v>0</v>
      </c>
      <c r="BU167" s="30">
        <f t="shared" si="104"/>
        <v>0</v>
      </c>
      <c r="BV167" s="30">
        <f t="shared" si="104"/>
        <v>0</v>
      </c>
      <c r="BW167" s="30">
        <f t="shared" si="104"/>
        <v>0</v>
      </c>
      <c r="BX167" s="30">
        <f t="shared" si="104"/>
        <v>0</v>
      </c>
      <c r="BY167" s="30">
        <f t="shared" si="104"/>
        <v>0</v>
      </c>
      <c r="BZ167" s="30">
        <f t="shared" si="104"/>
        <v>0</v>
      </c>
      <c r="CA167" s="30">
        <f t="shared" si="104"/>
        <v>0</v>
      </c>
      <c r="CB167" s="30">
        <f t="shared" si="104"/>
        <v>0</v>
      </c>
      <c r="CC167" s="30">
        <f t="shared" si="104"/>
        <v>0</v>
      </c>
      <c r="CD167" s="30">
        <f t="shared" si="104"/>
        <v>0</v>
      </c>
      <c r="CE167" s="30">
        <f t="shared" si="104"/>
        <v>0</v>
      </c>
      <c r="CF167" s="30">
        <f t="shared" si="104"/>
        <v>0</v>
      </c>
      <c r="CG167" s="30">
        <f t="shared" si="104"/>
        <v>0</v>
      </c>
      <c r="CH167" s="34">
        <f t="shared" si="104"/>
        <v>0</v>
      </c>
    </row>
    <row r="168" spans="1:86" hidden="1" x14ac:dyDescent="0.3">
      <c r="A168" s="551"/>
      <c r="B168" s="309" t="s">
        <v>63</v>
      </c>
      <c r="C168" s="30">
        <f t="shared" si="101"/>
        <v>0</v>
      </c>
      <c r="D168" s="30">
        <f t="shared" si="102"/>
        <v>0</v>
      </c>
      <c r="E168" s="30">
        <f t="shared" ref="E168:BP171" si="105">IF(E29=0,0,((E11*0.5)+D29-E47)*E84*E133*E$2)</f>
        <v>0</v>
      </c>
      <c r="F168" s="30">
        <f t="shared" si="105"/>
        <v>0</v>
      </c>
      <c r="G168" s="30">
        <f t="shared" si="105"/>
        <v>0</v>
      </c>
      <c r="H168" s="30">
        <f t="shared" si="105"/>
        <v>0</v>
      </c>
      <c r="I168" s="30">
        <f t="shared" si="105"/>
        <v>0</v>
      </c>
      <c r="J168" s="30">
        <f t="shared" si="105"/>
        <v>0</v>
      </c>
      <c r="K168" s="30">
        <f t="shared" si="105"/>
        <v>0</v>
      </c>
      <c r="L168" s="30">
        <f t="shared" si="105"/>
        <v>0</v>
      </c>
      <c r="M168" s="30">
        <f t="shared" si="105"/>
        <v>0</v>
      </c>
      <c r="N168" s="30">
        <f t="shared" si="105"/>
        <v>0</v>
      </c>
      <c r="O168" s="30">
        <f t="shared" si="105"/>
        <v>0</v>
      </c>
      <c r="P168" s="30">
        <f t="shared" si="105"/>
        <v>0</v>
      </c>
      <c r="Q168" s="30">
        <f t="shared" si="105"/>
        <v>0</v>
      </c>
      <c r="R168" s="30">
        <f t="shared" si="105"/>
        <v>0</v>
      </c>
      <c r="S168" s="30">
        <f t="shared" si="105"/>
        <v>0</v>
      </c>
      <c r="T168" s="30">
        <f t="shared" si="105"/>
        <v>0</v>
      </c>
      <c r="U168" s="30">
        <f t="shared" si="105"/>
        <v>0</v>
      </c>
      <c r="V168" s="30">
        <f t="shared" si="105"/>
        <v>0</v>
      </c>
      <c r="W168" s="30">
        <f t="shared" si="105"/>
        <v>0</v>
      </c>
      <c r="X168" s="30">
        <f t="shared" si="105"/>
        <v>0</v>
      </c>
      <c r="Y168" s="30">
        <f t="shared" si="105"/>
        <v>0</v>
      </c>
      <c r="Z168" s="30">
        <f t="shared" si="105"/>
        <v>0</v>
      </c>
      <c r="AA168" s="30">
        <f t="shared" si="105"/>
        <v>0</v>
      </c>
      <c r="AB168" s="30">
        <f t="shared" si="105"/>
        <v>0</v>
      </c>
      <c r="AC168" s="30">
        <f t="shared" si="105"/>
        <v>0</v>
      </c>
      <c r="AD168" s="30">
        <f t="shared" si="105"/>
        <v>0</v>
      </c>
      <c r="AE168" s="30">
        <f t="shared" si="105"/>
        <v>0</v>
      </c>
      <c r="AF168" s="30">
        <f t="shared" si="105"/>
        <v>0</v>
      </c>
      <c r="AG168" s="30">
        <f t="shared" si="105"/>
        <v>0</v>
      </c>
      <c r="AH168" s="30">
        <f t="shared" si="105"/>
        <v>0</v>
      </c>
      <c r="AI168" s="30">
        <f t="shared" si="105"/>
        <v>0</v>
      </c>
      <c r="AJ168" s="30">
        <f t="shared" si="105"/>
        <v>0</v>
      </c>
      <c r="AK168" s="30">
        <f t="shared" si="105"/>
        <v>0</v>
      </c>
      <c r="AL168" s="30">
        <f t="shared" si="105"/>
        <v>0</v>
      </c>
      <c r="AM168" s="30">
        <f t="shared" si="105"/>
        <v>0</v>
      </c>
      <c r="AN168" s="30">
        <f t="shared" si="105"/>
        <v>0</v>
      </c>
      <c r="AO168" s="30">
        <f t="shared" si="105"/>
        <v>0</v>
      </c>
      <c r="AP168" s="30">
        <f t="shared" si="105"/>
        <v>0</v>
      </c>
      <c r="AQ168" s="30">
        <f t="shared" si="105"/>
        <v>0</v>
      </c>
      <c r="AR168" s="30">
        <f t="shared" si="105"/>
        <v>0</v>
      </c>
      <c r="AS168" s="30">
        <f t="shared" si="105"/>
        <v>0</v>
      </c>
      <c r="AT168" s="30">
        <f t="shared" si="105"/>
        <v>0</v>
      </c>
      <c r="AU168" s="30">
        <f t="shared" si="105"/>
        <v>0</v>
      </c>
      <c r="AV168" s="30">
        <f t="shared" si="105"/>
        <v>0</v>
      </c>
      <c r="AW168" s="30">
        <f t="shared" si="105"/>
        <v>0</v>
      </c>
      <c r="AX168" s="30">
        <f t="shared" si="105"/>
        <v>0</v>
      </c>
      <c r="AY168" s="30">
        <f t="shared" si="105"/>
        <v>0</v>
      </c>
      <c r="AZ168" s="30">
        <f t="shared" si="105"/>
        <v>0</v>
      </c>
      <c r="BA168" s="30">
        <f t="shared" si="105"/>
        <v>0</v>
      </c>
      <c r="BB168" s="30">
        <f t="shared" si="105"/>
        <v>0</v>
      </c>
      <c r="BC168" s="30">
        <f t="shared" si="105"/>
        <v>0</v>
      </c>
      <c r="BD168" s="30">
        <f t="shared" si="105"/>
        <v>0</v>
      </c>
      <c r="BE168" s="30">
        <f t="shared" si="105"/>
        <v>0</v>
      </c>
      <c r="BF168" s="30">
        <f t="shared" si="105"/>
        <v>0</v>
      </c>
      <c r="BG168" s="30">
        <f t="shared" si="105"/>
        <v>0</v>
      </c>
      <c r="BH168" s="30">
        <f t="shared" si="105"/>
        <v>0</v>
      </c>
      <c r="BI168" s="30">
        <f t="shared" si="105"/>
        <v>0</v>
      </c>
      <c r="BJ168" s="30">
        <f t="shared" si="105"/>
        <v>0</v>
      </c>
      <c r="BK168" s="30">
        <f t="shared" si="105"/>
        <v>0</v>
      </c>
      <c r="BL168" s="30">
        <f t="shared" si="105"/>
        <v>0</v>
      </c>
      <c r="BM168" s="30">
        <f t="shared" si="105"/>
        <v>0</v>
      </c>
      <c r="BN168" s="30">
        <f t="shared" si="105"/>
        <v>0</v>
      </c>
      <c r="BO168" s="30">
        <f t="shared" si="105"/>
        <v>0</v>
      </c>
      <c r="BP168" s="30">
        <f t="shared" si="105"/>
        <v>0</v>
      </c>
      <c r="BQ168" s="30">
        <f t="shared" si="104"/>
        <v>0</v>
      </c>
      <c r="BR168" s="30">
        <f t="shared" si="104"/>
        <v>0</v>
      </c>
      <c r="BS168" s="30">
        <f t="shared" si="104"/>
        <v>0</v>
      </c>
      <c r="BT168" s="30">
        <f t="shared" si="104"/>
        <v>0</v>
      </c>
      <c r="BU168" s="30">
        <f t="shared" si="104"/>
        <v>0</v>
      </c>
      <c r="BV168" s="30">
        <f t="shared" si="104"/>
        <v>0</v>
      </c>
      <c r="BW168" s="30">
        <f t="shared" si="104"/>
        <v>0</v>
      </c>
      <c r="BX168" s="30">
        <f t="shared" si="104"/>
        <v>0</v>
      </c>
      <c r="BY168" s="30">
        <f t="shared" si="104"/>
        <v>0</v>
      </c>
      <c r="BZ168" s="30">
        <f t="shared" si="104"/>
        <v>0</v>
      </c>
      <c r="CA168" s="30">
        <f t="shared" si="104"/>
        <v>0</v>
      </c>
      <c r="CB168" s="30">
        <f t="shared" si="104"/>
        <v>0</v>
      </c>
      <c r="CC168" s="30">
        <f t="shared" si="104"/>
        <v>0</v>
      </c>
      <c r="CD168" s="30">
        <f t="shared" si="104"/>
        <v>0</v>
      </c>
      <c r="CE168" s="30">
        <f t="shared" si="104"/>
        <v>0</v>
      </c>
      <c r="CF168" s="30">
        <f t="shared" si="104"/>
        <v>0</v>
      </c>
      <c r="CG168" s="30">
        <f t="shared" si="104"/>
        <v>0</v>
      </c>
      <c r="CH168" s="34">
        <f t="shared" si="104"/>
        <v>0</v>
      </c>
    </row>
    <row r="169" spans="1:86" ht="15.75" hidden="1" customHeight="1" x14ac:dyDescent="0.3">
      <c r="A169" s="551"/>
      <c r="B169" s="309" t="s">
        <v>64</v>
      </c>
      <c r="C169" s="30">
        <f t="shared" si="101"/>
        <v>0</v>
      </c>
      <c r="D169" s="30">
        <f t="shared" si="102"/>
        <v>0</v>
      </c>
      <c r="E169" s="30">
        <f t="shared" si="105"/>
        <v>0</v>
      </c>
      <c r="F169" s="30">
        <f t="shared" si="105"/>
        <v>0</v>
      </c>
      <c r="G169" s="30">
        <f t="shared" si="105"/>
        <v>0</v>
      </c>
      <c r="H169" s="30">
        <f t="shared" si="105"/>
        <v>0</v>
      </c>
      <c r="I169" s="30">
        <f t="shared" si="105"/>
        <v>0</v>
      </c>
      <c r="J169" s="30">
        <f t="shared" si="105"/>
        <v>0</v>
      </c>
      <c r="K169" s="30">
        <f t="shared" si="105"/>
        <v>0</v>
      </c>
      <c r="L169" s="30">
        <f t="shared" si="105"/>
        <v>0</v>
      </c>
      <c r="M169" s="30">
        <f t="shared" si="105"/>
        <v>11.048451217378465</v>
      </c>
      <c r="N169" s="30">
        <f t="shared" si="105"/>
        <v>15.242855863722729</v>
      </c>
      <c r="O169" s="30">
        <f t="shared" si="105"/>
        <v>21.347392904667881</v>
      </c>
      <c r="P169" s="30">
        <f t="shared" si="105"/>
        <v>16.258480943161587</v>
      </c>
      <c r="Q169" s="30">
        <f t="shared" si="105"/>
        <v>18.792999789838149</v>
      </c>
      <c r="R169" s="30">
        <f t="shared" si="105"/>
        <v>20.85457662708912</v>
      </c>
      <c r="S169" s="30">
        <f t="shared" si="105"/>
        <v>29.810819069424461</v>
      </c>
      <c r="T169" s="30">
        <f t="shared" si="105"/>
        <v>61.495243643457385</v>
      </c>
      <c r="U169" s="30">
        <f t="shared" si="105"/>
        <v>70.83578099405203</v>
      </c>
      <c r="V169" s="30">
        <f t="shared" si="105"/>
        <v>59.777662057991122</v>
      </c>
      <c r="W169" s="30">
        <f t="shared" si="105"/>
        <v>55.948442699897186</v>
      </c>
      <c r="X169" s="30">
        <f t="shared" si="105"/>
        <v>27.904350885116475</v>
      </c>
      <c r="Y169" s="30">
        <f t="shared" si="105"/>
        <v>22.096902434756931</v>
      </c>
      <c r="Z169" s="30">
        <f t="shared" si="105"/>
        <v>15.242855863722729</v>
      </c>
      <c r="AA169" s="30">
        <f t="shared" si="105"/>
        <v>21.347392904667881</v>
      </c>
      <c r="AB169" s="30">
        <f t="shared" si="105"/>
        <v>16.258480943161587</v>
      </c>
      <c r="AC169" s="30">
        <f t="shared" si="105"/>
        <v>18.792999789838149</v>
      </c>
      <c r="AD169" s="30">
        <f t="shared" si="105"/>
        <v>20.85457662708912</v>
      </c>
      <c r="AE169" s="30">
        <f t="shared" si="105"/>
        <v>29.810819069424461</v>
      </c>
      <c r="AF169" s="30">
        <f t="shared" si="105"/>
        <v>61.495243643457385</v>
      </c>
      <c r="AG169" s="30">
        <f t="shared" si="105"/>
        <v>70.83578099405203</v>
      </c>
      <c r="AH169" s="30">
        <f t="shared" si="105"/>
        <v>59.777662057991122</v>
      </c>
      <c r="AI169" s="30">
        <f t="shared" si="105"/>
        <v>55.948442699897186</v>
      </c>
      <c r="AJ169" s="30">
        <f t="shared" si="105"/>
        <v>27.904350885116475</v>
      </c>
      <c r="AK169" s="30">
        <f t="shared" si="105"/>
        <v>22.096902434756931</v>
      </c>
      <c r="AL169" s="30">
        <f t="shared" si="105"/>
        <v>15.242855863722729</v>
      </c>
      <c r="AM169" s="30">
        <f t="shared" si="105"/>
        <v>21.347392904667881</v>
      </c>
      <c r="AN169" s="30">
        <f t="shared" si="105"/>
        <v>16.258480943161587</v>
      </c>
      <c r="AO169" s="30">
        <f t="shared" si="105"/>
        <v>18.792999789838149</v>
      </c>
      <c r="AP169" s="30">
        <f t="shared" si="105"/>
        <v>20.85457662708912</v>
      </c>
      <c r="AQ169" s="30">
        <f t="shared" si="105"/>
        <v>29.810819069424461</v>
      </c>
      <c r="AR169" s="30">
        <f t="shared" si="105"/>
        <v>61.495243643457385</v>
      </c>
      <c r="AS169" s="30">
        <f t="shared" si="105"/>
        <v>70.83578099405203</v>
      </c>
      <c r="AT169" s="30">
        <f t="shared" si="105"/>
        <v>59.777662057991122</v>
      </c>
      <c r="AU169" s="30">
        <f t="shared" si="105"/>
        <v>55.948442699897186</v>
      </c>
      <c r="AV169" s="30">
        <f t="shared" si="105"/>
        <v>27.904350885116475</v>
      </c>
      <c r="AW169" s="30">
        <f t="shared" si="105"/>
        <v>22.096902434756931</v>
      </c>
      <c r="AX169" s="30">
        <f t="shared" si="105"/>
        <v>15.242855863722729</v>
      </c>
      <c r="AY169" s="30">
        <f t="shared" si="105"/>
        <v>21.347392904667881</v>
      </c>
      <c r="AZ169" s="30">
        <f t="shared" si="105"/>
        <v>16.258480943161587</v>
      </c>
      <c r="BA169" s="30">
        <f t="shared" si="105"/>
        <v>18.792999789838149</v>
      </c>
      <c r="BB169" s="30">
        <f t="shared" si="105"/>
        <v>20.85457662708912</v>
      </c>
      <c r="BC169" s="30">
        <f t="shared" si="105"/>
        <v>29.810819069424461</v>
      </c>
      <c r="BD169" s="30">
        <f t="shared" si="105"/>
        <v>61.495243643457385</v>
      </c>
      <c r="BE169" s="30">
        <f t="shared" si="105"/>
        <v>70.83578099405203</v>
      </c>
      <c r="BF169" s="30">
        <f t="shared" si="105"/>
        <v>59.777662057991122</v>
      </c>
      <c r="BG169" s="30">
        <f t="shared" si="105"/>
        <v>55.948442699897186</v>
      </c>
      <c r="BH169" s="30">
        <f t="shared" si="105"/>
        <v>27.904350885116475</v>
      </c>
      <c r="BI169" s="30">
        <f t="shared" si="105"/>
        <v>22.096902434756931</v>
      </c>
      <c r="BJ169" s="30">
        <f t="shared" si="105"/>
        <v>15.242855863722729</v>
      </c>
      <c r="BK169" s="30">
        <f t="shared" si="105"/>
        <v>21.347392904667881</v>
      </c>
      <c r="BL169" s="30">
        <f t="shared" si="105"/>
        <v>16.258480943161587</v>
      </c>
      <c r="BM169" s="30">
        <f t="shared" si="105"/>
        <v>18.792999789838149</v>
      </c>
      <c r="BN169" s="30">
        <f t="shared" si="105"/>
        <v>20.85457662708912</v>
      </c>
      <c r="BO169" s="30">
        <f t="shared" si="105"/>
        <v>29.810819069424461</v>
      </c>
      <c r="BP169" s="30">
        <f t="shared" si="105"/>
        <v>61.495243643457385</v>
      </c>
      <c r="BQ169" s="30">
        <f t="shared" si="104"/>
        <v>70.83578099405203</v>
      </c>
      <c r="BR169" s="30">
        <f t="shared" si="104"/>
        <v>59.777662057991122</v>
      </c>
      <c r="BS169" s="30">
        <f t="shared" si="104"/>
        <v>55.948442699897186</v>
      </c>
      <c r="BT169" s="30">
        <f t="shared" si="104"/>
        <v>27.904350885116475</v>
      </c>
      <c r="BU169" s="30">
        <f t="shared" si="104"/>
        <v>22.096902434756931</v>
      </c>
      <c r="BV169" s="30">
        <f t="shared" si="104"/>
        <v>15.242855863722729</v>
      </c>
      <c r="BW169" s="30">
        <f t="shared" si="104"/>
        <v>21.347392904667881</v>
      </c>
      <c r="BX169" s="30">
        <f t="shared" si="104"/>
        <v>16.258480943161587</v>
      </c>
      <c r="BY169" s="30">
        <f t="shared" si="104"/>
        <v>18.792999789838149</v>
      </c>
      <c r="BZ169" s="30">
        <f t="shared" si="104"/>
        <v>20.85457662708912</v>
      </c>
      <c r="CA169" s="30">
        <f t="shared" si="104"/>
        <v>29.810819069424461</v>
      </c>
      <c r="CB169" s="30">
        <f t="shared" si="104"/>
        <v>61.495243643457385</v>
      </c>
      <c r="CC169" s="30">
        <f t="shared" si="104"/>
        <v>70.83578099405203</v>
      </c>
      <c r="CD169" s="30">
        <f t="shared" si="104"/>
        <v>59.777662057991122</v>
      </c>
      <c r="CE169" s="30">
        <f t="shared" si="104"/>
        <v>55.948442699897186</v>
      </c>
      <c r="CF169" s="30">
        <f t="shared" si="104"/>
        <v>27.904350885116475</v>
      </c>
      <c r="CG169" s="30">
        <f t="shared" si="104"/>
        <v>22.096902434756931</v>
      </c>
      <c r="CH169" s="34">
        <f t="shared" si="104"/>
        <v>15.242855863722729</v>
      </c>
    </row>
    <row r="170" spans="1:86" hidden="1" x14ac:dyDescent="0.3">
      <c r="A170" s="551"/>
      <c r="B170" s="309" t="s">
        <v>65</v>
      </c>
      <c r="C170" s="30">
        <f t="shared" si="101"/>
        <v>0</v>
      </c>
      <c r="D170" s="30">
        <f t="shared" si="102"/>
        <v>0</v>
      </c>
      <c r="E170" s="30">
        <f t="shared" si="105"/>
        <v>0</v>
      </c>
      <c r="F170" s="30">
        <f t="shared" si="105"/>
        <v>0</v>
      </c>
      <c r="G170" s="30">
        <f t="shared" si="105"/>
        <v>0</v>
      </c>
      <c r="H170" s="30">
        <f t="shared" si="105"/>
        <v>0</v>
      </c>
      <c r="I170" s="30">
        <f t="shared" si="105"/>
        <v>0</v>
      </c>
      <c r="J170" s="30">
        <f t="shared" si="105"/>
        <v>0</v>
      </c>
      <c r="K170" s="30">
        <f t="shared" si="105"/>
        <v>0</v>
      </c>
      <c r="L170" s="30">
        <f t="shared" si="105"/>
        <v>0</v>
      </c>
      <c r="M170" s="30">
        <f t="shared" si="105"/>
        <v>0</v>
      </c>
      <c r="N170" s="30">
        <f t="shared" si="105"/>
        <v>0</v>
      </c>
      <c r="O170" s="30">
        <f t="shared" si="105"/>
        <v>0</v>
      </c>
      <c r="P170" s="30">
        <f t="shared" si="105"/>
        <v>0</v>
      </c>
      <c r="Q170" s="30">
        <f t="shared" si="105"/>
        <v>0</v>
      </c>
      <c r="R170" s="30">
        <f t="shared" si="105"/>
        <v>0</v>
      </c>
      <c r="S170" s="30">
        <f t="shared" si="105"/>
        <v>0</v>
      </c>
      <c r="T170" s="30">
        <f t="shared" si="105"/>
        <v>0</v>
      </c>
      <c r="U170" s="30">
        <f t="shared" si="105"/>
        <v>0</v>
      </c>
      <c r="V170" s="30">
        <f t="shared" si="105"/>
        <v>0</v>
      </c>
      <c r="W170" s="30">
        <f t="shared" si="105"/>
        <v>0</v>
      </c>
      <c r="X170" s="30">
        <f t="shared" si="105"/>
        <v>0</v>
      </c>
      <c r="Y170" s="30">
        <f t="shared" si="105"/>
        <v>0</v>
      </c>
      <c r="Z170" s="30">
        <f t="shared" si="105"/>
        <v>0</v>
      </c>
      <c r="AA170" s="30">
        <f t="shared" si="105"/>
        <v>0</v>
      </c>
      <c r="AB170" s="30">
        <f t="shared" si="105"/>
        <v>0</v>
      </c>
      <c r="AC170" s="30">
        <f t="shared" si="105"/>
        <v>0</v>
      </c>
      <c r="AD170" s="30">
        <f t="shared" si="105"/>
        <v>0</v>
      </c>
      <c r="AE170" s="30">
        <f t="shared" si="105"/>
        <v>0</v>
      </c>
      <c r="AF170" s="30">
        <f t="shared" si="105"/>
        <v>0</v>
      </c>
      <c r="AG170" s="30">
        <f t="shared" si="105"/>
        <v>0</v>
      </c>
      <c r="AH170" s="30">
        <f t="shared" si="105"/>
        <v>0</v>
      </c>
      <c r="AI170" s="30">
        <f t="shared" si="105"/>
        <v>0</v>
      </c>
      <c r="AJ170" s="30">
        <f t="shared" si="105"/>
        <v>0</v>
      </c>
      <c r="AK170" s="30">
        <f t="shared" si="105"/>
        <v>0</v>
      </c>
      <c r="AL170" s="30">
        <f t="shared" si="105"/>
        <v>0</v>
      </c>
      <c r="AM170" s="30">
        <f t="shared" si="105"/>
        <v>0</v>
      </c>
      <c r="AN170" s="30">
        <f t="shared" si="105"/>
        <v>0</v>
      </c>
      <c r="AO170" s="30">
        <f t="shared" si="105"/>
        <v>0</v>
      </c>
      <c r="AP170" s="30">
        <f t="shared" si="105"/>
        <v>0</v>
      </c>
      <c r="AQ170" s="30">
        <f t="shared" si="105"/>
        <v>0</v>
      </c>
      <c r="AR170" s="30">
        <f t="shared" si="105"/>
        <v>0</v>
      </c>
      <c r="AS170" s="30">
        <f t="shared" si="105"/>
        <v>0</v>
      </c>
      <c r="AT170" s="30">
        <f t="shared" si="105"/>
        <v>0</v>
      </c>
      <c r="AU170" s="30">
        <f t="shared" si="105"/>
        <v>0</v>
      </c>
      <c r="AV170" s="30">
        <f t="shared" si="105"/>
        <v>0</v>
      </c>
      <c r="AW170" s="30">
        <f t="shared" si="105"/>
        <v>0</v>
      </c>
      <c r="AX170" s="30">
        <f t="shared" si="105"/>
        <v>0</v>
      </c>
      <c r="AY170" s="30">
        <f t="shared" si="105"/>
        <v>0</v>
      </c>
      <c r="AZ170" s="30">
        <f t="shared" si="105"/>
        <v>0</v>
      </c>
      <c r="BA170" s="30">
        <f t="shared" si="105"/>
        <v>0</v>
      </c>
      <c r="BB170" s="30">
        <f t="shared" si="105"/>
        <v>0</v>
      </c>
      <c r="BC170" s="30">
        <f t="shared" si="105"/>
        <v>0</v>
      </c>
      <c r="BD170" s="30">
        <f t="shared" si="105"/>
        <v>0</v>
      </c>
      <c r="BE170" s="30">
        <f t="shared" si="105"/>
        <v>0</v>
      </c>
      <c r="BF170" s="30">
        <f t="shared" si="105"/>
        <v>0</v>
      </c>
      <c r="BG170" s="30">
        <f t="shared" si="105"/>
        <v>0</v>
      </c>
      <c r="BH170" s="30">
        <f t="shared" si="105"/>
        <v>0</v>
      </c>
      <c r="BI170" s="30">
        <f t="shared" si="105"/>
        <v>0</v>
      </c>
      <c r="BJ170" s="30">
        <f t="shared" si="105"/>
        <v>0</v>
      </c>
      <c r="BK170" s="30">
        <f t="shared" si="105"/>
        <v>0</v>
      </c>
      <c r="BL170" s="30">
        <f t="shared" si="105"/>
        <v>0</v>
      </c>
      <c r="BM170" s="30">
        <f t="shared" si="105"/>
        <v>0</v>
      </c>
      <c r="BN170" s="30">
        <f t="shared" si="105"/>
        <v>0</v>
      </c>
      <c r="BO170" s="30">
        <f t="shared" si="105"/>
        <v>0</v>
      </c>
      <c r="BP170" s="30">
        <f t="shared" si="105"/>
        <v>0</v>
      </c>
      <c r="BQ170" s="30">
        <f t="shared" si="104"/>
        <v>0</v>
      </c>
      <c r="BR170" s="30">
        <f t="shared" si="104"/>
        <v>0</v>
      </c>
      <c r="BS170" s="30">
        <f t="shared" si="104"/>
        <v>0</v>
      </c>
      <c r="BT170" s="30">
        <f t="shared" si="104"/>
        <v>0</v>
      </c>
      <c r="BU170" s="30">
        <f t="shared" si="104"/>
        <v>0</v>
      </c>
      <c r="BV170" s="30">
        <f t="shared" si="104"/>
        <v>0</v>
      </c>
      <c r="BW170" s="30">
        <f t="shared" si="104"/>
        <v>0</v>
      </c>
      <c r="BX170" s="30">
        <f t="shared" si="104"/>
        <v>0</v>
      </c>
      <c r="BY170" s="30">
        <f t="shared" si="104"/>
        <v>0</v>
      </c>
      <c r="BZ170" s="30">
        <f t="shared" si="104"/>
        <v>0</v>
      </c>
      <c r="CA170" s="30">
        <f t="shared" si="104"/>
        <v>0</v>
      </c>
      <c r="CB170" s="30">
        <f t="shared" si="104"/>
        <v>0</v>
      </c>
      <c r="CC170" s="30">
        <f t="shared" si="104"/>
        <v>0</v>
      </c>
      <c r="CD170" s="30">
        <f t="shared" si="104"/>
        <v>0</v>
      </c>
      <c r="CE170" s="30">
        <f t="shared" si="104"/>
        <v>0</v>
      </c>
      <c r="CF170" s="30">
        <f t="shared" si="104"/>
        <v>0</v>
      </c>
      <c r="CG170" s="30">
        <f t="shared" si="104"/>
        <v>0</v>
      </c>
      <c r="CH170" s="34">
        <f t="shared" si="104"/>
        <v>0</v>
      </c>
    </row>
    <row r="171" spans="1:86" hidden="1" x14ac:dyDescent="0.3">
      <c r="A171" s="551"/>
      <c r="B171" s="309" t="s">
        <v>144</v>
      </c>
      <c r="C171" s="30">
        <f t="shared" si="101"/>
        <v>0</v>
      </c>
      <c r="D171" s="30">
        <f t="shared" si="102"/>
        <v>0</v>
      </c>
      <c r="E171" s="30">
        <f t="shared" si="105"/>
        <v>0</v>
      </c>
      <c r="F171" s="30">
        <f t="shared" si="105"/>
        <v>0</v>
      </c>
      <c r="G171" s="30">
        <f t="shared" si="105"/>
        <v>0</v>
      </c>
      <c r="H171" s="30">
        <f t="shared" si="105"/>
        <v>0</v>
      </c>
      <c r="I171" s="30">
        <f t="shared" si="105"/>
        <v>0</v>
      </c>
      <c r="J171" s="30">
        <f t="shared" si="105"/>
        <v>0</v>
      </c>
      <c r="K171" s="30">
        <f t="shared" si="105"/>
        <v>0</v>
      </c>
      <c r="L171" s="30">
        <f t="shared" si="105"/>
        <v>0</v>
      </c>
      <c r="M171" s="30">
        <f t="shared" si="105"/>
        <v>0</v>
      </c>
      <c r="N171" s="30">
        <f t="shared" si="105"/>
        <v>0</v>
      </c>
      <c r="O171" s="30">
        <f t="shared" si="105"/>
        <v>0</v>
      </c>
      <c r="P171" s="30">
        <f t="shared" si="105"/>
        <v>0</v>
      </c>
      <c r="Q171" s="30">
        <f t="shared" si="105"/>
        <v>0</v>
      </c>
      <c r="R171" s="30">
        <f t="shared" si="105"/>
        <v>0</v>
      </c>
      <c r="S171" s="30">
        <f t="shared" si="105"/>
        <v>0</v>
      </c>
      <c r="T171" s="30">
        <f t="shared" si="105"/>
        <v>0</v>
      </c>
      <c r="U171" s="30">
        <f t="shared" si="105"/>
        <v>0</v>
      </c>
      <c r="V171" s="30">
        <f t="shared" si="105"/>
        <v>0</v>
      </c>
      <c r="W171" s="30">
        <f t="shared" si="105"/>
        <v>0</v>
      </c>
      <c r="X171" s="30">
        <f t="shared" si="105"/>
        <v>0</v>
      </c>
      <c r="Y171" s="30">
        <f t="shared" si="105"/>
        <v>0</v>
      </c>
      <c r="Z171" s="30">
        <f t="shared" si="105"/>
        <v>0</v>
      </c>
      <c r="AA171" s="30">
        <f t="shared" si="105"/>
        <v>0</v>
      </c>
      <c r="AB171" s="30">
        <f t="shared" si="105"/>
        <v>0</v>
      </c>
      <c r="AC171" s="30">
        <f t="shared" si="105"/>
        <v>0</v>
      </c>
      <c r="AD171" s="30">
        <f t="shared" si="105"/>
        <v>0</v>
      </c>
      <c r="AE171" s="30">
        <f t="shared" si="105"/>
        <v>0</v>
      </c>
      <c r="AF171" s="30">
        <f t="shared" si="105"/>
        <v>0</v>
      </c>
      <c r="AG171" s="30">
        <f t="shared" si="105"/>
        <v>0</v>
      </c>
      <c r="AH171" s="30">
        <f t="shared" si="105"/>
        <v>0</v>
      </c>
      <c r="AI171" s="30">
        <f t="shared" si="105"/>
        <v>0</v>
      </c>
      <c r="AJ171" s="30">
        <f t="shared" si="105"/>
        <v>0</v>
      </c>
      <c r="AK171" s="30">
        <f t="shared" si="105"/>
        <v>0</v>
      </c>
      <c r="AL171" s="30">
        <f t="shared" si="105"/>
        <v>0</v>
      </c>
      <c r="AM171" s="30">
        <f t="shared" si="105"/>
        <v>0</v>
      </c>
      <c r="AN171" s="30">
        <f t="shared" si="105"/>
        <v>0</v>
      </c>
      <c r="AO171" s="30">
        <f t="shared" si="105"/>
        <v>0</v>
      </c>
      <c r="AP171" s="30">
        <f t="shared" si="105"/>
        <v>0</v>
      </c>
      <c r="AQ171" s="30">
        <f t="shared" si="105"/>
        <v>0</v>
      </c>
      <c r="AR171" s="30">
        <f t="shared" si="105"/>
        <v>0</v>
      </c>
      <c r="AS171" s="30">
        <f t="shared" si="105"/>
        <v>0</v>
      </c>
      <c r="AT171" s="30">
        <f t="shared" si="105"/>
        <v>0</v>
      </c>
      <c r="AU171" s="30">
        <f t="shared" si="105"/>
        <v>0</v>
      </c>
      <c r="AV171" s="30">
        <f t="shared" si="105"/>
        <v>0</v>
      </c>
      <c r="AW171" s="30">
        <f t="shared" si="105"/>
        <v>0</v>
      </c>
      <c r="AX171" s="30">
        <f t="shared" si="105"/>
        <v>0</v>
      </c>
      <c r="AY171" s="30">
        <f t="shared" si="105"/>
        <v>0</v>
      </c>
      <c r="AZ171" s="30">
        <f t="shared" si="105"/>
        <v>0</v>
      </c>
      <c r="BA171" s="30">
        <f t="shared" si="105"/>
        <v>0</v>
      </c>
      <c r="BB171" s="30">
        <f t="shared" si="105"/>
        <v>0</v>
      </c>
      <c r="BC171" s="30">
        <f t="shared" si="105"/>
        <v>0</v>
      </c>
      <c r="BD171" s="30">
        <f t="shared" si="105"/>
        <v>0</v>
      </c>
      <c r="BE171" s="30">
        <f t="shared" si="105"/>
        <v>0</v>
      </c>
      <c r="BF171" s="30">
        <f t="shared" si="105"/>
        <v>0</v>
      </c>
      <c r="BG171" s="30">
        <f t="shared" si="105"/>
        <v>0</v>
      </c>
      <c r="BH171" s="30">
        <f t="shared" si="105"/>
        <v>0</v>
      </c>
      <c r="BI171" s="30">
        <f t="shared" si="105"/>
        <v>0</v>
      </c>
      <c r="BJ171" s="30">
        <f t="shared" si="105"/>
        <v>0</v>
      </c>
      <c r="BK171" s="30">
        <f t="shared" si="105"/>
        <v>0</v>
      </c>
      <c r="BL171" s="30">
        <f t="shared" si="105"/>
        <v>0</v>
      </c>
      <c r="BM171" s="30">
        <f t="shared" si="105"/>
        <v>0</v>
      </c>
      <c r="BN171" s="30">
        <f t="shared" si="105"/>
        <v>0</v>
      </c>
      <c r="BO171" s="30">
        <f t="shared" si="105"/>
        <v>0</v>
      </c>
      <c r="BP171" s="30">
        <f t="shared" ref="BP171:CH174" si="106">IF(BP32=0,0,((BP14*0.5)+BO32-BP50)*BP87*BP136*BP$2)</f>
        <v>0</v>
      </c>
      <c r="BQ171" s="30">
        <f t="shared" si="106"/>
        <v>0</v>
      </c>
      <c r="BR171" s="30">
        <f t="shared" si="106"/>
        <v>0</v>
      </c>
      <c r="BS171" s="30">
        <f t="shared" si="106"/>
        <v>0</v>
      </c>
      <c r="BT171" s="30">
        <f t="shared" si="106"/>
        <v>0</v>
      </c>
      <c r="BU171" s="30">
        <f t="shared" si="106"/>
        <v>0</v>
      </c>
      <c r="BV171" s="30">
        <f t="shared" si="106"/>
        <v>0</v>
      </c>
      <c r="BW171" s="30">
        <f t="shared" si="106"/>
        <v>0</v>
      </c>
      <c r="BX171" s="30">
        <f t="shared" si="106"/>
        <v>0</v>
      </c>
      <c r="BY171" s="30">
        <f t="shared" si="106"/>
        <v>0</v>
      </c>
      <c r="BZ171" s="30">
        <f t="shared" si="106"/>
        <v>0</v>
      </c>
      <c r="CA171" s="30">
        <f t="shared" si="106"/>
        <v>0</v>
      </c>
      <c r="CB171" s="30">
        <f t="shared" si="106"/>
        <v>0</v>
      </c>
      <c r="CC171" s="30">
        <f t="shared" si="106"/>
        <v>0</v>
      </c>
      <c r="CD171" s="30">
        <f t="shared" si="106"/>
        <v>0</v>
      </c>
      <c r="CE171" s="30">
        <f t="shared" si="106"/>
        <v>0</v>
      </c>
      <c r="CF171" s="30">
        <f t="shared" si="106"/>
        <v>0</v>
      </c>
      <c r="CG171" s="30">
        <f t="shared" si="106"/>
        <v>0</v>
      </c>
      <c r="CH171" s="34">
        <f t="shared" si="106"/>
        <v>0</v>
      </c>
    </row>
    <row r="172" spans="1:86" hidden="1" x14ac:dyDescent="0.3">
      <c r="A172" s="551"/>
      <c r="B172" s="309" t="s">
        <v>145</v>
      </c>
      <c r="C172" s="30">
        <f t="shared" si="101"/>
        <v>0</v>
      </c>
      <c r="D172" s="30">
        <f t="shared" si="102"/>
        <v>0</v>
      </c>
      <c r="E172" s="30">
        <f t="shared" ref="E172:BP174" si="107">IF(E33=0,0,((E15*0.5)+D33-E51)*E88*E137*E$2)</f>
        <v>0</v>
      </c>
      <c r="F172" s="30">
        <f t="shared" si="107"/>
        <v>0</v>
      </c>
      <c r="G172" s="30">
        <f t="shared" si="107"/>
        <v>0</v>
      </c>
      <c r="H172" s="30">
        <f t="shared" si="107"/>
        <v>0</v>
      </c>
      <c r="I172" s="30">
        <f t="shared" si="107"/>
        <v>0</v>
      </c>
      <c r="J172" s="30">
        <f t="shared" si="107"/>
        <v>0</v>
      </c>
      <c r="K172" s="30">
        <f t="shared" si="107"/>
        <v>0</v>
      </c>
      <c r="L172" s="30">
        <f t="shared" si="107"/>
        <v>0</v>
      </c>
      <c r="M172" s="30">
        <f t="shared" si="107"/>
        <v>0</v>
      </c>
      <c r="N172" s="30">
        <f t="shared" si="107"/>
        <v>0</v>
      </c>
      <c r="O172" s="30">
        <f t="shared" si="107"/>
        <v>0</v>
      </c>
      <c r="P172" s="30">
        <f t="shared" si="107"/>
        <v>0</v>
      </c>
      <c r="Q172" s="30">
        <f t="shared" si="107"/>
        <v>0</v>
      </c>
      <c r="R172" s="30">
        <f t="shared" si="107"/>
        <v>0</v>
      </c>
      <c r="S172" s="30">
        <f t="shared" si="107"/>
        <v>0</v>
      </c>
      <c r="T172" s="30">
        <f t="shared" si="107"/>
        <v>0</v>
      </c>
      <c r="U172" s="30">
        <f t="shared" si="107"/>
        <v>0</v>
      </c>
      <c r="V172" s="30">
        <f t="shared" si="107"/>
        <v>0</v>
      </c>
      <c r="W172" s="30">
        <f t="shared" si="107"/>
        <v>0</v>
      </c>
      <c r="X172" s="30">
        <f t="shared" si="107"/>
        <v>0</v>
      </c>
      <c r="Y172" s="30">
        <f t="shared" si="107"/>
        <v>0</v>
      </c>
      <c r="Z172" s="30">
        <f t="shared" si="107"/>
        <v>0</v>
      </c>
      <c r="AA172" s="30">
        <f t="shared" si="107"/>
        <v>0</v>
      </c>
      <c r="AB172" s="30">
        <f t="shared" si="107"/>
        <v>0</v>
      </c>
      <c r="AC172" s="30">
        <f t="shared" si="107"/>
        <v>0</v>
      </c>
      <c r="AD172" s="30">
        <f t="shared" si="107"/>
        <v>0</v>
      </c>
      <c r="AE172" s="30">
        <f t="shared" si="107"/>
        <v>0</v>
      </c>
      <c r="AF172" s="30">
        <f t="shared" si="107"/>
        <v>0</v>
      </c>
      <c r="AG172" s="30">
        <f t="shared" si="107"/>
        <v>0</v>
      </c>
      <c r="AH172" s="30">
        <f t="shared" si="107"/>
        <v>0</v>
      </c>
      <c r="AI172" s="30">
        <f t="shared" si="107"/>
        <v>0</v>
      </c>
      <c r="AJ172" s="30">
        <f t="shared" si="107"/>
        <v>0</v>
      </c>
      <c r="AK172" s="30">
        <f t="shared" si="107"/>
        <v>0</v>
      </c>
      <c r="AL172" s="30">
        <f t="shared" si="107"/>
        <v>0</v>
      </c>
      <c r="AM172" s="30">
        <f t="shared" si="107"/>
        <v>0</v>
      </c>
      <c r="AN172" s="30">
        <f t="shared" si="107"/>
        <v>0</v>
      </c>
      <c r="AO172" s="30">
        <f t="shared" si="107"/>
        <v>0</v>
      </c>
      <c r="AP172" s="30">
        <f t="shared" si="107"/>
        <v>0</v>
      </c>
      <c r="AQ172" s="30">
        <f t="shared" si="107"/>
        <v>0</v>
      </c>
      <c r="AR172" s="30">
        <f t="shared" si="107"/>
        <v>0</v>
      </c>
      <c r="AS172" s="30">
        <f t="shared" si="107"/>
        <v>0</v>
      </c>
      <c r="AT172" s="30">
        <f t="shared" si="107"/>
        <v>0</v>
      </c>
      <c r="AU172" s="30">
        <f t="shared" si="107"/>
        <v>0</v>
      </c>
      <c r="AV172" s="30">
        <f t="shared" si="107"/>
        <v>0</v>
      </c>
      <c r="AW172" s="30">
        <f t="shared" si="107"/>
        <v>0</v>
      </c>
      <c r="AX172" s="30">
        <f t="shared" si="107"/>
        <v>0</v>
      </c>
      <c r="AY172" s="30">
        <f t="shared" si="107"/>
        <v>0</v>
      </c>
      <c r="AZ172" s="30">
        <f t="shared" si="107"/>
        <v>0</v>
      </c>
      <c r="BA172" s="30">
        <f t="shared" si="107"/>
        <v>0</v>
      </c>
      <c r="BB172" s="30">
        <f t="shared" si="107"/>
        <v>0</v>
      </c>
      <c r="BC172" s="30">
        <f t="shared" si="107"/>
        <v>0</v>
      </c>
      <c r="BD172" s="30">
        <f t="shared" si="107"/>
        <v>0</v>
      </c>
      <c r="BE172" s="30">
        <f t="shared" si="107"/>
        <v>0</v>
      </c>
      <c r="BF172" s="30">
        <f t="shared" si="107"/>
        <v>0</v>
      </c>
      <c r="BG172" s="30">
        <f t="shared" si="107"/>
        <v>0</v>
      </c>
      <c r="BH172" s="30">
        <f t="shared" si="107"/>
        <v>0</v>
      </c>
      <c r="BI172" s="30">
        <f t="shared" si="107"/>
        <v>0</v>
      </c>
      <c r="BJ172" s="30">
        <f t="shared" si="107"/>
        <v>0</v>
      </c>
      <c r="BK172" s="30">
        <f t="shared" si="107"/>
        <v>0</v>
      </c>
      <c r="BL172" s="30">
        <f t="shared" si="107"/>
        <v>0</v>
      </c>
      <c r="BM172" s="30">
        <f t="shared" si="107"/>
        <v>0</v>
      </c>
      <c r="BN172" s="30">
        <f t="shared" si="107"/>
        <v>0</v>
      </c>
      <c r="BO172" s="30">
        <f t="shared" si="107"/>
        <v>0</v>
      </c>
      <c r="BP172" s="30">
        <f t="shared" si="107"/>
        <v>0</v>
      </c>
      <c r="BQ172" s="30">
        <f t="shared" si="106"/>
        <v>0</v>
      </c>
      <c r="BR172" s="30">
        <f t="shared" si="106"/>
        <v>0</v>
      </c>
      <c r="BS172" s="30">
        <f t="shared" si="106"/>
        <v>0</v>
      </c>
      <c r="BT172" s="30">
        <f t="shared" si="106"/>
        <v>0</v>
      </c>
      <c r="BU172" s="30">
        <f t="shared" si="106"/>
        <v>0</v>
      </c>
      <c r="BV172" s="30">
        <f t="shared" si="106"/>
        <v>0</v>
      </c>
      <c r="BW172" s="30">
        <f t="shared" si="106"/>
        <v>0</v>
      </c>
      <c r="BX172" s="30">
        <f t="shared" si="106"/>
        <v>0</v>
      </c>
      <c r="BY172" s="30">
        <f t="shared" si="106"/>
        <v>0</v>
      </c>
      <c r="BZ172" s="30">
        <f t="shared" si="106"/>
        <v>0</v>
      </c>
      <c r="CA172" s="30">
        <f t="shared" si="106"/>
        <v>0</v>
      </c>
      <c r="CB172" s="30">
        <f t="shared" si="106"/>
        <v>0</v>
      </c>
      <c r="CC172" s="30">
        <f t="shared" si="106"/>
        <v>0</v>
      </c>
      <c r="CD172" s="30">
        <f t="shared" si="106"/>
        <v>0</v>
      </c>
      <c r="CE172" s="30">
        <f t="shared" si="106"/>
        <v>0</v>
      </c>
      <c r="CF172" s="30">
        <f t="shared" si="106"/>
        <v>0</v>
      </c>
      <c r="CG172" s="30">
        <f t="shared" si="106"/>
        <v>0</v>
      </c>
      <c r="CH172" s="34">
        <f t="shared" si="106"/>
        <v>0</v>
      </c>
    </row>
    <row r="173" spans="1:86" ht="15.75" hidden="1" customHeight="1" x14ac:dyDescent="0.3">
      <c r="A173" s="551"/>
      <c r="B173" s="309" t="s">
        <v>67</v>
      </c>
      <c r="C173" s="30">
        <f t="shared" si="101"/>
        <v>0</v>
      </c>
      <c r="D173" s="30">
        <f t="shared" si="102"/>
        <v>0</v>
      </c>
      <c r="E173" s="30">
        <f t="shared" si="107"/>
        <v>0</v>
      </c>
      <c r="F173" s="30">
        <f t="shared" si="107"/>
        <v>0</v>
      </c>
      <c r="G173" s="30">
        <f t="shared" si="107"/>
        <v>0</v>
      </c>
      <c r="H173" s="30">
        <f t="shared" si="107"/>
        <v>0</v>
      </c>
      <c r="I173" s="30">
        <f t="shared" si="107"/>
        <v>0</v>
      </c>
      <c r="J173" s="30">
        <f t="shared" si="107"/>
        <v>0</v>
      </c>
      <c r="K173" s="30">
        <f t="shared" si="107"/>
        <v>0</v>
      </c>
      <c r="L173" s="30">
        <f t="shared" si="107"/>
        <v>0</v>
      </c>
      <c r="M173" s="30">
        <f t="shared" si="107"/>
        <v>0</v>
      </c>
      <c r="N173" s="30">
        <f t="shared" si="107"/>
        <v>0</v>
      </c>
      <c r="O173" s="30">
        <f t="shared" si="107"/>
        <v>0</v>
      </c>
      <c r="P173" s="30">
        <f t="shared" si="107"/>
        <v>0</v>
      </c>
      <c r="Q173" s="30">
        <f t="shared" si="107"/>
        <v>0</v>
      </c>
      <c r="R173" s="30">
        <f t="shared" si="107"/>
        <v>0</v>
      </c>
      <c r="S173" s="30">
        <f t="shared" si="107"/>
        <v>0</v>
      </c>
      <c r="T173" s="30">
        <f t="shared" si="107"/>
        <v>0</v>
      </c>
      <c r="U173" s="30">
        <f t="shared" si="107"/>
        <v>0</v>
      </c>
      <c r="V173" s="30">
        <f t="shared" si="107"/>
        <v>0</v>
      </c>
      <c r="W173" s="30">
        <f t="shared" si="107"/>
        <v>0</v>
      </c>
      <c r="X173" s="30">
        <f t="shared" si="107"/>
        <v>0</v>
      </c>
      <c r="Y173" s="30">
        <f t="shared" si="107"/>
        <v>0</v>
      </c>
      <c r="Z173" s="30">
        <f t="shared" si="107"/>
        <v>0</v>
      </c>
      <c r="AA173" s="30">
        <f t="shared" si="107"/>
        <v>0</v>
      </c>
      <c r="AB173" s="30">
        <f t="shared" si="107"/>
        <v>0</v>
      </c>
      <c r="AC173" s="30">
        <f t="shared" si="107"/>
        <v>0</v>
      </c>
      <c r="AD173" s="30">
        <f t="shared" si="107"/>
        <v>0</v>
      </c>
      <c r="AE173" s="30">
        <f t="shared" si="107"/>
        <v>0</v>
      </c>
      <c r="AF173" s="30">
        <f t="shared" si="107"/>
        <v>0</v>
      </c>
      <c r="AG173" s="30">
        <f t="shared" si="107"/>
        <v>0</v>
      </c>
      <c r="AH173" s="30">
        <f t="shared" si="107"/>
        <v>0</v>
      </c>
      <c r="AI173" s="30">
        <f t="shared" si="107"/>
        <v>0</v>
      </c>
      <c r="AJ173" s="30">
        <f t="shared" si="107"/>
        <v>0</v>
      </c>
      <c r="AK173" s="30">
        <f t="shared" si="107"/>
        <v>0</v>
      </c>
      <c r="AL173" s="30">
        <f t="shared" si="107"/>
        <v>0</v>
      </c>
      <c r="AM173" s="30">
        <f t="shared" si="107"/>
        <v>0</v>
      </c>
      <c r="AN173" s="30">
        <f t="shared" si="107"/>
        <v>0</v>
      </c>
      <c r="AO173" s="30">
        <f t="shared" si="107"/>
        <v>0</v>
      </c>
      <c r="AP173" s="30">
        <f t="shared" si="107"/>
        <v>0</v>
      </c>
      <c r="AQ173" s="30">
        <f t="shared" si="107"/>
        <v>0</v>
      </c>
      <c r="AR173" s="30">
        <f t="shared" si="107"/>
        <v>0</v>
      </c>
      <c r="AS173" s="30">
        <f t="shared" si="107"/>
        <v>0</v>
      </c>
      <c r="AT173" s="30">
        <f t="shared" si="107"/>
        <v>0</v>
      </c>
      <c r="AU173" s="30">
        <f t="shared" si="107"/>
        <v>0</v>
      </c>
      <c r="AV173" s="30">
        <f t="shared" si="107"/>
        <v>0</v>
      </c>
      <c r="AW173" s="30">
        <f t="shared" si="107"/>
        <v>0</v>
      </c>
      <c r="AX173" s="30">
        <f t="shared" si="107"/>
        <v>0</v>
      </c>
      <c r="AY173" s="30">
        <f t="shared" si="107"/>
        <v>0</v>
      </c>
      <c r="AZ173" s="30">
        <f t="shared" si="107"/>
        <v>0</v>
      </c>
      <c r="BA173" s="30">
        <f t="shared" si="107"/>
        <v>0</v>
      </c>
      <c r="BB173" s="30">
        <f t="shared" si="107"/>
        <v>0</v>
      </c>
      <c r="BC173" s="30">
        <f t="shared" si="107"/>
        <v>0</v>
      </c>
      <c r="BD173" s="30">
        <f t="shared" si="107"/>
        <v>0</v>
      </c>
      <c r="BE173" s="30">
        <f t="shared" si="107"/>
        <v>0</v>
      </c>
      <c r="BF173" s="30">
        <f t="shared" si="107"/>
        <v>0</v>
      </c>
      <c r="BG173" s="30">
        <f t="shared" si="107"/>
        <v>0</v>
      </c>
      <c r="BH173" s="30">
        <f t="shared" si="107"/>
        <v>0</v>
      </c>
      <c r="BI173" s="30">
        <f t="shared" si="107"/>
        <v>0</v>
      </c>
      <c r="BJ173" s="30">
        <f t="shared" si="107"/>
        <v>0</v>
      </c>
      <c r="BK173" s="30">
        <f t="shared" si="107"/>
        <v>0</v>
      </c>
      <c r="BL173" s="30">
        <f t="shared" si="107"/>
        <v>0</v>
      </c>
      <c r="BM173" s="30">
        <f t="shared" si="107"/>
        <v>0</v>
      </c>
      <c r="BN173" s="30">
        <f t="shared" si="107"/>
        <v>0</v>
      </c>
      <c r="BO173" s="30">
        <f t="shared" si="107"/>
        <v>0</v>
      </c>
      <c r="BP173" s="30">
        <f t="shared" si="107"/>
        <v>0</v>
      </c>
      <c r="BQ173" s="30">
        <f t="shared" si="106"/>
        <v>0</v>
      </c>
      <c r="BR173" s="30">
        <f t="shared" si="106"/>
        <v>0</v>
      </c>
      <c r="BS173" s="30">
        <f t="shared" si="106"/>
        <v>0</v>
      </c>
      <c r="BT173" s="30">
        <f t="shared" si="106"/>
        <v>0</v>
      </c>
      <c r="BU173" s="30">
        <f t="shared" si="106"/>
        <v>0</v>
      </c>
      <c r="BV173" s="30">
        <f t="shared" si="106"/>
        <v>0</v>
      </c>
      <c r="BW173" s="30">
        <f t="shared" si="106"/>
        <v>0</v>
      </c>
      <c r="BX173" s="30">
        <f t="shared" si="106"/>
        <v>0</v>
      </c>
      <c r="BY173" s="30">
        <f t="shared" si="106"/>
        <v>0</v>
      </c>
      <c r="BZ173" s="30">
        <f t="shared" si="106"/>
        <v>0</v>
      </c>
      <c r="CA173" s="30">
        <f t="shared" si="106"/>
        <v>0</v>
      </c>
      <c r="CB173" s="30">
        <f t="shared" si="106"/>
        <v>0</v>
      </c>
      <c r="CC173" s="30">
        <f t="shared" si="106"/>
        <v>0</v>
      </c>
      <c r="CD173" s="30">
        <f t="shared" si="106"/>
        <v>0</v>
      </c>
      <c r="CE173" s="30">
        <f t="shared" si="106"/>
        <v>0</v>
      </c>
      <c r="CF173" s="30">
        <f t="shared" si="106"/>
        <v>0</v>
      </c>
      <c r="CG173" s="30">
        <f t="shared" si="106"/>
        <v>0</v>
      </c>
      <c r="CH173" s="34">
        <f t="shared" si="106"/>
        <v>0</v>
      </c>
    </row>
    <row r="174" spans="1:86" ht="15.75" hidden="1" customHeight="1" x14ac:dyDescent="0.3">
      <c r="A174" s="551"/>
      <c r="B174" s="309" t="s">
        <v>68</v>
      </c>
      <c r="C174" s="30">
        <f t="shared" si="101"/>
        <v>0</v>
      </c>
      <c r="D174" s="30">
        <f t="shared" si="102"/>
        <v>0</v>
      </c>
      <c r="E174" s="30">
        <f t="shared" si="107"/>
        <v>0</v>
      </c>
      <c r="F174" s="30">
        <f t="shared" si="107"/>
        <v>0</v>
      </c>
      <c r="G174" s="30">
        <f t="shared" si="107"/>
        <v>0</v>
      </c>
      <c r="H174" s="30">
        <f t="shared" si="107"/>
        <v>0</v>
      </c>
      <c r="I174" s="30">
        <f t="shared" si="107"/>
        <v>0</v>
      </c>
      <c r="J174" s="30">
        <f t="shared" si="107"/>
        <v>0</v>
      </c>
      <c r="K174" s="30">
        <f t="shared" si="107"/>
        <v>0</v>
      </c>
      <c r="L174" s="30">
        <f t="shared" si="107"/>
        <v>0</v>
      </c>
      <c r="M174" s="30">
        <f t="shared" si="107"/>
        <v>0</v>
      </c>
      <c r="N174" s="30">
        <f t="shared" si="107"/>
        <v>0</v>
      </c>
      <c r="O174" s="30">
        <f t="shared" si="107"/>
        <v>0</v>
      </c>
      <c r="P174" s="30">
        <f t="shared" si="107"/>
        <v>0</v>
      </c>
      <c r="Q174" s="30">
        <f t="shared" si="107"/>
        <v>0</v>
      </c>
      <c r="R174" s="30">
        <f t="shared" si="107"/>
        <v>0</v>
      </c>
      <c r="S174" s="30">
        <f t="shared" si="107"/>
        <v>0</v>
      </c>
      <c r="T174" s="30">
        <f t="shared" si="107"/>
        <v>0</v>
      </c>
      <c r="U174" s="30">
        <f t="shared" si="107"/>
        <v>0</v>
      </c>
      <c r="V174" s="30">
        <f t="shared" si="107"/>
        <v>0</v>
      </c>
      <c r="W174" s="30">
        <f t="shared" si="107"/>
        <v>0</v>
      </c>
      <c r="X174" s="30">
        <f t="shared" si="107"/>
        <v>0</v>
      </c>
      <c r="Y174" s="30">
        <f t="shared" si="107"/>
        <v>0</v>
      </c>
      <c r="Z174" s="30">
        <f t="shared" si="107"/>
        <v>0</v>
      </c>
      <c r="AA174" s="30">
        <f t="shared" si="107"/>
        <v>0</v>
      </c>
      <c r="AB174" s="30">
        <f t="shared" si="107"/>
        <v>0</v>
      </c>
      <c r="AC174" s="30">
        <f t="shared" si="107"/>
        <v>0</v>
      </c>
      <c r="AD174" s="30">
        <f t="shared" si="107"/>
        <v>0</v>
      </c>
      <c r="AE174" s="30">
        <f t="shared" si="107"/>
        <v>0</v>
      </c>
      <c r="AF174" s="30">
        <f t="shared" si="107"/>
        <v>0</v>
      </c>
      <c r="AG174" s="30">
        <f t="shared" si="107"/>
        <v>0</v>
      </c>
      <c r="AH174" s="30">
        <f t="shared" si="107"/>
        <v>0</v>
      </c>
      <c r="AI174" s="30">
        <f t="shared" si="107"/>
        <v>0</v>
      </c>
      <c r="AJ174" s="30">
        <f t="shared" si="107"/>
        <v>0</v>
      </c>
      <c r="AK174" s="30">
        <f t="shared" si="107"/>
        <v>0</v>
      </c>
      <c r="AL174" s="30">
        <f t="shared" si="107"/>
        <v>0</v>
      </c>
      <c r="AM174" s="30">
        <f t="shared" si="107"/>
        <v>0</v>
      </c>
      <c r="AN174" s="30">
        <f t="shared" si="107"/>
        <v>0</v>
      </c>
      <c r="AO174" s="30">
        <f t="shared" si="107"/>
        <v>0</v>
      </c>
      <c r="AP174" s="30">
        <f t="shared" si="107"/>
        <v>0</v>
      </c>
      <c r="AQ174" s="30">
        <f t="shared" si="107"/>
        <v>0</v>
      </c>
      <c r="AR174" s="30">
        <f t="shared" si="107"/>
        <v>0</v>
      </c>
      <c r="AS174" s="30">
        <f t="shared" si="107"/>
        <v>0</v>
      </c>
      <c r="AT174" s="30">
        <f t="shared" si="107"/>
        <v>0</v>
      </c>
      <c r="AU174" s="30">
        <f t="shared" si="107"/>
        <v>0</v>
      </c>
      <c r="AV174" s="30">
        <f t="shared" si="107"/>
        <v>0</v>
      </c>
      <c r="AW174" s="30">
        <f t="shared" si="107"/>
        <v>0</v>
      </c>
      <c r="AX174" s="30">
        <f t="shared" si="107"/>
        <v>0</v>
      </c>
      <c r="AY174" s="30">
        <f t="shared" si="107"/>
        <v>0</v>
      </c>
      <c r="AZ174" s="30">
        <f t="shared" si="107"/>
        <v>0</v>
      </c>
      <c r="BA174" s="30">
        <f t="shared" si="107"/>
        <v>0</v>
      </c>
      <c r="BB174" s="30">
        <f t="shared" si="107"/>
        <v>0</v>
      </c>
      <c r="BC174" s="30">
        <f t="shared" si="107"/>
        <v>0</v>
      </c>
      <c r="BD174" s="30">
        <f t="shared" si="107"/>
        <v>0</v>
      </c>
      <c r="BE174" s="30">
        <f t="shared" si="107"/>
        <v>0</v>
      </c>
      <c r="BF174" s="30">
        <f t="shared" si="107"/>
        <v>0</v>
      </c>
      <c r="BG174" s="30">
        <f t="shared" si="107"/>
        <v>0</v>
      </c>
      <c r="BH174" s="30">
        <f t="shared" si="107"/>
        <v>0</v>
      </c>
      <c r="BI174" s="30">
        <f t="shared" si="107"/>
        <v>0</v>
      </c>
      <c r="BJ174" s="30">
        <f t="shared" si="107"/>
        <v>0</v>
      </c>
      <c r="BK174" s="30">
        <f t="shared" si="107"/>
        <v>0</v>
      </c>
      <c r="BL174" s="30">
        <f t="shared" si="107"/>
        <v>0</v>
      </c>
      <c r="BM174" s="30">
        <f t="shared" si="107"/>
        <v>0</v>
      </c>
      <c r="BN174" s="30">
        <f t="shared" si="107"/>
        <v>0</v>
      </c>
      <c r="BO174" s="30">
        <f t="shared" si="107"/>
        <v>0</v>
      </c>
      <c r="BP174" s="30">
        <f t="shared" si="107"/>
        <v>0</v>
      </c>
      <c r="BQ174" s="30">
        <f t="shared" si="106"/>
        <v>0</v>
      </c>
      <c r="BR174" s="30">
        <f t="shared" si="106"/>
        <v>0</v>
      </c>
      <c r="BS174" s="30">
        <f t="shared" si="106"/>
        <v>0</v>
      </c>
      <c r="BT174" s="30">
        <f t="shared" si="106"/>
        <v>0</v>
      </c>
      <c r="BU174" s="30">
        <f t="shared" si="106"/>
        <v>0</v>
      </c>
      <c r="BV174" s="30">
        <f t="shared" si="106"/>
        <v>0</v>
      </c>
      <c r="BW174" s="30">
        <f t="shared" si="106"/>
        <v>0</v>
      </c>
      <c r="BX174" s="30">
        <f t="shared" si="106"/>
        <v>0</v>
      </c>
      <c r="BY174" s="30">
        <f t="shared" si="106"/>
        <v>0</v>
      </c>
      <c r="BZ174" s="30">
        <f t="shared" si="106"/>
        <v>0</v>
      </c>
      <c r="CA174" s="30">
        <f t="shared" si="106"/>
        <v>0</v>
      </c>
      <c r="CB174" s="30">
        <f t="shared" si="106"/>
        <v>0</v>
      </c>
      <c r="CC174" s="30">
        <f t="shared" si="106"/>
        <v>0</v>
      </c>
      <c r="CD174" s="30">
        <f t="shared" si="106"/>
        <v>0</v>
      </c>
      <c r="CE174" s="30">
        <f t="shared" si="106"/>
        <v>0</v>
      </c>
      <c r="CF174" s="30">
        <f t="shared" si="106"/>
        <v>0</v>
      </c>
      <c r="CG174" s="30">
        <f t="shared" si="106"/>
        <v>0</v>
      </c>
      <c r="CH174" s="34">
        <f t="shared" si="106"/>
        <v>0</v>
      </c>
    </row>
    <row r="175" spans="1:86" ht="15.75" hidden="1" customHeight="1" x14ac:dyDescent="0.3">
      <c r="A175" s="551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12"/>
    </row>
    <row r="176" spans="1:86" ht="15.75" hidden="1" customHeight="1" x14ac:dyDescent="0.3">
      <c r="A176" s="551"/>
      <c r="B176" s="301" t="s">
        <v>149</v>
      </c>
      <c r="C176" s="30">
        <f>SUM(C162:C175)</f>
        <v>0</v>
      </c>
      <c r="D176" s="30">
        <f>SUM(D162:D175)</f>
        <v>0</v>
      </c>
      <c r="E176" s="30">
        <f t="shared" ref="E176:BP176" si="108">SUM(E162:E175)</f>
        <v>0</v>
      </c>
      <c r="F176" s="30">
        <f t="shared" si="108"/>
        <v>0</v>
      </c>
      <c r="G176" s="30">
        <f t="shared" si="108"/>
        <v>0</v>
      </c>
      <c r="H176" s="30">
        <f t="shared" si="108"/>
        <v>0</v>
      </c>
      <c r="I176" s="30">
        <f t="shared" si="108"/>
        <v>0</v>
      </c>
      <c r="J176" s="30">
        <f t="shared" si="108"/>
        <v>0</v>
      </c>
      <c r="K176" s="30">
        <f t="shared" si="108"/>
        <v>0</v>
      </c>
      <c r="L176" s="30">
        <f t="shared" si="108"/>
        <v>0</v>
      </c>
      <c r="M176" s="30">
        <f t="shared" si="108"/>
        <v>11.048451217378465</v>
      </c>
      <c r="N176" s="30">
        <f t="shared" si="108"/>
        <v>15.242855863722729</v>
      </c>
      <c r="O176" s="30">
        <f t="shared" si="108"/>
        <v>21.347392904667881</v>
      </c>
      <c r="P176" s="30">
        <f t="shared" si="108"/>
        <v>16.258480943161587</v>
      </c>
      <c r="Q176" s="30">
        <f t="shared" si="108"/>
        <v>18.792999789838149</v>
      </c>
      <c r="R176" s="30">
        <f t="shared" si="108"/>
        <v>20.85457662708912</v>
      </c>
      <c r="S176" s="30">
        <f t="shared" si="108"/>
        <v>29.810819069424461</v>
      </c>
      <c r="T176" s="30">
        <f t="shared" si="108"/>
        <v>61.495243643457385</v>
      </c>
      <c r="U176" s="30">
        <f t="shared" si="108"/>
        <v>70.83578099405203</v>
      </c>
      <c r="V176" s="30">
        <f t="shared" si="108"/>
        <v>59.777662057991122</v>
      </c>
      <c r="W176" s="30">
        <f t="shared" si="108"/>
        <v>55.948442699897186</v>
      </c>
      <c r="X176" s="30">
        <f t="shared" si="108"/>
        <v>27.904350885116475</v>
      </c>
      <c r="Y176" s="30">
        <f t="shared" si="108"/>
        <v>22.096902434756931</v>
      </c>
      <c r="Z176" s="30">
        <f t="shared" si="108"/>
        <v>15.242855863722729</v>
      </c>
      <c r="AA176" s="30">
        <f t="shared" si="108"/>
        <v>21.347392904667881</v>
      </c>
      <c r="AB176" s="30">
        <f t="shared" si="108"/>
        <v>16.258480943161587</v>
      </c>
      <c r="AC176" s="30">
        <f t="shared" si="108"/>
        <v>18.792999789838149</v>
      </c>
      <c r="AD176" s="30">
        <f t="shared" si="108"/>
        <v>20.85457662708912</v>
      </c>
      <c r="AE176" s="30">
        <f t="shared" si="108"/>
        <v>29.810819069424461</v>
      </c>
      <c r="AF176" s="30">
        <f t="shared" si="108"/>
        <v>61.495243643457385</v>
      </c>
      <c r="AG176" s="30">
        <f t="shared" si="108"/>
        <v>70.83578099405203</v>
      </c>
      <c r="AH176" s="30">
        <f t="shared" si="108"/>
        <v>59.777662057991122</v>
      </c>
      <c r="AI176" s="30">
        <f t="shared" si="108"/>
        <v>55.948442699897186</v>
      </c>
      <c r="AJ176" s="30">
        <f t="shared" si="108"/>
        <v>27.904350885116475</v>
      </c>
      <c r="AK176" s="30">
        <f t="shared" si="108"/>
        <v>22.096902434756931</v>
      </c>
      <c r="AL176" s="30">
        <f t="shared" si="108"/>
        <v>15.242855863722729</v>
      </c>
      <c r="AM176" s="30">
        <f t="shared" si="108"/>
        <v>21.347392904667881</v>
      </c>
      <c r="AN176" s="30">
        <f t="shared" si="108"/>
        <v>16.258480943161587</v>
      </c>
      <c r="AO176" s="30">
        <f t="shared" si="108"/>
        <v>18.792999789838149</v>
      </c>
      <c r="AP176" s="30">
        <f t="shared" si="108"/>
        <v>20.85457662708912</v>
      </c>
      <c r="AQ176" s="30">
        <f t="shared" si="108"/>
        <v>29.810819069424461</v>
      </c>
      <c r="AR176" s="30">
        <f t="shared" si="108"/>
        <v>61.495243643457385</v>
      </c>
      <c r="AS176" s="30">
        <f t="shared" si="108"/>
        <v>70.83578099405203</v>
      </c>
      <c r="AT176" s="30">
        <f t="shared" si="108"/>
        <v>59.777662057991122</v>
      </c>
      <c r="AU176" s="30">
        <f t="shared" si="108"/>
        <v>55.948442699897186</v>
      </c>
      <c r="AV176" s="30">
        <f t="shared" si="108"/>
        <v>27.904350885116475</v>
      </c>
      <c r="AW176" s="30">
        <f t="shared" si="108"/>
        <v>22.096902434756931</v>
      </c>
      <c r="AX176" s="30">
        <f t="shared" si="108"/>
        <v>15.242855863722729</v>
      </c>
      <c r="AY176" s="30">
        <f t="shared" si="108"/>
        <v>21.347392904667881</v>
      </c>
      <c r="AZ176" s="30">
        <f t="shared" si="108"/>
        <v>16.258480943161587</v>
      </c>
      <c r="BA176" s="30">
        <f t="shared" si="108"/>
        <v>18.792999789838149</v>
      </c>
      <c r="BB176" s="30">
        <f t="shared" si="108"/>
        <v>20.85457662708912</v>
      </c>
      <c r="BC176" s="30">
        <f t="shared" si="108"/>
        <v>29.810819069424461</v>
      </c>
      <c r="BD176" s="30">
        <f t="shared" si="108"/>
        <v>61.495243643457385</v>
      </c>
      <c r="BE176" s="30">
        <f t="shared" si="108"/>
        <v>70.83578099405203</v>
      </c>
      <c r="BF176" s="30">
        <f t="shared" si="108"/>
        <v>59.777662057991122</v>
      </c>
      <c r="BG176" s="30">
        <f t="shared" si="108"/>
        <v>55.948442699897186</v>
      </c>
      <c r="BH176" s="30">
        <f t="shared" si="108"/>
        <v>27.904350885116475</v>
      </c>
      <c r="BI176" s="30">
        <f t="shared" si="108"/>
        <v>22.096902434756931</v>
      </c>
      <c r="BJ176" s="30">
        <f t="shared" si="108"/>
        <v>15.242855863722729</v>
      </c>
      <c r="BK176" s="30">
        <f t="shared" si="108"/>
        <v>21.347392904667881</v>
      </c>
      <c r="BL176" s="30">
        <f t="shared" si="108"/>
        <v>16.258480943161587</v>
      </c>
      <c r="BM176" s="30">
        <f t="shared" si="108"/>
        <v>18.792999789838149</v>
      </c>
      <c r="BN176" s="30">
        <f t="shared" si="108"/>
        <v>20.85457662708912</v>
      </c>
      <c r="BO176" s="30">
        <f t="shared" si="108"/>
        <v>29.810819069424461</v>
      </c>
      <c r="BP176" s="30">
        <f t="shared" si="108"/>
        <v>61.495243643457385</v>
      </c>
      <c r="BQ176" s="30">
        <f t="shared" ref="BQ176:CH176" si="109">SUM(BQ162:BQ175)</f>
        <v>70.83578099405203</v>
      </c>
      <c r="BR176" s="30">
        <f t="shared" si="109"/>
        <v>59.777662057991122</v>
      </c>
      <c r="BS176" s="30">
        <f t="shared" si="109"/>
        <v>55.948442699897186</v>
      </c>
      <c r="BT176" s="30">
        <f t="shared" si="109"/>
        <v>27.904350885116475</v>
      </c>
      <c r="BU176" s="30">
        <f t="shared" si="109"/>
        <v>22.096902434756931</v>
      </c>
      <c r="BV176" s="30">
        <f t="shared" si="109"/>
        <v>15.242855863722729</v>
      </c>
      <c r="BW176" s="30">
        <f t="shared" si="109"/>
        <v>21.347392904667881</v>
      </c>
      <c r="BX176" s="30">
        <f t="shared" si="109"/>
        <v>16.258480943161587</v>
      </c>
      <c r="BY176" s="30">
        <f t="shared" si="109"/>
        <v>18.792999789838149</v>
      </c>
      <c r="BZ176" s="30">
        <f t="shared" si="109"/>
        <v>20.85457662708912</v>
      </c>
      <c r="CA176" s="30">
        <f t="shared" si="109"/>
        <v>29.810819069424461</v>
      </c>
      <c r="CB176" s="30">
        <f t="shared" si="109"/>
        <v>61.495243643457385</v>
      </c>
      <c r="CC176" s="30">
        <f t="shared" si="109"/>
        <v>70.83578099405203</v>
      </c>
      <c r="CD176" s="30">
        <f t="shared" si="109"/>
        <v>59.777662057991122</v>
      </c>
      <c r="CE176" s="30">
        <f t="shared" si="109"/>
        <v>55.948442699897186</v>
      </c>
      <c r="CF176" s="30">
        <f t="shared" si="109"/>
        <v>27.904350885116475</v>
      </c>
      <c r="CG176" s="30">
        <f t="shared" si="109"/>
        <v>22.096902434756931</v>
      </c>
      <c r="CH176" s="34">
        <f t="shared" si="109"/>
        <v>15.242855863722729</v>
      </c>
    </row>
    <row r="177" spans="1:86" ht="16.5" hidden="1" customHeight="1" thickBot="1" x14ac:dyDescent="0.35">
      <c r="A177" s="552"/>
      <c r="B177" s="162" t="s">
        <v>150</v>
      </c>
      <c r="C177" s="31">
        <f>C176</f>
        <v>0</v>
      </c>
      <c r="D177" s="31">
        <f>C177+D176</f>
        <v>0</v>
      </c>
      <c r="E177" s="31">
        <f t="shared" ref="E177:BP177" si="110">D177+E176</f>
        <v>0</v>
      </c>
      <c r="F177" s="31">
        <f t="shared" si="110"/>
        <v>0</v>
      </c>
      <c r="G177" s="31">
        <f t="shared" si="110"/>
        <v>0</v>
      </c>
      <c r="H177" s="31">
        <f t="shared" si="110"/>
        <v>0</v>
      </c>
      <c r="I177" s="31">
        <f t="shared" si="110"/>
        <v>0</v>
      </c>
      <c r="J177" s="31">
        <f t="shared" si="110"/>
        <v>0</v>
      </c>
      <c r="K177" s="31">
        <f t="shared" si="110"/>
        <v>0</v>
      </c>
      <c r="L177" s="31">
        <f t="shared" si="110"/>
        <v>0</v>
      </c>
      <c r="M177" s="31">
        <f t="shared" si="110"/>
        <v>11.048451217378465</v>
      </c>
      <c r="N177" s="31">
        <f t="shared" si="110"/>
        <v>26.291307081101195</v>
      </c>
      <c r="O177" s="31">
        <f t="shared" si="110"/>
        <v>47.63869998576908</v>
      </c>
      <c r="P177" s="31">
        <f t="shared" si="110"/>
        <v>63.897180928930666</v>
      </c>
      <c r="Q177" s="31">
        <f t="shared" si="110"/>
        <v>82.690180718768815</v>
      </c>
      <c r="R177" s="31">
        <f t="shared" si="110"/>
        <v>103.54475734585793</v>
      </c>
      <c r="S177" s="31">
        <f t="shared" si="110"/>
        <v>133.3555764152824</v>
      </c>
      <c r="T177" s="31">
        <f t="shared" si="110"/>
        <v>194.85082005873977</v>
      </c>
      <c r="U177" s="31">
        <f t="shared" si="110"/>
        <v>265.68660105279179</v>
      </c>
      <c r="V177" s="31">
        <f t="shared" si="110"/>
        <v>325.46426311078289</v>
      </c>
      <c r="W177" s="31">
        <f t="shared" si="110"/>
        <v>381.41270581068011</v>
      </c>
      <c r="X177" s="31">
        <f t="shared" si="110"/>
        <v>409.31705669579657</v>
      </c>
      <c r="Y177" s="31">
        <f t="shared" si="110"/>
        <v>431.41395913055351</v>
      </c>
      <c r="Z177" s="31">
        <f t="shared" si="110"/>
        <v>446.65681499427626</v>
      </c>
      <c r="AA177" s="31">
        <f t="shared" si="110"/>
        <v>468.00420789894412</v>
      </c>
      <c r="AB177" s="31">
        <f t="shared" si="110"/>
        <v>484.26268884210572</v>
      </c>
      <c r="AC177" s="31">
        <f t="shared" si="110"/>
        <v>503.05568863194389</v>
      </c>
      <c r="AD177" s="31">
        <f t="shared" si="110"/>
        <v>523.91026525903305</v>
      </c>
      <c r="AE177" s="31">
        <f t="shared" si="110"/>
        <v>553.72108432845755</v>
      </c>
      <c r="AF177" s="31">
        <f t="shared" si="110"/>
        <v>615.21632797191489</v>
      </c>
      <c r="AG177" s="31">
        <f t="shared" si="110"/>
        <v>686.05210896596691</v>
      </c>
      <c r="AH177" s="31">
        <f t="shared" si="110"/>
        <v>745.82977102395807</v>
      </c>
      <c r="AI177" s="31">
        <f t="shared" si="110"/>
        <v>801.77821372385529</v>
      </c>
      <c r="AJ177" s="31">
        <f t="shared" si="110"/>
        <v>829.6825646089718</v>
      </c>
      <c r="AK177" s="31">
        <f t="shared" si="110"/>
        <v>851.77946704372869</v>
      </c>
      <c r="AL177" s="31">
        <f t="shared" si="110"/>
        <v>867.02232290745144</v>
      </c>
      <c r="AM177" s="31">
        <f t="shared" si="110"/>
        <v>888.36971581211935</v>
      </c>
      <c r="AN177" s="31">
        <f t="shared" si="110"/>
        <v>904.6281967552809</v>
      </c>
      <c r="AO177" s="31">
        <f t="shared" si="110"/>
        <v>923.42119654511907</v>
      </c>
      <c r="AP177" s="31">
        <f t="shared" si="110"/>
        <v>944.27577317220823</v>
      </c>
      <c r="AQ177" s="31">
        <f t="shared" si="110"/>
        <v>974.08659224163273</v>
      </c>
      <c r="AR177" s="31">
        <f t="shared" si="110"/>
        <v>1035.5818358850902</v>
      </c>
      <c r="AS177" s="31">
        <f t="shared" si="110"/>
        <v>1106.4176168791423</v>
      </c>
      <c r="AT177" s="31">
        <f t="shared" si="110"/>
        <v>1166.1952789371335</v>
      </c>
      <c r="AU177" s="31">
        <f t="shared" si="110"/>
        <v>1222.1437216370307</v>
      </c>
      <c r="AV177" s="31">
        <f t="shared" si="110"/>
        <v>1250.0480725221471</v>
      </c>
      <c r="AW177" s="31">
        <f t="shared" si="110"/>
        <v>1272.144974956904</v>
      </c>
      <c r="AX177" s="31">
        <f t="shared" si="110"/>
        <v>1287.3878308206267</v>
      </c>
      <c r="AY177" s="31">
        <f t="shared" si="110"/>
        <v>1308.7352237252946</v>
      </c>
      <c r="AZ177" s="31">
        <f t="shared" si="110"/>
        <v>1324.9937046684563</v>
      </c>
      <c r="BA177" s="31">
        <f t="shared" si="110"/>
        <v>1343.7867044582945</v>
      </c>
      <c r="BB177" s="31">
        <f t="shared" si="110"/>
        <v>1364.6412810853835</v>
      </c>
      <c r="BC177" s="31">
        <f t="shared" si="110"/>
        <v>1394.452100154808</v>
      </c>
      <c r="BD177" s="31">
        <f t="shared" si="110"/>
        <v>1455.9473437982654</v>
      </c>
      <c r="BE177" s="31">
        <f t="shared" si="110"/>
        <v>1526.7831247923175</v>
      </c>
      <c r="BF177" s="31">
        <f t="shared" si="110"/>
        <v>1586.5607868503087</v>
      </c>
      <c r="BG177" s="31">
        <f t="shared" si="110"/>
        <v>1642.5092295502059</v>
      </c>
      <c r="BH177" s="31">
        <f t="shared" si="110"/>
        <v>1670.4135804353223</v>
      </c>
      <c r="BI177" s="31">
        <f t="shared" si="110"/>
        <v>1692.5104828700792</v>
      </c>
      <c r="BJ177" s="31">
        <f t="shared" si="110"/>
        <v>1707.7533387338019</v>
      </c>
      <c r="BK177" s="31">
        <f t="shared" si="110"/>
        <v>1729.1007316384698</v>
      </c>
      <c r="BL177" s="31">
        <f t="shared" si="110"/>
        <v>1745.3592125816315</v>
      </c>
      <c r="BM177" s="31">
        <f t="shared" si="110"/>
        <v>1764.1522123714697</v>
      </c>
      <c r="BN177" s="31">
        <f t="shared" si="110"/>
        <v>1785.0067889985587</v>
      </c>
      <c r="BO177" s="31">
        <f t="shared" si="110"/>
        <v>1814.8176080679832</v>
      </c>
      <c r="BP177" s="31">
        <f t="shared" si="110"/>
        <v>1876.3128517114405</v>
      </c>
      <c r="BQ177" s="31">
        <f t="shared" ref="BQ177:CH177" si="111">BP177+BQ176</f>
        <v>1947.1486327054927</v>
      </c>
      <c r="BR177" s="31">
        <f t="shared" si="111"/>
        <v>2006.9262947634838</v>
      </c>
      <c r="BS177" s="31">
        <f t="shared" si="111"/>
        <v>2062.8747374633808</v>
      </c>
      <c r="BT177" s="31">
        <f t="shared" si="111"/>
        <v>2090.7790883484972</v>
      </c>
      <c r="BU177" s="31">
        <f t="shared" si="111"/>
        <v>2112.8759907832541</v>
      </c>
      <c r="BV177" s="31">
        <f t="shared" si="111"/>
        <v>2128.1188466469766</v>
      </c>
      <c r="BW177" s="31">
        <f t="shared" si="111"/>
        <v>2149.4662395516443</v>
      </c>
      <c r="BX177" s="31">
        <f t="shared" si="111"/>
        <v>2165.7247204948058</v>
      </c>
      <c r="BY177" s="31">
        <f t="shared" si="111"/>
        <v>2184.5177202846439</v>
      </c>
      <c r="BZ177" s="31">
        <f t="shared" si="111"/>
        <v>2205.372296911733</v>
      </c>
      <c r="CA177" s="31">
        <f t="shared" si="111"/>
        <v>2235.1831159811572</v>
      </c>
      <c r="CB177" s="31">
        <f t="shared" si="111"/>
        <v>2296.6783596246146</v>
      </c>
      <c r="CC177" s="31">
        <f t="shared" si="111"/>
        <v>2367.5141406186667</v>
      </c>
      <c r="CD177" s="31">
        <f t="shared" si="111"/>
        <v>2427.2918026766579</v>
      </c>
      <c r="CE177" s="31">
        <f t="shared" si="111"/>
        <v>2483.2402453765549</v>
      </c>
      <c r="CF177" s="31">
        <f t="shared" si="111"/>
        <v>2511.1445962616713</v>
      </c>
      <c r="CG177" s="31">
        <f t="shared" si="111"/>
        <v>2533.2414986964282</v>
      </c>
      <c r="CH177" s="35">
        <f t="shared" si="111"/>
        <v>2548.4843545601507</v>
      </c>
    </row>
    <row r="178" spans="1:86" s="131" customFormat="1" hidden="1" x14ac:dyDescent="0.3">
      <c r="A178" s="122"/>
      <c r="B178" s="122" t="s">
        <v>162</v>
      </c>
      <c r="C178" s="130">
        <f>C157+C176</f>
        <v>0</v>
      </c>
      <c r="D178" s="130">
        <f t="shared" ref="D178:BO178" si="112">D157+D176</f>
        <v>0</v>
      </c>
      <c r="E178" s="130">
        <f t="shared" si="112"/>
        <v>0</v>
      </c>
      <c r="F178" s="130">
        <f t="shared" si="112"/>
        <v>0</v>
      </c>
      <c r="G178" s="130">
        <f t="shared" si="112"/>
        <v>0</v>
      </c>
      <c r="H178" s="130">
        <f t="shared" si="112"/>
        <v>0</v>
      </c>
      <c r="I178" s="130">
        <f t="shared" si="112"/>
        <v>0</v>
      </c>
      <c r="J178" s="130">
        <f t="shared" si="112"/>
        <v>0</v>
      </c>
      <c r="K178" s="130">
        <f t="shared" si="112"/>
        <v>0</v>
      </c>
      <c r="L178" s="130">
        <f t="shared" si="112"/>
        <v>0</v>
      </c>
      <c r="M178" s="130">
        <f t="shared" si="112"/>
        <v>106.23963998183606</v>
      </c>
      <c r="N178" s="130">
        <f t="shared" si="112"/>
        <v>198.39702589695281</v>
      </c>
      <c r="O178" s="130">
        <f t="shared" si="112"/>
        <v>235.10193853008715</v>
      </c>
      <c r="P178" s="130">
        <f t="shared" si="112"/>
        <v>182.72315514530464</v>
      </c>
      <c r="Q178" s="130">
        <f t="shared" si="112"/>
        <v>203.85073017915647</v>
      </c>
      <c r="R178" s="130">
        <f t="shared" si="112"/>
        <v>210.00698627080268</v>
      </c>
      <c r="S178" s="130">
        <f t="shared" si="112"/>
        <v>273.03373441406501</v>
      </c>
      <c r="T178" s="130">
        <f t="shared" si="112"/>
        <v>400.40482201087133</v>
      </c>
      <c r="U178" s="130">
        <f t="shared" si="112"/>
        <v>488.61629421229958</v>
      </c>
      <c r="V178" s="130">
        <f t="shared" si="112"/>
        <v>400.9817008657003</v>
      </c>
      <c r="W178" s="130">
        <f t="shared" si="112"/>
        <v>399.39533050242596</v>
      </c>
      <c r="X178" s="130">
        <f t="shared" si="112"/>
        <v>264.66812315473851</v>
      </c>
      <c r="Y178" s="130">
        <f t="shared" si="112"/>
        <v>212.47927996367213</v>
      </c>
      <c r="Z178" s="130">
        <f t="shared" si="112"/>
        <v>198.39702589695281</v>
      </c>
      <c r="AA178" s="130">
        <f t="shared" si="112"/>
        <v>235.10193853008715</v>
      </c>
      <c r="AB178" s="130">
        <f t="shared" si="112"/>
        <v>182.72315514530464</v>
      </c>
      <c r="AC178" s="130">
        <f t="shared" si="112"/>
        <v>203.85073017915647</v>
      </c>
      <c r="AD178" s="130">
        <f t="shared" si="112"/>
        <v>210.00698627080268</v>
      </c>
      <c r="AE178" s="130">
        <f t="shared" si="112"/>
        <v>273.03373441406501</v>
      </c>
      <c r="AF178" s="130">
        <f t="shared" si="112"/>
        <v>400.40482201087133</v>
      </c>
      <c r="AG178" s="130">
        <f t="shared" si="112"/>
        <v>488.61629421229958</v>
      </c>
      <c r="AH178" s="130">
        <f t="shared" si="112"/>
        <v>400.9817008657003</v>
      </c>
      <c r="AI178" s="130">
        <f t="shared" si="112"/>
        <v>399.39533050242596</v>
      </c>
      <c r="AJ178" s="130">
        <f t="shared" si="112"/>
        <v>264.66812315473851</v>
      </c>
      <c r="AK178" s="130">
        <f t="shared" si="112"/>
        <v>212.47927996367213</v>
      </c>
      <c r="AL178" s="130">
        <f t="shared" si="112"/>
        <v>198.39702589695281</v>
      </c>
      <c r="AM178" s="130">
        <f t="shared" si="112"/>
        <v>235.10193853008715</v>
      </c>
      <c r="AN178" s="130">
        <f t="shared" si="112"/>
        <v>182.72315514530464</v>
      </c>
      <c r="AO178" s="130">
        <f t="shared" si="112"/>
        <v>203.85073017915647</v>
      </c>
      <c r="AP178" s="130">
        <f t="shared" si="112"/>
        <v>210.00698627080268</v>
      </c>
      <c r="AQ178" s="130">
        <f t="shared" si="112"/>
        <v>273.03373441406501</v>
      </c>
      <c r="AR178" s="130">
        <f t="shared" si="112"/>
        <v>400.40482201087133</v>
      </c>
      <c r="AS178" s="130">
        <f t="shared" si="112"/>
        <v>488.61629421229958</v>
      </c>
      <c r="AT178" s="130">
        <f t="shared" si="112"/>
        <v>400.9817008657003</v>
      </c>
      <c r="AU178" s="130">
        <f t="shared" si="112"/>
        <v>399.39533050242596</v>
      </c>
      <c r="AV178" s="130">
        <f t="shared" si="112"/>
        <v>264.66812315473851</v>
      </c>
      <c r="AW178" s="130">
        <f t="shared" si="112"/>
        <v>212.47927996367213</v>
      </c>
      <c r="AX178" s="130">
        <f t="shared" si="112"/>
        <v>198.39702589695281</v>
      </c>
      <c r="AY178" s="130">
        <f t="shared" si="112"/>
        <v>235.10193853008715</v>
      </c>
      <c r="AZ178" s="130">
        <f t="shared" si="112"/>
        <v>182.72315514530464</v>
      </c>
      <c r="BA178" s="130">
        <f t="shared" si="112"/>
        <v>203.85073017915647</v>
      </c>
      <c r="BB178" s="130">
        <f t="shared" si="112"/>
        <v>210.00698627080268</v>
      </c>
      <c r="BC178" s="130">
        <f t="shared" si="112"/>
        <v>273.03373441406501</v>
      </c>
      <c r="BD178" s="130">
        <f t="shared" si="112"/>
        <v>400.40482201087133</v>
      </c>
      <c r="BE178" s="130">
        <f t="shared" si="112"/>
        <v>488.61629421229958</v>
      </c>
      <c r="BF178" s="130">
        <f t="shared" si="112"/>
        <v>400.9817008657003</v>
      </c>
      <c r="BG178" s="130">
        <f t="shared" si="112"/>
        <v>399.39533050242596</v>
      </c>
      <c r="BH178" s="130">
        <f t="shared" si="112"/>
        <v>264.66812315473851</v>
      </c>
      <c r="BI178" s="130">
        <f t="shared" si="112"/>
        <v>212.47927996367213</v>
      </c>
      <c r="BJ178" s="130">
        <f t="shared" si="112"/>
        <v>198.39702589695281</v>
      </c>
      <c r="BK178" s="130">
        <f t="shared" si="112"/>
        <v>235.10193853008715</v>
      </c>
      <c r="BL178" s="130">
        <f t="shared" si="112"/>
        <v>182.72315514530464</v>
      </c>
      <c r="BM178" s="130">
        <f t="shared" si="112"/>
        <v>203.85073017915647</v>
      </c>
      <c r="BN178" s="130">
        <f t="shared" si="112"/>
        <v>210.00698627080268</v>
      </c>
      <c r="BO178" s="130">
        <f t="shared" si="112"/>
        <v>273.03373441406501</v>
      </c>
      <c r="BP178" s="130">
        <f t="shared" ref="BP178:CH178" si="113">BP157+BP176</f>
        <v>400.40482201087133</v>
      </c>
      <c r="BQ178" s="130">
        <f t="shared" si="113"/>
        <v>488.61629421229958</v>
      </c>
      <c r="BR178" s="130">
        <f t="shared" si="113"/>
        <v>400.9817008657003</v>
      </c>
      <c r="BS178" s="130">
        <f t="shared" si="113"/>
        <v>399.39533050242596</v>
      </c>
      <c r="BT178" s="130">
        <f t="shared" si="113"/>
        <v>264.66812315473851</v>
      </c>
      <c r="BU178" s="130">
        <f t="shared" si="113"/>
        <v>212.47927996367213</v>
      </c>
      <c r="BV178" s="130">
        <f t="shared" si="113"/>
        <v>198.39702589695281</v>
      </c>
      <c r="BW178" s="130">
        <f t="shared" si="113"/>
        <v>235.10193853008715</v>
      </c>
      <c r="BX178" s="130">
        <f t="shared" si="113"/>
        <v>182.72315514530464</v>
      </c>
      <c r="BY178" s="130">
        <f t="shared" si="113"/>
        <v>203.85073017915647</v>
      </c>
      <c r="BZ178" s="130">
        <f t="shared" si="113"/>
        <v>210.00698627080268</v>
      </c>
      <c r="CA178" s="130">
        <f t="shared" si="113"/>
        <v>273.03373441406501</v>
      </c>
      <c r="CB178" s="130">
        <f t="shared" si="113"/>
        <v>400.40482201087133</v>
      </c>
      <c r="CC178" s="130">
        <f t="shared" si="113"/>
        <v>488.61629421229958</v>
      </c>
      <c r="CD178" s="130">
        <f t="shared" si="113"/>
        <v>400.9817008657003</v>
      </c>
      <c r="CE178" s="130">
        <f t="shared" si="113"/>
        <v>399.39533050242596</v>
      </c>
      <c r="CF178" s="130">
        <f t="shared" si="113"/>
        <v>264.66812315473851</v>
      </c>
      <c r="CG178" s="130">
        <f t="shared" si="113"/>
        <v>212.47927996367213</v>
      </c>
      <c r="CH178" s="130">
        <f t="shared" si="113"/>
        <v>198.39702589695281</v>
      </c>
    </row>
    <row r="179" spans="1:86" hidden="1" x14ac:dyDescent="0.3">
      <c r="A179" s="122"/>
      <c r="B179" s="122" t="s">
        <v>163</v>
      </c>
      <c r="C179" s="127">
        <f>C178-C73</f>
        <v>0</v>
      </c>
      <c r="D179" s="127">
        <f t="shared" ref="D179:BO179" si="114">D178-D73</f>
        <v>0</v>
      </c>
      <c r="E179" s="127">
        <f t="shared" si="114"/>
        <v>0</v>
      </c>
      <c r="F179" s="127">
        <f t="shared" si="114"/>
        <v>0</v>
      </c>
      <c r="G179" s="127">
        <f t="shared" si="114"/>
        <v>0</v>
      </c>
      <c r="H179" s="127">
        <f t="shared" si="114"/>
        <v>0</v>
      </c>
      <c r="I179" s="127">
        <f t="shared" si="114"/>
        <v>0</v>
      </c>
      <c r="J179" s="127">
        <f t="shared" si="114"/>
        <v>0</v>
      </c>
      <c r="K179" s="127">
        <f t="shared" si="114"/>
        <v>0</v>
      </c>
      <c r="L179" s="127">
        <f t="shared" si="114"/>
        <v>0</v>
      </c>
      <c r="M179" s="127">
        <f t="shared" si="114"/>
        <v>0</v>
      </c>
      <c r="N179" s="127">
        <f t="shared" si="114"/>
        <v>0</v>
      </c>
      <c r="O179" s="127">
        <f t="shared" si="114"/>
        <v>0</v>
      </c>
      <c r="P179" s="127">
        <f t="shared" si="114"/>
        <v>0</v>
      </c>
      <c r="Q179" s="127">
        <f t="shared" si="114"/>
        <v>0</v>
      </c>
      <c r="R179" s="127">
        <f t="shared" si="114"/>
        <v>0</v>
      </c>
      <c r="S179" s="127">
        <f t="shared" si="114"/>
        <v>0</v>
      </c>
      <c r="T179" s="127">
        <f t="shared" si="114"/>
        <v>0</v>
      </c>
      <c r="U179" s="127">
        <f t="shared" si="114"/>
        <v>0</v>
      </c>
      <c r="V179" s="127">
        <f t="shared" si="114"/>
        <v>0</v>
      </c>
      <c r="W179" s="127">
        <f t="shared" si="114"/>
        <v>0</v>
      </c>
      <c r="X179" s="127">
        <f t="shared" si="114"/>
        <v>0</v>
      </c>
      <c r="Y179" s="127">
        <f t="shared" si="114"/>
        <v>0</v>
      </c>
      <c r="Z179" s="127">
        <f t="shared" si="114"/>
        <v>0</v>
      </c>
      <c r="AA179" s="127">
        <f t="shared" si="114"/>
        <v>0</v>
      </c>
      <c r="AB179" s="127">
        <f t="shared" si="114"/>
        <v>0</v>
      </c>
      <c r="AC179" s="127">
        <f t="shared" si="114"/>
        <v>0</v>
      </c>
      <c r="AD179" s="127">
        <f t="shared" si="114"/>
        <v>0</v>
      </c>
      <c r="AE179" s="127">
        <f t="shared" si="114"/>
        <v>0</v>
      </c>
      <c r="AF179" s="127">
        <f t="shared" si="114"/>
        <v>0</v>
      </c>
      <c r="AG179" s="127">
        <f t="shared" si="114"/>
        <v>0</v>
      </c>
      <c r="AH179" s="127">
        <f t="shared" si="114"/>
        <v>0</v>
      </c>
      <c r="AI179" s="127">
        <f t="shared" si="114"/>
        <v>0</v>
      </c>
      <c r="AJ179" s="127">
        <f t="shared" si="114"/>
        <v>0</v>
      </c>
      <c r="AK179" s="127">
        <f t="shared" si="114"/>
        <v>0</v>
      </c>
      <c r="AL179" s="127">
        <f t="shared" si="114"/>
        <v>0</v>
      </c>
      <c r="AM179" s="127">
        <f t="shared" si="114"/>
        <v>0</v>
      </c>
      <c r="AN179" s="127">
        <f t="shared" si="114"/>
        <v>0</v>
      </c>
      <c r="AO179" s="127">
        <f t="shared" si="114"/>
        <v>0</v>
      </c>
      <c r="AP179" s="127">
        <f t="shared" si="114"/>
        <v>0</v>
      </c>
      <c r="AQ179" s="127">
        <f t="shared" si="114"/>
        <v>0</v>
      </c>
      <c r="AR179" s="127">
        <f t="shared" si="114"/>
        <v>0</v>
      </c>
      <c r="AS179" s="127">
        <f t="shared" si="114"/>
        <v>0</v>
      </c>
      <c r="AT179" s="127">
        <f t="shared" si="114"/>
        <v>0</v>
      </c>
      <c r="AU179" s="127">
        <f t="shared" si="114"/>
        <v>0</v>
      </c>
      <c r="AV179" s="127">
        <f t="shared" si="114"/>
        <v>0</v>
      </c>
      <c r="AW179" s="127">
        <f t="shared" si="114"/>
        <v>0</v>
      </c>
      <c r="AX179" s="127">
        <f t="shared" si="114"/>
        <v>0</v>
      </c>
      <c r="AY179" s="127">
        <f t="shared" si="114"/>
        <v>0</v>
      </c>
      <c r="AZ179" s="127">
        <f t="shared" si="114"/>
        <v>0</v>
      </c>
      <c r="BA179" s="127">
        <f t="shared" si="114"/>
        <v>0</v>
      </c>
      <c r="BB179" s="127">
        <f t="shared" si="114"/>
        <v>0</v>
      </c>
      <c r="BC179" s="127">
        <f t="shared" si="114"/>
        <v>0</v>
      </c>
      <c r="BD179" s="127">
        <f t="shared" si="114"/>
        <v>0</v>
      </c>
      <c r="BE179" s="127">
        <f t="shared" si="114"/>
        <v>0</v>
      </c>
      <c r="BF179" s="127">
        <f t="shared" si="114"/>
        <v>0</v>
      </c>
      <c r="BG179" s="127">
        <f t="shared" si="114"/>
        <v>0</v>
      </c>
      <c r="BH179" s="127">
        <f t="shared" si="114"/>
        <v>0</v>
      </c>
      <c r="BI179" s="127">
        <f t="shared" si="114"/>
        <v>0</v>
      </c>
      <c r="BJ179" s="127">
        <f t="shared" si="114"/>
        <v>0</v>
      </c>
      <c r="BK179" s="127">
        <f t="shared" si="114"/>
        <v>0</v>
      </c>
      <c r="BL179" s="127">
        <f t="shared" si="114"/>
        <v>0</v>
      </c>
      <c r="BM179" s="127">
        <f t="shared" si="114"/>
        <v>0</v>
      </c>
      <c r="BN179" s="127">
        <f t="shared" si="114"/>
        <v>0</v>
      </c>
      <c r="BO179" s="127">
        <f t="shared" si="114"/>
        <v>0</v>
      </c>
      <c r="BP179" s="127">
        <f t="shared" ref="BP179:CH179" si="115">BP178-BP73</f>
        <v>0</v>
      </c>
      <c r="BQ179" s="127">
        <f t="shared" si="115"/>
        <v>0</v>
      </c>
      <c r="BR179" s="127">
        <f t="shared" si="115"/>
        <v>0</v>
      </c>
      <c r="BS179" s="127">
        <f t="shared" si="115"/>
        <v>0</v>
      </c>
      <c r="BT179" s="127">
        <f t="shared" si="115"/>
        <v>0</v>
      </c>
      <c r="BU179" s="127">
        <f t="shared" si="115"/>
        <v>0</v>
      </c>
      <c r="BV179" s="127">
        <f t="shared" si="115"/>
        <v>0</v>
      </c>
      <c r="BW179" s="127">
        <f t="shared" si="115"/>
        <v>0</v>
      </c>
      <c r="BX179" s="127">
        <f t="shared" si="115"/>
        <v>0</v>
      </c>
      <c r="BY179" s="127">
        <f t="shared" si="115"/>
        <v>0</v>
      </c>
      <c r="BZ179" s="127">
        <f t="shared" si="115"/>
        <v>0</v>
      </c>
      <c r="CA179" s="127">
        <f t="shared" si="115"/>
        <v>0</v>
      </c>
      <c r="CB179" s="127">
        <f t="shared" si="115"/>
        <v>0</v>
      </c>
      <c r="CC179" s="127">
        <f t="shared" si="115"/>
        <v>0</v>
      </c>
      <c r="CD179" s="127">
        <f t="shared" si="115"/>
        <v>0</v>
      </c>
      <c r="CE179" s="127">
        <f t="shared" si="115"/>
        <v>0</v>
      </c>
      <c r="CF179" s="127">
        <f t="shared" si="115"/>
        <v>0</v>
      </c>
      <c r="CG179" s="127">
        <f t="shared" si="115"/>
        <v>0</v>
      </c>
      <c r="CH179" s="127">
        <f t="shared" si="115"/>
        <v>0</v>
      </c>
    </row>
    <row r="180" spans="1:86" ht="15" hidden="1" thickBot="1" x14ac:dyDescent="0.35">
      <c r="A180" s="122"/>
      <c r="B180" s="122"/>
      <c r="C180" s="127"/>
      <c r="D180" s="127"/>
      <c r="E180" s="127"/>
      <c r="F180" s="127"/>
      <c r="G180" s="127"/>
      <c r="H180" s="127"/>
      <c r="I180" s="127"/>
      <c r="J180" s="127"/>
      <c r="K180" s="127"/>
      <c r="L180" s="127"/>
      <c r="M180" s="127"/>
      <c r="N180" s="127"/>
    </row>
    <row r="181" spans="1:86" ht="15" hidden="1" thickBot="1" x14ac:dyDescent="0.35">
      <c r="A181" s="122"/>
      <c r="B181" s="336" t="s">
        <v>44</v>
      </c>
      <c r="C181" s="337">
        <v>43831</v>
      </c>
      <c r="D181" s="337">
        <v>43862</v>
      </c>
      <c r="E181" s="337">
        <v>43891</v>
      </c>
      <c r="F181" s="337">
        <v>43922</v>
      </c>
      <c r="G181" s="337">
        <v>43952</v>
      </c>
      <c r="H181" s="337">
        <v>43983</v>
      </c>
      <c r="I181" s="337">
        <v>44013</v>
      </c>
      <c r="J181" s="337">
        <v>44044</v>
      </c>
      <c r="K181" s="337">
        <v>44075</v>
      </c>
      <c r="L181" s="337">
        <v>44105</v>
      </c>
      <c r="M181" s="337">
        <v>44136</v>
      </c>
      <c r="N181" s="337">
        <v>44166</v>
      </c>
      <c r="O181" s="337">
        <v>44197</v>
      </c>
      <c r="P181" s="337">
        <v>44228</v>
      </c>
      <c r="Q181" s="337">
        <v>44256</v>
      </c>
      <c r="R181" s="337">
        <v>44287</v>
      </c>
      <c r="S181" s="337">
        <v>44317</v>
      </c>
      <c r="T181" s="337">
        <v>44348</v>
      </c>
      <c r="U181" s="337">
        <v>44378</v>
      </c>
      <c r="V181" s="337">
        <v>44409</v>
      </c>
      <c r="W181" s="337">
        <v>44440</v>
      </c>
      <c r="X181" s="337">
        <v>44470</v>
      </c>
      <c r="Y181" s="337">
        <v>44501</v>
      </c>
      <c r="Z181" s="337">
        <v>44531</v>
      </c>
      <c r="AA181" s="337">
        <v>44562</v>
      </c>
      <c r="AB181" s="337">
        <v>44593</v>
      </c>
      <c r="AC181" s="337">
        <v>44621</v>
      </c>
      <c r="AD181" s="337">
        <v>44652</v>
      </c>
      <c r="AE181" s="337">
        <v>44682</v>
      </c>
      <c r="AF181" s="337">
        <v>44713</v>
      </c>
      <c r="AG181" s="337">
        <v>44743</v>
      </c>
      <c r="AH181" s="337">
        <v>44774</v>
      </c>
      <c r="AI181" s="337">
        <v>44805</v>
      </c>
      <c r="AJ181" s="337">
        <v>44835</v>
      </c>
      <c r="AK181" s="337">
        <v>44866</v>
      </c>
      <c r="AL181" s="337">
        <v>44896</v>
      </c>
      <c r="AM181" s="337">
        <v>44927</v>
      </c>
      <c r="AN181" s="337">
        <v>44958</v>
      </c>
      <c r="AO181" s="337">
        <v>44986</v>
      </c>
      <c r="AP181" s="337">
        <v>45017</v>
      </c>
      <c r="AQ181" s="337">
        <v>45047</v>
      </c>
      <c r="AR181" s="337">
        <v>45078</v>
      </c>
      <c r="AS181" s="337">
        <v>45108</v>
      </c>
      <c r="AT181" s="337">
        <v>45139</v>
      </c>
      <c r="AU181" s="337">
        <v>45170</v>
      </c>
      <c r="AV181" s="337">
        <v>45200</v>
      </c>
      <c r="AW181" s="337">
        <v>45231</v>
      </c>
      <c r="AX181" s="337">
        <v>45261</v>
      </c>
      <c r="AY181" s="337">
        <v>45292</v>
      </c>
      <c r="AZ181" s="337">
        <v>45323</v>
      </c>
      <c r="BA181" s="337">
        <v>45352</v>
      </c>
      <c r="BB181" s="337">
        <v>45383</v>
      </c>
      <c r="BC181" s="337">
        <v>45413</v>
      </c>
      <c r="BD181" s="337">
        <v>45444</v>
      </c>
      <c r="BE181" s="337">
        <v>45474</v>
      </c>
      <c r="BF181" s="337">
        <v>45505</v>
      </c>
      <c r="BG181" s="337">
        <v>45536</v>
      </c>
      <c r="BH181" s="337">
        <v>45566</v>
      </c>
      <c r="BI181" s="337">
        <v>45597</v>
      </c>
      <c r="BJ181" s="337">
        <v>45627</v>
      </c>
      <c r="BK181" s="337">
        <v>45658</v>
      </c>
      <c r="BL181" s="337">
        <v>45689</v>
      </c>
      <c r="BM181" s="337">
        <v>45717</v>
      </c>
      <c r="BN181" s="337">
        <v>45748</v>
      </c>
      <c r="BO181" s="337">
        <v>45778</v>
      </c>
      <c r="BP181" s="337">
        <v>45809</v>
      </c>
      <c r="BQ181" s="337">
        <v>45839</v>
      </c>
      <c r="BR181" s="337">
        <v>45870</v>
      </c>
      <c r="BS181" s="337">
        <v>45901</v>
      </c>
      <c r="BT181" s="337">
        <v>45931</v>
      </c>
      <c r="BU181" s="337">
        <v>45962</v>
      </c>
      <c r="BV181" s="337">
        <v>45992</v>
      </c>
      <c r="BW181" s="337">
        <v>46023</v>
      </c>
      <c r="BX181" s="337">
        <v>46054</v>
      </c>
      <c r="BY181" s="337">
        <v>46082</v>
      </c>
      <c r="BZ181" s="337">
        <v>46113</v>
      </c>
      <c r="CA181" s="337">
        <v>46143</v>
      </c>
      <c r="CB181" s="337">
        <v>46174</v>
      </c>
      <c r="CC181" s="337">
        <v>46204</v>
      </c>
      <c r="CD181" s="337">
        <v>46235</v>
      </c>
      <c r="CE181" s="337">
        <v>46266</v>
      </c>
      <c r="CF181" s="337">
        <v>46296</v>
      </c>
      <c r="CG181" s="337">
        <v>46327</v>
      </c>
      <c r="CH181" s="164">
        <v>46357</v>
      </c>
    </row>
    <row r="182" spans="1:86" hidden="1" x14ac:dyDescent="0.3">
      <c r="A182" s="122"/>
      <c r="B182" s="323" t="s">
        <v>164</v>
      </c>
      <c r="C182" s="139">
        <f>C157*'YTD PROGRAM SUMMARY'!C43</f>
        <v>0</v>
      </c>
      <c r="D182" s="139">
        <f>D157*'YTD PROGRAM SUMMARY'!D43</f>
        <v>0</v>
      </c>
      <c r="E182" s="139">
        <f>E157*'YTD PROGRAM SUMMARY'!E43</f>
        <v>0</v>
      </c>
      <c r="F182" s="139">
        <f>F157*'YTD PROGRAM SUMMARY'!F43</f>
        <v>0</v>
      </c>
      <c r="G182" s="139">
        <f>G157*'YTD PROGRAM SUMMARY'!G43</f>
        <v>0</v>
      </c>
      <c r="H182" s="139">
        <f>H157*'YTD PROGRAM SUMMARY'!H43</f>
        <v>0</v>
      </c>
      <c r="I182" s="139">
        <f>I157*'YTD PROGRAM SUMMARY'!I43</f>
        <v>0</v>
      </c>
      <c r="J182" s="139">
        <f>J157*'YTD PROGRAM SUMMARY'!J43</f>
        <v>0</v>
      </c>
      <c r="K182" s="139">
        <f>K157*'YTD PROGRAM SUMMARY'!K43</f>
        <v>0</v>
      </c>
      <c r="L182" s="139">
        <f>L157*'YTD PROGRAM SUMMARY'!L43</f>
        <v>0</v>
      </c>
      <c r="M182" s="139">
        <f>M157*'YTD PROGRAM SUMMARY'!M43</f>
        <v>65.422410010426972</v>
      </c>
      <c r="N182" s="139">
        <f>N157*'YTD PROGRAM SUMMARY'!N43</f>
        <v>60.431247480522678</v>
      </c>
      <c r="O182" s="275">
        <f>O157*'YTD PROGRAM SUMMARY'!O43</f>
        <v>0</v>
      </c>
      <c r="P182" s="275">
        <f>P157*'YTD PROGRAM SUMMARY'!P43</f>
        <v>0</v>
      </c>
      <c r="Q182" s="275">
        <f>Q157*'YTD PROGRAM SUMMARY'!Q43</f>
        <v>0</v>
      </c>
      <c r="R182" s="275">
        <f>R157*'YTD PROGRAM SUMMARY'!R43</f>
        <v>0</v>
      </c>
      <c r="S182" s="275">
        <f>S157*'YTD PROGRAM SUMMARY'!S43</f>
        <v>0</v>
      </c>
      <c r="T182" s="275">
        <f>T157*'YTD PROGRAM SUMMARY'!T43</f>
        <v>0</v>
      </c>
      <c r="U182" s="275">
        <f>U157*'YTD PROGRAM SUMMARY'!U43</f>
        <v>0</v>
      </c>
      <c r="V182" s="275">
        <f>V157*'YTD PROGRAM SUMMARY'!V43</f>
        <v>0</v>
      </c>
      <c r="W182" s="275">
        <f>W157*'YTD PROGRAM SUMMARY'!W43</f>
        <v>0</v>
      </c>
      <c r="X182" s="275">
        <f>X157*'YTD PROGRAM SUMMARY'!X43</f>
        <v>0</v>
      </c>
      <c r="Y182" s="275">
        <f>Y157*'YTD PROGRAM SUMMARY'!Y43</f>
        <v>0</v>
      </c>
      <c r="Z182" s="275">
        <f>Z157*'YTD PROGRAM SUMMARY'!Z43</f>
        <v>0</v>
      </c>
      <c r="AA182" s="275">
        <f>AA157*'YTD PROGRAM SUMMARY'!AA43</f>
        <v>0</v>
      </c>
      <c r="AB182" s="275">
        <f>AB157*'YTD PROGRAM SUMMARY'!AB43</f>
        <v>0</v>
      </c>
      <c r="AC182" s="275">
        <f>AC157*'YTD PROGRAM SUMMARY'!AC43</f>
        <v>0</v>
      </c>
      <c r="AD182" s="275">
        <f>AD157*'YTD PROGRAM SUMMARY'!AD43</f>
        <v>0</v>
      </c>
      <c r="AE182" s="275">
        <f>AE157*'YTD PROGRAM SUMMARY'!AE43</f>
        <v>0</v>
      </c>
      <c r="AF182" s="275">
        <f>AF157*'YTD PROGRAM SUMMARY'!AF43</f>
        <v>0</v>
      </c>
      <c r="AG182" s="275">
        <f>AG157*'YTD PROGRAM SUMMARY'!AG43</f>
        <v>0</v>
      </c>
      <c r="AH182" s="275">
        <f>AH157*'YTD PROGRAM SUMMARY'!AH43</f>
        <v>0</v>
      </c>
      <c r="AI182" s="275">
        <f>AI157*'YTD PROGRAM SUMMARY'!AI43</f>
        <v>0</v>
      </c>
      <c r="AJ182" s="275">
        <f>AJ157*'YTD PROGRAM SUMMARY'!AJ43</f>
        <v>0</v>
      </c>
      <c r="AK182" s="275">
        <f>AK157*'YTD PROGRAM SUMMARY'!AK43</f>
        <v>0</v>
      </c>
      <c r="AL182" s="275">
        <f>AL157*'YTD PROGRAM SUMMARY'!AL43</f>
        <v>0</v>
      </c>
      <c r="AM182" s="275">
        <f>AM157*'YTD PROGRAM SUMMARY'!AM43</f>
        <v>0</v>
      </c>
      <c r="AN182" s="275">
        <f>AN157*'YTD PROGRAM SUMMARY'!AN43</f>
        <v>0</v>
      </c>
      <c r="AO182" s="275">
        <f>AO157*'YTD PROGRAM SUMMARY'!AO43</f>
        <v>0</v>
      </c>
      <c r="AP182" s="275">
        <f>AP157*'YTD PROGRAM SUMMARY'!AP43</f>
        <v>0</v>
      </c>
      <c r="AQ182" s="275">
        <f>AQ157*'YTD PROGRAM SUMMARY'!AQ43</f>
        <v>0</v>
      </c>
      <c r="AR182" s="275">
        <f>AR157*'YTD PROGRAM SUMMARY'!AR43</f>
        <v>0</v>
      </c>
      <c r="AS182" s="275">
        <f>AS157*'YTD PROGRAM SUMMARY'!AS43</f>
        <v>0</v>
      </c>
      <c r="AT182" s="275">
        <f>AT157*'YTD PROGRAM SUMMARY'!AT43</f>
        <v>0</v>
      </c>
      <c r="AU182" s="275">
        <f>AU157*'YTD PROGRAM SUMMARY'!AU43</f>
        <v>0</v>
      </c>
      <c r="AV182" s="275">
        <f>AV157*'YTD PROGRAM SUMMARY'!AV43</f>
        <v>0</v>
      </c>
      <c r="AW182" s="275">
        <f>AW157*'YTD PROGRAM SUMMARY'!AW43</f>
        <v>0</v>
      </c>
      <c r="AX182" s="275">
        <f>AX157*'YTD PROGRAM SUMMARY'!AX43</f>
        <v>0</v>
      </c>
      <c r="AY182" s="275">
        <f>AY157*'YTD PROGRAM SUMMARY'!AY43</f>
        <v>0</v>
      </c>
      <c r="AZ182" s="275">
        <f>AZ157*'YTD PROGRAM SUMMARY'!AZ43</f>
        <v>0</v>
      </c>
      <c r="BA182" s="275">
        <f>BA157*'YTD PROGRAM SUMMARY'!BA43</f>
        <v>0</v>
      </c>
      <c r="BB182" s="275">
        <f>BB157*'YTD PROGRAM SUMMARY'!BB43</f>
        <v>0</v>
      </c>
      <c r="BC182" s="275">
        <f>BC157*'YTD PROGRAM SUMMARY'!BC43</f>
        <v>0</v>
      </c>
      <c r="BD182" s="275">
        <f>BD157*'YTD PROGRAM SUMMARY'!BD43</f>
        <v>0</v>
      </c>
      <c r="BE182" s="275">
        <f>BE157*'YTD PROGRAM SUMMARY'!BE43</f>
        <v>0</v>
      </c>
      <c r="BF182" s="275">
        <f>BF157*'YTD PROGRAM SUMMARY'!BF43</f>
        <v>0</v>
      </c>
      <c r="BG182" s="275">
        <f>BG157*'YTD PROGRAM SUMMARY'!BG43</f>
        <v>0</v>
      </c>
      <c r="BH182" s="275">
        <f>BH157*'YTD PROGRAM SUMMARY'!BH43</f>
        <v>0</v>
      </c>
      <c r="BI182" s="275">
        <f>BI157*'YTD PROGRAM SUMMARY'!BI43</f>
        <v>0</v>
      </c>
      <c r="BJ182" s="275">
        <f>BJ157*'YTD PROGRAM SUMMARY'!BJ43</f>
        <v>0</v>
      </c>
      <c r="BK182" s="275">
        <f>BK157*'YTD PROGRAM SUMMARY'!BK43</f>
        <v>0</v>
      </c>
      <c r="BL182" s="275">
        <f>BL157*'YTD PROGRAM SUMMARY'!BL43</f>
        <v>0</v>
      </c>
      <c r="BM182" s="275">
        <f>BM157*'YTD PROGRAM SUMMARY'!BM43</f>
        <v>0</v>
      </c>
      <c r="BN182" s="275">
        <f>BN157*'YTD PROGRAM SUMMARY'!BN43</f>
        <v>0</v>
      </c>
      <c r="BO182" s="275">
        <f>BO157*'YTD PROGRAM SUMMARY'!BO43</f>
        <v>0</v>
      </c>
      <c r="BP182" s="275">
        <f>BP157*'YTD PROGRAM SUMMARY'!BP43</f>
        <v>0</v>
      </c>
      <c r="BQ182" s="275">
        <f>BQ157*'YTD PROGRAM SUMMARY'!BQ43</f>
        <v>0</v>
      </c>
      <c r="BR182" s="275">
        <f>BR157*'YTD PROGRAM SUMMARY'!BR43</f>
        <v>0</v>
      </c>
      <c r="BS182" s="275">
        <f>BS157*'YTD PROGRAM SUMMARY'!BS43</f>
        <v>0</v>
      </c>
      <c r="BT182" s="275">
        <f>BT157*'YTD PROGRAM SUMMARY'!BT43</f>
        <v>0</v>
      </c>
      <c r="BU182" s="275">
        <f>BU157*'YTD PROGRAM SUMMARY'!BU43</f>
        <v>0</v>
      </c>
      <c r="BV182" s="275">
        <f>BV157*'YTD PROGRAM SUMMARY'!BV43</f>
        <v>0</v>
      </c>
      <c r="BW182" s="275">
        <f>BW157*'YTD PROGRAM SUMMARY'!BW43</f>
        <v>0</v>
      </c>
      <c r="BX182" s="275">
        <f>BX157*'YTD PROGRAM SUMMARY'!BX43</f>
        <v>0</v>
      </c>
      <c r="BY182" s="275">
        <f>BY157*'YTD PROGRAM SUMMARY'!BY43</f>
        <v>0</v>
      </c>
      <c r="BZ182" s="275">
        <f>BZ157*'YTD PROGRAM SUMMARY'!BZ43</f>
        <v>0</v>
      </c>
      <c r="CA182" s="275">
        <f>CA157*'YTD PROGRAM SUMMARY'!CA43</f>
        <v>0</v>
      </c>
      <c r="CB182" s="275">
        <f>CB157*'YTD PROGRAM SUMMARY'!CB43</f>
        <v>0</v>
      </c>
      <c r="CC182" s="275">
        <f>CC157*'YTD PROGRAM SUMMARY'!CC43</f>
        <v>0</v>
      </c>
      <c r="CD182" s="275">
        <f>CD157*'YTD PROGRAM SUMMARY'!CD43</f>
        <v>0</v>
      </c>
      <c r="CE182" s="275">
        <f>CE157*'YTD PROGRAM SUMMARY'!CE43</f>
        <v>0</v>
      </c>
      <c r="CF182" s="275">
        <f>CF157*'YTD PROGRAM SUMMARY'!CF43</f>
        <v>0</v>
      </c>
      <c r="CG182" s="275">
        <f>CG157*'YTD PROGRAM SUMMARY'!CG43</f>
        <v>0</v>
      </c>
      <c r="CH182" s="276">
        <f>CH157*'YTD PROGRAM SUMMARY'!CH43</f>
        <v>0</v>
      </c>
    </row>
    <row r="183" spans="1:86" ht="15" hidden="1" thickBot="1" x14ac:dyDescent="0.35">
      <c r="A183" s="122"/>
      <c r="B183" s="310" t="s">
        <v>165</v>
      </c>
      <c r="C183" s="132">
        <f>C176*'YTD PROGRAM SUMMARY'!C43</f>
        <v>0</v>
      </c>
      <c r="D183" s="132">
        <f>D176*'YTD PROGRAM SUMMARY'!D43</f>
        <v>0</v>
      </c>
      <c r="E183" s="132">
        <f>E176*'YTD PROGRAM SUMMARY'!E43</f>
        <v>0</v>
      </c>
      <c r="F183" s="132">
        <f>F176*'YTD PROGRAM SUMMARY'!F43</f>
        <v>0</v>
      </c>
      <c r="G183" s="132">
        <f>G176*'YTD PROGRAM SUMMARY'!G43</f>
        <v>0</v>
      </c>
      <c r="H183" s="132">
        <f>H176*'YTD PROGRAM SUMMARY'!H43</f>
        <v>0</v>
      </c>
      <c r="I183" s="132">
        <f>I176*'YTD PROGRAM SUMMARY'!I43</f>
        <v>0</v>
      </c>
      <c r="J183" s="132">
        <f>J176*'YTD PROGRAM SUMMARY'!J43</f>
        <v>0</v>
      </c>
      <c r="K183" s="132">
        <f>K176*'YTD PROGRAM SUMMARY'!K43</f>
        <v>0</v>
      </c>
      <c r="L183" s="132">
        <f>L176*'YTD PROGRAM SUMMARY'!L43</f>
        <v>0</v>
      </c>
      <c r="M183" s="132">
        <f>M176*'YTD PROGRAM SUMMARY'!M43</f>
        <v>7.5933110501653864</v>
      </c>
      <c r="N183" s="132">
        <f>N176*'YTD PROGRAM SUMMARY'!N43</f>
        <v>5.0293411001422417</v>
      </c>
      <c r="O183" s="267">
        <f>O176*'YTD PROGRAM SUMMARY'!O43</f>
        <v>0</v>
      </c>
      <c r="P183" s="267">
        <f>P176*'YTD PROGRAM SUMMARY'!P43</f>
        <v>0</v>
      </c>
      <c r="Q183" s="267">
        <f>Q176*'YTD PROGRAM SUMMARY'!Q43</f>
        <v>0</v>
      </c>
      <c r="R183" s="267">
        <f>R176*'YTD PROGRAM SUMMARY'!R43</f>
        <v>0</v>
      </c>
      <c r="S183" s="267">
        <f>S176*'YTD PROGRAM SUMMARY'!S43</f>
        <v>0</v>
      </c>
      <c r="T183" s="267">
        <f>T176*'YTD PROGRAM SUMMARY'!T43</f>
        <v>0</v>
      </c>
      <c r="U183" s="267">
        <f>U176*'YTD PROGRAM SUMMARY'!U43</f>
        <v>0</v>
      </c>
      <c r="V183" s="267">
        <f>V176*'YTD PROGRAM SUMMARY'!V43</f>
        <v>0</v>
      </c>
      <c r="W183" s="267">
        <f>W176*'YTD PROGRAM SUMMARY'!W43</f>
        <v>0</v>
      </c>
      <c r="X183" s="267">
        <f>X176*'YTD PROGRAM SUMMARY'!X43</f>
        <v>0</v>
      </c>
      <c r="Y183" s="267">
        <f>Y176*'YTD PROGRAM SUMMARY'!Y43</f>
        <v>0</v>
      </c>
      <c r="Z183" s="267">
        <f>Z176*'YTD PROGRAM SUMMARY'!Z43</f>
        <v>0</v>
      </c>
      <c r="AA183" s="267">
        <f>AA176*'YTD PROGRAM SUMMARY'!AA43</f>
        <v>0</v>
      </c>
      <c r="AB183" s="267">
        <f>AB176*'YTD PROGRAM SUMMARY'!AB43</f>
        <v>0</v>
      </c>
      <c r="AC183" s="267">
        <f>AC176*'YTD PROGRAM SUMMARY'!AC43</f>
        <v>0</v>
      </c>
      <c r="AD183" s="267">
        <f>AD176*'YTD PROGRAM SUMMARY'!AD43</f>
        <v>0</v>
      </c>
      <c r="AE183" s="267">
        <f>AE176*'YTD PROGRAM SUMMARY'!AE43</f>
        <v>0</v>
      </c>
      <c r="AF183" s="267">
        <f>AF176*'YTD PROGRAM SUMMARY'!AF43</f>
        <v>0</v>
      </c>
      <c r="AG183" s="267">
        <f>AG176*'YTD PROGRAM SUMMARY'!AG43</f>
        <v>0</v>
      </c>
      <c r="AH183" s="267">
        <f>AH176*'YTD PROGRAM SUMMARY'!AH43</f>
        <v>0</v>
      </c>
      <c r="AI183" s="267">
        <f>AI176*'YTD PROGRAM SUMMARY'!AI43</f>
        <v>0</v>
      </c>
      <c r="AJ183" s="267">
        <f>AJ176*'YTD PROGRAM SUMMARY'!AJ43</f>
        <v>0</v>
      </c>
      <c r="AK183" s="267">
        <f>AK176*'YTD PROGRAM SUMMARY'!AK43</f>
        <v>0</v>
      </c>
      <c r="AL183" s="267">
        <f>AL176*'YTD PROGRAM SUMMARY'!AL43</f>
        <v>0</v>
      </c>
      <c r="AM183" s="267">
        <f>AM176*'YTD PROGRAM SUMMARY'!AM43</f>
        <v>0</v>
      </c>
      <c r="AN183" s="267">
        <f>AN176*'YTD PROGRAM SUMMARY'!AN43</f>
        <v>0</v>
      </c>
      <c r="AO183" s="267">
        <f>AO176*'YTD PROGRAM SUMMARY'!AO43</f>
        <v>0</v>
      </c>
      <c r="AP183" s="267">
        <f>AP176*'YTD PROGRAM SUMMARY'!AP43</f>
        <v>0</v>
      </c>
      <c r="AQ183" s="267">
        <f>AQ176*'YTD PROGRAM SUMMARY'!AQ43</f>
        <v>0</v>
      </c>
      <c r="AR183" s="267">
        <f>AR176*'YTD PROGRAM SUMMARY'!AR43</f>
        <v>0</v>
      </c>
      <c r="AS183" s="267">
        <f>AS176*'YTD PROGRAM SUMMARY'!AS43</f>
        <v>0</v>
      </c>
      <c r="AT183" s="267">
        <f>AT176*'YTD PROGRAM SUMMARY'!AT43</f>
        <v>0</v>
      </c>
      <c r="AU183" s="267">
        <f>AU176*'YTD PROGRAM SUMMARY'!AU43</f>
        <v>0</v>
      </c>
      <c r="AV183" s="267">
        <f>AV176*'YTD PROGRAM SUMMARY'!AV43</f>
        <v>0</v>
      </c>
      <c r="AW183" s="267">
        <f>AW176*'YTD PROGRAM SUMMARY'!AW43</f>
        <v>0</v>
      </c>
      <c r="AX183" s="267">
        <f>AX176*'YTD PROGRAM SUMMARY'!AX43</f>
        <v>0</v>
      </c>
      <c r="AY183" s="267">
        <f>AY176*'YTD PROGRAM SUMMARY'!AY43</f>
        <v>0</v>
      </c>
      <c r="AZ183" s="267">
        <f>AZ176*'YTD PROGRAM SUMMARY'!AZ43</f>
        <v>0</v>
      </c>
      <c r="BA183" s="267">
        <f>BA176*'YTD PROGRAM SUMMARY'!BA43</f>
        <v>0</v>
      </c>
      <c r="BB183" s="267">
        <f>BB176*'YTD PROGRAM SUMMARY'!BB43</f>
        <v>0</v>
      </c>
      <c r="BC183" s="267">
        <f>BC176*'YTD PROGRAM SUMMARY'!BC43</f>
        <v>0</v>
      </c>
      <c r="BD183" s="267">
        <f>BD176*'YTD PROGRAM SUMMARY'!BD43</f>
        <v>0</v>
      </c>
      <c r="BE183" s="267">
        <f>BE176*'YTD PROGRAM SUMMARY'!BE43</f>
        <v>0</v>
      </c>
      <c r="BF183" s="267">
        <f>BF176*'YTD PROGRAM SUMMARY'!BF43</f>
        <v>0</v>
      </c>
      <c r="BG183" s="267">
        <f>BG176*'YTD PROGRAM SUMMARY'!BG43</f>
        <v>0</v>
      </c>
      <c r="BH183" s="267">
        <f>BH176*'YTD PROGRAM SUMMARY'!BH43</f>
        <v>0</v>
      </c>
      <c r="BI183" s="267">
        <f>BI176*'YTD PROGRAM SUMMARY'!BI43</f>
        <v>0</v>
      </c>
      <c r="BJ183" s="267">
        <f>BJ176*'YTD PROGRAM SUMMARY'!BJ43</f>
        <v>0</v>
      </c>
      <c r="BK183" s="267">
        <f>BK176*'YTD PROGRAM SUMMARY'!BK43</f>
        <v>0</v>
      </c>
      <c r="BL183" s="267">
        <f>BL176*'YTD PROGRAM SUMMARY'!BL43</f>
        <v>0</v>
      </c>
      <c r="BM183" s="267">
        <f>BM176*'YTD PROGRAM SUMMARY'!BM43</f>
        <v>0</v>
      </c>
      <c r="BN183" s="267">
        <f>BN176*'YTD PROGRAM SUMMARY'!BN43</f>
        <v>0</v>
      </c>
      <c r="BO183" s="267">
        <f>BO176*'YTD PROGRAM SUMMARY'!BO43</f>
        <v>0</v>
      </c>
      <c r="BP183" s="267">
        <f>BP176*'YTD PROGRAM SUMMARY'!BP43</f>
        <v>0</v>
      </c>
      <c r="BQ183" s="267">
        <f>BQ176*'YTD PROGRAM SUMMARY'!BQ43</f>
        <v>0</v>
      </c>
      <c r="BR183" s="267">
        <f>BR176*'YTD PROGRAM SUMMARY'!BR43</f>
        <v>0</v>
      </c>
      <c r="BS183" s="267">
        <f>BS176*'YTD PROGRAM SUMMARY'!BS43</f>
        <v>0</v>
      </c>
      <c r="BT183" s="267">
        <f>BT176*'YTD PROGRAM SUMMARY'!BT43</f>
        <v>0</v>
      </c>
      <c r="BU183" s="267">
        <f>BU176*'YTD PROGRAM SUMMARY'!BU43</f>
        <v>0</v>
      </c>
      <c r="BV183" s="267">
        <f>BV176*'YTD PROGRAM SUMMARY'!BV43</f>
        <v>0</v>
      </c>
      <c r="BW183" s="267">
        <f>BW176*'YTD PROGRAM SUMMARY'!BW43</f>
        <v>0</v>
      </c>
      <c r="BX183" s="267">
        <f>BX176*'YTD PROGRAM SUMMARY'!BX43</f>
        <v>0</v>
      </c>
      <c r="BY183" s="267">
        <f>BY176*'YTD PROGRAM SUMMARY'!BY43</f>
        <v>0</v>
      </c>
      <c r="BZ183" s="267">
        <f>BZ176*'YTD PROGRAM SUMMARY'!BZ43</f>
        <v>0</v>
      </c>
      <c r="CA183" s="267">
        <f>CA176*'YTD PROGRAM SUMMARY'!CA43</f>
        <v>0</v>
      </c>
      <c r="CB183" s="267">
        <f>CB176*'YTD PROGRAM SUMMARY'!CB43</f>
        <v>0</v>
      </c>
      <c r="CC183" s="267">
        <f>CC176*'YTD PROGRAM SUMMARY'!CC43</f>
        <v>0</v>
      </c>
      <c r="CD183" s="267">
        <f>CD176*'YTD PROGRAM SUMMARY'!CD43</f>
        <v>0</v>
      </c>
      <c r="CE183" s="267">
        <f>CE176*'YTD PROGRAM SUMMARY'!CE43</f>
        <v>0</v>
      </c>
      <c r="CF183" s="267">
        <f>CF176*'YTD PROGRAM SUMMARY'!CF43</f>
        <v>0</v>
      </c>
      <c r="CG183" s="267">
        <f>CG176*'YTD PROGRAM SUMMARY'!CG43</f>
        <v>0</v>
      </c>
      <c r="CH183" s="268">
        <f>CH176*'YTD PROGRAM SUMMARY'!CH43</f>
        <v>0</v>
      </c>
    </row>
    <row r="184" spans="1:86" hidden="1" x14ac:dyDescent="0.3">
      <c r="A184" s="122"/>
      <c r="B184" s="323" t="s">
        <v>166</v>
      </c>
      <c r="C184" s="133">
        <f>IFERROR(C182/C73,0)</f>
        <v>0</v>
      </c>
      <c r="D184" s="133">
        <f t="shared" ref="D184:BO184" si="116">IFERROR(D182/D73,0)</f>
        <v>0</v>
      </c>
      <c r="E184" s="133">
        <f t="shared" si="116"/>
        <v>0</v>
      </c>
      <c r="F184" s="133">
        <f t="shared" si="116"/>
        <v>0</v>
      </c>
      <c r="G184" s="133">
        <f t="shared" si="116"/>
        <v>0</v>
      </c>
      <c r="H184" s="133">
        <f t="shared" si="116"/>
        <v>0</v>
      </c>
      <c r="I184" s="133">
        <f t="shared" si="116"/>
        <v>0</v>
      </c>
      <c r="J184" s="133">
        <f t="shared" si="116"/>
        <v>0</v>
      </c>
      <c r="K184" s="133">
        <f t="shared" si="116"/>
        <v>0</v>
      </c>
      <c r="L184" s="133">
        <f t="shared" si="116"/>
        <v>0</v>
      </c>
      <c r="M184" s="133">
        <f t="shared" si="116"/>
        <v>0.61580037377397301</v>
      </c>
      <c r="N184" s="133">
        <f t="shared" si="116"/>
        <v>0.30459754730350946</v>
      </c>
      <c r="O184" s="269">
        <f t="shared" si="116"/>
        <v>0</v>
      </c>
      <c r="P184" s="269">
        <f t="shared" si="116"/>
        <v>0</v>
      </c>
      <c r="Q184" s="269">
        <f t="shared" si="116"/>
        <v>0</v>
      </c>
      <c r="R184" s="269">
        <f t="shared" si="116"/>
        <v>0</v>
      </c>
      <c r="S184" s="269">
        <f t="shared" si="116"/>
        <v>0</v>
      </c>
      <c r="T184" s="269">
        <f t="shared" si="116"/>
        <v>0</v>
      </c>
      <c r="U184" s="269">
        <f t="shared" si="116"/>
        <v>0</v>
      </c>
      <c r="V184" s="269">
        <f t="shared" si="116"/>
        <v>0</v>
      </c>
      <c r="W184" s="269">
        <f t="shared" si="116"/>
        <v>0</v>
      </c>
      <c r="X184" s="269">
        <f t="shared" si="116"/>
        <v>0</v>
      </c>
      <c r="Y184" s="269">
        <f t="shared" si="116"/>
        <v>0</v>
      </c>
      <c r="Z184" s="269">
        <f t="shared" si="116"/>
        <v>0</v>
      </c>
      <c r="AA184" s="269">
        <f t="shared" si="116"/>
        <v>0</v>
      </c>
      <c r="AB184" s="269">
        <f t="shared" si="116"/>
        <v>0</v>
      </c>
      <c r="AC184" s="269">
        <f t="shared" si="116"/>
        <v>0</v>
      </c>
      <c r="AD184" s="269">
        <f t="shared" si="116"/>
        <v>0</v>
      </c>
      <c r="AE184" s="269">
        <f t="shared" si="116"/>
        <v>0</v>
      </c>
      <c r="AF184" s="269">
        <f t="shared" si="116"/>
        <v>0</v>
      </c>
      <c r="AG184" s="269">
        <f t="shared" si="116"/>
        <v>0</v>
      </c>
      <c r="AH184" s="269">
        <f t="shared" si="116"/>
        <v>0</v>
      </c>
      <c r="AI184" s="269">
        <f t="shared" si="116"/>
        <v>0</v>
      </c>
      <c r="AJ184" s="269">
        <f t="shared" si="116"/>
        <v>0</v>
      </c>
      <c r="AK184" s="269">
        <f t="shared" si="116"/>
        <v>0</v>
      </c>
      <c r="AL184" s="269">
        <f t="shared" si="116"/>
        <v>0</v>
      </c>
      <c r="AM184" s="269">
        <f t="shared" si="116"/>
        <v>0</v>
      </c>
      <c r="AN184" s="269">
        <f t="shared" si="116"/>
        <v>0</v>
      </c>
      <c r="AO184" s="269">
        <f t="shared" si="116"/>
        <v>0</v>
      </c>
      <c r="AP184" s="269">
        <f t="shared" si="116"/>
        <v>0</v>
      </c>
      <c r="AQ184" s="269">
        <f t="shared" si="116"/>
        <v>0</v>
      </c>
      <c r="AR184" s="269">
        <f t="shared" si="116"/>
        <v>0</v>
      </c>
      <c r="AS184" s="269">
        <f t="shared" si="116"/>
        <v>0</v>
      </c>
      <c r="AT184" s="269">
        <f t="shared" si="116"/>
        <v>0</v>
      </c>
      <c r="AU184" s="269">
        <f t="shared" si="116"/>
        <v>0</v>
      </c>
      <c r="AV184" s="269">
        <f t="shared" si="116"/>
        <v>0</v>
      </c>
      <c r="AW184" s="269">
        <f t="shared" si="116"/>
        <v>0</v>
      </c>
      <c r="AX184" s="269">
        <f t="shared" si="116"/>
        <v>0</v>
      </c>
      <c r="AY184" s="269">
        <f t="shared" si="116"/>
        <v>0</v>
      </c>
      <c r="AZ184" s="269">
        <f t="shared" si="116"/>
        <v>0</v>
      </c>
      <c r="BA184" s="269">
        <f t="shared" si="116"/>
        <v>0</v>
      </c>
      <c r="BB184" s="269">
        <f t="shared" si="116"/>
        <v>0</v>
      </c>
      <c r="BC184" s="269">
        <f t="shared" si="116"/>
        <v>0</v>
      </c>
      <c r="BD184" s="269">
        <f t="shared" si="116"/>
        <v>0</v>
      </c>
      <c r="BE184" s="269">
        <f t="shared" si="116"/>
        <v>0</v>
      </c>
      <c r="BF184" s="269">
        <f t="shared" si="116"/>
        <v>0</v>
      </c>
      <c r="BG184" s="269">
        <f t="shared" si="116"/>
        <v>0</v>
      </c>
      <c r="BH184" s="269">
        <f t="shared" si="116"/>
        <v>0</v>
      </c>
      <c r="BI184" s="269">
        <f t="shared" si="116"/>
        <v>0</v>
      </c>
      <c r="BJ184" s="269">
        <f t="shared" si="116"/>
        <v>0</v>
      </c>
      <c r="BK184" s="269">
        <f t="shared" si="116"/>
        <v>0</v>
      </c>
      <c r="BL184" s="269">
        <f t="shared" si="116"/>
        <v>0</v>
      </c>
      <c r="BM184" s="269">
        <f t="shared" si="116"/>
        <v>0</v>
      </c>
      <c r="BN184" s="269">
        <f t="shared" si="116"/>
        <v>0</v>
      </c>
      <c r="BO184" s="269">
        <f t="shared" si="116"/>
        <v>0</v>
      </c>
      <c r="BP184" s="269">
        <f t="shared" ref="BP184:CH184" si="117">IFERROR(BP182/BP73,0)</f>
        <v>0</v>
      </c>
      <c r="BQ184" s="269">
        <f t="shared" si="117"/>
        <v>0</v>
      </c>
      <c r="BR184" s="269">
        <f t="shared" si="117"/>
        <v>0</v>
      </c>
      <c r="BS184" s="269">
        <f t="shared" si="117"/>
        <v>0</v>
      </c>
      <c r="BT184" s="269">
        <f t="shared" si="117"/>
        <v>0</v>
      </c>
      <c r="BU184" s="269">
        <f t="shared" si="117"/>
        <v>0</v>
      </c>
      <c r="BV184" s="269">
        <f t="shared" si="117"/>
        <v>0</v>
      </c>
      <c r="BW184" s="269">
        <f t="shared" si="117"/>
        <v>0</v>
      </c>
      <c r="BX184" s="269">
        <f t="shared" si="117"/>
        <v>0</v>
      </c>
      <c r="BY184" s="269">
        <f t="shared" si="117"/>
        <v>0</v>
      </c>
      <c r="BZ184" s="269">
        <f t="shared" si="117"/>
        <v>0</v>
      </c>
      <c r="CA184" s="269">
        <f t="shared" si="117"/>
        <v>0</v>
      </c>
      <c r="CB184" s="269">
        <f t="shared" si="117"/>
        <v>0</v>
      </c>
      <c r="CC184" s="269">
        <f t="shared" si="117"/>
        <v>0</v>
      </c>
      <c r="CD184" s="269">
        <f t="shared" si="117"/>
        <v>0</v>
      </c>
      <c r="CE184" s="269">
        <f t="shared" si="117"/>
        <v>0</v>
      </c>
      <c r="CF184" s="269">
        <f t="shared" si="117"/>
        <v>0</v>
      </c>
      <c r="CG184" s="269">
        <f t="shared" si="117"/>
        <v>0</v>
      </c>
      <c r="CH184" s="277">
        <f t="shared" si="117"/>
        <v>0</v>
      </c>
    </row>
    <row r="185" spans="1:86" ht="15" hidden="1" thickBot="1" x14ac:dyDescent="0.35">
      <c r="A185" s="122"/>
      <c r="B185" s="310" t="s">
        <v>167</v>
      </c>
      <c r="C185" s="134">
        <f>IFERROR(C183/C73,0)</f>
        <v>0</v>
      </c>
      <c r="D185" s="134">
        <f t="shared" ref="D185:BO185" si="118">IFERROR(D183/D73,0)</f>
        <v>0</v>
      </c>
      <c r="E185" s="134">
        <f t="shared" si="118"/>
        <v>0</v>
      </c>
      <c r="F185" s="134">
        <f t="shared" si="118"/>
        <v>0</v>
      </c>
      <c r="G185" s="134">
        <f t="shared" si="118"/>
        <v>0</v>
      </c>
      <c r="H185" s="134">
        <f t="shared" si="118"/>
        <v>0</v>
      </c>
      <c r="I185" s="134">
        <f t="shared" si="118"/>
        <v>0</v>
      </c>
      <c r="J185" s="134">
        <f t="shared" si="118"/>
        <v>0</v>
      </c>
      <c r="K185" s="134">
        <f t="shared" si="118"/>
        <v>0</v>
      </c>
      <c r="L185" s="134">
        <f t="shared" si="118"/>
        <v>0</v>
      </c>
      <c r="M185" s="134">
        <f t="shared" si="118"/>
        <v>7.1473426034422041E-2</v>
      </c>
      <c r="N185" s="134">
        <f t="shared" si="118"/>
        <v>2.5349881518659838E-2</v>
      </c>
      <c r="O185" s="270">
        <f t="shared" si="118"/>
        <v>0</v>
      </c>
      <c r="P185" s="270">
        <f t="shared" si="118"/>
        <v>0</v>
      </c>
      <c r="Q185" s="270">
        <f t="shared" si="118"/>
        <v>0</v>
      </c>
      <c r="R185" s="270">
        <f t="shared" si="118"/>
        <v>0</v>
      </c>
      <c r="S185" s="270">
        <f t="shared" si="118"/>
        <v>0</v>
      </c>
      <c r="T185" s="270">
        <f t="shared" si="118"/>
        <v>0</v>
      </c>
      <c r="U185" s="270">
        <f t="shared" si="118"/>
        <v>0</v>
      </c>
      <c r="V185" s="270">
        <f t="shared" si="118"/>
        <v>0</v>
      </c>
      <c r="W185" s="270">
        <f t="shared" si="118"/>
        <v>0</v>
      </c>
      <c r="X185" s="270">
        <f t="shared" si="118"/>
        <v>0</v>
      </c>
      <c r="Y185" s="270">
        <f t="shared" si="118"/>
        <v>0</v>
      </c>
      <c r="Z185" s="270">
        <f t="shared" si="118"/>
        <v>0</v>
      </c>
      <c r="AA185" s="270">
        <f t="shared" si="118"/>
        <v>0</v>
      </c>
      <c r="AB185" s="270">
        <f t="shared" si="118"/>
        <v>0</v>
      </c>
      <c r="AC185" s="270">
        <f t="shared" si="118"/>
        <v>0</v>
      </c>
      <c r="AD185" s="270">
        <f t="shared" si="118"/>
        <v>0</v>
      </c>
      <c r="AE185" s="270">
        <f t="shared" si="118"/>
        <v>0</v>
      </c>
      <c r="AF185" s="270">
        <f t="shared" si="118"/>
        <v>0</v>
      </c>
      <c r="AG185" s="270">
        <f t="shared" si="118"/>
        <v>0</v>
      </c>
      <c r="AH185" s="270">
        <f t="shared" si="118"/>
        <v>0</v>
      </c>
      <c r="AI185" s="270">
        <f t="shared" si="118"/>
        <v>0</v>
      </c>
      <c r="AJ185" s="270">
        <f t="shared" si="118"/>
        <v>0</v>
      </c>
      <c r="AK185" s="270">
        <f t="shared" si="118"/>
        <v>0</v>
      </c>
      <c r="AL185" s="270">
        <f t="shared" si="118"/>
        <v>0</v>
      </c>
      <c r="AM185" s="270">
        <f t="shared" si="118"/>
        <v>0</v>
      </c>
      <c r="AN185" s="270">
        <f t="shared" si="118"/>
        <v>0</v>
      </c>
      <c r="AO185" s="270">
        <f t="shared" si="118"/>
        <v>0</v>
      </c>
      <c r="AP185" s="270">
        <f t="shared" si="118"/>
        <v>0</v>
      </c>
      <c r="AQ185" s="270">
        <f t="shared" si="118"/>
        <v>0</v>
      </c>
      <c r="AR185" s="270">
        <f t="shared" si="118"/>
        <v>0</v>
      </c>
      <c r="AS185" s="270">
        <f t="shared" si="118"/>
        <v>0</v>
      </c>
      <c r="AT185" s="270">
        <f t="shared" si="118"/>
        <v>0</v>
      </c>
      <c r="AU185" s="270">
        <f t="shared" si="118"/>
        <v>0</v>
      </c>
      <c r="AV185" s="270">
        <f t="shared" si="118"/>
        <v>0</v>
      </c>
      <c r="AW185" s="270">
        <f t="shared" si="118"/>
        <v>0</v>
      </c>
      <c r="AX185" s="270">
        <f t="shared" si="118"/>
        <v>0</v>
      </c>
      <c r="AY185" s="270">
        <f t="shared" si="118"/>
        <v>0</v>
      </c>
      <c r="AZ185" s="270">
        <f t="shared" si="118"/>
        <v>0</v>
      </c>
      <c r="BA185" s="270">
        <f t="shared" si="118"/>
        <v>0</v>
      </c>
      <c r="BB185" s="270">
        <f t="shared" si="118"/>
        <v>0</v>
      </c>
      <c r="BC185" s="270">
        <f t="shared" si="118"/>
        <v>0</v>
      </c>
      <c r="BD185" s="270">
        <f t="shared" si="118"/>
        <v>0</v>
      </c>
      <c r="BE185" s="270">
        <f t="shared" si="118"/>
        <v>0</v>
      </c>
      <c r="BF185" s="270">
        <f t="shared" si="118"/>
        <v>0</v>
      </c>
      <c r="BG185" s="270">
        <f t="shared" si="118"/>
        <v>0</v>
      </c>
      <c r="BH185" s="270">
        <f t="shared" si="118"/>
        <v>0</v>
      </c>
      <c r="BI185" s="270">
        <f t="shared" si="118"/>
        <v>0</v>
      </c>
      <c r="BJ185" s="270">
        <f t="shared" si="118"/>
        <v>0</v>
      </c>
      <c r="BK185" s="270">
        <f t="shared" si="118"/>
        <v>0</v>
      </c>
      <c r="BL185" s="270">
        <f t="shared" si="118"/>
        <v>0</v>
      </c>
      <c r="BM185" s="270">
        <f t="shared" si="118"/>
        <v>0</v>
      </c>
      <c r="BN185" s="270">
        <f t="shared" si="118"/>
        <v>0</v>
      </c>
      <c r="BO185" s="270">
        <f t="shared" si="118"/>
        <v>0</v>
      </c>
      <c r="BP185" s="270">
        <f t="shared" ref="BP185:CH185" si="119">IFERROR(BP183/BP73,0)</f>
        <v>0</v>
      </c>
      <c r="BQ185" s="270">
        <f t="shared" si="119"/>
        <v>0</v>
      </c>
      <c r="BR185" s="270">
        <f t="shared" si="119"/>
        <v>0</v>
      </c>
      <c r="BS185" s="270">
        <f t="shared" si="119"/>
        <v>0</v>
      </c>
      <c r="BT185" s="270">
        <f t="shared" si="119"/>
        <v>0</v>
      </c>
      <c r="BU185" s="270">
        <f t="shared" si="119"/>
        <v>0</v>
      </c>
      <c r="BV185" s="270">
        <f t="shared" si="119"/>
        <v>0</v>
      </c>
      <c r="BW185" s="270">
        <f t="shared" si="119"/>
        <v>0</v>
      </c>
      <c r="BX185" s="270">
        <f t="shared" si="119"/>
        <v>0</v>
      </c>
      <c r="BY185" s="270">
        <f t="shared" si="119"/>
        <v>0</v>
      </c>
      <c r="BZ185" s="270">
        <f t="shared" si="119"/>
        <v>0</v>
      </c>
      <c r="CA185" s="270">
        <f t="shared" si="119"/>
        <v>0</v>
      </c>
      <c r="CB185" s="270">
        <f t="shared" si="119"/>
        <v>0</v>
      </c>
      <c r="CC185" s="270">
        <f t="shared" si="119"/>
        <v>0</v>
      </c>
      <c r="CD185" s="270">
        <f t="shared" si="119"/>
        <v>0</v>
      </c>
      <c r="CE185" s="270">
        <f t="shared" si="119"/>
        <v>0</v>
      </c>
      <c r="CF185" s="270">
        <f t="shared" si="119"/>
        <v>0</v>
      </c>
      <c r="CG185" s="270">
        <f t="shared" si="119"/>
        <v>0</v>
      </c>
      <c r="CH185" s="271">
        <f t="shared" si="119"/>
        <v>0</v>
      </c>
    </row>
    <row r="186" spans="1:86" ht="15" hidden="1" thickBot="1" x14ac:dyDescent="0.35">
      <c r="A186" s="122"/>
      <c r="B186" s="338" t="s">
        <v>168</v>
      </c>
      <c r="C186" s="136">
        <f>C184+C185</f>
        <v>0</v>
      </c>
      <c r="D186" s="136">
        <f t="shared" ref="D186:BO186" si="120">D184+D185</f>
        <v>0</v>
      </c>
      <c r="E186" s="137">
        <f t="shared" si="120"/>
        <v>0</v>
      </c>
      <c r="F186" s="137">
        <f t="shared" si="120"/>
        <v>0</v>
      </c>
      <c r="G186" s="137">
        <f t="shared" si="120"/>
        <v>0</v>
      </c>
      <c r="H186" s="137">
        <f t="shared" si="120"/>
        <v>0</v>
      </c>
      <c r="I186" s="137">
        <f t="shared" si="120"/>
        <v>0</v>
      </c>
      <c r="J186" s="137">
        <f t="shared" si="120"/>
        <v>0</v>
      </c>
      <c r="K186" s="137">
        <f t="shared" si="120"/>
        <v>0</v>
      </c>
      <c r="L186" s="137">
        <f t="shared" si="120"/>
        <v>0</v>
      </c>
      <c r="M186" s="138">
        <f t="shared" si="120"/>
        <v>0.68727379980839509</v>
      </c>
      <c r="N186" s="147">
        <f t="shared" si="120"/>
        <v>0.32994742882216932</v>
      </c>
      <c r="O186" s="272">
        <f t="shared" si="120"/>
        <v>0</v>
      </c>
      <c r="P186" s="272">
        <f t="shared" si="120"/>
        <v>0</v>
      </c>
      <c r="Q186" s="273">
        <f t="shared" si="120"/>
        <v>0</v>
      </c>
      <c r="R186" s="273">
        <f t="shared" si="120"/>
        <v>0</v>
      </c>
      <c r="S186" s="273">
        <f t="shared" si="120"/>
        <v>0</v>
      </c>
      <c r="T186" s="273">
        <f t="shared" si="120"/>
        <v>0</v>
      </c>
      <c r="U186" s="273">
        <f t="shared" si="120"/>
        <v>0</v>
      </c>
      <c r="V186" s="273">
        <f t="shared" si="120"/>
        <v>0</v>
      </c>
      <c r="W186" s="273">
        <f t="shared" si="120"/>
        <v>0</v>
      </c>
      <c r="X186" s="273">
        <f t="shared" si="120"/>
        <v>0</v>
      </c>
      <c r="Y186" s="290">
        <f t="shared" si="120"/>
        <v>0</v>
      </c>
      <c r="Z186" s="290">
        <f t="shared" si="120"/>
        <v>0</v>
      </c>
      <c r="AA186" s="272">
        <f t="shared" si="120"/>
        <v>0</v>
      </c>
      <c r="AB186" s="272">
        <f t="shared" si="120"/>
        <v>0</v>
      </c>
      <c r="AC186" s="273">
        <f t="shared" si="120"/>
        <v>0</v>
      </c>
      <c r="AD186" s="273">
        <f t="shared" si="120"/>
        <v>0</v>
      </c>
      <c r="AE186" s="273">
        <f t="shared" si="120"/>
        <v>0</v>
      </c>
      <c r="AF186" s="273">
        <f t="shared" si="120"/>
        <v>0</v>
      </c>
      <c r="AG186" s="273">
        <f t="shared" si="120"/>
        <v>0</v>
      </c>
      <c r="AH186" s="273">
        <f t="shared" si="120"/>
        <v>0</v>
      </c>
      <c r="AI186" s="273">
        <f t="shared" si="120"/>
        <v>0</v>
      </c>
      <c r="AJ186" s="273">
        <f t="shared" si="120"/>
        <v>0</v>
      </c>
      <c r="AK186" s="290">
        <f t="shared" si="120"/>
        <v>0</v>
      </c>
      <c r="AL186" s="290">
        <f t="shared" si="120"/>
        <v>0</v>
      </c>
      <c r="AM186" s="272">
        <f t="shared" si="120"/>
        <v>0</v>
      </c>
      <c r="AN186" s="272">
        <f t="shared" si="120"/>
        <v>0</v>
      </c>
      <c r="AO186" s="273">
        <f t="shared" si="120"/>
        <v>0</v>
      </c>
      <c r="AP186" s="273">
        <f t="shared" si="120"/>
        <v>0</v>
      </c>
      <c r="AQ186" s="273">
        <f t="shared" si="120"/>
        <v>0</v>
      </c>
      <c r="AR186" s="273">
        <f t="shared" si="120"/>
        <v>0</v>
      </c>
      <c r="AS186" s="273">
        <f t="shared" si="120"/>
        <v>0</v>
      </c>
      <c r="AT186" s="273">
        <f t="shared" si="120"/>
        <v>0</v>
      </c>
      <c r="AU186" s="273">
        <f t="shared" si="120"/>
        <v>0</v>
      </c>
      <c r="AV186" s="273">
        <f t="shared" si="120"/>
        <v>0</v>
      </c>
      <c r="AW186" s="290">
        <f t="shared" si="120"/>
        <v>0</v>
      </c>
      <c r="AX186" s="290">
        <f t="shared" si="120"/>
        <v>0</v>
      </c>
      <c r="AY186" s="272">
        <f t="shared" si="120"/>
        <v>0</v>
      </c>
      <c r="AZ186" s="272">
        <f t="shared" si="120"/>
        <v>0</v>
      </c>
      <c r="BA186" s="273">
        <f t="shared" si="120"/>
        <v>0</v>
      </c>
      <c r="BB186" s="273">
        <f t="shared" si="120"/>
        <v>0</v>
      </c>
      <c r="BC186" s="273">
        <f t="shared" si="120"/>
        <v>0</v>
      </c>
      <c r="BD186" s="273">
        <f t="shared" si="120"/>
        <v>0</v>
      </c>
      <c r="BE186" s="273">
        <f t="shared" si="120"/>
        <v>0</v>
      </c>
      <c r="BF186" s="273">
        <f t="shared" si="120"/>
        <v>0</v>
      </c>
      <c r="BG186" s="273">
        <f t="shared" si="120"/>
        <v>0</v>
      </c>
      <c r="BH186" s="273">
        <f t="shared" si="120"/>
        <v>0</v>
      </c>
      <c r="BI186" s="290">
        <f t="shared" si="120"/>
        <v>0</v>
      </c>
      <c r="BJ186" s="290">
        <f t="shared" si="120"/>
        <v>0</v>
      </c>
      <c r="BK186" s="272">
        <f t="shared" si="120"/>
        <v>0</v>
      </c>
      <c r="BL186" s="272">
        <f t="shared" si="120"/>
        <v>0</v>
      </c>
      <c r="BM186" s="273">
        <f t="shared" si="120"/>
        <v>0</v>
      </c>
      <c r="BN186" s="273">
        <f t="shared" si="120"/>
        <v>0</v>
      </c>
      <c r="BO186" s="273">
        <f t="shared" si="120"/>
        <v>0</v>
      </c>
      <c r="BP186" s="273">
        <f t="shared" ref="BP186:CH186" si="121">BP184+BP185</f>
        <v>0</v>
      </c>
      <c r="BQ186" s="273">
        <f t="shared" si="121"/>
        <v>0</v>
      </c>
      <c r="BR186" s="273">
        <f t="shared" si="121"/>
        <v>0</v>
      </c>
      <c r="BS186" s="273">
        <f t="shared" si="121"/>
        <v>0</v>
      </c>
      <c r="BT186" s="273">
        <f t="shared" si="121"/>
        <v>0</v>
      </c>
      <c r="BU186" s="290">
        <f t="shared" si="121"/>
        <v>0</v>
      </c>
      <c r="BV186" s="290">
        <f t="shared" si="121"/>
        <v>0</v>
      </c>
      <c r="BW186" s="272">
        <f t="shared" si="121"/>
        <v>0</v>
      </c>
      <c r="BX186" s="272">
        <f t="shared" si="121"/>
        <v>0</v>
      </c>
      <c r="BY186" s="273">
        <f t="shared" si="121"/>
        <v>0</v>
      </c>
      <c r="BZ186" s="273">
        <f t="shared" si="121"/>
        <v>0</v>
      </c>
      <c r="CA186" s="273">
        <f t="shared" si="121"/>
        <v>0</v>
      </c>
      <c r="CB186" s="273">
        <f t="shared" si="121"/>
        <v>0</v>
      </c>
      <c r="CC186" s="273">
        <f t="shared" si="121"/>
        <v>0</v>
      </c>
      <c r="CD186" s="273">
        <f t="shared" si="121"/>
        <v>0</v>
      </c>
      <c r="CE186" s="273">
        <f t="shared" si="121"/>
        <v>0</v>
      </c>
      <c r="CF186" s="273">
        <f t="shared" si="121"/>
        <v>0</v>
      </c>
      <c r="CG186" s="290">
        <f t="shared" si="121"/>
        <v>0</v>
      </c>
      <c r="CH186" s="347">
        <f t="shared" si="121"/>
        <v>0</v>
      </c>
    </row>
    <row r="187" spans="1:86" ht="15" hidden="1" thickBot="1" x14ac:dyDescent="0.35">
      <c r="A187" s="122"/>
      <c r="B187" s="122"/>
      <c r="C187" s="127"/>
      <c r="D187" s="127"/>
      <c r="E187" s="127"/>
      <c r="F187" s="127"/>
      <c r="G187" s="127"/>
      <c r="H187" s="127"/>
      <c r="I187" s="127"/>
      <c r="J187" s="127"/>
      <c r="K187" s="127"/>
      <c r="L187" s="127"/>
      <c r="M187" s="127"/>
      <c r="N187" s="127"/>
      <c r="O187" s="127"/>
      <c r="P187" s="127"/>
      <c r="Q187" s="127"/>
      <c r="R187" s="127"/>
      <c r="S187" s="127"/>
      <c r="T187" s="127"/>
      <c r="U187" s="127"/>
      <c r="V187" s="127"/>
      <c r="W187" s="127"/>
      <c r="X187" s="127"/>
      <c r="Y187" s="127"/>
      <c r="Z187" s="127"/>
      <c r="AA187" s="127"/>
      <c r="AB187" s="127"/>
      <c r="AC187" s="127"/>
      <c r="AD187" s="127"/>
      <c r="AE187" s="127"/>
      <c r="AF187" s="127"/>
      <c r="AG187" s="127"/>
      <c r="AH187" s="127"/>
      <c r="AI187" s="127"/>
      <c r="AJ187" s="127"/>
      <c r="AK187" s="127"/>
      <c r="AL187" s="127"/>
      <c r="AM187" s="127"/>
      <c r="AN187" s="127"/>
      <c r="AO187" s="127"/>
      <c r="AP187" s="127"/>
      <c r="AQ187" s="127"/>
      <c r="AR187" s="127"/>
      <c r="AS187" s="127"/>
      <c r="AT187" s="127"/>
      <c r="AU187" s="127"/>
      <c r="AV187" s="127"/>
      <c r="AW187" s="127"/>
      <c r="AX187" s="127"/>
      <c r="AY187" s="127"/>
      <c r="AZ187" s="127"/>
      <c r="BA187" s="127"/>
      <c r="BB187" s="127"/>
      <c r="BC187" s="127"/>
      <c r="BD187" s="127"/>
      <c r="BE187" s="127"/>
      <c r="BF187" s="127"/>
      <c r="BG187" s="127"/>
      <c r="BH187" s="127"/>
      <c r="BI187" s="127"/>
      <c r="BJ187" s="127"/>
      <c r="BK187" s="127"/>
      <c r="BL187" s="127"/>
      <c r="BM187" s="127"/>
      <c r="BN187" s="127"/>
      <c r="BO187" s="127"/>
      <c r="BP187" s="127"/>
      <c r="BQ187" s="127"/>
      <c r="BR187" s="127"/>
      <c r="BS187" s="127"/>
      <c r="BT187" s="127"/>
      <c r="BU187" s="127"/>
      <c r="BV187" s="127"/>
      <c r="BW187" s="127"/>
      <c r="BX187" s="127"/>
      <c r="BY187" s="127"/>
      <c r="BZ187" s="127"/>
      <c r="CA187" s="127"/>
      <c r="CB187" s="127"/>
      <c r="CC187" s="127"/>
      <c r="CD187" s="127"/>
      <c r="CE187" s="127"/>
      <c r="CF187" s="127"/>
      <c r="CG187" s="127"/>
      <c r="CH187" s="127"/>
    </row>
    <row r="188" spans="1:86" ht="15" hidden="1" thickBot="1" x14ac:dyDescent="0.35">
      <c r="A188" s="122"/>
      <c r="B188" s="336" t="s">
        <v>45</v>
      </c>
      <c r="C188" s="337">
        <v>43831</v>
      </c>
      <c r="D188" s="337">
        <v>43862</v>
      </c>
      <c r="E188" s="337">
        <v>43891</v>
      </c>
      <c r="F188" s="337">
        <v>43922</v>
      </c>
      <c r="G188" s="337">
        <v>43952</v>
      </c>
      <c r="H188" s="337">
        <v>43983</v>
      </c>
      <c r="I188" s="337">
        <v>44013</v>
      </c>
      <c r="J188" s="337">
        <v>44044</v>
      </c>
      <c r="K188" s="337">
        <v>44075</v>
      </c>
      <c r="L188" s="337">
        <v>44105</v>
      </c>
      <c r="M188" s="337">
        <v>44136</v>
      </c>
      <c r="N188" s="337">
        <v>44166</v>
      </c>
      <c r="O188" s="337">
        <v>44197</v>
      </c>
      <c r="P188" s="337">
        <v>44228</v>
      </c>
      <c r="Q188" s="337">
        <v>44256</v>
      </c>
      <c r="R188" s="337">
        <v>44287</v>
      </c>
      <c r="S188" s="337">
        <v>44317</v>
      </c>
      <c r="T188" s="337">
        <v>44348</v>
      </c>
      <c r="U188" s="337">
        <v>44378</v>
      </c>
      <c r="V188" s="337">
        <v>44409</v>
      </c>
      <c r="W188" s="337">
        <v>44440</v>
      </c>
      <c r="X188" s="337">
        <v>44470</v>
      </c>
      <c r="Y188" s="337">
        <v>44501</v>
      </c>
      <c r="Z188" s="337">
        <v>44531</v>
      </c>
      <c r="AA188" s="337">
        <v>44562</v>
      </c>
      <c r="AB188" s="337">
        <v>44593</v>
      </c>
      <c r="AC188" s="337">
        <v>44621</v>
      </c>
      <c r="AD188" s="337">
        <v>44652</v>
      </c>
      <c r="AE188" s="337">
        <v>44682</v>
      </c>
      <c r="AF188" s="337">
        <v>44713</v>
      </c>
      <c r="AG188" s="337">
        <v>44743</v>
      </c>
      <c r="AH188" s="337">
        <v>44774</v>
      </c>
      <c r="AI188" s="337">
        <v>44805</v>
      </c>
      <c r="AJ188" s="337">
        <v>44835</v>
      </c>
      <c r="AK188" s="337">
        <v>44866</v>
      </c>
      <c r="AL188" s="337">
        <v>44896</v>
      </c>
      <c r="AM188" s="337">
        <v>44927</v>
      </c>
      <c r="AN188" s="337">
        <v>44958</v>
      </c>
      <c r="AO188" s="337">
        <v>44986</v>
      </c>
      <c r="AP188" s="337">
        <v>45017</v>
      </c>
      <c r="AQ188" s="337">
        <v>45047</v>
      </c>
      <c r="AR188" s="337">
        <v>45078</v>
      </c>
      <c r="AS188" s="337">
        <v>45108</v>
      </c>
      <c r="AT188" s="337">
        <v>45139</v>
      </c>
      <c r="AU188" s="337">
        <v>45170</v>
      </c>
      <c r="AV188" s="337">
        <v>45200</v>
      </c>
      <c r="AW188" s="337">
        <v>45231</v>
      </c>
      <c r="AX188" s="337">
        <v>45261</v>
      </c>
      <c r="AY188" s="337">
        <v>45292</v>
      </c>
      <c r="AZ188" s="337">
        <v>45323</v>
      </c>
      <c r="BA188" s="337">
        <v>45352</v>
      </c>
      <c r="BB188" s="337">
        <v>45383</v>
      </c>
      <c r="BC188" s="337">
        <v>45413</v>
      </c>
      <c r="BD188" s="337">
        <v>45444</v>
      </c>
      <c r="BE188" s="337">
        <v>45474</v>
      </c>
      <c r="BF188" s="337">
        <v>45505</v>
      </c>
      <c r="BG188" s="337">
        <v>45536</v>
      </c>
      <c r="BH188" s="337">
        <v>45566</v>
      </c>
      <c r="BI188" s="337">
        <v>45597</v>
      </c>
      <c r="BJ188" s="337">
        <v>45627</v>
      </c>
      <c r="BK188" s="337">
        <v>45658</v>
      </c>
      <c r="BL188" s="337">
        <v>45689</v>
      </c>
      <c r="BM188" s="337">
        <v>45717</v>
      </c>
      <c r="BN188" s="337">
        <v>45748</v>
      </c>
      <c r="BO188" s="337">
        <v>45778</v>
      </c>
      <c r="BP188" s="337">
        <v>45809</v>
      </c>
      <c r="BQ188" s="337">
        <v>45839</v>
      </c>
      <c r="BR188" s="337">
        <v>45870</v>
      </c>
      <c r="BS188" s="337">
        <v>45901</v>
      </c>
      <c r="BT188" s="337">
        <v>45931</v>
      </c>
      <c r="BU188" s="337">
        <v>45962</v>
      </c>
      <c r="BV188" s="337">
        <v>45992</v>
      </c>
      <c r="BW188" s="337">
        <v>46023</v>
      </c>
      <c r="BX188" s="337">
        <v>46054</v>
      </c>
      <c r="BY188" s="337">
        <v>46082</v>
      </c>
      <c r="BZ188" s="337">
        <v>46113</v>
      </c>
      <c r="CA188" s="337">
        <v>46143</v>
      </c>
      <c r="CB188" s="337">
        <v>46174</v>
      </c>
      <c r="CC188" s="337">
        <v>46204</v>
      </c>
      <c r="CD188" s="337">
        <v>46235</v>
      </c>
      <c r="CE188" s="337">
        <v>46266</v>
      </c>
      <c r="CF188" s="337">
        <v>46296</v>
      </c>
      <c r="CG188" s="337">
        <v>46327</v>
      </c>
      <c r="CH188" s="164">
        <v>46357</v>
      </c>
    </row>
    <row r="189" spans="1:86" hidden="1" x14ac:dyDescent="0.3">
      <c r="A189" s="122"/>
      <c r="B189" s="323" t="s">
        <v>169</v>
      </c>
      <c r="C189" s="139">
        <f>C157*'YTD PROGRAM SUMMARY'!C44</f>
        <v>0</v>
      </c>
      <c r="D189" s="139">
        <f>D157*'YTD PROGRAM SUMMARY'!D44</f>
        <v>0</v>
      </c>
      <c r="E189" s="139">
        <f>E157*'YTD PROGRAM SUMMARY'!E44</f>
        <v>0</v>
      </c>
      <c r="F189" s="139">
        <f>F157*'YTD PROGRAM SUMMARY'!F44</f>
        <v>0</v>
      </c>
      <c r="G189" s="139">
        <f>G157*'YTD PROGRAM SUMMARY'!G44</f>
        <v>0</v>
      </c>
      <c r="H189" s="139">
        <f>H157*'YTD PROGRAM SUMMARY'!H44</f>
        <v>0</v>
      </c>
      <c r="I189" s="139">
        <f>I157*'YTD PROGRAM SUMMARY'!I44</f>
        <v>0</v>
      </c>
      <c r="J189" s="139">
        <f>J157*'YTD PROGRAM SUMMARY'!J44</f>
        <v>0</v>
      </c>
      <c r="K189" s="139">
        <f>K157*'YTD PROGRAM SUMMARY'!K44</f>
        <v>0</v>
      </c>
      <c r="L189" s="139">
        <f>L157*'YTD PROGRAM SUMMARY'!L44</f>
        <v>0</v>
      </c>
      <c r="M189" s="139">
        <f>M157*'YTD PROGRAM SUMMARY'!M44</f>
        <v>29.768778754030613</v>
      </c>
      <c r="N189" s="139">
        <f>N157*'YTD PROGRAM SUMMARY'!N44</f>
        <v>122.7229225527074</v>
      </c>
      <c r="O189" s="275">
        <f>O157*'YTD PROGRAM SUMMARY'!O44</f>
        <v>0</v>
      </c>
      <c r="P189" s="275">
        <f>P157*'YTD PROGRAM SUMMARY'!P44</f>
        <v>0</v>
      </c>
      <c r="Q189" s="275">
        <f>Q157*'YTD PROGRAM SUMMARY'!Q44</f>
        <v>0</v>
      </c>
      <c r="R189" s="275">
        <f>R157*'YTD PROGRAM SUMMARY'!R44</f>
        <v>0</v>
      </c>
      <c r="S189" s="275">
        <f>S157*'YTD PROGRAM SUMMARY'!S44</f>
        <v>0</v>
      </c>
      <c r="T189" s="275">
        <f>T157*'YTD PROGRAM SUMMARY'!T44</f>
        <v>0</v>
      </c>
      <c r="U189" s="275">
        <f>U157*'YTD PROGRAM SUMMARY'!U44</f>
        <v>0</v>
      </c>
      <c r="V189" s="275">
        <f>V157*'YTD PROGRAM SUMMARY'!V44</f>
        <v>0</v>
      </c>
      <c r="W189" s="275">
        <f>W157*'YTD PROGRAM SUMMARY'!W44</f>
        <v>0</v>
      </c>
      <c r="X189" s="275">
        <f>X157*'YTD PROGRAM SUMMARY'!X44</f>
        <v>0</v>
      </c>
      <c r="Y189" s="275">
        <f>Y157*'YTD PROGRAM SUMMARY'!Y44</f>
        <v>0</v>
      </c>
      <c r="Z189" s="275">
        <f>Z157*'YTD PROGRAM SUMMARY'!Z44</f>
        <v>0</v>
      </c>
      <c r="AA189" s="275">
        <f>AA157*'YTD PROGRAM SUMMARY'!AA44</f>
        <v>0</v>
      </c>
      <c r="AB189" s="275">
        <f>AB157*'YTD PROGRAM SUMMARY'!AB44</f>
        <v>0</v>
      </c>
      <c r="AC189" s="275">
        <f>AC157*'YTD PROGRAM SUMMARY'!AC44</f>
        <v>0</v>
      </c>
      <c r="AD189" s="275">
        <f>AD157*'YTD PROGRAM SUMMARY'!AD44</f>
        <v>0</v>
      </c>
      <c r="AE189" s="275">
        <f>AE157*'YTD PROGRAM SUMMARY'!AE44</f>
        <v>0</v>
      </c>
      <c r="AF189" s="275">
        <f>AF157*'YTD PROGRAM SUMMARY'!AF44</f>
        <v>0</v>
      </c>
      <c r="AG189" s="275">
        <f>AG157*'YTD PROGRAM SUMMARY'!AG44</f>
        <v>0</v>
      </c>
      <c r="AH189" s="275">
        <f>AH157*'YTD PROGRAM SUMMARY'!AH44</f>
        <v>0</v>
      </c>
      <c r="AI189" s="275">
        <f>AI157*'YTD PROGRAM SUMMARY'!AI44</f>
        <v>0</v>
      </c>
      <c r="AJ189" s="275">
        <f>AJ157*'YTD PROGRAM SUMMARY'!AJ44</f>
        <v>0</v>
      </c>
      <c r="AK189" s="275">
        <f>AK157*'YTD PROGRAM SUMMARY'!AK44</f>
        <v>0</v>
      </c>
      <c r="AL189" s="275">
        <f>AL157*'YTD PROGRAM SUMMARY'!AL44</f>
        <v>0</v>
      </c>
      <c r="AM189" s="275">
        <f>AM157*'YTD PROGRAM SUMMARY'!AM44</f>
        <v>0</v>
      </c>
      <c r="AN189" s="275">
        <f>AN157*'YTD PROGRAM SUMMARY'!AN44</f>
        <v>0</v>
      </c>
      <c r="AO189" s="275">
        <f>AO157*'YTD PROGRAM SUMMARY'!AO44</f>
        <v>0</v>
      </c>
      <c r="AP189" s="275">
        <f>AP157*'YTD PROGRAM SUMMARY'!AP44</f>
        <v>0</v>
      </c>
      <c r="AQ189" s="275">
        <f>AQ157*'YTD PROGRAM SUMMARY'!AQ44</f>
        <v>0</v>
      </c>
      <c r="AR189" s="275">
        <f>AR157*'YTD PROGRAM SUMMARY'!AR44</f>
        <v>0</v>
      </c>
      <c r="AS189" s="275">
        <f>AS157*'YTD PROGRAM SUMMARY'!AS44</f>
        <v>0</v>
      </c>
      <c r="AT189" s="275">
        <f>AT157*'YTD PROGRAM SUMMARY'!AT44</f>
        <v>0</v>
      </c>
      <c r="AU189" s="275">
        <f>AU157*'YTD PROGRAM SUMMARY'!AU44</f>
        <v>0</v>
      </c>
      <c r="AV189" s="275">
        <f>AV157*'YTD PROGRAM SUMMARY'!AV44</f>
        <v>0</v>
      </c>
      <c r="AW189" s="275">
        <f>AW157*'YTD PROGRAM SUMMARY'!AW44</f>
        <v>0</v>
      </c>
      <c r="AX189" s="275">
        <f>AX157*'YTD PROGRAM SUMMARY'!AX44</f>
        <v>0</v>
      </c>
      <c r="AY189" s="275">
        <f>AY157*'YTD PROGRAM SUMMARY'!AY44</f>
        <v>0</v>
      </c>
      <c r="AZ189" s="275">
        <f>AZ157*'YTD PROGRAM SUMMARY'!AZ44</f>
        <v>0</v>
      </c>
      <c r="BA189" s="275">
        <f>BA157*'YTD PROGRAM SUMMARY'!BA44</f>
        <v>0</v>
      </c>
      <c r="BB189" s="275">
        <f>BB157*'YTD PROGRAM SUMMARY'!BB44</f>
        <v>0</v>
      </c>
      <c r="BC189" s="275">
        <f>BC157*'YTD PROGRAM SUMMARY'!BC44</f>
        <v>0</v>
      </c>
      <c r="BD189" s="275">
        <f>BD157*'YTD PROGRAM SUMMARY'!BD44</f>
        <v>0</v>
      </c>
      <c r="BE189" s="275">
        <f>BE157*'YTD PROGRAM SUMMARY'!BE44</f>
        <v>0</v>
      </c>
      <c r="BF189" s="275">
        <f>BF157*'YTD PROGRAM SUMMARY'!BF44</f>
        <v>0</v>
      </c>
      <c r="BG189" s="275">
        <f>BG157*'YTD PROGRAM SUMMARY'!BG44</f>
        <v>0</v>
      </c>
      <c r="BH189" s="275">
        <f>BH157*'YTD PROGRAM SUMMARY'!BH44</f>
        <v>0</v>
      </c>
      <c r="BI189" s="275">
        <f>BI157*'YTD PROGRAM SUMMARY'!BI44</f>
        <v>0</v>
      </c>
      <c r="BJ189" s="275">
        <f>BJ157*'YTD PROGRAM SUMMARY'!BJ44</f>
        <v>0</v>
      </c>
      <c r="BK189" s="275">
        <f>BK157*'YTD PROGRAM SUMMARY'!BK44</f>
        <v>0</v>
      </c>
      <c r="BL189" s="275">
        <f>BL157*'YTD PROGRAM SUMMARY'!BL44</f>
        <v>0</v>
      </c>
      <c r="BM189" s="275">
        <f>BM157*'YTD PROGRAM SUMMARY'!BM44</f>
        <v>0</v>
      </c>
      <c r="BN189" s="275">
        <f>BN157*'YTD PROGRAM SUMMARY'!BN44</f>
        <v>0</v>
      </c>
      <c r="BO189" s="275">
        <f>BO157*'YTD PROGRAM SUMMARY'!BO44</f>
        <v>0</v>
      </c>
      <c r="BP189" s="275">
        <f>BP157*'YTD PROGRAM SUMMARY'!BP44</f>
        <v>0</v>
      </c>
      <c r="BQ189" s="275">
        <f>BQ157*'YTD PROGRAM SUMMARY'!BQ44</f>
        <v>0</v>
      </c>
      <c r="BR189" s="275">
        <f>BR157*'YTD PROGRAM SUMMARY'!BR44</f>
        <v>0</v>
      </c>
      <c r="BS189" s="275">
        <f>BS157*'YTD PROGRAM SUMMARY'!BS44</f>
        <v>0</v>
      </c>
      <c r="BT189" s="275">
        <f>BT157*'YTD PROGRAM SUMMARY'!BT44</f>
        <v>0</v>
      </c>
      <c r="BU189" s="275">
        <f>BU157*'YTD PROGRAM SUMMARY'!BU44</f>
        <v>0</v>
      </c>
      <c r="BV189" s="275">
        <f>BV157*'YTD PROGRAM SUMMARY'!BV44</f>
        <v>0</v>
      </c>
      <c r="BW189" s="275">
        <f>BW157*'YTD PROGRAM SUMMARY'!BW44</f>
        <v>0</v>
      </c>
      <c r="BX189" s="275">
        <f>BX157*'YTD PROGRAM SUMMARY'!BX44</f>
        <v>0</v>
      </c>
      <c r="BY189" s="275">
        <f>BY157*'YTD PROGRAM SUMMARY'!BY44</f>
        <v>0</v>
      </c>
      <c r="BZ189" s="275">
        <f>BZ157*'YTD PROGRAM SUMMARY'!BZ44</f>
        <v>0</v>
      </c>
      <c r="CA189" s="275">
        <f>CA157*'YTD PROGRAM SUMMARY'!CA44</f>
        <v>0</v>
      </c>
      <c r="CB189" s="275">
        <f>CB157*'YTD PROGRAM SUMMARY'!CB44</f>
        <v>0</v>
      </c>
      <c r="CC189" s="275">
        <f>CC157*'YTD PROGRAM SUMMARY'!CC44</f>
        <v>0</v>
      </c>
      <c r="CD189" s="275">
        <f>CD157*'YTD PROGRAM SUMMARY'!CD44</f>
        <v>0</v>
      </c>
      <c r="CE189" s="275">
        <f>CE157*'YTD PROGRAM SUMMARY'!CE44</f>
        <v>0</v>
      </c>
      <c r="CF189" s="275">
        <f>CF157*'YTD PROGRAM SUMMARY'!CF44</f>
        <v>0</v>
      </c>
      <c r="CG189" s="275">
        <f>CG157*'YTD PROGRAM SUMMARY'!CG44</f>
        <v>0</v>
      </c>
      <c r="CH189" s="276">
        <f>CH157*'YTD PROGRAM SUMMARY'!CH44</f>
        <v>0</v>
      </c>
    </row>
    <row r="190" spans="1:86" ht="15" hidden="1" thickBot="1" x14ac:dyDescent="0.35">
      <c r="A190" s="122"/>
      <c r="B190" s="310" t="s">
        <v>170</v>
      </c>
      <c r="C190" s="132">
        <f>C176*'YTD PROGRAM SUMMARY'!C44</f>
        <v>0</v>
      </c>
      <c r="D190" s="132">
        <f>D176*'YTD PROGRAM SUMMARY'!D44</f>
        <v>0</v>
      </c>
      <c r="E190" s="132">
        <f>E176*'YTD PROGRAM SUMMARY'!E44</f>
        <v>0</v>
      </c>
      <c r="F190" s="132">
        <f>F176*'YTD PROGRAM SUMMARY'!F44</f>
        <v>0</v>
      </c>
      <c r="G190" s="132">
        <f>G176*'YTD PROGRAM SUMMARY'!G44</f>
        <v>0</v>
      </c>
      <c r="H190" s="132">
        <f>H176*'YTD PROGRAM SUMMARY'!H44</f>
        <v>0</v>
      </c>
      <c r="I190" s="132">
        <f>I176*'YTD PROGRAM SUMMARY'!I44</f>
        <v>0</v>
      </c>
      <c r="J190" s="132">
        <f>J176*'YTD PROGRAM SUMMARY'!J44</f>
        <v>0</v>
      </c>
      <c r="K190" s="132">
        <f>K176*'YTD PROGRAM SUMMARY'!K44</f>
        <v>0</v>
      </c>
      <c r="L190" s="132">
        <f>L176*'YTD PROGRAM SUMMARY'!L44</f>
        <v>0</v>
      </c>
      <c r="M190" s="132">
        <f>M176*'YTD PROGRAM SUMMARY'!M44</f>
        <v>3.4551401672130782</v>
      </c>
      <c r="N190" s="132">
        <f>N176*'YTD PROGRAM SUMMARY'!N44</f>
        <v>10.213514763580488</v>
      </c>
      <c r="O190" s="267">
        <f>O176*'YTD PROGRAM SUMMARY'!O44</f>
        <v>0</v>
      </c>
      <c r="P190" s="267">
        <f>P176*'YTD PROGRAM SUMMARY'!P44</f>
        <v>0</v>
      </c>
      <c r="Q190" s="267">
        <f>Q176*'YTD PROGRAM SUMMARY'!Q44</f>
        <v>0</v>
      </c>
      <c r="R190" s="267">
        <f>R176*'YTD PROGRAM SUMMARY'!R44</f>
        <v>0</v>
      </c>
      <c r="S190" s="267">
        <f>S176*'YTD PROGRAM SUMMARY'!S44</f>
        <v>0</v>
      </c>
      <c r="T190" s="267">
        <f>T176*'YTD PROGRAM SUMMARY'!T44</f>
        <v>0</v>
      </c>
      <c r="U190" s="267">
        <f>U176*'YTD PROGRAM SUMMARY'!U44</f>
        <v>0</v>
      </c>
      <c r="V190" s="267">
        <f>V176*'YTD PROGRAM SUMMARY'!V44</f>
        <v>0</v>
      </c>
      <c r="W190" s="267">
        <f>W176*'YTD PROGRAM SUMMARY'!W44</f>
        <v>0</v>
      </c>
      <c r="X190" s="267">
        <f>X176*'YTD PROGRAM SUMMARY'!X44</f>
        <v>0</v>
      </c>
      <c r="Y190" s="267">
        <f>Y176*'YTD PROGRAM SUMMARY'!Y44</f>
        <v>0</v>
      </c>
      <c r="Z190" s="267">
        <f>Z176*'YTD PROGRAM SUMMARY'!Z44</f>
        <v>0</v>
      </c>
      <c r="AA190" s="267">
        <f>AA176*'YTD PROGRAM SUMMARY'!AA44</f>
        <v>0</v>
      </c>
      <c r="AB190" s="267">
        <f>AB176*'YTD PROGRAM SUMMARY'!AB44</f>
        <v>0</v>
      </c>
      <c r="AC190" s="267">
        <f>AC176*'YTD PROGRAM SUMMARY'!AC44</f>
        <v>0</v>
      </c>
      <c r="AD190" s="267">
        <f>AD176*'YTD PROGRAM SUMMARY'!AD44</f>
        <v>0</v>
      </c>
      <c r="AE190" s="267">
        <f>AE176*'YTD PROGRAM SUMMARY'!AE44</f>
        <v>0</v>
      </c>
      <c r="AF190" s="267">
        <f>AF176*'YTD PROGRAM SUMMARY'!AF44</f>
        <v>0</v>
      </c>
      <c r="AG190" s="267">
        <f>AG176*'YTD PROGRAM SUMMARY'!AG44</f>
        <v>0</v>
      </c>
      <c r="AH190" s="267">
        <f>AH176*'YTD PROGRAM SUMMARY'!AH44</f>
        <v>0</v>
      </c>
      <c r="AI190" s="267">
        <f>AI176*'YTD PROGRAM SUMMARY'!AI44</f>
        <v>0</v>
      </c>
      <c r="AJ190" s="267">
        <f>AJ176*'YTD PROGRAM SUMMARY'!AJ44</f>
        <v>0</v>
      </c>
      <c r="AK190" s="267">
        <f>AK176*'YTD PROGRAM SUMMARY'!AK44</f>
        <v>0</v>
      </c>
      <c r="AL190" s="267">
        <f>AL176*'YTD PROGRAM SUMMARY'!AL44</f>
        <v>0</v>
      </c>
      <c r="AM190" s="267">
        <f>AM176*'YTD PROGRAM SUMMARY'!AM44</f>
        <v>0</v>
      </c>
      <c r="AN190" s="267">
        <f>AN176*'YTD PROGRAM SUMMARY'!AN44</f>
        <v>0</v>
      </c>
      <c r="AO190" s="267">
        <f>AO176*'YTD PROGRAM SUMMARY'!AO44</f>
        <v>0</v>
      </c>
      <c r="AP190" s="267">
        <f>AP176*'YTD PROGRAM SUMMARY'!AP44</f>
        <v>0</v>
      </c>
      <c r="AQ190" s="267">
        <f>AQ176*'YTD PROGRAM SUMMARY'!AQ44</f>
        <v>0</v>
      </c>
      <c r="AR190" s="267">
        <f>AR176*'YTD PROGRAM SUMMARY'!AR44</f>
        <v>0</v>
      </c>
      <c r="AS190" s="267">
        <f>AS176*'YTD PROGRAM SUMMARY'!AS44</f>
        <v>0</v>
      </c>
      <c r="AT190" s="267">
        <f>AT176*'YTD PROGRAM SUMMARY'!AT44</f>
        <v>0</v>
      </c>
      <c r="AU190" s="267">
        <f>AU176*'YTD PROGRAM SUMMARY'!AU44</f>
        <v>0</v>
      </c>
      <c r="AV190" s="267">
        <f>AV176*'YTD PROGRAM SUMMARY'!AV44</f>
        <v>0</v>
      </c>
      <c r="AW190" s="267">
        <f>AW176*'YTD PROGRAM SUMMARY'!AW44</f>
        <v>0</v>
      </c>
      <c r="AX190" s="267">
        <f>AX176*'YTD PROGRAM SUMMARY'!AX44</f>
        <v>0</v>
      </c>
      <c r="AY190" s="267">
        <f>AY176*'YTD PROGRAM SUMMARY'!AY44</f>
        <v>0</v>
      </c>
      <c r="AZ190" s="267">
        <f>AZ176*'YTD PROGRAM SUMMARY'!AZ44</f>
        <v>0</v>
      </c>
      <c r="BA190" s="267">
        <f>BA176*'YTD PROGRAM SUMMARY'!BA44</f>
        <v>0</v>
      </c>
      <c r="BB190" s="267">
        <f>BB176*'YTD PROGRAM SUMMARY'!BB44</f>
        <v>0</v>
      </c>
      <c r="BC190" s="267">
        <f>BC176*'YTD PROGRAM SUMMARY'!BC44</f>
        <v>0</v>
      </c>
      <c r="BD190" s="267">
        <f>BD176*'YTD PROGRAM SUMMARY'!BD44</f>
        <v>0</v>
      </c>
      <c r="BE190" s="267">
        <f>BE176*'YTD PROGRAM SUMMARY'!BE44</f>
        <v>0</v>
      </c>
      <c r="BF190" s="267">
        <f>BF176*'YTD PROGRAM SUMMARY'!BF44</f>
        <v>0</v>
      </c>
      <c r="BG190" s="267">
        <f>BG176*'YTD PROGRAM SUMMARY'!BG44</f>
        <v>0</v>
      </c>
      <c r="BH190" s="267">
        <f>BH176*'YTD PROGRAM SUMMARY'!BH44</f>
        <v>0</v>
      </c>
      <c r="BI190" s="267">
        <f>BI176*'YTD PROGRAM SUMMARY'!BI44</f>
        <v>0</v>
      </c>
      <c r="BJ190" s="267">
        <f>BJ176*'YTD PROGRAM SUMMARY'!BJ44</f>
        <v>0</v>
      </c>
      <c r="BK190" s="267">
        <f>BK176*'YTD PROGRAM SUMMARY'!BK44</f>
        <v>0</v>
      </c>
      <c r="BL190" s="267">
        <f>BL176*'YTD PROGRAM SUMMARY'!BL44</f>
        <v>0</v>
      </c>
      <c r="BM190" s="267">
        <f>BM176*'YTD PROGRAM SUMMARY'!BM44</f>
        <v>0</v>
      </c>
      <c r="BN190" s="267">
        <f>BN176*'YTD PROGRAM SUMMARY'!BN44</f>
        <v>0</v>
      </c>
      <c r="BO190" s="267">
        <f>BO176*'YTD PROGRAM SUMMARY'!BO44</f>
        <v>0</v>
      </c>
      <c r="BP190" s="267">
        <f>BP176*'YTD PROGRAM SUMMARY'!BP44</f>
        <v>0</v>
      </c>
      <c r="BQ190" s="267">
        <f>BQ176*'YTD PROGRAM SUMMARY'!BQ44</f>
        <v>0</v>
      </c>
      <c r="BR190" s="267">
        <f>BR176*'YTD PROGRAM SUMMARY'!BR44</f>
        <v>0</v>
      </c>
      <c r="BS190" s="267">
        <f>BS176*'YTD PROGRAM SUMMARY'!BS44</f>
        <v>0</v>
      </c>
      <c r="BT190" s="267">
        <f>BT176*'YTD PROGRAM SUMMARY'!BT44</f>
        <v>0</v>
      </c>
      <c r="BU190" s="267">
        <f>BU176*'YTD PROGRAM SUMMARY'!BU44</f>
        <v>0</v>
      </c>
      <c r="BV190" s="267">
        <f>BV176*'YTD PROGRAM SUMMARY'!BV44</f>
        <v>0</v>
      </c>
      <c r="BW190" s="267">
        <f>BW176*'YTD PROGRAM SUMMARY'!BW44</f>
        <v>0</v>
      </c>
      <c r="BX190" s="267">
        <f>BX176*'YTD PROGRAM SUMMARY'!BX44</f>
        <v>0</v>
      </c>
      <c r="BY190" s="267">
        <f>BY176*'YTD PROGRAM SUMMARY'!BY44</f>
        <v>0</v>
      </c>
      <c r="BZ190" s="267">
        <f>BZ176*'YTD PROGRAM SUMMARY'!BZ44</f>
        <v>0</v>
      </c>
      <c r="CA190" s="267">
        <f>CA176*'YTD PROGRAM SUMMARY'!CA44</f>
        <v>0</v>
      </c>
      <c r="CB190" s="267">
        <f>CB176*'YTD PROGRAM SUMMARY'!CB44</f>
        <v>0</v>
      </c>
      <c r="CC190" s="267">
        <f>CC176*'YTD PROGRAM SUMMARY'!CC44</f>
        <v>0</v>
      </c>
      <c r="CD190" s="267">
        <f>CD176*'YTD PROGRAM SUMMARY'!CD44</f>
        <v>0</v>
      </c>
      <c r="CE190" s="267">
        <f>CE176*'YTD PROGRAM SUMMARY'!CE44</f>
        <v>0</v>
      </c>
      <c r="CF190" s="267">
        <f>CF176*'YTD PROGRAM SUMMARY'!CF44</f>
        <v>0</v>
      </c>
      <c r="CG190" s="267">
        <f>CG176*'YTD PROGRAM SUMMARY'!CG44</f>
        <v>0</v>
      </c>
      <c r="CH190" s="268">
        <f>CH176*'YTD PROGRAM SUMMARY'!CH44</f>
        <v>0</v>
      </c>
    </row>
    <row r="191" spans="1:86" hidden="1" x14ac:dyDescent="0.3">
      <c r="A191" s="122"/>
      <c r="B191" s="323" t="s">
        <v>171</v>
      </c>
      <c r="C191" s="133">
        <f t="shared" ref="C191" si="122">IFERROR(C189/C73,0)</f>
        <v>0</v>
      </c>
      <c r="D191" s="133">
        <f t="shared" ref="D191:BO191" si="123">IFERROR(D189/D73,0)</f>
        <v>0</v>
      </c>
      <c r="E191" s="133">
        <f t="shared" si="123"/>
        <v>0</v>
      </c>
      <c r="F191" s="133">
        <f t="shared" si="123"/>
        <v>0</v>
      </c>
      <c r="G191" s="133">
        <f t="shared" si="123"/>
        <v>0</v>
      </c>
      <c r="H191" s="133">
        <f t="shared" si="123"/>
        <v>0</v>
      </c>
      <c r="I191" s="133">
        <f t="shared" si="123"/>
        <v>0</v>
      </c>
      <c r="J191" s="133">
        <f t="shared" si="123"/>
        <v>0</v>
      </c>
      <c r="K191" s="133">
        <f t="shared" si="123"/>
        <v>0</v>
      </c>
      <c r="L191" s="133">
        <f t="shared" si="123"/>
        <v>0</v>
      </c>
      <c r="M191" s="133">
        <f t="shared" si="123"/>
        <v>0.2802040628066908</v>
      </c>
      <c r="N191" s="133">
        <f t="shared" si="123"/>
        <v>0.6185723903767063</v>
      </c>
      <c r="O191" s="269">
        <f t="shared" si="123"/>
        <v>0</v>
      </c>
      <c r="P191" s="269">
        <f t="shared" si="123"/>
        <v>0</v>
      </c>
      <c r="Q191" s="269">
        <f t="shared" si="123"/>
        <v>0</v>
      </c>
      <c r="R191" s="269">
        <f t="shared" si="123"/>
        <v>0</v>
      </c>
      <c r="S191" s="269">
        <f t="shared" si="123"/>
        <v>0</v>
      </c>
      <c r="T191" s="269">
        <f t="shared" si="123"/>
        <v>0</v>
      </c>
      <c r="U191" s="269">
        <f t="shared" si="123"/>
        <v>0</v>
      </c>
      <c r="V191" s="269">
        <f t="shared" si="123"/>
        <v>0</v>
      </c>
      <c r="W191" s="269">
        <f t="shared" si="123"/>
        <v>0</v>
      </c>
      <c r="X191" s="269">
        <f t="shared" si="123"/>
        <v>0</v>
      </c>
      <c r="Y191" s="269">
        <f t="shared" si="123"/>
        <v>0</v>
      </c>
      <c r="Z191" s="269">
        <f t="shared" si="123"/>
        <v>0</v>
      </c>
      <c r="AA191" s="269">
        <f t="shared" si="123"/>
        <v>0</v>
      </c>
      <c r="AB191" s="269">
        <f t="shared" si="123"/>
        <v>0</v>
      </c>
      <c r="AC191" s="269">
        <f t="shared" si="123"/>
        <v>0</v>
      </c>
      <c r="AD191" s="269">
        <f t="shared" si="123"/>
        <v>0</v>
      </c>
      <c r="AE191" s="269">
        <f t="shared" si="123"/>
        <v>0</v>
      </c>
      <c r="AF191" s="269">
        <f t="shared" si="123"/>
        <v>0</v>
      </c>
      <c r="AG191" s="269">
        <f t="shared" si="123"/>
        <v>0</v>
      </c>
      <c r="AH191" s="269">
        <f t="shared" si="123"/>
        <v>0</v>
      </c>
      <c r="AI191" s="269">
        <f t="shared" si="123"/>
        <v>0</v>
      </c>
      <c r="AJ191" s="269">
        <f t="shared" si="123"/>
        <v>0</v>
      </c>
      <c r="AK191" s="269">
        <f t="shared" si="123"/>
        <v>0</v>
      </c>
      <c r="AL191" s="269">
        <f t="shared" si="123"/>
        <v>0</v>
      </c>
      <c r="AM191" s="269">
        <f t="shared" si="123"/>
        <v>0</v>
      </c>
      <c r="AN191" s="269">
        <f t="shared" si="123"/>
        <v>0</v>
      </c>
      <c r="AO191" s="269">
        <f t="shared" si="123"/>
        <v>0</v>
      </c>
      <c r="AP191" s="269">
        <f t="shared" si="123"/>
        <v>0</v>
      </c>
      <c r="AQ191" s="269">
        <f t="shared" si="123"/>
        <v>0</v>
      </c>
      <c r="AR191" s="269">
        <f t="shared" si="123"/>
        <v>0</v>
      </c>
      <c r="AS191" s="269">
        <f t="shared" si="123"/>
        <v>0</v>
      </c>
      <c r="AT191" s="269">
        <f t="shared" si="123"/>
        <v>0</v>
      </c>
      <c r="AU191" s="269">
        <f t="shared" si="123"/>
        <v>0</v>
      </c>
      <c r="AV191" s="269">
        <f t="shared" si="123"/>
        <v>0</v>
      </c>
      <c r="AW191" s="269">
        <f t="shared" si="123"/>
        <v>0</v>
      </c>
      <c r="AX191" s="269">
        <f t="shared" si="123"/>
        <v>0</v>
      </c>
      <c r="AY191" s="269">
        <f t="shared" si="123"/>
        <v>0</v>
      </c>
      <c r="AZ191" s="269">
        <f t="shared" si="123"/>
        <v>0</v>
      </c>
      <c r="BA191" s="269">
        <f t="shared" si="123"/>
        <v>0</v>
      </c>
      <c r="BB191" s="269">
        <f t="shared" si="123"/>
        <v>0</v>
      </c>
      <c r="BC191" s="269">
        <f t="shared" si="123"/>
        <v>0</v>
      </c>
      <c r="BD191" s="269">
        <f t="shared" si="123"/>
        <v>0</v>
      </c>
      <c r="BE191" s="269">
        <f t="shared" si="123"/>
        <v>0</v>
      </c>
      <c r="BF191" s="269">
        <f t="shared" si="123"/>
        <v>0</v>
      </c>
      <c r="BG191" s="269">
        <f t="shared" si="123"/>
        <v>0</v>
      </c>
      <c r="BH191" s="269">
        <f t="shared" si="123"/>
        <v>0</v>
      </c>
      <c r="BI191" s="269">
        <f t="shared" si="123"/>
        <v>0</v>
      </c>
      <c r="BJ191" s="269">
        <f t="shared" si="123"/>
        <v>0</v>
      </c>
      <c r="BK191" s="269">
        <f t="shared" si="123"/>
        <v>0</v>
      </c>
      <c r="BL191" s="269">
        <f t="shared" si="123"/>
        <v>0</v>
      </c>
      <c r="BM191" s="269">
        <f t="shared" si="123"/>
        <v>0</v>
      </c>
      <c r="BN191" s="269">
        <f t="shared" si="123"/>
        <v>0</v>
      </c>
      <c r="BO191" s="269">
        <f t="shared" si="123"/>
        <v>0</v>
      </c>
      <c r="BP191" s="269">
        <f t="shared" ref="BP191:CH191" si="124">IFERROR(BP189/BP73,0)</f>
        <v>0</v>
      </c>
      <c r="BQ191" s="269">
        <f t="shared" si="124"/>
        <v>0</v>
      </c>
      <c r="BR191" s="269">
        <f t="shared" si="124"/>
        <v>0</v>
      </c>
      <c r="BS191" s="269">
        <f t="shared" si="124"/>
        <v>0</v>
      </c>
      <c r="BT191" s="269">
        <f t="shared" si="124"/>
        <v>0</v>
      </c>
      <c r="BU191" s="269">
        <f t="shared" si="124"/>
        <v>0</v>
      </c>
      <c r="BV191" s="269">
        <f t="shared" si="124"/>
        <v>0</v>
      </c>
      <c r="BW191" s="269">
        <f t="shared" si="124"/>
        <v>0</v>
      </c>
      <c r="BX191" s="269">
        <f t="shared" si="124"/>
        <v>0</v>
      </c>
      <c r="BY191" s="269">
        <f t="shared" si="124"/>
        <v>0</v>
      </c>
      <c r="BZ191" s="269">
        <f t="shared" si="124"/>
        <v>0</v>
      </c>
      <c r="CA191" s="269">
        <f t="shared" si="124"/>
        <v>0</v>
      </c>
      <c r="CB191" s="269">
        <f t="shared" si="124"/>
        <v>0</v>
      </c>
      <c r="CC191" s="269">
        <f t="shared" si="124"/>
        <v>0</v>
      </c>
      <c r="CD191" s="269">
        <f t="shared" si="124"/>
        <v>0</v>
      </c>
      <c r="CE191" s="269">
        <f t="shared" si="124"/>
        <v>0</v>
      </c>
      <c r="CF191" s="269">
        <f t="shared" si="124"/>
        <v>0</v>
      </c>
      <c r="CG191" s="269">
        <f t="shared" si="124"/>
        <v>0</v>
      </c>
      <c r="CH191" s="277">
        <f t="shared" si="124"/>
        <v>0</v>
      </c>
    </row>
    <row r="192" spans="1:86" ht="15" hidden="1" thickBot="1" x14ac:dyDescent="0.35">
      <c r="A192" s="122"/>
      <c r="B192" s="310" t="s">
        <v>172</v>
      </c>
      <c r="C192" s="134">
        <f>IFERROR(C190/C73,0)</f>
        <v>0</v>
      </c>
      <c r="D192" s="134">
        <f t="shared" ref="D192:BO192" si="125">IFERROR(D190/D73,0)</f>
        <v>0</v>
      </c>
      <c r="E192" s="134">
        <f t="shared" si="125"/>
        <v>0</v>
      </c>
      <c r="F192" s="134">
        <f t="shared" si="125"/>
        <v>0</v>
      </c>
      <c r="G192" s="134">
        <f t="shared" si="125"/>
        <v>0</v>
      </c>
      <c r="H192" s="134">
        <f t="shared" si="125"/>
        <v>0</v>
      </c>
      <c r="I192" s="134">
        <f t="shared" si="125"/>
        <v>0</v>
      </c>
      <c r="J192" s="134">
        <f t="shared" si="125"/>
        <v>0</v>
      </c>
      <c r="K192" s="134">
        <f t="shared" si="125"/>
        <v>0</v>
      </c>
      <c r="L192" s="134">
        <f t="shared" si="125"/>
        <v>0</v>
      </c>
      <c r="M192" s="134">
        <f t="shared" si="125"/>
        <v>3.2522137384914031E-2</v>
      </c>
      <c r="N192" s="134">
        <f t="shared" si="125"/>
        <v>5.1480180801124382E-2</v>
      </c>
      <c r="O192" s="270">
        <f t="shared" si="125"/>
        <v>0</v>
      </c>
      <c r="P192" s="270">
        <f t="shared" si="125"/>
        <v>0</v>
      </c>
      <c r="Q192" s="270">
        <f t="shared" si="125"/>
        <v>0</v>
      </c>
      <c r="R192" s="270">
        <f t="shared" si="125"/>
        <v>0</v>
      </c>
      <c r="S192" s="270">
        <f t="shared" si="125"/>
        <v>0</v>
      </c>
      <c r="T192" s="270">
        <f t="shared" si="125"/>
        <v>0</v>
      </c>
      <c r="U192" s="270">
        <f t="shared" si="125"/>
        <v>0</v>
      </c>
      <c r="V192" s="270">
        <f t="shared" si="125"/>
        <v>0</v>
      </c>
      <c r="W192" s="270">
        <f t="shared" si="125"/>
        <v>0</v>
      </c>
      <c r="X192" s="270">
        <f t="shared" si="125"/>
        <v>0</v>
      </c>
      <c r="Y192" s="270">
        <f t="shared" si="125"/>
        <v>0</v>
      </c>
      <c r="Z192" s="270">
        <f t="shared" si="125"/>
        <v>0</v>
      </c>
      <c r="AA192" s="270">
        <f t="shared" si="125"/>
        <v>0</v>
      </c>
      <c r="AB192" s="270">
        <f t="shared" si="125"/>
        <v>0</v>
      </c>
      <c r="AC192" s="270">
        <f t="shared" si="125"/>
        <v>0</v>
      </c>
      <c r="AD192" s="270">
        <f t="shared" si="125"/>
        <v>0</v>
      </c>
      <c r="AE192" s="270">
        <f t="shared" si="125"/>
        <v>0</v>
      </c>
      <c r="AF192" s="270">
        <f t="shared" si="125"/>
        <v>0</v>
      </c>
      <c r="AG192" s="270">
        <f t="shared" si="125"/>
        <v>0</v>
      </c>
      <c r="AH192" s="270">
        <f t="shared" si="125"/>
        <v>0</v>
      </c>
      <c r="AI192" s="270">
        <f t="shared" si="125"/>
        <v>0</v>
      </c>
      <c r="AJ192" s="270">
        <f t="shared" si="125"/>
        <v>0</v>
      </c>
      <c r="AK192" s="270">
        <f t="shared" si="125"/>
        <v>0</v>
      </c>
      <c r="AL192" s="270">
        <f t="shared" si="125"/>
        <v>0</v>
      </c>
      <c r="AM192" s="270">
        <f t="shared" si="125"/>
        <v>0</v>
      </c>
      <c r="AN192" s="270">
        <f t="shared" si="125"/>
        <v>0</v>
      </c>
      <c r="AO192" s="270">
        <f t="shared" si="125"/>
        <v>0</v>
      </c>
      <c r="AP192" s="270">
        <f t="shared" si="125"/>
        <v>0</v>
      </c>
      <c r="AQ192" s="270">
        <f t="shared" si="125"/>
        <v>0</v>
      </c>
      <c r="AR192" s="270">
        <f t="shared" si="125"/>
        <v>0</v>
      </c>
      <c r="AS192" s="270">
        <f t="shared" si="125"/>
        <v>0</v>
      </c>
      <c r="AT192" s="270">
        <f t="shared" si="125"/>
        <v>0</v>
      </c>
      <c r="AU192" s="270">
        <f t="shared" si="125"/>
        <v>0</v>
      </c>
      <c r="AV192" s="270">
        <f t="shared" si="125"/>
        <v>0</v>
      </c>
      <c r="AW192" s="270">
        <f t="shared" si="125"/>
        <v>0</v>
      </c>
      <c r="AX192" s="270">
        <f t="shared" si="125"/>
        <v>0</v>
      </c>
      <c r="AY192" s="270">
        <f t="shared" si="125"/>
        <v>0</v>
      </c>
      <c r="AZ192" s="270">
        <f t="shared" si="125"/>
        <v>0</v>
      </c>
      <c r="BA192" s="270">
        <f t="shared" si="125"/>
        <v>0</v>
      </c>
      <c r="BB192" s="270">
        <f t="shared" si="125"/>
        <v>0</v>
      </c>
      <c r="BC192" s="270">
        <f t="shared" si="125"/>
        <v>0</v>
      </c>
      <c r="BD192" s="270">
        <f t="shared" si="125"/>
        <v>0</v>
      </c>
      <c r="BE192" s="270">
        <f t="shared" si="125"/>
        <v>0</v>
      </c>
      <c r="BF192" s="270">
        <f t="shared" si="125"/>
        <v>0</v>
      </c>
      <c r="BG192" s="270">
        <f t="shared" si="125"/>
        <v>0</v>
      </c>
      <c r="BH192" s="270">
        <f t="shared" si="125"/>
        <v>0</v>
      </c>
      <c r="BI192" s="270">
        <f t="shared" si="125"/>
        <v>0</v>
      </c>
      <c r="BJ192" s="270">
        <f t="shared" si="125"/>
        <v>0</v>
      </c>
      <c r="BK192" s="270">
        <f t="shared" si="125"/>
        <v>0</v>
      </c>
      <c r="BL192" s="270">
        <f t="shared" si="125"/>
        <v>0</v>
      </c>
      <c r="BM192" s="270">
        <f t="shared" si="125"/>
        <v>0</v>
      </c>
      <c r="BN192" s="270">
        <f t="shared" si="125"/>
        <v>0</v>
      </c>
      <c r="BO192" s="270">
        <f t="shared" si="125"/>
        <v>0</v>
      </c>
      <c r="BP192" s="270">
        <f t="shared" ref="BP192:CH192" si="126">IFERROR(BP190/BP73,0)</f>
        <v>0</v>
      </c>
      <c r="BQ192" s="270">
        <f t="shared" si="126"/>
        <v>0</v>
      </c>
      <c r="BR192" s="270">
        <f t="shared" si="126"/>
        <v>0</v>
      </c>
      <c r="BS192" s="270">
        <f t="shared" si="126"/>
        <v>0</v>
      </c>
      <c r="BT192" s="270">
        <f t="shared" si="126"/>
        <v>0</v>
      </c>
      <c r="BU192" s="270">
        <f t="shared" si="126"/>
        <v>0</v>
      </c>
      <c r="BV192" s="270">
        <f t="shared" si="126"/>
        <v>0</v>
      </c>
      <c r="BW192" s="270">
        <f t="shared" si="126"/>
        <v>0</v>
      </c>
      <c r="BX192" s="270">
        <f t="shared" si="126"/>
        <v>0</v>
      </c>
      <c r="BY192" s="270">
        <f t="shared" si="126"/>
        <v>0</v>
      </c>
      <c r="BZ192" s="270">
        <f t="shared" si="126"/>
        <v>0</v>
      </c>
      <c r="CA192" s="270">
        <f t="shared" si="126"/>
        <v>0</v>
      </c>
      <c r="CB192" s="270">
        <f t="shared" si="126"/>
        <v>0</v>
      </c>
      <c r="CC192" s="270">
        <f t="shared" si="126"/>
        <v>0</v>
      </c>
      <c r="CD192" s="270">
        <f t="shared" si="126"/>
        <v>0</v>
      </c>
      <c r="CE192" s="270">
        <f t="shared" si="126"/>
        <v>0</v>
      </c>
      <c r="CF192" s="270">
        <f t="shared" si="126"/>
        <v>0</v>
      </c>
      <c r="CG192" s="270">
        <f t="shared" si="126"/>
        <v>0</v>
      </c>
      <c r="CH192" s="271">
        <f t="shared" si="126"/>
        <v>0</v>
      </c>
    </row>
    <row r="193" spans="1:86" ht="15" hidden="1" thickBot="1" x14ac:dyDescent="0.35">
      <c r="A193" s="122"/>
      <c r="B193" s="338" t="s">
        <v>173</v>
      </c>
      <c r="C193" s="136">
        <f>C191+C192</f>
        <v>0</v>
      </c>
      <c r="D193" s="136">
        <f t="shared" ref="D193:BO193" si="127">D191+D192</f>
        <v>0</v>
      </c>
      <c r="E193" s="137">
        <f t="shared" si="127"/>
        <v>0</v>
      </c>
      <c r="F193" s="137">
        <f t="shared" si="127"/>
        <v>0</v>
      </c>
      <c r="G193" s="137">
        <f t="shared" si="127"/>
        <v>0</v>
      </c>
      <c r="H193" s="137">
        <f t="shared" si="127"/>
        <v>0</v>
      </c>
      <c r="I193" s="137">
        <f t="shared" si="127"/>
        <v>0</v>
      </c>
      <c r="J193" s="137">
        <f t="shared" si="127"/>
        <v>0</v>
      </c>
      <c r="K193" s="137">
        <f t="shared" si="127"/>
        <v>0</v>
      </c>
      <c r="L193" s="137">
        <f t="shared" si="127"/>
        <v>0</v>
      </c>
      <c r="M193" s="138">
        <f t="shared" si="127"/>
        <v>0.31272620019160485</v>
      </c>
      <c r="N193" s="147">
        <f t="shared" si="127"/>
        <v>0.67005257117783068</v>
      </c>
      <c r="O193" s="272">
        <f t="shared" si="127"/>
        <v>0</v>
      </c>
      <c r="P193" s="272">
        <f t="shared" si="127"/>
        <v>0</v>
      </c>
      <c r="Q193" s="273">
        <f t="shared" si="127"/>
        <v>0</v>
      </c>
      <c r="R193" s="273">
        <f t="shared" si="127"/>
        <v>0</v>
      </c>
      <c r="S193" s="273">
        <f t="shared" si="127"/>
        <v>0</v>
      </c>
      <c r="T193" s="273">
        <f t="shared" si="127"/>
        <v>0</v>
      </c>
      <c r="U193" s="273">
        <f t="shared" si="127"/>
        <v>0</v>
      </c>
      <c r="V193" s="273">
        <f t="shared" si="127"/>
        <v>0</v>
      </c>
      <c r="W193" s="273">
        <f t="shared" si="127"/>
        <v>0</v>
      </c>
      <c r="X193" s="273">
        <f t="shared" si="127"/>
        <v>0</v>
      </c>
      <c r="Y193" s="290">
        <f t="shared" si="127"/>
        <v>0</v>
      </c>
      <c r="Z193" s="290">
        <f t="shared" si="127"/>
        <v>0</v>
      </c>
      <c r="AA193" s="272">
        <f t="shared" si="127"/>
        <v>0</v>
      </c>
      <c r="AB193" s="272">
        <f t="shared" si="127"/>
        <v>0</v>
      </c>
      <c r="AC193" s="273">
        <f t="shared" si="127"/>
        <v>0</v>
      </c>
      <c r="AD193" s="273">
        <f t="shared" si="127"/>
        <v>0</v>
      </c>
      <c r="AE193" s="273">
        <f t="shared" si="127"/>
        <v>0</v>
      </c>
      <c r="AF193" s="273">
        <f t="shared" si="127"/>
        <v>0</v>
      </c>
      <c r="AG193" s="273">
        <f t="shared" si="127"/>
        <v>0</v>
      </c>
      <c r="AH193" s="273">
        <f t="shared" si="127"/>
        <v>0</v>
      </c>
      <c r="AI193" s="273">
        <f t="shared" si="127"/>
        <v>0</v>
      </c>
      <c r="AJ193" s="273">
        <f t="shared" si="127"/>
        <v>0</v>
      </c>
      <c r="AK193" s="290">
        <f t="shared" si="127"/>
        <v>0</v>
      </c>
      <c r="AL193" s="290">
        <f t="shared" si="127"/>
        <v>0</v>
      </c>
      <c r="AM193" s="272">
        <f t="shared" si="127"/>
        <v>0</v>
      </c>
      <c r="AN193" s="272">
        <f t="shared" si="127"/>
        <v>0</v>
      </c>
      <c r="AO193" s="273">
        <f t="shared" si="127"/>
        <v>0</v>
      </c>
      <c r="AP193" s="273">
        <f t="shared" si="127"/>
        <v>0</v>
      </c>
      <c r="AQ193" s="273">
        <f t="shared" si="127"/>
        <v>0</v>
      </c>
      <c r="AR193" s="273">
        <f t="shared" si="127"/>
        <v>0</v>
      </c>
      <c r="AS193" s="273">
        <f t="shared" si="127"/>
        <v>0</v>
      </c>
      <c r="AT193" s="273">
        <f t="shared" si="127"/>
        <v>0</v>
      </c>
      <c r="AU193" s="273">
        <f t="shared" si="127"/>
        <v>0</v>
      </c>
      <c r="AV193" s="273">
        <f t="shared" si="127"/>
        <v>0</v>
      </c>
      <c r="AW193" s="290">
        <f t="shared" si="127"/>
        <v>0</v>
      </c>
      <c r="AX193" s="290">
        <f t="shared" si="127"/>
        <v>0</v>
      </c>
      <c r="AY193" s="272">
        <f t="shared" si="127"/>
        <v>0</v>
      </c>
      <c r="AZ193" s="272">
        <f t="shared" si="127"/>
        <v>0</v>
      </c>
      <c r="BA193" s="273">
        <f t="shared" si="127"/>
        <v>0</v>
      </c>
      <c r="BB193" s="273">
        <f t="shared" si="127"/>
        <v>0</v>
      </c>
      <c r="BC193" s="273">
        <f t="shared" si="127"/>
        <v>0</v>
      </c>
      <c r="BD193" s="273">
        <f t="shared" si="127"/>
        <v>0</v>
      </c>
      <c r="BE193" s="273">
        <f t="shared" si="127"/>
        <v>0</v>
      </c>
      <c r="BF193" s="273">
        <f t="shared" si="127"/>
        <v>0</v>
      </c>
      <c r="BG193" s="273">
        <f t="shared" si="127"/>
        <v>0</v>
      </c>
      <c r="BH193" s="273">
        <f t="shared" si="127"/>
        <v>0</v>
      </c>
      <c r="BI193" s="290">
        <f t="shared" si="127"/>
        <v>0</v>
      </c>
      <c r="BJ193" s="290">
        <f t="shared" si="127"/>
        <v>0</v>
      </c>
      <c r="BK193" s="272">
        <f t="shared" si="127"/>
        <v>0</v>
      </c>
      <c r="BL193" s="272">
        <f t="shared" si="127"/>
        <v>0</v>
      </c>
      <c r="BM193" s="273">
        <f t="shared" si="127"/>
        <v>0</v>
      </c>
      <c r="BN193" s="273">
        <f t="shared" si="127"/>
        <v>0</v>
      </c>
      <c r="BO193" s="273">
        <f t="shared" si="127"/>
        <v>0</v>
      </c>
      <c r="BP193" s="273">
        <f t="shared" ref="BP193:CH193" si="128">BP191+BP192</f>
        <v>0</v>
      </c>
      <c r="BQ193" s="273">
        <f t="shared" si="128"/>
        <v>0</v>
      </c>
      <c r="BR193" s="273">
        <f t="shared" si="128"/>
        <v>0</v>
      </c>
      <c r="BS193" s="273">
        <f t="shared" si="128"/>
        <v>0</v>
      </c>
      <c r="BT193" s="273">
        <f t="shared" si="128"/>
        <v>0</v>
      </c>
      <c r="BU193" s="290">
        <f t="shared" si="128"/>
        <v>0</v>
      </c>
      <c r="BV193" s="290">
        <f t="shared" si="128"/>
        <v>0</v>
      </c>
      <c r="BW193" s="272">
        <f t="shared" si="128"/>
        <v>0</v>
      </c>
      <c r="BX193" s="272">
        <f t="shared" si="128"/>
        <v>0</v>
      </c>
      <c r="BY193" s="273">
        <f t="shared" si="128"/>
        <v>0</v>
      </c>
      <c r="BZ193" s="273">
        <f t="shared" si="128"/>
        <v>0</v>
      </c>
      <c r="CA193" s="273">
        <f t="shared" si="128"/>
        <v>0</v>
      </c>
      <c r="CB193" s="273">
        <f t="shared" si="128"/>
        <v>0</v>
      </c>
      <c r="CC193" s="273">
        <f t="shared" si="128"/>
        <v>0</v>
      </c>
      <c r="CD193" s="273">
        <f t="shared" si="128"/>
        <v>0</v>
      </c>
      <c r="CE193" s="273">
        <f t="shared" si="128"/>
        <v>0</v>
      </c>
      <c r="CF193" s="273">
        <f t="shared" si="128"/>
        <v>0</v>
      </c>
      <c r="CG193" s="290">
        <f t="shared" si="128"/>
        <v>0</v>
      </c>
      <c r="CH193" s="347">
        <f t="shared" si="128"/>
        <v>0</v>
      </c>
    </row>
    <row r="194" spans="1:86" hidden="1" x14ac:dyDescent="0.3">
      <c r="A194" s="122"/>
      <c r="B194" s="122" t="s">
        <v>174</v>
      </c>
      <c r="C194" s="140">
        <f>C186+C193</f>
        <v>0</v>
      </c>
      <c r="D194" s="140">
        <f t="shared" ref="D194:BO194" si="129">D186+D193</f>
        <v>0</v>
      </c>
      <c r="E194" s="140">
        <f t="shared" si="129"/>
        <v>0</v>
      </c>
      <c r="F194" s="140">
        <f t="shared" si="129"/>
        <v>0</v>
      </c>
      <c r="G194" s="140">
        <f t="shared" si="129"/>
        <v>0</v>
      </c>
      <c r="H194" s="140">
        <f t="shared" si="129"/>
        <v>0</v>
      </c>
      <c r="I194" s="140">
        <f t="shared" si="129"/>
        <v>0</v>
      </c>
      <c r="J194" s="140">
        <f t="shared" si="129"/>
        <v>0</v>
      </c>
      <c r="K194" s="140">
        <f t="shared" si="129"/>
        <v>0</v>
      </c>
      <c r="L194" s="140">
        <f t="shared" si="129"/>
        <v>0</v>
      </c>
      <c r="M194" s="140">
        <f t="shared" si="129"/>
        <v>1</v>
      </c>
      <c r="N194" s="140">
        <f t="shared" si="129"/>
        <v>1</v>
      </c>
      <c r="O194" s="279">
        <f t="shared" si="129"/>
        <v>0</v>
      </c>
      <c r="P194" s="279">
        <f t="shared" si="129"/>
        <v>0</v>
      </c>
      <c r="Q194" s="279">
        <f t="shared" si="129"/>
        <v>0</v>
      </c>
      <c r="R194" s="279">
        <f t="shared" si="129"/>
        <v>0</v>
      </c>
      <c r="S194" s="279">
        <f t="shared" si="129"/>
        <v>0</v>
      </c>
      <c r="T194" s="279">
        <f t="shared" si="129"/>
        <v>0</v>
      </c>
      <c r="U194" s="279">
        <f t="shared" si="129"/>
        <v>0</v>
      </c>
      <c r="V194" s="279">
        <f t="shared" si="129"/>
        <v>0</v>
      </c>
      <c r="W194" s="279">
        <f t="shared" si="129"/>
        <v>0</v>
      </c>
      <c r="X194" s="279">
        <f t="shared" si="129"/>
        <v>0</v>
      </c>
      <c r="Y194" s="279">
        <f t="shared" si="129"/>
        <v>0</v>
      </c>
      <c r="Z194" s="279">
        <f t="shared" si="129"/>
        <v>0</v>
      </c>
      <c r="AA194" s="279">
        <f t="shared" si="129"/>
        <v>0</v>
      </c>
      <c r="AB194" s="279">
        <f t="shared" si="129"/>
        <v>0</v>
      </c>
      <c r="AC194" s="279">
        <f t="shared" si="129"/>
        <v>0</v>
      </c>
      <c r="AD194" s="279">
        <f t="shared" si="129"/>
        <v>0</v>
      </c>
      <c r="AE194" s="279">
        <f t="shared" si="129"/>
        <v>0</v>
      </c>
      <c r="AF194" s="279">
        <f t="shared" si="129"/>
        <v>0</v>
      </c>
      <c r="AG194" s="279">
        <f t="shared" si="129"/>
        <v>0</v>
      </c>
      <c r="AH194" s="279">
        <f t="shared" si="129"/>
        <v>0</v>
      </c>
      <c r="AI194" s="279">
        <f t="shared" si="129"/>
        <v>0</v>
      </c>
      <c r="AJ194" s="279">
        <f t="shared" si="129"/>
        <v>0</v>
      </c>
      <c r="AK194" s="279">
        <f t="shared" si="129"/>
        <v>0</v>
      </c>
      <c r="AL194" s="279">
        <f t="shared" si="129"/>
        <v>0</v>
      </c>
      <c r="AM194" s="279">
        <f t="shared" si="129"/>
        <v>0</v>
      </c>
      <c r="AN194" s="279">
        <f t="shared" si="129"/>
        <v>0</v>
      </c>
      <c r="AO194" s="279">
        <f t="shared" si="129"/>
        <v>0</v>
      </c>
      <c r="AP194" s="279">
        <f t="shared" si="129"/>
        <v>0</v>
      </c>
      <c r="AQ194" s="279">
        <f t="shared" si="129"/>
        <v>0</v>
      </c>
      <c r="AR194" s="279">
        <f t="shared" si="129"/>
        <v>0</v>
      </c>
      <c r="AS194" s="279">
        <f t="shared" si="129"/>
        <v>0</v>
      </c>
      <c r="AT194" s="279">
        <f t="shared" si="129"/>
        <v>0</v>
      </c>
      <c r="AU194" s="279">
        <f t="shared" si="129"/>
        <v>0</v>
      </c>
      <c r="AV194" s="279">
        <f t="shared" si="129"/>
        <v>0</v>
      </c>
      <c r="AW194" s="279">
        <f t="shared" si="129"/>
        <v>0</v>
      </c>
      <c r="AX194" s="279">
        <f t="shared" si="129"/>
        <v>0</v>
      </c>
      <c r="AY194" s="279">
        <f t="shared" si="129"/>
        <v>0</v>
      </c>
      <c r="AZ194" s="279">
        <f t="shared" si="129"/>
        <v>0</v>
      </c>
      <c r="BA194" s="279">
        <f t="shared" si="129"/>
        <v>0</v>
      </c>
      <c r="BB194" s="279">
        <f t="shared" si="129"/>
        <v>0</v>
      </c>
      <c r="BC194" s="279">
        <f t="shared" si="129"/>
        <v>0</v>
      </c>
      <c r="BD194" s="279">
        <f t="shared" si="129"/>
        <v>0</v>
      </c>
      <c r="BE194" s="279">
        <f t="shared" si="129"/>
        <v>0</v>
      </c>
      <c r="BF194" s="279">
        <f t="shared" si="129"/>
        <v>0</v>
      </c>
      <c r="BG194" s="279">
        <f t="shared" si="129"/>
        <v>0</v>
      </c>
      <c r="BH194" s="279">
        <f t="shared" si="129"/>
        <v>0</v>
      </c>
      <c r="BI194" s="279">
        <f t="shared" si="129"/>
        <v>0</v>
      </c>
      <c r="BJ194" s="279">
        <f t="shared" si="129"/>
        <v>0</v>
      </c>
      <c r="BK194" s="279">
        <f t="shared" si="129"/>
        <v>0</v>
      </c>
      <c r="BL194" s="279">
        <f t="shared" si="129"/>
        <v>0</v>
      </c>
      <c r="BM194" s="279">
        <f t="shared" si="129"/>
        <v>0</v>
      </c>
      <c r="BN194" s="279">
        <f t="shared" si="129"/>
        <v>0</v>
      </c>
      <c r="BO194" s="279">
        <f t="shared" si="129"/>
        <v>0</v>
      </c>
      <c r="BP194" s="279">
        <f t="shared" ref="BP194:CH194" si="130">BP186+BP193</f>
        <v>0</v>
      </c>
      <c r="BQ194" s="279">
        <f t="shared" si="130"/>
        <v>0</v>
      </c>
      <c r="BR194" s="279">
        <f t="shared" si="130"/>
        <v>0</v>
      </c>
      <c r="BS194" s="279">
        <f t="shared" si="130"/>
        <v>0</v>
      </c>
      <c r="BT194" s="279">
        <f t="shared" si="130"/>
        <v>0</v>
      </c>
      <c r="BU194" s="279">
        <f t="shared" si="130"/>
        <v>0</v>
      </c>
      <c r="BV194" s="279">
        <f t="shared" si="130"/>
        <v>0</v>
      </c>
      <c r="BW194" s="279">
        <f t="shared" si="130"/>
        <v>0</v>
      </c>
      <c r="BX194" s="279">
        <f t="shared" si="130"/>
        <v>0</v>
      </c>
      <c r="BY194" s="279">
        <f t="shared" si="130"/>
        <v>0</v>
      </c>
      <c r="BZ194" s="279">
        <f t="shared" si="130"/>
        <v>0</v>
      </c>
      <c r="CA194" s="279">
        <f t="shared" si="130"/>
        <v>0</v>
      </c>
      <c r="CB194" s="279">
        <f t="shared" si="130"/>
        <v>0</v>
      </c>
      <c r="CC194" s="279">
        <f t="shared" si="130"/>
        <v>0</v>
      </c>
      <c r="CD194" s="279">
        <f t="shared" si="130"/>
        <v>0</v>
      </c>
      <c r="CE194" s="279">
        <f t="shared" si="130"/>
        <v>0</v>
      </c>
      <c r="CF194" s="279">
        <f t="shared" si="130"/>
        <v>0</v>
      </c>
      <c r="CG194" s="279">
        <f t="shared" si="130"/>
        <v>0</v>
      </c>
      <c r="CH194" s="279">
        <f t="shared" si="130"/>
        <v>0</v>
      </c>
    </row>
    <row r="195" spans="1:86" hidden="1" x14ac:dyDescent="0.3">
      <c r="A195" s="122"/>
      <c r="B195" s="122"/>
      <c r="C195" s="127"/>
      <c r="D195" s="127"/>
      <c r="E195" s="127"/>
      <c r="F195" s="127"/>
      <c r="G195" s="127"/>
      <c r="H195" s="127"/>
      <c r="I195" s="127"/>
      <c r="J195" s="127"/>
      <c r="K195" s="127"/>
      <c r="L195" s="127"/>
      <c r="M195" s="127"/>
      <c r="N195" s="127"/>
      <c r="O195" s="127"/>
      <c r="P195" s="127"/>
      <c r="Q195" s="127"/>
      <c r="R195" s="127"/>
      <c r="S195" s="127"/>
      <c r="T195" s="127"/>
      <c r="U195" s="127"/>
      <c r="V195" s="127"/>
      <c r="W195" s="127"/>
      <c r="X195" s="127"/>
      <c r="Y195" s="127"/>
      <c r="Z195" s="127"/>
      <c r="AA195" s="127"/>
      <c r="AB195" s="127"/>
      <c r="AC195" s="127"/>
      <c r="AD195" s="127"/>
      <c r="AE195" s="127"/>
      <c r="AF195" s="127"/>
      <c r="AG195" s="127"/>
      <c r="AH195" s="127"/>
      <c r="AI195" s="127"/>
      <c r="AJ195" s="127"/>
      <c r="AK195" s="127"/>
      <c r="AL195" s="127"/>
      <c r="AM195" s="127"/>
      <c r="AN195" s="127"/>
      <c r="AO195" s="127"/>
      <c r="AP195" s="127"/>
      <c r="AQ195" s="127"/>
      <c r="AR195" s="127"/>
      <c r="AS195" s="127"/>
      <c r="AT195" s="127"/>
      <c r="AU195" s="127"/>
      <c r="AV195" s="127"/>
      <c r="AW195" s="127"/>
      <c r="AX195" s="127"/>
      <c r="AY195" s="127"/>
      <c r="AZ195" s="127"/>
      <c r="BA195" s="127"/>
      <c r="BB195" s="127"/>
      <c r="BC195" s="127"/>
      <c r="BD195" s="127"/>
      <c r="BE195" s="127"/>
      <c r="BF195" s="127"/>
      <c r="BG195" s="127"/>
      <c r="BH195" s="127"/>
      <c r="BI195" s="127"/>
      <c r="BJ195" s="127"/>
      <c r="BK195" s="127"/>
      <c r="BL195" s="127"/>
      <c r="BM195" s="127"/>
      <c r="BN195" s="127"/>
      <c r="BO195" s="127"/>
      <c r="BP195" s="127"/>
      <c r="BQ195" s="127"/>
      <c r="BR195" s="127"/>
      <c r="BS195" s="127"/>
      <c r="BT195" s="127"/>
      <c r="BU195" s="127"/>
      <c r="BV195" s="127"/>
      <c r="BW195" s="127"/>
      <c r="BX195" s="127"/>
      <c r="BY195" s="127"/>
      <c r="BZ195" s="127"/>
      <c r="CA195" s="127"/>
      <c r="CB195" s="127"/>
      <c r="CC195" s="127"/>
      <c r="CD195" s="127"/>
      <c r="CE195" s="127"/>
      <c r="CF195" s="127"/>
      <c r="CG195" s="127"/>
      <c r="CH195" s="127"/>
    </row>
    <row r="196" spans="1:86" hidden="1" x14ac:dyDescent="0.3">
      <c r="A196" s="122"/>
      <c r="B196" s="122" t="s">
        <v>175</v>
      </c>
      <c r="C196" s="142">
        <f t="shared" ref="C196" si="131">SUM(C182:C183)</f>
        <v>0</v>
      </c>
      <c r="D196" s="142">
        <f t="shared" ref="D196:BO196" si="132">SUM(D182:D183)</f>
        <v>0</v>
      </c>
      <c r="E196" s="142">
        <f t="shared" si="132"/>
        <v>0</v>
      </c>
      <c r="F196" s="142">
        <f t="shared" si="132"/>
        <v>0</v>
      </c>
      <c r="G196" s="142">
        <f t="shared" si="132"/>
        <v>0</v>
      </c>
      <c r="H196" s="142">
        <f t="shared" si="132"/>
        <v>0</v>
      </c>
      <c r="I196" s="142">
        <f t="shared" si="132"/>
        <v>0</v>
      </c>
      <c r="J196" s="142">
        <f t="shared" si="132"/>
        <v>0</v>
      </c>
      <c r="K196" s="142">
        <f t="shared" si="132"/>
        <v>0</v>
      </c>
      <c r="L196" s="142">
        <f t="shared" si="132"/>
        <v>0</v>
      </c>
      <c r="M196" s="143">
        <f t="shared" si="132"/>
        <v>73.015721060592355</v>
      </c>
      <c r="N196" s="143">
        <f t="shared" si="132"/>
        <v>65.460588580664918</v>
      </c>
      <c r="O196" s="285">
        <f t="shared" si="132"/>
        <v>0</v>
      </c>
      <c r="P196" s="285">
        <f t="shared" si="132"/>
        <v>0</v>
      </c>
      <c r="Q196" s="286">
        <f t="shared" si="132"/>
        <v>0</v>
      </c>
      <c r="R196" s="286">
        <f t="shared" si="132"/>
        <v>0</v>
      </c>
      <c r="S196" s="286">
        <f t="shared" si="132"/>
        <v>0</v>
      </c>
      <c r="T196" s="286">
        <f t="shared" si="132"/>
        <v>0</v>
      </c>
      <c r="U196" s="286">
        <f t="shared" si="132"/>
        <v>0</v>
      </c>
      <c r="V196" s="286">
        <f t="shared" si="132"/>
        <v>0</v>
      </c>
      <c r="W196" s="286">
        <f t="shared" si="132"/>
        <v>0</v>
      </c>
      <c r="X196" s="286">
        <f t="shared" si="132"/>
        <v>0</v>
      </c>
      <c r="Y196" s="287">
        <f t="shared" si="132"/>
        <v>0</v>
      </c>
      <c r="Z196" s="287">
        <f t="shared" si="132"/>
        <v>0</v>
      </c>
      <c r="AA196" s="285">
        <f t="shared" si="132"/>
        <v>0</v>
      </c>
      <c r="AB196" s="285">
        <f t="shared" si="132"/>
        <v>0</v>
      </c>
      <c r="AC196" s="286">
        <f t="shared" si="132"/>
        <v>0</v>
      </c>
      <c r="AD196" s="286">
        <f t="shared" si="132"/>
        <v>0</v>
      </c>
      <c r="AE196" s="286">
        <f t="shared" si="132"/>
        <v>0</v>
      </c>
      <c r="AF196" s="286">
        <f t="shared" si="132"/>
        <v>0</v>
      </c>
      <c r="AG196" s="286">
        <f t="shared" si="132"/>
        <v>0</v>
      </c>
      <c r="AH196" s="286">
        <f t="shared" si="132"/>
        <v>0</v>
      </c>
      <c r="AI196" s="286">
        <f t="shared" si="132"/>
        <v>0</v>
      </c>
      <c r="AJ196" s="286">
        <f t="shared" si="132"/>
        <v>0</v>
      </c>
      <c r="AK196" s="287">
        <f t="shared" si="132"/>
        <v>0</v>
      </c>
      <c r="AL196" s="287">
        <f t="shared" si="132"/>
        <v>0</v>
      </c>
      <c r="AM196" s="285">
        <f t="shared" si="132"/>
        <v>0</v>
      </c>
      <c r="AN196" s="285">
        <f t="shared" si="132"/>
        <v>0</v>
      </c>
      <c r="AO196" s="286">
        <f t="shared" si="132"/>
        <v>0</v>
      </c>
      <c r="AP196" s="286">
        <f t="shared" si="132"/>
        <v>0</v>
      </c>
      <c r="AQ196" s="286">
        <f t="shared" si="132"/>
        <v>0</v>
      </c>
      <c r="AR196" s="286">
        <f t="shared" si="132"/>
        <v>0</v>
      </c>
      <c r="AS196" s="286">
        <f t="shared" si="132"/>
        <v>0</v>
      </c>
      <c r="AT196" s="286">
        <f t="shared" si="132"/>
        <v>0</v>
      </c>
      <c r="AU196" s="286">
        <f t="shared" si="132"/>
        <v>0</v>
      </c>
      <c r="AV196" s="286">
        <f t="shared" si="132"/>
        <v>0</v>
      </c>
      <c r="AW196" s="287">
        <f t="shared" si="132"/>
        <v>0</v>
      </c>
      <c r="AX196" s="287">
        <f t="shared" si="132"/>
        <v>0</v>
      </c>
      <c r="AY196" s="285">
        <f t="shared" si="132"/>
        <v>0</v>
      </c>
      <c r="AZ196" s="285">
        <f t="shared" si="132"/>
        <v>0</v>
      </c>
      <c r="BA196" s="286">
        <f t="shared" si="132"/>
        <v>0</v>
      </c>
      <c r="BB196" s="286">
        <f t="shared" si="132"/>
        <v>0</v>
      </c>
      <c r="BC196" s="286">
        <f t="shared" si="132"/>
        <v>0</v>
      </c>
      <c r="BD196" s="286">
        <f t="shared" si="132"/>
        <v>0</v>
      </c>
      <c r="BE196" s="286">
        <f t="shared" si="132"/>
        <v>0</v>
      </c>
      <c r="BF196" s="286">
        <f t="shared" si="132"/>
        <v>0</v>
      </c>
      <c r="BG196" s="286">
        <f t="shared" si="132"/>
        <v>0</v>
      </c>
      <c r="BH196" s="286">
        <f t="shared" si="132"/>
        <v>0</v>
      </c>
      <c r="BI196" s="287">
        <f t="shared" si="132"/>
        <v>0</v>
      </c>
      <c r="BJ196" s="287">
        <f t="shared" si="132"/>
        <v>0</v>
      </c>
      <c r="BK196" s="285">
        <f t="shared" si="132"/>
        <v>0</v>
      </c>
      <c r="BL196" s="285">
        <f t="shared" si="132"/>
        <v>0</v>
      </c>
      <c r="BM196" s="286">
        <f t="shared" si="132"/>
        <v>0</v>
      </c>
      <c r="BN196" s="286">
        <f t="shared" si="132"/>
        <v>0</v>
      </c>
      <c r="BO196" s="286">
        <f t="shared" si="132"/>
        <v>0</v>
      </c>
      <c r="BP196" s="286">
        <f t="shared" ref="BP196:CH196" si="133">SUM(BP182:BP183)</f>
        <v>0</v>
      </c>
      <c r="BQ196" s="286">
        <f t="shared" si="133"/>
        <v>0</v>
      </c>
      <c r="BR196" s="286">
        <f t="shared" si="133"/>
        <v>0</v>
      </c>
      <c r="BS196" s="286">
        <f t="shared" si="133"/>
        <v>0</v>
      </c>
      <c r="BT196" s="286">
        <f t="shared" si="133"/>
        <v>0</v>
      </c>
      <c r="BU196" s="287">
        <f t="shared" si="133"/>
        <v>0</v>
      </c>
      <c r="BV196" s="287">
        <f t="shared" si="133"/>
        <v>0</v>
      </c>
      <c r="BW196" s="285">
        <f t="shared" si="133"/>
        <v>0</v>
      </c>
      <c r="BX196" s="285">
        <f t="shared" si="133"/>
        <v>0</v>
      </c>
      <c r="BY196" s="286">
        <f t="shared" si="133"/>
        <v>0</v>
      </c>
      <c r="BZ196" s="286">
        <f t="shared" si="133"/>
        <v>0</v>
      </c>
      <c r="CA196" s="286">
        <f t="shared" si="133"/>
        <v>0</v>
      </c>
      <c r="CB196" s="286">
        <f t="shared" si="133"/>
        <v>0</v>
      </c>
      <c r="CC196" s="286">
        <f t="shared" si="133"/>
        <v>0</v>
      </c>
      <c r="CD196" s="286">
        <f t="shared" si="133"/>
        <v>0</v>
      </c>
      <c r="CE196" s="286">
        <f t="shared" si="133"/>
        <v>0</v>
      </c>
      <c r="CF196" s="286">
        <f t="shared" si="133"/>
        <v>0</v>
      </c>
      <c r="CG196" s="287">
        <f t="shared" si="133"/>
        <v>0</v>
      </c>
      <c r="CH196" s="287">
        <f t="shared" si="133"/>
        <v>0</v>
      </c>
    </row>
    <row r="197" spans="1:86" hidden="1" x14ac:dyDescent="0.3">
      <c r="A197" s="122"/>
      <c r="B197" s="122" t="s">
        <v>176</v>
      </c>
      <c r="C197" s="142">
        <f t="shared" ref="C197" si="134">SUM(C189:C190)</f>
        <v>0</v>
      </c>
      <c r="D197" s="142">
        <f t="shared" ref="D197:BO197" si="135">SUM(D189:D190)</f>
        <v>0</v>
      </c>
      <c r="E197" s="142">
        <f t="shared" si="135"/>
        <v>0</v>
      </c>
      <c r="F197" s="142">
        <f t="shared" si="135"/>
        <v>0</v>
      </c>
      <c r="G197" s="142">
        <f t="shared" si="135"/>
        <v>0</v>
      </c>
      <c r="H197" s="142">
        <f t="shared" si="135"/>
        <v>0</v>
      </c>
      <c r="I197" s="142">
        <f t="shared" si="135"/>
        <v>0</v>
      </c>
      <c r="J197" s="142">
        <f t="shared" si="135"/>
        <v>0</v>
      </c>
      <c r="K197" s="142">
        <f t="shared" si="135"/>
        <v>0</v>
      </c>
      <c r="L197" s="142">
        <f t="shared" si="135"/>
        <v>0</v>
      </c>
      <c r="M197" s="143">
        <f t="shared" si="135"/>
        <v>33.223918921243694</v>
      </c>
      <c r="N197" s="143">
        <f t="shared" si="135"/>
        <v>132.93643731628788</v>
      </c>
      <c r="O197" s="285">
        <f t="shared" si="135"/>
        <v>0</v>
      </c>
      <c r="P197" s="285">
        <f t="shared" si="135"/>
        <v>0</v>
      </c>
      <c r="Q197" s="286">
        <f t="shared" si="135"/>
        <v>0</v>
      </c>
      <c r="R197" s="286">
        <f t="shared" si="135"/>
        <v>0</v>
      </c>
      <c r="S197" s="286">
        <f t="shared" si="135"/>
        <v>0</v>
      </c>
      <c r="T197" s="286">
        <f t="shared" si="135"/>
        <v>0</v>
      </c>
      <c r="U197" s="286">
        <f t="shared" si="135"/>
        <v>0</v>
      </c>
      <c r="V197" s="286">
        <f t="shared" si="135"/>
        <v>0</v>
      </c>
      <c r="W197" s="286">
        <f t="shared" si="135"/>
        <v>0</v>
      </c>
      <c r="X197" s="286">
        <f t="shared" si="135"/>
        <v>0</v>
      </c>
      <c r="Y197" s="287">
        <f t="shared" si="135"/>
        <v>0</v>
      </c>
      <c r="Z197" s="287">
        <f t="shared" si="135"/>
        <v>0</v>
      </c>
      <c r="AA197" s="285">
        <f t="shared" si="135"/>
        <v>0</v>
      </c>
      <c r="AB197" s="285">
        <f t="shared" si="135"/>
        <v>0</v>
      </c>
      <c r="AC197" s="286">
        <f t="shared" si="135"/>
        <v>0</v>
      </c>
      <c r="AD197" s="286">
        <f t="shared" si="135"/>
        <v>0</v>
      </c>
      <c r="AE197" s="286">
        <f t="shared" si="135"/>
        <v>0</v>
      </c>
      <c r="AF197" s="286">
        <f t="shared" si="135"/>
        <v>0</v>
      </c>
      <c r="AG197" s="286">
        <f t="shared" si="135"/>
        <v>0</v>
      </c>
      <c r="AH197" s="286">
        <f t="shared" si="135"/>
        <v>0</v>
      </c>
      <c r="AI197" s="286">
        <f t="shared" si="135"/>
        <v>0</v>
      </c>
      <c r="AJ197" s="286">
        <f t="shared" si="135"/>
        <v>0</v>
      </c>
      <c r="AK197" s="287">
        <f t="shared" si="135"/>
        <v>0</v>
      </c>
      <c r="AL197" s="287">
        <f t="shared" si="135"/>
        <v>0</v>
      </c>
      <c r="AM197" s="285">
        <f t="shared" si="135"/>
        <v>0</v>
      </c>
      <c r="AN197" s="285">
        <f t="shared" si="135"/>
        <v>0</v>
      </c>
      <c r="AO197" s="286">
        <f t="shared" si="135"/>
        <v>0</v>
      </c>
      <c r="AP197" s="286">
        <f t="shared" si="135"/>
        <v>0</v>
      </c>
      <c r="AQ197" s="286">
        <f t="shared" si="135"/>
        <v>0</v>
      </c>
      <c r="AR197" s="286">
        <f t="shared" si="135"/>
        <v>0</v>
      </c>
      <c r="AS197" s="286">
        <f t="shared" si="135"/>
        <v>0</v>
      </c>
      <c r="AT197" s="286">
        <f t="shared" si="135"/>
        <v>0</v>
      </c>
      <c r="AU197" s="286">
        <f t="shared" si="135"/>
        <v>0</v>
      </c>
      <c r="AV197" s="286">
        <f t="shared" si="135"/>
        <v>0</v>
      </c>
      <c r="AW197" s="287">
        <f t="shared" si="135"/>
        <v>0</v>
      </c>
      <c r="AX197" s="287">
        <f t="shared" si="135"/>
        <v>0</v>
      </c>
      <c r="AY197" s="285">
        <f t="shared" si="135"/>
        <v>0</v>
      </c>
      <c r="AZ197" s="285">
        <f t="shared" si="135"/>
        <v>0</v>
      </c>
      <c r="BA197" s="286">
        <f t="shared" si="135"/>
        <v>0</v>
      </c>
      <c r="BB197" s="286">
        <f t="shared" si="135"/>
        <v>0</v>
      </c>
      <c r="BC197" s="286">
        <f t="shared" si="135"/>
        <v>0</v>
      </c>
      <c r="BD197" s="286">
        <f t="shared" si="135"/>
        <v>0</v>
      </c>
      <c r="BE197" s="286">
        <f t="shared" si="135"/>
        <v>0</v>
      </c>
      <c r="BF197" s="286">
        <f t="shared" si="135"/>
        <v>0</v>
      </c>
      <c r="BG197" s="286">
        <f t="shared" si="135"/>
        <v>0</v>
      </c>
      <c r="BH197" s="286">
        <f t="shared" si="135"/>
        <v>0</v>
      </c>
      <c r="BI197" s="287">
        <f t="shared" si="135"/>
        <v>0</v>
      </c>
      <c r="BJ197" s="287">
        <f t="shared" si="135"/>
        <v>0</v>
      </c>
      <c r="BK197" s="285">
        <f t="shared" si="135"/>
        <v>0</v>
      </c>
      <c r="BL197" s="285">
        <f t="shared" si="135"/>
        <v>0</v>
      </c>
      <c r="BM197" s="286">
        <f t="shared" si="135"/>
        <v>0</v>
      </c>
      <c r="BN197" s="286">
        <f t="shared" si="135"/>
        <v>0</v>
      </c>
      <c r="BO197" s="286">
        <f t="shared" si="135"/>
        <v>0</v>
      </c>
      <c r="BP197" s="286">
        <f t="shared" ref="BP197:CH197" si="136">SUM(BP189:BP190)</f>
        <v>0</v>
      </c>
      <c r="BQ197" s="286">
        <f t="shared" si="136"/>
        <v>0</v>
      </c>
      <c r="BR197" s="286">
        <f t="shared" si="136"/>
        <v>0</v>
      </c>
      <c r="BS197" s="286">
        <f t="shared" si="136"/>
        <v>0</v>
      </c>
      <c r="BT197" s="286">
        <f t="shared" si="136"/>
        <v>0</v>
      </c>
      <c r="BU197" s="287">
        <f t="shared" si="136"/>
        <v>0</v>
      </c>
      <c r="BV197" s="287">
        <f t="shared" si="136"/>
        <v>0</v>
      </c>
      <c r="BW197" s="285">
        <f t="shared" si="136"/>
        <v>0</v>
      </c>
      <c r="BX197" s="285">
        <f t="shared" si="136"/>
        <v>0</v>
      </c>
      <c r="BY197" s="286">
        <f t="shared" si="136"/>
        <v>0</v>
      </c>
      <c r="BZ197" s="286">
        <f t="shared" si="136"/>
        <v>0</v>
      </c>
      <c r="CA197" s="286">
        <f t="shared" si="136"/>
        <v>0</v>
      </c>
      <c r="CB197" s="286">
        <f t="shared" si="136"/>
        <v>0</v>
      </c>
      <c r="CC197" s="286">
        <f t="shared" si="136"/>
        <v>0</v>
      </c>
      <c r="CD197" s="286">
        <f t="shared" si="136"/>
        <v>0</v>
      </c>
      <c r="CE197" s="286">
        <f t="shared" si="136"/>
        <v>0</v>
      </c>
      <c r="CF197" s="286">
        <f t="shared" si="136"/>
        <v>0</v>
      </c>
      <c r="CG197" s="287">
        <f t="shared" si="136"/>
        <v>0</v>
      </c>
      <c r="CH197" s="287">
        <f t="shared" si="136"/>
        <v>0</v>
      </c>
    </row>
    <row r="198" spans="1:86" hidden="1" x14ac:dyDescent="0.3">
      <c r="A198" s="122"/>
      <c r="B198" s="122" t="s">
        <v>162</v>
      </c>
      <c r="C198" s="144">
        <f t="shared" ref="C198" si="137">SUM(C196:C197)</f>
        <v>0</v>
      </c>
      <c r="D198" s="144">
        <f t="shared" ref="D198:BO198" si="138">SUM(D196:D197)</f>
        <v>0</v>
      </c>
      <c r="E198" s="144">
        <f t="shared" si="138"/>
        <v>0</v>
      </c>
      <c r="F198" s="144">
        <f t="shared" si="138"/>
        <v>0</v>
      </c>
      <c r="G198" s="144">
        <f t="shared" si="138"/>
        <v>0</v>
      </c>
      <c r="H198" s="144">
        <f t="shared" si="138"/>
        <v>0</v>
      </c>
      <c r="I198" s="144">
        <f t="shared" si="138"/>
        <v>0</v>
      </c>
      <c r="J198" s="144">
        <f t="shared" si="138"/>
        <v>0</v>
      </c>
      <c r="K198" s="144">
        <f t="shared" si="138"/>
        <v>0</v>
      </c>
      <c r="L198" s="144">
        <f t="shared" si="138"/>
        <v>0</v>
      </c>
      <c r="M198" s="145">
        <f t="shared" si="138"/>
        <v>106.23963998183605</v>
      </c>
      <c r="N198" s="145">
        <f t="shared" si="138"/>
        <v>198.39702589695281</v>
      </c>
      <c r="O198" s="288">
        <f t="shared" si="138"/>
        <v>0</v>
      </c>
      <c r="P198" s="288">
        <f t="shared" si="138"/>
        <v>0</v>
      </c>
      <c r="Q198" s="288">
        <f t="shared" si="138"/>
        <v>0</v>
      </c>
      <c r="R198" s="288">
        <f t="shared" si="138"/>
        <v>0</v>
      </c>
      <c r="S198" s="288">
        <f t="shared" si="138"/>
        <v>0</v>
      </c>
      <c r="T198" s="288">
        <f t="shared" si="138"/>
        <v>0</v>
      </c>
      <c r="U198" s="288">
        <f t="shared" si="138"/>
        <v>0</v>
      </c>
      <c r="V198" s="288">
        <f t="shared" si="138"/>
        <v>0</v>
      </c>
      <c r="W198" s="288">
        <f t="shared" si="138"/>
        <v>0</v>
      </c>
      <c r="X198" s="288">
        <f t="shared" si="138"/>
        <v>0</v>
      </c>
      <c r="Y198" s="289">
        <f t="shared" si="138"/>
        <v>0</v>
      </c>
      <c r="Z198" s="289">
        <f t="shared" si="138"/>
        <v>0</v>
      </c>
      <c r="AA198" s="288">
        <f t="shared" si="138"/>
        <v>0</v>
      </c>
      <c r="AB198" s="288">
        <f t="shared" si="138"/>
        <v>0</v>
      </c>
      <c r="AC198" s="288">
        <f t="shared" si="138"/>
        <v>0</v>
      </c>
      <c r="AD198" s="288">
        <f t="shared" si="138"/>
        <v>0</v>
      </c>
      <c r="AE198" s="288">
        <f t="shared" si="138"/>
        <v>0</v>
      </c>
      <c r="AF198" s="288">
        <f t="shared" si="138"/>
        <v>0</v>
      </c>
      <c r="AG198" s="288">
        <f t="shared" si="138"/>
        <v>0</v>
      </c>
      <c r="AH198" s="288">
        <f t="shared" si="138"/>
        <v>0</v>
      </c>
      <c r="AI198" s="288">
        <f t="shared" si="138"/>
        <v>0</v>
      </c>
      <c r="AJ198" s="288">
        <f t="shared" si="138"/>
        <v>0</v>
      </c>
      <c r="AK198" s="289">
        <f t="shared" si="138"/>
        <v>0</v>
      </c>
      <c r="AL198" s="289">
        <f t="shared" si="138"/>
        <v>0</v>
      </c>
      <c r="AM198" s="288">
        <f t="shared" si="138"/>
        <v>0</v>
      </c>
      <c r="AN198" s="288">
        <f t="shared" si="138"/>
        <v>0</v>
      </c>
      <c r="AO198" s="288">
        <f t="shared" si="138"/>
        <v>0</v>
      </c>
      <c r="AP198" s="288">
        <f t="shared" si="138"/>
        <v>0</v>
      </c>
      <c r="AQ198" s="288">
        <f t="shared" si="138"/>
        <v>0</v>
      </c>
      <c r="AR198" s="288">
        <f t="shared" si="138"/>
        <v>0</v>
      </c>
      <c r="AS198" s="288">
        <f t="shared" si="138"/>
        <v>0</v>
      </c>
      <c r="AT198" s="288">
        <f t="shared" si="138"/>
        <v>0</v>
      </c>
      <c r="AU198" s="288">
        <f t="shared" si="138"/>
        <v>0</v>
      </c>
      <c r="AV198" s="288">
        <f t="shared" si="138"/>
        <v>0</v>
      </c>
      <c r="AW198" s="289">
        <f t="shared" si="138"/>
        <v>0</v>
      </c>
      <c r="AX198" s="289">
        <f t="shared" si="138"/>
        <v>0</v>
      </c>
      <c r="AY198" s="288">
        <f t="shared" si="138"/>
        <v>0</v>
      </c>
      <c r="AZ198" s="288">
        <f t="shared" si="138"/>
        <v>0</v>
      </c>
      <c r="BA198" s="288">
        <f t="shared" si="138"/>
        <v>0</v>
      </c>
      <c r="BB198" s="288">
        <f t="shared" si="138"/>
        <v>0</v>
      </c>
      <c r="BC198" s="288">
        <f t="shared" si="138"/>
        <v>0</v>
      </c>
      <c r="BD198" s="288">
        <f t="shared" si="138"/>
        <v>0</v>
      </c>
      <c r="BE198" s="288">
        <f t="shared" si="138"/>
        <v>0</v>
      </c>
      <c r="BF198" s="288">
        <f t="shared" si="138"/>
        <v>0</v>
      </c>
      <c r="BG198" s="288">
        <f t="shared" si="138"/>
        <v>0</v>
      </c>
      <c r="BH198" s="288">
        <f t="shared" si="138"/>
        <v>0</v>
      </c>
      <c r="BI198" s="289">
        <f t="shared" si="138"/>
        <v>0</v>
      </c>
      <c r="BJ198" s="289">
        <f t="shared" si="138"/>
        <v>0</v>
      </c>
      <c r="BK198" s="288">
        <f t="shared" si="138"/>
        <v>0</v>
      </c>
      <c r="BL198" s="288">
        <f t="shared" si="138"/>
        <v>0</v>
      </c>
      <c r="BM198" s="288">
        <f t="shared" si="138"/>
        <v>0</v>
      </c>
      <c r="BN198" s="288">
        <f t="shared" si="138"/>
        <v>0</v>
      </c>
      <c r="BO198" s="288">
        <f t="shared" si="138"/>
        <v>0</v>
      </c>
      <c r="BP198" s="288">
        <f t="shared" ref="BP198:CH198" si="139">SUM(BP196:BP197)</f>
        <v>0</v>
      </c>
      <c r="BQ198" s="288">
        <f t="shared" si="139"/>
        <v>0</v>
      </c>
      <c r="BR198" s="288">
        <f t="shared" si="139"/>
        <v>0</v>
      </c>
      <c r="BS198" s="288">
        <f t="shared" si="139"/>
        <v>0</v>
      </c>
      <c r="BT198" s="288">
        <f t="shared" si="139"/>
        <v>0</v>
      </c>
      <c r="BU198" s="289">
        <f t="shared" si="139"/>
        <v>0</v>
      </c>
      <c r="BV198" s="289">
        <f t="shared" si="139"/>
        <v>0</v>
      </c>
      <c r="BW198" s="288">
        <f t="shared" si="139"/>
        <v>0</v>
      </c>
      <c r="BX198" s="288">
        <f t="shared" si="139"/>
        <v>0</v>
      </c>
      <c r="BY198" s="288">
        <f t="shared" si="139"/>
        <v>0</v>
      </c>
      <c r="BZ198" s="288">
        <f t="shared" si="139"/>
        <v>0</v>
      </c>
      <c r="CA198" s="288">
        <f t="shared" si="139"/>
        <v>0</v>
      </c>
      <c r="CB198" s="288">
        <f t="shared" si="139"/>
        <v>0</v>
      </c>
      <c r="CC198" s="288">
        <f t="shared" si="139"/>
        <v>0</v>
      </c>
      <c r="CD198" s="288">
        <f t="shared" si="139"/>
        <v>0</v>
      </c>
      <c r="CE198" s="288">
        <f t="shared" si="139"/>
        <v>0</v>
      </c>
      <c r="CF198" s="288">
        <f t="shared" si="139"/>
        <v>0</v>
      </c>
      <c r="CG198" s="289">
        <f t="shared" si="139"/>
        <v>0</v>
      </c>
      <c r="CH198" s="289">
        <f t="shared" si="139"/>
        <v>0</v>
      </c>
    </row>
    <row r="199" spans="1:86" hidden="1" x14ac:dyDescent="0.3"/>
    <row r="219" spans="3:86" s="389" customFormat="1" x14ac:dyDescent="0.3">
      <c r="C219" s="403"/>
      <c r="D219" s="403"/>
      <c r="E219" s="403"/>
      <c r="F219" s="403"/>
      <c r="G219" s="403"/>
      <c r="H219" s="403"/>
      <c r="I219" s="403"/>
      <c r="J219" s="403"/>
      <c r="K219" s="403"/>
      <c r="L219" s="403"/>
      <c r="M219" s="403"/>
      <c r="N219" s="403"/>
      <c r="O219" s="403"/>
      <c r="P219" s="403"/>
      <c r="Q219" s="403"/>
      <c r="R219" s="403"/>
      <c r="S219" s="403"/>
      <c r="T219" s="403"/>
      <c r="U219" s="403"/>
      <c r="V219" s="403"/>
      <c r="W219" s="403"/>
      <c r="X219" s="403"/>
      <c r="Y219" s="403"/>
      <c r="Z219" s="403"/>
      <c r="AA219" s="403"/>
      <c r="AB219" s="403"/>
      <c r="AC219" s="403"/>
      <c r="AD219" s="403"/>
      <c r="AE219" s="403"/>
      <c r="AF219" s="403"/>
      <c r="AG219" s="403"/>
      <c r="AH219" s="403"/>
      <c r="AI219" s="403"/>
      <c r="AJ219" s="403"/>
      <c r="AK219" s="403"/>
      <c r="AL219" s="403"/>
      <c r="AM219" s="403"/>
      <c r="AN219" s="403"/>
      <c r="AO219" s="403"/>
      <c r="AP219" s="403"/>
      <c r="AQ219" s="403"/>
      <c r="AR219" s="403"/>
      <c r="AS219" s="403"/>
      <c r="AT219" s="403"/>
      <c r="AU219" s="403"/>
      <c r="AV219" s="403"/>
      <c r="AW219" s="403"/>
      <c r="AX219" s="403"/>
      <c r="AY219" s="403"/>
      <c r="AZ219" s="403"/>
      <c r="BA219" s="403"/>
      <c r="BB219" s="403"/>
      <c r="BC219" s="403"/>
      <c r="BD219" s="403"/>
      <c r="BE219" s="403"/>
      <c r="BF219" s="403"/>
      <c r="BG219" s="403"/>
      <c r="BH219" s="403"/>
      <c r="BI219" s="403"/>
      <c r="BJ219" s="403"/>
      <c r="BK219" s="403"/>
      <c r="BL219" s="403"/>
      <c r="BM219" s="403"/>
      <c r="BN219" s="403"/>
      <c r="BO219" s="403"/>
      <c r="BP219" s="403"/>
      <c r="BQ219" s="403"/>
      <c r="BR219" s="403"/>
      <c r="BS219" s="403"/>
      <c r="BT219" s="403"/>
      <c r="BU219" s="403"/>
      <c r="BV219" s="403"/>
      <c r="BW219" s="403"/>
      <c r="BX219" s="403"/>
      <c r="BY219" s="403"/>
      <c r="BZ219" s="403"/>
      <c r="CA219" s="403"/>
      <c r="CB219" s="403"/>
      <c r="CC219" s="403"/>
      <c r="CD219" s="403"/>
      <c r="CE219" s="403"/>
      <c r="CF219" s="403"/>
      <c r="CG219" s="403"/>
      <c r="CH219" s="403"/>
    </row>
    <row r="220" spans="3:86" s="389" customFormat="1" x14ac:dyDescent="0.3">
      <c r="C220" s="403"/>
      <c r="D220" s="403"/>
      <c r="E220" s="403"/>
      <c r="F220" s="403"/>
      <c r="G220" s="403"/>
      <c r="H220" s="403"/>
      <c r="I220" s="403"/>
      <c r="J220" s="403"/>
      <c r="K220" s="403"/>
      <c r="L220" s="403"/>
      <c r="M220" s="403"/>
      <c r="N220" s="403"/>
      <c r="O220" s="403"/>
      <c r="P220" s="403"/>
      <c r="Q220" s="403"/>
      <c r="R220" s="403"/>
      <c r="S220" s="403"/>
      <c r="T220" s="403"/>
      <c r="U220" s="403"/>
      <c r="V220" s="403"/>
      <c r="W220" s="403"/>
      <c r="X220" s="403"/>
      <c r="Y220" s="403"/>
      <c r="Z220" s="403"/>
      <c r="AA220" s="403"/>
      <c r="AB220" s="403"/>
      <c r="AC220" s="403"/>
      <c r="AD220" s="403"/>
      <c r="AE220" s="403"/>
      <c r="AF220" s="403"/>
      <c r="AG220" s="403"/>
      <c r="AH220" s="403"/>
      <c r="AI220" s="403"/>
      <c r="AJ220" s="403"/>
      <c r="AK220" s="403"/>
      <c r="AL220" s="403"/>
      <c r="AM220" s="403"/>
      <c r="AN220" s="403"/>
      <c r="AO220" s="403"/>
      <c r="AP220" s="403"/>
      <c r="AQ220" s="403"/>
      <c r="AR220" s="403"/>
      <c r="AS220" s="403"/>
      <c r="AT220" s="403"/>
      <c r="AU220" s="403"/>
      <c r="AV220" s="403"/>
      <c r="AW220" s="403"/>
      <c r="AX220" s="403"/>
      <c r="AY220" s="403"/>
      <c r="AZ220" s="403"/>
      <c r="BA220" s="403"/>
      <c r="BB220" s="403"/>
      <c r="BC220" s="403"/>
      <c r="BD220" s="403"/>
      <c r="BE220" s="403"/>
      <c r="BF220" s="403"/>
      <c r="BG220" s="403"/>
      <c r="BH220" s="403"/>
      <c r="BI220" s="403"/>
      <c r="BJ220" s="403"/>
      <c r="BK220" s="403"/>
      <c r="BL220" s="403"/>
      <c r="BM220" s="403"/>
      <c r="BN220" s="403"/>
      <c r="BO220" s="403"/>
      <c r="BP220" s="403"/>
      <c r="BQ220" s="403"/>
      <c r="BR220" s="403"/>
      <c r="BS220" s="403"/>
      <c r="BT220" s="403"/>
      <c r="BU220" s="403"/>
      <c r="BV220" s="403"/>
      <c r="BW220" s="403"/>
      <c r="BX220" s="403"/>
      <c r="BY220" s="403"/>
      <c r="BZ220" s="403"/>
      <c r="CA220" s="403"/>
      <c r="CB220" s="403"/>
      <c r="CC220" s="403"/>
      <c r="CD220" s="403"/>
      <c r="CE220" s="403"/>
      <c r="CF220" s="403"/>
      <c r="CG220" s="403"/>
      <c r="CH220" s="403"/>
    </row>
    <row r="221" spans="3:86" s="389" customFormat="1" x14ac:dyDescent="0.3">
      <c r="C221" s="403"/>
      <c r="D221" s="403"/>
      <c r="E221" s="403"/>
      <c r="F221" s="403"/>
      <c r="G221" s="403"/>
      <c r="H221" s="403"/>
      <c r="I221" s="403"/>
      <c r="J221" s="403"/>
      <c r="K221" s="403"/>
      <c r="L221" s="403"/>
      <c r="M221" s="403"/>
      <c r="N221" s="403"/>
      <c r="O221" s="403"/>
      <c r="P221" s="403"/>
      <c r="Q221" s="403"/>
      <c r="R221" s="403"/>
      <c r="S221" s="403"/>
      <c r="T221" s="403"/>
      <c r="U221" s="403"/>
      <c r="V221" s="403"/>
      <c r="W221" s="403"/>
      <c r="X221" s="403"/>
      <c r="Y221" s="403"/>
      <c r="Z221" s="403"/>
      <c r="AA221" s="403"/>
      <c r="AB221" s="403"/>
      <c r="AC221" s="403"/>
      <c r="AD221" s="403"/>
      <c r="AE221" s="403"/>
      <c r="AF221" s="403"/>
      <c r="AG221" s="403"/>
      <c r="AH221" s="403"/>
      <c r="AI221" s="403"/>
      <c r="AJ221" s="403"/>
      <c r="AK221" s="403"/>
      <c r="AL221" s="403"/>
      <c r="AM221" s="403"/>
      <c r="AN221" s="403"/>
      <c r="AO221" s="403"/>
      <c r="AP221" s="403"/>
      <c r="AQ221" s="403"/>
      <c r="AR221" s="403"/>
      <c r="AS221" s="403"/>
      <c r="AT221" s="403"/>
      <c r="AU221" s="403"/>
      <c r="AV221" s="403"/>
      <c r="AW221" s="403"/>
      <c r="AX221" s="403"/>
      <c r="AY221" s="403"/>
      <c r="AZ221" s="403"/>
      <c r="BA221" s="403"/>
      <c r="BB221" s="403"/>
      <c r="BC221" s="403"/>
      <c r="BD221" s="403"/>
      <c r="BE221" s="403"/>
      <c r="BF221" s="403"/>
      <c r="BG221" s="403"/>
      <c r="BH221" s="403"/>
      <c r="BI221" s="403"/>
      <c r="BJ221" s="403"/>
      <c r="BK221" s="403"/>
      <c r="BL221" s="403"/>
      <c r="BM221" s="403"/>
      <c r="BN221" s="403"/>
      <c r="BO221" s="403"/>
      <c r="BP221" s="403"/>
      <c r="BQ221" s="403"/>
      <c r="BR221" s="403"/>
      <c r="BS221" s="403"/>
      <c r="BT221" s="403"/>
      <c r="BU221" s="403"/>
      <c r="BV221" s="403"/>
      <c r="BW221" s="403"/>
      <c r="BX221" s="403"/>
      <c r="BY221" s="403"/>
      <c r="BZ221" s="403"/>
      <c r="CA221" s="403"/>
      <c r="CB221" s="403"/>
      <c r="CC221" s="403"/>
      <c r="CD221" s="403"/>
      <c r="CE221" s="403"/>
      <c r="CF221" s="403"/>
      <c r="CG221" s="403"/>
      <c r="CH221" s="403"/>
    </row>
    <row r="222" spans="3:86" s="389" customFormat="1" x14ac:dyDescent="0.3">
      <c r="C222" s="403"/>
      <c r="D222" s="403"/>
      <c r="E222" s="403"/>
      <c r="F222" s="403"/>
      <c r="G222" s="403"/>
      <c r="H222" s="403"/>
      <c r="I222" s="403"/>
      <c r="J222" s="403"/>
      <c r="K222" s="403"/>
      <c r="L222" s="403"/>
      <c r="M222" s="403"/>
      <c r="N222" s="403"/>
      <c r="O222" s="403"/>
      <c r="P222" s="403"/>
      <c r="Q222" s="403"/>
      <c r="R222" s="403"/>
      <c r="S222" s="403"/>
      <c r="T222" s="403"/>
      <c r="U222" s="403"/>
      <c r="V222" s="403"/>
      <c r="W222" s="403"/>
      <c r="X222" s="403"/>
      <c r="Y222" s="403"/>
      <c r="Z222" s="403"/>
      <c r="AA222" s="403"/>
      <c r="AB222" s="403"/>
      <c r="AC222" s="403"/>
      <c r="AD222" s="403"/>
      <c r="AE222" s="403"/>
      <c r="AF222" s="403"/>
      <c r="AG222" s="403"/>
      <c r="AH222" s="403"/>
      <c r="AI222" s="403"/>
      <c r="AJ222" s="403"/>
      <c r="AK222" s="403"/>
      <c r="AL222" s="403"/>
      <c r="AM222" s="403"/>
      <c r="AN222" s="403"/>
      <c r="AO222" s="403"/>
      <c r="AP222" s="403"/>
      <c r="AQ222" s="403"/>
      <c r="AR222" s="403"/>
      <c r="AS222" s="403"/>
      <c r="AT222" s="403"/>
      <c r="AU222" s="403"/>
      <c r="AV222" s="403"/>
      <c r="AW222" s="403"/>
      <c r="AX222" s="403"/>
      <c r="AY222" s="403"/>
      <c r="AZ222" s="403"/>
      <c r="BA222" s="403"/>
      <c r="BB222" s="403"/>
      <c r="BC222" s="403"/>
      <c r="BD222" s="403"/>
      <c r="BE222" s="403"/>
      <c r="BF222" s="403"/>
      <c r="BG222" s="403"/>
      <c r="BH222" s="403"/>
      <c r="BI222" s="403"/>
      <c r="BJ222" s="403"/>
      <c r="BK222" s="403"/>
      <c r="BL222" s="403"/>
      <c r="BM222" s="403"/>
      <c r="BN222" s="403"/>
      <c r="BO222" s="403"/>
      <c r="BP222" s="403"/>
      <c r="BQ222" s="403"/>
      <c r="BR222" s="403"/>
      <c r="BS222" s="403"/>
      <c r="BT222" s="403"/>
      <c r="BU222" s="403"/>
      <c r="BV222" s="403"/>
      <c r="BW222" s="403"/>
      <c r="BX222" s="403"/>
      <c r="BY222" s="403"/>
      <c r="BZ222" s="403"/>
      <c r="CA222" s="403"/>
      <c r="CB222" s="403"/>
      <c r="CC222" s="403"/>
      <c r="CD222" s="403"/>
      <c r="CE222" s="403"/>
      <c r="CF222" s="403"/>
      <c r="CG222" s="403"/>
      <c r="CH222" s="403"/>
    </row>
    <row r="223" spans="3:86" s="389" customFormat="1" x14ac:dyDescent="0.3">
      <c r="C223" s="403"/>
      <c r="D223" s="403"/>
      <c r="E223" s="403"/>
      <c r="F223" s="403"/>
      <c r="G223" s="403"/>
      <c r="H223" s="403"/>
      <c r="I223" s="403"/>
      <c r="J223" s="403"/>
      <c r="K223" s="403"/>
      <c r="L223" s="403"/>
      <c r="M223" s="403"/>
      <c r="N223" s="403"/>
      <c r="O223" s="403"/>
      <c r="P223" s="403"/>
      <c r="Q223" s="403"/>
      <c r="R223" s="403"/>
      <c r="S223" s="403"/>
      <c r="T223" s="403"/>
      <c r="U223" s="403"/>
      <c r="V223" s="403"/>
      <c r="W223" s="403"/>
      <c r="X223" s="403"/>
      <c r="Y223" s="403"/>
      <c r="Z223" s="403"/>
      <c r="AA223" s="403"/>
      <c r="AB223" s="403"/>
      <c r="AC223" s="403"/>
      <c r="AD223" s="403"/>
      <c r="AE223" s="403"/>
      <c r="AF223" s="403"/>
      <c r="AG223" s="403"/>
      <c r="AH223" s="403"/>
      <c r="AI223" s="403"/>
      <c r="AJ223" s="403"/>
      <c r="AK223" s="403"/>
      <c r="AL223" s="403"/>
      <c r="AM223" s="403"/>
      <c r="AN223" s="403"/>
      <c r="AO223" s="403"/>
      <c r="AP223" s="403"/>
      <c r="AQ223" s="403"/>
      <c r="AR223" s="403"/>
      <c r="AS223" s="403"/>
      <c r="AT223" s="403"/>
      <c r="AU223" s="403"/>
      <c r="AV223" s="403"/>
      <c r="AW223" s="403"/>
      <c r="AX223" s="403"/>
      <c r="AY223" s="403"/>
      <c r="AZ223" s="403"/>
      <c r="BA223" s="403"/>
      <c r="BB223" s="403"/>
      <c r="BC223" s="403"/>
      <c r="BD223" s="403"/>
      <c r="BE223" s="403"/>
      <c r="BF223" s="403"/>
      <c r="BG223" s="403"/>
      <c r="BH223" s="403"/>
      <c r="BI223" s="403"/>
      <c r="BJ223" s="403"/>
      <c r="BK223" s="403"/>
      <c r="BL223" s="403"/>
      <c r="BM223" s="403"/>
      <c r="BN223" s="403"/>
      <c r="BO223" s="403"/>
      <c r="BP223" s="403"/>
      <c r="BQ223" s="403"/>
      <c r="BR223" s="403"/>
      <c r="BS223" s="403"/>
      <c r="BT223" s="403"/>
      <c r="BU223" s="403"/>
      <c r="BV223" s="403"/>
      <c r="BW223" s="403"/>
      <c r="BX223" s="403"/>
      <c r="BY223" s="403"/>
      <c r="BZ223" s="403"/>
      <c r="CA223" s="403"/>
      <c r="CB223" s="403"/>
      <c r="CC223" s="403"/>
      <c r="CD223" s="403"/>
      <c r="CE223" s="403"/>
      <c r="CF223" s="403"/>
      <c r="CG223" s="403"/>
      <c r="CH223" s="403"/>
    </row>
    <row r="224" spans="3:86" s="389" customFormat="1" x14ac:dyDescent="0.3">
      <c r="C224" s="403"/>
      <c r="D224" s="403"/>
      <c r="E224" s="403"/>
      <c r="F224" s="403"/>
      <c r="G224" s="403"/>
      <c r="H224" s="403"/>
      <c r="I224" s="403"/>
      <c r="J224" s="403"/>
      <c r="K224" s="403"/>
      <c r="L224" s="403"/>
      <c r="M224" s="403"/>
      <c r="N224" s="403"/>
      <c r="O224" s="403"/>
      <c r="P224" s="403"/>
      <c r="Q224" s="403"/>
      <c r="R224" s="403"/>
      <c r="S224" s="403"/>
      <c r="T224" s="403"/>
      <c r="U224" s="403"/>
      <c r="V224" s="403"/>
      <c r="W224" s="403"/>
      <c r="X224" s="403"/>
      <c r="Y224" s="403"/>
      <c r="Z224" s="403"/>
      <c r="AA224" s="403"/>
      <c r="AB224" s="403"/>
      <c r="AC224" s="403"/>
      <c r="AD224" s="403"/>
      <c r="AE224" s="403"/>
      <c r="AF224" s="403"/>
      <c r="AG224" s="403"/>
      <c r="AH224" s="403"/>
      <c r="AI224" s="403"/>
      <c r="AJ224" s="403"/>
      <c r="AK224" s="403"/>
      <c r="AL224" s="403"/>
      <c r="AM224" s="403"/>
      <c r="AN224" s="403"/>
      <c r="AO224" s="403"/>
      <c r="AP224" s="403"/>
      <c r="AQ224" s="403"/>
      <c r="AR224" s="403"/>
      <c r="AS224" s="403"/>
      <c r="AT224" s="403"/>
      <c r="AU224" s="403"/>
      <c r="AV224" s="403"/>
      <c r="AW224" s="403"/>
      <c r="AX224" s="403"/>
      <c r="AY224" s="403"/>
      <c r="AZ224" s="403"/>
      <c r="BA224" s="403"/>
      <c r="BB224" s="403"/>
      <c r="BC224" s="403"/>
      <c r="BD224" s="403"/>
      <c r="BE224" s="403"/>
      <c r="BF224" s="403"/>
      <c r="BG224" s="403"/>
      <c r="BH224" s="403"/>
      <c r="BI224" s="403"/>
      <c r="BJ224" s="403"/>
      <c r="BK224" s="403"/>
      <c r="BL224" s="403"/>
      <c r="BM224" s="403"/>
      <c r="BN224" s="403"/>
      <c r="BO224" s="403"/>
      <c r="BP224" s="403"/>
      <c r="BQ224" s="403"/>
      <c r="BR224" s="403"/>
      <c r="BS224" s="403"/>
      <c r="BT224" s="403"/>
      <c r="BU224" s="403"/>
      <c r="BV224" s="403"/>
      <c r="BW224" s="403"/>
      <c r="BX224" s="403"/>
      <c r="BY224" s="403"/>
      <c r="BZ224" s="403"/>
      <c r="CA224" s="403"/>
      <c r="CB224" s="403"/>
      <c r="CC224" s="403"/>
      <c r="CD224" s="403"/>
      <c r="CE224" s="403"/>
      <c r="CF224" s="403"/>
      <c r="CG224" s="403"/>
      <c r="CH224" s="403"/>
    </row>
    <row r="225" spans="3:86" s="389" customFormat="1" x14ac:dyDescent="0.3">
      <c r="C225" s="403"/>
      <c r="D225" s="403"/>
      <c r="E225" s="403"/>
      <c r="F225" s="403"/>
      <c r="G225" s="403"/>
      <c r="H225" s="403"/>
      <c r="I225" s="403"/>
      <c r="J225" s="403"/>
      <c r="K225" s="403"/>
      <c r="L225" s="403"/>
      <c r="M225" s="403"/>
      <c r="N225" s="403"/>
      <c r="O225" s="403"/>
      <c r="P225" s="403"/>
      <c r="Q225" s="403"/>
      <c r="R225" s="403"/>
      <c r="S225" s="403"/>
      <c r="T225" s="403"/>
      <c r="U225" s="403"/>
      <c r="V225" s="403"/>
      <c r="W225" s="403"/>
      <c r="X225" s="403"/>
      <c r="Y225" s="403"/>
      <c r="Z225" s="403"/>
      <c r="AA225" s="403"/>
      <c r="AB225" s="403"/>
      <c r="AC225" s="403"/>
      <c r="AD225" s="403"/>
      <c r="AE225" s="403"/>
      <c r="AF225" s="403"/>
      <c r="AG225" s="403"/>
      <c r="AH225" s="403"/>
      <c r="AI225" s="403"/>
      <c r="AJ225" s="403"/>
      <c r="AK225" s="403"/>
      <c r="AL225" s="403"/>
      <c r="AM225" s="403"/>
      <c r="AN225" s="403"/>
      <c r="AO225" s="403"/>
      <c r="AP225" s="403"/>
      <c r="AQ225" s="403"/>
      <c r="AR225" s="403"/>
      <c r="AS225" s="403"/>
      <c r="AT225" s="403"/>
      <c r="AU225" s="403"/>
      <c r="AV225" s="403"/>
      <c r="AW225" s="403"/>
      <c r="AX225" s="403"/>
      <c r="AY225" s="403"/>
      <c r="AZ225" s="403"/>
      <c r="BA225" s="403"/>
      <c r="BB225" s="403"/>
      <c r="BC225" s="403"/>
      <c r="BD225" s="403"/>
      <c r="BE225" s="403"/>
      <c r="BF225" s="403"/>
      <c r="BG225" s="403"/>
      <c r="BH225" s="403"/>
      <c r="BI225" s="403"/>
      <c r="BJ225" s="403"/>
      <c r="BK225" s="403"/>
      <c r="BL225" s="403"/>
      <c r="BM225" s="403"/>
      <c r="BN225" s="403"/>
      <c r="BO225" s="403"/>
      <c r="BP225" s="403"/>
      <c r="BQ225" s="403"/>
      <c r="BR225" s="403"/>
      <c r="BS225" s="403"/>
      <c r="BT225" s="403"/>
      <c r="BU225" s="403"/>
      <c r="BV225" s="403"/>
      <c r="BW225" s="403"/>
      <c r="BX225" s="403"/>
      <c r="BY225" s="403"/>
      <c r="BZ225" s="403"/>
      <c r="CA225" s="403"/>
      <c r="CB225" s="403"/>
      <c r="CC225" s="403"/>
      <c r="CD225" s="403"/>
      <c r="CE225" s="403"/>
      <c r="CF225" s="403"/>
      <c r="CG225" s="403"/>
      <c r="CH225" s="403"/>
    </row>
    <row r="226" spans="3:86" s="389" customFormat="1" x14ac:dyDescent="0.3">
      <c r="C226" s="403"/>
      <c r="D226" s="403"/>
      <c r="E226" s="403"/>
      <c r="F226" s="403"/>
      <c r="G226" s="403"/>
      <c r="H226" s="403"/>
      <c r="I226" s="403"/>
      <c r="J226" s="403"/>
      <c r="K226" s="403"/>
      <c r="L226" s="403"/>
      <c r="M226" s="403"/>
      <c r="N226" s="403"/>
      <c r="O226" s="403"/>
      <c r="P226" s="403"/>
      <c r="Q226" s="403"/>
      <c r="R226" s="403"/>
      <c r="S226" s="403"/>
      <c r="T226" s="403"/>
      <c r="U226" s="403"/>
      <c r="V226" s="403"/>
      <c r="W226" s="403"/>
      <c r="X226" s="403"/>
      <c r="Y226" s="403"/>
      <c r="Z226" s="403"/>
      <c r="AA226" s="403"/>
      <c r="AB226" s="403"/>
      <c r="AC226" s="403"/>
      <c r="AD226" s="403"/>
      <c r="AE226" s="403"/>
      <c r="AF226" s="403"/>
      <c r="AG226" s="403"/>
      <c r="AH226" s="403"/>
      <c r="AI226" s="403"/>
      <c r="AJ226" s="403"/>
      <c r="AK226" s="403"/>
      <c r="AL226" s="403"/>
      <c r="AM226" s="403"/>
      <c r="AN226" s="403"/>
      <c r="AO226" s="403"/>
      <c r="AP226" s="403"/>
      <c r="AQ226" s="403"/>
      <c r="AR226" s="403"/>
      <c r="AS226" s="403"/>
      <c r="AT226" s="403"/>
      <c r="AU226" s="403"/>
      <c r="AV226" s="403"/>
      <c r="AW226" s="403"/>
      <c r="AX226" s="403"/>
      <c r="AY226" s="403"/>
      <c r="AZ226" s="403"/>
      <c r="BA226" s="403"/>
      <c r="BB226" s="403"/>
      <c r="BC226" s="403"/>
      <c r="BD226" s="403"/>
      <c r="BE226" s="403"/>
      <c r="BF226" s="403"/>
      <c r="BG226" s="403"/>
      <c r="BH226" s="403"/>
      <c r="BI226" s="403"/>
      <c r="BJ226" s="403"/>
      <c r="BK226" s="403"/>
      <c r="BL226" s="403"/>
      <c r="BM226" s="403"/>
      <c r="BN226" s="403"/>
      <c r="BO226" s="403"/>
      <c r="BP226" s="403"/>
      <c r="BQ226" s="403"/>
      <c r="BR226" s="403"/>
      <c r="BS226" s="403"/>
      <c r="BT226" s="403"/>
      <c r="BU226" s="403"/>
      <c r="BV226" s="403"/>
      <c r="BW226" s="403"/>
      <c r="BX226" s="403"/>
      <c r="BY226" s="403"/>
      <c r="BZ226" s="403"/>
      <c r="CA226" s="403"/>
      <c r="CB226" s="403"/>
      <c r="CC226" s="403"/>
      <c r="CD226" s="403"/>
      <c r="CE226" s="403"/>
      <c r="CF226" s="403"/>
      <c r="CG226" s="403"/>
      <c r="CH226" s="403"/>
    </row>
    <row r="227" spans="3:86" s="389" customFormat="1" x14ac:dyDescent="0.3">
      <c r="C227" s="403"/>
      <c r="D227" s="403"/>
      <c r="E227" s="403"/>
      <c r="F227" s="403"/>
      <c r="G227" s="403"/>
      <c r="H227" s="403"/>
      <c r="I227" s="403"/>
      <c r="J227" s="403"/>
      <c r="K227" s="403"/>
      <c r="L227" s="403"/>
      <c r="M227" s="403"/>
      <c r="N227" s="403"/>
      <c r="O227" s="403"/>
      <c r="P227" s="403"/>
      <c r="Q227" s="403"/>
      <c r="R227" s="403"/>
      <c r="S227" s="403"/>
      <c r="T227" s="403"/>
      <c r="U227" s="403"/>
      <c r="V227" s="403"/>
      <c r="W227" s="403"/>
      <c r="X227" s="403"/>
      <c r="Y227" s="403"/>
      <c r="Z227" s="403"/>
      <c r="AA227" s="403"/>
      <c r="AB227" s="403"/>
      <c r="AC227" s="403"/>
      <c r="AD227" s="403"/>
      <c r="AE227" s="403"/>
      <c r="AF227" s="403"/>
      <c r="AG227" s="403"/>
      <c r="AH227" s="403"/>
      <c r="AI227" s="403"/>
      <c r="AJ227" s="403"/>
      <c r="AK227" s="403"/>
      <c r="AL227" s="403"/>
      <c r="AM227" s="403"/>
      <c r="AN227" s="403"/>
      <c r="AO227" s="403"/>
      <c r="AP227" s="403"/>
      <c r="AQ227" s="403"/>
      <c r="AR227" s="403"/>
      <c r="AS227" s="403"/>
      <c r="AT227" s="403"/>
      <c r="AU227" s="403"/>
      <c r="AV227" s="403"/>
      <c r="AW227" s="403"/>
      <c r="AX227" s="403"/>
      <c r="AY227" s="403"/>
      <c r="AZ227" s="403"/>
      <c r="BA227" s="403"/>
      <c r="BB227" s="403"/>
      <c r="BC227" s="403"/>
      <c r="BD227" s="403"/>
      <c r="BE227" s="403"/>
      <c r="BF227" s="403"/>
      <c r="BG227" s="403"/>
      <c r="BH227" s="403"/>
      <c r="BI227" s="403"/>
      <c r="BJ227" s="403"/>
      <c r="BK227" s="403"/>
      <c r="BL227" s="403"/>
      <c r="BM227" s="403"/>
      <c r="BN227" s="403"/>
      <c r="BO227" s="403"/>
      <c r="BP227" s="403"/>
      <c r="BQ227" s="403"/>
      <c r="BR227" s="403"/>
      <c r="BS227" s="403"/>
      <c r="BT227" s="403"/>
      <c r="BU227" s="403"/>
      <c r="BV227" s="403"/>
      <c r="BW227" s="403"/>
      <c r="BX227" s="403"/>
      <c r="BY227" s="403"/>
      <c r="BZ227" s="403"/>
      <c r="CA227" s="403"/>
      <c r="CB227" s="403"/>
      <c r="CC227" s="403"/>
      <c r="CD227" s="403"/>
      <c r="CE227" s="403"/>
      <c r="CF227" s="403"/>
      <c r="CG227" s="403"/>
      <c r="CH227" s="403"/>
    </row>
    <row r="228" spans="3:86" s="389" customFormat="1" x14ac:dyDescent="0.3">
      <c r="C228" s="403"/>
      <c r="D228" s="403"/>
      <c r="E228" s="403"/>
      <c r="F228" s="403"/>
      <c r="G228" s="403"/>
      <c r="H228" s="403"/>
      <c r="I228" s="403"/>
      <c r="J228" s="403"/>
      <c r="K228" s="403"/>
      <c r="L228" s="403"/>
      <c r="M228" s="403"/>
      <c r="N228" s="403"/>
      <c r="O228" s="403"/>
      <c r="P228" s="403"/>
      <c r="Q228" s="403"/>
      <c r="R228" s="403"/>
      <c r="S228" s="403"/>
      <c r="T228" s="403"/>
      <c r="U228" s="403"/>
      <c r="V228" s="403"/>
      <c r="W228" s="403"/>
      <c r="X228" s="403"/>
      <c r="Y228" s="403"/>
      <c r="Z228" s="403"/>
      <c r="AA228" s="403"/>
      <c r="AB228" s="403"/>
      <c r="AC228" s="403"/>
      <c r="AD228" s="403"/>
      <c r="AE228" s="403"/>
      <c r="AF228" s="403"/>
      <c r="AG228" s="403"/>
      <c r="AH228" s="403"/>
      <c r="AI228" s="403"/>
      <c r="AJ228" s="403"/>
      <c r="AK228" s="403"/>
      <c r="AL228" s="403"/>
      <c r="AM228" s="403"/>
      <c r="AN228" s="403"/>
      <c r="AO228" s="403"/>
      <c r="AP228" s="403"/>
      <c r="AQ228" s="403"/>
      <c r="AR228" s="403"/>
      <c r="AS228" s="403"/>
      <c r="AT228" s="403"/>
      <c r="AU228" s="403"/>
      <c r="AV228" s="403"/>
      <c r="AW228" s="403"/>
      <c r="AX228" s="403"/>
      <c r="AY228" s="403"/>
      <c r="AZ228" s="403"/>
      <c r="BA228" s="403"/>
      <c r="BB228" s="403"/>
      <c r="BC228" s="403"/>
      <c r="BD228" s="403"/>
      <c r="BE228" s="403"/>
      <c r="BF228" s="403"/>
      <c r="BG228" s="403"/>
      <c r="BH228" s="403"/>
      <c r="BI228" s="403"/>
      <c r="BJ228" s="403"/>
      <c r="BK228" s="403"/>
      <c r="BL228" s="403"/>
      <c r="BM228" s="403"/>
      <c r="BN228" s="403"/>
      <c r="BO228" s="403"/>
      <c r="BP228" s="403"/>
      <c r="BQ228" s="403"/>
      <c r="BR228" s="403"/>
      <c r="BS228" s="403"/>
      <c r="BT228" s="403"/>
      <c r="BU228" s="403"/>
      <c r="BV228" s="403"/>
      <c r="BW228" s="403"/>
      <c r="BX228" s="403"/>
      <c r="BY228" s="403"/>
      <c r="BZ228" s="403"/>
      <c r="CA228" s="403"/>
      <c r="CB228" s="403"/>
      <c r="CC228" s="403"/>
      <c r="CD228" s="403"/>
      <c r="CE228" s="403"/>
      <c r="CF228" s="403"/>
      <c r="CG228" s="403"/>
      <c r="CH228" s="403"/>
    </row>
    <row r="229" spans="3:86" s="389" customFormat="1" x14ac:dyDescent="0.3">
      <c r="C229" s="403"/>
      <c r="D229" s="403"/>
      <c r="E229" s="403"/>
      <c r="F229" s="403"/>
      <c r="G229" s="403"/>
      <c r="H229" s="403"/>
      <c r="I229" s="403"/>
      <c r="J229" s="403"/>
      <c r="K229" s="403"/>
      <c r="L229" s="403"/>
      <c r="M229" s="403"/>
      <c r="N229" s="403"/>
      <c r="O229" s="403"/>
      <c r="P229" s="403"/>
      <c r="Q229" s="403"/>
      <c r="R229" s="403"/>
      <c r="S229" s="403"/>
      <c r="T229" s="403"/>
      <c r="U229" s="403"/>
      <c r="V229" s="403"/>
      <c r="W229" s="403"/>
      <c r="X229" s="403"/>
      <c r="Y229" s="403"/>
      <c r="Z229" s="403"/>
      <c r="AA229" s="403"/>
      <c r="AB229" s="403"/>
      <c r="AC229" s="403"/>
      <c r="AD229" s="403"/>
      <c r="AE229" s="403"/>
      <c r="AF229" s="403"/>
      <c r="AG229" s="403"/>
      <c r="AH229" s="403"/>
      <c r="AI229" s="403"/>
      <c r="AJ229" s="403"/>
      <c r="AK229" s="403"/>
      <c r="AL229" s="403"/>
      <c r="AM229" s="403"/>
      <c r="AN229" s="403"/>
      <c r="AO229" s="403"/>
      <c r="AP229" s="403"/>
      <c r="AQ229" s="403"/>
      <c r="AR229" s="403"/>
      <c r="AS229" s="403"/>
      <c r="AT229" s="403"/>
      <c r="AU229" s="403"/>
      <c r="AV229" s="403"/>
      <c r="AW229" s="403"/>
      <c r="AX229" s="403"/>
      <c r="AY229" s="403"/>
      <c r="AZ229" s="403"/>
      <c r="BA229" s="403"/>
      <c r="BB229" s="403"/>
      <c r="BC229" s="403"/>
      <c r="BD229" s="403"/>
      <c r="BE229" s="403"/>
      <c r="BF229" s="403"/>
      <c r="BG229" s="403"/>
      <c r="BH229" s="403"/>
      <c r="BI229" s="403"/>
      <c r="BJ229" s="403"/>
      <c r="BK229" s="403"/>
      <c r="BL229" s="403"/>
      <c r="BM229" s="403"/>
      <c r="BN229" s="403"/>
      <c r="BO229" s="403"/>
      <c r="BP229" s="403"/>
      <c r="BQ229" s="403"/>
      <c r="BR229" s="403"/>
      <c r="BS229" s="403"/>
      <c r="BT229" s="403"/>
      <c r="BU229" s="403"/>
      <c r="BV229" s="403"/>
      <c r="BW229" s="403"/>
      <c r="BX229" s="403"/>
      <c r="BY229" s="403"/>
      <c r="BZ229" s="403"/>
      <c r="CA229" s="403"/>
      <c r="CB229" s="403"/>
      <c r="CC229" s="403"/>
      <c r="CD229" s="403"/>
      <c r="CE229" s="403"/>
      <c r="CF229" s="403"/>
      <c r="CG229" s="403"/>
      <c r="CH229" s="403"/>
    </row>
    <row r="230" spans="3:86" s="389" customFormat="1" x14ac:dyDescent="0.3">
      <c r="C230" s="403"/>
      <c r="D230" s="403"/>
      <c r="E230" s="403"/>
      <c r="F230" s="403"/>
      <c r="G230" s="403"/>
      <c r="H230" s="403"/>
      <c r="I230" s="403"/>
      <c r="J230" s="403"/>
      <c r="K230" s="403"/>
      <c r="L230" s="403"/>
      <c r="M230" s="403"/>
      <c r="N230" s="403"/>
      <c r="O230" s="403"/>
      <c r="P230" s="403"/>
      <c r="Q230" s="403"/>
      <c r="R230" s="403"/>
      <c r="S230" s="403"/>
      <c r="T230" s="403"/>
      <c r="U230" s="403"/>
      <c r="V230" s="403"/>
      <c r="W230" s="403"/>
      <c r="X230" s="403"/>
      <c r="Y230" s="403"/>
      <c r="Z230" s="403"/>
      <c r="AA230" s="403"/>
      <c r="AB230" s="403"/>
      <c r="AC230" s="403"/>
      <c r="AD230" s="403"/>
      <c r="AE230" s="403"/>
      <c r="AF230" s="403"/>
      <c r="AG230" s="403"/>
      <c r="AH230" s="403"/>
      <c r="AI230" s="403"/>
      <c r="AJ230" s="403"/>
      <c r="AK230" s="403"/>
      <c r="AL230" s="403"/>
      <c r="AM230" s="403"/>
      <c r="AN230" s="403"/>
      <c r="AO230" s="403"/>
      <c r="AP230" s="403"/>
      <c r="AQ230" s="403"/>
      <c r="AR230" s="403"/>
      <c r="AS230" s="403"/>
      <c r="AT230" s="403"/>
      <c r="AU230" s="403"/>
      <c r="AV230" s="403"/>
      <c r="AW230" s="403"/>
      <c r="AX230" s="403"/>
      <c r="AY230" s="403"/>
      <c r="AZ230" s="403"/>
      <c r="BA230" s="403"/>
      <c r="BB230" s="403"/>
      <c r="BC230" s="403"/>
      <c r="BD230" s="403"/>
      <c r="BE230" s="403"/>
      <c r="BF230" s="403"/>
      <c r="BG230" s="403"/>
      <c r="BH230" s="403"/>
      <c r="BI230" s="403"/>
      <c r="BJ230" s="403"/>
      <c r="BK230" s="403"/>
      <c r="BL230" s="403"/>
      <c r="BM230" s="403"/>
      <c r="BN230" s="403"/>
      <c r="BO230" s="403"/>
      <c r="BP230" s="403"/>
      <c r="BQ230" s="403"/>
      <c r="BR230" s="403"/>
      <c r="BS230" s="403"/>
      <c r="BT230" s="403"/>
      <c r="BU230" s="403"/>
      <c r="BV230" s="403"/>
      <c r="BW230" s="403"/>
      <c r="BX230" s="403"/>
      <c r="BY230" s="403"/>
      <c r="BZ230" s="403"/>
      <c r="CA230" s="403"/>
      <c r="CB230" s="403"/>
      <c r="CC230" s="403"/>
      <c r="CD230" s="403"/>
      <c r="CE230" s="403"/>
      <c r="CF230" s="403"/>
      <c r="CG230" s="403"/>
      <c r="CH230" s="403"/>
    </row>
    <row r="231" spans="3:86" s="389" customFormat="1" x14ac:dyDescent="0.3">
      <c r="C231" s="403"/>
      <c r="D231" s="403"/>
      <c r="E231" s="403"/>
      <c r="F231" s="403"/>
      <c r="G231" s="403"/>
      <c r="H231" s="403"/>
      <c r="I231" s="403"/>
      <c r="J231" s="403"/>
      <c r="K231" s="403"/>
      <c r="L231" s="403"/>
      <c r="M231" s="403"/>
      <c r="N231" s="403"/>
      <c r="O231" s="403"/>
      <c r="P231" s="403"/>
      <c r="Q231" s="403"/>
      <c r="R231" s="403"/>
      <c r="S231" s="403"/>
      <c r="T231" s="403"/>
      <c r="U231" s="403"/>
      <c r="V231" s="403"/>
      <c r="W231" s="403"/>
      <c r="X231" s="403"/>
      <c r="Y231" s="403"/>
      <c r="Z231" s="403"/>
      <c r="AA231" s="403"/>
      <c r="AB231" s="403"/>
      <c r="AC231" s="403"/>
      <c r="AD231" s="403"/>
      <c r="AE231" s="403"/>
      <c r="AF231" s="403"/>
      <c r="AG231" s="403"/>
      <c r="AH231" s="403"/>
      <c r="AI231" s="403"/>
      <c r="AJ231" s="403"/>
      <c r="AK231" s="403"/>
      <c r="AL231" s="403"/>
      <c r="AM231" s="403"/>
      <c r="AN231" s="403"/>
      <c r="AO231" s="403"/>
      <c r="AP231" s="403"/>
      <c r="AQ231" s="403"/>
      <c r="AR231" s="403"/>
      <c r="AS231" s="403"/>
      <c r="AT231" s="403"/>
      <c r="AU231" s="403"/>
      <c r="AV231" s="403"/>
      <c r="AW231" s="403"/>
      <c r="AX231" s="403"/>
      <c r="AY231" s="403"/>
      <c r="AZ231" s="403"/>
      <c r="BA231" s="403"/>
      <c r="BB231" s="403"/>
      <c r="BC231" s="403"/>
      <c r="BD231" s="403"/>
      <c r="BE231" s="403"/>
      <c r="BF231" s="403"/>
      <c r="BG231" s="403"/>
      <c r="BH231" s="403"/>
      <c r="BI231" s="403"/>
      <c r="BJ231" s="403"/>
      <c r="BK231" s="403"/>
      <c r="BL231" s="403"/>
      <c r="BM231" s="403"/>
      <c r="BN231" s="403"/>
      <c r="BO231" s="403"/>
      <c r="BP231" s="403"/>
      <c r="BQ231" s="403"/>
      <c r="BR231" s="403"/>
      <c r="BS231" s="403"/>
      <c r="BT231" s="403"/>
      <c r="BU231" s="403"/>
      <c r="BV231" s="403"/>
      <c r="BW231" s="403"/>
      <c r="BX231" s="403"/>
      <c r="BY231" s="403"/>
      <c r="BZ231" s="403"/>
      <c r="CA231" s="403"/>
      <c r="CB231" s="403"/>
      <c r="CC231" s="403"/>
      <c r="CD231" s="403"/>
      <c r="CE231" s="403"/>
      <c r="CF231" s="403"/>
      <c r="CG231" s="403"/>
      <c r="CH231" s="403"/>
    </row>
  </sheetData>
  <mergeCells count="31">
    <mergeCell ref="A92:A105"/>
    <mergeCell ref="A77:A90"/>
    <mergeCell ref="A4:A19"/>
    <mergeCell ref="A22:A37"/>
    <mergeCell ref="A40:A55"/>
    <mergeCell ref="A58:A74"/>
    <mergeCell ref="A107:A122"/>
    <mergeCell ref="B107:N107"/>
    <mergeCell ref="O107:Z107"/>
    <mergeCell ref="AA107:AL107"/>
    <mergeCell ref="AM107:AX107"/>
    <mergeCell ref="AY107:BJ107"/>
    <mergeCell ref="BK107:BV107"/>
    <mergeCell ref="BW107:CH107"/>
    <mergeCell ref="B108:N108"/>
    <mergeCell ref="O108:Z108"/>
    <mergeCell ref="AA108:AL108"/>
    <mergeCell ref="AM108:AX108"/>
    <mergeCell ref="AY108:BJ108"/>
    <mergeCell ref="BK108:BV108"/>
    <mergeCell ref="BW108:CH108"/>
    <mergeCell ref="BK125:BV125"/>
    <mergeCell ref="BW125:CH125"/>
    <mergeCell ref="A126:A139"/>
    <mergeCell ref="A142:A158"/>
    <mergeCell ref="A161:A177"/>
    <mergeCell ref="C125:N125"/>
    <mergeCell ref="O125:Z125"/>
    <mergeCell ref="AA125:AL125"/>
    <mergeCell ref="AM125:AX125"/>
    <mergeCell ref="AY125:BJ12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CJ199"/>
  <sheetViews>
    <sheetView zoomScale="80" zoomScaleNormal="80" workbookViewId="0">
      <pane xSplit="2" topLeftCell="G1" activePane="topRight" state="frozen"/>
      <selection activeCell="M41" sqref="M41"/>
      <selection pane="topRight" activeCell="CI107" sqref="A107:XFD199"/>
    </sheetView>
  </sheetViews>
  <sheetFormatPr defaultRowHeight="14.4" x14ac:dyDescent="0.3"/>
  <cols>
    <col min="1" max="1" width="7.77734375" customWidth="1"/>
    <col min="2" max="2" width="24.77734375" customWidth="1"/>
    <col min="3" max="15" width="14.5546875" customWidth="1"/>
    <col min="16" max="16" width="14.21875" bestFit="1" customWidth="1"/>
    <col min="17" max="84" width="14.21875" customWidth="1"/>
    <col min="85" max="86" width="14.21875" bestFit="1" customWidth="1"/>
    <col min="87" max="88" width="10.5546875" bestFit="1" customWidth="1"/>
    <col min="99" max="99" width="9.21875" customWidth="1"/>
  </cols>
  <sheetData>
    <row r="1" spans="1:88" s="2" customFormat="1" ht="15" thickBot="1" x14ac:dyDescent="0.3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" thickBot="1" x14ac:dyDescent="0.35">
      <c r="A2" s="19"/>
      <c r="B2" s="36" t="s">
        <v>121</v>
      </c>
      <c r="C2" s="472">
        <f>' 1M - RES'!C2</f>
        <v>0.79015470747957905</v>
      </c>
      <c r="D2" s="472">
        <f>C2</f>
        <v>0.79015470747957905</v>
      </c>
      <c r="E2" s="470">
        <f t="shared" ref="E2:BP2" si="0">D2</f>
        <v>0.79015470747957905</v>
      </c>
      <c r="F2" s="474">
        <f t="shared" si="0"/>
        <v>0.79015470747957905</v>
      </c>
      <c r="G2" s="474">
        <f t="shared" si="0"/>
        <v>0.79015470747957905</v>
      </c>
      <c r="H2" s="474">
        <f t="shared" si="0"/>
        <v>0.79015470747957905</v>
      </c>
      <c r="I2" s="474">
        <f t="shared" si="0"/>
        <v>0.79015470747957905</v>
      </c>
      <c r="J2" s="474">
        <f t="shared" si="0"/>
        <v>0.79015470747957905</v>
      </c>
      <c r="K2" s="474">
        <f t="shared" si="0"/>
        <v>0.79015470747957905</v>
      </c>
      <c r="L2" s="474">
        <f t="shared" si="0"/>
        <v>0.79015470747957905</v>
      </c>
      <c r="M2" s="474">
        <f t="shared" si="0"/>
        <v>0.79015470747957905</v>
      </c>
      <c r="N2" s="474">
        <f t="shared" si="0"/>
        <v>0.79015470747957905</v>
      </c>
      <c r="O2" s="474">
        <f t="shared" si="0"/>
        <v>0.79015470747957905</v>
      </c>
      <c r="P2" s="474">
        <f t="shared" si="0"/>
        <v>0.79015470747957905</v>
      </c>
      <c r="Q2" s="474">
        <f t="shared" si="0"/>
        <v>0.79015470747957905</v>
      </c>
      <c r="R2" s="474">
        <f t="shared" si="0"/>
        <v>0.79015470747957905</v>
      </c>
      <c r="S2" s="474">
        <f t="shared" si="0"/>
        <v>0.79015470747957905</v>
      </c>
      <c r="T2" s="474">
        <f t="shared" si="0"/>
        <v>0.79015470747957905</v>
      </c>
      <c r="U2" s="474">
        <f t="shared" si="0"/>
        <v>0.79015470747957905</v>
      </c>
      <c r="V2" s="474">
        <f t="shared" si="0"/>
        <v>0.79015470747957905</v>
      </c>
      <c r="W2" s="474">
        <f t="shared" si="0"/>
        <v>0.79015470747957905</v>
      </c>
      <c r="X2" s="474">
        <f t="shared" si="0"/>
        <v>0.79015470747957905</v>
      </c>
      <c r="Y2" s="474">
        <f t="shared" si="0"/>
        <v>0.79015470747957905</v>
      </c>
      <c r="Z2" s="474">
        <f t="shared" si="0"/>
        <v>0.79015470747957905</v>
      </c>
      <c r="AA2" s="474">
        <f t="shared" si="0"/>
        <v>0.79015470747957905</v>
      </c>
      <c r="AB2" s="474">
        <f t="shared" si="0"/>
        <v>0.79015470747957905</v>
      </c>
      <c r="AC2" s="474">
        <f t="shared" si="0"/>
        <v>0.79015470747957905</v>
      </c>
      <c r="AD2" s="474">
        <f t="shared" si="0"/>
        <v>0.79015470747957905</v>
      </c>
      <c r="AE2" s="474">
        <f t="shared" si="0"/>
        <v>0.79015470747957905</v>
      </c>
      <c r="AF2" s="474">
        <f t="shared" si="0"/>
        <v>0.79015470747957905</v>
      </c>
      <c r="AG2" s="474">
        <f t="shared" si="0"/>
        <v>0.79015470747957905</v>
      </c>
      <c r="AH2" s="474">
        <f t="shared" si="0"/>
        <v>0.79015470747957905</v>
      </c>
      <c r="AI2" s="474">
        <f t="shared" si="0"/>
        <v>0.79015470747957905</v>
      </c>
      <c r="AJ2" s="474">
        <f t="shared" si="0"/>
        <v>0.79015470747957905</v>
      </c>
      <c r="AK2" s="474">
        <f t="shared" si="0"/>
        <v>0.79015470747957905</v>
      </c>
      <c r="AL2" s="474">
        <f t="shared" si="0"/>
        <v>0.79015470747957905</v>
      </c>
      <c r="AM2" s="474">
        <f t="shared" si="0"/>
        <v>0.79015470747957905</v>
      </c>
      <c r="AN2" s="474">
        <f t="shared" si="0"/>
        <v>0.79015470747957905</v>
      </c>
      <c r="AO2" s="474">
        <f t="shared" si="0"/>
        <v>0.79015470747957905</v>
      </c>
      <c r="AP2" s="474">
        <f t="shared" si="0"/>
        <v>0.79015470747957905</v>
      </c>
      <c r="AQ2" s="474">
        <f t="shared" si="0"/>
        <v>0.79015470747957905</v>
      </c>
      <c r="AR2" s="474">
        <f t="shared" si="0"/>
        <v>0.79015470747957905</v>
      </c>
      <c r="AS2" s="474">
        <f t="shared" si="0"/>
        <v>0.79015470747957905</v>
      </c>
      <c r="AT2" s="474">
        <f t="shared" si="0"/>
        <v>0.79015470747957905</v>
      </c>
      <c r="AU2" s="474">
        <f t="shared" si="0"/>
        <v>0.79015470747957905</v>
      </c>
      <c r="AV2" s="474">
        <f t="shared" si="0"/>
        <v>0.79015470747957905</v>
      </c>
      <c r="AW2" s="474">
        <f t="shared" si="0"/>
        <v>0.79015470747957905</v>
      </c>
      <c r="AX2" s="474">
        <f t="shared" si="0"/>
        <v>0.79015470747957905</v>
      </c>
      <c r="AY2" s="474">
        <f t="shared" si="0"/>
        <v>0.79015470747957905</v>
      </c>
      <c r="AZ2" s="474">
        <f t="shared" si="0"/>
        <v>0.79015470747957905</v>
      </c>
      <c r="BA2" s="474">
        <f t="shared" si="0"/>
        <v>0.79015470747957905</v>
      </c>
      <c r="BB2" s="474">
        <f t="shared" si="0"/>
        <v>0.79015470747957905</v>
      </c>
      <c r="BC2" s="474">
        <f t="shared" si="0"/>
        <v>0.79015470747957905</v>
      </c>
      <c r="BD2" s="474">
        <f t="shared" si="0"/>
        <v>0.79015470747957905</v>
      </c>
      <c r="BE2" s="474">
        <f t="shared" si="0"/>
        <v>0.79015470747957905</v>
      </c>
      <c r="BF2" s="474">
        <f t="shared" si="0"/>
        <v>0.79015470747957905</v>
      </c>
      <c r="BG2" s="474">
        <f t="shared" si="0"/>
        <v>0.79015470747957905</v>
      </c>
      <c r="BH2" s="474">
        <f t="shared" si="0"/>
        <v>0.79015470747957905</v>
      </c>
      <c r="BI2" s="474">
        <f t="shared" si="0"/>
        <v>0.79015470747957905</v>
      </c>
      <c r="BJ2" s="474">
        <f t="shared" si="0"/>
        <v>0.79015470747957905</v>
      </c>
      <c r="BK2" s="474">
        <f t="shared" si="0"/>
        <v>0.79015470747957905</v>
      </c>
      <c r="BL2" s="474">
        <f t="shared" si="0"/>
        <v>0.79015470747957905</v>
      </c>
      <c r="BM2" s="474">
        <f t="shared" si="0"/>
        <v>0.79015470747957905</v>
      </c>
      <c r="BN2" s="474">
        <f t="shared" si="0"/>
        <v>0.79015470747957905</v>
      </c>
      <c r="BO2" s="474">
        <f t="shared" si="0"/>
        <v>0.79015470747957905</v>
      </c>
      <c r="BP2" s="474">
        <f t="shared" si="0"/>
        <v>0.79015470747957905</v>
      </c>
      <c r="BQ2" s="474">
        <f t="shared" ref="BQ2:CH2" si="1">BP2</f>
        <v>0.79015470747957905</v>
      </c>
      <c r="BR2" s="474">
        <f t="shared" si="1"/>
        <v>0.79015470747957905</v>
      </c>
      <c r="BS2" s="474">
        <f t="shared" si="1"/>
        <v>0.79015470747957905</v>
      </c>
      <c r="BT2" s="474">
        <f t="shared" si="1"/>
        <v>0.79015470747957905</v>
      </c>
      <c r="BU2" s="474">
        <f t="shared" si="1"/>
        <v>0.79015470747957905</v>
      </c>
      <c r="BV2" s="474">
        <f t="shared" si="1"/>
        <v>0.79015470747957905</v>
      </c>
      <c r="BW2" s="474">
        <f t="shared" si="1"/>
        <v>0.79015470747957905</v>
      </c>
      <c r="BX2" s="474">
        <f t="shared" si="1"/>
        <v>0.79015470747957905</v>
      </c>
      <c r="BY2" s="474">
        <f t="shared" si="1"/>
        <v>0.79015470747957905</v>
      </c>
      <c r="BZ2" s="474">
        <f t="shared" si="1"/>
        <v>0.79015470747957905</v>
      </c>
      <c r="CA2" s="474">
        <f t="shared" si="1"/>
        <v>0.79015470747957905</v>
      </c>
      <c r="CB2" s="474">
        <f t="shared" si="1"/>
        <v>0.79015470747957905</v>
      </c>
      <c r="CC2" s="474">
        <f t="shared" si="1"/>
        <v>0.79015470747957905</v>
      </c>
      <c r="CD2" s="474">
        <f t="shared" si="1"/>
        <v>0.79015470747957905</v>
      </c>
      <c r="CE2" s="474">
        <f t="shared" si="1"/>
        <v>0.79015470747957905</v>
      </c>
      <c r="CF2" s="474">
        <f t="shared" si="1"/>
        <v>0.79015470747957905</v>
      </c>
      <c r="CG2" s="474">
        <f t="shared" si="1"/>
        <v>0.79015470747957905</v>
      </c>
      <c r="CH2" s="475">
        <f t="shared" si="1"/>
        <v>0.79015470747957905</v>
      </c>
    </row>
    <row r="3" spans="1:88" s="7" customFormat="1" ht="15" thickBot="1" x14ac:dyDescent="0.3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x14ac:dyDescent="0.3">
      <c r="A4" s="541" t="s">
        <v>123</v>
      </c>
      <c r="B4" s="18" t="s">
        <v>124</v>
      </c>
      <c r="C4" s="292">
        <f>'LI 4M - SPS'!C4</f>
        <v>43831</v>
      </c>
      <c r="D4" s="292">
        <f>'LI 4M - SPS'!D4</f>
        <v>43862</v>
      </c>
      <c r="E4" s="292">
        <f>'LI 4M - SPS'!E4</f>
        <v>43891</v>
      </c>
      <c r="F4" s="292">
        <f>'LI 4M - SPS'!F4</f>
        <v>43922</v>
      </c>
      <c r="G4" s="292">
        <f>'LI 4M - SPS'!G4</f>
        <v>43952</v>
      </c>
      <c r="H4" s="292">
        <f>'LI 4M - SPS'!H4</f>
        <v>43983</v>
      </c>
      <c r="I4" s="292">
        <f>'LI 4M - SPS'!I4</f>
        <v>44013</v>
      </c>
      <c r="J4" s="292">
        <f>'LI 4M - SPS'!J4</f>
        <v>44044</v>
      </c>
      <c r="K4" s="292">
        <f>'LI 4M - SPS'!K4</f>
        <v>44075</v>
      </c>
      <c r="L4" s="292">
        <f>'LI 4M - SPS'!L4</f>
        <v>44105</v>
      </c>
      <c r="M4" s="292">
        <f>'LI 4M - SPS'!M4</f>
        <v>44136</v>
      </c>
      <c r="N4" s="292">
        <f>'LI 4M - SPS'!N4</f>
        <v>44166</v>
      </c>
      <c r="O4" s="292">
        <f>'LI 4M - SPS'!O4</f>
        <v>44197</v>
      </c>
      <c r="P4" s="292">
        <f>'LI 4M - SPS'!P4</f>
        <v>44228</v>
      </c>
      <c r="Q4" s="292">
        <f>'LI 4M - SPS'!Q4</f>
        <v>44256</v>
      </c>
      <c r="R4" s="292">
        <f>'LI 4M - SPS'!R4</f>
        <v>44287</v>
      </c>
      <c r="S4" s="292">
        <f>'LI 4M - SPS'!S4</f>
        <v>44317</v>
      </c>
      <c r="T4" s="292">
        <f>'LI 4M - SPS'!T4</f>
        <v>44348</v>
      </c>
      <c r="U4" s="292">
        <f>'LI 4M - SPS'!U4</f>
        <v>44378</v>
      </c>
      <c r="V4" s="292">
        <f>'LI 4M - SPS'!V4</f>
        <v>44409</v>
      </c>
      <c r="W4" s="292">
        <f>'LI 4M - SPS'!W4</f>
        <v>44440</v>
      </c>
      <c r="X4" s="292">
        <f>'LI 4M - SPS'!X4</f>
        <v>44470</v>
      </c>
      <c r="Y4" s="292">
        <f>'LI 4M - SPS'!Y4</f>
        <v>44501</v>
      </c>
      <c r="Z4" s="292">
        <f>'LI 4M - SPS'!Z4</f>
        <v>44531</v>
      </c>
      <c r="AA4" s="292">
        <f>'LI 4M - SPS'!AA4</f>
        <v>44562</v>
      </c>
      <c r="AB4" s="292">
        <f>'LI 4M - SPS'!AB4</f>
        <v>44593</v>
      </c>
      <c r="AC4" s="292">
        <f>'LI 4M - SPS'!AC4</f>
        <v>44621</v>
      </c>
      <c r="AD4" s="292">
        <f>'LI 4M - SPS'!AD4</f>
        <v>44652</v>
      </c>
      <c r="AE4" s="292">
        <f>'LI 4M - SPS'!AE4</f>
        <v>44682</v>
      </c>
      <c r="AF4" s="292">
        <f>'LI 4M - SPS'!AF4</f>
        <v>44713</v>
      </c>
      <c r="AG4" s="292">
        <f>'LI 4M - SPS'!AG4</f>
        <v>44743</v>
      </c>
      <c r="AH4" s="292">
        <f>'LI 4M - SPS'!AH4</f>
        <v>44774</v>
      </c>
      <c r="AI4" s="292">
        <f>'LI 4M - SPS'!AI4</f>
        <v>44805</v>
      </c>
      <c r="AJ4" s="292">
        <f>'LI 4M - SPS'!AJ4</f>
        <v>44835</v>
      </c>
      <c r="AK4" s="292">
        <f>'LI 4M - SPS'!AK4</f>
        <v>44866</v>
      </c>
      <c r="AL4" s="292">
        <f>'LI 4M - SPS'!AL4</f>
        <v>44896</v>
      </c>
      <c r="AM4" s="292">
        <f>'LI 4M - SPS'!AM4</f>
        <v>44927</v>
      </c>
      <c r="AN4" s="292">
        <f>'LI 4M - SPS'!AN4</f>
        <v>44958</v>
      </c>
      <c r="AO4" s="292">
        <f>'LI 4M - SPS'!AO4</f>
        <v>44986</v>
      </c>
      <c r="AP4" s="292">
        <f>'LI 4M - SPS'!AP4</f>
        <v>45017</v>
      </c>
      <c r="AQ4" s="292">
        <f>'LI 4M - SPS'!AQ4</f>
        <v>45047</v>
      </c>
      <c r="AR4" s="292">
        <f>'LI 4M - SPS'!AR4</f>
        <v>45078</v>
      </c>
      <c r="AS4" s="292">
        <f>'LI 4M - SPS'!AS4</f>
        <v>45108</v>
      </c>
      <c r="AT4" s="292">
        <f>'LI 4M - SPS'!AT4</f>
        <v>45139</v>
      </c>
      <c r="AU4" s="292">
        <f>'LI 4M - SPS'!AU4</f>
        <v>45170</v>
      </c>
      <c r="AV4" s="292">
        <f>'LI 4M - SPS'!AV4</f>
        <v>45200</v>
      </c>
      <c r="AW4" s="292">
        <f>'LI 4M - SPS'!AW4</f>
        <v>45231</v>
      </c>
      <c r="AX4" s="292">
        <f>'LI 4M - SPS'!AX4</f>
        <v>45261</v>
      </c>
      <c r="AY4" s="292">
        <f>'LI 4M - SPS'!AY4</f>
        <v>45292</v>
      </c>
      <c r="AZ4" s="292">
        <f>'LI 4M - SPS'!AZ4</f>
        <v>45323</v>
      </c>
      <c r="BA4" s="292">
        <f>'LI 4M - SPS'!BA4</f>
        <v>45352</v>
      </c>
      <c r="BB4" s="292">
        <f>'LI 4M - SPS'!BB4</f>
        <v>45383</v>
      </c>
      <c r="BC4" s="292">
        <f>'LI 4M - SPS'!BC4</f>
        <v>45413</v>
      </c>
      <c r="BD4" s="292">
        <f>'LI 4M - SPS'!BD4</f>
        <v>45444</v>
      </c>
      <c r="BE4" s="292">
        <f>'LI 4M - SPS'!BE4</f>
        <v>45474</v>
      </c>
      <c r="BF4" s="292">
        <f>'LI 4M - SPS'!BF4</f>
        <v>45505</v>
      </c>
      <c r="BG4" s="292">
        <f>'LI 4M - SPS'!BG4</f>
        <v>45536</v>
      </c>
      <c r="BH4" s="292">
        <f>'LI 4M - SPS'!BH4</f>
        <v>45566</v>
      </c>
      <c r="BI4" s="292">
        <f>'LI 4M - SPS'!BI4</f>
        <v>45597</v>
      </c>
      <c r="BJ4" s="292">
        <f>'LI 4M - SPS'!BJ4</f>
        <v>45627</v>
      </c>
      <c r="BK4" s="292">
        <f>'LI 4M - SPS'!BK4</f>
        <v>45658</v>
      </c>
      <c r="BL4" s="292">
        <f>'LI 4M - SPS'!BL4</f>
        <v>45689</v>
      </c>
      <c r="BM4" s="292">
        <f>'LI 4M - SPS'!BM4</f>
        <v>45717</v>
      </c>
      <c r="BN4" s="292">
        <f>'LI 4M - SPS'!BN4</f>
        <v>45748</v>
      </c>
      <c r="BO4" s="292">
        <f>'LI 4M - SPS'!BO4</f>
        <v>45778</v>
      </c>
      <c r="BP4" s="292">
        <f>'LI 4M - SPS'!BP4</f>
        <v>45809</v>
      </c>
      <c r="BQ4" s="292">
        <f>'LI 4M - SPS'!BQ4</f>
        <v>45839</v>
      </c>
      <c r="BR4" s="292">
        <f>'LI 4M - SPS'!BR4</f>
        <v>45870</v>
      </c>
      <c r="BS4" s="292">
        <f>'LI 4M - SPS'!BS4</f>
        <v>45901</v>
      </c>
      <c r="BT4" s="292">
        <f>'LI 4M - SPS'!BT4</f>
        <v>45931</v>
      </c>
      <c r="BU4" s="292">
        <f>'LI 4M - SPS'!BU4</f>
        <v>45962</v>
      </c>
      <c r="BV4" s="292">
        <f>'LI 4M - SPS'!BV4</f>
        <v>45992</v>
      </c>
      <c r="BW4" s="292">
        <f>'LI 4M - SPS'!BW4</f>
        <v>46023</v>
      </c>
      <c r="BX4" s="292">
        <f>'LI 4M - SPS'!BX4</f>
        <v>46054</v>
      </c>
      <c r="BY4" s="292">
        <f>'LI 4M - SPS'!BY4</f>
        <v>46082</v>
      </c>
      <c r="BZ4" s="292">
        <f>'LI 4M - SPS'!BZ4</f>
        <v>46113</v>
      </c>
      <c r="CA4" s="292">
        <f>'LI 4M - SPS'!CA4</f>
        <v>46143</v>
      </c>
      <c r="CB4" s="292">
        <f>'LI 4M - SPS'!CB4</f>
        <v>46174</v>
      </c>
      <c r="CC4" s="292">
        <f>'LI 4M - SPS'!CC4</f>
        <v>46204</v>
      </c>
      <c r="CD4" s="292">
        <f>'LI 4M - SPS'!CD4</f>
        <v>46235</v>
      </c>
      <c r="CE4" s="292">
        <f>'LI 4M - SPS'!CE4</f>
        <v>46266</v>
      </c>
      <c r="CF4" s="292">
        <f>'LI 4M - SPS'!CF4</f>
        <v>46296</v>
      </c>
      <c r="CG4" s="292">
        <f>'LI 4M - SPS'!CG4</f>
        <v>46327</v>
      </c>
      <c r="CH4" s="293">
        <f>'LI 4M - SPS'!CH4</f>
        <v>46357</v>
      </c>
    </row>
    <row r="5" spans="1:88" ht="15" customHeight="1" x14ac:dyDescent="0.3">
      <c r="A5" s="542"/>
      <c r="B5" s="11" t="s">
        <v>141</v>
      </c>
      <c r="C5" s="3">
        <f>'BIZ kWh ENTRY'!AY180</f>
        <v>0</v>
      </c>
      <c r="D5" s="3">
        <f>'BIZ kWh ENTRY'!AZ180</f>
        <v>0</v>
      </c>
      <c r="E5" s="3">
        <f>'BIZ kWh ENTRY'!BA180</f>
        <v>0</v>
      </c>
      <c r="F5" s="3">
        <f>'BIZ kWh ENTRY'!BB180</f>
        <v>0</v>
      </c>
      <c r="G5" s="3">
        <f>'BIZ kWh ENTRY'!BC180</f>
        <v>0</v>
      </c>
      <c r="H5" s="3">
        <f>'BIZ kWh ENTRY'!BD180</f>
        <v>0</v>
      </c>
      <c r="I5" s="3">
        <f>'BIZ kWh ENTRY'!BE180</f>
        <v>0</v>
      </c>
      <c r="J5" s="3">
        <f>'BIZ kWh ENTRY'!BF180</f>
        <v>0</v>
      </c>
      <c r="K5" s="3">
        <f>'BIZ kWh ENTRY'!BG180</f>
        <v>0</v>
      </c>
      <c r="L5" s="3">
        <f>'BIZ kWh ENTRY'!BH180</f>
        <v>0</v>
      </c>
      <c r="M5" s="3">
        <f>'BIZ kWh ENTRY'!BI180</f>
        <v>0</v>
      </c>
      <c r="N5" s="3">
        <f>'BIZ kWh ENTRY'!BJ180</f>
        <v>0</v>
      </c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250"/>
    </row>
    <row r="6" spans="1:88" x14ac:dyDescent="0.3">
      <c r="A6" s="542"/>
      <c r="B6" s="13" t="s">
        <v>59</v>
      </c>
      <c r="C6" s="3">
        <f>'BIZ kWh ENTRY'!AY181</f>
        <v>0</v>
      </c>
      <c r="D6" s="3">
        <f>'BIZ kWh ENTRY'!AZ181</f>
        <v>0</v>
      </c>
      <c r="E6" s="3">
        <f>'BIZ kWh ENTRY'!BA181</f>
        <v>0</v>
      </c>
      <c r="F6" s="3">
        <f>'BIZ kWh ENTRY'!BB181</f>
        <v>0</v>
      </c>
      <c r="G6" s="3">
        <f>'BIZ kWh ENTRY'!BC181</f>
        <v>0</v>
      </c>
      <c r="H6" s="3">
        <f>'BIZ kWh ENTRY'!BD181</f>
        <v>0</v>
      </c>
      <c r="I6" s="3">
        <f>'BIZ kWh ENTRY'!BE181</f>
        <v>0</v>
      </c>
      <c r="J6" s="3">
        <f>'BIZ kWh ENTRY'!BF181</f>
        <v>0</v>
      </c>
      <c r="K6" s="3">
        <f>'BIZ kWh ENTRY'!BG181</f>
        <v>0</v>
      </c>
      <c r="L6" s="3">
        <f>'BIZ kWh ENTRY'!BH181</f>
        <v>0</v>
      </c>
      <c r="M6" s="3">
        <f>'BIZ kWh ENTRY'!BI181</f>
        <v>0</v>
      </c>
      <c r="N6" s="3">
        <f>'BIZ kWh ENTRY'!BJ181</f>
        <v>0</v>
      </c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250"/>
    </row>
    <row r="7" spans="1:88" x14ac:dyDescent="0.3">
      <c r="A7" s="542"/>
      <c r="B7" s="11" t="s">
        <v>142</v>
      </c>
      <c r="C7" s="3">
        <f>'BIZ kWh ENTRY'!AY182</f>
        <v>0</v>
      </c>
      <c r="D7" s="3">
        <f>'BIZ kWh ENTRY'!AZ182</f>
        <v>0</v>
      </c>
      <c r="E7" s="3">
        <f>'BIZ kWh ENTRY'!BA182</f>
        <v>0</v>
      </c>
      <c r="F7" s="3">
        <f>'BIZ kWh ENTRY'!BB182</f>
        <v>0</v>
      </c>
      <c r="G7" s="3">
        <f>'BIZ kWh ENTRY'!BC182</f>
        <v>0</v>
      </c>
      <c r="H7" s="3">
        <f>'BIZ kWh ENTRY'!BD182</f>
        <v>0</v>
      </c>
      <c r="I7" s="3">
        <f>'BIZ kWh ENTRY'!BE182</f>
        <v>0</v>
      </c>
      <c r="J7" s="3">
        <f>'BIZ kWh ENTRY'!BF182</f>
        <v>0</v>
      </c>
      <c r="K7" s="3">
        <f>'BIZ kWh ENTRY'!BG182</f>
        <v>0</v>
      </c>
      <c r="L7" s="3">
        <f>'BIZ kWh ENTRY'!BH182</f>
        <v>0</v>
      </c>
      <c r="M7" s="3">
        <f>'BIZ kWh ENTRY'!BI182</f>
        <v>0</v>
      </c>
      <c r="N7" s="3">
        <f>'BIZ kWh ENTRY'!BJ182</f>
        <v>0</v>
      </c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250"/>
    </row>
    <row r="8" spans="1:88" x14ac:dyDescent="0.3">
      <c r="A8" s="542"/>
      <c r="B8" s="11" t="s">
        <v>60</v>
      </c>
      <c r="C8" s="3">
        <f>'BIZ kWh ENTRY'!AY183</f>
        <v>0</v>
      </c>
      <c r="D8" s="3">
        <f>'BIZ kWh ENTRY'!AZ183</f>
        <v>0</v>
      </c>
      <c r="E8" s="3">
        <f>'BIZ kWh ENTRY'!BA183</f>
        <v>0</v>
      </c>
      <c r="F8" s="3">
        <f>'BIZ kWh ENTRY'!BB183</f>
        <v>0</v>
      </c>
      <c r="G8" s="3">
        <f>'BIZ kWh ENTRY'!BC183</f>
        <v>0</v>
      </c>
      <c r="H8" s="3">
        <f>'BIZ kWh ENTRY'!BD183</f>
        <v>0</v>
      </c>
      <c r="I8" s="3">
        <f>'BIZ kWh ENTRY'!BE183</f>
        <v>0</v>
      </c>
      <c r="J8" s="3">
        <f>'BIZ kWh ENTRY'!BF183</f>
        <v>0</v>
      </c>
      <c r="K8" s="3">
        <f>'BIZ kWh ENTRY'!BG183</f>
        <v>0</v>
      </c>
      <c r="L8" s="3">
        <f>'BIZ kWh ENTRY'!BH183</f>
        <v>0</v>
      </c>
      <c r="M8" s="3">
        <f>'BIZ kWh ENTRY'!BI183</f>
        <v>0</v>
      </c>
      <c r="N8" s="3">
        <f>'BIZ kWh ENTRY'!BJ183</f>
        <v>0</v>
      </c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199"/>
      <c r="BS8" s="199"/>
      <c r="BT8" s="199"/>
      <c r="BU8" s="199"/>
      <c r="BV8" s="199"/>
      <c r="BW8" s="199"/>
      <c r="BX8" s="199"/>
      <c r="BY8" s="199"/>
      <c r="BZ8" s="199"/>
      <c r="CA8" s="199"/>
      <c r="CB8" s="199"/>
      <c r="CC8" s="199"/>
      <c r="CD8" s="199"/>
      <c r="CE8" s="199"/>
      <c r="CF8" s="199"/>
      <c r="CG8" s="199"/>
      <c r="CH8" s="250"/>
    </row>
    <row r="9" spans="1:88" x14ac:dyDescent="0.3">
      <c r="A9" s="542"/>
      <c r="B9" s="13" t="s">
        <v>143</v>
      </c>
      <c r="C9" s="3">
        <f>'BIZ kWh ENTRY'!AY184</f>
        <v>0</v>
      </c>
      <c r="D9" s="3">
        <f>'BIZ kWh ENTRY'!AZ184</f>
        <v>0</v>
      </c>
      <c r="E9" s="3">
        <f>'BIZ kWh ENTRY'!BA184</f>
        <v>0</v>
      </c>
      <c r="F9" s="3">
        <f>'BIZ kWh ENTRY'!BB184</f>
        <v>0</v>
      </c>
      <c r="G9" s="3">
        <f>'BIZ kWh ENTRY'!BC184</f>
        <v>0</v>
      </c>
      <c r="H9" s="3">
        <f>'BIZ kWh ENTRY'!BD184</f>
        <v>0</v>
      </c>
      <c r="I9" s="3">
        <f>'BIZ kWh ENTRY'!BE184</f>
        <v>0</v>
      </c>
      <c r="J9" s="3">
        <f>'BIZ kWh ENTRY'!BF184</f>
        <v>0</v>
      </c>
      <c r="K9" s="3">
        <f>'BIZ kWh ENTRY'!BG184</f>
        <v>0</v>
      </c>
      <c r="L9" s="3">
        <f>'BIZ kWh ENTRY'!BH184</f>
        <v>0</v>
      </c>
      <c r="M9" s="3">
        <f>'BIZ kWh ENTRY'!BI184</f>
        <v>0</v>
      </c>
      <c r="N9" s="3">
        <f>'BIZ kWh ENTRY'!BJ184</f>
        <v>0</v>
      </c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199"/>
      <c r="AT9" s="199"/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199"/>
      <c r="BG9" s="199"/>
      <c r="BH9" s="199"/>
      <c r="BI9" s="199"/>
      <c r="BJ9" s="199"/>
      <c r="BK9" s="199"/>
      <c r="BL9" s="199"/>
      <c r="BM9" s="199"/>
      <c r="BN9" s="199"/>
      <c r="BO9" s="199"/>
      <c r="BP9" s="199"/>
      <c r="BQ9" s="199"/>
      <c r="BR9" s="199"/>
      <c r="BS9" s="199"/>
      <c r="BT9" s="199"/>
      <c r="BU9" s="199"/>
      <c r="BV9" s="199"/>
      <c r="BW9" s="199"/>
      <c r="BX9" s="199"/>
      <c r="BY9" s="199"/>
      <c r="BZ9" s="199"/>
      <c r="CA9" s="199"/>
      <c r="CB9" s="199"/>
      <c r="CC9" s="199"/>
      <c r="CD9" s="199"/>
      <c r="CE9" s="199"/>
      <c r="CF9" s="199"/>
      <c r="CG9" s="199"/>
      <c r="CH9" s="250"/>
    </row>
    <row r="10" spans="1:88" x14ac:dyDescent="0.3">
      <c r="A10" s="542"/>
      <c r="B10" s="11" t="s">
        <v>62</v>
      </c>
      <c r="C10" s="3">
        <f>'BIZ kWh ENTRY'!AY185</f>
        <v>0</v>
      </c>
      <c r="D10" s="3">
        <f>'BIZ kWh ENTRY'!AZ185</f>
        <v>0</v>
      </c>
      <c r="E10" s="3">
        <f>'BIZ kWh ENTRY'!BA185</f>
        <v>0</v>
      </c>
      <c r="F10" s="3">
        <f>'BIZ kWh ENTRY'!BB185</f>
        <v>0</v>
      </c>
      <c r="G10" s="3">
        <f>'BIZ kWh ENTRY'!BC185</f>
        <v>0</v>
      </c>
      <c r="H10" s="3">
        <f>'BIZ kWh ENTRY'!BD185</f>
        <v>0</v>
      </c>
      <c r="I10" s="3">
        <f>'BIZ kWh ENTRY'!BE185</f>
        <v>0</v>
      </c>
      <c r="J10" s="3">
        <f>'BIZ kWh ENTRY'!BF185</f>
        <v>0</v>
      </c>
      <c r="K10" s="3">
        <f>'BIZ kWh ENTRY'!BG185</f>
        <v>0</v>
      </c>
      <c r="L10" s="3">
        <f>'BIZ kWh ENTRY'!BH185</f>
        <v>0</v>
      </c>
      <c r="M10" s="3">
        <f>'BIZ kWh ENTRY'!BI185</f>
        <v>0</v>
      </c>
      <c r="N10" s="3">
        <f>'BIZ kWh ENTRY'!BJ185</f>
        <v>0</v>
      </c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199"/>
      <c r="BE10" s="199"/>
      <c r="BF10" s="199"/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199"/>
      <c r="BS10" s="199"/>
      <c r="BT10" s="199"/>
      <c r="BU10" s="199"/>
      <c r="BV10" s="199"/>
      <c r="BW10" s="199"/>
      <c r="BX10" s="199"/>
      <c r="BY10" s="199"/>
      <c r="BZ10" s="199"/>
      <c r="CA10" s="199"/>
      <c r="CB10" s="199"/>
      <c r="CC10" s="199"/>
      <c r="CD10" s="199"/>
      <c r="CE10" s="199"/>
      <c r="CF10" s="199"/>
      <c r="CG10" s="199"/>
      <c r="CH10" s="250"/>
    </row>
    <row r="11" spans="1:88" x14ac:dyDescent="0.3">
      <c r="A11" s="542"/>
      <c r="B11" s="11" t="s">
        <v>63</v>
      </c>
      <c r="C11" s="3">
        <f>'BIZ kWh ENTRY'!AY186</f>
        <v>0</v>
      </c>
      <c r="D11" s="3">
        <f>'BIZ kWh ENTRY'!AZ186</f>
        <v>0</v>
      </c>
      <c r="E11" s="3">
        <f>'BIZ kWh ENTRY'!BA186</f>
        <v>0</v>
      </c>
      <c r="F11" s="3">
        <f>'BIZ kWh ENTRY'!BB186</f>
        <v>0</v>
      </c>
      <c r="G11" s="3">
        <f>'BIZ kWh ENTRY'!BC186</f>
        <v>0</v>
      </c>
      <c r="H11" s="3">
        <f>'BIZ kWh ENTRY'!BD186</f>
        <v>0</v>
      </c>
      <c r="I11" s="3">
        <f>'BIZ kWh ENTRY'!BE186</f>
        <v>0</v>
      </c>
      <c r="J11" s="3">
        <f>'BIZ kWh ENTRY'!BF186</f>
        <v>0</v>
      </c>
      <c r="K11" s="3">
        <f>'BIZ kWh ENTRY'!BG186</f>
        <v>0</v>
      </c>
      <c r="L11" s="3">
        <f>'BIZ kWh ENTRY'!BH186</f>
        <v>0</v>
      </c>
      <c r="M11" s="3">
        <f>'BIZ kWh ENTRY'!BI186</f>
        <v>0</v>
      </c>
      <c r="N11" s="3">
        <f>'BIZ kWh ENTRY'!BJ186</f>
        <v>0</v>
      </c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199"/>
      <c r="AX11" s="199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199"/>
      <c r="BS11" s="199"/>
      <c r="BT11" s="199"/>
      <c r="BU11" s="199"/>
      <c r="BV11" s="199"/>
      <c r="BW11" s="199"/>
      <c r="BX11" s="199"/>
      <c r="BY11" s="199"/>
      <c r="BZ11" s="199"/>
      <c r="CA11" s="199"/>
      <c r="CB11" s="199"/>
      <c r="CC11" s="199"/>
      <c r="CD11" s="199"/>
      <c r="CE11" s="199"/>
      <c r="CF11" s="199"/>
      <c r="CG11" s="199"/>
      <c r="CH11" s="250"/>
    </row>
    <row r="12" spans="1:88" x14ac:dyDescent="0.3">
      <c r="A12" s="542"/>
      <c r="B12" s="11" t="s">
        <v>64</v>
      </c>
      <c r="C12" s="3">
        <f>'BIZ kWh ENTRY'!AY187</f>
        <v>0</v>
      </c>
      <c r="D12" s="3">
        <f>'BIZ kWh ENTRY'!AZ187</f>
        <v>0</v>
      </c>
      <c r="E12" s="3">
        <f>'BIZ kWh ENTRY'!BA187</f>
        <v>0</v>
      </c>
      <c r="F12" s="3">
        <f>'BIZ kWh ENTRY'!BB187</f>
        <v>0</v>
      </c>
      <c r="G12" s="3">
        <f>'BIZ kWh ENTRY'!BC187</f>
        <v>0</v>
      </c>
      <c r="H12" s="3">
        <f>'BIZ kWh ENTRY'!BD187</f>
        <v>0</v>
      </c>
      <c r="I12" s="3">
        <f>'BIZ kWh ENTRY'!BE187</f>
        <v>0</v>
      </c>
      <c r="J12" s="3">
        <f>'BIZ kWh ENTRY'!BF187</f>
        <v>0</v>
      </c>
      <c r="K12" s="3">
        <f>'BIZ kWh ENTRY'!BG187</f>
        <v>0</v>
      </c>
      <c r="L12" s="3">
        <f>'BIZ kWh ENTRY'!BH187</f>
        <v>0</v>
      </c>
      <c r="M12" s="3">
        <f>'BIZ kWh ENTRY'!BI187</f>
        <v>0</v>
      </c>
      <c r="N12" s="3">
        <f>'BIZ kWh ENTRY'!BJ187</f>
        <v>0</v>
      </c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  <c r="AJ12" s="199"/>
      <c r="AK12" s="199"/>
      <c r="AL12" s="199"/>
      <c r="AM12" s="199"/>
      <c r="AN12" s="199"/>
      <c r="AO12" s="199"/>
      <c r="AP12" s="199"/>
      <c r="AQ12" s="199"/>
      <c r="AR12" s="199"/>
      <c r="AS12" s="199"/>
      <c r="AT12" s="199"/>
      <c r="AU12" s="199"/>
      <c r="AV12" s="199"/>
      <c r="AW12" s="199"/>
      <c r="AX12" s="199"/>
      <c r="AY12" s="199"/>
      <c r="AZ12" s="199"/>
      <c r="BA12" s="199"/>
      <c r="BB12" s="199"/>
      <c r="BC12" s="199"/>
      <c r="BD12" s="199"/>
      <c r="BE12" s="199"/>
      <c r="BF12" s="199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199"/>
      <c r="BS12" s="199"/>
      <c r="BT12" s="199"/>
      <c r="BU12" s="199"/>
      <c r="BV12" s="199"/>
      <c r="BW12" s="199"/>
      <c r="BX12" s="199"/>
      <c r="BY12" s="199"/>
      <c r="BZ12" s="199"/>
      <c r="CA12" s="199"/>
      <c r="CB12" s="199"/>
      <c r="CC12" s="199"/>
      <c r="CD12" s="199"/>
      <c r="CE12" s="199"/>
      <c r="CF12" s="199"/>
      <c r="CG12" s="199"/>
      <c r="CH12" s="250"/>
    </row>
    <row r="13" spans="1:88" x14ac:dyDescent="0.3">
      <c r="A13" s="542"/>
      <c r="B13" s="11" t="s">
        <v>65</v>
      </c>
      <c r="C13" s="3">
        <f>'BIZ kWh ENTRY'!AY188</f>
        <v>0</v>
      </c>
      <c r="D13" s="3">
        <f>'BIZ kWh ENTRY'!AZ188</f>
        <v>0</v>
      </c>
      <c r="E13" s="3">
        <f>'BIZ kWh ENTRY'!BA188</f>
        <v>0</v>
      </c>
      <c r="F13" s="3">
        <f>'BIZ kWh ENTRY'!BB188</f>
        <v>0</v>
      </c>
      <c r="G13" s="3">
        <f>'BIZ kWh ENTRY'!BC188</f>
        <v>0</v>
      </c>
      <c r="H13" s="3">
        <f>'BIZ kWh ENTRY'!BD188</f>
        <v>0</v>
      </c>
      <c r="I13" s="3">
        <f>'BIZ kWh ENTRY'!BE188</f>
        <v>0</v>
      </c>
      <c r="J13" s="3">
        <f>'BIZ kWh ENTRY'!BF188</f>
        <v>0</v>
      </c>
      <c r="K13" s="3">
        <f>'BIZ kWh ENTRY'!BG188</f>
        <v>0</v>
      </c>
      <c r="L13" s="3">
        <f>'BIZ kWh ENTRY'!BH188</f>
        <v>0</v>
      </c>
      <c r="M13" s="3">
        <f>'BIZ kWh ENTRY'!BI188</f>
        <v>0</v>
      </c>
      <c r="N13" s="3">
        <f>'BIZ kWh ENTRY'!BJ188</f>
        <v>0</v>
      </c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199"/>
      <c r="CA13" s="199"/>
      <c r="CB13" s="199"/>
      <c r="CC13" s="199"/>
      <c r="CD13" s="199"/>
      <c r="CE13" s="199"/>
      <c r="CF13" s="199"/>
      <c r="CG13" s="199"/>
      <c r="CH13" s="250"/>
    </row>
    <row r="14" spans="1:88" x14ac:dyDescent="0.3">
      <c r="A14" s="542"/>
      <c r="B14" s="11" t="s">
        <v>144</v>
      </c>
      <c r="C14" s="3">
        <f>'BIZ kWh ENTRY'!AY189</f>
        <v>0</v>
      </c>
      <c r="D14" s="3">
        <f>'BIZ kWh ENTRY'!AZ189</f>
        <v>0</v>
      </c>
      <c r="E14" s="3">
        <f>'BIZ kWh ENTRY'!BA189</f>
        <v>0</v>
      </c>
      <c r="F14" s="3">
        <f>'BIZ kWh ENTRY'!BB189</f>
        <v>0</v>
      </c>
      <c r="G14" s="3">
        <f>'BIZ kWh ENTRY'!BC189</f>
        <v>0</v>
      </c>
      <c r="H14" s="3">
        <f>'BIZ kWh ENTRY'!BD189</f>
        <v>0</v>
      </c>
      <c r="I14" s="3">
        <f>'BIZ kWh ENTRY'!BE189</f>
        <v>0</v>
      </c>
      <c r="J14" s="3">
        <f>'BIZ kWh ENTRY'!BF189</f>
        <v>0</v>
      </c>
      <c r="K14" s="3">
        <f>'BIZ kWh ENTRY'!BG189</f>
        <v>0</v>
      </c>
      <c r="L14" s="3">
        <f>'BIZ kWh ENTRY'!BH189</f>
        <v>0</v>
      </c>
      <c r="M14" s="3">
        <f>'BIZ kWh ENTRY'!BI189</f>
        <v>0</v>
      </c>
      <c r="N14" s="3">
        <f>'BIZ kWh ENTRY'!BJ189</f>
        <v>0</v>
      </c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199"/>
      <c r="AU14" s="199"/>
      <c r="AV14" s="199"/>
      <c r="AW14" s="199"/>
      <c r="AX14" s="199"/>
      <c r="AY14" s="199"/>
      <c r="AZ14" s="199"/>
      <c r="BA14" s="199"/>
      <c r="BB14" s="199"/>
      <c r="BC14" s="199"/>
      <c r="BD14" s="199"/>
      <c r="BE14" s="199"/>
      <c r="BF14" s="199"/>
      <c r="BG14" s="199"/>
      <c r="BH14" s="199"/>
      <c r="BI14" s="199"/>
      <c r="BJ14" s="199"/>
      <c r="BK14" s="199"/>
      <c r="BL14" s="199"/>
      <c r="BM14" s="199"/>
      <c r="BN14" s="199"/>
      <c r="BO14" s="199"/>
      <c r="BP14" s="199"/>
      <c r="BQ14" s="199"/>
      <c r="BR14" s="199"/>
      <c r="BS14" s="199"/>
      <c r="BT14" s="199"/>
      <c r="BU14" s="199"/>
      <c r="BV14" s="199"/>
      <c r="BW14" s="199"/>
      <c r="BX14" s="199"/>
      <c r="BY14" s="199"/>
      <c r="BZ14" s="199"/>
      <c r="CA14" s="199"/>
      <c r="CB14" s="199"/>
      <c r="CC14" s="199"/>
      <c r="CD14" s="199"/>
      <c r="CE14" s="199"/>
      <c r="CF14" s="199"/>
      <c r="CG14" s="199"/>
      <c r="CH14" s="250"/>
    </row>
    <row r="15" spans="1:88" x14ac:dyDescent="0.3">
      <c r="A15" s="542"/>
      <c r="B15" s="11" t="s">
        <v>145</v>
      </c>
      <c r="C15" s="3">
        <f>'BIZ kWh ENTRY'!AY190</f>
        <v>0</v>
      </c>
      <c r="D15" s="3">
        <f>'BIZ kWh ENTRY'!AZ190</f>
        <v>0</v>
      </c>
      <c r="E15" s="3">
        <f>'BIZ kWh ENTRY'!BA190</f>
        <v>0</v>
      </c>
      <c r="F15" s="3">
        <f>'BIZ kWh ENTRY'!BB190</f>
        <v>0</v>
      </c>
      <c r="G15" s="3">
        <f>'BIZ kWh ENTRY'!BC190</f>
        <v>0</v>
      </c>
      <c r="H15" s="3">
        <f>'BIZ kWh ENTRY'!BD190</f>
        <v>0</v>
      </c>
      <c r="I15" s="3">
        <f>'BIZ kWh ENTRY'!BE190</f>
        <v>0</v>
      </c>
      <c r="J15" s="3">
        <f>'BIZ kWh ENTRY'!BF190</f>
        <v>0</v>
      </c>
      <c r="K15" s="3">
        <f>'BIZ kWh ENTRY'!BG190</f>
        <v>0</v>
      </c>
      <c r="L15" s="3">
        <f>'BIZ kWh ENTRY'!BH190</f>
        <v>0</v>
      </c>
      <c r="M15" s="3">
        <f>'BIZ kWh ENTRY'!BI190</f>
        <v>0</v>
      </c>
      <c r="N15" s="3">
        <f>'BIZ kWh ENTRY'!BJ190</f>
        <v>0</v>
      </c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199"/>
      <c r="BE15" s="199"/>
      <c r="BF15" s="199"/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199"/>
      <c r="CH15" s="250"/>
    </row>
    <row r="16" spans="1:88" x14ac:dyDescent="0.3">
      <c r="A16" s="542"/>
      <c r="B16" s="11" t="s">
        <v>67</v>
      </c>
      <c r="C16" s="3">
        <f>'BIZ kWh ENTRY'!AY191</f>
        <v>0</v>
      </c>
      <c r="D16" s="3">
        <f>'BIZ kWh ENTRY'!AZ191</f>
        <v>0</v>
      </c>
      <c r="E16" s="3">
        <f>'BIZ kWh ENTRY'!BA191</f>
        <v>0</v>
      </c>
      <c r="F16" s="3">
        <f>'BIZ kWh ENTRY'!BB191</f>
        <v>0</v>
      </c>
      <c r="G16" s="3">
        <f>'BIZ kWh ENTRY'!BC191</f>
        <v>0</v>
      </c>
      <c r="H16" s="3">
        <f>'BIZ kWh ENTRY'!BD191</f>
        <v>0</v>
      </c>
      <c r="I16" s="3">
        <f>'BIZ kWh ENTRY'!BE191</f>
        <v>0</v>
      </c>
      <c r="J16" s="3">
        <f>'BIZ kWh ENTRY'!BF191</f>
        <v>0</v>
      </c>
      <c r="K16" s="3">
        <f>'BIZ kWh ENTRY'!BG191</f>
        <v>0</v>
      </c>
      <c r="L16" s="3">
        <f>'BIZ kWh ENTRY'!BH191</f>
        <v>0</v>
      </c>
      <c r="M16" s="3">
        <f>'BIZ kWh ENTRY'!BI191</f>
        <v>0</v>
      </c>
      <c r="N16" s="3">
        <f>'BIZ kWh ENTRY'!BJ191</f>
        <v>0</v>
      </c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199"/>
      <c r="AL16" s="199"/>
      <c r="AM16" s="199"/>
      <c r="AN16" s="199"/>
      <c r="AO16" s="199"/>
      <c r="AP16" s="199"/>
      <c r="AQ16" s="199"/>
      <c r="AR16" s="199"/>
      <c r="AS16" s="199"/>
      <c r="AT16" s="199"/>
      <c r="AU16" s="199"/>
      <c r="AV16" s="199"/>
      <c r="AW16" s="199"/>
      <c r="AX16" s="199"/>
      <c r="AY16" s="199"/>
      <c r="AZ16" s="199"/>
      <c r="BA16" s="199"/>
      <c r="BB16" s="199"/>
      <c r="BC16" s="199"/>
      <c r="BD16" s="199"/>
      <c r="BE16" s="199"/>
      <c r="BF16" s="199"/>
      <c r="BG16" s="199"/>
      <c r="BH16" s="199"/>
      <c r="BI16" s="199"/>
      <c r="BJ16" s="199"/>
      <c r="BK16" s="199"/>
      <c r="BL16" s="199"/>
      <c r="BM16" s="199"/>
      <c r="BN16" s="199"/>
      <c r="BO16" s="199"/>
      <c r="BP16" s="199"/>
      <c r="BQ16" s="199"/>
      <c r="BR16" s="199"/>
      <c r="BS16" s="199"/>
      <c r="BT16" s="199"/>
      <c r="BU16" s="199"/>
      <c r="BV16" s="199"/>
      <c r="BW16" s="199"/>
      <c r="BX16" s="199"/>
      <c r="BY16" s="199"/>
      <c r="BZ16" s="199"/>
      <c r="CA16" s="199"/>
      <c r="CB16" s="199"/>
      <c r="CC16" s="199"/>
      <c r="CD16" s="199"/>
      <c r="CE16" s="199"/>
      <c r="CF16" s="199"/>
      <c r="CG16" s="199"/>
      <c r="CH16" s="250"/>
    </row>
    <row r="17" spans="1:86" x14ac:dyDescent="0.3">
      <c r="A17" s="542"/>
      <c r="B17" s="11" t="s">
        <v>68</v>
      </c>
      <c r="C17" s="3">
        <f>'BIZ kWh ENTRY'!AY192</f>
        <v>0</v>
      </c>
      <c r="D17" s="3">
        <f>'BIZ kWh ENTRY'!AZ192</f>
        <v>0</v>
      </c>
      <c r="E17" s="3">
        <f>'BIZ kWh ENTRY'!BA192</f>
        <v>0</v>
      </c>
      <c r="F17" s="3">
        <f>'BIZ kWh ENTRY'!BB192</f>
        <v>0</v>
      </c>
      <c r="G17" s="3">
        <f>'BIZ kWh ENTRY'!BC192</f>
        <v>0</v>
      </c>
      <c r="H17" s="3">
        <f>'BIZ kWh ENTRY'!BD192</f>
        <v>0</v>
      </c>
      <c r="I17" s="3">
        <f>'BIZ kWh ENTRY'!BE192</f>
        <v>0</v>
      </c>
      <c r="J17" s="3">
        <f>'BIZ kWh ENTRY'!BF192</f>
        <v>0</v>
      </c>
      <c r="K17" s="3">
        <f>'BIZ kWh ENTRY'!BG192</f>
        <v>0</v>
      </c>
      <c r="L17" s="3">
        <f>'BIZ kWh ENTRY'!BH192</f>
        <v>0</v>
      </c>
      <c r="M17" s="3">
        <f>'BIZ kWh ENTRY'!BI192</f>
        <v>0</v>
      </c>
      <c r="N17" s="3">
        <f>'BIZ kWh ENTRY'!BJ192</f>
        <v>0</v>
      </c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199"/>
      <c r="BV17" s="199"/>
      <c r="BW17" s="199"/>
      <c r="BX17" s="199"/>
      <c r="BY17" s="199"/>
      <c r="BZ17" s="199"/>
      <c r="CA17" s="199"/>
      <c r="CB17" s="199"/>
      <c r="CC17" s="199"/>
      <c r="CD17" s="199"/>
      <c r="CE17" s="199"/>
      <c r="CF17" s="199"/>
      <c r="CG17" s="199"/>
      <c r="CH17" s="250"/>
    </row>
    <row r="18" spans="1:86" x14ac:dyDescent="0.3">
      <c r="A18" s="542"/>
      <c r="B18" s="11" t="s">
        <v>146</v>
      </c>
      <c r="C18" s="3"/>
      <c r="D18" s="3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  <c r="AH18" s="199"/>
      <c r="AI18" s="199"/>
      <c r="AJ18" s="199"/>
      <c r="AK18" s="199"/>
      <c r="AL18" s="199"/>
      <c r="AM18" s="199"/>
      <c r="AN18" s="199"/>
      <c r="AO18" s="199"/>
      <c r="AP18" s="199"/>
      <c r="AQ18" s="199"/>
      <c r="AR18" s="199"/>
      <c r="AS18" s="199"/>
      <c r="AT18" s="199"/>
      <c r="AU18" s="199"/>
      <c r="AV18" s="199"/>
      <c r="AW18" s="199"/>
      <c r="AX18" s="199"/>
      <c r="AY18" s="199"/>
      <c r="AZ18" s="199"/>
      <c r="BA18" s="199"/>
      <c r="BB18" s="199"/>
      <c r="BC18" s="199"/>
      <c r="BD18" s="199"/>
      <c r="BE18" s="199"/>
      <c r="BF18" s="199"/>
      <c r="BG18" s="199"/>
      <c r="BH18" s="199"/>
      <c r="BI18" s="199"/>
      <c r="BJ18" s="199"/>
      <c r="BK18" s="199"/>
      <c r="BL18" s="199"/>
      <c r="BM18" s="199"/>
      <c r="BN18" s="199"/>
      <c r="BO18" s="199"/>
      <c r="BP18" s="199"/>
      <c r="BQ18" s="199"/>
      <c r="BR18" s="199"/>
      <c r="BS18" s="199"/>
      <c r="BT18" s="199"/>
      <c r="BU18" s="199"/>
      <c r="BV18" s="199"/>
      <c r="BW18" s="199"/>
      <c r="BX18" s="199"/>
      <c r="BY18" s="199"/>
      <c r="BZ18" s="199"/>
      <c r="CA18" s="199"/>
      <c r="CB18" s="199"/>
      <c r="CC18" s="199"/>
      <c r="CD18" s="199"/>
      <c r="CE18" s="199"/>
      <c r="CF18" s="199"/>
      <c r="CG18" s="199"/>
      <c r="CH18" s="250"/>
    </row>
    <row r="19" spans="1:86" ht="15" thickBot="1" x14ac:dyDescent="0.35">
      <c r="A19" s="543"/>
      <c r="B19" s="295" t="str">
        <f>' LI 1M - RES'!B16</f>
        <v>Monthly kWh</v>
      </c>
      <c r="C19" s="296">
        <f>SUM(C5:C18)</f>
        <v>0</v>
      </c>
      <c r="D19" s="296">
        <f t="shared" ref="D19:BO19" si="2">SUM(D5:D18)</f>
        <v>0</v>
      </c>
      <c r="E19" s="296">
        <f t="shared" si="2"/>
        <v>0</v>
      </c>
      <c r="F19" s="296">
        <f t="shared" si="2"/>
        <v>0</v>
      </c>
      <c r="G19" s="296">
        <f t="shared" si="2"/>
        <v>0</v>
      </c>
      <c r="H19" s="296">
        <f t="shared" si="2"/>
        <v>0</v>
      </c>
      <c r="I19" s="296">
        <f t="shared" si="2"/>
        <v>0</v>
      </c>
      <c r="J19" s="296">
        <f t="shared" si="2"/>
        <v>0</v>
      </c>
      <c r="K19" s="296">
        <f t="shared" si="2"/>
        <v>0</v>
      </c>
      <c r="L19" s="296">
        <f t="shared" si="2"/>
        <v>0</v>
      </c>
      <c r="M19" s="296">
        <f t="shared" si="2"/>
        <v>0</v>
      </c>
      <c r="N19" s="296">
        <f t="shared" si="2"/>
        <v>0</v>
      </c>
      <c r="O19" s="297">
        <f t="shared" si="2"/>
        <v>0</v>
      </c>
      <c r="P19" s="297">
        <f t="shared" si="2"/>
        <v>0</v>
      </c>
      <c r="Q19" s="297">
        <f t="shared" si="2"/>
        <v>0</v>
      </c>
      <c r="R19" s="297">
        <f t="shared" si="2"/>
        <v>0</v>
      </c>
      <c r="S19" s="297">
        <f t="shared" si="2"/>
        <v>0</v>
      </c>
      <c r="T19" s="297">
        <f t="shared" si="2"/>
        <v>0</v>
      </c>
      <c r="U19" s="297">
        <f t="shared" si="2"/>
        <v>0</v>
      </c>
      <c r="V19" s="297">
        <f t="shared" si="2"/>
        <v>0</v>
      </c>
      <c r="W19" s="297">
        <f t="shared" si="2"/>
        <v>0</v>
      </c>
      <c r="X19" s="297">
        <f t="shared" si="2"/>
        <v>0</v>
      </c>
      <c r="Y19" s="297">
        <f t="shared" si="2"/>
        <v>0</v>
      </c>
      <c r="Z19" s="297">
        <f t="shared" si="2"/>
        <v>0</v>
      </c>
      <c r="AA19" s="297">
        <f t="shared" si="2"/>
        <v>0</v>
      </c>
      <c r="AB19" s="297">
        <f t="shared" si="2"/>
        <v>0</v>
      </c>
      <c r="AC19" s="297">
        <f t="shared" si="2"/>
        <v>0</v>
      </c>
      <c r="AD19" s="297">
        <f t="shared" si="2"/>
        <v>0</v>
      </c>
      <c r="AE19" s="297">
        <f t="shared" si="2"/>
        <v>0</v>
      </c>
      <c r="AF19" s="297">
        <f t="shared" si="2"/>
        <v>0</v>
      </c>
      <c r="AG19" s="297">
        <f t="shared" si="2"/>
        <v>0</v>
      </c>
      <c r="AH19" s="297">
        <f t="shared" si="2"/>
        <v>0</v>
      </c>
      <c r="AI19" s="297">
        <f t="shared" si="2"/>
        <v>0</v>
      </c>
      <c r="AJ19" s="297">
        <f t="shared" si="2"/>
        <v>0</v>
      </c>
      <c r="AK19" s="297">
        <f t="shared" si="2"/>
        <v>0</v>
      </c>
      <c r="AL19" s="297">
        <f t="shared" si="2"/>
        <v>0</v>
      </c>
      <c r="AM19" s="297">
        <f t="shared" si="2"/>
        <v>0</v>
      </c>
      <c r="AN19" s="297">
        <f t="shared" si="2"/>
        <v>0</v>
      </c>
      <c r="AO19" s="297">
        <f t="shared" si="2"/>
        <v>0</v>
      </c>
      <c r="AP19" s="297">
        <f t="shared" si="2"/>
        <v>0</v>
      </c>
      <c r="AQ19" s="297">
        <f t="shared" si="2"/>
        <v>0</v>
      </c>
      <c r="AR19" s="297">
        <f t="shared" si="2"/>
        <v>0</v>
      </c>
      <c r="AS19" s="297">
        <f t="shared" si="2"/>
        <v>0</v>
      </c>
      <c r="AT19" s="297">
        <f t="shared" si="2"/>
        <v>0</v>
      </c>
      <c r="AU19" s="297">
        <f t="shared" si="2"/>
        <v>0</v>
      </c>
      <c r="AV19" s="297">
        <f t="shared" si="2"/>
        <v>0</v>
      </c>
      <c r="AW19" s="297">
        <f t="shared" si="2"/>
        <v>0</v>
      </c>
      <c r="AX19" s="297">
        <f t="shared" si="2"/>
        <v>0</v>
      </c>
      <c r="AY19" s="297">
        <f t="shared" si="2"/>
        <v>0</v>
      </c>
      <c r="AZ19" s="297">
        <f t="shared" si="2"/>
        <v>0</v>
      </c>
      <c r="BA19" s="297">
        <f t="shared" si="2"/>
        <v>0</v>
      </c>
      <c r="BB19" s="297">
        <f t="shared" si="2"/>
        <v>0</v>
      </c>
      <c r="BC19" s="297">
        <f t="shared" si="2"/>
        <v>0</v>
      </c>
      <c r="BD19" s="297">
        <f t="shared" si="2"/>
        <v>0</v>
      </c>
      <c r="BE19" s="297">
        <f t="shared" si="2"/>
        <v>0</v>
      </c>
      <c r="BF19" s="297">
        <f t="shared" si="2"/>
        <v>0</v>
      </c>
      <c r="BG19" s="297">
        <f t="shared" si="2"/>
        <v>0</v>
      </c>
      <c r="BH19" s="297">
        <f t="shared" si="2"/>
        <v>0</v>
      </c>
      <c r="BI19" s="297">
        <f t="shared" si="2"/>
        <v>0</v>
      </c>
      <c r="BJ19" s="297">
        <f t="shared" si="2"/>
        <v>0</v>
      </c>
      <c r="BK19" s="297">
        <f t="shared" si="2"/>
        <v>0</v>
      </c>
      <c r="BL19" s="297">
        <f t="shared" si="2"/>
        <v>0</v>
      </c>
      <c r="BM19" s="297">
        <f t="shared" si="2"/>
        <v>0</v>
      </c>
      <c r="BN19" s="297">
        <f t="shared" si="2"/>
        <v>0</v>
      </c>
      <c r="BO19" s="297">
        <f t="shared" si="2"/>
        <v>0</v>
      </c>
      <c r="BP19" s="297">
        <f t="shared" ref="BP19:CH19" si="3">SUM(BP5:BP18)</f>
        <v>0</v>
      </c>
      <c r="BQ19" s="297">
        <f t="shared" si="3"/>
        <v>0</v>
      </c>
      <c r="BR19" s="297">
        <f t="shared" si="3"/>
        <v>0</v>
      </c>
      <c r="BS19" s="297">
        <f t="shared" si="3"/>
        <v>0</v>
      </c>
      <c r="BT19" s="297">
        <f t="shared" si="3"/>
        <v>0</v>
      </c>
      <c r="BU19" s="297">
        <f t="shared" si="3"/>
        <v>0</v>
      </c>
      <c r="BV19" s="297">
        <f t="shared" si="3"/>
        <v>0</v>
      </c>
      <c r="BW19" s="297">
        <f t="shared" si="3"/>
        <v>0</v>
      </c>
      <c r="BX19" s="297">
        <f t="shared" si="3"/>
        <v>0</v>
      </c>
      <c r="BY19" s="297">
        <f t="shared" si="3"/>
        <v>0</v>
      </c>
      <c r="BZ19" s="297">
        <f t="shared" si="3"/>
        <v>0</v>
      </c>
      <c r="CA19" s="297">
        <f t="shared" si="3"/>
        <v>0</v>
      </c>
      <c r="CB19" s="297">
        <f t="shared" si="3"/>
        <v>0</v>
      </c>
      <c r="CC19" s="297">
        <f t="shared" si="3"/>
        <v>0</v>
      </c>
      <c r="CD19" s="297">
        <f t="shared" si="3"/>
        <v>0</v>
      </c>
      <c r="CE19" s="297">
        <f t="shared" si="3"/>
        <v>0</v>
      </c>
      <c r="CF19" s="297">
        <f t="shared" si="3"/>
        <v>0</v>
      </c>
      <c r="CG19" s="297">
        <f t="shared" si="3"/>
        <v>0</v>
      </c>
      <c r="CH19" s="298">
        <f t="shared" si="3"/>
        <v>0</v>
      </c>
    </row>
    <row r="20" spans="1:86" s="49" customFormat="1" x14ac:dyDescent="0.3">
      <c r="A20" s="329"/>
      <c r="B20" s="330"/>
      <c r="C20" s="9"/>
      <c r="D20" s="330"/>
      <c r="E20" s="9"/>
      <c r="F20" s="330"/>
      <c r="G20" s="330"/>
      <c r="H20" s="9"/>
      <c r="I20" s="330"/>
      <c r="J20" s="330"/>
      <c r="K20" s="9"/>
      <c r="L20" s="330"/>
      <c r="M20" s="330"/>
      <c r="N20" s="9"/>
      <c r="O20" s="330"/>
      <c r="P20" s="330"/>
      <c r="Q20" s="9"/>
      <c r="R20" s="330"/>
      <c r="S20" s="330"/>
      <c r="T20" s="9"/>
      <c r="U20" s="330"/>
      <c r="V20" s="330"/>
      <c r="W20" s="9"/>
      <c r="X20" s="330"/>
      <c r="Y20" s="330"/>
      <c r="Z20" s="9"/>
      <c r="AA20" s="330"/>
      <c r="AB20" s="330"/>
      <c r="AC20" s="9"/>
      <c r="AD20" s="330"/>
      <c r="AE20" s="330"/>
      <c r="AF20" s="9"/>
      <c r="AG20" s="330"/>
      <c r="AH20" s="330"/>
      <c r="AI20" s="9"/>
      <c r="AJ20" s="330"/>
      <c r="AK20" s="330"/>
      <c r="AL20" s="9"/>
      <c r="AM20" s="330"/>
      <c r="AN20" s="330"/>
      <c r="AO20" s="9"/>
      <c r="AP20" s="330"/>
      <c r="AQ20" s="330"/>
      <c r="AR20" s="9"/>
      <c r="AS20" s="330"/>
      <c r="AT20" s="330"/>
      <c r="AU20" s="9"/>
      <c r="AV20" s="330"/>
      <c r="AW20" s="330"/>
      <c r="AX20" s="9"/>
      <c r="AY20" s="330"/>
      <c r="AZ20" s="330"/>
      <c r="BA20" s="9"/>
      <c r="BB20" s="330"/>
      <c r="BC20" s="330"/>
      <c r="BD20" s="9"/>
      <c r="BE20" s="330"/>
      <c r="BF20" s="330"/>
      <c r="BG20" s="9"/>
      <c r="BH20" s="330"/>
      <c r="BI20" s="330"/>
      <c r="BJ20" s="9"/>
      <c r="BK20" s="330"/>
      <c r="BL20" s="330"/>
      <c r="BM20" s="9"/>
      <c r="BN20" s="330"/>
      <c r="BO20" s="330"/>
      <c r="BP20" s="9"/>
      <c r="BQ20" s="330"/>
      <c r="BR20" s="330"/>
      <c r="BS20" s="9"/>
      <c r="BT20" s="330"/>
      <c r="BU20" s="330"/>
      <c r="BV20" s="9"/>
      <c r="BW20" s="330"/>
      <c r="BX20" s="330"/>
      <c r="BY20" s="9"/>
      <c r="BZ20" s="330"/>
      <c r="CA20" s="330"/>
      <c r="CB20" s="9"/>
      <c r="CC20" s="330"/>
      <c r="CD20" s="330"/>
      <c r="CE20" s="9"/>
      <c r="CF20" s="330"/>
      <c r="CG20" s="330"/>
      <c r="CH20" s="9"/>
    </row>
    <row r="21" spans="1:86" s="49" customFormat="1" ht="15" thickBot="1" x14ac:dyDescent="0.35"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</row>
    <row r="22" spans="1:86" ht="15.6" x14ac:dyDescent="0.3">
      <c r="A22" s="544" t="s">
        <v>126</v>
      </c>
      <c r="B22" s="18" t="str">
        <f t="shared" ref="B22" si="4">B4</f>
        <v>End Use</v>
      </c>
      <c r="C22" s="292">
        <f>'LI 3M - LGS'!C22</f>
        <v>43831</v>
      </c>
      <c r="D22" s="292">
        <f>'LI 3M - LGS'!D22</f>
        <v>43862</v>
      </c>
      <c r="E22" s="292">
        <f>'LI 3M - LGS'!E22</f>
        <v>43891</v>
      </c>
      <c r="F22" s="292">
        <f>'LI 3M - LGS'!F22</f>
        <v>43922</v>
      </c>
      <c r="G22" s="292">
        <f>'LI 3M - LGS'!G22</f>
        <v>43952</v>
      </c>
      <c r="H22" s="292">
        <f>'LI 3M - LGS'!H22</f>
        <v>43983</v>
      </c>
      <c r="I22" s="292">
        <f>'LI 3M - LGS'!I22</f>
        <v>44013</v>
      </c>
      <c r="J22" s="292">
        <f>'LI 3M - LGS'!J22</f>
        <v>44044</v>
      </c>
      <c r="K22" s="292">
        <f>'LI 3M - LGS'!K22</f>
        <v>44075</v>
      </c>
      <c r="L22" s="292">
        <f>'LI 3M - LGS'!L22</f>
        <v>44105</v>
      </c>
      <c r="M22" s="292">
        <f>'LI 3M - LGS'!M22</f>
        <v>44136</v>
      </c>
      <c r="N22" s="292">
        <f>'LI 3M - LGS'!N22</f>
        <v>44166</v>
      </c>
      <c r="O22" s="292">
        <f>'LI 3M - LGS'!O22</f>
        <v>44197</v>
      </c>
      <c r="P22" s="292">
        <f>'LI 3M - LGS'!P22</f>
        <v>44228</v>
      </c>
      <c r="Q22" s="292">
        <f>'LI 3M - LGS'!Q22</f>
        <v>44256</v>
      </c>
      <c r="R22" s="292">
        <f>'LI 3M - LGS'!R22</f>
        <v>44287</v>
      </c>
      <c r="S22" s="292">
        <f>'LI 3M - LGS'!S22</f>
        <v>44317</v>
      </c>
      <c r="T22" s="292">
        <f>'LI 3M - LGS'!T22</f>
        <v>44348</v>
      </c>
      <c r="U22" s="292">
        <f>'LI 3M - LGS'!U22</f>
        <v>44378</v>
      </c>
      <c r="V22" s="292">
        <f>'LI 3M - LGS'!V22</f>
        <v>44409</v>
      </c>
      <c r="W22" s="292">
        <f>'LI 3M - LGS'!W22</f>
        <v>44440</v>
      </c>
      <c r="X22" s="292">
        <f>'LI 3M - LGS'!X22</f>
        <v>44470</v>
      </c>
      <c r="Y22" s="292">
        <f>'LI 3M - LGS'!Y22</f>
        <v>44501</v>
      </c>
      <c r="Z22" s="292">
        <f>'LI 3M - LGS'!Z22</f>
        <v>44531</v>
      </c>
      <c r="AA22" s="292">
        <f>'LI 3M - LGS'!AA22</f>
        <v>44562</v>
      </c>
      <c r="AB22" s="292">
        <f>'LI 3M - LGS'!AB22</f>
        <v>44593</v>
      </c>
      <c r="AC22" s="292">
        <f>'LI 3M - LGS'!AC22</f>
        <v>44621</v>
      </c>
      <c r="AD22" s="292">
        <f>'LI 3M - LGS'!AD22</f>
        <v>44652</v>
      </c>
      <c r="AE22" s="292">
        <f>'LI 3M - LGS'!AE22</f>
        <v>44682</v>
      </c>
      <c r="AF22" s="292">
        <f>'LI 3M - LGS'!AF22</f>
        <v>44713</v>
      </c>
      <c r="AG22" s="292">
        <f>'LI 3M - LGS'!AG22</f>
        <v>44743</v>
      </c>
      <c r="AH22" s="292">
        <f>'LI 3M - LGS'!AH22</f>
        <v>44774</v>
      </c>
      <c r="AI22" s="292">
        <f>'LI 3M - LGS'!AI22</f>
        <v>44805</v>
      </c>
      <c r="AJ22" s="292">
        <f>'LI 3M - LGS'!AJ22</f>
        <v>44835</v>
      </c>
      <c r="AK22" s="292">
        <f>'LI 3M - LGS'!AK22</f>
        <v>44866</v>
      </c>
      <c r="AL22" s="292">
        <f>'LI 3M - LGS'!AL22</f>
        <v>44896</v>
      </c>
      <c r="AM22" s="292">
        <f>'LI 3M - LGS'!AM22</f>
        <v>44927</v>
      </c>
      <c r="AN22" s="292">
        <f>'LI 3M - LGS'!AN22</f>
        <v>44958</v>
      </c>
      <c r="AO22" s="292">
        <f>'LI 3M - LGS'!AO22</f>
        <v>44986</v>
      </c>
      <c r="AP22" s="292">
        <f>'LI 3M - LGS'!AP22</f>
        <v>45017</v>
      </c>
      <c r="AQ22" s="292">
        <f>'LI 3M - LGS'!AQ22</f>
        <v>45047</v>
      </c>
      <c r="AR22" s="292">
        <f>'LI 3M - LGS'!AR22</f>
        <v>45078</v>
      </c>
      <c r="AS22" s="292">
        <f>'LI 3M - LGS'!AS22</f>
        <v>45108</v>
      </c>
      <c r="AT22" s="292">
        <f>'LI 3M - LGS'!AT22</f>
        <v>45139</v>
      </c>
      <c r="AU22" s="292">
        <f>'LI 3M - LGS'!AU22</f>
        <v>45170</v>
      </c>
      <c r="AV22" s="292">
        <f>'LI 3M - LGS'!AV22</f>
        <v>45200</v>
      </c>
      <c r="AW22" s="292">
        <f>'LI 3M - LGS'!AW22</f>
        <v>45231</v>
      </c>
      <c r="AX22" s="292">
        <f>'LI 3M - LGS'!AX22</f>
        <v>45261</v>
      </c>
      <c r="AY22" s="292">
        <f>'LI 3M - LGS'!AY22</f>
        <v>45292</v>
      </c>
      <c r="AZ22" s="292">
        <f>'LI 3M - LGS'!AZ22</f>
        <v>45323</v>
      </c>
      <c r="BA22" s="292">
        <f>'LI 3M - LGS'!BA22</f>
        <v>45352</v>
      </c>
      <c r="BB22" s="292">
        <f>'LI 3M - LGS'!BB22</f>
        <v>45383</v>
      </c>
      <c r="BC22" s="292">
        <f>'LI 3M - LGS'!BC22</f>
        <v>45413</v>
      </c>
      <c r="BD22" s="292">
        <f>'LI 3M - LGS'!BD22</f>
        <v>45444</v>
      </c>
      <c r="BE22" s="292">
        <f>'LI 3M - LGS'!BE22</f>
        <v>45474</v>
      </c>
      <c r="BF22" s="292">
        <f>'LI 3M - LGS'!BF22</f>
        <v>45505</v>
      </c>
      <c r="BG22" s="292">
        <f>'LI 3M - LGS'!BG22</f>
        <v>45536</v>
      </c>
      <c r="BH22" s="292">
        <f>'LI 3M - LGS'!BH22</f>
        <v>45566</v>
      </c>
      <c r="BI22" s="292">
        <f>'LI 3M - LGS'!BI22</f>
        <v>45597</v>
      </c>
      <c r="BJ22" s="292">
        <f>'LI 3M - LGS'!BJ22</f>
        <v>45627</v>
      </c>
      <c r="BK22" s="292">
        <f>'LI 3M - LGS'!BK22</f>
        <v>45658</v>
      </c>
      <c r="BL22" s="292">
        <f>'LI 3M - LGS'!BL22</f>
        <v>45689</v>
      </c>
      <c r="BM22" s="292">
        <f>'LI 3M - LGS'!BM22</f>
        <v>45717</v>
      </c>
      <c r="BN22" s="292">
        <f>'LI 3M - LGS'!BN22</f>
        <v>45748</v>
      </c>
      <c r="BO22" s="292">
        <f>'LI 3M - LGS'!BO22</f>
        <v>45778</v>
      </c>
      <c r="BP22" s="292">
        <f>'LI 3M - LGS'!BP22</f>
        <v>45809</v>
      </c>
      <c r="BQ22" s="292">
        <f>'LI 3M - LGS'!BQ22</f>
        <v>45839</v>
      </c>
      <c r="BR22" s="292">
        <f>'LI 3M - LGS'!BR22</f>
        <v>45870</v>
      </c>
      <c r="BS22" s="292">
        <f>'LI 3M - LGS'!BS22</f>
        <v>45901</v>
      </c>
      <c r="BT22" s="292">
        <f>'LI 3M - LGS'!BT22</f>
        <v>45931</v>
      </c>
      <c r="BU22" s="292">
        <f>'LI 3M - LGS'!BU22</f>
        <v>45962</v>
      </c>
      <c r="BV22" s="292">
        <f>'LI 3M - LGS'!BV22</f>
        <v>45992</v>
      </c>
      <c r="BW22" s="292">
        <f>'LI 3M - LGS'!BW22</f>
        <v>46023</v>
      </c>
      <c r="BX22" s="292">
        <f>'LI 3M - LGS'!BX22</f>
        <v>46054</v>
      </c>
      <c r="BY22" s="292">
        <f>'LI 3M - LGS'!BY22</f>
        <v>46082</v>
      </c>
      <c r="BZ22" s="292">
        <f>'LI 3M - LGS'!BZ22</f>
        <v>46113</v>
      </c>
      <c r="CA22" s="292">
        <f>'LI 3M - LGS'!CA22</f>
        <v>46143</v>
      </c>
      <c r="CB22" s="292">
        <f>'LI 3M - LGS'!CB22</f>
        <v>46174</v>
      </c>
      <c r="CC22" s="292">
        <f>'LI 3M - LGS'!CC22</f>
        <v>46204</v>
      </c>
      <c r="CD22" s="292">
        <f>'LI 3M - LGS'!CD22</f>
        <v>46235</v>
      </c>
      <c r="CE22" s="292">
        <f>'LI 3M - LGS'!CE22</f>
        <v>46266</v>
      </c>
      <c r="CF22" s="292">
        <f>'LI 3M - LGS'!CF22</f>
        <v>46296</v>
      </c>
      <c r="CG22" s="292">
        <f>'LI 3M - LGS'!CG22</f>
        <v>46327</v>
      </c>
      <c r="CH22" s="293">
        <f>'LI 3M - LGS'!CH22</f>
        <v>46357</v>
      </c>
    </row>
    <row r="23" spans="1:86" ht="15" customHeight="1" x14ac:dyDescent="0.3">
      <c r="A23" s="545"/>
      <c r="B23" s="11" t="str">
        <f t="shared" ref="B23:C37" si="5">B5</f>
        <v>Air Comp</v>
      </c>
      <c r="C23" s="3">
        <f>C5</f>
        <v>0</v>
      </c>
      <c r="D23" s="3">
        <f>IF(SUM($C$19:$N$19)=0,0,C23+D5)</f>
        <v>0</v>
      </c>
      <c r="E23" s="3">
        <f t="shared" ref="E23:BP23" si="6">IF(SUM($C$19:$N$19)=0,0,D23+E5)</f>
        <v>0</v>
      </c>
      <c r="F23" s="3">
        <f t="shared" si="6"/>
        <v>0</v>
      </c>
      <c r="G23" s="3">
        <f t="shared" si="6"/>
        <v>0</v>
      </c>
      <c r="H23" s="3">
        <f t="shared" si="6"/>
        <v>0</v>
      </c>
      <c r="I23" s="3">
        <f t="shared" si="6"/>
        <v>0</v>
      </c>
      <c r="J23" s="3">
        <f t="shared" si="6"/>
        <v>0</v>
      </c>
      <c r="K23" s="3">
        <f t="shared" si="6"/>
        <v>0</v>
      </c>
      <c r="L23" s="3">
        <f t="shared" si="6"/>
        <v>0</v>
      </c>
      <c r="M23" s="3">
        <f t="shared" si="6"/>
        <v>0</v>
      </c>
      <c r="N23" s="3">
        <f t="shared" si="6"/>
        <v>0</v>
      </c>
      <c r="O23" s="3">
        <f t="shared" si="6"/>
        <v>0</v>
      </c>
      <c r="P23" s="3">
        <f t="shared" si="6"/>
        <v>0</v>
      </c>
      <c r="Q23" s="3">
        <f t="shared" si="6"/>
        <v>0</v>
      </c>
      <c r="R23" s="3">
        <f t="shared" si="6"/>
        <v>0</v>
      </c>
      <c r="S23" s="3">
        <f t="shared" si="6"/>
        <v>0</v>
      </c>
      <c r="T23" s="3">
        <f t="shared" si="6"/>
        <v>0</v>
      </c>
      <c r="U23" s="3">
        <f t="shared" si="6"/>
        <v>0</v>
      </c>
      <c r="V23" s="3">
        <f t="shared" si="6"/>
        <v>0</v>
      </c>
      <c r="W23" s="3">
        <f t="shared" si="6"/>
        <v>0</v>
      </c>
      <c r="X23" s="3">
        <f t="shared" si="6"/>
        <v>0</v>
      </c>
      <c r="Y23" s="3">
        <f t="shared" si="6"/>
        <v>0</v>
      </c>
      <c r="Z23" s="3">
        <f t="shared" si="6"/>
        <v>0</v>
      </c>
      <c r="AA23" s="3">
        <f t="shared" si="6"/>
        <v>0</v>
      </c>
      <c r="AB23" s="3">
        <f t="shared" si="6"/>
        <v>0</v>
      </c>
      <c r="AC23" s="3">
        <f t="shared" si="6"/>
        <v>0</v>
      </c>
      <c r="AD23" s="3">
        <f t="shared" si="6"/>
        <v>0</v>
      </c>
      <c r="AE23" s="3">
        <f t="shared" si="6"/>
        <v>0</v>
      </c>
      <c r="AF23" s="3">
        <f t="shared" si="6"/>
        <v>0</v>
      </c>
      <c r="AG23" s="3">
        <f t="shared" si="6"/>
        <v>0</v>
      </c>
      <c r="AH23" s="3">
        <f t="shared" si="6"/>
        <v>0</v>
      </c>
      <c r="AI23" s="3">
        <f t="shared" si="6"/>
        <v>0</v>
      </c>
      <c r="AJ23" s="3">
        <f t="shared" si="6"/>
        <v>0</v>
      </c>
      <c r="AK23" s="3">
        <f t="shared" si="6"/>
        <v>0</v>
      </c>
      <c r="AL23" s="3">
        <f t="shared" si="6"/>
        <v>0</v>
      </c>
      <c r="AM23" s="3">
        <f t="shared" si="6"/>
        <v>0</v>
      </c>
      <c r="AN23" s="3">
        <f t="shared" si="6"/>
        <v>0</v>
      </c>
      <c r="AO23" s="3">
        <f t="shared" si="6"/>
        <v>0</v>
      </c>
      <c r="AP23" s="3">
        <f t="shared" si="6"/>
        <v>0</v>
      </c>
      <c r="AQ23" s="3">
        <f t="shared" si="6"/>
        <v>0</v>
      </c>
      <c r="AR23" s="3">
        <f t="shared" si="6"/>
        <v>0</v>
      </c>
      <c r="AS23" s="3">
        <f t="shared" si="6"/>
        <v>0</v>
      </c>
      <c r="AT23" s="3">
        <f t="shared" si="6"/>
        <v>0</v>
      </c>
      <c r="AU23" s="3">
        <f t="shared" si="6"/>
        <v>0</v>
      </c>
      <c r="AV23" s="3">
        <f t="shared" si="6"/>
        <v>0</v>
      </c>
      <c r="AW23" s="3">
        <f t="shared" si="6"/>
        <v>0</v>
      </c>
      <c r="AX23" s="3">
        <f t="shared" si="6"/>
        <v>0</v>
      </c>
      <c r="AY23" s="3">
        <f t="shared" si="6"/>
        <v>0</v>
      </c>
      <c r="AZ23" s="3">
        <f t="shared" si="6"/>
        <v>0</v>
      </c>
      <c r="BA23" s="3">
        <f t="shared" si="6"/>
        <v>0</v>
      </c>
      <c r="BB23" s="3">
        <f t="shared" si="6"/>
        <v>0</v>
      </c>
      <c r="BC23" s="3">
        <f t="shared" si="6"/>
        <v>0</v>
      </c>
      <c r="BD23" s="3">
        <f t="shared" si="6"/>
        <v>0</v>
      </c>
      <c r="BE23" s="3">
        <f t="shared" si="6"/>
        <v>0</v>
      </c>
      <c r="BF23" s="3">
        <f t="shared" si="6"/>
        <v>0</v>
      </c>
      <c r="BG23" s="3">
        <f t="shared" si="6"/>
        <v>0</v>
      </c>
      <c r="BH23" s="3">
        <f t="shared" si="6"/>
        <v>0</v>
      </c>
      <c r="BI23" s="3">
        <f t="shared" si="6"/>
        <v>0</v>
      </c>
      <c r="BJ23" s="3">
        <f t="shared" si="6"/>
        <v>0</v>
      </c>
      <c r="BK23" s="3">
        <f t="shared" si="6"/>
        <v>0</v>
      </c>
      <c r="BL23" s="3">
        <f t="shared" si="6"/>
        <v>0</v>
      </c>
      <c r="BM23" s="3">
        <f t="shared" si="6"/>
        <v>0</v>
      </c>
      <c r="BN23" s="3">
        <f t="shared" si="6"/>
        <v>0</v>
      </c>
      <c r="BO23" s="3">
        <f t="shared" si="6"/>
        <v>0</v>
      </c>
      <c r="BP23" s="3">
        <f t="shared" si="6"/>
        <v>0</v>
      </c>
      <c r="BQ23" s="3">
        <f t="shared" ref="BQ23:CH23" si="7">IF(SUM($C$19:$N$19)=0,0,BP23+BQ5)</f>
        <v>0</v>
      </c>
      <c r="BR23" s="3">
        <f t="shared" si="7"/>
        <v>0</v>
      </c>
      <c r="BS23" s="3">
        <f t="shared" si="7"/>
        <v>0</v>
      </c>
      <c r="BT23" s="3">
        <f t="shared" si="7"/>
        <v>0</v>
      </c>
      <c r="BU23" s="3">
        <f t="shared" si="7"/>
        <v>0</v>
      </c>
      <c r="BV23" s="3">
        <f t="shared" si="7"/>
        <v>0</v>
      </c>
      <c r="BW23" s="3">
        <f t="shared" si="7"/>
        <v>0</v>
      </c>
      <c r="BX23" s="3">
        <f t="shared" si="7"/>
        <v>0</v>
      </c>
      <c r="BY23" s="3">
        <f t="shared" si="7"/>
        <v>0</v>
      </c>
      <c r="BZ23" s="3">
        <f t="shared" si="7"/>
        <v>0</v>
      </c>
      <c r="CA23" s="3">
        <f t="shared" si="7"/>
        <v>0</v>
      </c>
      <c r="CB23" s="3">
        <f t="shared" si="7"/>
        <v>0</v>
      </c>
      <c r="CC23" s="3">
        <f t="shared" si="7"/>
        <v>0</v>
      </c>
      <c r="CD23" s="3">
        <f t="shared" si="7"/>
        <v>0</v>
      </c>
      <c r="CE23" s="3">
        <f t="shared" si="7"/>
        <v>0</v>
      </c>
      <c r="CF23" s="3">
        <f t="shared" si="7"/>
        <v>0</v>
      </c>
      <c r="CG23" s="3">
        <f t="shared" si="7"/>
        <v>0</v>
      </c>
      <c r="CH23" s="12">
        <f t="shared" si="7"/>
        <v>0</v>
      </c>
    </row>
    <row r="24" spans="1:86" x14ac:dyDescent="0.3">
      <c r="A24" s="545"/>
      <c r="B24" s="13" t="str">
        <f t="shared" si="5"/>
        <v>Building Shell</v>
      </c>
      <c r="C24" s="3">
        <f t="shared" si="5"/>
        <v>0</v>
      </c>
      <c r="D24" s="3">
        <f t="shared" ref="D24:BO24" si="8">IF(SUM($C$19:$N$19)=0,0,C24+D6)</f>
        <v>0</v>
      </c>
      <c r="E24" s="3">
        <f t="shared" si="8"/>
        <v>0</v>
      </c>
      <c r="F24" s="3">
        <f t="shared" si="8"/>
        <v>0</v>
      </c>
      <c r="G24" s="3">
        <f t="shared" si="8"/>
        <v>0</v>
      </c>
      <c r="H24" s="3">
        <f t="shared" si="8"/>
        <v>0</v>
      </c>
      <c r="I24" s="3">
        <f t="shared" si="8"/>
        <v>0</v>
      </c>
      <c r="J24" s="3">
        <f t="shared" si="8"/>
        <v>0</v>
      </c>
      <c r="K24" s="3">
        <f t="shared" si="8"/>
        <v>0</v>
      </c>
      <c r="L24" s="3">
        <f t="shared" si="8"/>
        <v>0</v>
      </c>
      <c r="M24" s="3">
        <f t="shared" si="8"/>
        <v>0</v>
      </c>
      <c r="N24" s="3">
        <f t="shared" si="8"/>
        <v>0</v>
      </c>
      <c r="O24" s="3">
        <f t="shared" si="8"/>
        <v>0</v>
      </c>
      <c r="P24" s="3">
        <f t="shared" si="8"/>
        <v>0</v>
      </c>
      <c r="Q24" s="3">
        <f t="shared" si="8"/>
        <v>0</v>
      </c>
      <c r="R24" s="3">
        <f t="shared" si="8"/>
        <v>0</v>
      </c>
      <c r="S24" s="3">
        <f t="shared" si="8"/>
        <v>0</v>
      </c>
      <c r="T24" s="3">
        <f t="shared" si="8"/>
        <v>0</v>
      </c>
      <c r="U24" s="3">
        <f t="shared" si="8"/>
        <v>0</v>
      </c>
      <c r="V24" s="3">
        <f t="shared" si="8"/>
        <v>0</v>
      </c>
      <c r="W24" s="3">
        <f t="shared" si="8"/>
        <v>0</v>
      </c>
      <c r="X24" s="3">
        <f t="shared" si="8"/>
        <v>0</v>
      </c>
      <c r="Y24" s="3">
        <f t="shared" si="8"/>
        <v>0</v>
      </c>
      <c r="Z24" s="3">
        <f t="shared" si="8"/>
        <v>0</v>
      </c>
      <c r="AA24" s="3">
        <f t="shared" si="8"/>
        <v>0</v>
      </c>
      <c r="AB24" s="3">
        <f t="shared" si="8"/>
        <v>0</v>
      </c>
      <c r="AC24" s="3">
        <f t="shared" si="8"/>
        <v>0</v>
      </c>
      <c r="AD24" s="3">
        <f t="shared" si="8"/>
        <v>0</v>
      </c>
      <c r="AE24" s="3">
        <f t="shared" si="8"/>
        <v>0</v>
      </c>
      <c r="AF24" s="3">
        <f t="shared" si="8"/>
        <v>0</v>
      </c>
      <c r="AG24" s="3">
        <f t="shared" si="8"/>
        <v>0</v>
      </c>
      <c r="AH24" s="3">
        <f t="shared" si="8"/>
        <v>0</v>
      </c>
      <c r="AI24" s="3">
        <f t="shared" si="8"/>
        <v>0</v>
      </c>
      <c r="AJ24" s="3">
        <f t="shared" si="8"/>
        <v>0</v>
      </c>
      <c r="AK24" s="3">
        <f t="shared" si="8"/>
        <v>0</v>
      </c>
      <c r="AL24" s="3">
        <f t="shared" si="8"/>
        <v>0</v>
      </c>
      <c r="AM24" s="3">
        <f t="shared" si="8"/>
        <v>0</v>
      </c>
      <c r="AN24" s="3">
        <f t="shared" si="8"/>
        <v>0</v>
      </c>
      <c r="AO24" s="3">
        <f t="shared" si="8"/>
        <v>0</v>
      </c>
      <c r="AP24" s="3">
        <f t="shared" si="8"/>
        <v>0</v>
      </c>
      <c r="AQ24" s="3">
        <f t="shared" si="8"/>
        <v>0</v>
      </c>
      <c r="AR24" s="3">
        <f t="shared" si="8"/>
        <v>0</v>
      </c>
      <c r="AS24" s="3">
        <f t="shared" si="8"/>
        <v>0</v>
      </c>
      <c r="AT24" s="3">
        <f t="shared" si="8"/>
        <v>0</v>
      </c>
      <c r="AU24" s="3">
        <f t="shared" si="8"/>
        <v>0</v>
      </c>
      <c r="AV24" s="3">
        <f t="shared" si="8"/>
        <v>0</v>
      </c>
      <c r="AW24" s="3">
        <f t="shared" si="8"/>
        <v>0</v>
      </c>
      <c r="AX24" s="3">
        <f t="shared" si="8"/>
        <v>0</v>
      </c>
      <c r="AY24" s="3">
        <f t="shared" si="8"/>
        <v>0</v>
      </c>
      <c r="AZ24" s="3">
        <f t="shared" si="8"/>
        <v>0</v>
      </c>
      <c r="BA24" s="3">
        <f t="shared" si="8"/>
        <v>0</v>
      </c>
      <c r="BB24" s="3">
        <f t="shared" si="8"/>
        <v>0</v>
      </c>
      <c r="BC24" s="3">
        <f t="shared" si="8"/>
        <v>0</v>
      </c>
      <c r="BD24" s="3">
        <f t="shared" si="8"/>
        <v>0</v>
      </c>
      <c r="BE24" s="3">
        <f t="shared" si="8"/>
        <v>0</v>
      </c>
      <c r="BF24" s="3">
        <f t="shared" si="8"/>
        <v>0</v>
      </c>
      <c r="BG24" s="3">
        <f t="shared" si="8"/>
        <v>0</v>
      </c>
      <c r="BH24" s="3">
        <f t="shared" si="8"/>
        <v>0</v>
      </c>
      <c r="BI24" s="3">
        <f t="shared" si="8"/>
        <v>0</v>
      </c>
      <c r="BJ24" s="3">
        <f t="shared" si="8"/>
        <v>0</v>
      </c>
      <c r="BK24" s="3">
        <f t="shared" si="8"/>
        <v>0</v>
      </c>
      <c r="BL24" s="3">
        <f t="shared" si="8"/>
        <v>0</v>
      </c>
      <c r="BM24" s="3">
        <f t="shared" si="8"/>
        <v>0</v>
      </c>
      <c r="BN24" s="3">
        <f t="shared" si="8"/>
        <v>0</v>
      </c>
      <c r="BO24" s="3">
        <f t="shared" si="8"/>
        <v>0</v>
      </c>
      <c r="BP24" s="3">
        <f t="shared" ref="BP24:CH24" si="9">IF(SUM($C$19:$N$19)=0,0,BO24+BP6)</f>
        <v>0</v>
      </c>
      <c r="BQ24" s="3">
        <f t="shared" si="9"/>
        <v>0</v>
      </c>
      <c r="BR24" s="3">
        <f t="shared" si="9"/>
        <v>0</v>
      </c>
      <c r="BS24" s="3">
        <f t="shared" si="9"/>
        <v>0</v>
      </c>
      <c r="BT24" s="3">
        <f t="shared" si="9"/>
        <v>0</v>
      </c>
      <c r="BU24" s="3">
        <f t="shared" si="9"/>
        <v>0</v>
      </c>
      <c r="BV24" s="3">
        <f t="shared" si="9"/>
        <v>0</v>
      </c>
      <c r="BW24" s="3">
        <f t="shared" si="9"/>
        <v>0</v>
      </c>
      <c r="BX24" s="3">
        <f t="shared" si="9"/>
        <v>0</v>
      </c>
      <c r="BY24" s="3">
        <f t="shared" si="9"/>
        <v>0</v>
      </c>
      <c r="BZ24" s="3">
        <f t="shared" si="9"/>
        <v>0</v>
      </c>
      <c r="CA24" s="3">
        <f t="shared" si="9"/>
        <v>0</v>
      </c>
      <c r="CB24" s="3">
        <f t="shared" si="9"/>
        <v>0</v>
      </c>
      <c r="CC24" s="3">
        <f t="shared" si="9"/>
        <v>0</v>
      </c>
      <c r="CD24" s="3">
        <f t="shared" si="9"/>
        <v>0</v>
      </c>
      <c r="CE24" s="3">
        <f t="shared" si="9"/>
        <v>0</v>
      </c>
      <c r="CF24" s="3">
        <f t="shared" si="9"/>
        <v>0</v>
      </c>
      <c r="CG24" s="3">
        <f t="shared" si="9"/>
        <v>0</v>
      </c>
      <c r="CH24" s="12">
        <f t="shared" si="9"/>
        <v>0</v>
      </c>
    </row>
    <row r="25" spans="1:86" x14ac:dyDescent="0.3">
      <c r="A25" s="545"/>
      <c r="B25" s="11" t="str">
        <f t="shared" si="5"/>
        <v>Cooking</v>
      </c>
      <c r="C25" s="3">
        <f t="shared" si="5"/>
        <v>0</v>
      </c>
      <c r="D25" s="3">
        <f t="shared" ref="D25:BO25" si="10">IF(SUM($C$19:$N$19)=0,0,C25+D7)</f>
        <v>0</v>
      </c>
      <c r="E25" s="3">
        <f t="shared" si="10"/>
        <v>0</v>
      </c>
      <c r="F25" s="3">
        <f t="shared" si="10"/>
        <v>0</v>
      </c>
      <c r="G25" s="3">
        <f t="shared" si="10"/>
        <v>0</v>
      </c>
      <c r="H25" s="3">
        <f t="shared" si="10"/>
        <v>0</v>
      </c>
      <c r="I25" s="3">
        <f t="shared" si="10"/>
        <v>0</v>
      </c>
      <c r="J25" s="3">
        <f t="shared" si="10"/>
        <v>0</v>
      </c>
      <c r="K25" s="3">
        <f t="shared" si="10"/>
        <v>0</v>
      </c>
      <c r="L25" s="3">
        <f t="shared" si="10"/>
        <v>0</v>
      </c>
      <c r="M25" s="3">
        <f t="shared" si="10"/>
        <v>0</v>
      </c>
      <c r="N25" s="3">
        <f t="shared" si="10"/>
        <v>0</v>
      </c>
      <c r="O25" s="3">
        <f t="shared" si="10"/>
        <v>0</v>
      </c>
      <c r="P25" s="3">
        <f t="shared" si="10"/>
        <v>0</v>
      </c>
      <c r="Q25" s="3">
        <f t="shared" si="10"/>
        <v>0</v>
      </c>
      <c r="R25" s="3">
        <f t="shared" si="10"/>
        <v>0</v>
      </c>
      <c r="S25" s="3">
        <f t="shared" si="10"/>
        <v>0</v>
      </c>
      <c r="T25" s="3">
        <f t="shared" si="10"/>
        <v>0</v>
      </c>
      <c r="U25" s="3">
        <f t="shared" si="10"/>
        <v>0</v>
      </c>
      <c r="V25" s="3">
        <f t="shared" si="10"/>
        <v>0</v>
      </c>
      <c r="W25" s="3">
        <f t="shared" si="10"/>
        <v>0</v>
      </c>
      <c r="X25" s="3">
        <f t="shared" si="10"/>
        <v>0</v>
      </c>
      <c r="Y25" s="3">
        <f t="shared" si="10"/>
        <v>0</v>
      </c>
      <c r="Z25" s="3">
        <f t="shared" si="10"/>
        <v>0</v>
      </c>
      <c r="AA25" s="3">
        <f t="shared" si="10"/>
        <v>0</v>
      </c>
      <c r="AB25" s="3">
        <f t="shared" si="10"/>
        <v>0</v>
      </c>
      <c r="AC25" s="3">
        <f t="shared" si="10"/>
        <v>0</v>
      </c>
      <c r="AD25" s="3">
        <f t="shared" si="10"/>
        <v>0</v>
      </c>
      <c r="AE25" s="3">
        <f t="shared" si="10"/>
        <v>0</v>
      </c>
      <c r="AF25" s="3">
        <f t="shared" si="10"/>
        <v>0</v>
      </c>
      <c r="AG25" s="3">
        <f t="shared" si="10"/>
        <v>0</v>
      </c>
      <c r="AH25" s="3">
        <f t="shared" si="10"/>
        <v>0</v>
      </c>
      <c r="AI25" s="3">
        <f t="shared" si="10"/>
        <v>0</v>
      </c>
      <c r="AJ25" s="3">
        <f t="shared" si="10"/>
        <v>0</v>
      </c>
      <c r="AK25" s="3">
        <f t="shared" si="10"/>
        <v>0</v>
      </c>
      <c r="AL25" s="3">
        <f t="shared" si="10"/>
        <v>0</v>
      </c>
      <c r="AM25" s="3">
        <f t="shared" si="10"/>
        <v>0</v>
      </c>
      <c r="AN25" s="3">
        <f t="shared" si="10"/>
        <v>0</v>
      </c>
      <c r="AO25" s="3">
        <f t="shared" si="10"/>
        <v>0</v>
      </c>
      <c r="AP25" s="3">
        <f t="shared" si="10"/>
        <v>0</v>
      </c>
      <c r="AQ25" s="3">
        <f t="shared" si="10"/>
        <v>0</v>
      </c>
      <c r="AR25" s="3">
        <f t="shared" si="10"/>
        <v>0</v>
      </c>
      <c r="AS25" s="3">
        <f t="shared" si="10"/>
        <v>0</v>
      </c>
      <c r="AT25" s="3">
        <f t="shared" si="10"/>
        <v>0</v>
      </c>
      <c r="AU25" s="3">
        <f t="shared" si="10"/>
        <v>0</v>
      </c>
      <c r="AV25" s="3">
        <f t="shared" si="10"/>
        <v>0</v>
      </c>
      <c r="AW25" s="3">
        <f t="shared" si="10"/>
        <v>0</v>
      </c>
      <c r="AX25" s="3">
        <f t="shared" si="10"/>
        <v>0</v>
      </c>
      <c r="AY25" s="3">
        <f t="shared" si="10"/>
        <v>0</v>
      </c>
      <c r="AZ25" s="3">
        <f t="shared" si="10"/>
        <v>0</v>
      </c>
      <c r="BA25" s="3">
        <f t="shared" si="10"/>
        <v>0</v>
      </c>
      <c r="BB25" s="3">
        <f t="shared" si="10"/>
        <v>0</v>
      </c>
      <c r="BC25" s="3">
        <f t="shared" si="10"/>
        <v>0</v>
      </c>
      <c r="BD25" s="3">
        <f t="shared" si="10"/>
        <v>0</v>
      </c>
      <c r="BE25" s="3">
        <f t="shared" si="10"/>
        <v>0</v>
      </c>
      <c r="BF25" s="3">
        <f t="shared" si="10"/>
        <v>0</v>
      </c>
      <c r="BG25" s="3">
        <f t="shared" si="10"/>
        <v>0</v>
      </c>
      <c r="BH25" s="3">
        <f t="shared" si="10"/>
        <v>0</v>
      </c>
      <c r="BI25" s="3">
        <f t="shared" si="10"/>
        <v>0</v>
      </c>
      <c r="BJ25" s="3">
        <f t="shared" si="10"/>
        <v>0</v>
      </c>
      <c r="BK25" s="3">
        <f t="shared" si="10"/>
        <v>0</v>
      </c>
      <c r="BL25" s="3">
        <f t="shared" si="10"/>
        <v>0</v>
      </c>
      <c r="BM25" s="3">
        <f t="shared" si="10"/>
        <v>0</v>
      </c>
      <c r="BN25" s="3">
        <f t="shared" si="10"/>
        <v>0</v>
      </c>
      <c r="BO25" s="3">
        <f t="shared" si="10"/>
        <v>0</v>
      </c>
      <c r="BP25" s="3">
        <f t="shared" ref="BP25:CH25" si="11">IF(SUM($C$19:$N$19)=0,0,BO25+BP7)</f>
        <v>0</v>
      </c>
      <c r="BQ25" s="3">
        <f t="shared" si="11"/>
        <v>0</v>
      </c>
      <c r="BR25" s="3">
        <f t="shared" si="11"/>
        <v>0</v>
      </c>
      <c r="BS25" s="3">
        <f t="shared" si="11"/>
        <v>0</v>
      </c>
      <c r="BT25" s="3">
        <f t="shared" si="11"/>
        <v>0</v>
      </c>
      <c r="BU25" s="3">
        <f t="shared" si="11"/>
        <v>0</v>
      </c>
      <c r="BV25" s="3">
        <f t="shared" si="11"/>
        <v>0</v>
      </c>
      <c r="BW25" s="3">
        <f t="shared" si="11"/>
        <v>0</v>
      </c>
      <c r="BX25" s="3">
        <f t="shared" si="11"/>
        <v>0</v>
      </c>
      <c r="BY25" s="3">
        <f t="shared" si="11"/>
        <v>0</v>
      </c>
      <c r="BZ25" s="3">
        <f t="shared" si="11"/>
        <v>0</v>
      </c>
      <c r="CA25" s="3">
        <f t="shared" si="11"/>
        <v>0</v>
      </c>
      <c r="CB25" s="3">
        <f t="shared" si="11"/>
        <v>0</v>
      </c>
      <c r="CC25" s="3">
        <f t="shared" si="11"/>
        <v>0</v>
      </c>
      <c r="CD25" s="3">
        <f t="shared" si="11"/>
        <v>0</v>
      </c>
      <c r="CE25" s="3">
        <f t="shared" si="11"/>
        <v>0</v>
      </c>
      <c r="CF25" s="3">
        <f t="shared" si="11"/>
        <v>0</v>
      </c>
      <c r="CG25" s="3">
        <f t="shared" si="11"/>
        <v>0</v>
      </c>
      <c r="CH25" s="12">
        <f t="shared" si="11"/>
        <v>0</v>
      </c>
    </row>
    <row r="26" spans="1:86" x14ac:dyDescent="0.3">
      <c r="A26" s="545"/>
      <c r="B26" s="11" t="str">
        <f t="shared" si="5"/>
        <v>Cooling</v>
      </c>
      <c r="C26" s="3">
        <f t="shared" si="5"/>
        <v>0</v>
      </c>
      <c r="D26" s="3">
        <f t="shared" ref="D26:BO26" si="12">IF(SUM($C$19:$N$19)=0,0,C26+D8)</f>
        <v>0</v>
      </c>
      <c r="E26" s="3">
        <f t="shared" si="12"/>
        <v>0</v>
      </c>
      <c r="F26" s="3">
        <f t="shared" si="12"/>
        <v>0</v>
      </c>
      <c r="G26" s="3">
        <f t="shared" si="12"/>
        <v>0</v>
      </c>
      <c r="H26" s="3">
        <f t="shared" si="12"/>
        <v>0</v>
      </c>
      <c r="I26" s="3">
        <f t="shared" si="12"/>
        <v>0</v>
      </c>
      <c r="J26" s="3">
        <f t="shared" si="12"/>
        <v>0</v>
      </c>
      <c r="K26" s="3">
        <f t="shared" si="12"/>
        <v>0</v>
      </c>
      <c r="L26" s="3">
        <f t="shared" si="12"/>
        <v>0</v>
      </c>
      <c r="M26" s="3">
        <f t="shared" si="12"/>
        <v>0</v>
      </c>
      <c r="N26" s="3">
        <f t="shared" si="12"/>
        <v>0</v>
      </c>
      <c r="O26" s="3">
        <f t="shared" si="12"/>
        <v>0</v>
      </c>
      <c r="P26" s="3">
        <f t="shared" si="12"/>
        <v>0</v>
      </c>
      <c r="Q26" s="3">
        <f t="shared" si="12"/>
        <v>0</v>
      </c>
      <c r="R26" s="3">
        <f t="shared" si="12"/>
        <v>0</v>
      </c>
      <c r="S26" s="3">
        <f t="shared" si="12"/>
        <v>0</v>
      </c>
      <c r="T26" s="3">
        <f t="shared" si="12"/>
        <v>0</v>
      </c>
      <c r="U26" s="3">
        <f t="shared" si="12"/>
        <v>0</v>
      </c>
      <c r="V26" s="3">
        <f t="shared" si="12"/>
        <v>0</v>
      </c>
      <c r="W26" s="3">
        <f t="shared" si="12"/>
        <v>0</v>
      </c>
      <c r="X26" s="3">
        <f t="shared" si="12"/>
        <v>0</v>
      </c>
      <c r="Y26" s="3">
        <f t="shared" si="12"/>
        <v>0</v>
      </c>
      <c r="Z26" s="3">
        <f t="shared" si="12"/>
        <v>0</v>
      </c>
      <c r="AA26" s="3">
        <f t="shared" si="12"/>
        <v>0</v>
      </c>
      <c r="AB26" s="3">
        <f t="shared" si="12"/>
        <v>0</v>
      </c>
      <c r="AC26" s="3">
        <f t="shared" si="12"/>
        <v>0</v>
      </c>
      <c r="AD26" s="3">
        <f t="shared" si="12"/>
        <v>0</v>
      </c>
      <c r="AE26" s="3">
        <f t="shared" si="12"/>
        <v>0</v>
      </c>
      <c r="AF26" s="3">
        <f t="shared" si="12"/>
        <v>0</v>
      </c>
      <c r="AG26" s="3">
        <f t="shared" si="12"/>
        <v>0</v>
      </c>
      <c r="AH26" s="3">
        <f t="shared" si="12"/>
        <v>0</v>
      </c>
      <c r="AI26" s="3">
        <f t="shared" si="12"/>
        <v>0</v>
      </c>
      <c r="AJ26" s="3">
        <f t="shared" si="12"/>
        <v>0</v>
      </c>
      <c r="AK26" s="3">
        <f t="shared" si="12"/>
        <v>0</v>
      </c>
      <c r="AL26" s="3">
        <f t="shared" si="12"/>
        <v>0</v>
      </c>
      <c r="AM26" s="3">
        <f t="shared" si="12"/>
        <v>0</v>
      </c>
      <c r="AN26" s="3">
        <f t="shared" si="12"/>
        <v>0</v>
      </c>
      <c r="AO26" s="3">
        <f t="shared" si="12"/>
        <v>0</v>
      </c>
      <c r="AP26" s="3">
        <f t="shared" si="12"/>
        <v>0</v>
      </c>
      <c r="AQ26" s="3">
        <f t="shared" si="12"/>
        <v>0</v>
      </c>
      <c r="AR26" s="3">
        <f t="shared" si="12"/>
        <v>0</v>
      </c>
      <c r="AS26" s="3">
        <f t="shared" si="12"/>
        <v>0</v>
      </c>
      <c r="AT26" s="3">
        <f t="shared" si="12"/>
        <v>0</v>
      </c>
      <c r="AU26" s="3">
        <f t="shared" si="12"/>
        <v>0</v>
      </c>
      <c r="AV26" s="3">
        <f t="shared" si="12"/>
        <v>0</v>
      </c>
      <c r="AW26" s="3">
        <f t="shared" si="12"/>
        <v>0</v>
      </c>
      <c r="AX26" s="3">
        <f t="shared" si="12"/>
        <v>0</v>
      </c>
      <c r="AY26" s="3">
        <f t="shared" si="12"/>
        <v>0</v>
      </c>
      <c r="AZ26" s="3">
        <f t="shared" si="12"/>
        <v>0</v>
      </c>
      <c r="BA26" s="3">
        <f t="shared" si="12"/>
        <v>0</v>
      </c>
      <c r="BB26" s="3">
        <f t="shared" si="12"/>
        <v>0</v>
      </c>
      <c r="BC26" s="3">
        <f t="shared" si="12"/>
        <v>0</v>
      </c>
      <c r="BD26" s="3">
        <f t="shared" si="12"/>
        <v>0</v>
      </c>
      <c r="BE26" s="3">
        <f t="shared" si="12"/>
        <v>0</v>
      </c>
      <c r="BF26" s="3">
        <f t="shared" si="12"/>
        <v>0</v>
      </c>
      <c r="BG26" s="3">
        <f t="shared" si="12"/>
        <v>0</v>
      </c>
      <c r="BH26" s="3">
        <f t="shared" si="12"/>
        <v>0</v>
      </c>
      <c r="BI26" s="3">
        <f t="shared" si="12"/>
        <v>0</v>
      </c>
      <c r="BJ26" s="3">
        <f t="shared" si="12"/>
        <v>0</v>
      </c>
      <c r="BK26" s="3">
        <f t="shared" si="12"/>
        <v>0</v>
      </c>
      <c r="BL26" s="3">
        <f t="shared" si="12"/>
        <v>0</v>
      </c>
      <c r="BM26" s="3">
        <f t="shared" si="12"/>
        <v>0</v>
      </c>
      <c r="BN26" s="3">
        <f t="shared" si="12"/>
        <v>0</v>
      </c>
      <c r="BO26" s="3">
        <f t="shared" si="12"/>
        <v>0</v>
      </c>
      <c r="BP26" s="3">
        <f t="shared" ref="BP26:CH26" si="13">IF(SUM($C$19:$N$19)=0,0,BO26+BP8)</f>
        <v>0</v>
      </c>
      <c r="BQ26" s="3">
        <f t="shared" si="13"/>
        <v>0</v>
      </c>
      <c r="BR26" s="3">
        <f t="shared" si="13"/>
        <v>0</v>
      </c>
      <c r="BS26" s="3">
        <f t="shared" si="13"/>
        <v>0</v>
      </c>
      <c r="BT26" s="3">
        <f t="shared" si="13"/>
        <v>0</v>
      </c>
      <c r="BU26" s="3">
        <f t="shared" si="13"/>
        <v>0</v>
      </c>
      <c r="BV26" s="3">
        <f t="shared" si="13"/>
        <v>0</v>
      </c>
      <c r="BW26" s="3">
        <f t="shared" si="13"/>
        <v>0</v>
      </c>
      <c r="BX26" s="3">
        <f t="shared" si="13"/>
        <v>0</v>
      </c>
      <c r="BY26" s="3">
        <f t="shared" si="13"/>
        <v>0</v>
      </c>
      <c r="BZ26" s="3">
        <f t="shared" si="13"/>
        <v>0</v>
      </c>
      <c r="CA26" s="3">
        <f t="shared" si="13"/>
        <v>0</v>
      </c>
      <c r="CB26" s="3">
        <f t="shared" si="13"/>
        <v>0</v>
      </c>
      <c r="CC26" s="3">
        <f t="shared" si="13"/>
        <v>0</v>
      </c>
      <c r="CD26" s="3">
        <f t="shared" si="13"/>
        <v>0</v>
      </c>
      <c r="CE26" s="3">
        <f t="shared" si="13"/>
        <v>0</v>
      </c>
      <c r="CF26" s="3">
        <f t="shared" si="13"/>
        <v>0</v>
      </c>
      <c r="CG26" s="3">
        <f t="shared" si="13"/>
        <v>0</v>
      </c>
      <c r="CH26" s="12">
        <f t="shared" si="13"/>
        <v>0</v>
      </c>
    </row>
    <row r="27" spans="1:86" x14ac:dyDescent="0.3">
      <c r="A27" s="545"/>
      <c r="B27" s="13" t="str">
        <f t="shared" si="5"/>
        <v>Ext Lighting</v>
      </c>
      <c r="C27" s="3">
        <f t="shared" si="5"/>
        <v>0</v>
      </c>
      <c r="D27" s="3">
        <f t="shared" ref="D27:BO27" si="14">IF(SUM($C$19:$N$19)=0,0,C27+D9)</f>
        <v>0</v>
      </c>
      <c r="E27" s="3">
        <f t="shared" si="14"/>
        <v>0</v>
      </c>
      <c r="F27" s="3">
        <f t="shared" si="14"/>
        <v>0</v>
      </c>
      <c r="G27" s="3">
        <f t="shared" si="14"/>
        <v>0</v>
      </c>
      <c r="H27" s="3">
        <f t="shared" si="14"/>
        <v>0</v>
      </c>
      <c r="I27" s="3">
        <f t="shared" si="14"/>
        <v>0</v>
      </c>
      <c r="J27" s="3">
        <f t="shared" si="14"/>
        <v>0</v>
      </c>
      <c r="K27" s="3">
        <f t="shared" si="14"/>
        <v>0</v>
      </c>
      <c r="L27" s="3">
        <f t="shared" si="14"/>
        <v>0</v>
      </c>
      <c r="M27" s="3">
        <f t="shared" si="14"/>
        <v>0</v>
      </c>
      <c r="N27" s="3">
        <f t="shared" si="14"/>
        <v>0</v>
      </c>
      <c r="O27" s="3">
        <f t="shared" si="14"/>
        <v>0</v>
      </c>
      <c r="P27" s="3">
        <f t="shared" si="14"/>
        <v>0</v>
      </c>
      <c r="Q27" s="3">
        <f t="shared" si="14"/>
        <v>0</v>
      </c>
      <c r="R27" s="3">
        <f t="shared" si="14"/>
        <v>0</v>
      </c>
      <c r="S27" s="3">
        <f t="shared" si="14"/>
        <v>0</v>
      </c>
      <c r="T27" s="3">
        <f t="shared" si="14"/>
        <v>0</v>
      </c>
      <c r="U27" s="3">
        <f t="shared" si="14"/>
        <v>0</v>
      </c>
      <c r="V27" s="3">
        <f t="shared" si="14"/>
        <v>0</v>
      </c>
      <c r="W27" s="3">
        <f t="shared" si="14"/>
        <v>0</v>
      </c>
      <c r="X27" s="3">
        <f t="shared" si="14"/>
        <v>0</v>
      </c>
      <c r="Y27" s="3">
        <f t="shared" si="14"/>
        <v>0</v>
      </c>
      <c r="Z27" s="3">
        <f t="shared" si="14"/>
        <v>0</v>
      </c>
      <c r="AA27" s="3">
        <f t="shared" si="14"/>
        <v>0</v>
      </c>
      <c r="AB27" s="3">
        <f t="shared" si="14"/>
        <v>0</v>
      </c>
      <c r="AC27" s="3">
        <f t="shared" si="14"/>
        <v>0</v>
      </c>
      <c r="AD27" s="3">
        <f t="shared" si="14"/>
        <v>0</v>
      </c>
      <c r="AE27" s="3">
        <f t="shared" si="14"/>
        <v>0</v>
      </c>
      <c r="AF27" s="3">
        <f t="shared" si="14"/>
        <v>0</v>
      </c>
      <c r="AG27" s="3">
        <f t="shared" si="14"/>
        <v>0</v>
      </c>
      <c r="AH27" s="3">
        <f t="shared" si="14"/>
        <v>0</v>
      </c>
      <c r="AI27" s="3">
        <f t="shared" si="14"/>
        <v>0</v>
      </c>
      <c r="AJ27" s="3">
        <f t="shared" si="14"/>
        <v>0</v>
      </c>
      <c r="AK27" s="3">
        <f t="shared" si="14"/>
        <v>0</v>
      </c>
      <c r="AL27" s="3">
        <f t="shared" si="14"/>
        <v>0</v>
      </c>
      <c r="AM27" s="3">
        <f t="shared" si="14"/>
        <v>0</v>
      </c>
      <c r="AN27" s="3">
        <f t="shared" si="14"/>
        <v>0</v>
      </c>
      <c r="AO27" s="3">
        <f t="shared" si="14"/>
        <v>0</v>
      </c>
      <c r="AP27" s="3">
        <f t="shared" si="14"/>
        <v>0</v>
      </c>
      <c r="AQ27" s="3">
        <f t="shared" si="14"/>
        <v>0</v>
      </c>
      <c r="AR27" s="3">
        <f t="shared" si="14"/>
        <v>0</v>
      </c>
      <c r="AS27" s="3">
        <f t="shared" si="14"/>
        <v>0</v>
      </c>
      <c r="AT27" s="3">
        <f t="shared" si="14"/>
        <v>0</v>
      </c>
      <c r="AU27" s="3">
        <f t="shared" si="14"/>
        <v>0</v>
      </c>
      <c r="AV27" s="3">
        <f t="shared" si="14"/>
        <v>0</v>
      </c>
      <c r="AW27" s="3">
        <f t="shared" si="14"/>
        <v>0</v>
      </c>
      <c r="AX27" s="3">
        <f t="shared" si="14"/>
        <v>0</v>
      </c>
      <c r="AY27" s="3">
        <f t="shared" si="14"/>
        <v>0</v>
      </c>
      <c r="AZ27" s="3">
        <f t="shared" si="14"/>
        <v>0</v>
      </c>
      <c r="BA27" s="3">
        <f t="shared" si="14"/>
        <v>0</v>
      </c>
      <c r="BB27" s="3">
        <f t="shared" si="14"/>
        <v>0</v>
      </c>
      <c r="BC27" s="3">
        <f t="shared" si="14"/>
        <v>0</v>
      </c>
      <c r="BD27" s="3">
        <f t="shared" si="14"/>
        <v>0</v>
      </c>
      <c r="BE27" s="3">
        <f t="shared" si="14"/>
        <v>0</v>
      </c>
      <c r="BF27" s="3">
        <f t="shared" si="14"/>
        <v>0</v>
      </c>
      <c r="BG27" s="3">
        <f t="shared" si="14"/>
        <v>0</v>
      </c>
      <c r="BH27" s="3">
        <f t="shared" si="14"/>
        <v>0</v>
      </c>
      <c r="BI27" s="3">
        <f t="shared" si="14"/>
        <v>0</v>
      </c>
      <c r="BJ27" s="3">
        <f t="shared" si="14"/>
        <v>0</v>
      </c>
      <c r="BK27" s="3">
        <f t="shared" si="14"/>
        <v>0</v>
      </c>
      <c r="BL27" s="3">
        <f t="shared" si="14"/>
        <v>0</v>
      </c>
      <c r="BM27" s="3">
        <f t="shared" si="14"/>
        <v>0</v>
      </c>
      <c r="BN27" s="3">
        <f t="shared" si="14"/>
        <v>0</v>
      </c>
      <c r="BO27" s="3">
        <f t="shared" si="14"/>
        <v>0</v>
      </c>
      <c r="BP27" s="3">
        <f t="shared" ref="BP27:CH27" si="15">IF(SUM($C$19:$N$19)=0,0,BO27+BP9)</f>
        <v>0</v>
      </c>
      <c r="BQ27" s="3">
        <f t="shared" si="15"/>
        <v>0</v>
      </c>
      <c r="BR27" s="3">
        <f t="shared" si="15"/>
        <v>0</v>
      </c>
      <c r="BS27" s="3">
        <f t="shared" si="15"/>
        <v>0</v>
      </c>
      <c r="BT27" s="3">
        <f t="shared" si="15"/>
        <v>0</v>
      </c>
      <c r="BU27" s="3">
        <f t="shared" si="15"/>
        <v>0</v>
      </c>
      <c r="BV27" s="3">
        <f t="shared" si="15"/>
        <v>0</v>
      </c>
      <c r="BW27" s="3">
        <f t="shared" si="15"/>
        <v>0</v>
      </c>
      <c r="BX27" s="3">
        <f t="shared" si="15"/>
        <v>0</v>
      </c>
      <c r="BY27" s="3">
        <f t="shared" si="15"/>
        <v>0</v>
      </c>
      <c r="BZ27" s="3">
        <f t="shared" si="15"/>
        <v>0</v>
      </c>
      <c r="CA27" s="3">
        <f t="shared" si="15"/>
        <v>0</v>
      </c>
      <c r="CB27" s="3">
        <f t="shared" si="15"/>
        <v>0</v>
      </c>
      <c r="CC27" s="3">
        <f t="shared" si="15"/>
        <v>0</v>
      </c>
      <c r="CD27" s="3">
        <f t="shared" si="15"/>
        <v>0</v>
      </c>
      <c r="CE27" s="3">
        <f t="shared" si="15"/>
        <v>0</v>
      </c>
      <c r="CF27" s="3">
        <f t="shared" si="15"/>
        <v>0</v>
      </c>
      <c r="CG27" s="3">
        <f t="shared" si="15"/>
        <v>0</v>
      </c>
      <c r="CH27" s="12">
        <f t="shared" si="15"/>
        <v>0</v>
      </c>
    </row>
    <row r="28" spans="1:86" x14ac:dyDescent="0.3">
      <c r="A28" s="545"/>
      <c r="B28" s="11" t="str">
        <f t="shared" si="5"/>
        <v>Heating</v>
      </c>
      <c r="C28" s="3">
        <f t="shared" si="5"/>
        <v>0</v>
      </c>
      <c r="D28" s="3">
        <f t="shared" ref="D28:BO28" si="16">IF(SUM($C$19:$N$19)=0,0,C28+D10)</f>
        <v>0</v>
      </c>
      <c r="E28" s="3">
        <f t="shared" si="16"/>
        <v>0</v>
      </c>
      <c r="F28" s="3">
        <f t="shared" si="16"/>
        <v>0</v>
      </c>
      <c r="G28" s="3">
        <f t="shared" si="16"/>
        <v>0</v>
      </c>
      <c r="H28" s="3">
        <f t="shared" si="16"/>
        <v>0</v>
      </c>
      <c r="I28" s="3">
        <f t="shared" si="16"/>
        <v>0</v>
      </c>
      <c r="J28" s="3">
        <f t="shared" si="16"/>
        <v>0</v>
      </c>
      <c r="K28" s="3">
        <f t="shared" si="16"/>
        <v>0</v>
      </c>
      <c r="L28" s="3">
        <f t="shared" si="16"/>
        <v>0</v>
      </c>
      <c r="M28" s="3">
        <f t="shared" si="16"/>
        <v>0</v>
      </c>
      <c r="N28" s="3">
        <f t="shared" si="16"/>
        <v>0</v>
      </c>
      <c r="O28" s="3">
        <f t="shared" si="16"/>
        <v>0</v>
      </c>
      <c r="P28" s="3">
        <f t="shared" si="16"/>
        <v>0</v>
      </c>
      <c r="Q28" s="3">
        <f t="shared" si="16"/>
        <v>0</v>
      </c>
      <c r="R28" s="3">
        <f t="shared" si="16"/>
        <v>0</v>
      </c>
      <c r="S28" s="3">
        <f t="shared" si="16"/>
        <v>0</v>
      </c>
      <c r="T28" s="3">
        <f t="shared" si="16"/>
        <v>0</v>
      </c>
      <c r="U28" s="3">
        <f t="shared" si="16"/>
        <v>0</v>
      </c>
      <c r="V28" s="3">
        <f t="shared" si="16"/>
        <v>0</v>
      </c>
      <c r="W28" s="3">
        <f t="shared" si="16"/>
        <v>0</v>
      </c>
      <c r="X28" s="3">
        <f t="shared" si="16"/>
        <v>0</v>
      </c>
      <c r="Y28" s="3">
        <f t="shared" si="16"/>
        <v>0</v>
      </c>
      <c r="Z28" s="3">
        <f t="shared" si="16"/>
        <v>0</v>
      </c>
      <c r="AA28" s="3">
        <f t="shared" si="16"/>
        <v>0</v>
      </c>
      <c r="AB28" s="3">
        <f t="shared" si="16"/>
        <v>0</v>
      </c>
      <c r="AC28" s="3">
        <f t="shared" si="16"/>
        <v>0</v>
      </c>
      <c r="AD28" s="3">
        <f t="shared" si="16"/>
        <v>0</v>
      </c>
      <c r="AE28" s="3">
        <f t="shared" si="16"/>
        <v>0</v>
      </c>
      <c r="AF28" s="3">
        <f t="shared" si="16"/>
        <v>0</v>
      </c>
      <c r="AG28" s="3">
        <f t="shared" si="16"/>
        <v>0</v>
      </c>
      <c r="AH28" s="3">
        <f t="shared" si="16"/>
        <v>0</v>
      </c>
      <c r="AI28" s="3">
        <f t="shared" si="16"/>
        <v>0</v>
      </c>
      <c r="AJ28" s="3">
        <f t="shared" si="16"/>
        <v>0</v>
      </c>
      <c r="AK28" s="3">
        <f t="shared" si="16"/>
        <v>0</v>
      </c>
      <c r="AL28" s="3">
        <f t="shared" si="16"/>
        <v>0</v>
      </c>
      <c r="AM28" s="3">
        <f t="shared" si="16"/>
        <v>0</v>
      </c>
      <c r="AN28" s="3">
        <f t="shared" si="16"/>
        <v>0</v>
      </c>
      <c r="AO28" s="3">
        <f t="shared" si="16"/>
        <v>0</v>
      </c>
      <c r="AP28" s="3">
        <f t="shared" si="16"/>
        <v>0</v>
      </c>
      <c r="AQ28" s="3">
        <f t="shared" si="16"/>
        <v>0</v>
      </c>
      <c r="AR28" s="3">
        <f t="shared" si="16"/>
        <v>0</v>
      </c>
      <c r="AS28" s="3">
        <f t="shared" si="16"/>
        <v>0</v>
      </c>
      <c r="AT28" s="3">
        <f t="shared" si="16"/>
        <v>0</v>
      </c>
      <c r="AU28" s="3">
        <f t="shared" si="16"/>
        <v>0</v>
      </c>
      <c r="AV28" s="3">
        <f t="shared" si="16"/>
        <v>0</v>
      </c>
      <c r="AW28" s="3">
        <f t="shared" si="16"/>
        <v>0</v>
      </c>
      <c r="AX28" s="3">
        <f t="shared" si="16"/>
        <v>0</v>
      </c>
      <c r="AY28" s="3">
        <f t="shared" si="16"/>
        <v>0</v>
      </c>
      <c r="AZ28" s="3">
        <f t="shared" si="16"/>
        <v>0</v>
      </c>
      <c r="BA28" s="3">
        <f t="shared" si="16"/>
        <v>0</v>
      </c>
      <c r="BB28" s="3">
        <f t="shared" si="16"/>
        <v>0</v>
      </c>
      <c r="BC28" s="3">
        <f t="shared" si="16"/>
        <v>0</v>
      </c>
      <c r="BD28" s="3">
        <f t="shared" si="16"/>
        <v>0</v>
      </c>
      <c r="BE28" s="3">
        <f t="shared" si="16"/>
        <v>0</v>
      </c>
      <c r="BF28" s="3">
        <f t="shared" si="16"/>
        <v>0</v>
      </c>
      <c r="BG28" s="3">
        <f t="shared" si="16"/>
        <v>0</v>
      </c>
      <c r="BH28" s="3">
        <f t="shared" si="16"/>
        <v>0</v>
      </c>
      <c r="BI28" s="3">
        <f t="shared" si="16"/>
        <v>0</v>
      </c>
      <c r="BJ28" s="3">
        <f t="shared" si="16"/>
        <v>0</v>
      </c>
      <c r="BK28" s="3">
        <f t="shared" si="16"/>
        <v>0</v>
      </c>
      <c r="BL28" s="3">
        <f t="shared" si="16"/>
        <v>0</v>
      </c>
      <c r="BM28" s="3">
        <f t="shared" si="16"/>
        <v>0</v>
      </c>
      <c r="BN28" s="3">
        <f t="shared" si="16"/>
        <v>0</v>
      </c>
      <c r="BO28" s="3">
        <f t="shared" si="16"/>
        <v>0</v>
      </c>
      <c r="BP28" s="3">
        <f t="shared" ref="BP28:CH28" si="17">IF(SUM($C$19:$N$19)=0,0,BO28+BP10)</f>
        <v>0</v>
      </c>
      <c r="BQ28" s="3">
        <f t="shared" si="17"/>
        <v>0</v>
      </c>
      <c r="BR28" s="3">
        <f t="shared" si="17"/>
        <v>0</v>
      </c>
      <c r="BS28" s="3">
        <f t="shared" si="17"/>
        <v>0</v>
      </c>
      <c r="BT28" s="3">
        <f t="shared" si="17"/>
        <v>0</v>
      </c>
      <c r="BU28" s="3">
        <f t="shared" si="17"/>
        <v>0</v>
      </c>
      <c r="BV28" s="3">
        <f t="shared" si="17"/>
        <v>0</v>
      </c>
      <c r="BW28" s="3">
        <f t="shared" si="17"/>
        <v>0</v>
      </c>
      <c r="BX28" s="3">
        <f t="shared" si="17"/>
        <v>0</v>
      </c>
      <c r="BY28" s="3">
        <f t="shared" si="17"/>
        <v>0</v>
      </c>
      <c r="BZ28" s="3">
        <f t="shared" si="17"/>
        <v>0</v>
      </c>
      <c r="CA28" s="3">
        <f t="shared" si="17"/>
        <v>0</v>
      </c>
      <c r="CB28" s="3">
        <f t="shared" si="17"/>
        <v>0</v>
      </c>
      <c r="CC28" s="3">
        <f t="shared" si="17"/>
        <v>0</v>
      </c>
      <c r="CD28" s="3">
        <f t="shared" si="17"/>
        <v>0</v>
      </c>
      <c r="CE28" s="3">
        <f t="shared" si="17"/>
        <v>0</v>
      </c>
      <c r="CF28" s="3">
        <f t="shared" si="17"/>
        <v>0</v>
      </c>
      <c r="CG28" s="3">
        <f t="shared" si="17"/>
        <v>0</v>
      </c>
      <c r="CH28" s="12">
        <f t="shared" si="17"/>
        <v>0</v>
      </c>
    </row>
    <row r="29" spans="1:86" x14ac:dyDescent="0.3">
      <c r="A29" s="545"/>
      <c r="B29" s="11" t="str">
        <f t="shared" si="5"/>
        <v>HVAC</v>
      </c>
      <c r="C29" s="3">
        <f t="shared" si="5"/>
        <v>0</v>
      </c>
      <c r="D29" s="3">
        <f t="shared" ref="D29:BO29" si="18">IF(SUM($C$19:$N$19)=0,0,C29+D11)</f>
        <v>0</v>
      </c>
      <c r="E29" s="3">
        <f t="shared" si="18"/>
        <v>0</v>
      </c>
      <c r="F29" s="3">
        <f t="shared" si="18"/>
        <v>0</v>
      </c>
      <c r="G29" s="3">
        <f t="shared" si="18"/>
        <v>0</v>
      </c>
      <c r="H29" s="3">
        <f t="shared" si="18"/>
        <v>0</v>
      </c>
      <c r="I29" s="3">
        <f t="shared" si="18"/>
        <v>0</v>
      </c>
      <c r="J29" s="3">
        <f t="shared" si="18"/>
        <v>0</v>
      </c>
      <c r="K29" s="3">
        <f t="shared" si="18"/>
        <v>0</v>
      </c>
      <c r="L29" s="3">
        <f t="shared" si="18"/>
        <v>0</v>
      </c>
      <c r="M29" s="3">
        <f t="shared" si="18"/>
        <v>0</v>
      </c>
      <c r="N29" s="3">
        <f t="shared" si="18"/>
        <v>0</v>
      </c>
      <c r="O29" s="3">
        <f t="shared" si="18"/>
        <v>0</v>
      </c>
      <c r="P29" s="3">
        <f t="shared" si="18"/>
        <v>0</v>
      </c>
      <c r="Q29" s="3">
        <f t="shared" si="18"/>
        <v>0</v>
      </c>
      <c r="R29" s="3">
        <f t="shared" si="18"/>
        <v>0</v>
      </c>
      <c r="S29" s="3">
        <f t="shared" si="18"/>
        <v>0</v>
      </c>
      <c r="T29" s="3">
        <f t="shared" si="18"/>
        <v>0</v>
      </c>
      <c r="U29" s="3">
        <f t="shared" si="18"/>
        <v>0</v>
      </c>
      <c r="V29" s="3">
        <f t="shared" si="18"/>
        <v>0</v>
      </c>
      <c r="W29" s="3">
        <f t="shared" si="18"/>
        <v>0</v>
      </c>
      <c r="X29" s="3">
        <f t="shared" si="18"/>
        <v>0</v>
      </c>
      <c r="Y29" s="3">
        <f t="shared" si="18"/>
        <v>0</v>
      </c>
      <c r="Z29" s="3">
        <f t="shared" si="18"/>
        <v>0</v>
      </c>
      <c r="AA29" s="3">
        <f t="shared" si="18"/>
        <v>0</v>
      </c>
      <c r="AB29" s="3">
        <f t="shared" si="18"/>
        <v>0</v>
      </c>
      <c r="AC29" s="3">
        <f t="shared" si="18"/>
        <v>0</v>
      </c>
      <c r="AD29" s="3">
        <f t="shared" si="18"/>
        <v>0</v>
      </c>
      <c r="AE29" s="3">
        <f t="shared" si="18"/>
        <v>0</v>
      </c>
      <c r="AF29" s="3">
        <f t="shared" si="18"/>
        <v>0</v>
      </c>
      <c r="AG29" s="3">
        <f t="shared" si="18"/>
        <v>0</v>
      </c>
      <c r="AH29" s="3">
        <f t="shared" si="18"/>
        <v>0</v>
      </c>
      <c r="AI29" s="3">
        <f t="shared" si="18"/>
        <v>0</v>
      </c>
      <c r="AJ29" s="3">
        <f t="shared" si="18"/>
        <v>0</v>
      </c>
      <c r="AK29" s="3">
        <f t="shared" si="18"/>
        <v>0</v>
      </c>
      <c r="AL29" s="3">
        <f t="shared" si="18"/>
        <v>0</v>
      </c>
      <c r="AM29" s="3">
        <f t="shared" si="18"/>
        <v>0</v>
      </c>
      <c r="AN29" s="3">
        <f t="shared" si="18"/>
        <v>0</v>
      </c>
      <c r="AO29" s="3">
        <f t="shared" si="18"/>
        <v>0</v>
      </c>
      <c r="AP29" s="3">
        <f t="shared" si="18"/>
        <v>0</v>
      </c>
      <c r="AQ29" s="3">
        <f t="shared" si="18"/>
        <v>0</v>
      </c>
      <c r="AR29" s="3">
        <f t="shared" si="18"/>
        <v>0</v>
      </c>
      <c r="AS29" s="3">
        <f t="shared" si="18"/>
        <v>0</v>
      </c>
      <c r="AT29" s="3">
        <f t="shared" si="18"/>
        <v>0</v>
      </c>
      <c r="AU29" s="3">
        <f t="shared" si="18"/>
        <v>0</v>
      </c>
      <c r="AV29" s="3">
        <f t="shared" si="18"/>
        <v>0</v>
      </c>
      <c r="AW29" s="3">
        <f t="shared" si="18"/>
        <v>0</v>
      </c>
      <c r="AX29" s="3">
        <f t="shared" si="18"/>
        <v>0</v>
      </c>
      <c r="AY29" s="3">
        <f t="shared" si="18"/>
        <v>0</v>
      </c>
      <c r="AZ29" s="3">
        <f t="shared" si="18"/>
        <v>0</v>
      </c>
      <c r="BA29" s="3">
        <f t="shared" si="18"/>
        <v>0</v>
      </c>
      <c r="BB29" s="3">
        <f t="shared" si="18"/>
        <v>0</v>
      </c>
      <c r="BC29" s="3">
        <f t="shared" si="18"/>
        <v>0</v>
      </c>
      <c r="BD29" s="3">
        <f t="shared" si="18"/>
        <v>0</v>
      </c>
      <c r="BE29" s="3">
        <f t="shared" si="18"/>
        <v>0</v>
      </c>
      <c r="BF29" s="3">
        <f t="shared" si="18"/>
        <v>0</v>
      </c>
      <c r="BG29" s="3">
        <f t="shared" si="18"/>
        <v>0</v>
      </c>
      <c r="BH29" s="3">
        <f t="shared" si="18"/>
        <v>0</v>
      </c>
      <c r="BI29" s="3">
        <f t="shared" si="18"/>
        <v>0</v>
      </c>
      <c r="BJ29" s="3">
        <f t="shared" si="18"/>
        <v>0</v>
      </c>
      <c r="BK29" s="3">
        <f t="shared" si="18"/>
        <v>0</v>
      </c>
      <c r="BL29" s="3">
        <f t="shared" si="18"/>
        <v>0</v>
      </c>
      <c r="BM29" s="3">
        <f t="shared" si="18"/>
        <v>0</v>
      </c>
      <c r="BN29" s="3">
        <f t="shared" si="18"/>
        <v>0</v>
      </c>
      <c r="BO29" s="3">
        <f t="shared" si="18"/>
        <v>0</v>
      </c>
      <c r="BP29" s="3">
        <f t="shared" ref="BP29:CH29" si="19">IF(SUM($C$19:$N$19)=0,0,BO29+BP11)</f>
        <v>0</v>
      </c>
      <c r="BQ29" s="3">
        <f t="shared" si="19"/>
        <v>0</v>
      </c>
      <c r="BR29" s="3">
        <f t="shared" si="19"/>
        <v>0</v>
      </c>
      <c r="BS29" s="3">
        <f t="shared" si="19"/>
        <v>0</v>
      </c>
      <c r="BT29" s="3">
        <f t="shared" si="19"/>
        <v>0</v>
      </c>
      <c r="BU29" s="3">
        <f t="shared" si="19"/>
        <v>0</v>
      </c>
      <c r="BV29" s="3">
        <f t="shared" si="19"/>
        <v>0</v>
      </c>
      <c r="BW29" s="3">
        <f t="shared" si="19"/>
        <v>0</v>
      </c>
      <c r="BX29" s="3">
        <f t="shared" si="19"/>
        <v>0</v>
      </c>
      <c r="BY29" s="3">
        <f t="shared" si="19"/>
        <v>0</v>
      </c>
      <c r="BZ29" s="3">
        <f t="shared" si="19"/>
        <v>0</v>
      </c>
      <c r="CA29" s="3">
        <f t="shared" si="19"/>
        <v>0</v>
      </c>
      <c r="CB29" s="3">
        <f t="shared" si="19"/>
        <v>0</v>
      </c>
      <c r="CC29" s="3">
        <f t="shared" si="19"/>
        <v>0</v>
      </c>
      <c r="CD29" s="3">
        <f t="shared" si="19"/>
        <v>0</v>
      </c>
      <c r="CE29" s="3">
        <f t="shared" si="19"/>
        <v>0</v>
      </c>
      <c r="CF29" s="3">
        <f t="shared" si="19"/>
        <v>0</v>
      </c>
      <c r="CG29" s="3">
        <f t="shared" si="19"/>
        <v>0</v>
      </c>
      <c r="CH29" s="12">
        <f t="shared" si="19"/>
        <v>0</v>
      </c>
    </row>
    <row r="30" spans="1:86" x14ac:dyDescent="0.3">
      <c r="A30" s="545"/>
      <c r="B30" s="11" t="str">
        <f t="shared" si="5"/>
        <v>Lighting</v>
      </c>
      <c r="C30" s="3">
        <f t="shared" si="5"/>
        <v>0</v>
      </c>
      <c r="D30" s="3">
        <f t="shared" ref="D30:BO30" si="20">IF(SUM($C$19:$N$19)=0,0,C30+D12)</f>
        <v>0</v>
      </c>
      <c r="E30" s="3">
        <f t="shared" si="20"/>
        <v>0</v>
      </c>
      <c r="F30" s="3">
        <f t="shared" si="20"/>
        <v>0</v>
      </c>
      <c r="G30" s="3">
        <f t="shared" si="20"/>
        <v>0</v>
      </c>
      <c r="H30" s="3">
        <f t="shared" si="20"/>
        <v>0</v>
      </c>
      <c r="I30" s="3">
        <f t="shared" si="20"/>
        <v>0</v>
      </c>
      <c r="J30" s="3">
        <f t="shared" si="20"/>
        <v>0</v>
      </c>
      <c r="K30" s="3">
        <f t="shared" si="20"/>
        <v>0</v>
      </c>
      <c r="L30" s="3">
        <f t="shared" si="20"/>
        <v>0</v>
      </c>
      <c r="M30" s="3">
        <f t="shared" si="20"/>
        <v>0</v>
      </c>
      <c r="N30" s="3">
        <f t="shared" si="20"/>
        <v>0</v>
      </c>
      <c r="O30" s="3">
        <f t="shared" si="20"/>
        <v>0</v>
      </c>
      <c r="P30" s="3">
        <f t="shared" si="20"/>
        <v>0</v>
      </c>
      <c r="Q30" s="3">
        <f t="shared" si="20"/>
        <v>0</v>
      </c>
      <c r="R30" s="3">
        <f t="shared" si="20"/>
        <v>0</v>
      </c>
      <c r="S30" s="3">
        <f t="shared" si="20"/>
        <v>0</v>
      </c>
      <c r="T30" s="3">
        <f t="shared" si="20"/>
        <v>0</v>
      </c>
      <c r="U30" s="3">
        <f t="shared" si="20"/>
        <v>0</v>
      </c>
      <c r="V30" s="3">
        <f t="shared" si="20"/>
        <v>0</v>
      </c>
      <c r="W30" s="3">
        <f t="shared" si="20"/>
        <v>0</v>
      </c>
      <c r="X30" s="3">
        <f t="shared" si="20"/>
        <v>0</v>
      </c>
      <c r="Y30" s="3">
        <f t="shared" si="20"/>
        <v>0</v>
      </c>
      <c r="Z30" s="3">
        <f t="shared" si="20"/>
        <v>0</v>
      </c>
      <c r="AA30" s="3">
        <f t="shared" si="20"/>
        <v>0</v>
      </c>
      <c r="AB30" s="3">
        <f t="shared" si="20"/>
        <v>0</v>
      </c>
      <c r="AC30" s="3">
        <f t="shared" si="20"/>
        <v>0</v>
      </c>
      <c r="AD30" s="3">
        <f t="shared" si="20"/>
        <v>0</v>
      </c>
      <c r="AE30" s="3">
        <f t="shared" si="20"/>
        <v>0</v>
      </c>
      <c r="AF30" s="3">
        <f t="shared" si="20"/>
        <v>0</v>
      </c>
      <c r="AG30" s="3">
        <f t="shared" si="20"/>
        <v>0</v>
      </c>
      <c r="AH30" s="3">
        <f t="shared" si="20"/>
        <v>0</v>
      </c>
      <c r="AI30" s="3">
        <f t="shared" si="20"/>
        <v>0</v>
      </c>
      <c r="AJ30" s="3">
        <f t="shared" si="20"/>
        <v>0</v>
      </c>
      <c r="AK30" s="3">
        <f t="shared" si="20"/>
        <v>0</v>
      </c>
      <c r="AL30" s="3">
        <f t="shared" si="20"/>
        <v>0</v>
      </c>
      <c r="AM30" s="3">
        <f t="shared" si="20"/>
        <v>0</v>
      </c>
      <c r="AN30" s="3">
        <f t="shared" si="20"/>
        <v>0</v>
      </c>
      <c r="AO30" s="3">
        <f t="shared" si="20"/>
        <v>0</v>
      </c>
      <c r="AP30" s="3">
        <f t="shared" si="20"/>
        <v>0</v>
      </c>
      <c r="AQ30" s="3">
        <f t="shared" si="20"/>
        <v>0</v>
      </c>
      <c r="AR30" s="3">
        <f t="shared" si="20"/>
        <v>0</v>
      </c>
      <c r="AS30" s="3">
        <f t="shared" si="20"/>
        <v>0</v>
      </c>
      <c r="AT30" s="3">
        <f t="shared" si="20"/>
        <v>0</v>
      </c>
      <c r="AU30" s="3">
        <f t="shared" si="20"/>
        <v>0</v>
      </c>
      <c r="AV30" s="3">
        <f t="shared" si="20"/>
        <v>0</v>
      </c>
      <c r="AW30" s="3">
        <f t="shared" si="20"/>
        <v>0</v>
      </c>
      <c r="AX30" s="3">
        <f t="shared" si="20"/>
        <v>0</v>
      </c>
      <c r="AY30" s="3">
        <f t="shared" si="20"/>
        <v>0</v>
      </c>
      <c r="AZ30" s="3">
        <f t="shared" si="20"/>
        <v>0</v>
      </c>
      <c r="BA30" s="3">
        <f t="shared" si="20"/>
        <v>0</v>
      </c>
      <c r="BB30" s="3">
        <f t="shared" si="20"/>
        <v>0</v>
      </c>
      <c r="BC30" s="3">
        <f t="shared" si="20"/>
        <v>0</v>
      </c>
      <c r="BD30" s="3">
        <f t="shared" si="20"/>
        <v>0</v>
      </c>
      <c r="BE30" s="3">
        <f t="shared" si="20"/>
        <v>0</v>
      </c>
      <c r="BF30" s="3">
        <f t="shared" si="20"/>
        <v>0</v>
      </c>
      <c r="BG30" s="3">
        <f t="shared" si="20"/>
        <v>0</v>
      </c>
      <c r="BH30" s="3">
        <f t="shared" si="20"/>
        <v>0</v>
      </c>
      <c r="BI30" s="3">
        <f t="shared" si="20"/>
        <v>0</v>
      </c>
      <c r="BJ30" s="3">
        <f t="shared" si="20"/>
        <v>0</v>
      </c>
      <c r="BK30" s="3">
        <f t="shared" si="20"/>
        <v>0</v>
      </c>
      <c r="BL30" s="3">
        <f t="shared" si="20"/>
        <v>0</v>
      </c>
      <c r="BM30" s="3">
        <f t="shared" si="20"/>
        <v>0</v>
      </c>
      <c r="BN30" s="3">
        <f t="shared" si="20"/>
        <v>0</v>
      </c>
      <c r="BO30" s="3">
        <f t="shared" si="20"/>
        <v>0</v>
      </c>
      <c r="BP30" s="3">
        <f t="shared" ref="BP30:CH30" si="21">IF(SUM($C$19:$N$19)=0,0,BO30+BP12)</f>
        <v>0</v>
      </c>
      <c r="BQ30" s="3">
        <f t="shared" si="21"/>
        <v>0</v>
      </c>
      <c r="BR30" s="3">
        <f t="shared" si="21"/>
        <v>0</v>
      </c>
      <c r="BS30" s="3">
        <f t="shared" si="21"/>
        <v>0</v>
      </c>
      <c r="BT30" s="3">
        <f t="shared" si="21"/>
        <v>0</v>
      </c>
      <c r="BU30" s="3">
        <f t="shared" si="21"/>
        <v>0</v>
      </c>
      <c r="BV30" s="3">
        <f t="shared" si="21"/>
        <v>0</v>
      </c>
      <c r="BW30" s="3">
        <f t="shared" si="21"/>
        <v>0</v>
      </c>
      <c r="BX30" s="3">
        <f t="shared" si="21"/>
        <v>0</v>
      </c>
      <c r="BY30" s="3">
        <f t="shared" si="21"/>
        <v>0</v>
      </c>
      <c r="BZ30" s="3">
        <f t="shared" si="21"/>
        <v>0</v>
      </c>
      <c r="CA30" s="3">
        <f t="shared" si="21"/>
        <v>0</v>
      </c>
      <c r="CB30" s="3">
        <f t="shared" si="21"/>
        <v>0</v>
      </c>
      <c r="CC30" s="3">
        <f t="shared" si="21"/>
        <v>0</v>
      </c>
      <c r="CD30" s="3">
        <f t="shared" si="21"/>
        <v>0</v>
      </c>
      <c r="CE30" s="3">
        <f t="shared" si="21"/>
        <v>0</v>
      </c>
      <c r="CF30" s="3">
        <f t="shared" si="21"/>
        <v>0</v>
      </c>
      <c r="CG30" s="3">
        <f t="shared" si="21"/>
        <v>0</v>
      </c>
      <c r="CH30" s="12">
        <f t="shared" si="21"/>
        <v>0</v>
      </c>
    </row>
    <row r="31" spans="1:86" x14ac:dyDescent="0.3">
      <c r="A31" s="545"/>
      <c r="B31" s="11" t="str">
        <f t="shared" si="5"/>
        <v>Miscellaneous</v>
      </c>
      <c r="C31" s="3">
        <f t="shared" si="5"/>
        <v>0</v>
      </c>
      <c r="D31" s="3">
        <f t="shared" ref="D31:BO31" si="22">IF(SUM($C$19:$N$19)=0,0,C31+D13)</f>
        <v>0</v>
      </c>
      <c r="E31" s="3">
        <f t="shared" si="22"/>
        <v>0</v>
      </c>
      <c r="F31" s="3">
        <f t="shared" si="22"/>
        <v>0</v>
      </c>
      <c r="G31" s="3">
        <f t="shared" si="22"/>
        <v>0</v>
      </c>
      <c r="H31" s="3">
        <f t="shared" si="22"/>
        <v>0</v>
      </c>
      <c r="I31" s="3">
        <f t="shared" si="22"/>
        <v>0</v>
      </c>
      <c r="J31" s="3">
        <f t="shared" si="22"/>
        <v>0</v>
      </c>
      <c r="K31" s="3">
        <f t="shared" si="22"/>
        <v>0</v>
      </c>
      <c r="L31" s="3">
        <f t="shared" si="22"/>
        <v>0</v>
      </c>
      <c r="M31" s="3">
        <f t="shared" si="22"/>
        <v>0</v>
      </c>
      <c r="N31" s="3">
        <f t="shared" si="22"/>
        <v>0</v>
      </c>
      <c r="O31" s="3">
        <f t="shared" si="22"/>
        <v>0</v>
      </c>
      <c r="P31" s="3">
        <f t="shared" si="22"/>
        <v>0</v>
      </c>
      <c r="Q31" s="3">
        <f t="shared" si="22"/>
        <v>0</v>
      </c>
      <c r="R31" s="3">
        <f t="shared" si="22"/>
        <v>0</v>
      </c>
      <c r="S31" s="3">
        <f t="shared" si="22"/>
        <v>0</v>
      </c>
      <c r="T31" s="3">
        <f t="shared" si="22"/>
        <v>0</v>
      </c>
      <c r="U31" s="3">
        <f t="shared" si="22"/>
        <v>0</v>
      </c>
      <c r="V31" s="3">
        <f t="shared" si="22"/>
        <v>0</v>
      </c>
      <c r="W31" s="3">
        <f t="shared" si="22"/>
        <v>0</v>
      </c>
      <c r="X31" s="3">
        <f t="shared" si="22"/>
        <v>0</v>
      </c>
      <c r="Y31" s="3">
        <f t="shared" si="22"/>
        <v>0</v>
      </c>
      <c r="Z31" s="3">
        <f t="shared" si="22"/>
        <v>0</v>
      </c>
      <c r="AA31" s="3">
        <f t="shared" si="22"/>
        <v>0</v>
      </c>
      <c r="AB31" s="3">
        <f t="shared" si="22"/>
        <v>0</v>
      </c>
      <c r="AC31" s="3">
        <f t="shared" si="22"/>
        <v>0</v>
      </c>
      <c r="AD31" s="3">
        <f t="shared" si="22"/>
        <v>0</v>
      </c>
      <c r="AE31" s="3">
        <f t="shared" si="22"/>
        <v>0</v>
      </c>
      <c r="AF31" s="3">
        <f t="shared" si="22"/>
        <v>0</v>
      </c>
      <c r="AG31" s="3">
        <f t="shared" si="22"/>
        <v>0</v>
      </c>
      <c r="AH31" s="3">
        <f t="shared" si="22"/>
        <v>0</v>
      </c>
      <c r="AI31" s="3">
        <f t="shared" si="22"/>
        <v>0</v>
      </c>
      <c r="AJ31" s="3">
        <f t="shared" si="22"/>
        <v>0</v>
      </c>
      <c r="AK31" s="3">
        <f t="shared" si="22"/>
        <v>0</v>
      </c>
      <c r="AL31" s="3">
        <f t="shared" si="22"/>
        <v>0</v>
      </c>
      <c r="AM31" s="3">
        <f t="shared" si="22"/>
        <v>0</v>
      </c>
      <c r="AN31" s="3">
        <f t="shared" si="22"/>
        <v>0</v>
      </c>
      <c r="AO31" s="3">
        <f t="shared" si="22"/>
        <v>0</v>
      </c>
      <c r="AP31" s="3">
        <f t="shared" si="22"/>
        <v>0</v>
      </c>
      <c r="AQ31" s="3">
        <f t="shared" si="22"/>
        <v>0</v>
      </c>
      <c r="AR31" s="3">
        <f t="shared" si="22"/>
        <v>0</v>
      </c>
      <c r="AS31" s="3">
        <f t="shared" si="22"/>
        <v>0</v>
      </c>
      <c r="AT31" s="3">
        <f t="shared" si="22"/>
        <v>0</v>
      </c>
      <c r="AU31" s="3">
        <f t="shared" si="22"/>
        <v>0</v>
      </c>
      <c r="AV31" s="3">
        <f t="shared" si="22"/>
        <v>0</v>
      </c>
      <c r="AW31" s="3">
        <f t="shared" si="22"/>
        <v>0</v>
      </c>
      <c r="AX31" s="3">
        <f t="shared" si="22"/>
        <v>0</v>
      </c>
      <c r="AY31" s="3">
        <f t="shared" si="22"/>
        <v>0</v>
      </c>
      <c r="AZ31" s="3">
        <f t="shared" si="22"/>
        <v>0</v>
      </c>
      <c r="BA31" s="3">
        <f t="shared" si="22"/>
        <v>0</v>
      </c>
      <c r="BB31" s="3">
        <f t="shared" si="22"/>
        <v>0</v>
      </c>
      <c r="BC31" s="3">
        <f t="shared" si="22"/>
        <v>0</v>
      </c>
      <c r="BD31" s="3">
        <f t="shared" si="22"/>
        <v>0</v>
      </c>
      <c r="BE31" s="3">
        <f t="shared" si="22"/>
        <v>0</v>
      </c>
      <c r="BF31" s="3">
        <f t="shared" si="22"/>
        <v>0</v>
      </c>
      <c r="BG31" s="3">
        <f t="shared" si="22"/>
        <v>0</v>
      </c>
      <c r="BH31" s="3">
        <f t="shared" si="22"/>
        <v>0</v>
      </c>
      <c r="BI31" s="3">
        <f t="shared" si="22"/>
        <v>0</v>
      </c>
      <c r="BJ31" s="3">
        <f t="shared" si="22"/>
        <v>0</v>
      </c>
      <c r="BK31" s="3">
        <f t="shared" si="22"/>
        <v>0</v>
      </c>
      <c r="BL31" s="3">
        <f t="shared" si="22"/>
        <v>0</v>
      </c>
      <c r="BM31" s="3">
        <f t="shared" si="22"/>
        <v>0</v>
      </c>
      <c r="BN31" s="3">
        <f t="shared" si="22"/>
        <v>0</v>
      </c>
      <c r="BO31" s="3">
        <f t="shared" si="22"/>
        <v>0</v>
      </c>
      <c r="BP31" s="3">
        <f t="shared" ref="BP31:CH31" si="23">IF(SUM($C$19:$N$19)=0,0,BO31+BP13)</f>
        <v>0</v>
      </c>
      <c r="BQ31" s="3">
        <f t="shared" si="23"/>
        <v>0</v>
      </c>
      <c r="BR31" s="3">
        <f t="shared" si="23"/>
        <v>0</v>
      </c>
      <c r="BS31" s="3">
        <f t="shared" si="23"/>
        <v>0</v>
      </c>
      <c r="BT31" s="3">
        <f t="shared" si="23"/>
        <v>0</v>
      </c>
      <c r="BU31" s="3">
        <f t="shared" si="23"/>
        <v>0</v>
      </c>
      <c r="BV31" s="3">
        <f t="shared" si="23"/>
        <v>0</v>
      </c>
      <c r="BW31" s="3">
        <f t="shared" si="23"/>
        <v>0</v>
      </c>
      <c r="BX31" s="3">
        <f t="shared" si="23"/>
        <v>0</v>
      </c>
      <c r="BY31" s="3">
        <f t="shared" si="23"/>
        <v>0</v>
      </c>
      <c r="BZ31" s="3">
        <f t="shared" si="23"/>
        <v>0</v>
      </c>
      <c r="CA31" s="3">
        <f t="shared" si="23"/>
        <v>0</v>
      </c>
      <c r="CB31" s="3">
        <f t="shared" si="23"/>
        <v>0</v>
      </c>
      <c r="CC31" s="3">
        <f t="shared" si="23"/>
        <v>0</v>
      </c>
      <c r="CD31" s="3">
        <f t="shared" si="23"/>
        <v>0</v>
      </c>
      <c r="CE31" s="3">
        <f t="shared" si="23"/>
        <v>0</v>
      </c>
      <c r="CF31" s="3">
        <f t="shared" si="23"/>
        <v>0</v>
      </c>
      <c r="CG31" s="3">
        <f t="shared" si="23"/>
        <v>0</v>
      </c>
      <c r="CH31" s="12">
        <f t="shared" si="23"/>
        <v>0</v>
      </c>
    </row>
    <row r="32" spans="1:86" ht="15" customHeight="1" x14ac:dyDescent="0.3">
      <c r="A32" s="545"/>
      <c r="B32" s="11" t="str">
        <f t="shared" si="5"/>
        <v>Motors</v>
      </c>
      <c r="C32" s="3">
        <f t="shared" si="5"/>
        <v>0</v>
      </c>
      <c r="D32" s="3">
        <f t="shared" ref="D32:BO32" si="24">IF(SUM($C$19:$N$19)=0,0,C32+D14)</f>
        <v>0</v>
      </c>
      <c r="E32" s="3">
        <f t="shared" si="24"/>
        <v>0</v>
      </c>
      <c r="F32" s="3">
        <f t="shared" si="24"/>
        <v>0</v>
      </c>
      <c r="G32" s="3">
        <f t="shared" si="24"/>
        <v>0</v>
      </c>
      <c r="H32" s="3">
        <f t="shared" si="24"/>
        <v>0</v>
      </c>
      <c r="I32" s="3">
        <f t="shared" si="24"/>
        <v>0</v>
      </c>
      <c r="J32" s="3">
        <f t="shared" si="24"/>
        <v>0</v>
      </c>
      <c r="K32" s="3">
        <f t="shared" si="24"/>
        <v>0</v>
      </c>
      <c r="L32" s="3">
        <f t="shared" si="24"/>
        <v>0</v>
      </c>
      <c r="M32" s="3">
        <f t="shared" si="24"/>
        <v>0</v>
      </c>
      <c r="N32" s="3">
        <f t="shared" si="24"/>
        <v>0</v>
      </c>
      <c r="O32" s="3">
        <f t="shared" si="24"/>
        <v>0</v>
      </c>
      <c r="P32" s="3">
        <f t="shared" si="24"/>
        <v>0</v>
      </c>
      <c r="Q32" s="3">
        <f t="shared" si="24"/>
        <v>0</v>
      </c>
      <c r="R32" s="3">
        <f t="shared" si="24"/>
        <v>0</v>
      </c>
      <c r="S32" s="3">
        <f t="shared" si="24"/>
        <v>0</v>
      </c>
      <c r="T32" s="3">
        <f t="shared" si="24"/>
        <v>0</v>
      </c>
      <c r="U32" s="3">
        <f t="shared" si="24"/>
        <v>0</v>
      </c>
      <c r="V32" s="3">
        <f t="shared" si="24"/>
        <v>0</v>
      </c>
      <c r="W32" s="3">
        <f t="shared" si="24"/>
        <v>0</v>
      </c>
      <c r="X32" s="3">
        <f t="shared" si="24"/>
        <v>0</v>
      </c>
      <c r="Y32" s="3">
        <f t="shared" si="24"/>
        <v>0</v>
      </c>
      <c r="Z32" s="3">
        <f t="shared" si="24"/>
        <v>0</v>
      </c>
      <c r="AA32" s="3">
        <f t="shared" si="24"/>
        <v>0</v>
      </c>
      <c r="AB32" s="3">
        <f t="shared" si="24"/>
        <v>0</v>
      </c>
      <c r="AC32" s="3">
        <f t="shared" si="24"/>
        <v>0</v>
      </c>
      <c r="AD32" s="3">
        <f t="shared" si="24"/>
        <v>0</v>
      </c>
      <c r="AE32" s="3">
        <f t="shared" si="24"/>
        <v>0</v>
      </c>
      <c r="AF32" s="3">
        <f t="shared" si="24"/>
        <v>0</v>
      </c>
      <c r="AG32" s="3">
        <f t="shared" si="24"/>
        <v>0</v>
      </c>
      <c r="AH32" s="3">
        <f t="shared" si="24"/>
        <v>0</v>
      </c>
      <c r="AI32" s="3">
        <f t="shared" si="24"/>
        <v>0</v>
      </c>
      <c r="AJ32" s="3">
        <f t="shared" si="24"/>
        <v>0</v>
      </c>
      <c r="AK32" s="3">
        <f t="shared" si="24"/>
        <v>0</v>
      </c>
      <c r="AL32" s="3">
        <f t="shared" si="24"/>
        <v>0</v>
      </c>
      <c r="AM32" s="3">
        <f t="shared" si="24"/>
        <v>0</v>
      </c>
      <c r="AN32" s="3">
        <f t="shared" si="24"/>
        <v>0</v>
      </c>
      <c r="AO32" s="3">
        <f t="shared" si="24"/>
        <v>0</v>
      </c>
      <c r="AP32" s="3">
        <f t="shared" si="24"/>
        <v>0</v>
      </c>
      <c r="AQ32" s="3">
        <f t="shared" si="24"/>
        <v>0</v>
      </c>
      <c r="AR32" s="3">
        <f t="shared" si="24"/>
        <v>0</v>
      </c>
      <c r="AS32" s="3">
        <f t="shared" si="24"/>
        <v>0</v>
      </c>
      <c r="AT32" s="3">
        <f t="shared" si="24"/>
        <v>0</v>
      </c>
      <c r="AU32" s="3">
        <f t="shared" si="24"/>
        <v>0</v>
      </c>
      <c r="AV32" s="3">
        <f t="shared" si="24"/>
        <v>0</v>
      </c>
      <c r="AW32" s="3">
        <f t="shared" si="24"/>
        <v>0</v>
      </c>
      <c r="AX32" s="3">
        <f t="shared" si="24"/>
        <v>0</v>
      </c>
      <c r="AY32" s="3">
        <f t="shared" si="24"/>
        <v>0</v>
      </c>
      <c r="AZ32" s="3">
        <f t="shared" si="24"/>
        <v>0</v>
      </c>
      <c r="BA32" s="3">
        <f t="shared" si="24"/>
        <v>0</v>
      </c>
      <c r="BB32" s="3">
        <f t="shared" si="24"/>
        <v>0</v>
      </c>
      <c r="BC32" s="3">
        <f t="shared" si="24"/>
        <v>0</v>
      </c>
      <c r="BD32" s="3">
        <f t="shared" si="24"/>
        <v>0</v>
      </c>
      <c r="BE32" s="3">
        <f t="shared" si="24"/>
        <v>0</v>
      </c>
      <c r="BF32" s="3">
        <f t="shared" si="24"/>
        <v>0</v>
      </c>
      <c r="BG32" s="3">
        <f t="shared" si="24"/>
        <v>0</v>
      </c>
      <c r="BH32" s="3">
        <f t="shared" si="24"/>
        <v>0</v>
      </c>
      <c r="BI32" s="3">
        <f t="shared" si="24"/>
        <v>0</v>
      </c>
      <c r="BJ32" s="3">
        <f t="shared" si="24"/>
        <v>0</v>
      </c>
      <c r="BK32" s="3">
        <f t="shared" si="24"/>
        <v>0</v>
      </c>
      <c r="BL32" s="3">
        <f t="shared" si="24"/>
        <v>0</v>
      </c>
      <c r="BM32" s="3">
        <f t="shared" si="24"/>
        <v>0</v>
      </c>
      <c r="BN32" s="3">
        <f t="shared" si="24"/>
        <v>0</v>
      </c>
      <c r="BO32" s="3">
        <f t="shared" si="24"/>
        <v>0</v>
      </c>
      <c r="BP32" s="3">
        <f t="shared" ref="BP32:CH32" si="25">IF(SUM($C$19:$N$19)=0,0,BO32+BP14)</f>
        <v>0</v>
      </c>
      <c r="BQ32" s="3">
        <f t="shared" si="25"/>
        <v>0</v>
      </c>
      <c r="BR32" s="3">
        <f t="shared" si="25"/>
        <v>0</v>
      </c>
      <c r="BS32" s="3">
        <f t="shared" si="25"/>
        <v>0</v>
      </c>
      <c r="BT32" s="3">
        <f t="shared" si="25"/>
        <v>0</v>
      </c>
      <c r="BU32" s="3">
        <f t="shared" si="25"/>
        <v>0</v>
      </c>
      <c r="BV32" s="3">
        <f t="shared" si="25"/>
        <v>0</v>
      </c>
      <c r="BW32" s="3">
        <f t="shared" si="25"/>
        <v>0</v>
      </c>
      <c r="BX32" s="3">
        <f t="shared" si="25"/>
        <v>0</v>
      </c>
      <c r="BY32" s="3">
        <f t="shared" si="25"/>
        <v>0</v>
      </c>
      <c r="BZ32" s="3">
        <f t="shared" si="25"/>
        <v>0</v>
      </c>
      <c r="CA32" s="3">
        <f t="shared" si="25"/>
        <v>0</v>
      </c>
      <c r="CB32" s="3">
        <f t="shared" si="25"/>
        <v>0</v>
      </c>
      <c r="CC32" s="3">
        <f t="shared" si="25"/>
        <v>0</v>
      </c>
      <c r="CD32" s="3">
        <f t="shared" si="25"/>
        <v>0</v>
      </c>
      <c r="CE32" s="3">
        <f t="shared" si="25"/>
        <v>0</v>
      </c>
      <c r="CF32" s="3">
        <f t="shared" si="25"/>
        <v>0</v>
      </c>
      <c r="CG32" s="3">
        <f t="shared" si="25"/>
        <v>0</v>
      </c>
      <c r="CH32" s="12">
        <f t="shared" si="25"/>
        <v>0</v>
      </c>
    </row>
    <row r="33" spans="1:86" x14ac:dyDescent="0.3">
      <c r="A33" s="545"/>
      <c r="B33" s="11" t="str">
        <f t="shared" si="5"/>
        <v>Process</v>
      </c>
      <c r="C33" s="3">
        <f t="shared" si="5"/>
        <v>0</v>
      </c>
      <c r="D33" s="3">
        <f t="shared" ref="D33:BO33" si="26">IF(SUM($C$19:$N$19)=0,0,C33+D15)</f>
        <v>0</v>
      </c>
      <c r="E33" s="3">
        <f t="shared" si="26"/>
        <v>0</v>
      </c>
      <c r="F33" s="3">
        <f t="shared" si="26"/>
        <v>0</v>
      </c>
      <c r="G33" s="3">
        <f t="shared" si="26"/>
        <v>0</v>
      </c>
      <c r="H33" s="3">
        <f t="shared" si="26"/>
        <v>0</v>
      </c>
      <c r="I33" s="3">
        <f t="shared" si="26"/>
        <v>0</v>
      </c>
      <c r="J33" s="3">
        <f t="shared" si="26"/>
        <v>0</v>
      </c>
      <c r="K33" s="3">
        <f t="shared" si="26"/>
        <v>0</v>
      </c>
      <c r="L33" s="3">
        <f t="shared" si="26"/>
        <v>0</v>
      </c>
      <c r="M33" s="3">
        <f t="shared" si="26"/>
        <v>0</v>
      </c>
      <c r="N33" s="3">
        <f t="shared" si="26"/>
        <v>0</v>
      </c>
      <c r="O33" s="3">
        <f t="shared" si="26"/>
        <v>0</v>
      </c>
      <c r="P33" s="3">
        <f t="shared" si="26"/>
        <v>0</v>
      </c>
      <c r="Q33" s="3">
        <f t="shared" si="26"/>
        <v>0</v>
      </c>
      <c r="R33" s="3">
        <f t="shared" si="26"/>
        <v>0</v>
      </c>
      <c r="S33" s="3">
        <f t="shared" si="26"/>
        <v>0</v>
      </c>
      <c r="T33" s="3">
        <f t="shared" si="26"/>
        <v>0</v>
      </c>
      <c r="U33" s="3">
        <f t="shared" si="26"/>
        <v>0</v>
      </c>
      <c r="V33" s="3">
        <f t="shared" si="26"/>
        <v>0</v>
      </c>
      <c r="W33" s="3">
        <f t="shared" si="26"/>
        <v>0</v>
      </c>
      <c r="X33" s="3">
        <f t="shared" si="26"/>
        <v>0</v>
      </c>
      <c r="Y33" s="3">
        <f t="shared" si="26"/>
        <v>0</v>
      </c>
      <c r="Z33" s="3">
        <f t="shared" si="26"/>
        <v>0</v>
      </c>
      <c r="AA33" s="3">
        <f t="shared" si="26"/>
        <v>0</v>
      </c>
      <c r="AB33" s="3">
        <f t="shared" si="26"/>
        <v>0</v>
      </c>
      <c r="AC33" s="3">
        <f t="shared" si="26"/>
        <v>0</v>
      </c>
      <c r="AD33" s="3">
        <f t="shared" si="26"/>
        <v>0</v>
      </c>
      <c r="AE33" s="3">
        <f t="shared" si="26"/>
        <v>0</v>
      </c>
      <c r="AF33" s="3">
        <f t="shared" si="26"/>
        <v>0</v>
      </c>
      <c r="AG33" s="3">
        <f t="shared" si="26"/>
        <v>0</v>
      </c>
      <c r="AH33" s="3">
        <f t="shared" si="26"/>
        <v>0</v>
      </c>
      <c r="AI33" s="3">
        <f t="shared" si="26"/>
        <v>0</v>
      </c>
      <c r="AJ33" s="3">
        <f t="shared" si="26"/>
        <v>0</v>
      </c>
      <c r="AK33" s="3">
        <f t="shared" si="26"/>
        <v>0</v>
      </c>
      <c r="AL33" s="3">
        <f t="shared" si="26"/>
        <v>0</v>
      </c>
      <c r="AM33" s="3">
        <f t="shared" si="26"/>
        <v>0</v>
      </c>
      <c r="AN33" s="3">
        <f t="shared" si="26"/>
        <v>0</v>
      </c>
      <c r="AO33" s="3">
        <f t="shared" si="26"/>
        <v>0</v>
      </c>
      <c r="AP33" s="3">
        <f t="shared" si="26"/>
        <v>0</v>
      </c>
      <c r="AQ33" s="3">
        <f t="shared" si="26"/>
        <v>0</v>
      </c>
      <c r="AR33" s="3">
        <f t="shared" si="26"/>
        <v>0</v>
      </c>
      <c r="AS33" s="3">
        <f t="shared" si="26"/>
        <v>0</v>
      </c>
      <c r="AT33" s="3">
        <f t="shared" si="26"/>
        <v>0</v>
      </c>
      <c r="AU33" s="3">
        <f t="shared" si="26"/>
        <v>0</v>
      </c>
      <c r="AV33" s="3">
        <f t="shared" si="26"/>
        <v>0</v>
      </c>
      <c r="AW33" s="3">
        <f t="shared" si="26"/>
        <v>0</v>
      </c>
      <c r="AX33" s="3">
        <f t="shared" si="26"/>
        <v>0</v>
      </c>
      <c r="AY33" s="3">
        <f t="shared" si="26"/>
        <v>0</v>
      </c>
      <c r="AZ33" s="3">
        <f t="shared" si="26"/>
        <v>0</v>
      </c>
      <c r="BA33" s="3">
        <f t="shared" si="26"/>
        <v>0</v>
      </c>
      <c r="BB33" s="3">
        <f t="shared" si="26"/>
        <v>0</v>
      </c>
      <c r="BC33" s="3">
        <f t="shared" si="26"/>
        <v>0</v>
      </c>
      <c r="BD33" s="3">
        <f t="shared" si="26"/>
        <v>0</v>
      </c>
      <c r="BE33" s="3">
        <f t="shared" si="26"/>
        <v>0</v>
      </c>
      <c r="BF33" s="3">
        <f t="shared" si="26"/>
        <v>0</v>
      </c>
      <c r="BG33" s="3">
        <f t="shared" si="26"/>
        <v>0</v>
      </c>
      <c r="BH33" s="3">
        <f t="shared" si="26"/>
        <v>0</v>
      </c>
      <c r="BI33" s="3">
        <f t="shared" si="26"/>
        <v>0</v>
      </c>
      <c r="BJ33" s="3">
        <f t="shared" si="26"/>
        <v>0</v>
      </c>
      <c r="BK33" s="3">
        <f t="shared" si="26"/>
        <v>0</v>
      </c>
      <c r="BL33" s="3">
        <f t="shared" si="26"/>
        <v>0</v>
      </c>
      <c r="BM33" s="3">
        <f t="shared" si="26"/>
        <v>0</v>
      </c>
      <c r="BN33" s="3">
        <f t="shared" si="26"/>
        <v>0</v>
      </c>
      <c r="BO33" s="3">
        <f t="shared" si="26"/>
        <v>0</v>
      </c>
      <c r="BP33" s="3">
        <f t="shared" ref="BP33:CH33" si="27">IF(SUM($C$19:$N$19)=0,0,BO33+BP15)</f>
        <v>0</v>
      </c>
      <c r="BQ33" s="3">
        <f t="shared" si="27"/>
        <v>0</v>
      </c>
      <c r="BR33" s="3">
        <f t="shared" si="27"/>
        <v>0</v>
      </c>
      <c r="BS33" s="3">
        <f t="shared" si="27"/>
        <v>0</v>
      </c>
      <c r="BT33" s="3">
        <f t="shared" si="27"/>
        <v>0</v>
      </c>
      <c r="BU33" s="3">
        <f t="shared" si="27"/>
        <v>0</v>
      </c>
      <c r="BV33" s="3">
        <f t="shared" si="27"/>
        <v>0</v>
      </c>
      <c r="BW33" s="3">
        <f t="shared" si="27"/>
        <v>0</v>
      </c>
      <c r="BX33" s="3">
        <f t="shared" si="27"/>
        <v>0</v>
      </c>
      <c r="BY33" s="3">
        <f t="shared" si="27"/>
        <v>0</v>
      </c>
      <c r="BZ33" s="3">
        <f t="shared" si="27"/>
        <v>0</v>
      </c>
      <c r="CA33" s="3">
        <f t="shared" si="27"/>
        <v>0</v>
      </c>
      <c r="CB33" s="3">
        <f t="shared" si="27"/>
        <v>0</v>
      </c>
      <c r="CC33" s="3">
        <f t="shared" si="27"/>
        <v>0</v>
      </c>
      <c r="CD33" s="3">
        <f t="shared" si="27"/>
        <v>0</v>
      </c>
      <c r="CE33" s="3">
        <f t="shared" si="27"/>
        <v>0</v>
      </c>
      <c r="CF33" s="3">
        <f t="shared" si="27"/>
        <v>0</v>
      </c>
      <c r="CG33" s="3">
        <f t="shared" si="27"/>
        <v>0</v>
      </c>
      <c r="CH33" s="12">
        <f t="shared" si="27"/>
        <v>0</v>
      </c>
    </row>
    <row r="34" spans="1:86" x14ac:dyDescent="0.3">
      <c r="A34" s="545"/>
      <c r="B34" s="11" t="str">
        <f t="shared" si="5"/>
        <v>Refrigeration</v>
      </c>
      <c r="C34" s="3">
        <f t="shared" si="5"/>
        <v>0</v>
      </c>
      <c r="D34" s="3">
        <f t="shared" ref="D34:BO34" si="28">IF(SUM($C$19:$N$19)=0,0,C34+D16)</f>
        <v>0</v>
      </c>
      <c r="E34" s="3">
        <f t="shared" si="28"/>
        <v>0</v>
      </c>
      <c r="F34" s="3">
        <f t="shared" si="28"/>
        <v>0</v>
      </c>
      <c r="G34" s="3">
        <f t="shared" si="28"/>
        <v>0</v>
      </c>
      <c r="H34" s="3">
        <f t="shared" si="28"/>
        <v>0</v>
      </c>
      <c r="I34" s="3">
        <f t="shared" si="28"/>
        <v>0</v>
      </c>
      <c r="J34" s="3">
        <f t="shared" si="28"/>
        <v>0</v>
      </c>
      <c r="K34" s="3">
        <f t="shared" si="28"/>
        <v>0</v>
      </c>
      <c r="L34" s="3">
        <f t="shared" si="28"/>
        <v>0</v>
      </c>
      <c r="M34" s="3">
        <f t="shared" si="28"/>
        <v>0</v>
      </c>
      <c r="N34" s="3">
        <f t="shared" si="28"/>
        <v>0</v>
      </c>
      <c r="O34" s="3">
        <f t="shared" si="28"/>
        <v>0</v>
      </c>
      <c r="P34" s="3">
        <f t="shared" si="28"/>
        <v>0</v>
      </c>
      <c r="Q34" s="3">
        <f t="shared" si="28"/>
        <v>0</v>
      </c>
      <c r="R34" s="3">
        <f t="shared" si="28"/>
        <v>0</v>
      </c>
      <c r="S34" s="3">
        <f t="shared" si="28"/>
        <v>0</v>
      </c>
      <c r="T34" s="3">
        <f t="shared" si="28"/>
        <v>0</v>
      </c>
      <c r="U34" s="3">
        <f t="shared" si="28"/>
        <v>0</v>
      </c>
      <c r="V34" s="3">
        <f t="shared" si="28"/>
        <v>0</v>
      </c>
      <c r="W34" s="3">
        <f t="shared" si="28"/>
        <v>0</v>
      </c>
      <c r="X34" s="3">
        <f t="shared" si="28"/>
        <v>0</v>
      </c>
      <c r="Y34" s="3">
        <f t="shared" si="28"/>
        <v>0</v>
      </c>
      <c r="Z34" s="3">
        <f t="shared" si="28"/>
        <v>0</v>
      </c>
      <c r="AA34" s="3">
        <f t="shared" si="28"/>
        <v>0</v>
      </c>
      <c r="AB34" s="3">
        <f t="shared" si="28"/>
        <v>0</v>
      </c>
      <c r="AC34" s="3">
        <f t="shared" si="28"/>
        <v>0</v>
      </c>
      <c r="AD34" s="3">
        <f t="shared" si="28"/>
        <v>0</v>
      </c>
      <c r="AE34" s="3">
        <f t="shared" si="28"/>
        <v>0</v>
      </c>
      <c r="AF34" s="3">
        <f t="shared" si="28"/>
        <v>0</v>
      </c>
      <c r="AG34" s="3">
        <f t="shared" si="28"/>
        <v>0</v>
      </c>
      <c r="AH34" s="3">
        <f t="shared" si="28"/>
        <v>0</v>
      </c>
      <c r="AI34" s="3">
        <f t="shared" si="28"/>
        <v>0</v>
      </c>
      <c r="AJ34" s="3">
        <f t="shared" si="28"/>
        <v>0</v>
      </c>
      <c r="AK34" s="3">
        <f t="shared" si="28"/>
        <v>0</v>
      </c>
      <c r="AL34" s="3">
        <f t="shared" si="28"/>
        <v>0</v>
      </c>
      <c r="AM34" s="3">
        <f t="shared" si="28"/>
        <v>0</v>
      </c>
      <c r="AN34" s="3">
        <f t="shared" si="28"/>
        <v>0</v>
      </c>
      <c r="AO34" s="3">
        <f t="shared" si="28"/>
        <v>0</v>
      </c>
      <c r="AP34" s="3">
        <f t="shared" si="28"/>
        <v>0</v>
      </c>
      <c r="AQ34" s="3">
        <f t="shared" si="28"/>
        <v>0</v>
      </c>
      <c r="AR34" s="3">
        <f t="shared" si="28"/>
        <v>0</v>
      </c>
      <c r="AS34" s="3">
        <f t="shared" si="28"/>
        <v>0</v>
      </c>
      <c r="AT34" s="3">
        <f t="shared" si="28"/>
        <v>0</v>
      </c>
      <c r="AU34" s="3">
        <f t="shared" si="28"/>
        <v>0</v>
      </c>
      <c r="AV34" s="3">
        <f t="shared" si="28"/>
        <v>0</v>
      </c>
      <c r="AW34" s="3">
        <f t="shared" si="28"/>
        <v>0</v>
      </c>
      <c r="AX34" s="3">
        <f t="shared" si="28"/>
        <v>0</v>
      </c>
      <c r="AY34" s="3">
        <f t="shared" si="28"/>
        <v>0</v>
      </c>
      <c r="AZ34" s="3">
        <f t="shared" si="28"/>
        <v>0</v>
      </c>
      <c r="BA34" s="3">
        <f t="shared" si="28"/>
        <v>0</v>
      </c>
      <c r="BB34" s="3">
        <f t="shared" si="28"/>
        <v>0</v>
      </c>
      <c r="BC34" s="3">
        <f t="shared" si="28"/>
        <v>0</v>
      </c>
      <c r="BD34" s="3">
        <f t="shared" si="28"/>
        <v>0</v>
      </c>
      <c r="BE34" s="3">
        <f t="shared" si="28"/>
        <v>0</v>
      </c>
      <c r="BF34" s="3">
        <f t="shared" si="28"/>
        <v>0</v>
      </c>
      <c r="BG34" s="3">
        <f t="shared" si="28"/>
        <v>0</v>
      </c>
      <c r="BH34" s="3">
        <f t="shared" si="28"/>
        <v>0</v>
      </c>
      <c r="BI34" s="3">
        <f t="shared" si="28"/>
        <v>0</v>
      </c>
      <c r="BJ34" s="3">
        <f t="shared" si="28"/>
        <v>0</v>
      </c>
      <c r="BK34" s="3">
        <f t="shared" si="28"/>
        <v>0</v>
      </c>
      <c r="BL34" s="3">
        <f t="shared" si="28"/>
        <v>0</v>
      </c>
      <c r="BM34" s="3">
        <f t="shared" si="28"/>
        <v>0</v>
      </c>
      <c r="BN34" s="3">
        <f t="shared" si="28"/>
        <v>0</v>
      </c>
      <c r="BO34" s="3">
        <f t="shared" si="28"/>
        <v>0</v>
      </c>
      <c r="BP34" s="3">
        <f t="shared" ref="BP34:CH34" si="29">IF(SUM($C$19:$N$19)=0,0,BO34+BP16)</f>
        <v>0</v>
      </c>
      <c r="BQ34" s="3">
        <f t="shared" si="29"/>
        <v>0</v>
      </c>
      <c r="BR34" s="3">
        <f t="shared" si="29"/>
        <v>0</v>
      </c>
      <c r="BS34" s="3">
        <f t="shared" si="29"/>
        <v>0</v>
      </c>
      <c r="BT34" s="3">
        <f t="shared" si="29"/>
        <v>0</v>
      </c>
      <c r="BU34" s="3">
        <f t="shared" si="29"/>
        <v>0</v>
      </c>
      <c r="BV34" s="3">
        <f t="shared" si="29"/>
        <v>0</v>
      </c>
      <c r="BW34" s="3">
        <f t="shared" si="29"/>
        <v>0</v>
      </c>
      <c r="BX34" s="3">
        <f t="shared" si="29"/>
        <v>0</v>
      </c>
      <c r="BY34" s="3">
        <f t="shared" si="29"/>
        <v>0</v>
      </c>
      <c r="BZ34" s="3">
        <f t="shared" si="29"/>
        <v>0</v>
      </c>
      <c r="CA34" s="3">
        <f t="shared" si="29"/>
        <v>0</v>
      </c>
      <c r="CB34" s="3">
        <f t="shared" si="29"/>
        <v>0</v>
      </c>
      <c r="CC34" s="3">
        <f t="shared" si="29"/>
        <v>0</v>
      </c>
      <c r="CD34" s="3">
        <f t="shared" si="29"/>
        <v>0</v>
      </c>
      <c r="CE34" s="3">
        <f t="shared" si="29"/>
        <v>0</v>
      </c>
      <c r="CF34" s="3">
        <f t="shared" si="29"/>
        <v>0</v>
      </c>
      <c r="CG34" s="3">
        <f t="shared" si="29"/>
        <v>0</v>
      </c>
      <c r="CH34" s="12">
        <f t="shared" si="29"/>
        <v>0</v>
      </c>
    </row>
    <row r="35" spans="1:86" x14ac:dyDescent="0.3">
      <c r="A35" s="545"/>
      <c r="B35" s="11" t="str">
        <f t="shared" si="5"/>
        <v>Water Heating</v>
      </c>
      <c r="C35" s="3">
        <f t="shared" si="5"/>
        <v>0</v>
      </c>
      <c r="D35" s="3">
        <f t="shared" ref="D35:BO35" si="30">IF(SUM($C$19:$N$19)=0,0,C35+D17)</f>
        <v>0</v>
      </c>
      <c r="E35" s="3">
        <f t="shared" si="30"/>
        <v>0</v>
      </c>
      <c r="F35" s="3">
        <f t="shared" si="30"/>
        <v>0</v>
      </c>
      <c r="G35" s="3">
        <f t="shared" si="30"/>
        <v>0</v>
      </c>
      <c r="H35" s="3">
        <f t="shared" si="30"/>
        <v>0</v>
      </c>
      <c r="I35" s="3">
        <f t="shared" si="30"/>
        <v>0</v>
      </c>
      <c r="J35" s="3">
        <f t="shared" si="30"/>
        <v>0</v>
      </c>
      <c r="K35" s="3">
        <f t="shared" si="30"/>
        <v>0</v>
      </c>
      <c r="L35" s="3">
        <f t="shared" si="30"/>
        <v>0</v>
      </c>
      <c r="M35" s="3">
        <f t="shared" si="30"/>
        <v>0</v>
      </c>
      <c r="N35" s="3">
        <f t="shared" si="30"/>
        <v>0</v>
      </c>
      <c r="O35" s="3">
        <f t="shared" si="30"/>
        <v>0</v>
      </c>
      <c r="P35" s="3">
        <f t="shared" si="30"/>
        <v>0</v>
      </c>
      <c r="Q35" s="3">
        <f t="shared" si="30"/>
        <v>0</v>
      </c>
      <c r="R35" s="3">
        <f t="shared" si="30"/>
        <v>0</v>
      </c>
      <c r="S35" s="3">
        <f t="shared" si="30"/>
        <v>0</v>
      </c>
      <c r="T35" s="3">
        <f t="shared" si="30"/>
        <v>0</v>
      </c>
      <c r="U35" s="3">
        <f t="shared" si="30"/>
        <v>0</v>
      </c>
      <c r="V35" s="3">
        <f t="shared" si="30"/>
        <v>0</v>
      </c>
      <c r="W35" s="3">
        <f t="shared" si="30"/>
        <v>0</v>
      </c>
      <c r="X35" s="3">
        <f t="shared" si="30"/>
        <v>0</v>
      </c>
      <c r="Y35" s="3">
        <f t="shared" si="30"/>
        <v>0</v>
      </c>
      <c r="Z35" s="3">
        <f t="shared" si="30"/>
        <v>0</v>
      </c>
      <c r="AA35" s="3">
        <f t="shared" si="30"/>
        <v>0</v>
      </c>
      <c r="AB35" s="3">
        <f t="shared" si="30"/>
        <v>0</v>
      </c>
      <c r="AC35" s="3">
        <f t="shared" si="30"/>
        <v>0</v>
      </c>
      <c r="AD35" s="3">
        <f t="shared" si="30"/>
        <v>0</v>
      </c>
      <c r="AE35" s="3">
        <f t="shared" si="30"/>
        <v>0</v>
      </c>
      <c r="AF35" s="3">
        <f t="shared" si="30"/>
        <v>0</v>
      </c>
      <c r="AG35" s="3">
        <f t="shared" si="30"/>
        <v>0</v>
      </c>
      <c r="AH35" s="3">
        <f t="shared" si="30"/>
        <v>0</v>
      </c>
      <c r="AI35" s="3">
        <f t="shared" si="30"/>
        <v>0</v>
      </c>
      <c r="AJ35" s="3">
        <f t="shared" si="30"/>
        <v>0</v>
      </c>
      <c r="AK35" s="3">
        <f t="shared" si="30"/>
        <v>0</v>
      </c>
      <c r="AL35" s="3">
        <f t="shared" si="30"/>
        <v>0</v>
      </c>
      <c r="AM35" s="3">
        <f t="shared" si="30"/>
        <v>0</v>
      </c>
      <c r="AN35" s="3">
        <f t="shared" si="30"/>
        <v>0</v>
      </c>
      <c r="AO35" s="3">
        <f t="shared" si="30"/>
        <v>0</v>
      </c>
      <c r="AP35" s="3">
        <f t="shared" si="30"/>
        <v>0</v>
      </c>
      <c r="AQ35" s="3">
        <f t="shared" si="30"/>
        <v>0</v>
      </c>
      <c r="AR35" s="3">
        <f t="shared" si="30"/>
        <v>0</v>
      </c>
      <c r="AS35" s="3">
        <f t="shared" si="30"/>
        <v>0</v>
      </c>
      <c r="AT35" s="3">
        <f t="shared" si="30"/>
        <v>0</v>
      </c>
      <c r="AU35" s="3">
        <f t="shared" si="30"/>
        <v>0</v>
      </c>
      <c r="AV35" s="3">
        <f t="shared" si="30"/>
        <v>0</v>
      </c>
      <c r="AW35" s="3">
        <f t="shared" si="30"/>
        <v>0</v>
      </c>
      <c r="AX35" s="3">
        <f t="shared" si="30"/>
        <v>0</v>
      </c>
      <c r="AY35" s="3">
        <f t="shared" si="30"/>
        <v>0</v>
      </c>
      <c r="AZ35" s="3">
        <f t="shared" si="30"/>
        <v>0</v>
      </c>
      <c r="BA35" s="3">
        <f t="shared" si="30"/>
        <v>0</v>
      </c>
      <c r="BB35" s="3">
        <f t="shared" si="30"/>
        <v>0</v>
      </c>
      <c r="BC35" s="3">
        <f t="shared" si="30"/>
        <v>0</v>
      </c>
      <c r="BD35" s="3">
        <f t="shared" si="30"/>
        <v>0</v>
      </c>
      <c r="BE35" s="3">
        <f t="shared" si="30"/>
        <v>0</v>
      </c>
      <c r="BF35" s="3">
        <f t="shared" si="30"/>
        <v>0</v>
      </c>
      <c r="BG35" s="3">
        <f t="shared" si="30"/>
        <v>0</v>
      </c>
      <c r="BH35" s="3">
        <f t="shared" si="30"/>
        <v>0</v>
      </c>
      <c r="BI35" s="3">
        <f t="shared" si="30"/>
        <v>0</v>
      </c>
      <c r="BJ35" s="3">
        <f t="shared" si="30"/>
        <v>0</v>
      </c>
      <c r="BK35" s="3">
        <f t="shared" si="30"/>
        <v>0</v>
      </c>
      <c r="BL35" s="3">
        <f t="shared" si="30"/>
        <v>0</v>
      </c>
      <c r="BM35" s="3">
        <f t="shared" si="30"/>
        <v>0</v>
      </c>
      <c r="BN35" s="3">
        <f t="shared" si="30"/>
        <v>0</v>
      </c>
      <c r="BO35" s="3">
        <f t="shared" si="30"/>
        <v>0</v>
      </c>
      <c r="BP35" s="3">
        <f t="shared" ref="BP35:CH35" si="31">IF(SUM($C$19:$N$19)=0,0,BO35+BP17)</f>
        <v>0</v>
      </c>
      <c r="BQ35" s="3">
        <f t="shared" si="31"/>
        <v>0</v>
      </c>
      <c r="BR35" s="3">
        <f t="shared" si="31"/>
        <v>0</v>
      </c>
      <c r="BS35" s="3">
        <f t="shared" si="31"/>
        <v>0</v>
      </c>
      <c r="BT35" s="3">
        <f t="shared" si="31"/>
        <v>0</v>
      </c>
      <c r="BU35" s="3">
        <f t="shared" si="31"/>
        <v>0</v>
      </c>
      <c r="BV35" s="3">
        <f t="shared" si="31"/>
        <v>0</v>
      </c>
      <c r="BW35" s="3">
        <f t="shared" si="31"/>
        <v>0</v>
      </c>
      <c r="BX35" s="3">
        <f t="shared" si="31"/>
        <v>0</v>
      </c>
      <c r="BY35" s="3">
        <f t="shared" si="31"/>
        <v>0</v>
      </c>
      <c r="BZ35" s="3">
        <f t="shared" si="31"/>
        <v>0</v>
      </c>
      <c r="CA35" s="3">
        <f t="shared" si="31"/>
        <v>0</v>
      </c>
      <c r="CB35" s="3">
        <f t="shared" si="31"/>
        <v>0</v>
      </c>
      <c r="CC35" s="3">
        <f t="shared" si="31"/>
        <v>0</v>
      </c>
      <c r="CD35" s="3">
        <f t="shared" si="31"/>
        <v>0</v>
      </c>
      <c r="CE35" s="3">
        <f t="shared" si="31"/>
        <v>0</v>
      </c>
      <c r="CF35" s="3">
        <f t="shared" si="31"/>
        <v>0</v>
      </c>
      <c r="CG35" s="3">
        <f t="shared" si="31"/>
        <v>0</v>
      </c>
      <c r="CH35" s="12">
        <f t="shared" si="31"/>
        <v>0</v>
      </c>
    </row>
    <row r="36" spans="1:86" ht="15" customHeight="1" x14ac:dyDescent="0.3">
      <c r="A36" s="545"/>
      <c r="B36" s="11" t="str">
        <f t="shared" si="5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12"/>
    </row>
    <row r="37" spans="1:86" ht="15" customHeight="1" thickBot="1" x14ac:dyDescent="0.35">
      <c r="A37" s="546"/>
      <c r="B37" s="295" t="str">
        <f t="shared" si="5"/>
        <v>Monthly kWh</v>
      </c>
      <c r="C37" s="296">
        <f>SUM(C23:C36)</f>
        <v>0</v>
      </c>
      <c r="D37" s="296">
        <f t="shared" ref="D37:BO37" si="32">SUM(D23:D36)</f>
        <v>0</v>
      </c>
      <c r="E37" s="296">
        <f t="shared" si="32"/>
        <v>0</v>
      </c>
      <c r="F37" s="296">
        <f t="shared" si="32"/>
        <v>0</v>
      </c>
      <c r="G37" s="296">
        <f t="shared" si="32"/>
        <v>0</v>
      </c>
      <c r="H37" s="296">
        <f t="shared" si="32"/>
        <v>0</v>
      </c>
      <c r="I37" s="296">
        <f t="shared" si="32"/>
        <v>0</v>
      </c>
      <c r="J37" s="296">
        <f t="shared" si="32"/>
        <v>0</v>
      </c>
      <c r="K37" s="296">
        <f t="shared" si="32"/>
        <v>0</v>
      </c>
      <c r="L37" s="296">
        <f t="shared" si="32"/>
        <v>0</v>
      </c>
      <c r="M37" s="296">
        <f t="shared" si="32"/>
        <v>0</v>
      </c>
      <c r="N37" s="296">
        <f t="shared" si="32"/>
        <v>0</v>
      </c>
      <c r="O37" s="296">
        <f t="shared" si="32"/>
        <v>0</v>
      </c>
      <c r="P37" s="296">
        <f t="shared" si="32"/>
        <v>0</v>
      </c>
      <c r="Q37" s="296">
        <f t="shared" si="32"/>
        <v>0</v>
      </c>
      <c r="R37" s="296">
        <f t="shared" si="32"/>
        <v>0</v>
      </c>
      <c r="S37" s="296">
        <f t="shared" si="32"/>
        <v>0</v>
      </c>
      <c r="T37" s="296">
        <f t="shared" si="32"/>
        <v>0</v>
      </c>
      <c r="U37" s="296">
        <f t="shared" si="32"/>
        <v>0</v>
      </c>
      <c r="V37" s="296">
        <f t="shared" si="32"/>
        <v>0</v>
      </c>
      <c r="W37" s="296">
        <f t="shared" si="32"/>
        <v>0</v>
      </c>
      <c r="X37" s="296">
        <f t="shared" si="32"/>
        <v>0</v>
      </c>
      <c r="Y37" s="296">
        <f t="shared" si="32"/>
        <v>0</v>
      </c>
      <c r="Z37" s="296">
        <f t="shared" si="32"/>
        <v>0</v>
      </c>
      <c r="AA37" s="296">
        <f t="shared" si="32"/>
        <v>0</v>
      </c>
      <c r="AB37" s="296">
        <f t="shared" si="32"/>
        <v>0</v>
      </c>
      <c r="AC37" s="296">
        <f t="shared" si="32"/>
        <v>0</v>
      </c>
      <c r="AD37" s="296">
        <f t="shared" si="32"/>
        <v>0</v>
      </c>
      <c r="AE37" s="296">
        <f t="shared" si="32"/>
        <v>0</v>
      </c>
      <c r="AF37" s="296">
        <f t="shared" si="32"/>
        <v>0</v>
      </c>
      <c r="AG37" s="296">
        <f t="shared" si="32"/>
        <v>0</v>
      </c>
      <c r="AH37" s="296">
        <f t="shared" si="32"/>
        <v>0</v>
      </c>
      <c r="AI37" s="296">
        <f t="shared" si="32"/>
        <v>0</v>
      </c>
      <c r="AJ37" s="296">
        <f t="shared" si="32"/>
        <v>0</v>
      </c>
      <c r="AK37" s="296">
        <f t="shared" si="32"/>
        <v>0</v>
      </c>
      <c r="AL37" s="296">
        <f t="shared" si="32"/>
        <v>0</v>
      </c>
      <c r="AM37" s="296">
        <f t="shared" si="32"/>
        <v>0</v>
      </c>
      <c r="AN37" s="296">
        <f t="shared" si="32"/>
        <v>0</v>
      </c>
      <c r="AO37" s="296">
        <f t="shared" si="32"/>
        <v>0</v>
      </c>
      <c r="AP37" s="296">
        <f t="shared" si="32"/>
        <v>0</v>
      </c>
      <c r="AQ37" s="296">
        <f t="shared" si="32"/>
        <v>0</v>
      </c>
      <c r="AR37" s="296">
        <f t="shared" si="32"/>
        <v>0</v>
      </c>
      <c r="AS37" s="296">
        <f t="shared" si="32"/>
        <v>0</v>
      </c>
      <c r="AT37" s="296">
        <f t="shared" si="32"/>
        <v>0</v>
      </c>
      <c r="AU37" s="296">
        <f t="shared" si="32"/>
        <v>0</v>
      </c>
      <c r="AV37" s="296">
        <f t="shared" si="32"/>
        <v>0</v>
      </c>
      <c r="AW37" s="296">
        <f t="shared" si="32"/>
        <v>0</v>
      </c>
      <c r="AX37" s="296">
        <f t="shared" si="32"/>
        <v>0</v>
      </c>
      <c r="AY37" s="296">
        <f t="shared" si="32"/>
        <v>0</v>
      </c>
      <c r="AZ37" s="296">
        <f t="shared" si="32"/>
        <v>0</v>
      </c>
      <c r="BA37" s="296">
        <f t="shared" si="32"/>
        <v>0</v>
      </c>
      <c r="BB37" s="296">
        <f t="shared" si="32"/>
        <v>0</v>
      </c>
      <c r="BC37" s="296">
        <f t="shared" si="32"/>
        <v>0</v>
      </c>
      <c r="BD37" s="296">
        <f t="shared" si="32"/>
        <v>0</v>
      </c>
      <c r="BE37" s="296">
        <f t="shared" si="32"/>
        <v>0</v>
      </c>
      <c r="BF37" s="296">
        <f t="shared" si="32"/>
        <v>0</v>
      </c>
      <c r="BG37" s="296">
        <f t="shared" si="32"/>
        <v>0</v>
      </c>
      <c r="BH37" s="296">
        <f t="shared" si="32"/>
        <v>0</v>
      </c>
      <c r="BI37" s="296">
        <f t="shared" si="32"/>
        <v>0</v>
      </c>
      <c r="BJ37" s="296">
        <f t="shared" si="32"/>
        <v>0</v>
      </c>
      <c r="BK37" s="296">
        <f t="shared" si="32"/>
        <v>0</v>
      </c>
      <c r="BL37" s="296">
        <f t="shared" si="32"/>
        <v>0</v>
      </c>
      <c r="BM37" s="296">
        <f t="shared" si="32"/>
        <v>0</v>
      </c>
      <c r="BN37" s="296">
        <f t="shared" si="32"/>
        <v>0</v>
      </c>
      <c r="BO37" s="296">
        <f t="shared" si="32"/>
        <v>0</v>
      </c>
      <c r="BP37" s="296">
        <f t="shared" ref="BP37:CH37" si="33">SUM(BP23:BP36)</f>
        <v>0</v>
      </c>
      <c r="BQ37" s="296">
        <f t="shared" si="33"/>
        <v>0</v>
      </c>
      <c r="BR37" s="296">
        <f t="shared" si="33"/>
        <v>0</v>
      </c>
      <c r="BS37" s="296">
        <f t="shared" si="33"/>
        <v>0</v>
      </c>
      <c r="BT37" s="296">
        <f t="shared" si="33"/>
        <v>0</v>
      </c>
      <c r="BU37" s="296">
        <f t="shared" si="33"/>
        <v>0</v>
      </c>
      <c r="BV37" s="296">
        <f t="shared" si="33"/>
        <v>0</v>
      </c>
      <c r="BW37" s="296">
        <f t="shared" si="33"/>
        <v>0</v>
      </c>
      <c r="BX37" s="296">
        <f t="shared" si="33"/>
        <v>0</v>
      </c>
      <c r="BY37" s="296">
        <f t="shared" si="33"/>
        <v>0</v>
      </c>
      <c r="BZ37" s="296">
        <f t="shared" si="33"/>
        <v>0</v>
      </c>
      <c r="CA37" s="296">
        <f t="shared" si="33"/>
        <v>0</v>
      </c>
      <c r="CB37" s="296">
        <f t="shared" si="33"/>
        <v>0</v>
      </c>
      <c r="CC37" s="296">
        <f t="shared" si="33"/>
        <v>0</v>
      </c>
      <c r="CD37" s="296">
        <f t="shared" si="33"/>
        <v>0</v>
      </c>
      <c r="CE37" s="296">
        <f t="shared" si="33"/>
        <v>0</v>
      </c>
      <c r="CF37" s="296">
        <f t="shared" si="33"/>
        <v>0</v>
      </c>
      <c r="CG37" s="296">
        <f t="shared" si="33"/>
        <v>0</v>
      </c>
      <c r="CH37" s="299">
        <f t="shared" si="33"/>
        <v>0</v>
      </c>
    </row>
    <row r="38" spans="1:86" s="49" customFormat="1" x14ac:dyDescent="0.3">
      <c r="A38" s="8"/>
      <c r="B38" s="330"/>
      <c r="C38" s="9"/>
      <c r="D38" s="330"/>
      <c r="E38" s="9"/>
      <c r="F38" s="330"/>
      <c r="G38" s="330"/>
      <c r="H38" s="9"/>
      <c r="I38" s="330"/>
      <c r="J38" s="330"/>
      <c r="K38" s="9"/>
      <c r="L38" s="330"/>
      <c r="M38" s="330"/>
      <c r="N38" s="407" t="s">
        <v>147</v>
      </c>
      <c r="O38" s="406">
        <f>SUM(C5:N18)</f>
        <v>0</v>
      </c>
      <c r="P38" s="330"/>
      <c r="Q38" s="9"/>
      <c r="R38" s="330"/>
      <c r="S38" s="330"/>
      <c r="T38" s="9"/>
      <c r="U38" s="330"/>
      <c r="V38" s="330"/>
      <c r="W38" s="9"/>
      <c r="X38" s="330"/>
      <c r="Y38" s="330"/>
      <c r="Z38" s="9"/>
      <c r="AA38" s="330"/>
      <c r="AB38" s="330"/>
      <c r="AC38" s="9"/>
      <c r="AD38" s="330"/>
      <c r="AE38" s="330"/>
      <c r="AF38" s="9"/>
      <c r="AG38" s="330"/>
      <c r="AH38" s="330"/>
      <c r="AI38" s="9"/>
      <c r="AJ38" s="330"/>
      <c r="AK38" s="330"/>
      <c r="AL38" s="9"/>
      <c r="AM38" s="330"/>
      <c r="AN38" s="330"/>
      <c r="AO38" s="9"/>
      <c r="AP38" s="330"/>
      <c r="AQ38" s="330"/>
      <c r="AR38" s="9"/>
      <c r="AS38" s="330"/>
      <c r="AT38" s="330"/>
      <c r="AU38" s="9"/>
      <c r="AV38" s="330"/>
      <c r="AW38" s="330"/>
      <c r="AX38" s="9"/>
      <c r="AY38" s="330"/>
      <c r="AZ38" s="330"/>
      <c r="BA38" s="9"/>
      <c r="BB38" s="330"/>
      <c r="BC38" s="330"/>
      <c r="BD38" s="9"/>
      <c r="BE38" s="330"/>
      <c r="BF38" s="330"/>
      <c r="BG38" s="9"/>
      <c r="BH38" s="330"/>
      <c r="BI38" s="330"/>
      <c r="BJ38" s="9"/>
      <c r="BK38" s="330"/>
      <c r="BL38" s="330"/>
      <c r="BM38" s="9"/>
      <c r="BN38" s="330"/>
      <c r="BO38" s="330"/>
      <c r="BP38" s="9"/>
      <c r="BQ38" s="330"/>
      <c r="BR38" s="330"/>
      <c r="BS38" s="9"/>
      <c r="BT38" s="330"/>
      <c r="BU38" s="330"/>
      <c r="BV38" s="9"/>
      <c r="BW38" s="330"/>
      <c r="BX38" s="330"/>
      <c r="BY38" s="9"/>
      <c r="BZ38" s="330"/>
      <c r="CA38" s="330"/>
      <c r="CB38" s="9"/>
      <c r="CC38" s="330"/>
      <c r="CD38" s="330"/>
      <c r="CE38" s="9"/>
      <c r="CF38" s="330"/>
      <c r="CG38" s="330"/>
      <c r="CH38" s="9"/>
    </row>
    <row r="39" spans="1:86" s="49" customFormat="1" ht="15" thickBot="1" x14ac:dyDescent="0.35"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  <c r="BI39" s="152"/>
      <c r="BJ39" s="152"/>
      <c r="BK39" s="152"/>
      <c r="BL39" s="152"/>
      <c r="BM39" s="152"/>
      <c r="BN39" s="152"/>
      <c r="BO39" s="152"/>
      <c r="BP39" s="152"/>
      <c r="BQ39" s="152"/>
      <c r="BR39" s="152"/>
      <c r="BS39" s="152"/>
      <c r="BT39" s="152"/>
      <c r="BU39" s="152"/>
      <c r="BV39" s="152"/>
      <c r="BW39" s="152"/>
      <c r="BX39" s="152"/>
      <c r="BY39" s="152"/>
      <c r="BZ39" s="152"/>
      <c r="CA39" s="152"/>
      <c r="CB39" s="152"/>
      <c r="CC39" s="152"/>
      <c r="CD39" s="152"/>
      <c r="CE39" s="152"/>
      <c r="CF39" s="152"/>
      <c r="CG39" s="152"/>
      <c r="CH39" s="152"/>
    </row>
    <row r="40" spans="1:86" ht="15.6" x14ac:dyDescent="0.3">
      <c r="A40" s="547" t="s">
        <v>129</v>
      </c>
      <c r="B40" s="18" t="str">
        <f t="shared" ref="B40:B55" si="34">B22</f>
        <v>End Use</v>
      </c>
      <c r="C40" s="292">
        <f>'LI 3M - LGS'!C40</f>
        <v>43831</v>
      </c>
      <c r="D40" s="292">
        <f>'LI 3M - LGS'!D40</f>
        <v>43862</v>
      </c>
      <c r="E40" s="292">
        <f>'LI 3M - LGS'!E40</f>
        <v>43891</v>
      </c>
      <c r="F40" s="292">
        <f>'LI 3M - LGS'!F40</f>
        <v>43922</v>
      </c>
      <c r="G40" s="292">
        <f>'LI 3M - LGS'!G40</f>
        <v>43952</v>
      </c>
      <c r="H40" s="292">
        <f>'LI 3M - LGS'!H40</f>
        <v>43983</v>
      </c>
      <c r="I40" s="292">
        <f>'LI 3M - LGS'!I40</f>
        <v>44013</v>
      </c>
      <c r="J40" s="292">
        <f>'LI 3M - LGS'!J40</f>
        <v>44044</v>
      </c>
      <c r="K40" s="292">
        <f>'LI 3M - LGS'!K40</f>
        <v>44075</v>
      </c>
      <c r="L40" s="292">
        <f>'LI 3M - LGS'!L40</f>
        <v>44105</v>
      </c>
      <c r="M40" s="292">
        <f>'LI 3M - LGS'!M40</f>
        <v>44136</v>
      </c>
      <c r="N40" s="292">
        <f>'LI 3M - LGS'!N40</f>
        <v>44166</v>
      </c>
      <c r="O40" s="292">
        <f>'LI 3M - LGS'!O40</f>
        <v>44197</v>
      </c>
      <c r="P40" s="292">
        <f>'LI 3M - LGS'!P40</f>
        <v>44228</v>
      </c>
      <c r="Q40" s="292">
        <f>'LI 3M - LGS'!Q40</f>
        <v>44256</v>
      </c>
      <c r="R40" s="292">
        <f>'LI 3M - LGS'!R40</f>
        <v>44287</v>
      </c>
      <c r="S40" s="292">
        <f>'LI 3M - LGS'!S40</f>
        <v>44317</v>
      </c>
      <c r="T40" s="292">
        <f>'LI 3M - LGS'!T40</f>
        <v>44348</v>
      </c>
      <c r="U40" s="292">
        <f>'LI 3M - LGS'!U40</f>
        <v>44378</v>
      </c>
      <c r="V40" s="292">
        <f>'LI 3M - LGS'!V40</f>
        <v>44409</v>
      </c>
      <c r="W40" s="292">
        <f>'LI 3M - LGS'!W40</f>
        <v>44440</v>
      </c>
      <c r="X40" s="292">
        <f>'LI 3M - LGS'!X40</f>
        <v>44470</v>
      </c>
      <c r="Y40" s="292">
        <f>'LI 3M - LGS'!Y40</f>
        <v>44501</v>
      </c>
      <c r="Z40" s="292">
        <f>'LI 3M - LGS'!Z40</f>
        <v>44531</v>
      </c>
      <c r="AA40" s="292">
        <f>'LI 3M - LGS'!AA40</f>
        <v>44562</v>
      </c>
      <c r="AB40" s="292">
        <f>'LI 3M - LGS'!AB40</f>
        <v>44593</v>
      </c>
      <c r="AC40" s="292">
        <f>'LI 3M - LGS'!AC40</f>
        <v>44621</v>
      </c>
      <c r="AD40" s="292">
        <f>'LI 3M - LGS'!AD40</f>
        <v>44652</v>
      </c>
      <c r="AE40" s="292">
        <f>'LI 3M - LGS'!AE40</f>
        <v>44682</v>
      </c>
      <c r="AF40" s="292">
        <f>'LI 3M - LGS'!AF40</f>
        <v>44713</v>
      </c>
      <c r="AG40" s="292">
        <f>'LI 3M - LGS'!AG40</f>
        <v>44743</v>
      </c>
      <c r="AH40" s="292">
        <f>'LI 3M - LGS'!AH40</f>
        <v>44774</v>
      </c>
      <c r="AI40" s="292">
        <f>'LI 3M - LGS'!AI40</f>
        <v>44805</v>
      </c>
      <c r="AJ40" s="292">
        <f>'LI 3M - LGS'!AJ40</f>
        <v>44835</v>
      </c>
      <c r="AK40" s="292">
        <f>'LI 3M - LGS'!AK40</f>
        <v>44866</v>
      </c>
      <c r="AL40" s="292">
        <f>'LI 3M - LGS'!AL40</f>
        <v>44896</v>
      </c>
      <c r="AM40" s="292">
        <f>'LI 3M - LGS'!AM40</f>
        <v>44927</v>
      </c>
      <c r="AN40" s="292">
        <f>'LI 3M - LGS'!AN40</f>
        <v>44958</v>
      </c>
      <c r="AO40" s="292">
        <f>'LI 3M - LGS'!AO40</f>
        <v>44986</v>
      </c>
      <c r="AP40" s="292">
        <f>'LI 3M - LGS'!AP40</f>
        <v>45017</v>
      </c>
      <c r="AQ40" s="292">
        <f>'LI 3M - LGS'!AQ40</f>
        <v>45047</v>
      </c>
      <c r="AR40" s="292">
        <f>'LI 3M - LGS'!AR40</f>
        <v>45078</v>
      </c>
      <c r="AS40" s="292">
        <f>'LI 3M - LGS'!AS40</f>
        <v>45108</v>
      </c>
      <c r="AT40" s="292">
        <f>'LI 3M - LGS'!AT40</f>
        <v>45139</v>
      </c>
      <c r="AU40" s="292">
        <f>'LI 3M - LGS'!AU40</f>
        <v>45170</v>
      </c>
      <c r="AV40" s="292">
        <f>'LI 3M - LGS'!AV40</f>
        <v>45200</v>
      </c>
      <c r="AW40" s="292">
        <f>'LI 3M - LGS'!AW40</f>
        <v>45231</v>
      </c>
      <c r="AX40" s="292">
        <f>'LI 3M - LGS'!AX40</f>
        <v>45261</v>
      </c>
      <c r="AY40" s="292">
        <f>'LI 3M - LGS'!AY40</f>
        <v>45292</v>
      </c>
      <c r="AZ40" s="292">
        <f>'LI 3M - LGS'!AZ40</f>
        <v>45323</v>
      </c>
      <c r="BA40" s="292">
        <f>'LI 3M - LGS'!BA40</f>
        <v>45352</v>
      </c>
      <c r="BB40" s="292">
        <f>'LI 3M - LGS'!BB40</f>
        <v>45383</v>
      </c>
      <c r="BC40" s="292">
        <f>'LI 3M - LGS'!BC40</f>
        <v>45413</v>
      </c>
      <c r="BD40" s="292">
        <f>'LI 3M - LGS'!BD40</f>
        <v>45444</v>
      </c>
      <c r="BE40" s="292">
        <f>'LI 3M - LGS'!BE40</f>
        <v>45474</v>
      </c>
      <c r="BF40" s="292">
        <f>'LI 3M - LGS'!BF40</f>
        <v>45505</v>
      </c>
      <c r="BG40" s="292">
        <f>'LI 3M - LGS'!BG40</f>
        <v>45536</v>
      </c>
      <c r="BH40" s="292">
        <f>'LI 3M - LGS'!BH40</f>
        <v>45566</v>
      </c>
      <c r="BI40" s="292">
        <f>'LI 3M - LGS'!BI40</f>
        <v>45597</v>
      </c>
      <c r="BJ40" s="292">
        <f>'LI 3M - LGS'!BJ40</f>
        <v>45627</v>
      </c>
      <c r="BK40" s="292">
        <f>'LI 3M - LGS'!BK40</f>
        <v>45658</v>
      </c>
      <c r="BL40" s="292">
        <f>'LI 3M - LGS'!BL40</f>
        <v>45689</v>
      </c>
      <c r="BM40" s="292">
        <f>'LI 3M - LGS'!BM40</f>
        <v>45717</v>
      </c>
      <c r="BN40" s="292">
        <f>'LI 3M - LGS'!BN40</f>
        <v>45748</v>
      </c>
      <c r="BO40" s="292">
        <f>'LI 3M - LGS'!BO40</f>
        <v>45778</v>
      </c>
      <c r="BP40" s="292">
        <f>'LI 3M - LGS'!BP40</f>
        <v>45809</v>
      </c>
      <c r="BQ40" s="292">
        <f>'LI 3M - LGS'!BQ40</f>
        <v>45839</v>
      </c>
      <c r="BR40" s="292">
        <f>'LI 3M - LGS'!BR40</f>
        <v>45870</v>
      </c>
      <c r="BS40" s="292">
        <f>'LI 3M - LGS'!BS40</f>
        <v>45901</v>
      </c>
      <c r="BT40" s="292">
        <f>'LI 3M - LGS'!BT40</f>
        <v>45931</v>
      </c>
      <c r="BU40" s="292">
        <f>'LI 3M - LGS'!BU40</f>
        <v>45962</v>
      </c>
      <c r="BV40" s="292">
        <f>'LI 3M - LGS'!BV40</f>
        <v>45992</v>
      </c>
      <c r="BW40" s="292">
        <f>'LI 3M - LGS'!BW40</f>
        <v>46023</v>
      </c>
      <c r="BX40" s="292">
        <f>'LI 3M - LGS'!BX40</f>
        <v>46054</v>
      </c>
      <c r="BY40" s="292">
        <f>'LI 3M - LGS'!BY40</f>
        <v>46082</v>
      </c>
      <c r="BZ40" s="292">
        <f>'LI 3M - LGS'!BZ40</f>
        <v>46113</v>
      </c>
      <c r="CA40" s="292">
        <f>'LI 3M - LGS'!CA40</f>
        <v>46143</v>
      </c>
      <c r="CB40" s="292">
        <f>'LI 3M - LGS'!CB40</f>
        <v>46174</v>
      </c>
      <c r="CC40" s="292">
        <f>'LI 3M - LGS'!CC40</f>
        <v>46204</v>
      </c>
      <c r="CD40" s="292">
        <f>'LI 3M - LGS'!CD40</f>
        <v>46235</v>
      </c>
      <c r="CE40" s="292">
        <f>'LI 3M - LGS'!CE40</f>
        <v>46266</v>
      </c>
      <c r="CF40" s="292">
        <f>'LI 3M - LGS'!CF40</f>
        <v>46296</v>
      </c>
      <c r="CG40" s="292">
        <f>'LI 3M - LGS'!CG40</f>
        <v>46327</v>
      </c>
      <c r="CH40" s="293">
        <f>'LI 3M - LGS'!CH40</f>
        <v>46357</v>
      </c>
    </row>
    <row r="41" spans="1:86" ht="15" customHeight="1" x14ac:dyDescent="0.3">
      <c r="A41" s="548"/>
      <c r="B41" s="11" t="str">
        <f t="shared" si="34"/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G42</f>
        <v>0</v>
      </c>
      <c r="H41" s="3">
        <f t="shared" ref="H41:H53" si="35">H42</f>
        <v>0</v>
      </c>
      <c r="I41" s="3">
        <f t="shared" ref="I41:I53" si="36">I42</f>
        <v>0</v>
      </c>
      <c r="J41" s="3">
        <f t="shared" ref="J41:J53" si="37">J42</f>
        <v>0</v>
      </c>
      <c r="K41" s="3">
        <f t="shared" ref="K41:K53" si="38">K42</f>
        <v>0</v>
      </c>
      <c r="L41" s="3">
        <f t="shared" ref="L41:L53" si="39">L42</f>
        <v>0</v>
      </c>
      <c r="M41" s="3">
        <f t="shared" ref="M41:M53" si="40">M42</f>
        <v>0</v>
      </c>
      <c r="N41" s="3">
        <f t="shared" ref="N41:N53" si="41">N42</f>
        <v>0</v>
      </c>
      <c r="O41" s="3">
        <f t="shared" ref="O41:O53" si="42">O42</f>
        <v>0</v>
      </c>
      <c r="P41" s="3">
        <f t="shared" ref="P41:P53" si="43">P42</f>
        <v>0</v>
      </c>
      <c r="Q41" s="3">
        <f t="shared" ref="Q41:Q53" si="44">Q42</f>
        <v>0</v>
      </c>
      <c r="R41" s="3">
        <f t="shared" ref="R41:R53" si="45">R42</f>
        <v>0</v>
      </c>
      <c r="S41" s="3">
        <f t="shared" ref="S41:S53" si="46">S42</f>
        <v>0</v>
      </c>
      <c r="T41" s="3">
        <f t="shared" ref="T41:T53" si="47">T42</f>
        <v>0</v>
      </c>
      <c r="U41" s="3">
        <f t="shared" ref="U41:U53" si="48">U42</f>
        <v>0</v>
      </c>
      <c r="V41" s="3">
        <f t="shared" ref="V41:V53" si="49">V42</f>
        <v>0</v>
      </c>
      <c r="W41" s="3">
        <f t="shared" ref="W41:W53" si="50">W42</f>
        <v>0</v>
      </c>
      <c r="X41" s="3">
        <f t="shared" ref="X41:X53" si="51">X42</f>
        <v>0</v>
      </c>
      <c r="Y41" s="3">
        <f t="shared" ref="Y41:Y53" si="52">Y42</f>
        <v>0</v>
      </c>
      <c r="Z41" s="3">
        <f t="shared" ref="Z41:Z53" si="53">Z42</f>
        <v>0</v>
      </c>
      <c r="AA41" s="3">
        <f t="shared" ref="AA41:AA53" si="54">AA42</f>
        <v>0</v>
      </c>
      <c r="AB41" s="3">
        <f t="shared" ref="AB41:AB53" si="55">AB42</f>
        <v>0</v>
      </c>
      <c r="AC41" s="3">
        <f t="shared" ref="AC41:AC53" si="56">AC42</f>
        <v>0</v>
      </c>
      <c r="AD41" s="3">
        <f t="shared" ref="AD41:AD53" si="57">AD42</f>
        <v>0</v>
      </c>
      <c r="AE41" s="3">
        <f t="shared" ref="AE41:AE53" si="58">AE42</f>
        <v>0</v>
      </c>
      <c r="AF41" s="3">
        <f t="shared" ref="AF41:AF53" si="59">AF42</f>
        <v>0</v>
      </c>
      <c r="AG41" s="3">
        <f t="shared" ref="AG41:AG53" si="60">AG42</f>
        <v>0</v>
      </c>
      <c r="AH41" s="3">
        <f t="shared" ref="AH41:AH53" si="61">AH42</f>
        <v>0</v>
      </c>
      <c r="AI41" s="3">
        <f t="shared" ref="AI41:AI53" si="62">AI42</f>
        <v>0</v>
      </c>
      <c r="AJ41" s="3">
        <f t="shared" ref="AJ41:AJ53" si="63">AJ42</f>
        <v>0</v>
      </c>
      <c r="AK41" s="3">
        <f t="shared" ref="AK41:AK53" si="64">AK42</f>
        <v>0</v>
      </c>
      <c r="AL41" s="3">
        <f t="shared" ref="AL41:AL53" si="65">AL42</f>
        <v>0</v>
      </c>
      <c r="AM41" s="3">
        <f t="shared" ref="AM41:AM53" si="66">AM42</f>
        <v>0</v>
      </c>
      <c r="AN41" s="3">
        <f t="shared" ref="AN41:AN53" si="67">AN42</f>
        <v>0</v>
      </c>
      <c r="AO41" s="3">
        <f t="shared" ref="AO41:AO53" si="68">AO42</f>
        <v>0</v>
      </c>
      <c r="AP41" s="3">
        <f t="shared" ref="AP41:AP53" si="69">AP42</f>
        <v>0</v>
      </c>
      <c r="AQ41" s="3">
        <f t="shared" ref="AQ41:AQ53" si="70">AQ42</f>
        <v>0</v>
      </c>
      <c r="AR41" s="3">
        <f t="shared" ref="AR41:AR53" si="71">AR42</f>
        <v>0</v>
      </c>
      <c r="AS41" s="3">
        <f t="shared" ref="AS41:AS53" si="72">AS42</f>
        <v>0</v>
      </c>
      <c r="AT41" s="3">
        <f t="shared" ref="AT41:AT53" si="73">AT42</f>
        <v>0</v>
      </c>
      <c r="AU41" s="3">
        <f t="shared" ref="AU41:AU53" si="74">AU42</f>
        <v>0</v>
      </c>
      <c r="AV41" s="3">
        <f t="shared" ref="AV41:AV53" si="75">AV42</f>
        <v>0</v>
      </c>
      <c r="AW41" s="3">
        <f t="shared" ref="AW41:AW53" si="76">AW42</f>
        <v>0</v>
      </c>
      <c r="AX41" s="3">
        <f t="shared" ref="AX41:AX53" si="77">AX42</f>
        <v>0</v>
      </c>
      <c r="AY41" s="3">
        <f t="shared" ref="AY41:AY53" si="78">AY42</f>
        <v>0</v>
      </c>
      <c r="AZ41" s="3">
        <f t="shared" ref="AZ41:AZ53" si="79">AZ42</f>
        <v>0</v>
      </c>
      <c r="BA41" s="3">
        <f t="shared" ref="BA41:BA53" si="80">BA42</f>
        <v>0</v>
      </c>
      <c r="BB41" s="3">
        <f t="shared" ref="BB41:BB53" si="81">BB42</f>
        <v>0</v>
      </c>
      <c r="BC41" s="3">
        <f t="shared" ref="BC41:BC53" si="82">BC42</f>
        <v>0</v>
      </c>
      <c r="BD41" s="3">
        <f t="shared" ref="BD41:BD53" si="83">BD42</f>
        <v>0</v>
      </c>
      <c r="BE41" s="3">
        <f t="shared" ref="BE41:BE53" si="84">BE42</f>
        <v>0</v>
      </c>
      <c r="BF41" s="3">
        <f t="shared" ref="BF41:BF53" si="85">BF42</f>
        <v>0</v>
      </c>
      <c r="BG41" s="3">
        <f t="shared" ref="BG41:BG53" si="86">BG42</f>
        <v>0</v>
      </c>
      <c r="BH41" s="3">
        <f t="shared" ref="BH41:BH53" si="87">BH42</f>
        <v>0</v>
      </c>
      <c r="BI41" s="3">
        <f t="shared" ref="BI41:BI53" si="88">BI42</f>
        <v>0</v>
      </c>
      <c r="BJ41" s="3">
        <f t="shared" ref="BJ41:BJ53" si="89">BJ42</f>
        <v>0</v>
      </c>
      <c r="BK41" s="3">
        <f t="shared" ref="BK41:BK53" si="90">BK42</f>
        <v>0</v>
      </c>
      <c r="BL41" s="3">
        <f t="shared" ref="BL41:BL53" si="91">BL42</f>
        <v>0</v>
      </c>
      <c r="BM41" s="3">
        <f t="shared" ref="BM41:BM53" si="92">BM42</f>
        <v>0</v>
      </c>
      <c r="BN41" s="3">
        <f t="shared" ref="BN41:BN53" si="93">BN42</f>
        <v>0</v>
      </c>
      <c r="BO41" s="3">
        <f t="shared" ref="BO41:BO53" si="94">BO42</f>
        <v>0</v>
      </c>
      <c r="BP41" s="3">
        <f t="shared" ref="BP41:BP53" si="95">BP42</f>
        <v>0</v>
      </c>
      <c r="BQ41" s="3">
        <f t="shared" ref="BQ41:BQ53" si="96">BQ42</f>
        <v>0</v>
      </c>
      <c r="BR41" s="3">
        <f t="shared" ref="BR41:BR53" si="97">BR42</f>
        <v>0</v>
      </c>
      <c r="BS41" s="3">
        <f t="shared" ref="BS41:BS53" si="98">BS42</f>
        <v>0</v>
      </c>
      <c r="BT41" s="3">
        <f t="shared" ref="BT41:BT53" si="99">BT42</f>
        <v>0</v>
      </c>
      <c r="BU41" s="3">
        <f t="shared" ref="BU41:BU53" si="100">BU42</f>
        <v>0</v>
      </c>
      <c r="BV41" s="3">
        <f t="shared" ref="BV41:BV53" si="101">BV42</f>
        <v>0</v>
      </c>
      <c r="BW41" s="3">
        <f t="shared" ref="BW41:BW53" si="102">BW42</f>
        <v>0</v>
      </c>
      <c r="BX41" s="3">
        <f t="shared" ref="BX41:BX53" si="103">BX42</f>
        <v>0</v>
      </c>
      <c r="BY41" s="3">
        <f t="shared" ref="BY41:BY53" si="104">BY42</f>
        <v>0</v>
      </c>
      <c r="BZ41" s="3">
        <f t="shared" ref="BZ41:BZ53" si="105">BZ42</f>
        <v>0</v>
      </c>
      <c r="CA41" s="3">
        <f t="shared" ref="CA41:CA53" si="106">CA42</f>
        <v>0</v>
      </c>
      <c r="CB41" s="3">
        <f t="shared" ref="CB41:CB53" si="107">CB42</f>
        <v>0</v>
      </c>
      <c r="CC41" s="3">
        <f t="shared" ref="CC41:CC53" si="108">CC42</f>
        <v>0</v>
      </c>
      <c r="CD41" s="3">
        <f t="shared" ref="CD41:CD53" si="109">CD42</f>
        <v>0</v>
      </c>
      <c r="CE41" s="3">
        <f t="shared" ref="CE41:CE53" si="110">CE42</f>
        <v>0</v>
      </c>
      <c r="CF41" s="3">
        <f t="shared" ref="CF41:CF53" si="111">CF42</f>
        <v>0</v>
      </c>
      <c r="CG41" s="3">
        <f t="shared" ref="CG41:CG53" si="112">CG42</f>
        <v>0</v>
      </c>
      <c r="CH41" s="12">
        <f t="shared" ref="CH41:CH53" si="113">CH42</f>
        <v>0</v>
      </c>
    </row>
    <row r="42" spans="1:86" x14ac:dyDescent="0.3">
      <c r="A42" s="548"/>
      <c r="B42" s="13" t="str">
        <f t="shared" si="34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G53" si="114">G43</f>
        <v>0</v>
      </c>
      <c r="H42" s="3">
        <f t="shared" si="35"/>
        <v>0</v>
      </c>
      <c r="I42" s="3">
        <f t="shared" si="36"/>
        <v>0</v>
      </c>
      <c r="J42" s="3">
        <f t="shared" si="37"/>
        <v>0</v>
      </c>
      <c r="K42" s="3">
        <f t="shared" si="38"/>
        <v>0</v>
      </c>
      <c r="L42" s="3">
        <f t="shared" si="39"/>
        <v>0</v>
      </c>
      <c r="M42" s="3">
        <f t="shared" si="40"/>
        <v>0</v>
      </c>
      <c r="N42" s="3">
        <f t="shared" si="41"/>
        <v>0</v>
      </c>
      <c r="O42" s="3">
        <f t="shared" si="42"/>
        <v>0</v>
      </c>
      <c r="P42" s="3">
        <f t="shared" si="43"/>
        <v>0</v>
      </c>
      <c r="Q42" s="3">
        <f t="shared" si="44"/>
        <v>0</v>
      </c>
      <c r="R42" s="3">
        <f t="shared" si="45"/>
        <v>0</v>
      </c>
      <c r="S42" s="3">
        <f t="shared" si="46"/>
        <v>0</v>
      </c>
      <c r="T42" s="3">
        <f t="shared" si="47"/>
        <v>0</v>
      </c>
      <c r="U42" s="3">
        <f t="shared" si="48"/>
        <v>0</v>
      </c>
      <c r="V42" s="3">
        <f t="shared" si="49"/>
        <v>0</v>
      </c>
      <c r="W42" s="3">
        <f t="shared" si="50"/>
        <v>0</v>
      </c>
      <c r="X42" s="3">
        <f t="shared" si="51"/>
        <v>0</v>
      </c>
      <c r="Y42" s="3">
        <f t="shared" si="52"/>
        <v>0</v>
      </c>
      <c r="Z42" s="3">
        <f t="shared" si="53"/>
        <v>0</v>
      </c>
      <c r="AA42" s="3">
        <f t="shared" si="54"/>
        <v>0</v>
      </c>
      <c r="AB42" s="3">
        <f t="shared" si="55"/>
        <v>0</v>
      </c>
      <c r="AC42" s="3">
        <f t="shared" si="56"/>
        <v>0</v>
      </c>
      <c r="AD42" s="3">
        <f t="shared" si="57"/>
        <v>0</v>
      </c>
      <c r="AE42" s="3">
        <f t="shared" si="58"/>
        <v>0</v>
      </c>
      <c r="AF42" s="3">
        <f t="shared" si="59"/>
        <v>0</v>
      </c>
      <c r="AG42" s="3">
        <f t="shared" si="60"/>
        <v>0</v>
      </c>
      <c r="AH42" s="3">
        <f t="shared" si="61"/>
        <v>0</v>
      </c>
      <c r="AI42" s="3">
        <f t="shared" si="62"/>
        <v>0</v>
      </c>
      <c r="AJ42" s="3">
        <f t="shared" si="63"/>
        <v>0</v>
      </c>
      <c r="AK42" s="3">
        <f t="shared" si="64"/>
        <v>0</v>
      </c>
      <c r="AL42" s="3">
        <f t="shared" si="65"/>
        <v>0</v>
      </c>
      <c r="AM42" s="3">
        <f t="shared" si="66"/>
        <v>0</v>
      </c>
      <c r="AN42" s="3">
        <f t="shared" si="67"/>
        <v>0</v>
      </c>
      <c r="AO42" s="3">
        <f t="shared" si="68"/>
        <v>0</v>
      </c>
      <c r="AP42" s="3">
        <f t="shared" si="69"/>
        <v>0</v>
      </c>
      <c r="AQ42" s="3">
        <f t="shared" si="70"/>
        <v>0</v>
      </c>
      <c r="AR42" s="3">
        <f t="shared" si="71"/>
        <v>0</v>
      </c>
      <c r="AS42" s="3">
        <f t="shared" si="72"/>
        <v>0</v>
      </c>
      <c r="AT42" s="3">
        <f t="shared" si="73"/>
        <v>0</v>
      </c>
      <c r="AU42" s="3">
        <f t="shared" si="74"/>
        <v>0</v>
      </c>
      <c r="AV42" s="3">
        <f t="shared" si="75"/>
        <v>0</v>
      </c>
      <c r="AW42" s="3">
        <f t="shared" si="76"/>
        <v>0</v>
      </c>
      <c r="AX42" s="3">
        <f t="shared" si="77"/>
        <v>0</v>
      </c>
      <c r="AY42" s="3">
        <f t="shared" si="78"/>
        <v>0</v>
      </c>
      <c r="AZ42" s="3">
        <f t="shared" si="79"/>
        <v>0</v>
      </c>
      <c r="BA42" s="3">
        <f t="shared" si="80"/>
        <v>0</v>
      </c>
      <c r="BB42" s="3">
        <f t="shared" si="81"/>
        <v>0</v>
      </c>
      <c r="BC42" s="3">
        <f t="shared" si="82"/>
        <v>0</v>
      </c>
      <c r="BD42" s="3">
        <f t="shared" si="83"/>
        <v>0</v>
      </c>
      <c r="BE42" s="3">
        <f t="shared" si="84"/>
        <v>0</v>
      </c>
      <c r="BF42" s="3">
        <f t="shared" si="85"/>
        <v>0</v>
      </c>
      <c r="BG42" s="3">
        <f t="shared" si="86"/>
        <v>0</v>
      </c>
      <c r="BH42" s="3">
        <f t="shared" si="87"/>
        <v>0</v>
      </c>
      <c r="BI42" s="3">
        <f t="shared" si="88"/>
        <v>0</v>
      </c>
      <c r="BJ42" s="3">
        <f t="shared" si="89"/>
        <v>0</v>
      </c>
      <c r="BK42" s="3">
        <f t="shared" si="90"/>
        <v>0</v>
      </c>
      <c r="BL42" s="3">
        <f t="shared" si="91"/>
        <v>0</v>
      </c>
      <c r="BM42" s="3">
        <f t="shared" si="92"/>
        <v>0</v>
      </c>
      <c r="BN42" s="3">
        <f t="shared" si="93"/>
        <v>0</v>
      </c>
      <c r="BO42" s="3">
        <f t="shared" si="94"/>
        <v>0</v>
      </c>
      <c r="BP42" s="3">
        <f t="shared" si="95"/>
        <v>0</v>
      </c>
      <c r="BQ42" s="3">
        <f t="shared" si="96"/>
        <v>0</v>
      </c>
      <c r="BR42" s="3">
        <f t="shared" si="97"/>
        <v>0</v>
      </c>
      <c r="BS42" s="3">
        <f t="shared" si="98"/>
        <v>0</v>
      </c>
      <c r="BT42" s="3">
        <f t="shared" si="99"/>
        <v>0</v>
      </c>
      <c r="BU42" s="3">
        <f t="shared" si="100"/>
        <v>0</v>
      </c>
      <c r="BV42" s="3">
        <f t="shared" si="101"/>
        <v>0</v>
      </c>
      <c r="BW42" s="3">
        <f t="shared" si="102"/>
        <v>0</v>
      </c>
      <c r="BX42" s="3">
        <f t="shared" si="103"/>
        <v>0</v>
      </c>
      <c r="BY42" s="3">
        <f t="shared" si="104"/>
        <v>0</v>
      </c>
      <c r="BZ42" s="3">
        <f t="shared" si="105"/>
        <v>0</v>
      </c>
      <c r="CA42" s="3">
        <f t="shared" si="106"/>
        <v>0</v>
      </c>
      <c r="CB42" s="3">
        <f t="shared" si="107"/>
        <v>0</v>
      </c>
      <c r="CC42" s="3">
        <f t="shared" si="108"/>
        <v>0</v>
      </c>
      <c r="CD42" s="3">
        <f t="shared" si="109"/>
        <v>0</v>
      </c>
      <c r="CE42" s="3">
        <f t="shared" si="110"/>
        <v>0</v>
      </c>
      <c r="CF42" s="3">
        <f t="shared" si="111"/>
        <v>0</v>
      </c>
      <c r="CG42" s="3">
        <f t="shared" si="112"/>
        <v>0</v>
      </c>
      <c r="CH42" s="12">
        <f t="shared" si="113"/>
        <v>0</v>
      </c>
    </row>
    <row r="43" spans="1:86" x14ac:dyDescent="0.3">
      <c r="A43" s="548"/>
      <c r="B43" s="11" t="str">
        <f t="shared" si="34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si="114"/>
        <v>0</v>
      </c>
      <c r="H43" s="3">
        <f t="shared" si="35"/>
        <v>0</v>
      </c>
      <c r="I43" s="3">
        <f t="shared" si="36"/>
        <v>0</v>
      </c>
      <c r="J43" s="3">
        <f t="shared" si="37"/>
        <v>0</v>
      </c>
      <c r="K43" s="3">
        <f t="shared" si="38"/>
        <v>0</v>
      </c>
      <c r="L43" s="3">
        <f t="shared" si="39"/>
        <v>0</v>
      </c>
      <c r="M43" s="3">
        <f t="shared" si="40"/>
        <v>0</v>
      </c>
      <c r="N43" s="3">
        <f t="shared" si="41"/>
        <v>0</v>
      </c>
      <c r="O43" s="3">
        <f t="shared" si="42"/>
        <v>0</v>
      </c>
      <c r="P43" s="3">
        <f t="shared" si="43"/>
        <v>0</v>
      </c>
      <c r="Q43" s="3">
        <f t="shared" si="44"/>
        <v>0</v>
      </c>
      <c r="R43" s="3">
        <f t="shared" si="45"/>
        <v>0</v>
      </c>
      <c r="S43" s="3">
        <f t="shared" si="46"/>
        <v>0</v>
      </c>
      <c r="T43" s="3">
        <f t="shared" si="47"/>
        <v>0</v>
      </c>
      <c r="U43" s="3">
        <f t="shared" si="48"/>
        <v>0</v>
      </c>
      <c r="V43" s="3">
        <f t="shared" si="49"/>
        <v>0</v>
      </c>
      <c r="W43" s="3">
        <f t="shared" si="50"/>
        <v>0</v>
      </c>
      <c r="X43" s="3">
        <f t="shared" si="51"/>
        <v>0</v>
      </c>
      <c r="Y43" s="3">
        <f t="shared" si="52"/>
        <v>0</v>
      </c>
      <c r="Z43" s="3">
        <f t="shared" si="53"/>
        <v>0</v>
      </c>
      <c r="AA43" s="3">
        <f t="shared" si="54"/>
        <v>0</v>
      </c>
      <c r="AB43" s="3">
        <f t="shared" si="55"/>
        <v>0</v>
      </c>
      <c r="AC43" s="3">
        <f t="shared" si="56"/>
        <v>0</v>
      </c>
      <c r="AD43" s="3">
        <f t="shared" si="57"/>
        <v>0</v>
      </c>
      <c r="AE43" s="3">
        <f t="shared" si="58"/>
        <v>0</v>
      </c>
      <c r="AF43" s="3">
        <f t="shared" si="59"/>
        <v>0</v>
      </c>
      <c r="AG43" s="3">
        <f t="shared" si="60"/>
        <v>0</v>
      </c>
      <c r="AH43" s="3">
        <f t="shared" si="61"/>
        <v>0</v>
      </c>
      <c r="AI43" s="3">
        <f t="shared" si="62"/>
        <v>0</v>
      </c>
      <c r="AJ43" s="3">
        <f t="shared" si="63"/>
        <v>0</v>
      </c>
      <c r="AK43" s="3">
        <f t="shared" si="64"/>
        <v>0</v>
      </c>
      <c r="AL43" s="3">
        <f t="shared" si="65"/>
        <v>0</v>
      </c>
      <c r="AM43" s="3">
        <f t="shared" si="66"/>
        <v>0</v>
      </c>
      <c r="AN43" s="3">
        <f t="shared" si="67"/>
        <v>0</v>
      </c>
      <c r="AO43" s="3">
        <f t="shared" si="68"/>
        <v>0</v>
      </c>
      <c r="AP43" s="3">
        <f t="shared" si="69"/>
        <v>0</v>
      </c>
      <c r="AQ43" s="3">
        <f t="shared" si="70"/>
        <v>0</v>
      </c>
      <c r="AR43" s="3">
        <f t="shared" si="71"/>
        <v>0</v>
      </c>
      <c r="AS43" s="3">
        <f t="shared" si="72"/>
        <v>0</v>
      </c>
      <c r="AT43" s="3">
        <f t="shared" si="73"/>
        <v>0</v>
      </c>
      <c r="AU43" s="3">
        <f t="shared" si="74"/>
        <v>0</v>
      </c>
      <c r="AV43" s="3">
        <f t="shared" si="75"/>
        <v>0</v>
      </c>
      <c r="AW43" s="3">
        <f t="shared" si="76"/>
        <v>0</v>
      </c>
      <c r="AX43" s="3">
        <f t="shared" si="77"/>
        <v>0</v>
      </c>
      <c r="AY43" s="3">
        <f t="shared" si="78"/>
        <v>0</v>
      </c>
      <c r="AZ43" s="3">
        <f t="shared" si="79"/>
        <v>0</v>
      </c>
      <c r="BA43" s="3">
        <f t="shared" si="80"/>
        <v>0</v>
      </c>
      <c r="BB43" s="3">
        <f t="shared" si="81"/>
        <v>0</v>
      </c>
      <c r="BC43" s="3">
        <f t="shared" si="82"/>
        <v>0</v>
      </c>
      <c r="BD43" s="3">
        <f t="shared" si="83"/>
        <v>0</v>
      </c>
      <c r="BE43" s="3">
        <f t="shared" si="84"/>
        <v>0</v>
      </c>
      <c r="BF43" s="3">
        <f t="shared" si="85"/>
        <v>0</v>
      </c>
      <c r="BG43" s="3">
        <f t="shared" si="86"/>
        <v>0</v>
      </c>
      <c r="BH43" s="3">
        <f t="shared" si="87"/>
        <v>0</v>
      </c>
      <c r="BI43" s="3">
        <f t="shared" si="88"/>
        <v>0</v>
      </c>
      <c r="BJ43" s="3">
        <f t="shared" si="89"/>
        <v>0</v>
      </c>
      <c r="BK43" s="3">
        <f t="shared" si="90"/>
        <v>0</v>
      </c>
      <c r="BL43" s="3">
        <f t="shared" si="91"/>
        <v>0</v>
      </c>
      <c r="BM43" s="3">
        <f t="shared" si="92"/>
        <v>0</v>
      </c>
      <c r="BN43" s="3">
        <f t="shared" si="93"/>
        <v>0</v>
      </c>
      <c r="BO43" s="3">
        <f t="shared" si="94"/>
        <v>0</v>
      </c>
      <c r="BP43" s="3">
        <f t="shared" si="95"/>
        <v>0</v>
      </c>
      <c r="BQ43" s="3">
        <f t="shared" si="96"/>
        <v>0</v>
      </c>
      <c r="BR43" s="3">
        <f t="shared" si="97"/>
        <v>0</v>
      </c>
      <c r="BS43" s="3">
        <f t="shared" si="98"/>
        <v>0</v>
      </c>
      <c r="BT43" s="3">
        <f t="shared" si="99"/>
        <v>0</v>
      </c>
      <c r="BU43" s="3">
        <f t="shared" si="100"/>
        <v>0</v>
      </c>
      <c r="BV43" s="3">
        <f t="shared" si="101"/>
        <v>0</v>
      </c>
      <c r="BW43" s="3">
        <f t="shared" si="102"/>
        <v>0</v>
      </c>
      <c r="BX43" s="3">
        <f t="shared" si="103"/>
        <v>0</v>
      </c>
      <c r="BY43" s="3">
        <f t="shared" si="104"/>
        <v>0</v>
      </c>
      <c r="BZ43" s="3">
        <f t="shared" si="105"/>
        <v>0</v>
      </c>
      <c r="CA43" s="3">
        <f t="shared" si="106"/>
        <v>0</v>
      </c>
      <c r="CB43" s="3">
        <f t="shared" si="107"/>
        <v>0</v>
      </c>
      <c r="CC43" s="3">
        <f t="shared" si="108"/>
        <v>0</v>
      </c>
      <c r="CD43" s="3">
        <f t="shared" si="109"/>
        <v>0</v>
      </c>
      <c r="CE43" s="3">
        <f t="shared" si="110"/>
        <v>0</v>
      </c>
      <c r="CF43" s="3">
        <f t="shared" si="111"/>
        <v>0</v>
      </c>
      <c r="CG43" s="3">
        <f t="shared" si="112"/>
        <v>0</v>
      </c>
      <c r="CH43" s="12">
        <f t="shared" si="113"/>
        <v>0</v>
      </c>
    </row>
    <row r="44" spans="1:86" x14ac:dyDescent="0.3">
      <c r="A44" s="548"/>
      <c r="B44" s="11" t="str">
        <f t="shared" si="34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si="114"/>
        <v>0</v>
      </c>
      <c r="H44" s="3">
        <f t="shared" si="35"/>
        <v>0</v>
      </c>
      <c r="I44" s="3">
        <f t="shared" si="36"/>
        <v>0</v>
      </c>
      <c r="J44" s="3">
        <f t="shared" si="37"/>
        <v>0</v>
      </c>
      <c r="K44" s="3">
        <f t="shared" si="38"/>
        <v>0</v>
      </c>
      <c r="L44" s="3">
        <f t="shared" si="39"/>
        <v>0</v>
      </c>
      <c r="M44" s="3">
        <f t="shared" si="40"/>
        <v>0</v>
      </c>
      <c r="N44" s="3">
        <f t="shared" si="41"/>
        <v>0</v>
      </c>
      <c r="O44" s="3">
        <f t="shared" si="42"/>
        <v>0</v>
      </c>
      <c r="P44" s="3">
        <f t="shared" si="43"/>
        <v>0</v>
      </c>
      <c r="Q44" s="3">
        <f t="shared" si="44"/>
        <v>0</v>
      </c>
      <c r="R44" s="3">
        <f t="shared" si="45"/>
        <v>0</v>
      </c>
      <c r="S44" s="3">
        <f t="shared" si="46"/>
        <v>0</v>
      </c>
      <c r="T44" s="3">
        <f t="shared" si="47"/>
        <v>0</v>
      </c>
      <c r="U44" s="3">
        <f t="shared" si="48"/>
        <v>0</v>
      </c>
      <c r="V44" s="3">
        <f t="shared" si="49"/>
        <v>0</v>
      </c>
      <c r="W44" s="3">
        <f t="shared" si="50"/>
        <v>0</v>
      </c>
      <c r="X44" s="3">
        <f t="shared" si="51"/>
        <v>0</v>
      </c>
      <c r="Y44" s="3">
        <f t="shared" si="52"/>
        <v>0</v>
      </c>
      <c r="Z44" s="3">
        <f t="shared" si="53"/>
        <v>0</v>
      </c>
      <c r="AA44" s="3">
        <f t="shared" si="54"/>
        <v>0</v>
      </c>
      <c r="AB44" s="3">
        <f t="shared" si="55"/>
        <v>0</v>
      </c>
      <c r="AC44" s="3">
        <f t="shared" si="56"/>
        <v>0</v>
      </c>
      <c r="AD44" s="3">
        <f t="shared" si="57"/>
        <v>0</v>
      </c>
      <c r="AE44" s="3">
        <f t="shared" si="58"/>
        <v>0</v>
      </c>
      <c r="AF44" s="3">
        <f t="shared" si="59"/>
        <v>0</v>
      </c>
      <c r="AG44" s="3">
        <f t="shared" si="60"/>
        <v>0</v>
      </c>
      <c r="AH44" s="3">
        <f t="shared" si="61"/>
        <v>0</v>
      </c>
      <c r="AI44" s="3">
        <f t="shared" si="62"/>
        <v>0</v>
      </c>
      <c r="AJ44" s="3">
        <f t="shared" si="63"/>
        <v>0</v>
      </c>
      <c r="AK44" s="3">
        <f t="shared" si="64"/>
        <v>0</v>
      </c>
      <c r="AL44" s="3">
        <f t="shared" si="65"/>
        <v>0</v>
      </c>
      <c r="AM44" s="3">
        <f t="shared" si="66"/>
        <v>0</v>
      </c>
      <c r="AN44" s="3">
        <f t="shared" si="67"/>
        <v>0</v>
      </c>
      <c r="AO44" s="3">
        <f t="shared" si="68"/>
        <v>0</v>
      </c>
      <c r="AP44" s="3">
        <f t="shared" si="69"/>
        <v>0</v>
      </c>
      <c r="AQ44" s="3">
        <f t="shared" si="70"/>
        <v>0</v>
      </c>
      <c r="AR44" s="3">
        <f t="shared" si="71"/>
        <v>0</v>
      </c>
      <c r="AS44" s="3">
        <f t="shared" si="72"/>
        <v>0</v>
      </c>
      <c r="AT44" s="3">
        <f t="shared" si="73"/>
        <v>0</v>
      </c>
      <c r="AU44" s="3">
        <f t="shared" si="74"/>
        <v>0</v>
      </c>
      <c r="AV44" s="3">
        <f t="shared" si="75"/>
        <v>0</v>
      </c>
      <c r="AW44" s="3">
        <f t="shared" si="76"/>
        <v>0</v>
      </c>
      <c r="AX44" s="3">
        <f t="shared" si="77"/>
        <v>0</v>
      </c>
      <c r="AY44" s="3">
        <f t="shared" si="78"/>
        <v>0</v>
      </c>
      <c r="AZ44" s="3">
        <f t="shared" si="79"/>
        <v>0</v>
      </c>
      <c r="BA44" s="3">
        <f t="shared" si="80"/>
        <v>0</v>
      </c>
      <c r="BB44" s="3">
        <f t="shared" si="81"/>
        <v>0</v>
      </c>
      <c r="BC44" s="3">
        <f t="shared" si="82"/>
        <v>0</v>
      </c>
      <c r="BD44" s="3">
        <f t="shared" si="83"/>
        <v>0</v>
      </c>
      <c r="BE44" s="3">
        <f t="shared" si="84"/>
        <v>0</v>
      </c>
      <c r="BF44" s="3">
        <f t="shared" si="85"/>
        <v>0</v>
      </c>
      <c r="BG44" s="3">
        <f t="shared" si="86"/>
        <v>0</v>
      </c>
      <c r="BH44" s="3">
        <f t="shared" si="87"/>
        <v>0</v>
      </c>
      <c r="BI44" s="3">
        <f t="shared" si="88"/>
        <v>0</v>
      </c>
      <c r="BJ44" s="3">
        <f t="shared" si="89"/>
        <v>0</v>
      </c>
      <c r="BK44" s="3">
        <f t="shared" si="90"/>
        <v>0</v>
      </c>
      <c r="BL44" s="3">
        <f t="shared" si="91"/>
        <v>0</v>
      </c>
      <c r="BM44" s="3">
        <f t="shared" si="92"/>
        <v>0</v>
      </c>
      <c r="BN44" s="3">
        <f t="shared" si="93"/>
        <v>0</v>
      </c>
      <c r="BO44" s="3">
        <f t="shared" si="94"/>
        <v>0</v>
      </c>
      <c r="BP44" s="3">
        <f t="shared" si="95"/>
        <v>0</v>
      </c>
      <c r="BQ44" s="3">
        <f t="shared" si="96"/>
        <v>0</v>
      </c>
      <c r="BR44" s="3">
        <f t="shared" si="97"/>
        <v>0</v>
      </c>
      <c r="BS44" s="3">
        <f t="shared" si="98"/>
        <v>0</v>
      </c>
      <c r="BT44" s="3">
        <f t="shared" si="99"/>
        <v>0</v>
      </c>
      <c r="BU44" s="3">
        <f t="shared" si="100"/>
        <v>0</v>
      </c>
      <c r="BV44" s="3">
        <f t="shared" si="101"/>
        <v>0</v>
      </c>
      <c r="BW44" s="3">
        <f t="shared" si="102"/>
        <v>0</v>
      </c>
      <c r="BX44" s="3">
        <f t="shared" si="103"/>
        <v>0</v>
      </c>
      <c r="BY44" s="3">
        <f t="shared" si="104"/>
        <v>0</v>
      </c>
      <c r="BZ44" s="3">
        <f t="shared" si="105"/>
        <v>0</v>
      </c>
      <c r="CA44" s="3">
        <f t="shared" si="106"/>
        <v>0</v>
      </c>
      <c r="CB44" s="3">
        <f t="shared" si="107"/>
        <v>0</v>
      </c>
      <c r="CC44" s="3">
        <f t="shared" si="108"/>
        <v>0</v>
      </c>
      <c r="CD44" s="3">
        <f t="shared" si="109"/>
        <v>0</v>
      </c>
      <c r="CE44" s="3">
        <f t="shared" si="110"/>
        <v>0</v>
      </c>
      <c r="CF44" s="3">
        <f t="shared" si="111"/>
        <v>0</v>
      </c>
      <c r="CG44" s="3">
        <f t="shared" si="112"/>
        <v>0</v>
      </c>
      <c r="CH44" s="12">
        <f t="shared" si="113"/>
        <v>0</v>
      </c>
    </row>
    <row r="45" spans="1:86" x14ac:dyDescent="0.3">
      <c r="A45" s="548"/>
      <c r="B45" s="13" t="str">
        <f t="shared" si="34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si="114"/>
        <v>0</v>
      </c>
      <c r="H45" s="3">
        <f t="shared" si="35"/>
        <v>0</v>
      </c>
      <c r="I45" s="3">
        <f t="shared" si="36"/>
        <v>0</v>
      </c>
      <c r="J45" s="3">
        <f t="shared" si="37"/>
        <v>0</v>
      </c>
      <c r="K45" s="3">
        <f t="shared" si="38"/>
        <v>0</v>
      </c>
      <c r="L45" s="3">
        <f t="shared" si="39"/>
        <v>0</v>
      </c>
      <c r="M45" s="3">
        <f t="shared" si="40"/>
        <v>0</v>
      </c>
      <c r="N45" s="3">
        <f t="shared" si="41"/>
        <v>0</v>
      </c>
      <c r="O45" s="3">
        <f t="shared" si="42"/>
        <v>0</v>
      </c>
      <c r="P45" s="3">
        <f t="shared" si="43"/>
        <v>0</v>
      </c>
      <c r="Q45" s="3">
        <f t="shared" si="44"/>
        <v>0</v>
      </c>
      <c r="R45" s="3">
        <f t="shared" si="45"/>
        <v>0</v>
      </c>
      <c r="S45" s="3">
        <f t="shared" si="46"/>
        <v>0</v>
      </c>
      <c r="T45" s="3">
        <f t="shared" si="47"/>
        <v>0</v>
      </c>
      <c r="U45" s="3">
        <f t="shared" si="48"/>
        <v>0</v>
      </c>
      <c r="V45" s="3">
        <f t="shared" si="49"/>
        <v>0</v>
      </c>
      <c r="W45" s="3">
        <f t="shared" si="50"/>
        <v>0</v>
      </c>
      <c r="X45" s="3">
        <f t="shared" si="51"/>
        <v>0</v>
      </c>
      <c r="Y45" s="3">
        <f t="shared" si="52"/>
        <v>0</v>
      </c>
      <c r="Z45" s="3">
        <f t="shared" si="53"/>
        <v>0</v>
      </c>
      <c r="AA45" s="3">
        <f t="shared" si="54"/>
        <v>0</v>
      </c>
      <c r="AB45" s="3">
        <f t="shared" si="55"/>
        <v>0</v>
      </c>
      <c r="AC45" s="3">
        <f t="shared" si="56"/>
        <v>0</v>
      </c>
      <c r="AD45" s="3">
        <f t="shared" si="57"/>
        <v>0</v>
      </c>
      <c r="AE45" s="3">
        <f t="shared" si="58"/>
        <v>0</v>
      </c>
      <c r="AF45" s="3">
        <f t="shared" si="59"/>
        <v>0</v>
      </c>
      <c r="AG45" s="3">
        <f t="shared" si="60"/>
        <v>0</v>
      </c>
      <c r="AH45" s="3">
        <f t="shared" si="61"/>
        <v>0</v>
      </c>
      <c r="AI45" s="3">
        <f t="shared" si="62"/>
        <v>0</v>
      </c>
      <c r="AJ45" s="3">
        <f t="shared" si="63"/>
        <v>0</v>
      </c>
      <c r="AK45" s="3">
        <f t="shared" si="64"/>
        <v>0</v>
      </c>
      <c r="AL45" s="3">
        <f t="shared" si="65"/>
        <v>0</v>
      </c>
      <c r="AM45" s="3">
        <f t="shared" si="66"/>
        <v>0</v>
      </c>
      <c r="AN45" s="3">
        <f t="shared" si="67"/>
        <v>0</v>
      </c>
      <c r="AO45" s="3">
        <f t="shared" si="68"/>
        <v>0</v>
      </c>
      <c r="AP45" s="3">
        <f t="shared" si="69"/>
        <v>0</v>
      </c>
      <c r="AQ45" s="3">
        <f t="shared" si="70"/>
        <v>0</v>
      </c>
      <c r="AR45" s="3">
        <f t="shared" si="71"/>
        <v>0</v>
      </c>
      <c r="AS45" s="3">
        <f t="shared" si="72"/>
        <v>0</v>
      </c>
      <c r="AT45" s="3">
        <f t="shared" si="73"/>
        <v>0</v>
      </c>
      <c r="AU45" s="3">
        <f t="shared" si="74"/>
        <v>0</v>
      </c>
      <c r="AV45" s="3">
        <f t="shared" si="75"/>
        <v>0</v>
      </c>
      <c r="AW45" s="3">
        <f t="shared" si="76"/>
        <v>0</v>
      </c>
      <c r="AX45" s="3">
        <f t="shared" si="77"/>
        <v>0</v>
      </c>
      <c r="AY45" s="3">
        <f t="shared" si="78"/>
        <v>0</v>
      </c>
      <c r="AZ45" s="3">
        <f t="shared" si="79"/>
        <v>0</v>
      </c>
      <c r="BA45" s="3">
        <f t="shared" si="80"/>
        <v>0</v>
      </c>
      <c r="BB45" s="3">
        <f t="shared" si="81"/>
        <v>0</v>
      </c>
      <c r="BC45" s="3">
        <f t="shared" si="82"/>
        <v>0</v>
      </c>
      <c r="BD45" s="3">
        <f t="shared" si="83"/>
        <v>0</v>
      </c>
      <c r="BE45" s="3">
        <f t="shared" si="84"/>
        <v>0</v>
      </c>
      <c r="BF45" s="3">
        <f t="shared" si="85"/>
        <v>0</v>
      </c>
      <c r="BG45" s="3">
        <f t="shared" si="86"/>
        <v>0</v>
      </c>
      <c r="BH45" s="3">
        <f t="shared" si="87"/>
        <v>0</v>
      </c>
      <c r="BI45" s="3">
        <f t="shared" si="88"/>
        <v>0</v>
      </c>
      <c r="BJ45" s="3">
        <f t="shared" si="89"/>
        <v>0</v>
      </c>
      <c r="BK45" s="3">
        <f t="shared" si="90"/>
        <v>0</v>
      </c>
      <c r="BL45" s="3">
        <f t="shared" si="91"/>
        <v>0</v>
      </c>
      <c r="BM45" s="3">
        <f t="shared" si="92"/>
        <v>0</v>
      </c>
      <c r="BN45" s="3">
        <f t="shared" si="93"/>
        <v>0</v>
      </c>
      <c r="BO45" s="3">
        <f t="shared" si="94"/>
        <v>0</v>
      </c>
      <c r="BP45" s="3">
        <f t="shared" si="95"/>
        <v>0</v>
      </c>
      <c r="BQ45" s="3">
        <f t="shared" si="96"/>
        <v>0</v>
      </c>
      <c r="BR45" s="3">
        <f t="shared" si="97"/>
        <v>0</v>
      </c>
      <c r="BS45" s="3">
        <f t="shared" si="98"/>
        <v>0</v>
      </c>
      <c r="BT45" s="3">
        <f t="shared" si="99"/>
        <v>0</v>
      </c>
      <c r="BU45" s="3">
        <f t="shared" si="100"/>
        <v>0</v>
      </c>
      <c r="BV45" s="3">
        <f t="shared" si="101"/>
        <v>0</v>
      </c>
      <c r="BW45" s="3">
        <f t="shared" si="102"/>
        <v>0</v>
      </c>
      <c r="BX45" s="3">
        <f t="shared" si="103"/>
        <v>0</v>
      </c>
      <c r="BY45" s="3">
        <f t="shared" si="104"/>
        <v>0</v>
      </c>
      <c r="BZ45" s="3">
        <f t="shared" si="105"/>
        <v>0</v>
      </c>
      <c r="CA45" s="3">
        <f t="shared" si="106"/>
        <v>0</v>
      </c>
      <c r="CB45" s="3">
        <f t="shared" si="107"/>
        <v>0</v>
      </c>
      <c r="CC45" s="3">
        <f t="shared" si="108"/>
        <v>0</v>
      </c>
      <c r="CD45" s="3">
        <f t="shared" si="109"/>
        <v>0</v>
      </c>
      <c r="CE45" s="3">
        <f t="shared" si="110"/>
        <v>0</v>
      </c>
      <c r="CF45" s="3">
        <f t="shared" si="111"/>
        <v>0</v>
      </c>
      <c r="CG45" s="3">
        <f t="shared" si="112"/>
        <v>0</v>
      </c>
      <c r="CH45" s="12">
        <f t="shared" si="113"/>
        <v>0</v>
      </c>
    </row>
    <row r="46" spans="1:86" x14ac:dyDescent="0.3">
      <c r="A46" s="548"/>
      <c r="B46" s="11" t="str">
        <f t="shared" si="34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si="114"/>
        <v>0</v>
      </c>
      <c r="H46" s="3">
        <f t="shared" si="35"/>
        <v>0</v>
      </c>
      <c r="I46" s="3">
        <f t="shared" si="36"/>
        <v>0</v>
      </c>
      <c r="J46" s="3">
        <f t="shared" si="37"/>
        <v>0</v>
      </c>
      <c r="K46" s="3">
        <f t="shared" si="38"/>
        <v>0</v>
      </c>
      <c r="L46" s="3">
        <f t="shared" si="39"/>
        <v>0</v>
      </c>
      <c r="M46" s="3">
        <f t="shared" si="40"/>
        <v>0</v>
      </c>
      <c r="N46" s="3">
        <f t="shared" si="41"/>
        <v>0</v>
      </c>
      <c r="O46" s="3">
        <f t="shared" si="42"/>
        <v>0</v>
      </c>
      <c r="P46" s="3">
        <f t="shared" si="43"/>
        <v>0</v>
      </c>
      <c r="Q46" s="3">
        <f t="shared" si="44"/>
        <v>0</v>
      </c>
      <c r="R46" s="3">
        <f t="shared" si="45"/>
        <v>0</v>
      </c>
      <c r="S46" s="3">
        <f t="shared" si="46"/>
        <v>0</v>
      </c>
      <c r="T46" s="3">
        <f t="shared" si="47"/>
        <v>0</v>
      </c>
      <c r="U46" s="3">
        <f t="shared" si="48"/>
        <v>0</v>
      </c>
      <c r="V46" s="3">
        <f t="shared" si="49"/>
        <v>0</v>
      </c>
      <c r="W46" s="3">
        <f t="shared" si="50"/>
        <v>0</v>
      </c>
      <c r="X46" s="3">
        <f t="shared" si="51"/>
        <v>0</v>
      </c>
      <c r="Y46" s="3">
        <f t="shared" si="52"/>
        <v>0</v>
      </c>
      <c r="Z46" s="3">
        <f t="shared" si="53"/>
        <v>0</v>
      </c>
      <c r="AA46" s="3">
        <f t="shared" si="54"/>
        <v>0</v>
      </c>
      <c r="AB46" s="3">
        <f t="shared" si="55"/>
        <v>0</v>
      </c>
      <c r="AC46" s="3">
        <f t="shared" si="56"/>
        <v>0</v>
      </c>
      <c r="AD46" s="3">
        <f t="shared" si="57"/>
        <v>0</v>
      </c>
      <c r="AE46" s="3">
        <f t="shared" si="58"/>
        <v>0</v>
      </c>
      <c r="AF46" s="3">
        <f t="shared" si="59"/>
        <v>0</v>
      </c>
      <c r="AG46" s="3">
        <f t="shared" si="60"/>
        <v>0</v>
      </c>
      <c r="AH46" s="3">
        <f t="shared" si="61"/>
        <v>0</v>
      </c>
      <c r="AI46" s="3">
        <f t="shared" si="62"/>
        <v>0</v>
      </c>
      <c r="AJ46" s="3">
        <f t="shared" si="63"/>
        <v>0</v>
      </c>
      <c r="AK46" s="3">
        <f t="shared" si="64"/>
        <v>0</v>
      </c>
      <c r="AL46" s="3">
        <f t="shared" si="65"/>
        <v>0</v>
      </c>
      <c r="AM46" s="3">
        <f t="shared" si="66"/>
        <v>0</v>
      </c>
      <c r="AN46" s="3">
        <f t="shared" si="67"/>
        <v>0</v>
      </c>
      <c r="AO46" s="3">
        <f t="shared" si="68"/>
        <v>0</v>
      </c>
      <c r="AP46" s="3">
        <f t="shared" si="69"/>
        <v>0</v>
      </c>
      <c r="AQ46" s="3">
        <f t="shared" si="70"/>
        <v>0</v>
      </c>
      <c r="AR46" s="3">
        <f t="shared" si="71"/>
        <v>0</v>
      </c>
      <c r="AS46" s="3">
        <f t="shared" si="72"/>
        <v>0</v>
      </c>
      <c r="AT46" s="3">
        <f t="shared" si="73"/>
        <v>0</v>
      </c>
      <c r="AU46" s="3">
        <f t="shared" si="74"/>
        <v>0</v>
      </c>
      <c r="AV46" s="3">
        <f t="shared" si="75"/>
        <v>0</v>
      </c>
      <c r="AW46" s="3">
        <f t="shared" si="76"/>
        <v>0</v>
      </c>
      <c r="AX46" s="3">
        <f t="shared" si="77"/>
        <v>0</v>
      </c>
      <c r="AY46" s="3">
        <f t="shared" si="78"/>
        <v>0</v>
      </c>
      <c r="AZ46" s="3">
        <f t="shared" si="79"/>
        <v>0</v>
      </c>
      <c r="BA46" s="3">
        <f t="shared" si="80"/>
        <v>0</v>
      </c>
      <c r="BB46" s="3">
        <f t="shared" si="81"/>
        <v>0</v>
      </c>
      <c r="BC46" s="3">
        <f t="shared" si="82"/>
        <v>0</v>
      </c>
      <c r="BD46" s="3">
        <f t="shared" si="83"/>
        <v>0</v>
      </c>
      <c r="BE46" s="3">
        <f t="shared" si="84"/>
        <v>0</v>
      </c>
      <c r="BF46" s="3">
        <f t="shared" si="85"/>
        <v>0</v>
      </c>
      <c r="BG46" s="3">
        <f t="shared" si="86"/>
        <v>0</v>
      </c>
      <c r="BH46" s="3">
        <f t="shared" si="87"/>
        <v>0</v>
      </c>
      <c r="BI46" s="3">
        <f t="shared" si="88"/>
        <v>0</v>
      </c>
      <c r="BJ46" s="3">
        <f t="shared" si="89"/>
        <v>0</v>
      </c>
      <c r="BK46" s="3">
        <f t="shared" si="90"/>
        <v>0</v>
      </c>
      <c r="BL46" s="3">
        <f t="shared" si="91"/>
        <v>0</v>
      </c>
      <c r="BM46" s="3">
        <f t="shared" si="92"/>
        <v>0</v>
      </c>
      <c r="BN46" s="3">
        <f t="shared" si="93"/>
        <v>0</v>
      </c>
      <c r="BO46" s="3">
        <f t="shared" si="94"/>
        <v>0</v>
      </c>
      <c r="BP46" s="3">
        <f t="shared" si="95"/>
        <v>0</v>
      </c>
      <c r="BQ46" s="3">
        <f t="shared" si="96"/>
        <v>0</v>
      </c>
      <c r="BR46" s="3">
        <f t="shared" si="97"/>
        <v>0</v>
      </c>
      <c r="BS46" s="3">
        <f t="shared" si="98"/>
        <v>0</v>
      </c>
      <c r="BT46" s="3">
        <f t="shared" si="99"/>
        <v>0</v>
      </c>
      <c r="BU46" s="3">
        <f t="shared" si="100"/>
        <v>0</v>
      </c>
      <c r="BV46" s="3">
        <f t="shared" si="101"/>
        <v>0</v>
      </c>
      <c r="BW46" s="3">
        <f t="shared" si="102"/>
        <v>0</v>
      </c>
      <c r="BX46" s="3">
        <f t="shared" si="103"/>
        <v>0</v>
      </c>
      <c r="BY46" s="3">
        <f t="shared" si="104"/>
        <v>0</v>
      </c>
      <c r="BZ46" s="3">
        <f t="shared" si="105"/>
        <v>0</v>
      </c>
      <c r="CA46" s="3">
        <f t="shared" si="106"/>
        <v>0</v>
      </c>
      <c r="CB46" s="3">
        <f t="shared" si="107"/>
        <v>0</v>
      </c>
      <c r="CC46" s="3">
        <f t="shared" si="108"/>
        <v>0</v>
      </c>
      <c r="CD46" s="3">
        <f t="shared" si="109"/>
        <v>0</v>
      </c>
      <c r="CE46" s="3">
        <f t="shared" si="110"/>
        <v>0</v>
      </c>
      <c r="CF46" s="3">
        <f t="shared" si="111"/>
        <v>0</v>
      </c>
      <c r="CG46" s="3">
        <f t="shared" si="112"/>
        <v>0</v>
      </c>
      <c r="CH46" s="12">
        <f t="shared" si="113"/>
        <v>0</v>
      </c>
    </row>
    <row r="47" spans="1:86" x14ac:dyDescent="0.3">
      <c r="A47" s="548"/>
      <c r="B47" s="11" t="str">
        <f t="shared" si="34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si="114"/>
        <v>0</v>
      </c>
      <c r="H47" s="3">
        <f t="shared" si="35"/>
        <v>0</v>
      </c>
      <c r="I47" s="3">
        <f t="shared" si="36"/>
        <v>0</v>
      </c>
      <c r="J47" s="3">
        <f t="shared" si="37"/>
        <v>0</v>
      </c>
      <c r="K47" s="3">
        <f t="shared" si="38"/>
        <v>0</v>
      </c>
      <c r="L47" s="3">
        <f t="shared" si="39"/>
        <v>0</v>
      </c>
      <c r="M47" s="3">
        <f t="shared" si="40"/>
        <v>0</v>
      </c>
      <c r="N47" s="3">
        <f t="shared" si="41"/>
        <v>0</v>
      </c>
      <c r="O47" s="3">
        <f t="shared" si="42"/>
        <v>0</v>
      </c>
      <c r="P47" s="3">
        <f t="shared" si="43"/>
        <v>0</v>
      </c>
      <c r="Q47" s="3">
        <f t="shared" si="44"/>
        <v>0</v>
      </c>
      <c r="R47" s="3">
        <f t="shared" si="45"/>
        <v>0</v>
      </c>
      <c r="S47" s="3">
        <f t="shared" si="46"/>
        <v>0</v>
      </c>
      <c r="T47" s="3">
        <f t="shared" si="47"/>
        <v>0</v>
      </c>
      <c r="U47" s="3">
        <f t="shared" si="48"/>
        <v>0</v>
      </c>
      <c r="V47" s="3">
        <f t="shared" si="49"/>
        <v>0</v>
      </c>
      <c r="W47" s="3">
        <f t="shared" si="50"/>
        <v>0</v>
      </c>
      <c r="X47" s="3">
        <f t="shared" si="51"/>
        <v>0</v>
      </c>
      <c r="Y47" s="3">
        <f t="shared" si="52"/>
        <v>0</v>
      </c>
      <c r="Z47" s="3">
        <f t="shared" si="53"/>
        <v>0</v>
      </c>
      <c r="AA47" s="3">
        <f t="shared" si="54"/>
        <v>0</v>
      </c>
      <c r="AB47" s="3">
        <f t="shared" si="55"/>
        <v>0</v>
      </c>
      <c r="AC47" s="3">
        <f t="shared" si="56"/>
        <v>0</v>
      </c>
      <c r="AD47" s="3">
        <f t="shared" si="57"/>
        <v>0</v>
      </c>
      <c r="AE47" s="3">
        <f t="shared" si="58"/>
        <v>0</v>
      </c>
      <c r="AF47" s="3">
        <f t="shared" si="59"/>
        <v>0</v>
      </c>
      <c r="AG47" s="3">
        <f t="shared" si="60"/>
        <v>0</v>
      </c>
      <c r="AH47" s="3">
        <f t="shared" si="61"/>
        <v>0</v>
      </c>
      <c r="AI47" s="3">
        <f t="shared" si="62"/>
        <v>0</v>
      </c>
      <c r="AJ47" s="3">
        <f t="shared" si="63"/>
        <v>0</v>
      </c>
      <c r="AK47" s="3">
        <f t="shared" si="64"/>
        <v>0</v>
      </c>
      <c r="AL47" s="3">
        <f t="shared" si="65"/>
        <v>0</v>
      </c>
      <c r="AM47" s="3">
        <f t="shared" si="66"/>
        <v>0</v>
      </c>
      <c r="AN47" s="3">
        <f t="shared" si="67"/>
        <v>0</v>
      </c>
      <c r="AO47" s="3">
        <f t="shared" si="68"/>
        <v>0</v>
      </c>
      <c r="AP47" s="3">
        <f t="shared" si="69"/>
        <v>0</v>
      </c>
      <c r="AQ47" s="3">
        <f t="shared" si="70"/>
        <v>0</v>
      </c>
      <c r="AR47" s="3">
        <f t="shared" si="71"/>
        <v>0</v>
      </c>
      <c r="AS47" s="3">
        <f t="shared" si="72"/>
        <v>0</v>
      </c>
      <c r="AT47" s="3">
        <f t="shared" si="73"/>
        <v>0</v>
      </c>
      <c r="AU47" s="3">
        <f t="shared" si="74"/>
        <v>0</v>
      </c>
      <c r="AV47" s="3">
        <f t="shared" si="75"/>
        <v>0</v>
      </c>
      <c r="AW47" s="3">
        <f t="shared" si="76"/>
        <v>0</v>
      </c>
      <c r="AX47" s="3">
        <f t="shared" si="77"/>
        <v>0</v>
      </c>
      <c r="AY47" s="3">
        <f t="shared" si="78"/>
        <v>0</v>
      </c>
      <c r="AZ47" s="3">
        <f t="shared" si="79"/>
        <v>0</v>
      </c>
      <c r="BA47" s="3">
        <f t="shared" si="80"/>
        <v>0</v>
      </c>
      <c r="BB47" s="3">
        <f t="shared" si="81"/>
        <v>0</v>
      </c>
      <c r="BC47" s="3">
        <f t="shared" si="82"/>
        <v>0</v>
      </c>
      <c r="BD47" s="3">
        <f t="shared" si="83"/>
        <v>0</v>
      </c>
      <c r="BE47" s="3">
        <f t="shared" si="84"/>
        <v>0</v>
      </c>
      <c r="BF47" s="3">
        <f t="shared" si="85"/>
        <v>0</v>
      </c>
      <c r="BG47" s="3">
        <f t="shared" si="86"/>
        <v>0</v>
      </c>
      <c r="BH47" s="3">
        <f t="shared" si="87"/>
        <v>0</v>
      </c>
      <c r="BI47" s="3">
        <f t="shared" si="88"/>
        <v>0</v>
      </c>
      <c r="BJ47" s="3">
        <f t="shared" si="89"/>
        <v>0</v>
      </c>
      <c r="BK47" s="3">
        <f t="shared" si="90"/>
        <v>0</v>
      </c>
      <c r="BL47" s="3">
        <f t="shared" si="91"/>
        <v>0</v>
      </c>
      <c r="BM47" s="3">
        <f t="shared" si="92"/>
        <v>0</v>
      </c>
      <c r="BN47" s="3">
        <f t="shared" si="93"/>
        <v>0</v>
      </c>
      <c r="BO47" s="3">
        <f t="shared" si="94"/>
        <v>0</v>
      </c>
      <c r="BP47" s="3">
        <f t="shared" si="95"/>
        <v>0</v>
      </c>
      <c r="BQ47" s="3">
        <f t="shared" si="96"/>
        <v>0</v>
      </c>
      <c r="BR47" s="3">
        <f t="shared" si="97"/>
        <v>0</v>
      </c>
      <c r="BS47" s="3">
        <f t="shared" si="98"/>
        <v>0</v>
      </c>
      <c r="BT47" s="3">
        <f t="shared" si="99"/>
        <v>0</v>
      </c>
      <c r="BU47" s="3">
        <f t="shared" si="100"/>
        <v>0</v>
      </c>
      <c r="BV47" s="3">
        <f t="shared" si="101"/>
        <v>0</v>
      </c>
      <c r="BW47" s="3">
        <f t="shared" si="102"/>
        <v>0</v>
      </c>
      <c r="BX47" s="3">
        <f t="shared" si="103"/>
        <v>0</v>
      </c>
      <c r="BY47" s="3">
        <f t="shared" si="104"/>
        <v>0</v>
      </c>
      <c r="BZ47" s="3">
        <f t="shared" si="105"/>
        <v>0</v>
      </c>
      <c r="CA47" s="3">
        <f t="shared" si="106"/>
        <v>0</v>
      </c>
      <c r="CB47" s="3">
        <f t="shared" si="107"/>
        <v>0</v>
      </c>
      <c r="CC47" s="3">
        <f t="shared" si="108"/>
        <v>0</v>
      </c>
      <c r="CD47" s="3">
        <f t="shared" si="109"/>
        <v>0</v>
      </c>
      <c r="CE47" s="3">
        <f t="shared" si="110"/>
        <v>0</v>
      </c>
      <c r="CF47" s="3">
        <f t="shared" si="111"/>
        <v>0</v>
      </c>
      <c r="CG47" s="3">
        <f t="shared" si="112"/>
        <v>0</v>
      </c>
      <c r="CH47" s="12">
        <f t="shared" si="113"/>
        <v>0</v>
      </c>
    </row>
    <row r="48" spans="1:86" x14ac:dyDescent="0.3">
      <c r="A48" s="548"/>
      <c r="B48" s="11" t="str">
        <f t="shared" si="34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si="114"/>
        <v>0</v>
      </c>
      <c r="H48" s="3">
        <f t="shared" si="35"/>
        <v>0</v>
      </c>
      <c r="I48" s="3">
        <f t="shared" si="36"/>
        <v>0</v>
      </c>
      <c r="J48" s="3">
        <f t="shared" si="37"/>
        <v>0</v>
      </c>
      <c r="K48" s="3">
        <f t="shared" si="38"/>
        <v>0</v>
      </c>
      <c r="L48" s="3">
        <f t="shared" si="39"/>
        <v>0</v>
      </c>
      <c r="M48" s="3">
        <f t="shared" si="40"/>
        <v>0</v>
      </c>
      <c r="N48" s="3">
        <f t="shared" si="41"/>
        <v>0</v>
      </c>
      <c r="O48" s="3">
        <f t="shared" si="42"/>
        <v>0</v>
      </c>
      <c r="P48" s="3">
        <f t="shared" si="43"/>
        <v>0</v>
      </c>
      <c r="Q48" s="3">
        <f t="shared" si="44"/>
        <v>0</v>
      </c>
      <c r="R48" s="3">
        <f t="shared" si="45"/>
        <v>0</v>
      </c>
      <c r="S48" s="3">
        <f t="shared" si="46"/>
        <v>0</v>
      </c>
      <c r="T48" s="3">
        <f t="shared" si="47"/>
        <v>0</v>
      </c>
      <c r="U48" s="3">
        <f t="shared" si="48"/>
        <v>0</v>
      </c>
      <c r="V48" s="3">
        <f t="shared" si="49"/>
        <v>0</v>
      </c>
      <c r="W48" s="3">
        <f t="shared" si="50"/>
        <v>0</v>
      </c>
      <c r="X48" s="3">
        <f t="shared" si="51"/>
        <v>0</v>
      </c>
      <c r="Y48" s="3">
        <f t="shared" si="52"/>
        <v>0</v>
      </c>
      <c r="Z48" s="3">
        <f t="shared" si="53"/>
        <v>0</v>
      </c>
      <c r="AA48" s="3">
        <f t="shared" si="54"/>
        <v>0</v>
      </c>
      <c r="AB48" s="3">
        <f t="shared" si="55"/>
        <v>0</v>
      </c>
      <c r="AC48" s="3">
        <f t="shared" si="56"/>
        <v>0</v>
      </c>
      <c r="AD48" s="3">
        <f t="shared" si="57"/>
        <v>0</v>
      </c>
      <c r="AE48" s="3">
        <f t="shared" si="58"/>
        <v>0</v>
      </c>
      <c r="AF48" s="3">
        <f t="shared" si="59"/>
        <v>0</v>
      </c>
      <c r="AG48" s="3">
        <f t="shared" si="60"/>
        <v>0</v>
      </c>
      <c r="AH48" s="3">
        <f t="shared" si="61"/>
        <v>0</v>
      </c>
      <c r="AI48" s="3">
        <f t="shared" si="62"/>
        <v>0</v>
      </c>
      <c r="AJ48" s="3">
        <f t="shared" si="63"/>
        <v>0</v>
      </c>
      <c r="AK48" s="3">
        <f t="shared" si="64"/>
        <v>0</v>
      </c>
      <c r="AL48" s="3">
        <f t="shared" si="65"/>
        <v>0</v>
      </c>
      <c r="AM48" s="3">
        <f t="shared" si="66"/>
        <v>0</v>
      </c>
      <c r="AN48" s="3">
        <f t="shared" si="67"/>
        <v>0</v>
      </c>
      <c r="AO48" s="3">
        <f t="shared" si="68"/>
        <v>0</v>
      </c>
      <c r="AP48" s="3">
        <f t="shared" si="69"/>
        <v>0</v>
      </c>
      <c r="AQ48" s="3">
        <f t="shared" si="70"/>
        <v>0</v>
      </c>
      <c r="AR48" s="3">
        <f t="shared" si="71"/>
        <v>0</v>
      </c>
      <c r="AS48" s="3">
        <f t="shared" si="72"/>
        <v>0</v>
      </c>
      <c r="AT48" s="3">
        <f t="shared" si="73"/>
        <v>0</v>
      </c>
      <c r="AU48" s="3">
        <f t="shared" si="74"/>
        <v>0</v>
      </c>
      <c r="AV48" s="3">
        <f t="shared" si="75"/>
        <v>0</v>
      </c>
      <c r="AW48" s="3">
        <f t="shared" si="76"/>
        <v>0</v>
      </c>
      <c r="AX48" s="3">
        <f t="shared" si="77"/>
        <v>0</v>
      </c>
      <c r="AY48" s="3">
        <f t="shared" si="78"/>
        <v>0</v>
      </c>
      <c r="AZ48" s="3">
        <f t="shared" si="79"/>
        <v>0</v>
      </c>
      <c r="BA48" s="3">
        <f t="shared" si="80"/>
        <v>0</v>
      </c>
      <c r="BB48" s="3">
        <f t="shared" si="81"/>
        <v>0</v>
      </c>
      <c r="BC48" s="3">
        <f t="shared" si="82"/>
        <v>0</v>
      </c>
      <c r="BD48" s="3">
        <f t="shared" si="83"/>
        <v>0</v>
      </c>
      <c r="BE48" s="3">
        <f t="shared" si="84"/>
        <v>0</v>
      </c>
      <c r="BF48" s="3">
        <f t="shared" si="85"/>
        <v>0</v>
      </c>
      <c r="BG48" s="3">
        <f t="shared" si="86"/>
        <v>0</v>
      </c>
      <c r="BH48" s="3">
        <f t="shared" si="87"/>
        <v>0</v>
      </c>
      <c r="BI48" s="3">
        <f t="shared" si="88"/>
        <v>0</v>
      </c>
      <c r="BJ48" s="3">
        <f t="shared" si="89"/>
        <v>0</v>
      </c>
      <c r="BK48" s="3">
        <f t="shared" si="90"/>
        <v>0</v>
      </c>
      <c r="BL48" s="3">
        <f t="shared" si="91"/>
        <v>0</v>
      </c>
      <c r="BM48" s="3">
        <f t="shared" si="92"/>
        <v>0</v>
      </c>
      <c r="BN48" s="3">
        <f t="shared" si="93"/>
        <v>0</v>
      </c>
      <c r="BO48" s="3">
        <f t="shared" si="94"/>
        <v>0</v>
      </c>
      <c r="BP48" s="3">
        <f t="shared" si="95"/>
        <v>0</v>
      </c>
      <c r="BQ48" s="3">
        <f t="shared" si="96"/>
        <v>0</v>
      </c>
      <c r="BR48" s="3">
        <f t="shared" si="97"/>
        <v>0</v>
      </c>
      <c r="BS48" s="3">
        <f t="shared" si="98"/>
        <v>0</v>
      </c>
      <c r="BT48" s="3">
        <f t="shared" si="99"/>
        <v>0</v>
      </c>
      <c r="BU48" s="3">
        <f t="shared" si="100"/>
        <v>0</v>
      </c>
      <c r="BV48" s="3">
        <f t="shared" si="101"/>
        <v>0</v>
      </c>
      <c r="BW48" s="3">
        <f t="shared" si="102"/>
        <v>0</v>
      </c>
      <c r="BX48" s="3">
        <f t="shared" si="103"/>
        <v>0</v>
      </c>
      <c r="BY48" s="3">
        <f t="shared" si="104"/>
        <v>0</v>
      </c>
      <c r="BZ48" s="3">
        <f t="shared" si="105"/>
        <v>0</v>
      </c>
      <c r="CA48" s="3">
        <f t="shared" si="106"/>
        <v>0</v>
      </c>
      <c r="CB48" s="3">
        <f t="shared" si="107"/>
        <v>0</v>
      </c>
      <c r="CC48" s="3">
        <f t="shared" si="108"/>
        <v>0</v>
      </c>
      <c r="CD48" s="3">
        <f t="shared" si="109"/>
        <v>0</v>
      </c>
      <c r="CE48" s="3">
        <f t="shared" si="110"/>
        <v>0</v>
      </c>
      <c r="CF48" s="3">
        <f t="shared" si="111"/>
        <v>0</v>
      </c>
      <c r="CG48" s="3">
        <f t="shared" si="112"/>
        <v>0</v>
      </c>
      <c r="CH48" s="12">
        <f t="shared" si="113"/>
        <v>0</v>
      </c>
    </row>
    <row r="49" spans="1:86" x14ac:dyDescent="0.3">
      <c r="A49" s="548"/>
      <c r="B49" s="11" t="str">
        <f t="shared" si="34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si="114"/>
        <v>0</v>
      </c>
      <c r="H49" s="3">
        <f t="shared" si="35"/>
        <v>0</v>
      </c>
      <c r="I49" s="3">
        <f t="shared" si="36"/>
        <v>0</v>
      </c>
      <c r="J49" s="3">
        <f t="shared" si="37"/>
        <v>0</v>
      </c>
      <c r="K49" s="3">
        <f t="shared" si="38"/>
        <v>0</v>
      </c>
      <c r="L49" s="3">
        <f t="shared" si="39"/>
        <v>0</v>
      </c>
      <c r="M49" s="3">
        <f t="shared" si="40"/>
        <v>0</v>
      </c>
      <c r="N49" s="3">
        <f t="shared" si="41"/>
        <v>0</v>
      </c>
      <c r="O49" s="3">
        <f t="shared" si="42"/>
        <v>0</v>
      </c>
      <c r="P49" s="3">
        <f t="shared" si="43"/>
        <v>0</v>
      </c>
      <c r="Q49" s="3">
        <f t="shared" si="44"/>
        <v>0</v>
      </c>
      <c r="R49" s="3">
        <f t="shared" si="45"/>
        <v>0</v>
      </c>
      <c r="S49" s="3">
        <f t="shared" si="46"/>
        <v>0</v>
      </c>
      <c r="T49" s="3">
        <f t="shared" si="47"/>
        <v>0</v>
      </c>
      <c r="U49" s="3">
        <f t="shared" si="48"/>
        <v>0</v>
      </c>
      <c r="V49" s="3">
        <f t="shared" si="49"/>
        <v>0</v>
      </c>
      <c r="W49" s="3">
        <f t="shared" si="50"/>
        <v>0</v>
      </c>
      <c r="X49" s="3">
        <f t="shared" si="51"/>
        <v>0</v>
      </c>
      <c r="Y49" s="3">
        <f t="shared" si="52"/>
        <v>0</v>
      </c>
      <c r="Z49" s="3">
        <f t="shared" si="53"/>
        <v>0</v>
      </c>
      <c r="AA49" s="3">
        <f t="shared" si="54"/>
        <v>0</v>
      </c>
      <c r="AB49" s="3">
        <f t="shared" si="55"/>
        <v>0</v>
      </c>
      <c r="AC49" s="3">
        <f t="shared" si="56"/>
        <v>0</v>
      </c>
      <c r="AD49" s="3">
        <f t="shared" si="57"/>
        <v>0</v>
      </c>
      <c r="AE49" s="3">
        <f t="shared" si="58"/>
        <v>0</v>
      </c>
      <c r="AF49" s="3">
        <f t="shared" si="59"/>
        <v>0</v>
      </c>
      <c r="AG49" s="3">
        <f t="shared" si="60"/>
        <v>0</v>
      </c>
      <c r="AH49" s="3">
        <f t="shared" si="61"/>
        <v>0</v>
      </c>
      <c r="AI49" s="3">
        <f t="shared" si="62"/>
        <v>0</v>
      </c>
      <c r="AJ49" s="3">
        <f t="shared" si="63"/>
        <v>0</v>
      </c>
      <c r="AK49" s="3">
        <f t="shared" si="64"/>
        <v>0</v>
      </c>
      <c r="AL49" s="3">
        <f t="shared" si="65"/>
        <v>0</v>
      </c>
      <c r="AM49" s="3">
        <f t="shared" si="66"/>
        <v>0</v>
      </c>
      <c r="AN49" s="3">
        <f t="shared" si="67"/>
        <v>0</v>
      </c>
      <c r="AO49" s="3">
        <f t="shared" si="68"/>
        <v>0</v>
      </c>
      <c r="AP49" s="3">
        <f t="shared" si="69"/>
        <v>0</v>
      </c>
      <c r="AQ49" s="3">
        <f t="shared" si="70"/>
        <v>0</v>
      </c>
      <c r="AR49" s="3">
        <f t="shared" si="71"/>
        <v>0</v>
      </c>
      <c r="AS49" s="3">
        <f t="shared" si="72"/>
        <v>0</v>
      </c>
      <c r="AT49" s="3">
        <f t="shared" si="73"/>
        <v>0</v>
      </c>
      <c r="AU49" s="3">
        <f t="shared" si="74"/>
        <v>0</v>
      </c>
      <c r="AV49" s="3">
        <f t="shared" si="75"/>
        <v>0</v>
      </c>
      <c r="AW49" s="3">
        <f t="shared" si="76"/>
        <v>0</v>
      </c>
      <c r="AX49" s="3">
        <f t="shared" si="77"/>
        <v>0</v>
      </c>
      <c r="AY49" s="3">
        <f t="shared" si="78"/>
        <v>0</v>
      </c>
      <c r="AZ49" s="3">
        <f t="shared" si="79"/>
        <v>0</v>
      </c>
      <c r="BA49" s="3">
        <f t="shared" si="80"/>
        <v>0</v>
      </c>
      <c r="BB49" s="3">
        <f t="shared" si="81"/>
        <v>0</v>
      </c>
      <c r="BC49" s="3">
        <f t="shared" si="82"/>
        <v>0</v>
      </c>
      <c r="BD49" s="3">
        <f t="shared" si="83"/>
        <v>0</v>
      </c>
      <c r="BE49" s="3">
        <f t="shared" si="84"/>
        <v>0</v>
      </c>
      <c r="BF49" s="3">
        <f t="shared" si="85"/>
        <v>0</v>
      </c>
      <c r="BG49" s="3">
        <f t="shared" si="86"/>
        <v>0</v>
      </c>
      <c r="BH49" s="3">
        <f t="shared" si="87"/>
        <v>0</v>
      </c>
      <c r="BI49" s="3">
        <f t="shared" si="88"/>
        <v>0</v>
      </c>
      <c r="BJ49" s="3">
        <f t="shared" si="89"/>
        <v>0</v>
      </c>
      <c r="BK49" s="3">
        <f t="shared" si="90"/>
        <v>0</v>
      </c>
      <c r="BL49" s="3">
        <f t="shared" si="91"/>
        <v>0</v>
      </c>
      <c r="BM49" s="3">
        <f t="shared" si="92"/>
        <v>0</v>
      </c>
      <c r="BN49" s="3">
        <f t="shared" si="93"/>
        <v>0</v>
      </c>
      <c r="BO49" s="3">
        <f t="shared" si="94"/>
        <v>0</v>
      </c>
      <c r="BP49" s="3">
        <f t="shared" si="95"/>
        <v>0</v>
      </c>
      <c r="BQ49" s="3">
        <f t="shared" si="96"/>
        <v>0</v>
      </c>
      <c r="BR49" s="3">
        <f t="shared" si="97"/>
        <v>0</v>
      </c>
      <c r="BS49" s="3">
        <f t="shared" si="98"/>
        <v>0</v>
      </c>
      <c r="BT49" s="3">
        <f t="shared" si="99"/>
        <v>0</v>
      </c>
      <c r="BU49" s="3">
        <f t="shared" si="100"/>
        <v>0</v>
      </c>
      <c r="BV49" s="3">
        <f t="shared" si="101"/>
        <v>0</v>
      </c>
      <c r="BW49" s="3">
        <f t="shared" si="102"/>
        <v>0</v>
      </c>
      <c r="BX49" s="3">
        <f t="shared" si="103"/>
        <v>0</v>
      </c>
      <c r="BY49" s="3">
        <f t="shared" si="104"/>
        <v>0</v>
      </c>
      <c r="BZ49" s="3">
        <f t="shared" si="105"/>
        <v>0</v>
      </c>
      <c r="CA49" s="3">
        <f t="shared" si="106"/>
        <v>0</v>
      </c>
      <c r="CB49" s="3">
        <f t="shared" si="107"/>
        <v>0</v>
      </c>
      <c r="CC49" s="3">
        <f t="shared" si="108"/>
        <v>0</v>
      </c>
      <c r="CD49" s="3">
        <f t="shared" si="109"/>
        <v>0</v>
      </c>
      <c r="CE49" s="3">
        <f t="shared" si="110"/>
        <v>0</v>
      </c>
      <c r="CF49" s="3">
        <f t="shared" si="111"/>
        <v>0</v>
      </c>
      <c r="CG49" s="3">
        <f t="shared" si="112"/>
        <v>0</v>
      </c>
      <c r="CH49" s="12">
        <f t="shared" si="113"/>
        <v>0</v>
      </c>
    </row>
    <row r="50" spans="1:86" ht="15" customHeight="1" x14ac:dyDescent="0.3">
      <c r="A50" s="548"/>
      <c r="B50" s="11" t="str">
        <f t="shared" si="34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si="114"/>
        <v>0</v>
      </c>
      <c r="H50" s="3">
        <f t="shared" si="35"/>
        <v>0</v>
      </c>
      <c r="I50" s="3">
        <f t="shared" si="36"/>
        <v>0</v>
      </c>
      <c r="J50" s="3">
        <f t="shared" si="37"/>
        <v>0</v>
      </c>
      <c r="K50" s="3">
        <f t="shared" si="38"/>
        <v>0</v>
      </c>
      <c r="L50" s="3">
        <f t="shared" si="39"/>
        <v>0</v>
      </c>
      <c r="M50" s="3">
        <f t="shared" si="40"/>
        <v>0</v>
      </c>
      <c r="N50" s="3">
        <f t="shared" si="41"/>
        <v>0</v>
      </c>
      <c r="O50" s="3">
        <f t="shared" si="42"/>
        <v>0</v>
      </c>
      <c r="P50" s="3">
        <f t="shared" si="43"/>
        <v>0</v>
      </c>
      <c r="Q50" s="3">
        <f t="shared" si="44"/>
        <v>0</v>
      </c>
      <c r="R50" s="3">
        <f t="shared" si="45"/>
        <v>0</v>
      </c>
      <c r="S50" s="3">
        <f t="shared" si="46"/>
        <v>0</v>
      </c>
      <c r="T50" s="3">
        <f t="shared" si="47"/>
        <v>0</v>
      </c>
      <c r="U50" s="3">
        <f t="shared" si="48"/>
        <v>0</v>
      </c>
      <c r="V50" s="3">
        <f t="shared" si="49"/>
        <v>0</v>
      </c>
      <c r="W50" s="3">
        <f t="shared" si="50"/>
        <v>0</v>
      </c>
      <c r="X50" s="3">
        <f t="shared" si="51"/>
        <v>0</v>
      </c>
      <c r="Y50" s="3">
        <f t="shared" si="52"/>
        <v>0</v>
      </c>
      <c r="Z50" s="3">
        <f t="shared" si="53"/>
        <v>0</v>
      </c>
      <c r="AA50" s="3">
        <f t="shared" si="54"/>
        <v>0</v>
      </c>
      <c r="AB50" s="3">
        <f t="shared" si="55"/>
        <v>0</v>
      </c>
      <c r="AC50" s="3">
        <f t="shared" si="56"/>
        <v>0</v>
      </c>
      <c r="AD50" s="3">
        <f t="shared" si="57"/>
        <v>0</v>
      </c>
      <c r="AE50" s="3">
        <f t="shared" si="58"/>
        <v>0</v>
      </c>
      <c r="AF50" s="3">
        <f t="shared" si="59"/>
        <v>0</v>
      </c>
      <c r="AG50" s="3">
        <f t="shared" si="60"/>
        <v>0</v>
      </c>
      <c r="AH50" s="3">
        <f t="shared" si="61"/>
        <v>0</v>
      </c>
      <c r="AI50" s="3">
        <f t="shared" si="62"/>
        <v>0</v>
      </c>
      <c r="AJ50" s="3">
        <f t="shared" si="63"/>
        <v>0</v>
      </c>
      <c r="AK50" s="3">
        <f t="shared" si="64"/>
        <v>0</v>
      </c>
      <c r="AL50" s="3">
        <f t="shared" si="65"/>
        <v>0</v>
      </c>
      <c r="AM50" s="3">
        <f t="shared" si="66"/>
        <v>0</v>
      </c>
      <c r="AN50" s="3">
        <f t="shared" si="67"/>
        <v>0</v>
      </c>
      <c r="AO50" s="3">
        <f t="shared" si="68"/>
        <v>0</v>
      </c>
      <c r="AP50" s="3">
        <f t="shared" si="69"/>
        <v>0</v>
      </c>
      <c r="AQ50" s="3">
        <f t="shared" si="70"/>
        <v>0</v>
      </c>
      <c r="AR50" s="3">
        <f t="shared" si="71"/>
        <v>0</v>
      </c>
      <c r="AS50" s="3">
        <f t="shared" si="72"/>
        <v>0</v>
      </c>
      <c r="AT50" s="3">
        <f t="shared" si="73"/>
        <v>0</v>
      </c>
      <c r="AU50" s="3">
        <f t="shared" si="74"/>
        <v>0</v>
      </c>
      <c r="AV50" s="3">
        <f t="shared" si="75"/>
        <v>0</v>
      </c>
      <c r="AW50" s="3">
        <f t="shared" si="76"/>
        <v>0</v>
      </c>
      <c r="AX50" s="3">
        <f t="shared" si="77"/>
        <v>0</v>
      </c>
      <c r="AY50" s="3">
        <f t="shared" si="78"/>
        <v>0</v>
      </c>
      <c r="AZ50" s="3">
        <f t="shared" si="79"/>
        <v>0</v>
      </c>
      <c r="BA50" s="3">
        <f t="shared" si="80"/>
        <v>0</v>
      </c>
      <c r="BB50" s="3">
        <f t="shared" si="81"/>
        <v>0</v>
      </c>
      <c r="BC50" s="3">
        <f t="shared" si="82"/>
        <v>0</v>
      </c>
      <c r="BD50" s="3">
        <f t="shared" si="83"/>
        <v>0</v>
      </c>
      <c r="BE50" s="3">
        <f t="shared" si="84"/>
        <v>0</v>
      </c>
      <c r="BF50" s="3">
        <f t="shared" si="85"/>
        <v>0</v>
      </c>
      <c r="BG50" s="3">
        <f t="shared" si="86"/>
        <v>0</v>
      </c>
      <c r="BH50" s="3">
        <f t="shared" si="87"/>
        <v>0</v>
      </c>
      <c r="BI50" s="3">
        <f t="shared" si="88"/>
        <v>0</v>
      </c>
      <c r="BJ50" s="3">
        <f t="shared" si="89"/>
        <v>0</v>
      </c>
      <c r="BK50" s="3">
        <f t="shared" si="90"/>
        <v>0</v>
      </c>
      <c r="BL50" s="3">
        <f t="shared" si="91"/>
        <v>0</v>
      </c>
      <c r="BM50" s="3">
        <f t="shared" si="92"/>
        <v>0</v>
      </c>
      <c r="BN50" s="3">
        <f t="shared" si="93"/>
        <v>0</v>
      </c>
      <c r="BO50" s="3">
        <f t="shared" si="94"/>
        <v>0</v>
      </c>
      <c r="BP50" s="3">
        <f t="shared" si="95"/>
        <v>0</v>
      </c>
      <c r="BQ50" s="3">
        <f t="shared" si="96"/>
        <v>0</v>
      </c>
      <c r="BR50" s="3">
        <f t="shared" si="97"/>
        <v>0</v>
      </c>
      <c r="BS50" s="3">
        <f t="shared" si="98"/>
        <v>0</v>
      </c>
      <c r="BT50" s="3">
        <f t="shared" si="99"/>
        <v>0</v>
      </c>
      <c r="BU50" s="3">
        <f t="shared" si="100"/>
        <v>0</v>
      </c>
      <c r="BV50" s="3">
        <f t="shared" si="101"/>
        <v>0</v>
      </c>
      <c r="BW50" s="3">
        <f t="shared" si="102"/>
        <v>0</v>
      </c>
      <c r="BX50" s="3">
        <f t="shared" si="103"/>
        <v>0</v>
      </c>
      <c r="BY50" s="3">
        <f t="shared" si="104"/>
        <v>0</v>
      </c>
      <c r="BZ50" s="3">
        <f t="shared" si="105"/>
        <v>0</v>
      </c>
      <c r="CA50" s="3">
        <f t="shared" si="106"/>
        <v>0</v>
      </c>
      <c r="CB50" s="3">
        <f t="shared" si="107"/>
        <v>0</v>
      </c>
      <c r="CC50" s="3">
        <f t="shared" si="108"/>
        <v>0</v>
      </c>
      <c r="CD50" s="3">
        <f t="shared" si="109"/>
        <v>0</v>
      </c>
      <c r="CE50" s="3">
        <f t="shared" si="110"/>
        <v>0</v>
      </c>
      <c r="CF50" s="3">
        <f t="shared" si="111"/>
        <v>0</v>
      </c>
      <c r="CG50" s="3">
        <f t="shared" si="112"/>
        <v>0</v>
      </c>
      <c r="CH50" s="12">
        <f t="shared" si="113"/>
        <v>0</v>
      </c>
    </row>
    <row r="51" spans="1:86" x14ac:dyDescent="0.3">
      <c r="A51" s="548"/>
      <c r="B51" s="11" t="str">
        <f t="shared" si="34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si="114"/>
        <v>0</v>
      </c>
      <c r="H51" s="3">
        <f t="shared" si="35"/>
        <v>0</v>
      </c>
      <c r="I51" s="3">
        <f t="shared" si="36"/>
        <v>0</v>
      </c>
      <c r="J51" s="3">
        <f t="shared" si="37"/>
        <v>0</v>
      </c>
      <c r="K51" s="3">
        <f t="shared" si="38"/>
        <v>0</v>
      </c>
      <c r="L51" s="3">
        <f t="shared" si="39"/>
        <v>0</v>
      </c>
      <c r="M51" s="3">
        <f t="shared" si="40"/>
        <v>0</v>
      </c>
      <c r="N51" s="3">
        <f t="shared" si="41"/>
        <v>0</v>
      </c>
      <c r="O51" s="3">
        <f t="shared" si="42"/>
        <v>0</v>
      </c>
      <c r="P51" s="3">
        <f t="shared" si="43"/>
        <v>0</v>
      </c>
      <c r="Q51" s="3">
        <f t="shared" si="44"/>
        <v>0</v>
      </c>
      <c r="R51" s="3">
        <f t="shared" si="45"/>
        <v>0</v>
      </c>
      <c r="S51" s="3">
        <f t="shared" si="46"/>
        <v>0</v>
      </c>
      <c r="T51" s="3">
        <f t="shared" si="47"/>
        <v>0</v>
      </c>
      <c r="U51" s="3">
        <f t="shared" si="48"/>
        <v>0</v>
      </c>
      <c r="V51" s="3">
        <f t="shared" si="49"/>
        <v>0</v>
      </c>
      <c r="W51" s="3">
        <f t="shared" si="50"/>
        <v>0</v>
      </c>
      <c r="X51" s="3">
        <f t="shared" si="51"/>
        <v>0</v>
      </c>
      <c r="Y51" s="3">
        <f t="shared" si="52"/>
        <v>0</v>
      </c>
      <c r="Z51" s="3">
        <f t="shared" si="53"/>
        <v>0</v>
      </c>
      <c r="AA51" s="3">
        <f t="shared" si="54"/>
        <v>0</v>
      </c>
      <c r="AB51" s="3">
        <f t="shared" si="55"/>
        <v>0</v>
      </c>
      <c r="AC51" s="3">
        <f t="shared" si="56"/>
        <v>0</v>
      </c>
      <c r="AD51" s="3">
        <f t="shared" si="57"/>
        <v>0</v>
      </c>
      <c r="AE51" s="3">
        <f t="shared" si="58"/>
        <v>0</v>
      </c>
      <c r="AF51" s="3">
        <f t="shared" si="59"/>
        <v>0</v>
      </c>
      <c r="AG51" s="3">
        <f t="shared" si="60"/>
        <v>0</v>
      </c>
      <c r="AH51" s="3">
        <f t="shared" si="61"/>
        <v>0</v>
      </c>
      <c r="AI51" s="3">
        <f t="shared" si="62"/>
        <v>0</v>
      </c>
      <c r="AJ51" s="3">
        <f t="shared" si="63"/>
        <v>0</v>
      </c>
      <c r="AK51" s="3">
        <f t="shared" si="64"/>
        <v>0</v>
      </c>
      <c r="AL51" s="3">
        <f t="shared" si="65"/>
        <v>0</v>
      </c>
      <c r="AM51" s="3">
        <f t="shared" si="66"/>
        <v>0</v>
      </c>
      <c r="AN51" s="3">
        <f t="shared" si="67"/>
        <v>0</v>
      </c>
      <c r="AO51" s="3">
        <f t="shared" si="68"/>
        <v>0</v>
      </c>
      <c r="AP51" s="3">
        <f t="shared" si="69"/>
        <v>0</v>
      </c>
      <c r="AQ51" s="3">
        <f t="shared" si="70"/>
        <v>0</v>
      </c>
      <c r="AR51" s="3">
        <f t="shared" si="71"/>
        <v>0</v>
      </c>
      <c r="AS51" s="3">
        <f t="shared" si="72"/>
        <v>0</v>
      </c>
      <c r="AT51" s="3">
        <f t="shared" si="73"/>
        <v>0</v>
      </c>
      <c r="AU51" s="3">
        <f t="shared" si="74"/>
        <v>0</v>
      </c>
      <c r="AV51" s="3">
        <f t="shared" si="75"/>
        <v>0</v>
      </c>
      <c r="AW51" s="3">
        <f t="shared" si="76"/>
        <v>0</v>
      </c>
      <c r="AX51" s="3">
        <f t="shared" si="77"/>
        <v>0</v>
      </c>
      <c r="AY51" s="3">
        <f t="shared" si="78"/>
        <v>0</v>
      </c>
      <c r="AZ51" s="3">
        <f t="shared" si="79"/>
        <v>0</v>
      </c>
      <c r="BA51" s="3">
        <f t="shared" si="80"/>
        <v>0</v>
      </c>
      <c r="BB51" s="3">
        <f t="shared" si="81"/>
        <v>0</v>
      </c>
      <c r="BC51" s="3">
        <f t="shared" si="82"/>
        <v>0</v>
      </c>
      <c r="BD51" s="3">
        <f t="shared" si="83"/>
        <v>0</v>
      </c>
      <c r="BE51" s="3">
        <f t="shared" si="84"/>
        <v>0</v>
      </c>
      <c r="BF51" s="3">
        <f t="shared" si="85"/>
        <v>0</v>
      </c>
      <c r="BG51" s="3">
        <f t="shared" si="86"/>
        <v>0</v>
      </c>
      <c r="BH51" s="3">
        <f t="shared" si="87"/>
        <v>0</v>
      </c>
      <c r="BI51" s="3">
        <f t="shared" si="88"/>
        <v>0</v>
      </c>
      <c r="BJ51" s="3">
        <f t="shared" si="89"/>
        <v>0</v>
      </c>
      <c r="BK51" s="3">
        <f t="shared" si="90"/>
        <v>0</v>
      </c>
      <c r="BL51" s="3">
        <f t="shared" si="91"/>
        <v>0</v>
      </c>
      <c r="BM51" s="3">
        <f t="shared" si="92"/>
        <v>0</v>
      </c>
      <c r="BN51" s="3">
        <f t="shared" si="93"/>
        <v>0</v>
      </c>
      <c r="BO51" s="3">
        <f t="shared" si="94"/>
        <v>0</v>
      </c>
      <c r="BP51" s="3">
        <f t="shared" si="95"/>
        <v>0</v>
      </c>
      <c r="BQ51" s="3">
        <f t="shared" si="96"/>
        <v>0</v>
      </c>
      <c r="BR51" s="3">
        <f t="shared" si="97"/>
        <v>0</v>
      </c>
      <c r="BS51" s="3">
        <f t="shared" si="98"/>
        <v>0</v>
      </c>
      <c r="BT51" s="3">
        <f t="shared" si="99"/>
        <v>0</v>
      </c>
      <c r="BU51" s="3">
        <f t="shared" si="100"/>
        <v>0</v>
      </c>
      <c r="BV51" s="3">
        <f t="shared" si="101"/>
        <v>0</v>
      </c>
      <c r="BW51" s="3">
        <f t="shared" si="102"/>
        <v>0</v>
      </c>
      <c r="BX51" s="3">
        <f t="shared" si="103"/>
        <v>0</v>
      </c>
      <c r="BY51" s="3">
        <f t="shared" si="104"/>
        <v>0</v>
      </c>
      <c r="BZ51" s="3">
        <f t="shared" si="105"/>
        <v>0</v>
      </c>
      <c r="CA51" s="3">
        <f t="shared" si="106"/>
        <v>0</v>
      </c>
      <c r="CB51" s="3">
        <f t="shared" si="107"/>
        <v>0</v>
      </c>
      <c r="CC51" s="3">
        <f t="shared" si="108"/>
        <v>0</v>
      </c>
      <c r="CD51" s="3">
        <f t="shared" si="109"/>
        <v>0</v>
      </c>
      <c r="CE51" s="3">
        <f t="shared" si="110"/>
        <v>0</v>
      </c>
      <c r="CF51" s="3">
        <f t="shared" si="111"/>
        <v>0</v>
      </c>
      <c r="CG51" s="3">
        <f t="shared" si="112"/>
        <v>0</v>
      </c>
      <c r="CH51" s="12">
        <f t="shared" si="113"/>
        <v>0</v>
      </c>
    </row>
    <row r="52" spans="1:86" x14ac:dyDescent="0.3">
      <c r="A52" s="548"/>
      <c r="B52" s="11" t="str">
        <f t="shared" si="34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si="114"/>
        <v>0</v>
      </c>
      <c r="H52" s="3">
        <f t="shared" si="35"/>
        <v>0</v>
      </c>
      <c r="I52" s="3">
        <f t="shared" si="36"/>
        <v>0</v>
      </c>
      <c r="J52" s="3">
        <f t="shared" si="37"/>
        <v>0</v>
      </c>
      <c r="K52" s="3">
        <f t="shared" si="38"/>
        <v>0</v>
      </c>
      <c r="L52" s="3">
        <f t="shared" si="39"/>
        <v>0</v>
      </c>
      <c r="M52" s="3">
        <f t="shared" si="40"/>
        <v>0</v>
      </c>
      <c r="N52" s="3">
        <f t="shared" si="41"/>
        <v>0</v>
      </c>
      <c r="O52" s="3">
        <f t="shared" si="42"/>
        <v>0</v>
      </c>
      <c r="P52" s="3">
        <f t="shared" si="43"/>
        <v>0</v>
      </c>
      <c r="Q52" s="3">
        <f t="shared" si="44"/>
        <v>0</v>
      </c>
      <c r="R52" s="3">
        <f t="shared" si="45"/>
        <v>0</v>
      </c>
      <c r="S52" s="3">
        <f t="shared" si="46"/>
        <v>0</v>
      </c>
      <c r="T52" s="3">
        <f t="shared" si="47"/>
        <v>0</v>
      </c>
      <c r="U52" s="3">
        <f t="shared" si="48"/>
        <v>0</v>
      </c>
      <c r="V52" s="3">
        <f t="shared" si="49"/>
        <v>0</v>
      </c>
      <c r="W52" s="3">
        <f t="shared" si="50"/>
        <v>0</v>
      </c>
      <c r="X52" s="3">
        <f t="shared" si="51"/>
        <v>0</v>
      </c>
      <c r="Y52" s="3">
        <f t="shared" si="52"/>
        <v>0</v>
      </c>
      <c r="Z52" s="3">
        <f t="shared" si="53"/>
        <v>0</v>
      </c>
      <c r="AA52" s="3">
        <f t="shared" si="54"/>
        <v>0</v>
      </c>
      <c r="AB52" s="3">
        <f t="shared" si="55"/>
        <v>0</v>
      </c>
      <c r="AC52" s="3">
        <f t="shared" si="56"/>
        <v>0</v>
      </c>
      <c r="AD52" s="3">
        <f t="shared" si="57"/>
        <v>0</v>
      </c>
      <c r="AE52" s="3">
        <f t="shared" si="58"/>
        <v>0</v>
      </c>
      <c r="AF52" s="3">
        <f t="shared" si="59"/>
        <v>0</v>
      </c>
      <c r="AG52" s="3">
        <f t="shared" si="60"/>
        <v>0</v>
      </c>
      <c r="AH52" s="3">
        <f t="shared" si="61"/>
        <v>0</v>
      </c>
      <c r="AI52" s="3">
        <f t="shared" si="62"/>
        <v>0</v>
      </c>
      <c r="AJ52" s="3">
        <f t="shared" si="63"/>
        <v>0</v>
      </c>
      <c r="AK52" s="3">
        <f t="shared" si="64"/>
        <v>0</v>
      </c>
      <c r="AL52" s="3">
        <f t="shared" si="65"/>
        <v>0</v>
      </c>
      <c r="AM52" s="3">
        <f t="shared" si="66"/>
        <v>0</v>
      </c>
      <c r="AN52" s="3">
        <f t="shared" si="67"/>
        <v>0</v>
      </c>
      <c r="AO52" s="3">
        <f t="shared" si="68"/>
        <v>0</v>
      </c>
      <c r="AP52" s="3">
        <f t="shared" si="69"/>
        <v>0</v>
      </c>
      <c r="AQ52" s="3">
        <f t="shared" si="70"/>
        <v>0</v>
      </c>
      <c r="AR52" s="3">
        <f t="shared" si="71"/>
        <v>0</v>
      </c>
      <c r="AS52" s="3">
        <f t="shared" si="72"/>
        <v>0</v>
      </c>
      <c r="AT52" s="3">
        <f t="shared" si="73"/>
        <v>0</v>
      </c>
      <c r="AU52" s="3">
        <f t="shared" si="74"/>
        <v>0</v>
      </c>
      <c r="AV52" s="3">
        <f t="shared" si="75"/>
        <v>0</v>
      </c>
      <c r="AW52" s="3">
        <f t="shared" si="76"/>
        <v>0</v>
      </c>
      <c r="AX52" s="3">
        <f t="shared" si="77"/>
        <v>0</v>
      </c>
      <c r="AY52" s="3">
        <f t="shared" si="78"/>
        <v>0</v>
      </c>
      <c r="AZ52" s="3">
        <f t="shared" si="79"/>
        <v>0</v>
      </c>
      <c r="BA52" s="3">
        <f t="shared" si="80"/>
        <v>0</v>
      </c>
      <c r="BB52" s="3">
        <f t="shared" si="81"/>
        <v>0</v>
      </c>
      <c r="BC52" s="3">
        <f t="shared" si="82"/>
        <v>0</v>
      </c>
      <c r="BD52" s="3">
        <f t="shared" si="83"/>
        <v>0</v>
      </c>
      <c r="BE52" s="3">
        <f t="shared" si="84"/>
        <v>0</v>
      </c>
      <c r="BF52" s="3">
        <f t="shared" si="85"/>
        <v>0</v>
      </c>
      <c r="BG52" s="3">
        <f t="shared" si="86"/>
        <v>0</v>
      </c>
      <c r="BH52" s="3">
        <f t="shared" si="87"/>
        <v>0</v>
      </c>
      <c r="BI52" s="3">
        <f t="shared" si="88"/>
        <v>0</v>
      </c>
      <c r="BJ52" s="3">
        <f t="shared" si="89"/>
        <v>0</v>
      </c>
      <c r="BK52" s="3">
        <f t="shared" si="90"/>
        <v>0</v>
      </c>
      <c r="BL52" s="3">
        <f t="shared" si="91"/>
        <v>0</v>
      </c>
      <c r="BM52" s="3">
        <f t="shared" si="92"/>
        <v>0</v>
      </c>
      <c r="BN52" s="3">
        <f t="shared" si="93"/>
        <v>0</v>
      </c>
      <c r="BO52" s="3">
        <f t="shared" si="94"/>
        <v>0</v>
      </c>
      <c r="BP52" s="3">
        <f t="shared" si="95"/>
        <v>0</v>
      </c>
      <c r="BQ52" s="3">
        <f t="shared" si="96"/>
        <v>0</v>
      </c>
      <c r="BR52" s="3">
        <f t="shared" si="97"/>
        <v>0</v>
      </c>
      <c r="BS52" s="3">
        <f t="shared" si="98"/>
        <v>0</v>
      </c>
      <c r="BT52" s="3">
        <f t="shared" si="99"/>
        <v>0</v>
      </c>
      <c r="BU52" s="3">
        <f t="shared" si="100"/>
        <v>0</v>
      </c>
      <c r="BV52" s="3">
        <f t="shared" si="101"/>
        <v>0</v>
      </c>
      <c r="BW52" s="3">
        <f t="shared" si="102"/>
        <v>0</v>
      </c>
      <c r="BX52" s="3">
        <f t="shared" si="103"/>
        <v>0</v>
      </c>
      <c r="BY52" s="3">
        <f t="shared" si="104"/>
        <v>0</v>
      </c>
      <c r="BZ52" s="3">
        <f t="shared" si="105"/>
        <v>0</v>
      </c>
      <c r="CA52" s="3">
        <f t="shared" si="106"/>
        <v>0</v>
      </c>
      <c r="CB52" s="3">
        <f t="shared" si="107"/>
        <v>0</v>
      </c>
      <c r="CC52" s="3">
        <f t="shared" si="108"/>
        <v>0</v>
      </c>
      <c r="CD52" s="3">
        <f t="shared" si="109"/>
        <v>0</v>
      </c>
      <c r="CE52" s="3">
        <f t="shared" si="110"/>
        <v>0</v>
      </c>
      <c r="CF52" s="3">
        <f t="shared" si="111"/>
        <v>0</v>
      </c>
      <c r="CG52" s="3">
        <f t="shared" si="112"/>
        <v>0</v>
      </c>
      <c r="CH52" s="12">
        <f t="shared" si="113"/>
        <v>0</v>
      </c>
    </row>
    <row r="53" spans="1:86" x14ac:dyDescent="0.3">
      <c r="A53" s="548"/>
      <c r="B53" s="11" t="str">
        <f t="shared" si="34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si="114"/>
        <v>0</v>
      </c>
      <c r="H53" s="3">
        <f t="shared" si="35"/>
        <v>0</v>
      </c>
      <c r="I53" s="3">
        <f t="shared" si="36"/>
        <v>0</v>
      </c>
      <c r="J53" s="3">
        <f t="shared" si="37"/>
        <v>0</v>
      </c>
      <c r="K53" s="3">
        <f t="shared" si="38"/>
        <v>0</v>
      </c>
      <c r="L53" s="3">
        <f t="shared" si="39"/>
        <v>0</v>
      </c>
      <c r="M53" s="3">
        <f t="shared" si="40"/>
        <v>0</v>
      </c>
      <c r="N53" s="3">
        <f t="shared" si="41"/>
        <v>0</v>
      </c>
      <c r="O53" s="3">
        <f t="shared" si="42"/>
        <v>0</v>
      </c>
      <c r="P53" s="3">
        <f t="shared" si="43"/>
        <v>0</v>
      </c>
      <c r="Q53" s="3">
        <f t="shared" si="44"/>
        <v>0</v>
      </c>
      <c r="R53" s="3">
        <f t="shared" si="45"/>
        <v>0</v>
      </c>
      <c r="S53" s="3">
        <f t="shared" si="46"/>
        <v>0</v>
      </c>
      <c r="T53" s="3">
        <f t="shared" si="47"/>
        <v>0</v>
      </c>
      <c r="U53" s="3">
        <f t="shared" si="48"/>
        <v>0</v>
      </c>
      <c r="V53" s="3">
        <f t="shared" si="49"/>
        <v>0</v>
      </c>
      <c r="W53" s="3">
        <f t="shared" si="50"/>
        <v>0</v>
      </c>
      <c r="X53" s="3">
        <f t="shared" si="51"/>
        <v>0</v>
      </c>
      <c r="Y53" s="3">
        <f t="shared" si="52"/>
        <v>0</v>
      </c>
      <c r="Z53" s="3">
        <f t="shared" si="53"/>
        <v>0</v>
      </c>
      <c r="AA53" s="3">
        <f t="shared" si="54"/>
        <v>0</v>
      </c>
      <c r="AB53" s="3">
        <f t="shared" si="55"/>
        <v>0</v>
      </c>
      <c r="AC53" s="3">
        <f t="shared" si="56"/>
        <v>0</v>
      </c>
      <c r="AD53" s="3">
        <f t="shared" si="57"/>
        <v>0</v>
      </c>
      <c r="AE53" s="3">
        <f t="shared" si="58"/>
        <v>0</v>
      </c>
      <c r="AF53" s="3">
        <f t="shared" si="59"/>
        <v>0</v>
      </c>
      <c r="AG53" s="3">
        <f t="shared" si="60"/>
        <v>0</v>
      </c>
      <c r="AH53" s="3">
        <f t="shared" si="61"/>
        <v>0</v>
      </c>
      <c r="AI53" s="3">
        <f t="shared" si="62"/>
        <v>0</v>
      </c>
      <c r="AJ53" s="3">
        <f t="shared" si="63"/>
        <v>0</v>
      </c>
      <c r="AK53" s="3">
        <f t="shared" si="64"/>
        <v>0</v>
      </c>
      <c r="AL53" s="3">
        <f t="shared" si="65"/>
        <v>0</v>
      </c>
      <c r="AM53" s="3">
        <f t="shared" si="66"/>
        <v>0</v>
      </c>
      <c r="AN53" s="3">
        <f t="shared" si="67"/>
        <v>0</v>
      </c>
      <c r="AO53" s="3">
        <f t="shared" si="68"/>
        <v>0</v>
      </c>
      <c r="AP53" s="3">
        <f t="shared" si="69"/>
        <v>0</v>
      </c>
      <c r="AQ53" s="3">
        <f t="shared" si="70"/>
        <v>0</v>
      </c>
      <c r="AR53" s="3">
        <f t="shared" si="71"/>
        <v>0</v>
      </c>
      <c r="AS53" s="3">
        <f t="shared" si="72"/>
        <v>0</v>
      </c>
      <c r="AT53" s="3">
        <f t="shared" si="73"/>
        <v>0</v>
      </c>
      <c r="AU53" s="3">
        <f t="shared" si="74"/>
        <v>0</v>
      </c>
      <c r="AV53" s="3">
        <f t="shared" si="75"/>
        <v>0</v>
      </c>
      <c r="AW53" s="3">
        <f t="shared" si="76"/>
        <v>0</v>
      </c>
      <c r="AX53" s="3">
        <f t="shared" si="77"/>
        <v>0</v>
      </c>
      <c r="AY53" s="3">
        <f t="shared" si="78"/>
        <v>0</v>
      </c>
      <c r="AZ53" s="3">
        <f t="shared" si="79"/>
        <v>0</v>
      </c>
      <c r="BA53" s="3">
        <f t="shared" si="80"/>
        <v>0</v>
      </c>
      <c r="BB53" s="3">
        <f t="shared" si="81"/>
        <v>0</v>
      </c>
      <c r="BC53" s="3">
        <f t="shared" si="82"/>
        <v>0</v>
      </c>
      <c r="BD53" s="3">
        <f t="shared" si="83"/>
        <v>0</v>
      </c>
      <c r="BE53" s="3">
        <f t="shared" si="84"/>
        <v>0</v>
      </c>
      <c r="BF53" s="3">
        <f t="shared" si="85"/>
        <v>0</v>
      </c>
      <c r="BG53" s="3">
        <f t="shared" si="86"/>
        <v>0</v>
      </c>
      <c r="BH53" s="3">
        <f t="shared" si="87"/>
        <v>0</v>
      </c>
      <c r="BI53" s="3">
        <f t="shared" si="88"/>
        <v>0</v>
      </c>
      <c r="BJ53" s="3">
        <f t="shared" si="89"/>
        <v>0</v>
      </c>
      <c r="BK53" s="3">
        <f t="shared" si="90"/>
        <v>0</v>
      </c>
      <c r="BL53" s="3">
        <f t="shared" si="91"/>
        <v>0</v>
      </c>
      <c r="BM53" s="3">
        <f t="shared" si="92"/>
        <v>0</v>
      </c>
      <c r="BN53" s="3">
        <f t="shared" si="93"/>
        <v>0</v>
      </c>
      <c r="BO53" s="3">
        <f t="shared" si="94"/>
        <v>0</v>
      </c>
      <c r="BP53" s="3">
        <f t="shared" si="95"/>
        <v>0</v>
      </c>
      <c r="BQ53" s="3">
        <f t="shared" si="96"/>
        <v>0</v>
      </c>
      <c r="BR53" s="3">
        <f t="shared" si="97"/>
        <v>0</v>
      </c>
      <c r="BS53" s="3">
        <f t="shared" si="98"/>
        <v>0</v>
      </c>
      <c r="BT53" s="3">
        <f t="shared" si="99"/>
        <v>0</v>
      </c>
      <c r="BU53" s="3">
        <f t="shared" si="100"/>
        <v>0</v>
      </c>
      <c r="BV53" s="3">
        <f t="shared" si="101"/>
        <v>0</v>
      </c>
      <c r="BW53" s="3">
        <f t="shared" si="102"/>
        <v>0</v>
      </c>
      <c r="BX53" s="3">
        <f t="shared" si="103"/>
        <v>0</v>
      </c>
      <c r="BY53" s="3">
        <f t="shared" si="104"/>
        <v>0</v>
      </c>
      <c r="BZ53" s="3">
        <f t="shared" si="105"/>
        <v>0</v>
      </c>
      <c r="CA53" s="3">
        <f t="shared" si="106"/>
        <v>0</v>
      </c>
      <c r="CB53" s="3">
        <f t="shared" si="107"/>
        <v>0</v>
      </c>
      <c r="CC53" s="3">
        <f t="shared" si="108"/>
        <v>0</v>
      </c>
      <c r="CD53" s="3">
        <f t="shared" si="109"/>
        <v>0</v>
      </c>
      <c r="CE53" s="3">
        <f t="shared" si="110"/>
        <v>0</v>
      </c>
      <c r="CF53" s="3">
        <f t="shared" si="111"/>
        <v>0</v>
      </c>
      <c r="CG53" s="3">
        <f t="shared" si="112"/>
        <v>0</v>
      </c>
      <c r="CH53" s="12">
        <f t="shared" si="113"/>
        <v>0</v>
      </c>
    </row>
    <row r="54" spans="1:86" ht="15" customHeight="1" x14ac:dyDescent="0.3">
      <c r="A54" s="548"/>
      <c r="B54" s="11" t="str">
        <f t="shared" si="34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12"/>
    </row>
    <row r="55" spans="1:86" ht="15" customHeight="1" thickBot="1" x14ac:dyDescent="0.35">
      <c r="A55" s="549"/>
      <c r="B55" s="295" t="str">
        <f t="shared" si="34"/>
        <v>Monthly kWh</v>
      </c>
      <c r="C55" s="296">
        <f>SUM(C41:C54)</f>
        <v>0</v>
      </c>
      <c r="D55" s="296">
        <f t="shared" ref="D55:BO55" si="115">SUM(D41:D54)</f>
        <v>0</v>
      </c>
      <c r="E55" s="296">
        <f t="shared" si="115"/>
        <v>0</v>
      </c>
      <c r="F55" s="296">
        <f t="shared" si="115"/>
        <v>0</v>
      </c>
      <c r="G55" s="296">
        <f t="shared" si="115"/>
        <v>0</v>
      </c>
      <c r="H55" s="296">
        <f t="shared" si="115"/>
        <v>0</v>
      </c>
      <c r="I55" s="296">
        <f t="shared" si="115"/>
        <v>0</v>
      </c>
      <c r="J55" s="296">
        <f t="shared" si="115"/>
        <v>0</v>
      </c>
      <c r="K55" s="296">
        <f t="shared" si="115"/>
        <v>0</v>
      </c>
      <c r="L55" s="296">
        <f t="shared" si="115"/>
        <v>0</v>
      </c>
      <c r="M55" s="296">
        <f t="shared" si="115"/>
        <v>0</v>
      </c>
      <c r="N55" s="296">
        <f t="shared" si="115"/>
        <v>0</v>
      </c>
      <c r="O55" s="296">
        <f t="shared" si="115"/>
        <v>0</v>
      </c>
      <c r="P55" s="296">
        <f t="shared" si="115"/>
        <v>0</v>
      </c>
      <c r="Q55" s="296">
        <f t="shared" si="115"/>
        <v>0</v>
      </c>
      <c r="R55" s="296">
        <f t="shared" si="115"/>
        <v>0</v>
      </c>
      <c r="S55" s="296">
        <f t="shared" si="115"/>
        <v>0</v>
      </c>
      <c r="T55" s="296">
        <f t="shared" si="115"/>
        <v>0</v>
      </c>
      <c r="U55" s="296">
        <f t="shared" si="115"/>
        <v>0</v>
      </c>
      <c r="V55" s="296">
        <f t="shared" si="115"/>
        <v>0</v>
      </c>
      <c r="W55" s="296">
        <f t="shared" si="115"/>
        <v>0</v>
      </c>
      <c r="X55" s="296">
        <f t="shared" si="115"/>
        <v>0</v>
      </c>
      <c r="Y55" s="296">
        <f t="shared" si="115"/>
        <v>0</v>
      </c>
      <c r="Z55" s="296">
        <f t="shared" si="115"/>
        <v>0</v>
      </c>
      <c r="AA55" s="296">
        <f t="shared" si="115"/>
        <v>0</v>
      </c>
      <c r="AB55" s="296">
        <f t="shared" si="115"/>
        <v>0</v>
      </c>
      <c r="AC55" s="296">
        <f t="shared" si="115"/>
        <v>0</v>
      </c>
      <c r="AD55" s="296">
        <f t="shared" si="115"/>
        <v>0</v>
      </c>
      <c r="AE55" s="296">
        <f t="shared" si="115"/>
        <v>0</v>
      </c>
      <c r="AF55" s="296">
        <f t="shared" si="115"/>
        <v>0</v>
      </c>
      <c r="AG55" s="296">
        <f t="shared" si="115"/>
        <v>0</v>
      </c>
      <c r="AH55" s="296">
        <f t="shared" si="115"/>
        <v>0</v>
      </c>
      <c r="AI55" s="296">
        <f t="shared" si="115"/>
        <v>0</v>
      </c>
      <c r="AJ55" s="296">
        <f t="shared" si="115"/>
        <v>0</v>
      </c>
      <c r="AK55" s="296">
        <f t="shared" si="115"/>
        <v>0</v>
      </c>
      <c r="AL55" s="296">
        <f t="shared" si="115"/>
        <v>0</v>
      </c>
      <c r="AM55" s="296">
        <f t="shared" si="115"/>
        <v>0</v>
      </c>
      <c r="AN55" s="296">
        <f t="shared" si="115"/>
        <v>0</v>
      </c>
      <c r="AO55" s="296">
        <f t="shared" si="115"/>
        <v>0</v>
      </c>
      <c r="AP55" s="296">
        <f t="shared" si="115"/>
        <v>0</v>
      </c>
      <c r="AQ55" s="296">
        <f t="shared" si="115"/>
        <v>0</v>
      </c>
      <c r="AR55" s="296">
        <f t="shared" si="115"/>
        <v>0</v>
      </c>
      <c r="AS55" s="296">
        <f t="shared" si="115"/>
        <v>0</v>
      </c>
      <c r="AT55" s="296">
        <f t="shared" si="115"/>
        <v>0</v>
      </c>
      <c r="AU55" s="296">
        <f t="shared" si="115"/>
        <v>0</v>
      </c>
      <c r="AV55" s="296">
        <f t="shared" si="115"/>
        <v>0</v>
      </c>
      <c r="AW55" s="296">
        <f t="shared" si="115"/>
        <v>0</v>
      </c>
      <c r="AX55" s="296">
        <f t="shared" si="115"/>
        <v>0</v>
      </c>
      <c r="AY55" s="296">
        <f t="shared" si="115"/>
        <v>0</v>
      </c>
      <c r="AZ55" s="296">
        <f t="shared" si="115"/>
        <v>0</v>
      </c>
      <c r="BA55" s="296">
        <f t="shared" si="115"/>
        <v>0</v>
      </c>
      <c r="BB55" s="296">
        <f t="shared" si="115"/>
        <v>0</v>
      </c>
      <c r="BC55" s="296">
        <f t="shared" si="115"/>
        <v>0</v>
      </c>
      <c r="BD55" s="296">
        <f t="shared" si="115"/>
        <v>0</v>
      </c>
      <c r="BE55" s="296">
        <f t="shared" si="115"/>
        <v>0</v>
      </c>
      <c r="BF55" s="296">
        <f t="shared" si="115"/>
        <v>0</v>
      </c>
      <c r="BG55" s="296">
        <f t="shared" si="115"/>
        <v>0</v>
      </c>
      <c r="BH55" s="296">
        <f t="shared" si="115"/>
        <v>0</v>
      </c>
      <c r="BI55" s="296">
        <f t="shared" si="115"/>
        <v>0</v>
      </c>
      <c r="BJ55" s="296">
        <f t="shared" si="115"/>
        <v>0</v>
      </c>
      <c r="BK55" s="296">
        <f t="shared" si="115"/>
        <v>0</v>
      </c>
      <c r="BL55" s="296">
        <f t="shared" si="115"/>
        <v>0</v>
      </c>
      <c r="BM55" s="296">
        <f t="shared" si="115"/>
        <v>0</v>
      </c>
      <c r="BN55" s="296">
        <f t="shared" si="115"/>
        <v>0</v>
      </c>
      <c r="BO55" s="296">
        <f t="shared" si="115"/>
        <v>0</v>
      </c>
      <c r="BP55" s="296">
        <f t="shared" ref="BP55:CH55" si="116">SUM(BP41:BP54)</f>
        <v>0</v>
      </c>
      <c r="BQ55" s="296">
        <f t="shared" si="116"/>
        <v>0</v>
      </c>
      <c r="BR55" s="296">
        <f t="shared" si="116"/>
        <v>0</v>
      </c>
      <c r="BS55" s="296">
        <f t="shared" si="116"/>
        <v>0</v>
      </c>
      <c r="BT55" s="296">
        <f t="shared" si="116"/>
        <v>0</v>
      </c>
      <c r="BU55" s="296">
        <f t="shared" si="116"/>
        <v>0</v>
      </c>
      <c r="BV55" s="296">
        <f t="shared" si="116"/>
        <v>0</v>
      </c>
      <c r="BW55" s="296">
        <f t="shared" si="116"/>
        <v>0</v>
      </c>
      <c r="BX55" s="296">
        <f t="shared" si="116"/>
        <v>0</v>
      </c>
      <c r="BY55" s="296">
        <f t="shared" si="116"/>
        <v>0</v>
      </c>
      <c r="BZ55" s="296">
        <f t="shared" si="116"/>
        <v>0</v>
      </c>
      <c r="CA55" s="296">
        <f t="shared" si="116"/>
        <v>0</v>
      </c>
      <c r="CB55" s="296">
        <f t="shared" si="116"/>
        <v>0</v>
      </c>
      <c r="CC55" s="296">
        <f t="shared" si="116"/>
        <v>0</v>
      </c>
      <c r="CD55" s="296">
        <f t="shared" si="116"/>
        <v>0</v>
      </c>
      <c r="CE55" s="296">
        <f t="shared" si="116"/>
        <v>0</v>
      </c>
      <c r="CF55" s="296">
        <f t="shared" si="116"/>
        <v>0</v>
      </c>
      <c r="CG55" s="296">
        <f t="shared" si="116"/>
        <v>0</v>
      </c>
      <c r="CH55" s="299">
        <f t="shared" si="116"/>
        <v>0</v>
      </c>
    </row>
    <row r="56" spans="1:86" s="49" customFormat="1" x14ac:dyDescent="0.3">
      <c r="A56" s="8"/>
      <c r="B56" s="330"/>
      <c r="C56" s="9"/>
      <c r="D56" s="330"/>
      <c r="E56" s="9"/>
      <c r="F56" s="330"/>
      <c r="G56" s="330"/>
      <c r="H56" s="9"/>
      <c r="I56" s="330"/>
      <c r="J56" s="330"/>
      <c r="K56" s="9"/>
      <c r="L56" s="330"/>
      <c r="M56" s="330"/>
      <c r="N56" s="9"/>
      <c r="O56" s="330"/>
      <c r="P56" s="330"/>
      <c r="Q56" s="9"/>
      <c r="R56" s="330"/>
      <c r="S56" s="330"/>
      <c r="T56" s="9"/>
      <c r="U56" s="330"/>
      <c r="V56" s="330"/>
      <c r="W56" s="9"/>
      <c r="X56" s="330"/>
      <c r="Y56" s="330"/>
      <c r="Z56" s="9"/>
      <c r="AA56" s="330"/>
      <c r="AB56" s="330"/>
      <c r="AC56" s="9"/>
      <c r="AD56" s="330"/>
      <c r="AE56" s="330"/>
      <c r="AF56" s="9"/>
      <c r="AG56" s="330"/>
      <c r="AH56" s="330"/>
      <c r="AI56" s="9"/>
      <c r="AJ56" s="330"/>
      <c r="AK56" s="330"/>
      <c r="AL56" s="9"/>
      <c r="AM56" s="330"/>
      <c r="AN56" s="330"/>
      <c r="AO56" s="9"/>
      <c r="AP56" s="330"/>
      <c r="AQ56" s="330"/>
      <c r="AR56" s="9"/>
      <c r="AS56" s="330"/>
      <c r="AT56" s="330"/>
      <c r="AU56" s="9"/>
      <c r="AV56" s="330"/>
      <c r="AW56" s="330"/>
      <c r="AX56" s="9"/>
      <c r="AY56" s="330"/>
      <c r="AZ56" s="330"/>
      <c r="BA56" s="9"/>
      <c r="BB56" s="330"/>
      <c r="BC56" s="330"/>
      <c r="BD56" s="9"/>
      <c r="BE56" s="330"/>
      <c r="BF56" s="330"/>
      <c r="BG56" s="9"/>
      <c r="BH56" s="330"/>
      <c r="BI56" s="330"/>
      <c r="BJ56" s="9"/>
      <c r="BK56" s="330"/>
      <c r="BL56" s="330"/>
      <c r="BM56" s="9"/>
      <c r="BN56" s="330"/>
      <c r="BO56" s="330"/>
      <c r="BP56" s="9"/>
      <c r="BQ56" s="330"/>
      <c r="BR56" s="330"/>
      <c r="BS56" s="9"/>
      <c r="BT56" s="330"/>
      <c r="BU56" s="330"/>
      <c r="BV56" s="9"/>
      <c r="BW56" s="330"/>
      <c r="BX56" s="330"/>
      <c r="BY56" s="9"/>
      <c r="BZ56" s="330"/>
      <c r="CA56" s="330"/>
      <c r="CB56" s="9"/>
      <c r="CC56" s="330"/>
      <c r="CD56" s="330"/>
      <c r="CE56" s="9"/>
      <c r="CF56" s="330"/>
      <c r="CG56" s="330"/>
      <c r="CH56" s="9"/>
    </row>
    <row r="57" spans="1:86" s="49" customFormat="1" ht="15" thickBot="1" x14ac:dyDescent="0.35">
      <c r="A57" s="254" t="s">
        <v>130</v>
      </c>
      <c r="B57" s="254"/>
      <c r="C57" s="254"/>
      <c r="D57" s="254"/>
      <c r="E57" s="254"/>
      <c r="F57" s="254"/>
      <c r="G57" s="254"/>
      <c r="H57" s="254"/>
      <c r="I57" s="254"/>
      <c r="J57" s="254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  <c r="AX57" s="152"/>
      <c r="AY57" s="152"/>
      <c r="AZ57" s="152"/>
      <c r="BA57" s="152"/>
      <c r="BB57" s="152"/>
      <c r="BC57" s="152"/>
      <c r="BD57" s="152"/>
      <c r="BE57" s="152"/>
      <c r="BF57" s="152"/>
      <c r="BG57" s="152"/>
      <c r="BH57" s="152"/>
      <c r="BI57" s="152"/>
      <c r="BJ57" s="152"/>
      <c r="BK57" s="152"/>
      <c r="BL57" s="152"/>
      <c r="BM57" s="152"/>
      <c r="BN57" s="152"/>
      <c r="BO57" s="152"/>
      <c r="BP57" s="152"/>
      <c r="BQ57" s="152"/>
      <c r="BR57" s="152"/>
      <c r="BS57" s="152"/>
      <c r="BT57" s="152"/>
      <c r="BU57" s="152"/>
      <c r="BV57" s="152"/>
      <c r="BW57" s="152"/>
      <c r="BX57" s="152"/>
      <c r="BY57" s="152"/>
      <c r="BZ57" s="152"/>
      <c r="CA57" s="152"/>
      <c r="CB57" s="152"/>
      <c r="CC57" s="152"/>
      <c r="CD57" s="152"/>
      <c r="CE57" s="152"/>
      <c r="CF57" s="152"/>
      <c r="CG57" s="152"/>
      <c r="CH57" s="152"/>
    </row>
    <row r="58" spans="1:86" ht="15.6" x14ac:dyDescent="0.3">
      <c r="A58" s="550" t="s">
        <v>30</v>
      </c>
      <c r="B58" s="18" t="s">
        <v>124</v>
      </c>
      <c r="C58" s="292">
        <v>43831</v>
      </c>
      <c r="D58" s="292">
        <v>43862</v>
      </c>
      <c r="E58" s="292">
        <v>43891</v>
      </c>
      <c r="F58" s="292">
        <v>43922</v>
      </c>
      <c r="G58" s="292">
        <v>43952</v>
      </c>
      <c r="H58" s="292">
        <v>43983</v>
      </c>
      <c r="I58" s="292">
        <v>44013</v>
      </c>
      <c r="J58" s="292">
        <v>44044</v>
      </c>
      <c r="K58" s="292">
        <v>44075</v>
      </c>
      <c r="L58" s="292">
        <v>44105</v>
      </c>
      <c r="M58" s="292">
        <v>44136</v>
      </c>
      <c r="N58" s="292">
        <v>44166</v>
      </c>
      <c r="O58" s="292">
        <v>44197</v>
      </c>
      <c r="P58" s="292">
        <v>44228</v>
      </c>
      <c r="Q58" s="292">
        <v>44256</v>
      </c>
      <c r="R58" s="292">
        <v>44287</v>
      </c>
      <c r="S58" s="292">
        <v>44317</v>
      </c>
      <c r="T58" s="292">
        <v>44348</v>
      </c>
      <c r="U58" s="292">
        <v>44378</v>
      </c>
      <c r="V58" s="292">
        <v>44409</v>
      </c>
      <c r="W58" s="292">
        <v>44440</v>
      </c>
      <c r="X58" s="292">
        <v>44470</v>
      </c>
      <c r="Y58" s="292">
        <v>44501</v>
      </c>
      <c r="Z58" s="292">
        <v>44531</v>
      </c>
      <c r="AA58" s="292">
        <v>44562</v>
      </c>
      <c r="AB58" s="292">
        <v>44593</v>
      </c>
      <c r="AC58" s="292">
        <v>44621</v>
      </c>
      <c r="AD58" s="292">
        <v>44652</v>
      </c>
      <c r="AE58" s="292">
        <v>44682</v>
      </c>
      <c r="AF58" s="292">
        <v>44713</v>
      </c>
      <c r="AG58" s="292">
        <v>44743</v>
      </c>
      <c r="AH58" s="292">
        <v>44774</v>
      </c>
      <c r="AI58" s="292">
        <v>44805</v>
      </c>
      <c r="AJ58" s="292">
        <v>44835</v>
      </c>
      <c r="AK58" s="292">
        <v>44866</v>
      </c>
      <c r="AL58" s="292">
        <v>44896</v>
      </c>
      <c r="AM58" s="292">
        <v>44927</v>
      </c>
      <c r="AN58" s="292">
        <v>44958</v>
      </c>
      <c r="AO58" s="292">
        <v>44986</v>
      </c>
      <c r="AP58" s="292">
        <v>45017</v>
      </c>
      <c r="AQ58" s="292">
        <v>45047</v>
      </c>
      <c r="AR58" s="292">
        <v>45078</v>
      </c>
      <c r="AS58" s="292">
        <v>45108</v>
      </c>
      <c r="AT58" s="292">
        <v>45139</v>
      </c>
      <c r="AU58" s="292">
        <v>45170</v>
      </c>
      <c r="AV58" s="292">
        <v>45200</v>
      </c>
      <c r="AW58" s="292">
        <v>45231</v>
      </c>
      <c r="AX58" s="292">
        <v>45261</v>
      </c>
      <c r="AY58" s="292">
        <v>45292</v>
      </c>
      <c r="AZ58" s="292">
        <v>45323</v>
      </c>
      <c r="BA58" s="292">
        <v>45352</v>
      </c>
      <c r="BB58" s="292">
        <v>45383</v>
      </c>
      <c r="BC58" s="292">
        <v>45413</v>
      </c>
      <c r="BD58" s="292">
        <v>45444</v>
      </c>
      <c r="BE58" s="292">
        <v>45474</v>
      </c>
      <c r="BF58" s="292">
        <v>45505</v>
      </c>
      <c r="BG58" s="292">
        <v>45536</v>
      </c>
      <c r="BH58" s="292">
        <v>45566</v>
      </c>
      <c r="BI58" s="292">
        <v>45597</v>
      </c>
      <c r="BJ58" s="292">
        <v>45627</v>
      </c>
      <c r="BK58" s="292">
        <v>45658</v>
      </c>
      <c r="BL58" s="292">
        <v>45689</v>
      </c>
      <c r="BM58" s="292">
        <v>45717</v>
      </c>
      <c r="BN58" s="292">
        <v>45748</v>
      </c>
      <c r="BO58" s="292">
        <v>45778</v>
      </c>
      <c r="BP58" s="292">
        <v>45809</v>
      </c>
      <c r="BQ58" s="292">
        <v>45839</v>
      </c>
      <c r="BR58" s="292">
        <v>45870</v>
      </c>
      <c r="BS58" s="292">
        <v>45901</v>
      </c>
      <c r="BT58" s="292">
        <v>45931</v>
      </c>
      <c r="BU58" s="292">
        <v>45962</v>
      </c>
      <c r="BV58" s="292">
        <v>45992</v>
      </c>
      <c r="BW58" s="292">
        <v>46023</v>
      </c>
      <c r="BX58" s="292">
        <v>46054</v>
      </c>
      <c r="BY58" s="292">
        <v>46082</v>
      </c>
      <c r="BZ58" s="292">
        <v>46113</v>
      </c>
      <c r="CA58" s="292">
        <v>46143</v>
      </c>
      <c r="CB58" s="292">
        <v>46174</v>
      </c>
      <c r="CC58" s="292">
        <v>46204</v>
      </c>
      <c r="CD58" s="292">
        <v>46235</v>
      </c>
      <c r="CE58" s="292">
        <v>46266</v>
      </c>
      <c r="CF58" s="292">
        <v>46296</v>
      </c>
      <c r="CG58" s="292">
        <v>46327</v>
      </c>
      <c r="CH58" s="293">
        <v>46357</v>
      </c>
    </row>
    <row r="59" spans="1:86" ht="15" customHeight="1" x14ac:dyDescent="0.3">
      <c r="A59" s="551"/>
      <c r="B59" s="14" t="str">
        <f t="shared" ref="B59:B72" si="117">B41</f>
        <v>Air Comp</v>
      </c>
      <c r="C59" s="30">
        <f>IF(C23=0,0,(C5*0.5)-C41)*C78*C93*C$2</f>
        <v>0</v>
      </c>
      <c r="D59" s="30">
        <f>IF(D23=0,0,((D5*0.5)+C23-D41)*D78*D93*D$2)</f>
        <v>0</v>
      </c>
      <c r="E59" s="30">
        <f t="shared" ref="E59:BP60" si="118">IF(E23=0,0,((E5*0.5)+D23-E41)*E78*E93*E$2)</f>
        <v>0</v>
      </c>
      <c r="F59" s="30">
        <f t="shared" si="118"/>
        <v>0</v>
      </c>
      <c r="G59" s="30">
        <f t="shared" si="118"/>
        <v>0</v>
      </c>
      <c r="H59" s="30">
        <f t="shared" si="118"/>
        <v>0</v>
      </c>
      <c r="I59" s="30">
        <f t="shared" si="118"/>
        <v>0</v>
      </c>
      <c r="J59" s="30">
        <f t="shared" si="118"/>
        <v>0</v>
      </c>
      <c r="K59" s="30">
        <f t="shared" si="118"/>
        <v>0</v>
      </c>
      <c r="L59" s="30">
        <f t="shared" si="118"/>
        <v>0</v>
      </c>
      <c r="M59" s="30">
        <f>IF(M23=0,0,((M5*0.5)+L23-M41)*M78*M93*M$2)</f>
        <v>0</v>
      </c>
      <c r="N59" s="30">
        <f t="shared" si="118"/>
        <v>0</v>
      </c>
      <c r="O59" s="30">
        <f t="shared" si="118"/>
        <v>0</v>
      </c>
      <c r="P59" s="30">
        <f t="shared" si="118"/>
        <v>0</v>
      </c>
      <c r="Q59" s="30">
        <f t="shared" si="118"/>
        <v>0</v>
      </c>
      <c r="R59" s="30">
        <f t="shared" si="118"/>
        <v>0</v>
      </c>
      <c r="S59" s="30">
        <f t="shared" si="118"/>
        <v>0</v>
      </c>
      <c r="T59" s="30">
        <f t="shared" si="118"/>
        <v>0</v>
      </c>
      <c r="U59" s="30">
        <f t="shared" si="118"/>
        <v>0</v>
      </c>
      <c r="V59" s="30">
        <f t="shared" si="118"/>
        <v>0</v>
      </c>
      <c r="W59" s="30">
        <f t="shared" si="118"/>
        <v>0</v>
      </c>
      <c r="X59" s="30">
        <f t="shared" si="118"/>
        <v>0</v>
      </c>
      <c r="Y59" s="30">
        <f t="shared" si="118"/>
        <v>0</v>
      </c>
      <c r="Z59" s="30">
        <f t="shared" si="118"/>
        <v>0</v>
      </c>
      <c r="AA59" s="30">
        <f t="shared" si="118"/>
        <v>0</v>
      </c>
      <c r="AB59" s="30">
        <f t="shared" si="118"/>
        <v>0</v>
      </c>
      <c r="AC59" s="30">
        <f t="shared" si="118"/>
        <v>0</v>
      </c>
      <c r="AD59" s="30">
        <f t="shared" si="118"/>
        <v>0</v>
      </c>
      <c r="AE59" s="30">
        <f t="shared" si="118"/>
        <v>0</v>
      </c>
      <c r="AF59" s="30">
        <f t="shared" si="118"/>
        <v>0</v>
      </c>
      <c r="AG59" s="30">
        <f t="shared" si="118"/>
        <v>0</v>
      </c>
      <c r="AH59" s="30">
        <f t="shared" si="118"/>
        <v>0</v>
      </c>
      <c r="AI59" s="30">
        <f t="shared" si="118"/>
        <v>0</v>
      </c>
      <c r="AJ59" s="30">
        <f t="shared" si="118"/>
        <v>0</v>
      </c>
      <c r="AK59" s="30">
        <f t="shared" si="118"/>
        <v>0</v>
      </c>
      <c r="AL59" s="30">
        <f t="shared" si="118"/>
        <v>0</v>
      </c>
      <c r="AM59" s="30">
        <f t="shared" si="118"/>
        <v>0</v>
      </c>
      <c r="AN59" s="30">
        <f t="shared" si="118"/>
        <v>0</v>
      </c>
      <c r="AO59" s="30">
        <f t="shared" si="118"/>
        <v>0</v>
      </c>
      <c r="AP59" s="30">
        <f t="shared" si="118"/>
        <v>0</v>
      </c>
      <c r="AQ59" s="30">
        <f t="shared" si="118"/>
        <v>0</v>
      </c>
      <c r="AR59" s="30">
        <f t="shared" si="118"/>
        <v>0</v>
      </c>
      <c r="AS59" s="30">
        <f t="shared" si="118"/>
        <v>0</v>
      </c>
      <c r="AT59" s="30">
        <f t="shared" si="118"/>
        <v>0</v>
      </c>
      <c r="AU59" s="30">
        <f t="shared" si="118"/>
        <v>0</v>
      </c>
      <c r="AV59" s="30">
        <f t="shared" si="118"/>
        <v>0</v>
      </c>
      <c r="AW59" s="30">
        <f t="shared" si="118"/>
        <v>0</v>
      </c>
      <c r="AX59" s="30">
        <f t="shared" si="118"/>
        <v>0</v>
      </c>
      <c r="AY59" s="30">
        <f t="shared" si="118"/>
        <v>0</v>
      </c>
      <c r="AZ59" s="30">
        <f t="shared" si="118"/>
        <v>0</v>
      </c>
      <c r="BA59" s="30">
        <f t="shared" si="118"/>
        <v>0</v>
      </c>
      <c r="BB59" s="30">
        <f t="shared" si="118"/>
        <v>0</v>
      </c>
      <c r="BC59" s="30">
        <f t="shared" si="118"/>
        <v>0</v>
      </c>
      <c r="BD59" s="30">
        <f t="shared" si="118"/>
        <v>0</v>
      </c>
      <c r="BE59" s="30">
        <f t="shared" si="118"/>
        <v>0</v>
      </c>
      <c r="BF59" s="30">
        <f t="shared" si="118"/>
        <v>0</v>
      </c>
      <c r="BG59" s="30">
        <f t="shared" si="118"/>
        <v>0</v>
      </c>
      <c r="BH59" s="30">
        <f t="shared" si="118"/>
        <v>0</v>
      </c>
      <c r="BI59" s="30">
        <f t="shared" si="118"/>
        <v>0</v>
      </c>
      <c r="BJ59" s="30">
        <f t="shared" si="118"/>
        <v>0</v>
      </c>
      <c r="BK59" s="30">
        <f t="shared" si="118"/>
        <v>0</v>
      </c>
      <c r="BL59" s="30">
        <f t="shared" si="118"/>
        <v>0</v>
      </c>
      <c r="BM59" s="30">
        <f t="shared" si="118"/>
        <v>0</v>
      </c>
      <c r="BN59" s="30">
        <f t="shared" si="118"/>
        <v>0</v>
      </c>
      <c r="BO59" s="30">
        <f t="shared" si="118"/>
        <v>0</v>
      </c>
      <c r="BP59" s="30">
        <f t="shared" si="118"/>
        <v>0</v>
      </c>
      <c r="BQ59" s="30">
        <f t="shared" ref="BQ59:CH63" si="119">IF(BQ23=0,0,((BQ5*0.5)+BP23-BQ41)*BQ78*BQ93*BQ$2)</f>
        <v>0</v>
      </c>
      <c r="BR59" s="30">
        <f t="shared" si="119"/>
        <v>0</v>
      </c>
      <c r="BS59" s="30">
        <f t="shared" si="119"/>
        <v>0</v>
      </c>
      <c r="BT59" s="30">
        <f t="shared" si="119"/>
        <v>0</v>
      </c>
      <c r="BU59" s="30">
        <f t="shared" si="119"/>
        <v>0</v>
      </c>
      <c r="BV59" s="30">
        <f t="shared" si="119"/>
        <v>0</v>
      </c>
      <c r="BW59" s="30">
        <f t="shared" si="119"/>
        <v>0</v>
      </c>
      <c r="BX59" s="30">
        <f t="shared" si="119"/>
        <v>0</v>
      </c>
      <c r="BY59" s="30">
        <f t="shared" si="119"/>
        <v>0</v>
      </c>
      <c r="BZ59" s="30">
        <f t="shared" si="119"/>
        <v>0</v>
      </c>
      <c r="CA59" s="30">
        <f t="shared" si="119"/>
        <v>0</v>
      </c>
      <c r="CB59" s="30">
        <f t="shared" si="119"/>
        <v>0</v>
      </c>
      <c r="CC59" s="30">
        <f t="shared" si="119"/>
        <v>0</v>
      </c>
      <c r="CD59" s="30">
        <f t="shared" si="119"/>
        <v>0</v>
      </c>
      <c r="CE59" s="30">
        <f t="shared" si="119"/>
        <v>0</v>
      </c>
      <c r="CF59" s="30">
        <f t="shared" si="119"/>
        <v>0</v>
      </c>
      <c r="CG59" s="30">
        <f t="shared" si="119"/>
        <v>0</v>
      </c>
      <c r="CH59" s="34">
        <f t="shared" si="119"/>
        <v>0</v>
      </c>
    </row>
    <row r="60" spans="1:86" ht="15.6" x14ac:dyDescent="0.3">
      <c r="A60" s="551"/>
      <c r="B60" s="14" t="str">
        <f t="shared" si="117"/>
        <v>Building Shell</v>
      </c>
      <c r="C60" s="30">
        <f t="shared" ref="C60:C71" si="120">IF(C24=0,0,(C6*0.5)-C42)*C79*C94*C$2</f>
        <v>0</v>
      </c>
      <c r="D60" s="30">
        <f t="shared" ref="D60:S71" si="121">IF(D24=0,0,((D6*0.5)+C24-D42)*D79*D94*D$2)</f>
        <v>0</v>
      </c>
      <c r="E60" s="30">
        <f t="shared" si="121"/>
        <v>0</v>
      </c>
      <c r="F60" s="30">
        <f t="shared" si="121"/>
        <v>0</v>
      </c>
      <c r="G60" s="30">
        <f t="shared" si="121"/>
        <v>0</v>
      </c>
      <c r="H60" s="30">
        <f t="shared" si="121"/>
        <v>0</v>
      </c>
      <c r="I60" s="30">
        <f t="shared" si="121"/>
        <v>0</v>
      </c>
      <c r="J60" s="30">
        <f t="shared" si="121"/>
        <v>0</v>
      </c>
      <c r="K60" s="30">
        <f t="shared" si="121"/>
        <v>0</v>
      </c>
      <c r="L60" s="30">
        <f t="shared" si="121"/>
        <v>0</v>
      </c>
      <c r="M60" s="30">
        <f t="shared" si="121"/>
        <v>0</v>
      </c>
      <c r="N60" s="30">
        <f t="shared" si="121"/>
        <v>0</v>
      </c>
      <c r="O60" s="30">
        <f t="shared" si="121"/>
        <v>0</v>
      </c>
      <c r="P60" s="30">
        <f t="shared" si="121"/>
        <v>0</v>
      </c>
      <c r="Q60" s="30">
        <f t="shared" si="121"/>
        <v>0</v>
      </c>
      <c r="R60" s="30">
        <f t="shared" si="121"/>
        <v>0</v>
      </c>
      <c r="S60" s="30">
        <f t="shared" si="121"/>
        <v>0</v>
      </c>
      <c r="T60" s="30">
        <f t="shared" si="118"/>
        <v>0</v>
      </c>
      <c r="U60" s="30">
        <f t="shared" si="118"/>
        <v>0</v>
      </c>
      <c r="V60" s="30">
        <f t="shared" si="118"/>
        <v>0</v>
      </c>
      <c r="W60" s="30">
        <f t="shared" si="118"/>
        <v>0</v>
      </c>
      <c r="X60" s="30">
        <f t="shared" si="118"/>
        <v>0</v>
      </c>
      <c r="Y60" s="30">
        <f t="shared" si="118"/>
        <v>0</v>
      </c>
      <c r="Z60" s="30">
        <f t="shared" si="118"/>
        <v>0</v>
      </c>
      <c r="AA60" s="30">
        <f t="shared" si="118"/>
        <v>0</v>
      </c>
      <c r="AB60" s="30">
        <f t="shared" si="118"/>
        <v>0</v>
      </c>
      <c r="AC60" s="30">
        <f t="shared" si="118"/>
        <v>0</v>
      </c>
      <c r="AD60" s="30">
        <f t="shared" si="118"/>
        <v>0</v>
      </c>
      <c r="AE60" s="30">
        <f t="shared" si="118"/>
        <v>0</v>
      </c>
      <c r="AF60" s="30">
        <f t="shared" si="118"/>
        <v>0</v>
      </c>
      <c r="AG60" s="30">
        <f t="shared" si="118"/>
        <v>0</v>
      </c>
      <c r="AH60" s="30">
        <f t="shared" si="118"/>
        <v>0</v>
      </c>
      <c r="AI60" s="30">
        <f t="shared" si="118"/>
        <v>0</v>
      </c>
      <c r="AJ60" s="30">
        <f t="shared" si="118"/>
        <v>0</v>
      </c>
      <c r="AK60" s="30">
        <f t="shared" si="118"/>
        <v>0</v>
      </c>
      <c r="AL60" s="30">
        <f t="shared" si="118"/>
        <v>0</v>
      </c>
      <c r="AM60" s="30">
        <f t="shared" si="118"/>
        <v>0</v>
      </c>
      <c r="AN60" s="30">
        <f t="shared" si="118"/>
        <v>0</v>
      </c>
      <c r="AO60" s="30">
        <f t="shared" si="118"/>
        <v>0</v>
      </c>
      <c r="AP60" s="30">
        <f t="shared" si="118"/>
        <v>0</v>
      </c>
      <c r="AQ60" s="30">
        <f t="shared" si="118"/>
        <v>0</v>
      </c>
      <c r="AR60" s="30">
        <f t="shared" si="118"/>
        <v>0</v>
      </c>
      <c r="AS60" s="30">
        <f t="shared" si="118"/>
        <v>0</v>
      </c>
      <c r="AT60" s="30">
        <f t="shared" si="118"/>
        <v>0</v>
      </c>
      <c r="AU60" s="30">
        <f t="shared" si="118"/>
        <v>0</v>
      </c>
      <c r="AV60" s="30">
        <f t="shared" si="118"/>
        <v>0</v>
      </c>
      <c r="AW60" s="30">
        <f t="shared" si="118"/>
        <v>0</v>
      </c>
      <c r="AX60" s="30">
        <f t="shared" si="118"/>
        <v>0</v>
      </c>
      <c r="AY60" s="30">
        <f t="shared" si="118"/>
        <v>0</v>
      </c>
      <c r="AZ60" s="30">
        <f t="shared" si="118"/>
        <v>0</v>
      </c>
      <c r="BA60" s="30">
        <f t="shared" si="118"/>
        <v>0</v>
      </c>
      <c r="BB60" s="30">
        <f t="shared" si="118"/>
        <v>0</v>
      </c>
      <c r="BC60" s="30">
        <f t="shared" si="118"/>
        <v>0</v>
      </c>
      <c r="BD60" s="30">
        <f t="shared" si="118"/>
        <v>0</v>
      </c>
      <c r="BE60" s="30">
        <f t="shared" si="118"/>
        <v>0</v>
      </c>
      <c r="BF60" s="30">
        <f t="shared" si="118"/>
        <v>0</v>
      </c>
      <c r="BG60" s="30">
        <f t="shared" si="118"/>
        <v>0</v>
      </c>
      <c r="BH60" s="30">
        <f t="shared" si="118"/>
        <v>0</v>
      </c>
      <c r="BI60" s="30">
        <f t="shared" si="118"/>
        <v>0</v>
      </c>
      <c r="BJ60" s="30">
        <f t="shared" si="118"/>
        <v>0</v>
      </c>
      <c r="BK60" s="30">
        <f t="shared" si="118"/>
        <v>0</v>
      </c>
      <c r="BL60" s="30">
        <f t="shared" si="118"/>
        <v>0</v>
      </c>
      <c r="BM60" s="30">
        <f t="shared" si="118"/>
        <v>0</v>
      </c>
      <c r="BN60" s="30">
        <f t="shared" si="118"/>
        <v>0</v>
      </c>
      <c r="BO60" s="30">
        <f t="shared" si="118"/>
        <v>0</v>
      </c>
      <c r="BP60" s="30">
        <f t="shared" si="118"/>
        <v>0</v>
      </c>
      <c r="BQ60" s="30">
        <f t="shared" si="119"/>
        <v>0</v>
      </c>
      <c r="BR60" s="30">
        <f t="shared" si="119"/>
        <v>0</v>
      </c>
      <c r="BS60" s="30">
        <f t="shared" si="119"/>
        <v>0</v>
      </c>
      <c r="BT60" s="30">
        <f t="shared" si="119"/>
        <v>0</v>
      </c>
      <c r="BU60" s="30">
        <f t="shared" si="119"/>
        <v>0</v>
      </c>
      <c r="BV60" s="30">
        <f t="shared" si="119"/>
        <v>0</v>
      </c>
      <c r="BW60" s="30">
        <f t="shared" si="119"/>
        <v>0</v>
      </c>
      <c r="BX60" s="30">
        <f t="shared" si="119"/>
        <v>0</v>
      </c>
      <c r="BY60" s="30">
        <f t="shared" si="119"/>
        <v>0</v>
      </c>
      <c r="BZ60" s="30">
        <f t="shared" si="119"/>
        <v>0</v>
      </c>
      <c r="CA60" s="30">
        <f t="shared" si="119"/>
        <v>0</v>
      </c>
      <c r="CB60" s="30">
        <f t="shared" si="119"/>
        <v>0</v>
      </c>
      <c r="CC60" s="30">
        <f t="shared" si="119"/>
        <v>0</v>
      </c>
      <c r="CD60" s="30">
        <f t="shared" si="119"/>
        <v>0</v>
      </c>
      <c r="CE60" s="30">
        <f t="shared" si="119"/>
        <v>0</v>
      </c>
      <c r="CF60" s="30">
        <f t="shared" si="119"/>
        <v>0</v>
      </c>
      <c r="CG60" s="30">
        <f t="shared" si="119"/>
        <v>0</v>
      </c>
      <c r="CH60" s="34">
        <f t="shared" si="119"/>
        <v>0</v>
      </c>
    </row>
    <row r="61" spans="1:86" ht="15.6" x14ac:dyDescent="0.3">
      <c r="A61" s="551"/>
      <c r="B61" s="14" t="str">
        <f t="shared" si="117"/>
        <v>Cooking</v>
      </c>
      <c r="C61" s="30">
        <f t="shared" si="120"/>
        <v>0</v>
      </c>
      <c r="D61" s="30">
        <f t="shared" si="121"/>
        <v>0</v>
      </c>
      <c r="E61" s="30">
        <f t="shared" ref="E61:BP64" si="122">IF(E25=0,0,((E7*0.5)+D25-E43)*E80*E95*E$2)</f>
        <v>0</v>
      </c>
      <c r="F61" s="30">
        <f t="shared" si="122"/>
        <v>0</v>
      </c>
      <c r="G61" s="30">
        <f t="shared" si="122"/>
        <v>0</v>
      </c>
      <c r="H61" s="30">
        <f t="shared" si="122"/>
        <v>0</v>
      </c>
      <c r="I61" s="30">
        <f t="shared" si="122"/>
        <v>0</v>
      </c>
      <c r="J61" s="30">
        <f t="shared" si="122"/>
        <v>0</v>
      </c>
      <c r="K61" s="30">
        <f t="shared" si="122"/>
        <v>0</v>
      </c>
      <c r="L61" s="30">
        <f t="shared" si="122"/>
        <v>0</v>
      </c>
      <c r="M61" s="30">
        <f t="shared" si="122"/>
        <v>0</v>
      </c>
      <c r="N61" s="30">
        <f t="shared" si="122"/>
        <v>0</v>
      </c>
      <c r="O61" s="30">
        <f t="shared" si="122"/>
        <v>0</v>
      </c>
      <c r="P61" s="30">
        <f t="shared" si="122"/>
        <v>0</v>
      </c>
      <c r="Q61" s="30">
        <f t="shared" si="122"/>
        <v>0</v>
      </c>
      <c r="R61" s="30">
        <f t="shared" si="122"/>
        <v>0</v>
      </c>
      <c r="S61" s="30">
        <f t="shared" si="122"/>
        <v>0</v>
      </c>
      <c r="T61" s="30">
        <f t="shared" si="122"/>
        <v>0</v>
      </c>
      <c r="U61" s="30">
        <f t="shared" si="122"/>
        <v>0</v>
      </c>
      <c r="V61" s="30">
        <f t="shared" si="122"/>
        <v>0</v>
      </c>
      <c r="W61" s="30">
        <f t="shared" si="122"/>
        <v>0</v>
      </c>
      <c r="X61" s="30">
        <f t="shared" si="122"/>
        <v>0</v>
      </c>
      <c r="Y61" s="30">
        <f t="shared" si="122"/>
        <v>0</v>
      </c>
      <c r="Z61" s="30">
        <f t="shared" si="122"/>
        <v>0</v>
      </c>
      <c r="AA61" s="30">
        <f t="shared" si="122"/>
        <v>0</v>
      </c>
      <c r="AB61" s="30">
        <f t="shared" si="122"/>
        <v>0</v>
      </c>
      <c r="AC61" s="30">
        <f t="shared" si="122"/>
        <v>0</v>
      </c>
      <c r="AD61" s="30">
        <f t="shared" si="122"/>
        <v>0</v>
      </c>
      <c r="AE61" s="30">
        <f t="shared" si="122"/>
        <v>0</v>
      </c>
      <c r="AF61" s="30">
        <f t="shared" si="122"/>
        <v>0</v>
      </c>
      <c r="AG61" s="30">
        <f t="shared" si="122"/>
        <v>0</v>
      </c>
      <c r="AH61" s="30">
        <f t="shared" si="122"/>
        <v>0</v>
      </c>
      <c r="AI61" s="30">
        <f t="shared" si="122"/>
        <v>0</v>
      </c>
      <c r="AJ61" s="30">
        <f t="shared" si="122"/>
        <v>0</v>
      </c>
      <c r="AK61" s="30">
        <f t="shared" si="122"/>
        <v>0</v>
      </c>
      <c r="AL61" s="30">
        <f t="shared" si="122"/>
        <v>0</v>
      </c>
      <c r="AM61" s="30">
        <f t="shared" si="122"/>
        <v>0</v>
      </c>
      <c r="AN61" s="30">
        <f t="shared" si="122"/>
        <v>0</v>
      </c>
      <c r="AO61" s="30">
        <f t="shared" si="122"/>
        <v>0</v>
      </c>
      <c r="AP61" s="30">
        <f t="shared" si="122"/>
        <v>0</v>
      </c>
      <c r="AQ61" s="30">
        <f t="shared" si="122"/>
        <v>0</v>
      </c>
      <c r="AR61" s="30">
        <f t="shared" si="122"/>
        <v>0</v>
      </c>
      <c r="AS61" s="30">
        <f t="shared" si="122"/>
        <v>0</v>
      </c>
      <c r="AT61" s="30">
        <f t="shared" si="122"/>
        <v>0</v>
      </c>
      <c r="AU61" s="30">
        <f t="shared" si="122"/>
        <v>0</v>
      </c>
      <c r="AV61" s="30">
        <f t="shared" si="122"/>
        <v>0</v>
      </c>
      <c r="AW61" s="30">
        <f t="shared" si="122"/>
        <v>0</v>
      </c>
      <c r="AX61" s="30">
        <f t="shared" si="122"/>
        <v>0</v>
      </c>
      <c r="AY61" s="30">
        <f t="shared" si="122"/>
        <v>0</v>
      </c>
      <c r="AZ61" s="30">
        <f t="shared" si="122"/>
        <v>0</v>
      </c>
      <c r="BA61" s="30">
        <f t="shared" si="122"/>
        <v>0</v>
      </c>
      <c r="BB61" s="30">
        <f t="shared" si="122"/>
        <v>0</v>
      </c>
      <c r="BC61" s="30">
        <f t="shared" si="122"/>
        <v>0</v>
      </c>
      <c r="BD61" s="30">
        <f t="shared" si="122"/>
        <v>0</v>
      </c>
      <c r="BE61" s="30">
        <f t="shared" si="122"/>
        <v>0</v>
      </c>
      <c r="BF61" s="30">
        <f t="shared" si="122"/>
        <v>0</v>
      </c>
      <c r="BG61" s="30">
        <f t="shared" si="122"/>
        <v>0</v>
      </c>
      <c r="BH61" s="30">
        <f t="shared" si="122"/>
        <v>0</v>
      </c>
      <c r="BI61" s="30">
        <f t="shared" si="122"/>
        <v>0</v>
      </c>
      <c r="BJ61" s="30">
        <f t="shared" si="122"/>
        <v>0</v>
      </c>
      <c r="BK61" s="30">
        <f t="shared" si="122"/>
        <v>0</v>
      </c>
      <c r="BL61" s="30">
        <f t="shared" si="122"/>
        <v>0</v>
      </c>
      <c r="BM61" s="30">
        <f t="shared" si="122"/>
        <v>0</v>
      </c>
      <c r="BN61" s="30">
        <f t="shared" si="122"/>
        <v>0</v>
      </c>
      <c r="BO61" s="30">
        <f t="shared" si="122"/>
        <v>0</v>
      </c>
      <c r="BP61" s="30">
        <f t="shared" si="122"/>
        <v>0</v>
      </c>
      <c r="BQ61" s="30">
        <f t="shared" si="119"/>
        <v>0</v>
      </c>
      <c r="BR61" s="30">
        <f t="shared" si="119"/>
        <v>0</v>
      </c>
      <c r="BS61" s="30">
        <f t="shared" si="119"/>
        <v>0</v>
      </c>
      <c r="BT61" s="30">
        <f t="shared" si="119"/>
        <v>0</v>
      </c>
      <c r="BU61" s="30">
        <f t="shared" si="119"/>
        <v>0</v>
      </c>
      <c r="BV61" s="30">
        <f t="shared" si="119"/>
        <v>0</v>
      </c>
      <c r="BW61" s="30">
        <f t="shared" si="119"/>
        <v>0</v>
      </c>
      <c r="BX61" s="30">
        <f t="shared" si="119"/>
        <v>0</v>
      </c>
      <c r="BY61" s="30">
        <f t="shared" si="119"/>
        <v>0</v>
      </c>
      <c r="BZ61" s="30">
        <f t="shared" si="119"/>
        <v>0</v>
      </c>
      <c r="CA61" s="30">
        <f t="shared" si="119"/>
        <v>0</v>
      </c>
      <c r="CB61" s="30">
        <f t="shared" si="119"/>
        <v>0</v>
      </c>
      <c r="CC61" s="30">
        <f t="shared" si="119"/>
        <v>0</v>
      </c>
      <c r="CD61" s="30">
        <f t="shared" si="119"/>
        <v>0</v>
      </c>
      <c r="CE61" s="30">
        <f t="shared" si="119"/>
        <v>0</v>
      </c>
      <c r="CF61" s="30">
        <f t="shared" si="119"/>
        <v>0</v>
      </c>
      <c r="CG61" s="30">
        <f t="shared" si="119"/>
        <v>0</v>
      </c>
      <c r="CH61" s="34">
        <f t="shared" si="119"/>
        <v>0</v>
      </c>
    </row>
    <row r="62" spans="1:86" ht="15.6" x14ac:dyDescent="0.3">
      <c r="A62" s="551"/>
      <c r="B62" s="14" t="str">
        <f t="shared" si="117"/>
        <v>Cooling</v>
      </c>
      <c r="C62" s="30">
        <f t="shared" si="120"/>
        <v>0</v>
      </c>
      <c r="D62" s="30">
        <f t="shared" si="121"/>
        <v>0</v>
      </c>
      <c r="E62" s="30">
        <f t="shared" si="122"/>
        <v>0</v>
      </c>
      <c r="F62" s="30">
        <f t="shared" si="122"/>
        <v>0</v>
      </c>
      <c r="G62" s="30">
        <f t="shared" si="122"/>
        <v>0</v>
      </c>
      <c r="H62" s="30">
        <f t="shared" si="122"/>
        <v>0</v>
      </c>
      <c r="I62" s="30">
        <f t="shared" si="122"/>
        <v>0</v>
      </c>
      <c r="J62" s="30">
        <f t="shared" si="122"/>
        <v>0</v>
      </c>
      <c r="K62" s="30">
        <f t="shared" si="122"/>
        <v>0</v>
      </c>
      <c r="L62" s="30">
        <f t="shared" si="122"/>
        <v>0</v>
      </c>
      <c r="M62" s="30">
        <f t="shared" si="122"/>
        <v>0</v>
      </c>
      <c r="N62" s="30">
        <f t="shared" si="122"/>
        <v>0</v>
      </c>
      <c r="O62" s="30">
        <f t="shared" si="122"/>
        <v>0</v>
      </c>
      <c r="P62" s="30">
        <f t="shared" si="122"/>
        <v>0</v>
      </c>
      <c r="Q62" s="30">
        <f t="shared" si="122"/>
        <v>0</v>
      </c>
      <c r="R62" s="30">
        <f t="shared" si="122"/>
        <v>0</v>
      </c>
      <c r="S62" s="30">
        <f t="shared" si="122"/>
        <v>0</v>
      </c>
      <c r="T62" s="30">
        <f t="shared" si="122"/>
        <v>0</v>
      </c>
      <c r="U62" s="30">
        <f t="shared" si="122"/>
        <v>0</v>
      </c>
      <c r="V62" s="30">
        <f t="shared" si="122"/>
        <v>0</v>
      </c>
      <c r="W62" s="30">
        <f t="shared" si="122"/>
        <v>0</v>
      </c>
      <c r="X62" s="30">
        <f t="shared" si="122"/>
        <v>0</v>
      </c>
      <c r="Y62" s="30">
        <f t="shared" si="122"/>
        <v>0</v>
      </c>
      <c r="Z62" s="30">
        <f t="shared" si="122"/>
        <v>0</v>
      </c>
      <c r="AA62" s="30">
        <f t="shared" si="122"/>
        <v>0</v>
      </c>
      <c r="AB62" s="30">
        <f t="shared" si="122"/>
        <v>0</v>
      </c>
      <c r="AC62" s="30">
        <f t="shared" si="122"/>
        <v>0</v>
      </c>
      <c r="AD62" s="30">
        <f t="shared" si="122"/>
        <v>0</v>
      </c>
      <c r="AE62" s="30">
        <f t="shared" si="122"/>
        <v>0</v>
      </c>
      <c r="AF62" s="30">
        <f t="shared" si="122"/>
        <v>0</v>
      </c>
      <c r="AG62" s="30">
        <f t="shared" si="122"/>
        <v>0</v>
      </c>
      <c r="AH62" s="30">
        <f t="shared" si="122"/>
        <v>0</v>
      </c>
      <c r="AI62" s="30">
        <f t="shared" si="122"/>
        <v>0</v>
      </c>
      <c r="AJ62" s="30">
        <f t="shared" si="122"/>
        <v>0</v>
      </c>
      <c r="AK62" s="30">
        <f t="shared" si="122"/>
        <v>0</v>
      </c>
      <c r="AL62" s="30">
        <f t="shared" si="122"/>
        <v>0</v>
      </c>
      <c r="AM62" s="30">
        <f t="shared" si="122"/>
        <v>0</v>
      </c>
      <c r="AN62" s="30">
        <f t="shared" si="122"/>
        <v>0</v>
      </c>
      <c r="AO62" s="30">
        <f t="shared" si="122"/>
        <v>0</v>
      </c>
      <c r="AP62" s="30">
        <f t="shared" si="122"/>
        <v>0</v>
      </c>
      <c r="AQ62" s="30">
        <f t="shared" si="122"/>
        <v>0</v>
      </c>
      <c r="AR62" s="30">
        <f t="shared" si="122"/>
        <v>0</v>
      </c>
      <c r="AS62" s="30">
        <f t="shared" si="122"/>
        <v>0</v>
      </c>
      <c r="AT62" s="30">
        <f t="shared" si="122"/>
        <v>0</v>
      </c>
      <c r="AU62" s="30">
        <f t="shared" si="122"/>
        <v>0</v>
      </c>
      <c r="AV62" s="30">
        <f t="shared" si="122"/>
        <v>0</v>
      </c>
      <c r="AW62" s="30">
        <f t="shared" si="122"/>
        <v>0</v>
      </c>
      <c r="AX62" s="30">
        <f t="shared" si="122"/>
        <v>0</v>
      </c>
      <c r="AY62" s="30">
        <f t="shared" si="122"/>
        <v>0</v>
      </c>
      <c r="AZ62" s="30">
        <f t="shared" si="122"/>
        <v>0</v>
      </c>
      <c r="BA62" s="30">
        <f t="shared" si="122"/>
        <v>0</v>
      </c>
      <c r="BB62" s="30">
        <f t="shared" si="122"/>
        <v>0</v>
      </c>
      <c r="BC62" s="30">
        <f t="shared" si="122"/>
        <v>0</v>
      </c>
      <c r="BD62" s="30">
        <f t="shared" si="122"/>
        <v>0</v>
      </c>
      <c r="BE62" s="30">
        <f t="shared" si="122"/>
        <v>0</v>
      </c>
      <c r="BF62" s="30">
        <f t="shared" si="122"/>
        <v>0</v>
      </c>
      <c r="BG62" s="30">
        <f t="shared" si="122"/>
        <v>0</v>
      </c>
      <c r="BH62" s="30">
        <f t="shared" si="122"/>
        <v>0</v>
      </c>
      <c r="BI62" s="30">
        <f t="shared" si="122"/>
        <v>0</v>
      </c>
      <c r="BJ62" s="30">
        <f t="shared" si="122"/>
        <v>0</v>
      </c>
      <c r="BK62" s="30">
        <f t="shared" si="122"/>
        <v>0</v>
      </c>
      <c r="BL62" s="30">
        <f t="shared" si="122"/>
        <v>0</v>
      </c>
      <c r="BM62" s="30">
        <f t="shared" si="122"/>
        <v>0</v>
      </c>
      <c r="BN62" s="30">
        <f t="shared" si="122"/>
        <v>0</v>
      </c>
      <c r="BO62" s="30">
        <f t="shared" si="122"/>
        <v>0</v>
      </c>
      <c r="BP62" s="30">
        <f t="shared" si="122"/>
        <v>0</v>
      </c>
      <c r="BQ62" s="30">
        <f t="shared" si="119"/>
        <v>0</v>
      </c>
      <c r="BR62" s="30">
        <f t="shared" si="119"/>
        <v>0</v>
      </c>
      <c r="BS62" s="30">
        <f t="shared" si="119"/>
        <v>0</v>
      </c>
      <c r="BT62" s="30">
        <f t="shared" si="119"/>
        <v>0</v>
      </c>
      <c r="BU62" s="30">
        <f t="shared" si="119"/>
        <v>0</v>
      </c>
      <c r="BV62" s="30">
        <f t="shared" si="119"/>
        <v>0</v>
      </c>
      <c r="BW62" s="30">
        <f t="shared" si="119"/>
        <v>0</v>
      </c>
      <c r="BX62" s="30">
        <f t="shared" si="119"/>
        <v>0</v>
      </c>
      <c r="BY62" s="30">
        <f t="shared" si="119"/>
        <v>0</v>
      </c>
      <c r="BZ62" s="30">
        <f t="shared" si="119"/>
        <v>0</v>
      </c>
      <c r="CA62" s="30">
        <f t="shared" si="119"/>
        <v>0</v>
      </c>
      <c r="CB62" s="30">
        <f t="shared" si="119"/>
        <v>0</v>
      </c>
      <c r="CC62" s="30">
        <f t="shared" si="119"/>
        <v>0</v>
      </c>
      <c r="CD62" s="30">
        <f t="shared" si="119"/>
        <v>0</v>
      </c>
      <c r="CE62" s="30">
        <f t="shared" si="119"/>
        <v>0</v>
      </c>
      <c r="CF62" s="30">
        <f t="shared" si="119"/>
        <v>0</v>
      </c>
      <c r="CG62" s="30">
        <f t="shared" si="119"/>
        <v>0</v>
      </c>
      <c r="CH62" s="34">
        <f t="shared" si="119"/>
        <v>0</v>
      </c>
    </row>
    <row r="63" spans="1:86" ht="15.6" x14ac:dyDescent="0.3">
      <c r="A63" s="551"/>
      <c r="B63" s="14" t="str">
        <f t="shared" si="117"/>
        <v>Ext Lighting</v>
      </c>
      <c r="C63" s="30">
        <f t="shared" si="120"/>
        <v>0</v>
      </c>
      <c r="D63" s="30">
        <f t="shared" si="121"/>
        <v>0</v>
      </c>
      <c r="E63" s="30">
        <f t="shared" si="122"/>
        <v>0</v>
      </c>
      <c r="F63" s="30">
        <f t="shared" si="122"/>
        <v>0</v>
      </c>
      <c r="G63" s="30">
        <f t="shared" si="122"/>
        <v>0</v>
      </c>
      <c r="H63" s="30">
        <f t="shared" si="122"/>
        <v>0</v>
      </c>
      <c r="I63" s="30">
        <f t="shared" si="122"/>
        <v>0</v>
      </c>
      <c r="J63" s="30">
        <f t="shared" si="122"/>
        <v>0</v>
      </c>
      <c r="K63" s="30">
        <f t="shared" si="122"/>
        <v>0</v>
      </c>
      <c r="L63" s="30">
        <f t="shared" si="122"/>
        <v>0</v>
      </c>
      <c r="M63" s="30">
        <f t="shared" si="122"/>
        <v>0</v>
      </c>
      <c r="N63" s="30">
        <f t="shared" si="122"/>
        <v>0</v>
      </c>
      <c r="O63" s="30">
        <f t="shared" si="122"/>
        <v>0</v>
      </c>
      <c r="P63" s="30">
        <f t="shared" si="122"/>
        <v>0</v>
      </c>
      <c r="Q63" s="30">
        <f t="shared" si="122"/>
        <v>0</v>
      </c>
      <c r="R63" s="30">
        <f t="shared" si="122"/>
        <v>0</v>
      </c>
      <c r="S63" s="30">
        <f t="shared" si="122"/>
        <v>0</v>
      </c>
      <c r="T63" s="30">
        <f t="shared" si="122"/>
        <v>0</v>
      </c>
      <c r="U63" s="30">
        <f t="shared" si="122"/>
        <v>0</v>
      </c>
      <c r="V63" s="30">
        <f t="shared" si="122"/>
        <v>0</v>
      </c>
      <c r="W63" s="30">
        <f t="shared" si="122"/>
        <v>0</v>
      </c>
      <c r="X63" s="30">
        <f t="shared" si="122"/>
        <v>0</v>
      </c>
      <c r="Y63" s="30">
        <f t="shared" si="122"/>
        <v>0</v>
      </c>
      <c r="Z63" s="30">
        <f t="shared" si="122"/>
        <v>0</v>
      </c>
      <c r="AA63" s="30">
        <f t="shared" si="122"/>
        <v>0</v>
      </c>
      <c r="AB63" s="30">
        <f t="shared" si="122"/>
        <v>0</v>
      </c>
      <c r="AC63" s="30">
        <f t="shared" si="122"/>
        <v>0</v>
      </c>
      <c r="AD63" s="30">
        <f t="shared" si="122"/>
        <v>0</v>
      </c>
      <c r="AE63" s="30">
        <f t="shared" si="122"/>
        <v>0</v>
      </c>
      <c r="AF63" s="30">
        <f t="shared" si="122"/>
        <v>0</v>
      </c>
      <c r="AG63" s="30">
        <f t="shared" si="122"/>
        <v>0</v>
      </c>
      <c r="AH63" s="30">
        <f t="shared" si="122"/>
        <v>0</v>
      </c>
      <c r="AI63" s="30">
        <f t="shared" si="122"/>
        <v>0</v>
      </c>
      <c r="AJ63" s="30">
        <f t="shared" si="122"/>
        <v>0</v>
      </c>
      <c r="AK63" s="30">
        <f t="shared" si="122"/>
        <v>0</v>
      </c>
      <c r="AL63" s="30">
        <f t="shared" si="122"/>
        <v>0</v>
      </c>
      <c r="AM63" s="30">
        <f t="shared" si="122"/>
        <v>0</v>
      </c>
      <c r="AN63" s="30">
        <f t="shared" si="122"/>
        <v>0</v>
      </c>
      <c r="AO63" s="30">
        <f t="shared" si="122"/>
        <v>0</v>
      </c>
      <c r="AP63" s="30">
        <f t="shared" si="122"/>
        <v>0</v>
      </c>
      <c r="AQ63" s="30">
        <f t="shared" si="122"/>
        <v>0</v>
      </c>
      <c r="AR63" s="30">
        <f t="shared" si="122"/>
        <v>0</v>
      </c>
      <c r="AS63" s="30">
        <f t="shared" si="122"/>
        <v>0</v>
      </c>
      <c r="AT63" s="30">
        <f t="shared" si="122"/>
        <v>0</v>
      </c>
      <c r="AU63" s="30">
        <f t="shared" si="122"/>
        <v>0</v>
      </c>
      <c r="AV63" s="30">
        <f t="shared" si="122"/>
        <v>0</v>
      </c>
      <c r="AW63" s="30">
        <f t="shared" si="122"/>
        <v>0</v>
      </c>
      <c r="AX63" s="30">
        <f t="shared" si="122"/>
        <v>0</v>
      </c>
      <c r="AY63" s="30">
        <f t="shared" si="122"/>
        <v>0</v>
      </c>
      <c r="AZ63" s="30">
        <f t="shared" si="122"/>
        <v>0</v>
      </c>
      <c r="BA63" s="30">
        <f t="shared" si="122"/>
        <v>0</v>
      </c>
      <c r="BB63" s="30">
        <f t="shared" si="122"/>
        <v>0</v>
      </c>
      <c r="BC63" s="30">
        <f t="shared" si="122"/>
        <v>0</v>
      </c>
      <c r="BD63" s="30">
        <f t="shared" si="122"/>
        <v>0</v>
      </c>
      <c r="BE63" s="30">
        <f t="shared" si="122"/>
        <v>0</v>
      </c>
      <c r="BF63" s="30">
        <f t="shared" si="122"/>
        <v>0</v>
      </c>
      <c r="BG63" s="30">
        <f t="shared" si="122"/>
        <v>0</v>
      </c>
      <c r="BH63" s="30">
        <f t="shared" si="122"/>
        <v>0</v>
      </c>
      <c r="BI63" s="30">
        <f t="shared" si="122"/>
        <v>0</v>
      </c>
      <c r="BJ63" s="30">
        <f t="shared" si="122"/>
        <v>0</v>
      </c>
      <c r="BK63" s="30">
        <f t="shared" si="122"/>
        <v>0</v>
      </c>
      <c r="BL63" s="30">
        <f t="shared" si="122"/>
        <v>0</v>
      </c>
      <c r="BM63" s="30">
        <f t="shared" si="122"/>
        <v>0</v>
      </c>
      <c r="BN63" s="30">
        <f t="shared" si="122"/>
        <v>0</v>
      </c>
      <c r="BO63" s="30">
        <f t="shared" si="122"/>
        <v>0</v>
      </c>
      <c r="BP63" s="30">
        <f t="shared" si="122"/>
        <v>0</v>
      </c>
      <c r="BQ63" s="30">
        <f t="shared" si="119"/>
        <v>0</v>
      </c>
      <c r="BR63" s="30">
        <f t="shared" si="119"/>
        <v>0</v>
      </c>
      <c r="BS63" s="30">
        <f t="shared" si="119"/>
        <v>0</v>
      </c>
      <c r="BT63" s="30">
        <f t="shared" si="119"/>
        <v>0</v>
      </c>
      <c r="BU63" s="30">
        <f t="shared" si="119"/>
        <v>0</v>
      </c>
      <c r="BV63" s="30">
        <f t="shared" si="119"/>
        <v>0</v>
      </c>
      <c r="BW63" s="30">
        <f t="shared" si="119"/>
        <v>0</v>
      </c>
      <c r="BX63" s="30">
        <f t="shared" si="119"/>
        <v>0</v>
      </c>
      <c r="BY63" s="30">
        <f t="shared" si="119"/>
        <v>0</v>
      </c>
      <c r="BZ63" s="30">
        <f t="shared" si="119"/>
        <v>0</v>
      </c>
      <c r="CA63" s="30">
        <f t="shared" si="119"/>
        <v>0</v>
      </c>
      <c r="CB63" s="30">
        <f t="shared" si="119"/>
        <v>0</v>
      </c>
      <c r="CC63" s="30">
        <f t="shared" si="119"/>
        <v>0</v>
      </c>
      <c r="CD63" s="30">
        <f t="shared" si="119"/>
        <v>0</v>
      </c>
      <c r="CE63" s="30">
        <f t="shared" si="119"/>
        <v>0</v>
      </c>
      <c r="CF63" s="30">
        <f t="shared" si="119"/>
        <v>0</v>
      </c>
      <c r="CG63" s="30">
        <f t="shared" si="119"/>
        <v>0</v>
      </c>
      <c r="CH63" s="34">
        <f t="shared" si="119"/>
        <v>0</v>
      </c>
    </row>
    <row r="64" spans="1:86" ht="15.6" x14ac:dyDescent="0.3">
      <c r="A64" s="551"/>
      <c r="B64" s="14" t="str">
        <f t="shared" si="117"/>
        <v>Heating</v>
      </c>
      <c r="C64" s="30">
        <f t="shared" si="120"/>
        <v>0</v>
      </c>
      <c r="D64" s="30">
        <f t="shared" si="121"/>
        <v>0</v>
      </c>
      <c r="E64" s="30">
        <f t="shared" si="122"/>
        <v>0</v>
      </c>
      <c r="F64" s="30">
        <f t="shared" si="122"/>
        <v>0</v>
      </c>
      <c r="G64" s="30">
        <f t="shared" si="122"/>
        <v>0</v>
      </c>
      <c r="H64" s="30">
        <f t="shared" si="122"/>
        <v>0</v>
      </c>
      <c r="I64" s="30">
        <f t="shared" si="122"/>
        <v>0</v>
      </c>
      <c r="J64" s="30">
        <f t="shared" si="122"/>
        <v>0</v>
      </c>
      <c r="K64" s="30">
        <f t="shared" si="122"/>
        <v>0</v>
      </c>
      <c r="L64" s="30">
        <f t="shared" si="122"/>
        <v>0</v>
      </c>
      <c r="M64" s="30">
        <f t="shared" si="122"/>
        <v>0</v>
      </c>
      <c r="N64" s="30">
        <f t="shared" si="122"/>
        <v>0</v>
      </c>
      <c r="O64" s="30">
        <f t="shared" si="122"/>
        <v>0</v>
      </c>
      <c r="P64" s="30">
        <f t="shared" si="122"/>
        <v>0</v>
      </c>
      <c r="Q64" s="30">
        <f t="shared" si="122"/>
        <v>0</v>
      </c>
      <c r="R64" s="30">
        <f t="shared" si="122"/>
        <v>0</v>
      </c>
      <c r="S64" s="30">
        <f t="shared" si="122"/>
        <v>0</v>
      </c>
      <c r="T64" s="30">
        <f t="shared" si="122"/>
        <v>0</v>
      </c>
      <c r="U64" s="30">
        <f t="shared" si="122"/>
        <v>0</v>
      </c>
      <c r="V64" s="30">
        <f t="shared" si="122"/>
        <v>0</v>
      </c>
      <c r="W64" s="30">
        <f t="shared" si="122"/>
        <v>0</v>
      </c>
      <c r="X64" s="30">
        <f t="shared" si="122"/>
        <v>0</v>
      </c>
      <c r="Y64" s="30">
        <f t="shared" si="122"/>
        <v>0</v>
      </c>
      <c r="Z64" s="30">
        <f t="shared" si="122"/>
        <v>0</v>
      </c>
      <c r="AA64" s="30">
        <f t="shared" si="122"/>
        <v>0</v>
      </c>
      <c r="AB64" s="30">
        <f t="shared" si="122"/>
        <v>0</v>
      </c>
      <c r="AC64" s="30">
        <f t="shared" si="122"/>
        <v>0</v>
      </c>
      <c r="AD64" s="30">
        <f t="shared" si="122"/>
        <v>0</v>
      </c>
      <c r="AE64" s="30">
        <f t="shared" si="122"/>
        <v>0</v>
      </c>
      <c r="AF64" s="30">
        <f t="shared" si="122"/>
        <v>0</v>
      </c>
      <c r="AG64" s="30">
        <f t="shared" si="122"/>
        <v>0</v>
      </c>
      <c r="AH64" s="30">
        <f t="shared" si="122"/>
        <v>0</v>
      </c>
      <c r="AI64" s="30">
        <f t="shared" si="122"/>
        <v>0</v>
      </c>
      <c r="AJ64" s="30">
        <f t="shared" si="122"/>
        <v>0</v>
      </c>
      <c r="AK64" s="30">
        <f t="shared" si="122"/>
        <v>0</v>
      </c>
      <c r="AL64" s="30">
        <f t="shared" si="122"/>
        <v>0</v>
      </c>
      <c r="AM64" s="30">
        <f t="shared" si="122"/>
        <v>0</v>
      </c>
      <c r="AN64" s="30">
        <f t="shared" si="122"/>
        <v>0</v>
      </c>
      <c r="AO64" s="30">
        <f t="shared" si="122"/>
        <v>0</v>
      </c>
      <c r="AP64" s="30">
        <f t="shared" si="122"/>
        <v>0</v>
      </c>
      <c r="AQ64" s="30">
        <f t="shared" si="122"/>
        <v>0</v>
      </c>
      <c r="AR64" s="30">
        <f t="shared" si="122"/>
        <v>0</v>
      </c>
      <c r="AS64" s="30">
        <f t="shared" si="122"/>
        <v>0</v>
      </c>
      <c r="AT64" s="30">
        <f t="shared" si="122"/>
        <v>0</v>
      </c>
      <c r="AU64" s="30">
        <f t="shared" si="122"/>
        <v>0</v>
      </c>
      <c r="AV64" s="30">
        <f t="shared" si="122"/>
        <v>0</v>
      </c>
      <c r="AW64" s="30">
        <f t="shared" si="122"/>
        <v>0</v>
      </c>
      <c r="AX64" s="30">
        <f t="shared" si="122"/>
        <v>0</v>
      </c>
      <c r="AY64" s="30">
        <f t="shared" si="122"/>
        <v>0</v>
      </c>
      <c r="AZ64" s="30">
        <f t="shared" si="122"/>
        <v>0</v>
      </c>
      <c r="BA64" s="30">
        <f t="shared" si="122"/>
        <v>0</v>
      </c>
      <c r="BB64" s="30">
        <f t="shared" si="122"/>
        <v>0</v>
      </c>
      <c r="BC64" s="30">
        <f t="shared" si="122"/>
        <v>0</v>
      </c>
      <c r="BD64" s="30">
        <f t="shared" si="122"/>
        <v>0</v>
      </c>
      <c r="BE64" s="30">
        <f t="shared" si="122"/>
        <v>0</v>
      </c>
      <c r="BF64" s="30">
        <f t="shared" si="122"/>
        <v>0</v>
      </c>
      <c r="BG64" s="30">
        <f t="shared" si="122"/>
        <v>0</v>
      </c>
      <c r="BH64" s="30">
        <f t="shared" si="122"/>
        <v>0</v>
      </c>
      <c r="BI64" s="30">
        <f t="shared" si="122"/>
        <v>0</v>
      </c>
      <c r="BJ64" s="30">
        <f t="shared" si="122"/>
        <v>0</v>
      </c>
      <c r="BK64" s="30">
        <f t="shared" si="122"/>
        <v>0</v>
      </c>
      <c r="BL64" s="30">
        <f t="shared" si="122"/>
        <v>0</v>
      </c>
      <c r="BM64" s="30">
        <f t="shared" si="122"/>
        <v>0</v>
      </c>
      <c r="BN64" s="30">
        <f t="shared" si="122"/>
        <v>0</v>
      </c>
      <c r="BO64" s="30">
        <f t="shared" si="122"/>
        <v>0</v>
      </c>
      <c r="BP64" s="30">
        <f t="shared" ref="BP64:CH67" si="123">IF(BP28=0,0,((BP10*0.5)+BO28-BP46)*BP83*BP98*BP$2)</f>
        <v>0</v>
      </c>
      <c r="BQ64" s="30">
        <f t="shared" si="123"/>
        <v>0</v>
      </c>
      <c r="BR64" s="30">
        <f t="shared" si="123"/>
        <v>0</v>
      </c>
      <c r="BS64" s="30">
        <f t="shared" si="123"/>
        <v>0</v>
      </c>
      <c r="BT64" s="30">
        <f t="shared" si="123"/>
        <v>0</v>
      </c>
      <c r="BU64" s="30">
        <f t="shared" si="123"/>
        <v>0</v>
      </c>
      <c r="BV64" s="30">
        <f t="shared" si="123"/>
        <v>0</v>
      </c>
      <c r="BW64" s="30">
        <f t="shared" si="123"/>
        <v>0</v>
      </c>
      <c r="BX64" s="30">
        <f t="shared" si="123"/>
        <v>0</v>
      </c>
      <c r="BY64" s="30">
        <f t="shared" si="123"/>
        <v>0</v>
      </c>
      <c r="BZ64" s="30">
        <f t="shared" si="123"/>
        <v>0</v>
      </c>
      <c r="CA64" s="30">
        <f t="shared" si="123"/>
        <v>0</v>
      </c>
      <c r="CB64" s="30">
        <f t="shared" si="123"/>
        <v>0</v>
      </c>
      <c r="CC64" s="30">
        <f t="shared" si="123"/>
        <v>0</v>
      </c>
      <c r="CD64" s="30">
        <f t="shared" si="123"/>
        <v>0</v>
      </c>
      <c r="CE64" s="30">
        <f t="shared" si="123"/>
        <v>0</v>
      </c>
      <c r="CF64" s="30">
        <f t="shared" si="123"/>
        <v>0</v>
      </c>
      <c r="CG64" s="30">
        <f t="shared" si="123"/>
        <v>0</v>
      </c>
      <c r="CH64" s="34">
        <f t="shared" si="123"/>
        <v>0</v>
      </c>
    </row>
    <row r="65" spans="1:88" ht="15.6" x14ac:dyDescent="0.3">
      <c r="A65" s="551"/>
      <c r="B65" s="14" t="str">
        <f t="shared" si="117"/>
        <v>HVAC</v>
      </c>
      <c r="C65" s="30">
        <f t="shared" si="120"/>
        <v>0</v>
      </c>
      <c r="D65" s="30">
        <f t="shared" si="121"/>
        <v>0</v>
      </c>
      <c r="E65" s="30">
        <f t="shared" ref="E65:BP68" si="124">IF(E29=0,0,((E11*0.5)+D29-E47)*E84*E99*E$2)</f>
        <v>0</v>
      </c>
      <c r="F65" s="30">
        <f t="shared" si="124"/>
        <v>0</v>
      </c>
      <c r="G65" s="30">
        <f t="shared" si="124"/>
        <v>0</v>
      </c>
      <c r="H65" s="30">
        <f t="shared" si="124"/>
        <v>0</v>
      </c>
      <c r="I65" s="30">
        <f t="shared" si="124"/>
        <v>0</v>
      </c>
      <c r="J65" s="30">
        <f t="shared" si="124"/>
        <v>0</v>
      </c>
      <c r="K65" s="30">
        <f t="shared" si="124"/>
        <v>0</v>
      </c>
      <c r="L65" s="30">
        <f t="shared" si="124"/>
        <v>0</v>
      </c>
      <c r="M65" s="30">
        <f t="shared" si="124"/>
        <v>0</v>
      </c>
      <c r="N65" s="30">
        <f t="shared" si="124"/>
        <v>0</v>
      </c>
      <c r="O65" s="30">
        <f t="shared" si="124"/>
        <v>0</v>
      </c>
      <c r="P65" s="30">
        <f t="shared" si="124"/>
        <v>0</v>
      </c>
      <c r="Q65" s="30">
        <f t="shared" si="124"/>
        <v>0</v>
      </c>
      <c r="R65" s="30">
        <f t="shared" si="124"/>
        <v>0</v>
      </c>
      <c r="S65" s="30">
        <f t="shared" si="124"/>
        <v>0</v>
      </c>
      <c r="T65" s="30">
        <f t="shared" si="124"/>
        <v>0</v>
      </c>
      <c r="U65" s="30">
        <f t="shared" si="124"/>
        <v>0</v>
      </c>
      <c r="V65" s="30">
        <f t="shared" si="124"/>
        <v>0</v>
      </c>
      <c r="W65" s="30">
        <f t="shared" si="124"/>
        <v>0</v>
      </c>
      <c r="X65" s="30">
        <f t="shared" si="124"/>
        <v>0</v>
      </c>
      <c r="Y65" s="30">
        <f t="shared" si="124"/>
        <v>0</v>
      </c>
      <c r="Z65" s="30">
        <f t="shared" si="124"/>
        <v>0</v>
      </c>
      <c r="AA65" s="30">
        <f t="shared" si="124"/>
        <v>0</v>
      </c>
      <c r="AB65" s="30">
        <f t="shared" si="124"/>
        <v>0</v>
      </c>
      <c r="AC65" s="30">
        <f t="shared" si="124"/>
        <v>0</v>
      </c>
      <c r="AD65" s="30">
        <f t="shared" si="124"/>
        <v>0</v>
      </c>
      <c r="AE65" s="30">
        <f t="shared" si="124"/>
        <v>0</v>
      </c>
      <c r="AF65" s="30">
        <f t="shared" si="124"/>
        <v>0</v>
      </c>
      <c r="AG65" s="30">
        <f t="shared" si="124"/>
        <v>0</v>
      </c>
      <c r="AH65" s="30">
        <f t="shared" si="124"/>
        <v>0</v>
      </c>
      <c r="AI65" s="30">
        <f t="shared" si="124"/>
        <v>0</v>
      </c>
      <c r="AJ65" s="30">
        <f t="shared" si="124"/>
        <v>0</v>
      </c>
      <c r="AK65" s="30">
        <f t="shared" si="124"/>
        <v>0</v>
      </c>
      <c r="AL65" s="30">
        <f t="shared" si="124"/>
        <v>0</v>
      </c>
      <c r="AM65" s="30">
        <f t="shared" si="124"/>
        <v>0</v>
      </c>
      <c r="AN65" s="30">
        <f t="shared" si="124"/>
        <v>0</v>
      </c>
      <c r="AO65" s="30">
        <f t="shared" si="124"/>
        <v>0</v>
      </c>
      <c r="AP65" s="30">
        <f t="shared" si="124"/>
        <v>0</v>
      </c>
      <c r="AQ65" s="30">
        <f t="shared" si="124"/>
        <v>0</v>
      </c>
      <c r="AR65" s="30">
        <f t="shared" si="124"/>
        <v>0</v>
      </c>
      <c r="AS65" s="30">
        <f t="shared" si="124"/>
        <v>0</v>
      </c>
      <c r="AT65" s="30">
        <f t="shared" si="124"/>
        <v>0</v>
      </c>
      <c r="AU65" s="30">
        <f t="shared" si="124"/>
        <v>0</v>
      </c>
      <c r="AV65" s="30">
        <f t="shared" si="124"/>
        <v>0</v>
      </c>
      <c r="AW65" s="30">
        <f t="shared" si="124"/>
        <v>0</v>
      </c>
      <c r="AX65" s="30">
        <f t="shared" si="124"/>
        <v>0</v>
      </c>
      <c r="AY65" s="30">
        <f t="shared" si="124"/>
        <v>0</v>
      </c>
      <c r="AZ65" s="30">
        <f t="shared" si="124"/>
        <v>0</v>
      </c>
      <c r="BA65" s="30">
        <f t="shared" si="124"/>
        <v>0</v>
      </c>
      <c r="BB65" s="30">
        <f t="shared" si="124"/>
        <v>0</v>
      </c>
      <c r="BC65" s="30">
        <f t="shared" si="124"/>
        <v>0</v>
      </c>
      <c r="BD65" s="30">
        <f t="shared" si="124"/>
        <v>0</v>
      </c>
      <c r="BE65" s="30">
        <f t="shared" si="124"/>
        <v>0</v>
      </c>
      <c r="BF65" s="30">
        <f t="shared" si="124"/>
        <v>0</v>
      </c>
      <c r="BG65" s="30">
        <f t="shared" si="124"/>
        <v>0</v>
      </c>
      <c r="BH65" s="30">
        <f t="shared" si="124"/>
        <v>0</v>
      </c>
      <c r="BI65" s="30">
        <f t="shared" si="124"/>
        <v>0</v>
      </c>
      <c r="BJ65" s="30">
        <f t="shared" si="124"/>
        <v>0</v>
      </c>
      <c r="BK65" s="30">
        <f t="shared" si="124"/>
        <v>0</v>
      </c>
      <c r="BL65" s="30">
        <f t="shared" si="124"/>
        <v>0</v>
      </c>
      <c r="BM65" s="30">
        <f t="shared" si="124"/>
        <v>0</v>
      </c>
      <c r="BN65" s="30">
        <f t="shared" si="124"/>
        <v>0</v>
      </c>
      <c r="BO65" s="30">
        <f t="shared" si="124"/>
        <v>0</v>
      </c>
      <c r="BP65" s="30">
        <f t="shared" si="124"/>
        <v>0</v>
      </c>
      <c r="BQ65" s="30">
        <f t="shared" si="123"/>
        <v>0</v>
      </c>
      <c r="BR65" s="30">
        <f t="shared" si="123"/>
        <v>0</v>
      </c>
      <c r="BS65" s="30">
        <f t="shared" si="123"/>
        <v>0</v>
      </c>
      <c r="BT65" s="30">
        <f t="shared" si="123"/>
        <v>0</v>
      </c>
      <c r="BU65" s="30">
        <f t="shared" si="123"/>
        <v>0</v>
      </c>
      <c r="BV65" s="30">
        <f t="shared" si="123"/>
        <v>0</v>
      </c>
      <c r="BW65" s="30">
        <f t="shared" si="123"/>
        <v>0</v>
      </c>
      <c r="BX65" s="30">
        <f t="shared" si="123"/>
        <v>0</v>
      </c>
      <c r="BY65" s="30">
        <f t="shared" si="123"/>
        <v>0</v>
      </c>
      <c r="BZ65" s="30">
        <f t="shared" si="123"/>
        <v>0</v>
      </c>
      <c r="CA65" s="30">
        <f t="shared" si="123"/>
        <v>0</v>
      </c>
      <c r="CB65" s="30">
        <f t="shared" si="123"/>
        <v>0</v>
      </c>
      <c r="CC65" s="30">
        <f t="shared" si="123"/>
        <v>0</v>
      </c>
      <c r="CD65" s="30">
        <f t="shared" si="123"/>
        <v>0</v>
      </c>
      <c r="CE65" s="30">
        <f t="shared" si="123"/>
        <v>0</v>
      </c>
      <c r="CF65" s="30">
        <f t="shared" si="123"/>
        <v>0</v>
      </c>
      <c r="CG65" s="30">
        <f t="shared" si="123"/>
        <v>0</v>
      </c>
      <c r="CH65" s="34">
        <f t="shared" si="123"/>
        <v>0</v>
      </c>
    </row>
    <row r="66" spans="1:88" ht="15.6" x14ac:dyDescent="0.3">
      <c r="A66" s="551"/>
      <c r="B66" s="14" t="str">
        <f t="shared" si="117"/>
        <v>Lighting</v>
      </c>
      <c r="C66" s="30">
        <f t="shared" si="120"/>
        <v>0</v>
      </c>
      <c r="D66" s="30">
        <f t="shared" si="121"/>
        <v>0</v>
      </c>
      <c r="E66" s="30">
        <f t="shared" si="124"/>
        <v>0</v>
      </c>
      <c r="F66" s="30">
        <f t="shared" si="124"/>
        <v>0</v>
      </c>
      <c r="G66" s="30">
        <f t="shared" si="124"/>
        <v>0</v>
      </c>
      <c r="H66" s="30">
        <f t="shared" si="124"/>
        <v>0</v>
      </c>
      <c r="I66" s="30">
        <f t="shared" si="124"/>
        <v>0</v>
      </c>
      <c r="J66" s="30">
        <f t="shared" si="124"/>
        <v>0</v>
      </c>
      <c r="K66" s="30">
        <f t="shared" si="124"/>
        <v>0</v>
      </c>
      <c r="L66" s="30">
        <f t="shared" si="124"/>
        <v>0</v>
      </c>
      <c r="M66" s="30">
        <f t="shared" si="124"/>
        <v>0</v>
      </c>
      <c r="N66" s="30">
        <f t="shared" si="124"/>
        <v>0</v>
      </c>
      <c r="O66" s="30">
        <f t="shared" si="124"/>
        <v>0</v>
      </c>
      <c r="P66" s="30">
        <f t="shared" si="124"/>
        <v>0</v>
      </c>
      <c r="Q66" s="30">
        <f t="shared" si="124"/>
        <v>0</v>
      </c>
      <c r="R66" s="30">
        <f t="shared" si="124"/>
        <v>0</v>
      </c>
      <c r="S66" s="30">
        <f t="shared" si="124"/>
        <v>0</v>
      </c>
      <c r="T66" s="30">
        <f t="shared" si="124"/>
        <v>0</v>
      </c>
      <c r="U66" s="30">
        <f t="shared" si="124"/>
        <v>0</v>
      </c>
      <c r="V66" s="30">
        <f t="shared" si="124"/>
        <v>0</v>
      </c>
      <c r="W66" s="30">
        <f t="shared" si="124"/>
        <v>0</v>
      </c>
      <c r="X66" s="30">
        <f t="shared" si="124"/>
        <v>0</v>
      </c>
      <c r="Y66" s="30">
        <f t="shared" si="124"/>
        <v>0</v>
      </c>
      <c r="Z66" s="30">
        <f t="shared" si="124"/>
        <v>0</v>
      </c>
      <c r="AA66" s="30">
        <f t="shared" si="124"/>
        <v>0</v>
      </c>
      <c r="AB66" s="30">
        <f t="shared" si="124"/>
        <v>0</v>
      </c>
      <c r="AC66" s="30">
        <f t="shared" si="124"/>
        <v>0</v>
      </c>
      <c r="AD66" s="30">
        <f t="shared" si="124"/>
        <v>0</v>
      </c>
      <c r="AE66" s="30">
        <f t="shared" si="124"/>
        <v>0</v>
      </c>
      <c r="AF66" s="30">
        <f t="shared" si="124"/>
        <v>0</v>
      </c>
      <c r="AG66" s="30">
        <f t="shared" si="124"/>
        <v>0</v>
      </c>
      <c r="AH66" s="30">
        <f t="shared" si="124"/>
        <v>0</v>
      </c>
      <c r="AI66" s="30">
        <f t="shared" si="124"/>
        <v>0</v>
      </c>
      <c r="AJ66" s="30">
        <f t="shared" si="124"/>
        <v>0</v>
      </c>
      <c r="AK66" s="30">
        <f t="shared" si="124"/>
        <v>0</v>
      </c>
      <c r="AL66" s="30">
        <f t="shared" si="124"/>
        <v>0</v>
      </c>
      <c r="AM66" s="30">
        <f t="shared" si="124"/>
        <v>0</v>
      </c>
      <c r="AN66" s="30">
        <f t="shared" si="124"/>
        <v>0</v>
      </c>
      <c r="AO66" s="30">
        <f t="shared" si="124"/>
        <v>0</v>
      </c>
      <c r="AP66" s="30">
        <f t="shared" si="124"/>
        <v>0</v>
      </c>
      <c r="AQ66" s="30">
        <f t="shared" si="124"/>
        <v>0</v>
      </c>
      <c r="AR66" s="30">
        <f t="shared" si="124"/>
        <v>0</v>
      </c>
      <c r="AS66" s="30">
        <f t="shared" si="124"/>
        <v>0</v>
      </c>
      <c r="AT66" s="30">
        <f t="shared" si="124"/>
        <v>0</v>
      </c>
      <c r="AU66" s="30">
        <f t="shared" si="124"/>
        <v>0</v>
      </c>
      <c r="AV66" s="30">
        <f t="shared" si="124"/>
        <v>0</v>
      </c>
      <c r="AW66" s="30">
        <f t="shared" si="124"/>
        <v>0</v>
      </c>
      <c r="AX66" s="30">
        <f t="shared" si="124"/>
        <v>0</v>
      </c>
      <c r="AY66" s="30">
        <f t="shared" si="124"/>
        <v>0</v>
      </c>
      <c r="AZ66" s="30">
        <f t="shared" si="124"/>
        <v>0</v>
      </c>
      <c r="BA66" s="30">
        <f t="shared" si="124"/>
        <v>0</v>
      </c>
      <c r="BB66" s="30">
        <f t="shared" si="124"/>
        <v>0</v>
      </c>
      <c r="BC66" s="30">
        <f t="shared" si="124"/>
        <v>0</v>
      </c>
      <c r="BD66" s="30">
        <f t="shared" si="124"/>
        <v>0</v>
      </c>
      <c r="BE66" s="30">
        <f t="shared" si="124"/>
        <v>0</v>
      </c>
      <c r="BF66" s="30">
        <f t="shared" si="124"/>
        <v>0</v>
      </c>
      <c r="BG66" s="30">
        <f t="shared" si="124"/>
        <v>0</v>
      </c>
      <c r="BH66" s="30">
        <f t="shared" si="124"/>
        <v>0</v>
      </c>
      <c r="BI66" s="30">
        <f t="shared" si="124"/>
        <v>0</v>
      </c>
      <c r="BJ66" s="30">
        <f t="shared" si="124"/>
        <v>0</v>
      </c>
      <c r="BK66" s="30">
        <f t="shared" si="124"/>
        <v>0</v>
      </c>
      <c r="BL66" s="30">
        <f t="shared" si="124"/>
        <v>0</v>
      </c>
      <c r="BM66" s="30">
        <f t="shared" si="124"/>
        <v>0</v>
      </c>
      <c r="BN66" s="30">
        <f t="shared" si="124"/>
        <v>0</v>
      </c>
      <c r="BO66" s="30">
        <f t="shared" si="124"/>
        <v>0</v>
      </c>
      <c r="BP66" s="30">
        <f t="shared" si="124"/>
        <v>0</v>
      </c>
      <c r="BQ66" s="30">
        <f t="shared" si="123"/>
        <v>0</v>
      </c>
      <c r="BR66" s="30">
        <f t="shared" si="123"/>
        <v>0</v>
      </c>
      <c r="BS66" s="30">
        <f t="shared" si="123"/>
        <v>0</v>
      </c>
      <c r="BT66" s="30">
        <f t="shared" si="123"/>
        <v>0</v>
      </c>
      <c r="BU66" s="30">
        <f t="shared" si="123"/>
        <v>0</v>
      </c>
      <c r="BV66" s="30">
        <f t="shared" si="123"/>
        <v>0</v>
      </c>
      <c r="BW66" s="30">
        <f t="shared" si="123"/>
        <v>0</v>
      </c>
      <c r="BX66" s="30">
        <f t="shared" si="123"/>
        <v>0</v>
      </c>
      <c r="BY66" s="30">
        <f t="shared" si="123"/>
        <v>0</v>
      </c>
      <c r="BZ66" s="30">
        <f t="shared" si="123"/>
        <v>0</v>
      </c>
      <c r="CA66" s="30">
        <f t="shared" si="123"/>
        <v>0</v>
      </c>
      <c r="CB66" s="30">
        <f t="shared" si="123"/>
        <v>0</v>
      </c>
      <c r="CC66" s="30">
        <f t="shared" si="123"/>
        <v>0</v>
      </c>
      <c r="CD66" s="30">
        <f t="shared" si="123"/>
        <v>0</v>
      </c>
      <c r="CE66" s="30">
        <f t="shared" si="123"/>
        <v>0</v>
      </c>
      <c r="CF66" s="30">
        <f t="shared" si="123"/>
        <v>0</v>
      </c>
      <c r="CG66" s="30">
        <f t="shared" si="123"/>
        <v>0</v>
      </c>
      <c r="CH66" s="34">
        <f t="shared" si="123"/>
        <v>0</v>
      </c>
    </row>
    <row r="67" spans="1:88" ht="15.6" x14ac:dyDescent="0.3">
      <c r="A67" s="551"/>
      <c r="B67" s="14" t="str">
        <f t="shared" si="117"/>
        <v>Miscellaneous</v>
      </c>
      <c r="C67" s="30">
        <f t="shared" si="120"/>
        <v>0</v>
      </c>
      <c r="D67" s="30">
        <f t="shared" si="121"/>
        <v>0</v>
      </c>
      <c r="E67" s="30">
        <f t="shared" si="124"/>
        <v>0</v>
      </c>
      <c r="F67" s="30">
        <f t="shared" si="124"/>
        <v>0</v>
      </c>
      <c r="G67" s="30">
        <f t="shared" si="124"/>
        <v>0</v>
      </c>
      <c r="H67" s="30">
        <f t="shared" si="124"/>
        <v>0</v>
      </c>
      <c r="I67" s="30">
        <f t="shared" si="124"/>
        <v>0</v>
      </c>
      <c r="J67" s="30">
        <f t="shared" si="124"/>
        <v>0</v>
      </c>
      <c r="K67" s="30">
        <f t="shared" si="124"/>
        <v>0</v>
      </c>
      <c r="L67" s="30">
        <f t="shared" si="124"/>
        <v>0</v>
      </c>
      <c r="M67" s="30">
        <f t="shared" si="124"/>
        <v>0</v>
      </c>
      <c r="N67" s="30">
        <f t="shared" si="124"/>
        <v>0</v>
      </c>
      <c r="O67" s="30">
        <f t="shared" si="124"/>
        <v>0</v>
      </c>
      <c r="P67" s="30">
        <f t="shared" si="124"/>
        <v>0</v>
      </c>
      <c r="Q67" s="30">
        <f t="shared" si="124"/>
        <v>0</v>
      </c>
      <c r="R67" s="30">
        <f t="shared" si="124"/>
        <v>0</v>
      </c>
      <c r="S67" s="30">
        <f t="shared" si="124"/>
        <v>0</v>
      </c>
      <c r="T67" s="30">
        <f t="shared" si="124"/>
        <v>0</v>
      </c>
      <c r="U67" s="30">
        <f t="shared" si="124"/>
        <v>0</v>
      </c>
      <c r="V67" s="30">
        <f t="shared" si="124"/>
        <v>0</v>
      </c>
      <c r="W67" s="30">
        <f t="shared" si="124"/>
        <v>0</v>
      </c>
      <c r="X67" s="30">
        <f t="shared" si="124"/>
        <v>0</v>
      </c>
      <c r="Y67" s="30">
        <f t="shared" si="124"/>
        <v>0</v>
      </c>
      <c r="Z67" s="30">
        <f t="shared" si="124"/>
        <v>0</v>
      </c>
      <c r="AA67" s="30">
        <f t="shared" si="124"/>
        <v>0</v>
      </c>
      <c r="AB67" s="30">
        <f t="shared" si="124"/>
        <v>0</v>
      </c>
      <c r="AC67" s="30">
        <f t="shared" si="124"/>
        <v>0</v>
      </c>
      <c r="AD67" s="30">
        <f t="shared" si="124"/>
        <v>0</v>
      </c>
      <c r="AE67" s="30">
        <f t="shared" si="124"/>
        <v>0</v>
      </c>
      <c r="AF67" s="30">
        <f t="shared" si="124"/>
        <v>0</v>
      </c>
      <c r="AG67" s="30">
        <f t="shared" si="124"/>
        <v>0</v>
      </c>
      <c r="AH67" s="30">
        <f t="shared" si="124"/>
        <v>0</v>
      </c>
      <c r="AI67" s="30">
        <f t="shared" si="124"/>
        <v>0</v>
      </c>
      <c r="AJ67" s="30">
        <f t="shared" si="124"/>
        <v>0</v>
      </c>
      <c r="AK67" s="30">
        <f t="shared" si="124"/>
        <v>0</v>
      </c>
      <c r="AL67" s="30">
        <f t="shared" si="124"/>
        <v>0</v>
      </c>
      <c r="AM67" s="30">
        <f t="shared" si="124"/>
        <v>0</v>
      </c>
      <c r="AN67" s="30">
        <f t="shared" si="124"/>
        <v>0</v>
      </c>
      <c r="AO67" s="30">
        <f t="shared" si="124"/>
        <v>0</v>
      </c>
      <c r="AP67" s="30">
        <f t="shared" si="124"/>
        <v>0</v>
      </c>
      <c r="AQ67" s="30">
        <f t="shared" si="124"/>
        <v>0</v>
      </c>
      <c r="AR67" s="30">
        <f t="shared" si="124"/>
        <v>0</v>
      </c>
      <c r="AS67" s="30">
        <f t="shared" si="124"/>
        <v>0</v>
      </c>
      <c r="AT67" s="30">
        <f t="shared" si="124"/>
        <v>0</v>
      </c>
      <c r="AU67" s="30">
        <f t="shared" si="124"/>
        <v>0</v>
      </c>
      <c r="AV67" s="30">
        <f t="shared" si="124"/>
        <v>0</v>
      </c>
      <c r="AW67" s="30">
        <f t="shared" si="124"/>
        <v>0</v>
      </c>
      <c r="AX67" s="30">
        <f t="shared" si="124"/>
        <v>0</v>
      </c>
      <c r="AY67" s="30">
        <f t="shared" si="124"/>
        <v>0</v>
      </c>
      <c r="AZ67" s="30">
        <f t="shared" si="124"/>
        <v>0</v>
      </c>
      <c r="BA67" s="30">
        <f t="shared" si="124"/>
        <v>0</v>
      </c>
      <c r="BB67" s="30">
        <f t="shared" si="124"/>
        <v>0</v>
      </c>
      <c r="BC67" s="30">
        <f t="shared" si="124"/>
        <v>0</v>
      </c>
      <c r="BD67" s="30">
        <f t="shared" si="124"/>
        <v>0</v>
      </c>
      <c r="BE67" s="30">
        <f t="shared" si="124"/>
        <v>0</v>
      </c>
      <c r="BF67" s="30">
        <f t="shared" si="124"/>
        <v>0</v>
      </c>
      <c r="BG67" s="30">
        <f t="shared" si="124"/>
        <v>0</v>
      </c>
      <c r="BH67" s="30">
        <f t="shared" si="124"/>
        <v>0</v>
      </c>
      <c r="BI67" s="30">
        <f t="shared" si="124"/>
        <v>0</v>
      </c>
      <c r="BJ67" s="30">
        <f t="shared" si="124"/>
        <v>0</v>
      </c>
      <c r="BK67" s="30">
        <f t="shared" si="124"/>
        <v>0</v>
      </c>
      <c r="BL67" s="30">
        <f t="shared" si="124"/>
        <v>0</v>
      </c>
      <c r="BM67" s="30">
        <f t="shared" si="124"/>
        <v>0</v>
      </c>
      <c r="BN67" s="30">
        <f t="shared" si="124"/>
        <v>0</v>
      </c>
      <c r="BO67" s="30">
        <f t="shared" si="124"/>
        <v>0</v>
      </c>
      <c r="BP67" s="30">
        <f t="shared" si="124"/>
        <v>0</v>
      </c>
      <c r="BQ67" s="30">
        <f t="shared" si="123"/>
        <v>0</v>
      </c>
      <c r="BR67" s="30">
        <f t="shared" si="123"/>
        <v>0</v>
      </c>
      <c r="BS67" s="30">
        <f t="shared" si="123"/>
        <v>0</v>
      </c>
      <c r="BT67" s="30">
        <f t="shared" si="123"/>
        <v>0</v>
      </c>
      <c r="BU67" s="30">
        <f t="shared" si="123"/>
        <v>0</v>
      </c>
      <c r="BV67" s="30">
        <f t="shared" si="123"/>
        <v>0</v>
      </c>
      <c r="BW67" s="30">
        <f t="shared" si="123"/>
        <v>0</v>
      </c>
      <c r="BX67" s="30">
        <f t="shared" si="123"/>
        <v>0</v>
      </c>
      <c r="BY67" s="30">
        <f t="shared" si="123"/>
        <v>0</v>
      </c>
      <c r="BZ67" s="30">
        <f t="shared" si="123"/>
        <v>0</v>
      </c>
      <c r="CA67" s="30">
        <f t="shared" si="123"/>
        <v>0</v>
      </c>
      <c r="CB67" s="30">
        <f t="shared" si="123"/>
        <v>0</v>
      </c>
      <c r="CC67" s="30">
        <f t="shared" si="123"/>
        <v>0</v>
      </c>
      <c r="CD67" s="30">
        <f t="shared" si="123"/>
        <v>0</v>
      </c>
      <c r="CE67" s="30">
        <f t="shared" si="123"/>
        <v>0</v>
      </c>
      <c r="CF67" s="30">
        <f t="shared" si="123"/>
        <v>0</v>
      </c>
      <c r="CG67" s="30">
        <f t="shared" si="123"/>
        <v>0</v>
      </c>
      <c r="CH67" s="34">
        <f t="shared" si="123"/>
        <v>0</v>
      </c>
    </row>
    <row r="68" spans="1:88" ht="15.75" customHeight="1" x14ac:dyDescent="0.3">
      <c r="A68" s="551"/>
      <c r="B68" s="14" t="str">
        <f t="shared" si="117"/>
        <v>Motors</v>
      </c>
      <c r="C68" s="30">
        <f t="shared" si="120"/>
        <v>0</v>
      </c>
      <c r="D68" s="30">
        <f t="shared" si="121"/>
        <v>0</v>
      </c>
      <c r="E68" s="30">
        <f t="shared" si="124"/>
        <v>0</v>
      </c>
      <c r="F68" s="30">
        <f t="shared" si="124"/>
        <v>0</v>
      </c>
      <c r="G68" s="30">
        <f t="shared" si="124"/>
        <v>0</v>
      </c>
      <c r="H68" s="30">
        <f t="shared" si="124"/>
        <v>0</v>
      </c>
      <c r="I68" s="30">
        <f t="shared" si="124"/>
        <v>0</v>
      </c>
      <c r="J68" s="30">
        <f t="shared" si="124"/>
        <v>0</v>
      </c>
      <c r="K68" s="30">
        <f t="shared" si="124"/>
        <v>0</v>
      </c>
      <c r="L68" s="30">
        <f t="shared" si="124"/>
        <v>0</v>
      </c>
      <c r="M68" s="30">
        <f t="shared" si="124"/>
        <v>0</v>
      </c>
      <c r="N68" s="30">
        <f t="shared" si="124"/>
        <v>0</v>
      </c>
      <c r="O68" s="30">
        <f t="shared" si="124"/>
        <v>0</v>
      </c>
      <c r="P68" s="30">
        <f t="shared" si="124"/>
        <v>0</v>
      </c>
      <c r="Q68" s="30">
        <f t="shared" si="124"/>
        <v>0</v>
      </c>
      <c r="R68" s="30">
        <f t="shared" si="124"/>
        <v>0</v>
      </c>
      <c r="S68" s="30">
        <f t="shared" si="124"/>
        <v>0</v>
      </c>
      <c r="T68" s="30">
        <f t="shared" si="124"/>
        <v>0</v>
      </c>
      <c r="U68" s="30">
        <f t="shared" si="124"/>
        <v>0</v>
      </c>
      <c r="V68" s="30">
        <f t="shared" si="124"/>
        <v>0</v>
      </c>
      <c r="W68" s="30">
        <f t="shared" si="124"/>
        <v>0</v>
      </c>
      <c r="X68" s="30">
        <f t="shared" si="124"/>
        <v>0</v>
      </c>
      <c r="Y68" s="30">
        <f t="shared" si="124"/>
        <v>0</v>
      </c>
      <c r="Z68" s="30">
        <f t="shared" si="124"/>
        <v>0</v>
      </c>
      <c r="AA68" s="30">
        <f t="shared" si="124"/>
        <v>0</v>
      </c>
      <c r="AB68" s="30">
        <f t="shared" si="124"/>
        <v>0</v>
      </c>
      <c r="AC68" s="30">
        <f t="shared" si="124"/>
        <v>0</v>
      </c>
      <c r="AD68" s="30">
        <f t="shared" si="124"/>
        <v>0</v>
      </c>
      <c r="AE68" s="30">
        <f t="shared" si="124"/>
        <v>0</v>
      </c>
      <c r="AF68" s="30">
        <f t="shared" si="124"/>
        <v>0</v>
      </c>
      <c r="AG68" s="30">
        <f t="shared" si="124"/>
        <v>0</v>
      </c>
      <c r="AH68" s="30">
        <f t="shared" si="124"/>
        <v>0</v>
      </c>
      <c r="AI68" s="30">
        <f t="shared" si="124"/>
        <v>0</v>
      </c>
      <c r="AJ68" s="30">
        <f t="shared" si="124"/>
        <v>0</v>
      </c>
      <c r="AK68" s="30">
        <f t="shared" si="124"/>
        <v>0</v>
      </c>
      <c r="AL68" s="30">
        <f t="shared" si="124"/>
        <v>0</v>
      </c>
      <c r="AM68" s="30">
        <f t="shared" si="124"/>
        <v>0</v>
      </c>
      <c r="AN68" s="30">
        <f t="shared" si="124"/>
        <v>0</v>
      </c>
      <c r="AO68" s="30">
        <f t="shared" si="124"/>
        <v>0</v>
      </c>
      <c r="AP68" s="30">
        <f t="shared" si="124"/>
        <v>0</v>
      </c>
      <c r="AQ68" s="30">
        <f t="shared" si="124"/>
        <v>0</v>
      </c>
      <c r="AR68" s="30">
        <f t="shared" si="124"/>
        <v>0</v>
      </c>
      <c r="AS68" s="30">
        <f t="shared" si="124"/>
        <v>0</v>
      </c>
      <c r="AT68" s="30">
        <f t="shared" si="124"/>
        <v>0</v>
      </c>
      <c r="AU68" s="30">
        <f t="shared" si="124"/>
        <v>0</v>
      </c>
      <c r="AV68" s="30">
        <f t="shared" si="124"/>
        <v>0</v>
      </c>
      <c r="AW68" s="30">
        <f t="shared" si="124"/>
        <v>0</v>
      </c>
      <c r="AX68" s="30">
        <f t="shared" si="124"/>
        <v>0</v>
      </c>
      <c r="AY68" s="30">
        <f t="shared" si="124"/>
        <v>0</v>
      </c>
      <c r="AZ68" s="30">
        <f t="shared" si="124"/>
        <v>0</v>
      </c>
      <c r="BA68" s="30">
        <f t="shared" si="124"/>
        <v>0</v>
      </c>
      <c r="BB68" s="30">
        <f t="shared" si="124"/>
        <v>0</v>
      </c>
      <c r="BC68" s="30">
        <f t="shared" si="124"/>
        <v>0</v>
      </c>
      <c r="BD68" s="30">
        <f t="shared" si="124"/>
        <v>0</v>
      </c>
      <c r="BE68" s="30">
        <f t="shared" si="124"/>
        <v>0</v>
      </c>
      <c r="BF68" s="30">
        <f t="shared" si="124"/>
        <v>0</v>
      </c>
      <c r="BG68" s="30">
        <f t="shared" si="124"/>
        <v>0</v>
      </c>
      <c r="BH68" s="30">
        <f t="shared" si="124"/>
        <v>0</v>
      </c>
      <c r="BI68" s="30">
        <f t="shared" si="124"/>
        <v>0</v>
      </c>
      <c r="BJ68" s="30">
        <f t="shared" si="124"/>
        <v>0</v>
      </c>
      <c r="BK68" s="30">
        <f t="shared" si="124"/>
        <v>0</v>
      </c>
      <c r="BL68" s="30">
        <f t="shared" si="124"/>
        <v>0</v>
      </c>
      <c r="BM68" s="30">
        <f t="shared" si="124"/>
        <v>0</v>
      </c>
      <c r="BN68" s="30">
        <f t="shared" si="124"/>
        <v>0</v>
      </c>
      <c r="BO68" s="30">
        <f t="shared" si="124"/>
        <v>0</v>
      </c>
      <c r="BP68" s="30">
        <f t="shared" ref="BP68:CH71" si="125">IF(BP32=0,0,((BP14*0.5)+BO32-BP50)*BP87*BP102*BP$2)</f>
        <v>0</v>
      </c>
      <c r="BQ68" s="30">
        <f t="shared" si="125"/>
        <v>0</v>
      </c>
      <c r="BR68" s="30">
        <f t="shared" si="125"/>
        <v>0</v>
      </c>
      <c r="BS68" s="30">
        <f t="shared" si="125"/>
        <v>0</v>
      </c>
      <c r="BT68" s="30">
        <f t="shared" si="125"/>
        <v>0</v>
      </c>
      <c r="BU68" s="30">
        <f t="shared" si="125"/>
        <v>0</v>
      </c>
      <c r="BV68" s="30">
        <f t="shared" si="125"/>
        <v>0</v>
      </c>
      <c r="BW68" s="30">
        <f t="shared" si="125"/>
        <v>0</v>
      </c>
      <c r="BX68" s="30">
        <f t="shared" si="125"/>
        <v>0</v>
      </c>
      <c r="BY68" s="30">
        <f t="shared" si="125"/>
        <v>0</v>
      </c>
      <c r="BZ68" s="30">
        <f t="shared" si="125"/>
        <v>0</v>
      </c>
      <c r="CA68" s="30">
        <f t="shared" si="125"/>
        <v>0</v>
      </c>
      <c r="CB68" s="30">
        <f t="shared" si="125"/>
        <v>0</v>
      </c>
      <c r="CC68" s="30">
        <f t="shared" si="125"/>
        <v>0</v>
      </c>
      <c r="CD68" s="30">
        <f t="shared" si="125"/>
        <v>0</v>
      </c>
      <c r="CE68" s="30">
        <f t="shared" si="125"/>
        <v>0</v>
      </c>
      <c r="CF68" s="30">
        <f t="shared" si="125"/>
        <v>0</v>
      </c>
      <c r="CG68" s="30">
        <f t="shared" si="125"/>
        <v>0</v>
      </c>
      <c r="CH68" s="34">
        <f t="shared" si="125"/>
        <v>0</v>
      </c>
    </row>
    <row r="69" spans="1:88" ht="15.6" x14ac:dyDescent="0.3">
      <c r="A69" s="551"/>
      <c r="B69" s="14" t="str">
        <f t="shared" si="117"/>
        <v>Process</v>
      </c>
      <c r="C69" s="30">
        <f t="shared" si="120"/>
        <v>0</v>
      </c>
      <c r="D69" s="30">
        <f t="shared" si="121"/>
        <v>0</v>
      </c>
      <c r="E69" s="30">
        <f t="shared" ref="E69:BP71" si="126">IF(E33=0,0,((E15*0.5)+D33-E51)*E88*E103*E$2)</f>
        <v>0</v>
      </c>
      <c r="F69" s="30">
        <f t="shared" si="126"/>
        <v>0</v>
      </c>
      <c r="G69" s="30">
        <f t="shared" si="126"/>
        <v>0</v>
      </c>
      <c r="H69" s="30">
        <f t="shared" si="126"/>
        <v>0</v>
      </c>
      <c r="I69" s="30">
        <f t="shared" si="126"/>
        <v>0</v>
      </c>
      <c r="J69" s="30">
        <f t="shared" si="126"/>
        <v>0</v>
      </c>
      <c r="K69" s="30">
        <f t="shared" si="126"/>
        <v>0</v>
      </c>
      <c r="L69" s="30">
        <f t="shared" si="126"/>
        <v>0</v>
      </c>
      <c r="M69" s="30">
        <f t="shared" si="126"/>
        <v>0</v>
      </c>
      <c r="N69" s="30">
        <f t="shared" si="126"/>
        <v>0</v>
      </c>
      <c r="O69" s="30">
        <f t="shared" si="126"/>
        <v>0</v>
      </c>
      <c r="P69" s="30">
        <f t="shared" si="126"/>
        <v>0</v>
      </c>
      <c r="Q69" s="30">
        <f t="shared" si="126"/>
        <v>0</v>
      </c>
      <c r="R69" s="30">
        <f t="shared" si="126"/>
        <v>0</v>
      </c>
      <c r="S69" s="30">
        <f t="shared" si="126"/>
        <v>0</v>
      </c>
      <c r="T69" s="30">
        <f t="shared" si="126"/>
        <v>0</v>
      </c>
      <c r="U69" s="30">
        <f t="shared" si="126"/>
        <v>0</v>
      </c>
      <c r="V69" s="30">
        <f t="shared" si="126"/>
        <v>0</v>
      </c>
      <c r="W69" s="30">
        <f t="shared" si="126"/>
        <v>0</v>
      </c>
      <c r="X69" s="30">
        <f t="shared" si="126"/>
        <v>0</v>
      </c>
      <c r="Y69" s="30">
        <f t="shared" si="126"/>
        <v>0</v>
      </c>
      <c r="Z69" s="30">
        <f t="shared" si="126"/>
        <v>0</v>
      </c>
      <c r="AA69" s="30">
        <f t="shared" si="126"/>
        <v>0</v>
      </c>
      <c r="AB69" s="30">
        <f t="shared" si="126"/>
        <v>0</v>
      </c>
      <c r="AC69" s="30">
        <f t="shared" si="126"/>
        <v>0</v>
      </c>
      <c r="AD69" s="30">
        <f t="shared" si="126"/>
        <v>0</v>
      </c>
      <c r="AE69" s="30">
        <f t="shared" si="126"/>
        <v>0</v>
      </c>
      <c r="AF69" s="30">
        <f t="shared" si="126"/>
        <v>0</v>
      </c>
      <c r="AG69" s="30">
        <f t="shared" si="126"/>
        <v>0</v>
      </c>
      <c r="AH69" s="30">
        <f t="shared" si="126"/>
        <v>0</v>
      </c>
      <c r="AI69" s="30">
        <f t="shared" si="126"/>
        <v>0</v>
      </c>
      <c r="AJ69" s="30">
        <f t="shared" si="126"/>
        <v>0</v>
      </c>
      <c r="AK69" s="30">
        <f t="shared" si="126"/>
        <v>0</v>
      </c>
      <c r="AL69" s="30">
        <f t="shared" si="126"/>
        <v>0</v>
      </c>
      <c r="AM69" s="30">
        <f t="shared" si="126"/>
        <v>0</v>
      </c>
      <c r="AN69" s="30">
        <f t="shared" si="126"/>
        <v>0</v>
      </c>
      <c r="AO69" s="30">
        <f t="shared" si="126"/>
        <v>0</v>
      </c>
      <c r="AP69" s="30">
        <f t="shared" si="126"/>
        <v>0</v>
      </c>
      <c r="AQ69" s="30">
        <f t="shared" si="126"/>
        <v>0</v>
      </c>
      <c r="AR69" s="30">
        <f t="shared" si="126"/>
        <v>0</v>
      </c>
      <c r="AS69" s="30">
        <f t="shared" si="126"/>
        <v>0</v>
      </c>
      <c r="AT69" s="30">
        <f t="shared" si="126"/>
        <v>0</v>
      </c>
      <c r="AU69" s="30">
        <f t="shared" si="126"/>
        <v>0</v>
      </c>
      <c r="AV69" s="30">
        <f t="shared" si="126"/>
        <v>0</v>
      </c>
      <c r="AW69" s="30">
        <f t="shared" si="126"/>
        <v>0</v>
      </c>
      <c r="AX69" s="30">
        <f t="shared" si="126"/>
        <v>0</v>
      </c>
      <c r="AY69" s="30">
        <f t="shared" si="126"/>
        <v>0</v>
      </c>
      <c r="AZ69" s="30">
        <f t="shared" si="126"/>
        <v>0</v>
      </c>
      <c r="BA69" s="30">
        <f t="shared" si="126"/>
        <v>0</v>
      </c>
      <c r="BB69" s="30">
        <f t="shared" si="126"/>
        <v>0</v>
      </c>
      <c r="BC69" s="30">
        <f t="shared" si="126"/>
        <v>0</v>
      </c>
      <c r="BD69" s="30">
        <f t="shared" si="126"/>
        <v>0</v>
      </c>
      <c r="BE69" s="30">
        <f t="shared" si="126"/>
        <v>0</v>
      </c>
      <c r="BF69" s="30">
        <f t="shared" si="126"/>
        <v>0</v>
      </c>
      <c r="BG69" s="30">
        <f t="shared" si="126"/>
        <v>0</v>
      </c>
      <c r="BH69" s="30">
        <f t="shared" si="126"/>
        <v>0</v>
      </c>
      <c r="BI69" s="30">
        <f t="shared" si="126"/>
        <v>0</v>
      </c>
      <c r="BJ69" s="30">
        <f t="shared" si="126"/>
        <v>0</v>
      </c>
      <c r="BK69" s="30">
        <f t="shared" si="126"/>
        <v>0</v>
      </c>
      <c r="BL69" s="30">
        <f t="shared" si="126"/>
        <v>0</v>
      </c>
      <c r="BM69" s="30">
        <f t="shared" si="126"/>
        <v>0</v>
      </c>
      <c r="BN69" s="30">
        <f t="shared" si="126"/>
        <v>0</v>
      </c>
      <c r="BO69" s="30">
        <f t="shared" si="126"/>
        <v>0</v>
      </c>
      <c r="BP69" s="30">
        <f t="shared" si="126"/>
        <v>0</v>
      </c>
      <c r="BQ69" s="30">
        <f t="shared" si="125"/>
        <v>0</v>
      </c>
      <c r="BR69" s="30">
        <f t="shared" si="125"/>
        <v>0</v>
      </c>
      <c r="BS69" s="30">
        <f t="shared" si="125"/>
        <v>0</v>
      </c>
      <c r="BT69" s="30">
        <f t="shared" si="125"/>
        <v>0</v>
      </c>
      <c r="BU69" s="30">
        <f t="shared" si="125"/>
        <v>0</v>
      </c>
      <c r="BV69" s="30">
        <f t="shared" si="125"/>
        <v>0</v>
      </c>
      <c r="BW69" s="30">
        <f t="shared" si="125"/>
        <v>0</v>
      </c>
      <c r="BX69" s="30">
        <f t="shared" si="125"/>
        <v>0</v>
      </c>
      <c r="BY69" s="30">
        <f t="shared" si="125"/>
        <v>0</v>
      </c>
      <c r="BZ69" s="30">
        <f t="shared" si="125"/>
        <v>0</v>
      </c>
      <c r="CA69" s="30">
        <f t="shared" si="125"/>
        <v>0</v>
      </c>
      <c r="CB69" s="30">
        <f t="shared" si="125"/>
        <v>0</v>
      </c>
      <c r="CC69" s="30">
        <f t="shared" si="125"/>
        <v>0</v>
      </c>
      <c r="CD69" s="30">
        <f t="shared" si="125"/>
        <v>0</v>
      </c>
      <c r="CE69" s="30">
        <f t="shared" si="125"/>
        <v>0</v>
      </c>
      <c r="CF69" s="30">
        <f t="shared" si="125"/>
        <v>0</v>
      </c>
      <c r="CG69" s="30">
        <f t="shared" si="125"/>
        <v>0</v>
      </c>
      <c r="CH69" s="34">
        <f t="shared" si="125"/>
        <v>0</v>
      </c>
    </row>
    <row r="70" spans="1:88" ht="15.6" x14ac:dyDescent="0.3">
      <c r="A70" s="551"/>
      <c r="B70" s="14" t="str">
        <f t="shared" si="117"/>
        <v>Refrigeration</v>
      </c>
      <c r="C70" s="30">
        <f t="shared" si="120"/>
        <v>0</v>
      </c>
      <c r="D70" s="30">
        <f t="shared" si="121"/>
        <v>0</v>
      </c>
      <c r="E70" s="30">
        <f t="shared" si="126"/>
        <v>0</v>
      </c>
      <c r="F70" s="30">
        <f t="shared" si="126"/>
        <v>0</v>
      </c>
      <c r="G70" s="30">
        <f t="shared" si="126"/>
        <v>0</v>
      </c>
      <c r="H70" s="30">
        <f t="shared" si="126"/>
        <v>0</v>
      </c>
      <c r="I70" s="30">
        <f t="shared" si="126"/>
        <v>0</v>
      </c>
      <c r="J70" s="30">
        <f t="shared" si="126"/>
        <v>0</v>
      </c>
      <c r="K70" s="30">
        <f t="shared" si="126"/>
        <v>0</v>
      </c>
      <c r="L70" s="30">
        <f t="shared" si="126"/>
        <v>0</v>
      </c>
      <c r="M70" s="30">
        <f t="shared" si="126"/>
        <v>0</v>
      </c>
      <c r="N70" s="30">
        <f t="shared" si="126"/>
        <v>0</v>
      </c>
      <c r="O70" s="30">
        <f t="shared" si="126"/>
        <v>0</v>
      </c>
      <c r="P70" s="30">
        <f t="shared" si="126"/>
        <v>0</v>
      </c>
      <c r="Q70" s="30">
        <f t="shared" si="126"/>
        <v>0</v>
      </c>
      <c r="R70" s="30">
        <f t="shared" si="126"/>
        <v>0</v>
      </c>
      <c r="S70" s="30">
        <f t="shared" si="126"/>
        <v>0</v>
      </c>
      <c r="T70" s="30">
        <f t="shared" si="126"/>
        <v>0</v>
      </c>
      <c r="U70" s="30">
        <f t="shared" si="126"/>
        <v>0</v>
      </c>
      <c r="V70" s="30">
        <f t="shared" si="126"/>
        <v>0</v>
      </c>
      <c r="W70" s="30">
        <f t="shared" si="126"/>
        <v>0</v>
      </c>
      <c r="X70" s="30">
        <f t="shared" si="126"/>
        <v>0</v>
      </c>
      <c r="Y70" s="30">
        <f t="shared" si="126"/>
        <v>0</v>
      </c>
      <c r="Z70" s="30">
        <f t="shared" si="126"/>
        <v>0</v>
      </c>
      <c r="AA70" s="30">
        <f t="shared" si="126"/>
        <v>0</v>
      </c>
      <c r="AB70" s="30">
        <f t="shared" si="126"/>
        <v>0</v>
      </c>
      <c r="AC70" s="30">
        <f t="shared" si="126"/>
        <v>0</v>
      </c>
      <c r="AD70" s="30">
        <f t="shared" si="126"/>
        <v>0</v>
      </c>
      <c r="AE70" s="30">
        <f t="shared" si="126"/>
        <v>0</v>
      </c>
      <c r="AF70" s="30">
        <f t="shared" si="126"/>
        <v>0</v>
      </c>
      <c r="AG70" s="30">
        <f t="shared" si="126"/>
        <v>0</v>
      </c>
      <c r="AH70" s="30">
        <f t="shared" si="126"/>
        <v>0</v>
      </c>
      <c r="AI70" s="30">
        <f t="shared" si="126"/>
        <v>0</v>
      </c>
      <c r="AJ70" s="30">
        <f t="shared" si="126"/>
        <v>0</v>
      </c>
      <c r="AK70" s="30">
        <f t="shared" si="126"/>
        <v>0</v>
      </c>
      <c r="AL70" s="30">
        <f t="shared" si="126"/>
        <v>0</v>
      </c>
      <c r="AM70" s="30">
        <f t="shared" si="126"/>
        <v>0</v>
      </c>
      <c r="AN70" s="30">
        <f t="shared" si="126"/>
        <v>0</v>
      </c>
      <c r="AO70" s="30">
        <f t="shared" si="126"/>
        <v>0</v>
      </c>
      <c r="AP70" s="30">
        <f t="shared" si="126"/>
        <v>0</v>
      </c>
      <c r="AQ70" s="30">
        <f t="shared" si="126"/>
        <v>0</v>
      </c>
      <c r="AR70" s="30">
        <f t="shared" si="126"/>
        <v>0</v>
      </c>
      <c r="AS70" s="30">
        <f t="shared" si="126"/>
        <v>0</v>
      </c>
      <c r="AT70" s="30">
        <f t="shared" si="126"/>
        <v>0</v>
      </c>
      <c r="AU70" s="30">
        <f t="shared" si="126"/>
        <v>0</v>
      </c>
      <c r="AV70" s="30">
        <f t="shared" si="126"/>
        <v>0</v>
      </c>
      <c r="AW70" s="30">
        <f t="shared" si="126"/>
        <v>0</v>
      </c>
      <c r="AX70" s="30">
        <f t="shared" si="126"/>
        <v>0</v>
      </c>
      <c r="AY70" s="30">
        <f t="shared" si="126"/>
        <v>0</v>
      </c>
      <c r="AZ70" s="30">
        <f t="shared" si="126"/>
        <v>0</v>
      </c>
      <c r="BA70" s="30">
        <f t="shared" si="126"/>
        <v>0</v>
      </c>
      <c r="BB70" s="30">
        <f t="shared" si="126"/>
        <v>0</v>
      </c>
      <c r="BC70" s="30">
        <f t="shared" si="126"/>
        <v>0</v>
      </c>
      <c r="BD70" s="30">
        <f t="shared" si="126"/>
        <v>0</v>
      </c>
      <c r="BE70" s="30">
        <f t="shared" si="126"/>
        <v>0</v>
      </c>
      <c r="BF70" s="30">
        <f t="shared" si="126"/>
        <v>0</v>
      </c>
      <c r="BG70" s="30">
        <f t="shared" si="126"/>
        <v>0</v>
      </c>
      <c r="BH70" s="30">
        <f t="shared" si="126"/>
        <v>0</v>
      </c>
      <c r="BI70" s="30">
        <f t="shared" si="126"/>
        <v>0</v>
      </c>
      <c r="BJ70" s="30">
        <f t="shared" si="126"/>
        <v>0</v>
      </c>
      <c r="BK70" s="30">
        <f t="shared" si="126"/>
        <v>0</v>
      </c>
      <c r="BL70" s="30">
        <f t="shared" si="126"/>
        <v>0</v>
      </c>
      <c r="BM70" s="30">
        <f t="shared" si="126"/>
        <v>0</v>
      </c>
      <c r="BN70" s="30">
        <f t="shared" si="126"/>
        <v>0</v>
      </c>
      <c r="BO70" s="30">
        <f t="shared" si="126"/>
        <v>0</v>
      </c>
      <c r="BP70" s="30">
        <f t="shared" si="126"/>
        <v>0</v>
      </c>
      <c r="BQ70" s="30">
        <f t="shared" si="125"/>
        <v>0</v>
      </c>
      <c r="BR70" s="30">
        <f t="shared" si="125"/>
        <v>0</v>
      </c>
      <c r="BS70" s="30">
        <f t="shared" si="125"/>
        <v>0</v>
      </c>
      <c r="BT70" s="30">
        <f t="shared" si="125"/>
        <v>0</v>
      </c>
      <c r="BU70" s="30">
        <f t="shared" si="125"/>
        <v>0</v>
      </c>
      <c r="BV70" s="30">
        <f t="shared" si="125"/>
        <v>0</v>
      </c>
      <c r="BW70" s="30">
        <f t="shared" si="125"/>
        <v>0</v>
      </c>
      <c r="BX70" s="30">
        <f t="shared" si="125"/>
        <v>0</v>
      </c>
      <c r="BY70" s="30">
        <f t="shared" si="125"/>
        <v>0</v>
      </c>
      <c r="BZ70" s="30">
        <f t="shared" si="125"/>
        <v>0</v>
      </c>
      <c r="CA70" s="30">
        <f t="shared" si="125"/>
        <v>0</v>
      </c>
      <c r="CB70" s="30">
        <f t="shared" si="125"/>
        <v>0</v>
      </c>
      <c r="CC70" s="30">
        <f t="shared" si="125"/>
        <v>0</v>
      </c>
      <c r="CD70" s="30">
        <f t="shared" si="125"/>
        <v>0</v>
      </c>
      <c r="CE70" s="30">
        <f t="shared" si="125"/>
        <v>0</v>
      </c>
      <c r="CF70" s="30">
        <f t="shared" si="125"/>
        <v>0</v>
      </c>
      <c r="CG70" s="30">
        <f t="shared" si="125"/>
        <v>0</v>
      </c>
      <c r="CH70" s="34">
        <f t="shared" si="125"/>
        <v>0</v>
      </c>
    </row>
    <row r="71" spans="1:88" ht="15.6" x14ac:dyDescent="0.3">
      <c r="A71" s="551"/>
      <c r="B71" s="14" t="str">
        <f t="shared" si="117"/>
        <v>Water Heating</v>
      </c>
      <c r="C71" s="30">
        <f t="shared" si="120"/>
        <v>0</v>
      </c>
      <c r="D71" s="30">
        <f t="shared" si="121"/>
        <v>0</v>
      </c>
      <c r="E71" s="30">
        <f t="shared" si="126"/>
        <v>0</v>
      </c>
      <c r="F71" s="30">
        <f t="shared" si="126"/>
        <v>0</v>
      </c>
      <c r="G71" s="30">
        <f t="shared" si="126"/>
        <v>0</v>
      </c>
      <c r="H71" s="30">
        <f t="shared" si="126"/>
        <v>0</v>
      </c>
      <c r="I71" s="30">
        <f t="shared" si="126"/>
        <v>0</v>
      </c>
      <c r="J71" s="30">
        <f t="shared" si="126"/>
        <v>0</v>
      </c>
      <c r="K71" s="30">
        <f t="shared" si="126"/>
        <v>0</v>
      </c>
      <c r="L71" s="30">
        <f t="shared" si="126"/>
        <v>0</v>
      </c>
      <c r="M71" s="30">
        <f>IF(M35=0,0,((M17*0.5)+L35-M53)*M90*M105*M$2)</f>
        <v>0</v>
      </c>
      <c r="N71" s="30">
        <f t="shared" si="126"/>
        <v>0</v>
      </c>
      <c r="O71" s="30">
        <f t="shared" si="126"/>
        <v>0</v>
      </c>
      <c r="P71" s="30">
        <f t="shared" si="126"/>
        <v>0</v>
      </c>
      <c r="Q71" s="30">
        <f t="shared" si="126"/>
        <v>0</v>
      </c>
      <c r="R71" s="30">
        <f t="shared" si="126"/>
        <v>0</v>
      </c>
      <c r="S71" s="30">
        <f t="shared" si="126"/>
        <v>0</v>
      </c>
      <c r="T71" s="30">
        <f t="shared" si="126"/>
        <v>0</v>
      </c>
      <c r="U71" s="30">
        <f t="shared" si="126"/>
        <v>0</v>
      </c>
      <c r="V71" s="30">
        <f t="shared" si="126"/>
        <v>0</v>
      </c>
      <c r="W71" s="30">
        <f t="shared" si="126"/>
        <v>0</v>
      </c>
      <c r="X71" s="30">
        <f t="shared" si="126"/>
        <v>0</v>
      </c>
      <c r="Y71" s="30">
        <f t="shared" si="126"/>
        <v>0</v>
      </c>
      <c r="Z71" s="30">
        <f t="shared" si="126"/>
        <v>0</v>
      </c>
      <c r="AA71" s="30">
        <f t="shared" si="126"/>
        <v>0</v>
      </c>
      <c r="AB71" s="30">
        <f t="shared" si="126"/>
        <v>0</v>
      </c>
      <c r="AC71" s="30">
        <f t="shared" si="126"/>
        <v>0</v>
      </c>
      <c r="AD71" s="30">
        <f t="shared" si="126"/>
        <v>0</v>
      </c>
      <c r="AE71" s="30">
        <f t="shared" si="126"/>
        <v>0</v>
      </c>
      <c r="AF71" s="30">
        <f t="shared" si="126"/>
        <v>0</v>
      </c>
      <c r="AG71" s="30">
        <f t="shared" si="126"/>
        <v>0</v>
      </c>
      <c r="AH71" s="30">
        <f t="shared" si="126"/>
        <v>0</v>
      </c>
      <c r="AI71" s="30">
        <f t="shared" si="126"/>
        <v>0</v>
      </c>
      <c r="AJ71" s="30">
        <f t="shared" si="126"/>
        <v>0</v>
      </c>
      <c r="AK71" s="30">
        <f t="shared" si="126"/>
        <v>0</v>
      </c>
      <c r="AL71" s="30">
        <f t="shared" si="126"/>
        <v>0</v>
      </c>
      <c r="AM71" s="30">
        <f t="shared" si="126"/>
        <v>0</v>
      </c>
      <c r="AN71" s="30">
        <f t="shared" si="126"/>
        <v>0</v>
      </c>
      <c r="AO71" s="30">
        <f t="shared" si="126"/>
        <v>0</v>
      </c>
      <c r="AP71" s="30">
        <f t="shared" si="126"/>
        <v>0</v>
      </c>
      <c r="AQ71" s="30">
        <f t="shared" si="126"/>
        <v>0</v>
      </c>
      <c r="AR71" s="30">
        <f t="shared" si="126"/>
        <v>0</v>
      </c>
      <c r="AS71" s="30">
        <f t="shared" si="126"/>
        <v>0</v>
      </c>
      <c r="AT71" s="30">
        <f t="shared" si="126"/>
        <v>0</v>
      </c>
      <c r="AU71" s="30">
        <f t="shared" si="126"/>
        <v>0</v>
      </c>
      <c r="AV71" s="30">
        <f t="shared" si="126"/>
        <v>0</v>
      </c>
      <c r="AW71" s="30">
        <f t="shared" si="126"/>
        <v>0</v>
      </c>
      <c r="AX71" s="30">
        <f t="shared" si="126"/>
        <v>0</v>
      </c>
      <c r="AY71" s="30">
        <f t="shared" si="126"/>
        <v>0</v>
      </c>
      <c r="AZ71" s="30">
        <f t="shared" si="126"/>
        <v>0</v>
      </c>
      <c r="BA71" s="30">
        <f t="shared" si="126"/>
        <v>0</v>
      </c>
      <c r="BB71" s="30">
        <f t="shared" si="126"/>
        <v>0</v>
      </c>
      <c r="BC71" s="30">
        <f t="shared" si="126"/>
        <v>0</v>
      </c>
      <c r="BD71" s="30">
        <f t="shared" si="126"/>
        <v>0</v>
      </c>
      <c r="BE71" s="30">
        <f t="shared" si="126"/>
        <v>0</v>
      </c>
      <c r="BF71" s="30">
        <f t="shared" si="126"/>
        <v>0</v>
      </c>
      <c r="BG71" s="30">
        <f t="shared" si="126"/>
        <v>0</v>
      </c>
      <c r="BH71" s="30">
        <f t="shared" si="126"/>
        <v>0</v>
      </c>
      <c r="BI71" s="30">
        <f t="shared" si="126"/>
        <v>0</v>
      </c>
      <c r="BJ71" s="30">
        <f t="shared" si="126"/>
        <v>0</v>
      </c>
      <c r="BK71" s="30">
        <f t="shared" si="126"/>
        <v>0</v>
      </c>
      <c r="BL71" s="30">
        <f t="shared" si="126"/>
        <v>0</v>
      </c>
      <c r="BM71" s="30">
        <f t="shared" si="126"/>
        <v>0</v>
      </c>
      <c r="BN71" s="30">
        <f t="shared" si="126"/>
        <v>0</v>
      </c>
      <c r="BO71" s="30">
        <f t="shared" si="126"/>
        <v>0</v>
      </c>
      <c r="BP71" s="30">
        <f t="shared" si="126"/>
        <v>0</v>
      </c>
      <c r="BQ71" s="30">
        <f t="shared" si="125"/>
        <v>0</v>
      </c>
      <c r="BR71" s="30">
        <f t="shared" si="125"/>
        <v>0</v>
      </c>
      <c r="BS71" s="30">
        <f t="shared" si="125"/>
        <v>0</v>
      </c>
      <c r="BT71" s="30">
        <f t="shared" si="125"/>
        <v>0</v>
      </c>
      <c r="BU71" s="30">
        <f t="shared" si="125"/>
        <v>0</v>
      </c>
      <c r="BV71" s="30">
        <f t="shared" si="125"/>
        <v>0</v>
      </c>
      <c r="BW71" s="30">
        <f t="shared" si="125"/>
        <v>0</v>
      </c>
      <c r="BX71" s="30">
        <f t="shared" si="125"/>
        <v>0</v>
      </c>
      <c r="BY71" s="30">
        <f t="shared" si="125"/>
        <v>0</v>
      </c>
      <c r="BZ71" s="30">
        <f t="shared" si="125"/>
        <v>0</v>
      </c>
      <c r="CA71" s="30">
        <f t="shared" si="125"/>
        <v>0</v>
      </c>
      <c r="CB71" s="30">
        <f t="shared" si="125"/>
        <v>0</v>
      </c>
      <c r="CC71" s="30">
        <f t="shared" si="125"/>
        <v>0</v>
      </c>
      <c r="CD71" s="30">
        <f t="shared" si="125"/>
        <v>0</v>
      </c>
      <c r="CE71" s="30">
        <f t="shared" si="125"/>
        <v>0</v>
      </c>
      <c r="CF71" s="30">
        <f t="shared" si="125"/>
        <v>0</v>
      </c>
      <c r="CG71" s="30">
        <f t="shared" si="125"/>
        <v>0</v>
      </c>
      <c r="CH71" s="34">
        <f t="shared" si="125"/>
        <v>0</v>
      </c>
    </row>
    <row r="72" spans="1:88" ht="15.75" customHeight="1" x14ac:dyDescent="0.3">
      <c r="A72" s="551"/>
      <c r="B72" s="14" t="str">
        <f t="shared" si="117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12"/>
    </row>
    <row r="73" spans="1:88" ht="15.75" customHeight="1" x14ac:dyDescent="0.3">
      <c r="A73" s="551"/>
      <c r="B73" s="301" t="s">
        <v>149</v>
      </c>
      <c r="C73" s="30">
        <f>SUM(C59:C72)</f>
        <v>0</v>
      </c>
      <c r="D73" s="30">
        <f>SUM(D59:D72)</f>
        <v>0</v>
      </c>
      <c r="E73" s="30">
        <f t="shared" ref="E73:BP73" si="127">SUM(E59:E72)</f>
        <v>0</v>
      </c>
      <c r="F73" s="30">
        <f t="shared" si="127"/>
        <v>0</v>
      </c>
      <c r="G73" s="30">
        <f t="shared" si="127"/>
        <v>0</v>
      </c>
      <c r="H73" s="30">
        <f t="shared" si="127"/>
        <v>0</v>
      </c>
      <c r="I73" s="30">
        <f t="shared" si="127"/>
        <v>0</v>
      </c>
      <c r="J73" s="30">
        <f t="shared" si="127"/>
        <v>0</v>
      </c>
      <c r="K73" s="30">
        <f t="shared" si="127"/>
        <v>0</v>
      </c>
      <c r="L73" s="30">
        <f t="shared" si="127"/>
        <v>0</v>
      </c>
      <c r="M73" s="30">
        <f t="shared" si="127"/>
        <v>0</v>
      </c>
      <c r="N73" s="30">
        <f t="shared" si="127"/>
        <v>0</v>
      </c>
      <c r="O73" s="30">
        <f t="shared" si="127"/>
        <v>0</v>
      </c>
      <c r="P73" s="30">
        <f t="shared" si="127"/>
        <v>0</v>
      </c>
      <c r="Q73" s="30">
        <f t="shared" si="127"/>
        <v>0</v>
      </c>
      <c r="R73" s="30">
        <f t="shared" si="127"/>
        <v>0</v>
      </c>
      <c r="S73" s="30">
        <f t="shared" si="127"/>
        <v>0</v>
      </c>
      <c r="T73" s="30">
        <f t="shared" si="127"/>
        <v>0</v>
      </c>
      <c r="U73" s="30">
        <f t="shared" si="127"/>
        <v>0</v>
      </c>
      <c r="V73" s="30">
        <f t="shared" si="127"/>
        <v>0</v>
      </c>
      <c r="W73" s="30">
        <f t="shared" si="127"/>
        <v>0</v>
      </c>
      <c r="X73" s="30">
        <f t="shared" si="127"/>
        <v>0</v>
      </c>
      <c r="Y73" s="30">
        <f t="shared" si="127"/>
        <v>0</v>
      </c>
      <c r="Z73" s="30">
        <f t="shared" si="127"/>
        <v>0</v>
      </c>
      <c r="AA73" s="30">
        <f t="shared" si="127"/>
        <v>0</v>
      </c>
      <c r="AB73" s="30">
        <f t="shared" si="127"/>
        <v>0</v>
      </c>
      <c r="AC73" s="30">
        <f t="shared" si="127"/>
        <v>0</v>
      </c>
      <c r="AD73" s="30">
        <f t="shared" si="127"/>
        <v>0</v>
      </c>
      <c r="AE73" s="30">
        <f t="shared" si="127"/>
        <v>0</v>
      </c>
      <c r="AF73" s="30">
        <f t="shared" si="127"/>
        <v>0</v>
      </c>
      <c r="AG73" s="30">
        <f t="shared" si="127"/>
        <v>0</v>
      </c>
      <c r="AH73" s="30">
        <f t="shared" si="127"/>
        <v>0</v>
      </c>
      <c r="AI73" s="30">
        <f t="shared" si="127"/>
        <v>0</v>
      </c>
      <c r="AJ73" s="30">
        <f t="shared" si="127"/>
        <v>0</v>
      </c>
      <c r="AK73" s="30">
        <f t="shared" si="127"/>
        <v>0</v>
      </c>
      <c r="AL73" s="30">
        <f t="shared" si="127"/>
        <v>0</v>
      </c>
      <c r="AM73" s="30">
        <f t="shared" si="127"/>
        <v>0</v>
      </c>
      <c r="AN73" s="30">
        <f t="shared" si="127"/>
        <v>0</v>
      </c>
      <c r="AO73" s="30">
        <f t="shared" si="127"/>
        <v>0</v>
      </c>
      <c r="AP73" s="30">
        <f t="shared" si="127"/>
        <v>0</v>
      </c>
      <c r="AQ73" s="30">
        <f t="shared" si="127"/>
        <v>0</v>
      </c>
      <c r="AR73" s="30">
        <f t="shared" si="127"/>
        <v>0</v>
      </c>
      <c r="AS73" s="30">
        <f t="shared" si="127"/>
        <v>0</v>
      </c>
      <c r="AT73" s="30">
        <f t="shared" si="127"/>
        <v>0</v>
      </c>
      <c r="AU73" s="30">
        <f t="shared" si="127"/>
        <v>0</v>
      </c>
      <c r="AV73" s="30">
        <f t="shared" si="127"/>
        <v>0</v>
      </c>
      <c r="AW73" s="30">
        <f t="shared" si="127"/>
        <v>0</v>
      </c>
      <c r="AX73" s="30">
        <f t="shared" si="127"/>
        <v>0</v>
      </c>
      <c r="AY73" s="30">
        <f t="shared" si="127"/>
        <v>0</v>
      </c>
      <c r="AZ73" s="30">
        <f t="shared" si="127"/>
        <v>0</v>
      </c>
      <c r="BA73" s="30">
        <f t="shared" si="127"/>
        <v>0</v>
      </c>
      <c r="BB73" s="30">
        <f t="shared" si="127"/>
        <v>0</v>
      </c>
      <c r="BC73" s="30">
        <f t="shared" si="127"/>
        <v>0</v>
      </c>
      <c r="BD73" s="30">
        <f t="shared" si="127"/>
        <v>0</v>
      </c>
      <c r="BE73" s="30">
        <f t="shared" si="127"/>
        <v>0</v>
      </c>
      <c r="BF73" s="30">
        <f t="shared" si="127"/>
        <v>0</v>
      </c>
      <c r="BG73" s="30">
        <f t="shared" si="127"/>
        <v>0</v>
      </c>
      <c r="BH73" s="30">
        <f t="shared" si="127"/>
        <v>0</v>
      </c>
      <c r="BI73" s="30">
        <f t="shared" si="127"/>
        <v>0</v>
      </c>
      <c r="BJ73" s="30">
        <f t="shared" si="127"/>
        <v>0</v>
      </c>
      <c r="BK73" s="30">
        <f t="shared" si="127"/>
        <v>0</v>
      </c>
      <c r="BL73" s="30">
        <f t="shared" si="127"/>
        <v>0</v>
      </c>
      <c r="BM73" s="30">
        <f t="shared" si="127"/>
        <v>0</v>
      </c>
      <c r="BN73" s="30">
        <f t="shared" si="127"/>
        <v>0</v>
      </c>
      <c r="BO73" s="30">
        <f t="shared" si="127"/>
        <v>0</v>
      </c>
      <c r="BP73" s="30">
        <f t="shared" si="127"/>
        <v>0</v>
      </c>
      <c r="BQ73" s="30">
        <f t="shared" ref="BQ73:CH73" si="128">SUM(BQ59:BQ72)</f>
        <v>0</v>
      </c>
      <c r="BR73" s="30">
        <f t="shared" si="128"/>
        <v>0</v>
      </c>
      <c r="BS73" s="30">
        <f t="shared" si="128"/>
        <v>0</v>
      </c>
      <c r="BT73" s="30">
        <f t="shared" si="128"/>
        <v>0</v>
      </c>
      <c r="BU73" s="30">
        <f t="shared" si="128"/>
        <v>0</v>
      </c>
      <c r="BV73" s="30">
        <f t="shared" si="128"/>
        <v>0</v>
      </c>
      <c r="BW73" s="30">
        <f t="shared" si="128"/>
        <v>0</v>
      </c>
      <c r="BX73" s="30">
        <f t="shared" si="128"/>
        <v>0</v>
      </c>
      <c r="BY73" s="30">
        <f t="shared" si="128"/>
        <v>0</v>
      </c>
      <c r="BZ73" s="30">
        <f t="shared" si="128"/>
        <v>0</v>
      </c>
      <c r="CA73" s="30">
        <f t="shared" si="128"/>
        <v>0</v>
      </c>
      <c r="CB73" s="30">
        <f t="shared" si="128"/>
        <v>0</v>
      </c>
      <c r="CC73" s="30">
        <f t="shared" si="128"/>
        <v>0</v>
      </c>
      <c r="CD73" s="30">
        <f t="shared" si="128"/>
        <v>0</v>
      </c>
      <c r="CE73" s="30">
        <f t="shared" si="128"/>
        <v>0</v>
      </c>
      <c r="CF73" s="30">
        <f t="shared" si="128"/>
        <v>0</v>
      </c>
      <c r="CG73" s="30">
        <f t="shared" si="128"/>
        <v>0</v>
      </c>
      <c r="CH73" s="34">
        <f t="shared" si="128"/>
        <v>0</v>
      </c>
    </row>
    <row r="74" spans="1:88" ht="16.5" customHeight="1" thickBot="1" x14ac:dyDescent="0.35">
      <c r="A74" s="552"/>
      <c r="B74" s="162" t="s">
        <v>150</v>
      </c>
      <c r="C74" s="31">
        <f>C73</f>
        <v>0</v>
      </c>
      <c r="D74" s="31">
        <f>C74+D73</f>
        <v>0</v>
      </c>
      <c r="E74" s="31">
        <f t="shared" ref="E74:BP74" si="129">D74+E73</f>
        <v>0</v>
      </c>
      <c r="F74" s="31">
        <f t="shared" si="129"/>
        <v>0</v>
      </c>
      <c r="G74" s="31">
        <f t="shared" si="129"/>
        <v>0</v>
      </c>
      <c r="H74" s="31">
        <f t="shared" si="129"/>
        <v>0</v>
      </c>
      <c r="I74" s="31">
        <f t="shared" si="129"/>
        <v>0</v>
      </c>
      <c r="J74" s="31">
        <f t="shared" si="129"/>
        <v>0</v>
      </c>
      <c r="K74" s="31">
        <f t="shared" si="129"/>
        <v>0</v>
      </c>
      <c r="L74" s="31">
        <f t="shared" si="129"/>
        <v>0</v>
      </c>
      <c r="M74" s="31">
        <f t="shared" si="129"/>
        <v>0</v>
      </c>
      <c r="N74" s="31">
        <f t="shared" si="129"/>
        <v>0</v>
      </c>
      <c r="O74" s="31">
        <f t="shared" si="129"/>
        <v>0</v>
      </c>
      <c r="P74" s="31">
        <f t="shared" si="129"/>
        <v>0</v>
      </c>
      <c r="Q74" s="31">
        <f t="shared" si="129"/>
        <v>0</v>
      </c>
      <c r="R74" s="31">
        <f t="shared" si="129"/>
        <v>0</v>
      </c>
      <c r="S74" s="31">
        <f t="shared" si="129"/>
        <v>0</v>
      </c>
      <c r="T74" s="31">
        <f t="shared" si="129"/>
        <v>0</v>
      </c>
      <c r="U74" s="31">
        <f t="shared" si="129"/>
        <v>0</v>
      </c>
      <c r="V74" s="31">
        <f t="shared" si="129"/>
        <v>0</v>
      </c>
      <c r="W74" s="31">
        <f t="shared" si="129"/>
        <v>0</v>
      </c>
      <c r="X74" s="31">
        <f t="shared" si="129"/>
        <v>0</v>
      </c>
      <c r="Y74" s="31">
        <f t="shared" si="129"/>
        <v>0</v>
      </c>
      <c r="Z74" s="31">
        <f t="shared" si="129"/>
        <v>0</v>
      </c>
      <c r="AA74" s="31">
        <f t="shared" si="129"/>
        <v>0</v>
      </c>
      <c r="AB74" s="31">
        <f t="shared" si="129"/>
        <v>0</v>
      </c>
      <c r="AC74" s="31">
        <f t="shared" si="129"/>
        <v>0</v>
      </c>
      <c r="AD74" s="31">
        <f t="shared" si="129"/>
        <v>0</v>
      </c>
      <c r="AE74" s="31">
        <f t="shared" si="129"/>
        <v>0</v>
      </c>
      <c r="AF74" s="31">
        <f t="shared" si="129"/>
        <v>0</v>
      </c>
      <c r="AG74" s="31">
        <f t="shared" si="129"/>
        <v>0</v>
      </c>
      <c r="AH74" s="31">
        <f t="shared" si="129"/>
        <v>0</v>
      </c>
      <c r="AI74" s="31">
        <f t="shared" si="129"/>
        <v>0</v>
      </c>
      <c r="AJ74" s="31">
        <f t="shared" si="129"/>
        <v>0</v>
      </c>
      <c r="AK74" s="31">
        <f t="shared" si="129"/>
        <v>0</v>
      </c>
      <c r="AL74" s="31">
        <f t="shared" si="129"/>
        <v>0</v>
      </c>
      <c r="AM74" s="31">
        <f t="shared" si="129"/>
        <v>0</v>
      </c>
      <c r="AN74" s="31">
        <f t="shared" si="129"/>
        <v>0</v>
      </c>
      <c r="AO74" s="31">
        <f t="shared" si="129"/>
        <v>0</v>
      </c>
      <c r="AP74" s="31">
        <f t="shared" si="129"/>
        <v>0</v>
      </c>
      <c r="AQ74" s="31">
        <f t="shared" si="129"/>
        <v>0</v>
      </c>
      <c r="AR74" s="31">
        <f t="shared" si="129"/>
        <v>0</v>
      </c>
      <c r="AS74" s="31">
        <f t="shared" si="129"/>
        <v>0</v>
      </c>
      <c r="AT74" s="31">
        <f t="shared" si="129"/>
        <v>0</v>
      </c>
      <c r="AU74" s="31">
        <f t="shared" si="129"/>
        <v>0</v>
      </c>
      <c r="AV74" s="31">
        <f t="shared" si="129"/>
        <v>0</v>
      </c>
      <c r="AW74" s="31">
        <f t="shared" si="129"/>
        <v>0</v>
      </c>
      <c r="AX74" s="31">
        <f t="shared" si="129"/>
        <v>0</v>
      </c>
      <c r="AY74" s="31">
        <f t="shared" si="129"/>
        <v>0</v>
      </c>
      <c r="AZ74" s="31">
        <f t="shared" si="129"/>
        <v>0</v>
      </c>
      <c r="BA74" s="31">
        <f t="shared" si="129"/>
        <v>0</v>
      </c>
      <c r="BB74" s="31">
        <f t="shared" si="129"/>
        <v>0</v>
      </c>
      <c r="BC74" s="31">
        <f t="shared" si="129"/>
        <v>0</v>
      </c>
      <c r="BD74" s="31">
        <f t="shared" si="129"/>
        <v>0</v>
      </c>
      <c r="BE74" s="31">
        <f t="shared" si="129"/>
        <v>0</v>
      </c>
      <c r="BF74" s="31">
        <f t="shared" si="129"/>
        <v>0</v>
      </c>
      <c r="BG74" s="31">
        <f t="shared" si="129"/>
        <v>0</v>
      </c>
      <c r="BH74" s="31">
        <f t="shared" si="129"/>
        <v>0</v>
      </c>
      <c r="BI74" s="31">
        <f t="shared" si="129"/>
        <v>0</v>
      </c>
      <c r="BJ74" s="31">
        <f t="shared" si="129"/>
        <v>0</v>
      </c>
      <c r="BK74" s="31">
        <f t="shared" si="129"/>
        <v>0</v>
      </c>
      <c r="BL74" s="31">
        <f t="shared" si="129"/>
        <v>0</v>
      </c>
      <c r="BM74" s="31">
        <f t="shared" si="129"/>
        <v>0</v>
      </c>
      <c r="BN74" s="31">
        <f t="shared" si="129"/>
        <v>0</v>
      </c>
      <c r="BO74" s="31">
        <f t="shared" si="129"/>
        <v>0</v>
      </c>
      <c r="BP74" s="31">
        <f t="shared" si="129"/>
        <v>0</v>
      </c>
      <c r="BQ74" s="31">
        <f t="shared" ref="BQ74:CH74" si="130">BP74+BQ73</f>
        <v>0</v>
      </c>
      <c r="BR74" s="31">
        <f t="shared" si="130"/>
        <v>0</v>
      </c>
      <c r="BS74" s="31">
        <f t="shared" si="130"/>
        <v>0</v>
      </c>
      <c r="BT74" s="31">
        <f t="shared" si="130"/>
        <v>0</v>
      </c>
      <c r="BU74" s="31">
        <f t="shared" si="130"/>
        <v>0</v>
      </c>
      <c r="BV74" s="31">
        <f t="shared" si="130"/>
        <v>0</v>
      </c>
      <c r="BW74" s="31">
        <f t="shared" si="130"/>
        <v>0</v>
      </c>
      <c r="BX74" s="31">
        <f t="shared" si="130"/>
        <v>0</v>
      </c>
      <c r="BY74" s="31">
        <f t="shared" si="130"/>
        <v>0</v>
      </c>
      <c r="BZ74" s="31">
        <f t="shared" si="130"/>
        <v>0</v>
      </c>
      <c r="CA74" s="31">
        <f t="shared" si="130"/>
        <v>0</v>
      </c>
      <c r="CB74" s="31">
        <f t="shared" si="130"/>
        <v>0</v>
      </c>
      <c r="CC74" s="31">
        <f t="shared" si="130"/>
        <v>0</v>
      </c>
      <c r="CD74" s="31">
        <f t="shared" si="130"/>
        <v>0</v>
      </c>
      <c r="CE74" s="31">
        <f t="shared" si="130"/>
        <v>0</v>
      </c>
      <c r="CF74" s="31">
        <f t="shared" si="130"/>
        <v>0</v>
      </c>
      <c r="CG74" s="31">
        <f t="shared" si="130"/>
        <v>0</v>
      </c>
      <c r="CH74" s="35">
        <f t="shared" si="130"/>
        <v>0</v>
      </c>
    </row>
    <row r="75" spans="1:88" x14ac:dyDescent="0.3">
      <c r="A75" s="8"/>
      <c r="B75" s="41"/>
      <c r="C75" s="38"/>
      <c r="D75" s="43"/>
      <c r="E75" s="38"/>
      <c r="F75" s="43"/>
      <c r="G75" s="38"/>
      <c r="H75" s="43"/>
      <c r="I75" s="38"/>
      <c r="J75" s="43"/>
      <c r="K75" s="38"/>
      <c r="L75" s="43"/>
      <c r="M75" s="38"/>
      <c r="N75" s="43"/>
      <c r="O75" s="38"/>
      <c r="P75" s="43"/>
      <c r="Q75" s="38"/>
      <c r="R75" s="43"/>
      <c r="S75" s="38"/>
      <c r="T75" s="43"/>
      <c r="U75" s="38"/>
      <c r="V75" s="43"/>
      <c r="W75" s="38"/>
      <c r="X75" s="43"/>
      <c r="Y75" s="38"/>
      <c r="Z75" s="43"/>
      <c r="AA75" s="38"/>
      <c r="AB75" s="43"/>
      <c r="AC75" s="38"/>
      <c r="AD75" s="43"/>
      <c r="AE75" s="38"/>
      <c r="AF75" s="43"/>
      <c r="AG75" s="38"/>
      <c r="AH75" s="43"/>
      <c r="AI75" s="38"/>
      <c r="AJ75" s="43"/>
      <c r="AK75" s="38"/>
      <c r="AL75" s="43"/>
      <c r="AM75" s="38"/>
      <c r="AN75" s="43"/>
      <c r="AO75" s="38"/>
      <c r="AP75" s="43"/>
      <c r="AQ75" s="38"/>
      <c r="AR75" s="43"/>
      <c r="AS75" s="38"/>
      <c r="AT75" s="43"/>
      <c r="AU75" s="38"/>
      <c r="AV75" s="43"/>
      <c r="AW75" s="38"/>
      <c r="AX75" s="43"/>
      <c r="AY75" s="38"/>
      <c r="AZ75" s="43"/>
      <c r="BA75" s="38"/>
      <c r="BB75" s="43"/>
      <c r="BC75" s="38"/>
      <c r="BD75" s="43"/>
      <c r="BE75" s="38"/>
      <c r="BF75" s="43"/>
      <c r="BG75" s="38"/>
      <c r="BH75" s="43"/>
      <c r="BI75" s="38"/>
      <c r="BJ75" s="43"/>
      <c r="BK75" s="38"/>
      <c r="BL75" s="43"/>
      <c r="BM75" s="38"/>
      <c r="BN75" s="43"/>
      <c r="BO75" s="38"/>
      <c r="BP75" s="43"/>
      <c r="BQ75" s="38"/>
      <c r="BR75" s="43"/>
      <c r="BS75" s="38"/>
      <c r="BT75" s="43"/>
      <c r="BU75" s="38"/>
      <c r="BV75" s="43"/>
      <c r="BW75" s="38"/>
      <c r="BX75" s="43"/>
      <c r="BY75" s="38"/>
      <c r="BZ75" s="43"/>
      <c r="CA75" s="38"/>
      <c r="CB75" s="43"/>
      <c r="CC75" s="38"/>
      <c r="CD75" s="43"/>
      <c r="CE75" s="38"/>
      <c r="CF75" s="43"/>
      <c r="CG75" s="38"/>
      <c r="CH75" s="43"/>
    </row>
    <row r="76" spans="1:88" ht="15" thickBot="1" x14ac:dyDescent="0.35">
      <c r="B76" s="1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241"/>
    </row>
    <row r="77" spans="1:88" ht="15.6" x14ac:dyDescent="0.3">
      <c r="A77" s="593" t="s">
        <v>134</v>
      </c>
      <c r="B77" s="18" t="s">
        <v>134</v>
      </c>
      <c r="C77" s="292">
        <f t="shared" ref="C77:AH77" si="131">C58</f>
        <v>43831</v>
      </c>
      <c r="D77" s="292">
        <f t="shared" si="131"/>
        <v>43862</v>
      </c>
      <c r="E77" s="292">
        <f t="shared" si="131"/>
        <v>43891</v>
      </c>
      <c r="F77" s="292">
        <f t="shared" si="131"/>
        <v>43922</v>
      </c>
      <c r="G77" s="292">
        <f t="shared" si="131"/>
        <v>43952</v>
      </c>
      <c r="H77" s="292">
        <f t="shared" si="131"/>
        <v>43983</v>
      </c>
      <c r="I77" s="292">
        <f t="shared" si="131"/>
        <v>44013</v>
      </c>
      <c r="J77" s="292">
        <f t="shared" si="131"/>
        <v>44044</v>
      </c>
      <c r="K77" s="292">
        <f t="shared" si="131"/>
        <v>44075</v>
      </c>
      <c r="L77" s="292">
        <f t="shared" si="131"/>
        <v>44105</v>
      </c>
      <c r="M77" s="292">
        <f t="shared" si="131"/>
        <v>44136</v>
      </c>
      <c r="N77" s="292">
        <f t="shared" si="131"/>
        <v>44166</v>
      </c>
      <c r="O77" s="292">
        <f t="shared" si="131"/>
        <v>44197</v>
      </c>
      <c r="P77" s="292">
        <f t="shared" si="131"/>
        <v>44228</v>
      </c>
      <c r="Q77" s="292">
        <f t="shared" si="131"/>
        <v>44256</v>
      </c>
      <c r="R77" s="292">
        <f t="shared" si="131"/>
        <v>44287</v>
      </c>
      <c r="S77" s="292">
        <f t="shared" si="131"/>
        <v>44317</v>
      </c>
      <c r="T77" s="292">
        <f t="shared" si="131"/>
        <v>44348</v>
      </c>
      <c r="U77" s="292">
        <f t="shared" si="131"/>
        <v>44378</v>
      </c>
      <c r="V77" s="292">
        <f t="shared" si="131"/>
        <v>44409</v>
      </c>
      <c r="W77" s="292">
        <f t="shared" si="131"/>
        <v>44440</v>
      </c>
      <c r="X77" s="292">
        <f t="shared" si="131"/>
        <v>44470</v>
      </c>
      <c r="Y77" s="292">
        <f t="shared" si="131"/>
        <v>44501</v>
      </c>
      <c r="Z77" s="292">
        <f t="shared" si="131"/>
        <v>44531</v>
      </c>
      <c r="AA77" s="292">
        <f t="shared" si="131"/>
        <v>44562</v>
      </c>
      <c r="AB77" s="292">
        <f t="shared" si="131"/>
        <v>44593</v>
      </c>
      <c r="AC77" s="292">
        <f t="shared" si="131"/>
        <v>44621</v>
      </c>
      <c r="AD77" s="292">
        <f t="shared" si="131"/>
        <v>44652</v>
      </c>
      <c r="AE77" s="292">
        <f t="shared" si="131"/>
        <v>44682</v>
      </c>
      <c r="AF77" s="292">
        <f t="shared" si="131"/>
        <v>44713</v>
      </c>
      <c r="AG77" s="292">
        <f t="shared" si="131"/>
        <v>44743</v>
      </c>
      <c r="AH77" s="292">
        <f t="shared" si="131"/>
        <v>44774</v>
      </c>
      <c r="AI77" s="292">
        <f t="shared" ref="AI77:BN77" si="132">AI58</f>
        <v>44805</v>
      </c>
      <c r="AJ77" s="292">
        <f t="shared" si="132"/>
        <v>44835</v>
      </c>
      <c r="AK77" s="292">
        <f t="shared" si="132"/>
        <v>44866</v>
      </c>
      <c r="AL77" s="292">
        <f t="shared" si="132"/>
        <v>44896</v>
      </c>
      <c r="AM77" s="292">
        <f t="shared" si="132"/>
        <v>44927</v>
      </c>
      <c r="AN77" s="292">
        <f t="shared" si="132"/>
        <v>44958</v>
      </c>
      <c r="AO77" s="292">
        <f t="shared" si="132"/>
        <v>44986</v>
      </c>
      <c r="AP77" s="292">
        <f t="shared" si="132"/>
        <v>45017</v>
      </c>
      <c r="AQ77" s="292">
        <f t="shared" si="132"/>
        <v>45047</v>
      </c>
      <c r="AR77" s="292">
        <f t="shared" si="132"/>
        <v>45078</v>
      </c>
      <c r="AS77" s="292">
        <f t="shared" si="132"/>
        <v>45108</v>
      </c>
      <c r="AT77" s="292">
        <f t="shared" si="132"/>
        <v>45139</v>
      </c>
      <c r="AU77" s="292">
        <f t="shared" si="132"/>
        <v>45170</v>
      </c>
      <c r="AV77" s="292">
        <f t="shared" si="132"/>
        <v>45200</v>
      </c>
      <c r="AW77" s="292">
        <f t="shared" si="132"/>
        <v>45231</v>
      </c>
      <c r="AX77" s="292">
        <f t="shared" si="132"/>
        <v>45261</v>
      </c>
      <c r="AY77" s="292">
        <f t="shared" si="132"/>
        <v>45292</v>
      </c>
      <c r="AZ77" s="292">
        <f t="shared" si="132"/>
        <v>45323</v>
      </c>
      <c r="BA77" s="292">
        <f t="shared" si="132"/>
        <v>45352</v>
      </c>
      <c r="BB77" s="292">
        <f t="shared" si="132"/>
        <v>45383</v>
      </c>
      <c r="BC77" s="292">
        <f t="shared" si="132"/>
        <v>45413</v>
      </c>
      <c r="BD77" s="292">
        <f t="shared" si="132"/>
        <v>45444</v>
      </c>
      <c r="BE77" s="292">
        <f t="shared" si="132"/>
        <v>45474</v>
      </c>
      <c r="BF77" s="292">
        <f t="shared" si="132"/>
        <v>45505</v>
      </c>
      <c r="BG77" s="292">
        <f t="shared" si="132"/>
        <v>45536</v>
      </c>
      <c r="BH77" s="292">
        <f t="shared" si="132"/>
        <v>45566</v>
      </c>
      <c r="BI77" s="292">
        <f t="shared" si="132"/>
        <v>45597</v>
      </c>
      <c r="BJ77" s="292">
        <f t="shared" si="132"/>
        <v>45627</v>
      </c>
      <c r="BK77" s="292">
        <f t="shared" si="132"/>
        <v>45658</v>
      </c>
      <c r="BL77" s="292">
        <f t="shared" si="132"/>
        <v>45689</v>
      </c>
      <c r="BM77" s="292">
        <f t="shared" si="132"/>
        <v>45717</v>
      </c>
      <c r="BN77" s="292">
        <f t="shared" si="132"/>
        <v>45748</v>
      </c>
      <c r="BO77" s="292">
        <f t="shared" ref="BO77:CH77" si="133">BO58</f>
        <v>45778</v>
      </c>
      <c r="BP77" s="292">
        <f t="shared" si="133"/>
        <v>45809</v>
      </c>
      <c r="BQ77" s="292">
        <f t="shared" si="133"/>
        <v>45839</v>
      </c>
      <c r="BR77" s="292">
        <f t="shared" si="133"/>
        <v>45870</v>
      </c>
      <c r="BS77" s="292">
        <f t="shared" si="133"/>
        <v>45901</v>
      </c>
      <c r="BT77" s="292">
        <f t="shared" si="133"/>
        <v>45931</v>
      </c>
      <c r="BU77" s="292">
        <f t="shared" si="133"/>
        <v>45962</v>
      </c>
      <c r="BV77" s="292">
        <f t="shared" si="133"/>
        <v>45992</v>
      </c>
      <c r="BW77" s="292">
        <f t="shared" si="133"/>
        <v>46023</v>
      </c>
      <c r="BX77" s="292">
        <f t="shared" si="133"/>
        <v>46054</v>
      </c>
      <c r="BY77" s="292">
        <f t="shared" si="133"/>
        <v>46082</v>
      </c>
      <c r="BZ77" s="292">
        <f t="shared" si="133"/>
        <v>46113</v>
      </c>
      <c r="CA77" s="292">
        <f t="shared" si="133"/>
        <v>46143</v>
      </c>
      <c r="CB77" s="292">
        <f t="shared" si="133"/>
        <v>46174</v>
      </c>
      <c r="CC77" s="292">
        <f t="shared" si="133"/>
        <v>46204</v>
      </c>
      <c r="CD77" s="292">
        <f t="shared" si="133"/>
        <v>46235</v>
      </c>
      <c r="CE77" s="292">
        <f t="shared" si="133"/>
        <v>46266</v>
      </c>
      <c r="CF77" s="292">
        <f t="shared" si="133"/>
        <v>46296</v>
      </c>
      <c r="CG77" s="292">
        <f t="shared" si="133"/>
        <v>46327</v>
      </c>
      <c r="CH77" s="293">
        <f t="shared" si="133"/>
        <v>46357</v>
      </c>
      <c r="CJ77" s="243" t="s">
        <v>36</v>
      </c>
    </row>
    <row r="78" spans="1:88" ht="15.75" customHeight="1" x14ac:dyDescent="0.3">
      <c r="A78" s="594"/>
      <c r="B78" s="14" t="str">
        <f>B59</f>
        <v>Air Comp</v>
      </c>
      <c r="C78" s="393">
        <f>'2M - SGS'!C78</f>
        <v>8.5109000000000004E-2</v>
      </c>
      <c r="D78" s="393">
        <f>'2M - SGS'!D78</f>
        <v>7.7715000000000006E-2</v>
      </c>
      <c r="E78" s="393">
        <f>'2M - SGS'!E78</f>
        <v>8.6136000000000004E-2</v>
      </c>
      <c r="F78" s="393">
        <f>'2M - SGS'!F78</f>
        <v>7.9796000000000006E-2</v>
      </c>
      <c r="G78" s="393">
        <f>'2M - SGS'!G78</f>
        <v>8.5334999999999994E-2</v>
      </c>
      <c r="H78" s="393">
        <f>'2M - SGS'!H78</f>
        <v>8.1994999999999998E-2</v>
      </c>
      <c r="I78" s="393">
        <f>'2M - SGS'!I78</f>
        <v>8.4098999999999993E-2</v>
      </c>
      <c r="J78" s="393">
        <f>'2M - SGS'!J78</f>
        <v>8.4198999999999996E-2</v>
      </c>
      <c r="K78" s="393">
        <f>'2M - SGS'!K78</f>
        <v>8.2512000000000002E-2</v>
      </c>
      <c r="L78" s="393">
        <f>'2M - SGS'!L78</f>
        <v>8.5277000000000006E-2</v>
      </c>
      <c r="M78" s="393">
        <f>'2M - SGS'!M78</f>
        <v>8.2588999999999996E-2</v>
      </c>
      <c r="N78" s="393">
        <f>'2M - SGS'!N78</f>
        <v>8.5237999999999994E-2</v>
      </c>
      <c r="O78" s="393">
        <f>'2M - SGS'!O78</f>
        <v>8.5109000000000004E-2</v>
      </c>
      <c r="P78" s="393">
        <f>'2M - SGS'!P78</f>
        <v>7.7715000000000006E-2</v>
      </c>
      <c r="Q78" s="393">
        <f>'2M - SGS'!Q78</f>
        <v>8.6136000000000004E-2</v>
      </c>
      <c r="R78" s="393">
        <f>'2M - SGS'!R78</f>
        <v>7.9796000000000006E-2</v>
      </c>
      <c r="S78" s="393">
        <f>'2M - SGS'!S78</f>
        <v>8.5334999999999994E-2</v>
      </c>
      <c r="T78" s="393">
        <f>'2M - SGS'!T78</f>
        <v>8.1994999999999998E-2</v>
      </c>
      <c r="U78" s="393">
        <f>'2M - SGS'!U78</f>
        <v>8.4098999999999993E-2</v>
      </c>
      <c r="V78" s="393">
        <f>'2M - SGS'!V78</f>
        <v>8.4198999999999996E-2</v>
      </c>
      <c r="W78" s="393">
        <f>'2M - SGS'!W78</f>
        <v>8.2512000000000002E-2</v>
      </c>
      <c r="X78" s="393">
        <f>'2M - SGS'!X78</f>
        <v>8.5277000000000006E-2</v>
      </c>
      <c r="Y78" s="393">
        <f>'2M - SGS'!Y78</f>
        <v>8.2588999999999996E-2</v>
      </c>
      <c r="Z78" s="393">
        <f>'2M - SGS'!Z78</f>
        <v>8.5237999999999994E-2</v>
      </c>
      <c r="AA78" s="393">
        <f>'2M - SGS'!AA78</f>
        <v>8.5109000000000004E-2</v>
      </c>
      <c r="AB78" s="393">
        <f>'2M - SGS'!AB78</f>
        <v>7.7715000000000006E-2</v>
      </c>
      <c r="AC78" s="393">
        <f>'2M - SGS'!AC78</f>
        <v>8.6136000000000004E-2</v>
      </c>
      <c r="AD78" s="393">
        <f>'2M - SGS'!AD78</f>
        <v>7.9796000000000006E-2</v>
      </c>
      <c r="AE78" s="393">
        <f>'2M - SGS'!AE78</f>
        <v>8.5334999999999994E-2</v>
      </c>
      <c r="AF78" s="393">
        <f>'2M - SGS'!AF78</f>
        <v>8.1994999999999998E-2</v>
      </c>
      <c r="AG78" s="393">
        <f>'2M - SGS'!AG78</f>
        <v>8.4098999999999993E-2</v>
      </c>
      <c r="AH78" s="393">
        <f>'2M - SGS'!AH78</f>
        <v>8.4198999999999996E-2</v>
      </c>
      <c r="AI78" s="393">
        <f>'2M - SGS'!AI78</f>
        <v>8.2512000000000002E-2</v>
      </c>
      <c r="AJ78" s="393">
        <f>'2M - SGS'!AJ78</f>
        <v>8.5277000000000006E-2</v>
      </c>
      <c r="AK78" s="393">
        <f>'2M - SGS'!AK78</f>
        <v>8.2588999999999996E-2</v>
      </c>
      <c r="AL78" s="393">
        <f>'2M - SGS'!AL78</f>
        <v>8.5237999999999994E-2</v>
      </c>
      <c r="AM78" s="393">
        <f>'2M - SGS'!AM78</f>
        <v>8.5109000000000004E-2</v>
      </c>
      <c r="AN78" s="393">
        <f>'2M - SGS'!AN78</f>
        <v>7.7715000000000006E-2</v>
      </c>
      <c r="AO78" s="393">
        <f>'2M - SGS'!AO78</f>
        <v>8.6136000000000004E-2</v>
      </c>
      <c r="AP78" s="393">
        <f>'2M - SGS'!AP78</f>
        <v>7.9796000000000006E-2</v>
      </c>
      <c r="AQ78" s="393">
        <f>'2M - SGS'!AQ78</f>
        <v>8.5334999999999994E-2</v>
      </c>
      <c r="AR78" s="393">
        <f>'2M - SGS'!AR78</f>
        <v>8.1994999999999998E-2</v>
      </c>
      <c r="AS78" s="393">
        <f>'2M - SGS'!AS78</f>
        <v>8.4098999999999993E-2</v>
      </c>
      <c r="AT78" s="393">
        <f>'2M - SGS'!AT78</f>
        <v>8.4198999999999996E-2</v>
      </c>
      <c r="AU78" s="393">
        <f>'2M - SGS'!AU78</f>
        <v>8.2512000000000002E-2</v>
      </c>
      <c r="AV78" s="393">
        <f>'2M - SGS'!AV78</f>
        <v>8.5277000000000006E-2</v>
      </c>
      <c r="AW78" s="393">
        <f>'2M - SGS'!AW78</f>
        <v>8.2588999999999996E-2</v>
      </c>
      <c r="AX78" s="393">
        <f>'2M - SGS'!AX78</f>
        <v>8.5237999999999994E-2</v>
      </c>
      <c r="AY78" s="393">
        <f>'2M - SGS'!AY78</f>
        <v>8.5109000000000004E-2</v>
      </c>
      <c r="AZ78" s="393">
        <f>'2M - SGS'!AZ78</f>
        <v>7.7715000000000006E-2</v>
      </c>
      <c r="BA78" s="393">
        <f>'2M - SGS'!BA78</f>
        <v>8.6136000000000004E-2</v>
      </c>
      <c r="BB78" s="393">
        <f>'2M - SGS'!BB78</f>
        <v>7.9796000000000006E-2</v>
      </c>
      <c r="BC78" s="393">
        <f>'2M - SGS'!BC78</f>
        <v>8.5334999999999994E-2</v>
      </c>
      <c r="BD78" s="393">
        <f>'2M - SGS'!BD78</f>
        <v>8.1994999999999998E-2</v>
      </c>
      <c r="BE78" s="393">
        <f>'2M - SGS'!BE78</f>
        <v>8.4098999999999993E-2</v>
      </c>
      <c r="BF78" s="393">
        <f>'2M - SGS'!BF78</f>
        <v>8.4198999999999996E-2</v>
      </c>
      <c r="BG78" s="393">
        <f>'2M - SGS'!BG78</f>
        <v>8.2512000000000002E-2</v>
      </c>
      <c r="BH78" s="393">
        <f>'2M - SGS'!BH78</f>
        <v>8.5277000000000006E-2</v>
      </c>
      <c r="BI78" s="393">
        <f>'2M - SGS'!BI78</f>
        <v>8.2588999999999996E-2</v>
      </c>
      <c r="BJ78" s="393">
        <f>'2M - SGS'!BJ78</f>
        <v>8.5237999999999994E-2</v>
      </c>
      <c r="BK78" s="393">
        <f>'2M - SGS'!BK78</f>
        <v>8.5109000000000004E-2</v>
      </c>
      <c r="BL78" s="393">
        <f>'2M - SGS'!BL78</f>
        <v>7.7715000000000006E-2</v>
      </c>
      <c r="BM78" s="393">
        <f>'2M - SGS'!BM78</f>
        <v>8.6136000000000004E-2</v>
      </c>
      <c r="BN78" s="393">
        <f>'2M - SGS'!BN78</f>
        <v>7.9796000000000006E-2</v>
      </c>
      <c r="BO78" s="393">
        <f>'2M - SGS'!BO78</f>
        <v>8.5334999999999994E-2</v>
      </c>
      <c r="BP78" s="393">
        <f>'2M - SGS'!BP78</f>
        <v>8.1994999999999998E-2</v>
      </c>
      <c r="BQ78" s="393">
        <f>'2M - SGS'!BQ78</f>
        <v>8.4098999999999993E-2</v>
      </c>
      <c r="BR78" s="393">
        <f>'2M - SGS'!BR78</f>
        <v>8.4198999999999996E-2</v>
      </c>
      <c r="BS78" s="393">
        <f>'2M - SGS'!BS78</f>
        <v>8.2512000000000002E-2</v>
      </c>
      <c r="BT78" s="393">
        <f>'2M - SGS'!BT78</f>
        <v>8.5277000000000006E-2</v>
      </c>
      <c r="BU78" s="393">
        <f>'2M - SGS'!BU78</f>
        <v>8.2588999999999996E-2</v>
      </c>
      <c r="BV78" s="393">
        <f>'2M - SGS'!BV78</f>
        <v>8.5237999999999994E-2</v>
      </c>
      <c r="BW78" s="393">
        <f>'2M - SGS'!BW78</f>
        <v>8.5109000000000004E-2</v>
      </c>
      <c r="BX78" s="393">
        <f>'2M - SGS'!BX78</f>
        <v>7.7715000000000006E-2</v>
      </c>
      <c r="BY78" s="393">
        <f>'2M - SGS'!BY78</f>
        <v>8.6136000000000004E-2</v>
      </c>
      <c r="BZ78" s="393">
        <f>'2M - SGS'!BZ78</f>
        <v>7.9796000000000006E-2</v>
      </c>
      <c r="CA78" s="393">
        <f>'2M - SGS'!CA78</f>
        <v>8.5334999999999994E-2</v>
      </c>
      <c r="CB78" s="393">
        <f>'2M - SGS'!CB78</f>
        <v>8.1994999999999998E-2</v>
      </c>
      <c r="CC78" s="393">
        <f>'2M - SGS'!CC78</f>
        <v>8.4098999999999993E-2</v>
      </c>
      <c r="CD78" s="393">
        <f>'2M - SGS'!CD78</f>
        <v>8.4198999999999996E-2</v>
      </c>
      <c r="CE78" s="393">
        <f>'2M - SGS'!CE78</f>
        <v>8.2512000000000002E-2</v>
      </c>
      <c r="CF78" s="393">
        <f>'2M - SGS'!CF78</f>
        <v>8.5277000000000006E-2</v>
      </c>
      <c r="CG78" s="393">
        <f>'2M - SGS'!CG78</f>
        <v>8.2588999999999996E-2</v>
      </c>
      <c r="CH78" s="394">
        <f>'2M - SGS'!CH78</f>
        <v>8.5237999999999994E-2</v>
      </c>
      <c r="CJ78" s="261">
        <f>SUM(C78:N78)</f>
        <v>1.0000000000000002</v>
      </c>
    </row>
    <row r="79" spans="1:88" ht="15.6" x14ac:dyDescent="0.3">
      <c r="A79" s="594"/>
      <c r="B79" s="14" t="str">
        <f t="shared" ref="B79:B90" si="134">B60</f>
        <v>Building Shell</v>
      </c>
      <c r="C79" s="393">
        <f>'2M - SGS'!C79</f>
        <v>0.107824</v>
      </c>
      <c r="D79" s="393">
        <f>'2M - SGS'!D79</f>
        <v>9.1051999999999994E-2</v>
      </c>
      <c r="E79" s="393">
        <f>'2M - SGS'!E79</f>
        <v>7.1135000000000004E-2</v>
      </c>
      <c r="F79" s="393">
        <f>'2M - SGS'!F79</f>
        <v>4.1179E-2</v>
      </c>
      <c r="G79" s="393">
        <f>'2M - SGS'!G79</f>
        <v>4.4423999999999998E-2</v>
      </c>
      <c r="H79" s="393">
        <f>'2M - SGS'!H79</f>
        <v>0.106128</v>
      </c>
      <c r="I79" s="393">
        <f>'2M - SGS'!I79</f>
        <v>0.14288100000000001</v>
      </c>
      <c r="J79" s="393">
        <f>'2M - SGS'!J79</f>
        <v>0.133494</v>
      </c>
      <c r="K79" s="393">
        <f>'2M - SGS'!K79</f>
        <v>5.781E-2</v>
      </c>
      <c r="L79" s="393">
        <f>'2M - SGS'!L79</f>
        <v>3.8018000000000003E-2</v>
      </c>
      <c r="M79" s="393">
        <f>'2M - SGS'!M79</f>
        <v>6.2103999999999999E-2</v>
      </c>
      <c r="N79" s="393">
        <f>'2M - SGS'!N79</f>
        <v>0.10395</v>
      </c>
      <c r="O79" s="393">
        <f>'2M - SGS'!O79</f>
        <v>0.107824</v>
      </c>
      <c r="P79" s="393">
        <f>'2M - SGS'!P79</f>
        <v>9.1051999999999994E-2</v>
      </c>
      <c r="Q79" s="393">
        <f>'2M - SGS'!Q79</f>
        <v>7.1135000000000004E-2</v>
      </c>
      <c r="R79" s="393">
        <f>'2M - SGS'!R79</f>
        <v>4.1179E-2</v>
      </c>
      <c r="S79" s="393">
        <f>'2M - SGS'!S79</f>
        <v>4.4423999999999998E-2</v>
      </c>
      <c r="T79" s="393">
        <f>'2M - SGS'!T79</f>
        <v>0.106128</v>
      </c>
      <c r="U79" s="393">
        <f>'2M - SGS'!U79</f>
        <v>0.14288100000000001</v>
      </c>
      <c r="V79" s="393">
        <f>'2M - SGS'!V79</f>
        <v>0.133494</v>
      </c>
      <c r="W79" s="393">
        <f>'2M - SGS'!W79</f>
        <v>5.781E-2</v>
      </c>
      <c r="X79" s="393">
        <f>'2M - SGS'!X79</f>
        <v>3.8018000000000003E-2</v>
      </c>
      <c r="Y79" s="393">
        <f>'2M - SGS'!Y79</f>
        <v>6.2103999999999999E-2</v>
      </c>
      <c r="Z79" s="393">
        <f>'2M - SGS'!Z79</f>
        <v>0.10395</v>
      </c>
      <c r="AA79" s="393">
        <f>'2M - SGS'!AA79</f>
        <v>0.107824</v>
      </c>
      <c r="AB79" s="393">
        <f>'2M - SGS'!AB79</f>
        <v>9.1051999999999994E-2</v>
      </c>
      <c r="AC79" s="393">
        <f>'2M - SGS'!AC79</f>
        <v>7.1135000000000004E-2</v>
      </c>
      <c r="AD79" s="393">
        <f>'2M - SGS'!AD79</f>
        <v>4.1179E-2</v>
      </c>
      <c r="AE79" s="393">
        <f>'2M - SGS'!AE79</f>
        <v>4.4423999999999998E-2</v>
      </c>
      <c r="AF79" s="393">
        <f>'2M - SGS'!AF79</f>
        <v>0.106128</v>
      </c>
      <c r="AG79" s="393">
        <f>'2M - SGS'!AG79</f>
        <v>0.14288100000000001</v>
      </c>
      <c r="AH79" s="393">
        <f>'2M - SGS'!AH79</f>
        <v>0.133494</v>
      </c>
      <c r="AI79" s="393">
        <f>'2M - SGS'!AI79</f>
        <v>5.781E-2</v>
      </c>
      <c r="AJ79" s="393">
        <f>'2M - SGS'!AJ79</f>
        <v>3.8018000000000003E-2</v>
      </c>
      <c r="AK79" s="393">
        <f>'2M - SGS'!AK79</f>
        <v>6.2103999999999999E-2</v>
      </c>
      <c r="AL79" s="393">
        <f>'2M - SGS'!AL79</f>
        <v>0.10395</v>
      </c>
      <c r="AM79" s="393">
        <f>'2M - SGS'!AM79</f>
        <v>0.107824</v>
      </c>
      <c r="AN79" s="393">
        <f>'2M - SGS'!AN79</f>
        <v>9.1051999999999994E-2</v>
      </c>
      <c r="AO79" s="393">
        <f>'2M - SGS'!AO79</f>
        <v>7.1135000000000004E-2</v>
      </c>
      <c r="AP79" s="393">
        <f>'2M - SGS'!AP79</f>
        <v>4.1179E-2</v>
      </c>
      <c r="AQ79" s="393">
        <f>'2M - SGS'!AQ79</f>
        <v>4.4423999999999998E-2</v>
      </c>
      <c r="AR79" s="393">
        <f>'2M - SGS'!AR79</f>
        <v>0.106128</v>
      </c>
      <c r="AS79" s="393">
        <f>'2M - SGS'!AS79</f>
        <v>0.14288100000000001</v>
      </c>
      <c r="AT79" s="393">
        <f>'2M - SGS'!AT79</f>
        <v>0.133494</v>
      </c>
      <c r="AU79" s="393">
        <f>'2M - SGS'!AU79</f>
        <v>5.781E-2</v>
      </c>
      <c r="AV79" s="393">
        <f>'2M - SGS'!AV79</f>
        <v>3.8018000000000003E-2</v>
      </c>
      <c r="AW79" s="393">
        <f>'2M - SGS'!AW79</f>
        <v>6.2103999999999999E-2</v>
      </c>
      <c r="AX79" s="393">
        <f>'2M - SGS'!AX79</f>
        <v>0.10395</v>
      </c>
      <c r="AY79" s="393">
        <f>'2M - SGS'!AY79</f>
        <v>0.107824</v>
      </c>
      <c r="AZ79" s="393">
        <f>'2M - SGS'!AZ79</f>
        <v>9.1051999999999994E-2</v>
      </c>
      <c r="BA79" s="393">
        <f>'2M - SGS'!BA79</f>
        <v>7.1135000000000004E-2</v>
      </c>
      <c r="BB79" s="393">
        <f>'2M - SGS'!BB79</f>
        <v>4.1179E-2</v>
      </c>
      <c r="BC79" s="393">
        <f>'2M - SGS'!BC79</f>
        <v>4.4423999999999998E-2</v>
      </c>
      <c r="BD79" s="393">
        <f>'2M - SGS'!BD79</f>
        <v>0.106128</v>
      </c>
      <c r="BE79" s="393">
        <f>'2M - SGS'!BE79</f>
        <v>0.14288100000000001</v>
      </c>
      <c r="BF79" s="393">
        <f>'2M - SGS'!BF79</f>
        <v>0.133494</v>
      </c>
      <c r="BG79" s="393">
        <f>'2M - SGS'!BG79</f>
        <v>5.781E-2</v>
      </c>
      <c r="BH79" s="393">
        <f>'2M - SGS'!BH79</f>
        <v>3.8018000000000003E-2</v>
      </c>
      <c r="BI79" s="393">
        <f>'2M - SGS'!BI79</f>
        <v>6.2103999999999999E-2</v>
      </c>
      <c r="BJ79" s="393">
        <f>'2M - SGS'!BJ79</f>
        <v>0.10395</v>
      </c>
      <c r="BK79" s="393">
        <f>'2M - SGS'!BK79</f>
        <v>0.107824</v>
      </c>
      <c r="BL79" s="393">
        <f>'2M - SGS'!BL79</f>
        <v>9.1051999999999994E-2</v>
      </c>
      <c r="BM79" s="393">
        <f>'2M - SGS'!BM79</f>
        <v>7.1135000000000004E-2</v>
      </c>
      <c r="BN79" s="393">
        <f>'2M - SGS'!BN79</f>
        <v>4.1179E-2</v>
      </c>
      <c r="BO79" s="393">
        <f>'2M - SGS'!BO79</f>
        <v>4.4423999999999998E-2</v>
      </c>
      <c r="BP79" s="393">
        <f>'2M - SGS'!BP79</f>
        <v>0.106128</v>
      </c>
      <c r="BQ79" s="393">
        <f>'2M - SGS'!BQ79</f>
        <v>0.14288100000000001</v>
      </c>
      <c r="BR79" s="393">
        <f>'2M - SGS'!BR79</f>
        <v>0.133494</v>
      </c>
      <c r="BS79" s="393">
        <f>'2M - SGS'!BS79</f>
        <v>5.781E-2</v>
      </c>
      <c r="BT79" s="393">
        <f>'2M - SGS'!BT79</f>
        <v>3.8018000000000003E-2</v>
      </c>
      <c r="BU79" s="393">
        <f>'2M - SGS'!BU79</f>
        <v>6.2103999999999999E-2</v>
      </c>
      <c r="BV79" s="393">
        <f>'2M - SGS'!BV79</f>
        <v>0.10395</v>
      </c>
      <c r="BW79" s="393">
        <f>'2M - SGS'!BW79</f>
        <v>0.107824</v>
      </c>
      <c r="BX79" s="393">
        <f>'2M - SGS'!BX79</f>
        <v>9.1051999999999994E-2</v>
      </c>
      <c r="BY79" s="393">
        <f>'2M - SGS'!BY79</f>
        <v>7.1135000000000004E-2</v>
      </c>
      <c r="BZ79" s="393">
        <f>'2M - SGS'!BZ79</f>
        <v>4.1179E-2</v>
      </c>
      <c r="CA79" s="393">
        <f>'2M - SGS'!CA79</f>
        <v>4.4423999999999998E-2</v>
      </c>
      <c r="CB79" s="393">
        <f>'2M - SGS'!CB79</f>
        <v>0.106128</v>
      </c>
      <c r="CC79" s="393">
        <f>'2M - SGS'!CC79</f>
        <v>0.14288100000000001</v>
      </c>
      <c r="CD79" s="393">
        <f>'2M - SGS'!CD79</f>
        <v>0.133494</v>
      </c>
      <c r="CE79" s="393">
        <f>'2M - SGS'!CE79</f>
        <v>5.781E-2</v>
      </c>
      <c r="CF79" s="393">
        <f>'2M - SGS'!CF79</f>
        <v>3.8018000000000003E-2</v>
      </c>
      <c r="CG79" s="393">
        <f>'2M - SGS'!CG79</f>
        <v>6.2103999999999999E-2</v>
      </c>
      <c r="CH79" s="394">
        <f>'2M - SGS'!CH79</f>
        <v>0.10395</v>
      </c>
      <c r="CJ79" s="261">
        <f t="shared" ref="CJ79:CJ90" si="135">SUM(C79:N79)</f>
        <v>0.99999900000000008</v>
      </c>
    </row>
    <row r="80" spans="1:88" ht="15.6" x14ac:dyDescent="0.3">
      <c r="A80" s="594"/>
      <c r="B80" s="14" t="str">
        <f t="shared" si="134"/>
        <v>Cooking</v>
      </c>
      <c r="C80" s="393">
        <f>'2M - SGS'!C80</f>
        <v>8.6096000000000006E-2</v>
      </c>
      <c r="D80" s="393">
        <f>'2M - SGS'!D80</f>
        <v>7.8608999999999998E-2</v>
      </c>
      <c r="E80" s="393">
        <f>'2M - SGS'!E80</f>
        <v>8.1547999999999995E-2</v>
      </c>
      <c r="F80" s="393">
        <f>'2M - SGS'!F80</f>
        <v>7.2947999999999999E-2</v>
      </c>
      <c r="G80" s="393">
        <f>'2M - SGS'!G80</f>
        <v>8.6277000000000006E-2</v>
      </c>
      <c r="H80" s="393">
        <f>'2M - SGS'!H80</f>
        <v>8.3294000000000007E-2</v>
      </c>
      <c r="I80" s="393">
        <f>'2M - SGS'!I80</f>
        <v>8.5859000000000005E-2</v>
      </c>
      <c r="J80" s="393">
        <f>'2M - SGS'!J80</f>
        <v>8.5885000000000003E-2</v>
      </c>
      <c r="K80" s="393">
        <f>'2M - SGS'!K80</f>
        <v>8.3474999999999994E-2</v>
      </c>
      <c r="L80" s="393">
        <f>'2M - SGS'!L80</f>
        <v>8.6262000000000005E-2</v>
      </c>
      <c r="M80" s="393">
        <f>'2M - SGS'!M80</f>
        <v>8.3496000000000001E-2</v>
      </c>
      <c r="N80" s="393">
        <f>'2M - SGS'!N80</f>
        <v>8.6250999999999994E-2</v>
      </c>
      <c r="O80" s="393">
        <f>'2M - SGS'!O80</f>
        <v>8.6096000000000006E-2</v>
      </c>
      <c r="P80" s="393">
        <f>'2M - SGS'!P80</f>
        <v>7.8608999999999998E-2</v>
      </c>
      <c r="Q80" s="393">
        <f>'2M - SGS'!Q80</f>
        <v>8.1547999999999995E-2</v>
      </c>
      <c r="R80" s="393">
        <f>'2M - SGS'!R80</f>
        <v>7.2947999999999999E-2</v>
      </c>
      <c r="S80" s="393">
        <f>'2M - SGS'!S80</f>
        <v>8.6277000000000006E-2</v>
      </c>
      <c r="T80" s="393">
        <f>'2M - SGS'!T80</f>
        <v>8.3294000000000007E-2</v>
      </c>
      <c r="U80" s="393">
        <f>'2M - SGS'!U80</f>
        <v>8.5859000000000005E-2</v>
      </c>
      <c r="V80" s="393">
        <f>'2M - SGS'!V80</f>
        <v>8.5885000000000003E-2</v>
      </c>
      <c r="W80" s="393">
        <f>'2M - SGS'!W80</f>
        <v>8.3474999999999994E-2</v>
      </c>
      <c r="X80" s="393">
        <f>'2M - SGS'!X80</f>
        <v>8.6262000000000005E-2</v>
      </c>
      <c r="Y80" s="393">
        <f>'2M - SGS'!Y80</f>
        <v>8.3496000000000001E-2</v>
      </c>
      <c r="Z80" s="393">
        <f>'2M - SGS'!Z80</f>
        <v>8.6250999999999994E-2</v>
      </c>
      <c r="AA80" s="393">
        <f>'2M - SGS'!AA80</f>
        <v>8.6096000000000006E-2</v>
      </c>
      <c r="AB80" s="393">
        <f>'2M - SGS'!AB80</f>
        <v>7.8608999999999998E-2</v>
      </c>
      <c r="AC80" s="393">
        <f>'2M - SGS'!AC80</f>
        <v>8.1547999999999995E-2</v>
      </c>
      <c r="AD80" s="393">
        <f>'2M - SGS'!AD80</f>
        <v>7.2947999999999999E-2</v>
      </c>
      <c r="AE80" s="393">
        <f>'2M - SGS'!AE80</f>
        <v>8.6277000000000006E-2</v>
      </c>
      <c r="AF80" s="393">
        <f>'2M - SGS'!AF80</f>
        <v>8.3294000000000007E-2</v>
      </c>
      <c r="AG80" s="393">
        <f>'2M - SGS'!AG80</f>
        <v>8.5859000000000005E-2</v>
      </c>
      <c r="AH80" s="393">
        <f>'2M - SGS'!AH80</f>
        <v>8.5885000000000003E-2</v>
      </c>
      <c r="AI80" s="393">
        <f>'2M - SGS'!AI80</f>
        <v>8.3474999999999994E-2</v>
      </c>
      <c r="AJ80" s="393">
        <f>'2M - SGS'!AJ80</f>
        <v>8.6262000000000005E-2</v>
      </c>
      <c r="AK80" s="393">
        <f>'2M - SGS'!AK80</f>
        <v>8.3496000000000001E-2</v>
      </c>
      <c r="AL80" s="393">
        <f>'2M - SGS'!AL80</f>
        <v>8.6250999999999994E-2</v>
      </c>
      <c r="AM80" s="393">
        <f>'2M - SGS'!AM80</f>
        <v>8.6096000000000006E-2</v>
      </c>
      <c r="AN80" s="393">
        <f>'2M - SGS'!AN80</f>
        <v>7.8608999999999998E-2</v>
      </c>
      <c r="AO80" s="393">
        <f>'2M - SGS'!AO80</f>
        <v>8.1547999999999995E-2</v>
      </c>
      <c r="AP80" s="393">
        <f>'2M - SGS'!AP80</f>
        <v>7.2947999999999999E-2</v>
      </c>
      <c r="AQ80" s="393">
        <f>'2M - SGS'!AQ80</f>
        <v>8.6277000000000006E-2</v>
      </c>
      <c r="AR80" s="393">
        <f>'2M - SGS'!AR80</f>
        <v>8.3294000000000007E-2</v>
      </c>
      <c r="AS80" s="393">
        <f>'2M - SGS'!AS80</f>
        <v>8.5859000000000005E-2</v>
      </c>
      <c r="AT80" s="393">
        <f>'2M - SGS'!AT80</f>
        <v>8.5885000000000003E-2</v>
      </c>
      <c r="AU80" s="393">
        <f>'2M - SGS'!AU80</f>
        <v>8.3474999999999994E-2</v>
      </c>
      <c r="AV80" s="393">
        <f>'2M - SGS'!AV80</f>
        <v>8.6262000000000005E-2</v>
      </c>
      <c r="AW80" s="393">
        <f>'2M - SGS'!AW80</f>
        <v>8.3496000000000001E-2</v>
      </c>
      <c r="AX80" s="393">
        <f>'2M - SGS'!AX80</f>
        <v>8.6250999999999994E-2</v>
      </c>
      <c r="AY80" s="393">
        <f>'2M - SGS'!AY80</f>
        <v>8.6096000000000006E-2</v>
      </c>
      <c r="AZ80" s="393">
        <f>'2M - SGS'!AZ80</f>
        <v>7.8608999999999998E-2</v>
      </c>
      <c r="BA80" s="393">
        <f>'2M - SGS'!BA80</f>
        <v>8.1547999999999995E-2</v>
      </c>
      <c r="BB80" s="393">
        <f>'2M - SGS'!BB80</f>
        <v>7.2947999999999999E-2</v>
      </c>
      <c r="BC80" s="393">
        <f>'2M - SGS'!BC80</f>
        <v>8.6277000000000006E-2</v>
      </c>
      <c r="BD80" s="393">
        <f>'2M - SGS'!BD80</f>
        <v>8.3294000000000007E-2</v>
      </c>
      <c r="BE80" s="393">
        <f>'2M - SGS'!BE80</f>
        <v>8.5859000000000005E-2</v>
      </c>
      <c r="BF80" s="393">
        <f>'2M - SGS'!BF80</f>
        <v>8.5885000000000003E-2</v>
      </c>
      <c r="BG80" s="393">
        <f>'2M - SGS'!BG80</f>
        <v>8.3474999999999994E-2</v>
      </c>
      <c r="BH80" s="393">
        <f>'2M - SGS'!BH80</f>
        <v>8.6262000000000005E-2</v>
      </c>
      <c r="BI80" s="393">
        <f>'2M - SGS'!BI80</f>
        <v>8.3496000000000001E-2</v>
      </c>
      <c r="BJ80" s="393">
        <f>'2M - SGS'!BJ80</f>
        <v>8.6250999999999994E-2</v>
      </c>
      <c r="BK80" s="393">
        <f>'2M - SGS'!BK80</f>
        <v>8.6096000000000006E-2</v>
      </c>
      <c r="BL80" s="393">
        <f>'2M - SGS'!BL80</f>
        <v>7.8608999999999998E-2</v>
      </c>
      <c r="BM80" s="393">
        <f>'2M - SGS'!BM80</f>
        <v>8.1547999999999995E-2</v>
      </c>
      <c r="BN80" s="393">
        <f>'2M - SGS'!BN80</f>
        <v>7.2947999999999999E-2</v>
      </c>
      <c r="BO80" s="393">
        <f>'2M - SGS'!BO80</f>
        <v>8.6277000000000006E-2</v>
      </c>
      <c r="BP80" s="393">
        <f>'2M - SGS'!BP80</f>
        <v>8.3294000000000007E-2</v>
      </c>
      <c r="BQ80" s="393">
        <f>'2M - SGS'!BQ80</f>
        <v>8.5859000000000005E-2</v>
      </c>
      <c r="BR80" s="393">
        <f>'2M - SGS'!BR80</f>
        <v>8.5885000000000003E-2</v>
      </c>
      <c r="BS80" s="393">
        <f>'2M - SGS'!BS80</f>
        <v>8.3474999999999994E-2</v>
      </c>
      <c r="BT80" s="393">
        <f>'2M - SGS'!BT80</f>
        <v>8.6262000000000005E-2</v>
      </c>
      <c r="BU80" s="393">
        <f>'2M - SGS'!BU80</f>
        <v>8.3496000000000001E-2</v>
      </c>
      <c r="BV80" s="393">
        <f>'2M - SGS'!BV80</f>
        <v>8.6250999999999994E-2</v>
      </c>
      <c r="BW80" s="393">
        <f>'2M - SGS'!BW80</f>
        <v>8.6096000000000006E-2</v>
      </c>
      <c r="BX80" s="393">
        <f>'2M - SGS'!BX80</f>
        <v>7.8608999999999998E-2</v>
      </c>
      <c r="BY80" s="393">
        <f>'2M - SGS'!BY80</f>
        <v>8.1547999999999995E-2</v>
      </c>
      <c r="BZ80" s="393">
        <f>'2M - SGS'!BZ80</f>
        <v>7.2947999999999999E-2</v>
      </c>
      <c r="CA80" s="393">
        <f>'2M - SGS'!CA80</f>
        <v>8.6277000000000006E-2</v>
      </c>
      <c r="CB80" s="393">
        <f>'2M - SGS'!CB80</f>
        <v>8.3294000000000007E-2</v>
      </c>
      <c r="CC80" s="393">
        <f>'2M - SGS'!CC80</f>
        <v>8.5859000000000005E-2</v>
      </c>
      <c r="CD80" s="393">
        <f>'2M - SGS'!CD80</f>
        <v>8.5885000000000003E-2</v>
      </c>
      <c r="CE80" s="393">
        <f>'2M - SGS'!CE80</f>
        <v>8.3474999999999994E-2</v>
      </c>
      <c r="CF80" s="393">
        <f>'2M - SGS'!CF80</f>
        <v>8.6262000000000005E-2</v>
      </c>
      <c r="CG80" s="393">
        <f>'2M - SGS'!CG80</f>
        <v>8.3496000000000001E-2</v>
      </c>
      <c r="CH80" s="394">
        <f>'2M - SGS'!CH80</f>
        <v>8.6250999999999994E-2</v>
      </c>
      <c r="CJ80" s="261">
        <f t="shared" si="135"/>
        <v>0.99999999999999989</v>
      </c>
    </row>
    <row r="81" spans="1:88" ht="15.6" x14ac:dyDescent="0.3">
      <c r="A81" s="594"/>
      <c r="B81" s="14" t="str">
        <f t="shared" si="134"/>
        <v>Cooling</v>
      </c>
      <c r="C81" s="393">
        <f>'2M - SGS'!C81</f>
        <v>6.0000000000000002E-6</v>
      </c>
      <c r="D81" s="393">
        <f>'2M - SGS'!D81</f>
        <v>2.4699999999999999E-4</v>
      </c>
      <c r="E81" s="393">
        <f>'2M - SGS'!E81</f>
        <v>7.2360000000000002E-3</v>
      </c>
      <c r="F81" s="393">
        <f>'2M - SGS'!F81</f>
        <v>2.1690999999999998E-2</v>
      </c>
      <c r="G81" s="393">
        <f>'2M - SGS'!G81</f>
        <v>6.2979999999999994E-2</v>
      </c>
      <c r="H81" s="393">
        <f>'2M - SGS'!H81</f>
        <v>0.21317</v>
      </c>
      <c r="I81" s="393">
        <f>'2M - SGS'!I81</f>
        <v>0.29002899999999998</v>
      </c>
      <c r="J81" s="393">
        <f>'2M - SGS'!J81</f>
        <v>0.270206</v>
      </c>
      <c r="K81" s="393">
        <f>'2M - SGS'!K81</f>
        <v>0.108695</v>
      </c>
      <c r="L81" s="393">
        <f>'2M - SGS'!L81</f>
        <v>1.9643000000000001E-2</v>
      </c>
      <c r="M81" s="393">
        <f>'2M - SGS'!M81</f>
        <v>6.0299999999999998E-3</v>
      </c>
      <c r="N81" s="393">
        <f>'2M - SGS'!N81</f>
        <v>6.3999999999999997E-5</v>
      </c>
      <c r="O81" s="393">
        <f>'2M - SGS'!O81</f>
        <v>6.0000000000000002E-6</v>
      </c>
      <c r="P81" s="393">
        <f>'2M - SGS'!P81</f>
        <v>2.4699999999999999E-4</v>
      </c>
      <c r="Q81" s="393">
        <f>'2M - SGS'!Q81</f>
        <v>7.2360000000000002E-3</v>
      </c>
      <c r="R81" s="393">
        <f>'2M - SGS'!R81</f>
        <v>2.1690999999999998E-2</v>
      </c>
      <c r="S81" s="393">
        <f>'2M - SGS'!S81</f>
        <v>6.2979999999999994E-2</v>
      </c>
      <c r="T81" s="393">
        <f>'2M - SGS'!T81</f>
        <v>0.21317</v>
      </c>
      <c r="U81" s="393">
        <f>'2M - SGS'!U81</f>
        <v>0.29002899999999998</v>
      </c>
      <c r="V81" s="393">
        <f>'2M - SGS'!V81</f>
        <v>0.270206</v>
      </c>
      <c r="W81" s="393">
        <f>'2M - SGS'!W81</f>
        <v>0.108695</v>
      </c>
      <c r="X81" s="393">
        <f>'2M - SGS'!X81</f>
        <v>1.9643000000000001E-2</v>
      </c>
      <c r="Y81" s="393">
        <f>'2M - SGS'!Y81</f>
        <v>6.0299999999999998E-3</v>
      </c>
      <c r="Z81" s="393">
        <f>'2M - SGS'!Z81</f>
        <v>6.3999999999999997E-5</v>
      </c>
      <c r="AA81" s="393">
        <f>'2M - SGS'!AA81</f>
        <v>6.0000000000000002E-6</v>
      </c>
      <c r="AB81" s="393">
        <f>'2M - SGS'!AB81</f>
        <v>2.4699999999999999E-4</v>
      </c>
      <c r="AC81" s="393">
        <f>'2M - SGS'!AC81</f>
        <v>7.2360000000000002E-3</v>
      </c>
      <c r="AD81" s="393">
        <f>'2M - SGS'!AD81</f>
        <v>2.1690999999999998E-2</v>
      </c>
      <c r="AE81" s="393">
        <f>'2M - SGS'!AE81</f>
        <v>6.2979999999999994E-2</v>
      </c>
      <c r="AF81" s="393">
        <f>'2M - SGS'!AF81</f>
        <v>0.21317</v>
      </c>
      <c r="AG81" s="393">
        <f>'2M - SGS'!AG81</f>
        <v>0.29002899999999998</v>
      </c>
      <c r="AH81" s="393">
        <f>'2M - SGS'!AH81</f>
        <v>0.270206</v>
      </c>
      <c r="AI81" s="393">
        <f>'2M - SGS'!AI81</f>
        <v>0.108695</v>
      </c>
      <c r="AJ81" s="393">
        <f>'2M - SGS'!AJ81</f>
        <v>1.9643000000000001E-2</v>
      </c>
      <c r="AK81" s="393">
        <f>'2M - SGS'!AK81</f>
        <v>6.0299999999999998E-3</v>
      </c>
      <c r="AL81" s="393">
        <f>'2M - SGS'!AL81</f>
        <v>6.3999999999999997E-5</v>
      </c>
      <c r="AM81" s="393">
        <f>'2M - SGS'!AM81</f>
        <v>6.0000000000000002E-6</v>
      </c>
      <c r="AN81" s="393">
        <f>'2M - SGS'!AN81</f>
        <v>2.4699999999999999E-4</v>
      </c>
      <c r="AO81" s="393">
        <f>'2M - SGS'!AO81</f>
        <v>7.2360000000000002E-3</v>
      </c>
      <c r="AP81" s="393">
        <f>'2M - SGS'!AP81</f>
        <v>2.1690999999999998E-2</v>
      </c>
      <c r="AQ81" s="393">
        <f>'2M - SGS'!AQ81</f>
        <v>6.2979999999999994E-2</v>
      </c>
      <c r="AR81" s="393">
        <f>'2M - SGS'!AR81</f>
        <v>0.21317</v>
      </c>
      <c r="AS81" s="393">
        <f>'2M - SGS'!AS81</f>
        <v>0.29002899999999998</v>
      </c>
      <c r="AT81" s="393">
        <f>'2M - SGS'!AT81</f>
        <v>0.270206</v>
      </c>
      <c r="AU81" s="393">
        <f>'2M - SGS'!AU81</f>
        <v>0.108695</v>
      </c>
      <c r="AV81" s="393">
        <f>'2M - SGS'!AV81</f>
        <v>1.9643000000000001E-2</v>
      </c>
      <c r="AW81" s="393">
        <f>'2M - SGS'!AW81</f>
        <v>6.0299999999999998E-3</v>
      </c>
      <c r="AX81" s="393">
        <f>'2M - SGS'!AX81</f>
        <v>6.3999999999999997E-5</v>
      </c>
      <c r="AY81" s="393">
        <f>'2M - SGS'!AY81</f>
        <v>6.0000000000000002E-6</v>
      </c>
      <c r="AZ81" s="393">
        <f>'2M - SGS'!AZ81</f>
        <v>2.4699999999999999E-4</v>
      </c>
      <c r="BA81" s="393">
        <f>'2M - SGS'!BA81</f>
        <v>7.2360000000000002E-3</v>
      </c>
      <c r="BB81" s="393">
        <f>'2M - SGS'!BB81</f>
        <v>2.1690999999999998E-2</v>
      </c>
      <c r="BC81" s="393">
        <f>'2M - SGS'!BC81</f>
        <v>6.2979999999999994E-2</v>
      </c>
      <c r="BD81" s="393">
        <f>'2M - SGS'!BD81</f>
        <v>0.21317</v>
      </c>
      <c r="BE81" s="393">
        <f>'2M - SGS'!BE81</f>
        <v>0.29002899999999998</v>
      </c>
      <c r="BF81" s="393">
        <f>'2M - SGS'!BF81</f>
        <v>0.270206</v>
      </c>
      <c r="BG81" s="393">
        <f>'2M - SGS'!BG81</f>
        <v>0.108695</v>
      </c>
      <c r="BH81" s="393">
        <f>'2M - SGS'!BH81</f>
        <v>1.9643000000000001E-2</v>
      </c>
      <c r="BI81" s="393">
        <f>'2M - SGS'!BI81</f>
        <v>6.0299999999999998E-3</v>
      </c>
      <c r="BJ81" s="393">
        <f>'2M - SGS'!BJ81</f>
        <v>6.3999999999999997E-5</v>
      </c>
      <c r="BK81" s="393">
        <f>'2M - SGS'!BK81</f>
        <v>6.0000000000000002E-6</v>
      </c>
      <c r="BL81" s="393">
        <f>'2M - SGS'!BL81</f>
        <v>2.4699999999999999E-4</v>
      </c>
      <c r="BM81" s="393">
        <f>'2M - SGS'!BM81</f>
        <v>7.2360000000000002E-3</v>
      </c>
      <c r="BN81" s="393">
        <f>'2M - SGS'!BN81</f>
        <v>2.1690999999999998E-2</v>
      </c>
      <c r="BO81" s="393">
        <f>'2M - SGS'!BO81</f>
        <v>6.2979999999999994E-2</v>
      </c>
      <c r="BP81" s="393">
        <f>'2M - SGS'!BP81</f>
        <v>0.21317</v>
      </c>
      <c r="BQ81" s="393">
        <f>'2M - SGS'!BQ81</f>
        <v>0.29002899999999998</v>
      </c>
      <c r="BR81" s="393">
        <f>'2M - SGS'!BR81</f>
        <v>0.270206</v>
      </c>
      <c r="BS81" s="393">
        <f>'2M - SGS'!BS81</f>
        <v>0.108695</v>
      </c>
      <c r="BT81" s="393">
        <f>'2M - SGS'!BT81</f>
        <v>1.9643000000000001E-2</v>
      </c>
      <c r="BU81" s="393">
        <f>'2M - SGS'!BU81</f>
        <v>6.0299999999999998E-3</v>
      </c>
      <c r="BV81" s="393">
        <f>'2M - SGS'!BV81</f>
        <v>6.3999999999999997E-5</v>
      </c>
      <c r="BW81" s="393">
        <f>'2M - SGS'!BW81</f>
        <v>6.0000000000000002E-6</v>
      </c>
      <c r="BX81" s="393">
        <f>'2M - SGS'!BX81</f>
        <v>2.4699999999999999E-4</v>
      </c>
      <c r="BY81" s="393">
        <f>'2M - SGS'!BY81</f>
        <v>7.2360000000000002E-3</v>
      </c>
      <c r="BZ81" s="393">
        <f>'2M - SGS'!BZ81</f>
        <v>2.1690999999999998E-2</v>
      </c>
      <c r="CA81" s="393">
        <f>'2M - SGS'!CA81</f>
        <v>6.2979999999999994E-2</v>
      </c>
      <c r="CB81" s="393">
        <f>'2M - SGS'!CB81</f>
        <v>0.21317</v>
      </c>
      <c r="CC81" s="393">
        <f>'2M - SGS'!CC81</f>
        <v>0.29002899999999998</v>
      </c>
      <c r="CD81" s="393">
        <f>'2M - SGS'!CD81</f>
        <v>0.270206</v>
      </c>
      <c r="CE81" s="393">
        <f>'2M - SGS'!CE81</f>
        <v>0.108695</v>
      </c>
      <c r="CF81" s="393">
        <f>'2M - SGS'!CF81</f>
        <v>1.9643000000000001E-2</v>
      </c>
      <c r="CG81" s="393">
        <f>'2M - SGS'!CG81</f>
        <v>6.0299999999999998E-3</v>
      </c>
      <c r="CH81" s="394">
        <f>'2M - SGS'!CH81</f>
        <v>6.3999999999999997E-5</v>
      </c>
      <c r="CJ81" s="261">
        <f t="shared" si="135"/>
        <v>0.9999969999999998</v>
      </c>
    </row>
    <row r="82" spans="1:88" ht="15.6" x14ac:dyDescent="0.3">
      <c r="A82" s="594"/>
      <c r="B82" s="14" t="str">
        <f t="shared" si="134"/>
        <v>Ext Lighting</v>
      </c>
      <c r="C82" s="393">
        <f>'2M - SGS'!C82</f>
        <v>0.106265</v>
      </c>
      <c r="D82" s="393">
        <f>'2M - SGS'!D82</f>
        <v>8.2161999999999999E-2</v>
      </c>
      <c r="E82" s="393">
        <f>'2M - SGS'!E82</f>
        <v>7.0887000000000006E-2</v>
      </c>
      <c r="F82" s="393">
        <f>'2M - SGS'!F82</f>
        <v>6.8145999999999998E-2</v>
      </c>
      <c r="G82" s="393">
        <f>'2M - SGS'!G82</f>
        <v>8.1852999999999995E-2</v>
      </c>
      <c r="H82" s="393">
        <f>'2M - SGS'!H82</f>
        <v>6.7163E-2</v>
      </c>
      <c r="I82" s="393">
        <f>'2M - SGS'!I82</f>
        <v>8.6751999999999996E-2</v>
      </c>
      <c r="J82" s="393">
        <f>'2M - SGS'!J82</f>
        <v>6.9401000000000004E-2</v>
      </c>
      <c r="K82" s="393">
        <f>'2M - SGS'!K82</f>
        <v>8.2907999999999996E-2</v>
      </c>
      <c r="L82" s="393">
        <f>'2M - SGS'!L82</f>
        <v>0.100507</v>
      </c>
      <c r="M82" s="393">
        <f>'2M - SGS'!M82</f>
        <v>8.7251999999999996E-2</v>
      </c>
      <c r="N82" s="393">
        <f>'2M - SGS'!N82</f>
        <v>9.6703999999999998E-2</v>
      </c>
      <c r="O82" s="393">
        <f>'2M - SGS'!O82</f>
        <v>0.106265</v>
      </c>
      <c r="P82" s="393">
        <f>'2M - SGS'!P82</f>
        <v>8.2161999999999999E-2</v>
      </c>
      <c r="Q82" s="393">
        <f>'2M - SGS'!Q82</f>
        <v>7.0887000000000006E-2</v>
      </c>
      <c r="R82" s="393">
        <f>'2M - SGS'!R82</f>
        <v>6.8145999999999998E-2</v>
      </c>
      <c r="S82" s="393">
        <f>'2M - SGS'!S82</f>
        <v>8.1852999999999995E-2</v>
      </c>
      <c r="T82" s="393">
        <f>'2M - SGS'!T82</f>
        <v>6.7163E-2</v>
      </c>
      <c r="U82" s="393">
        <f>'2M - SGS'!U82</f>
        <v>8.6751999999999996E-2</v>
      </c>
      <c r="V82" s="393">
        <f>'2M - SGS'!V82</f>
        <v>6.9401000000000004E-2</v>
      </c>
      <c r="W82" s="393">
        <f>'2M - SGS'!W82</f>
        <v>8.2907999999999996E-2</v>
      </c>
      <c r="X82" s="393">
        <f>'2M - SGS'!X82</f>
        <v>0.100507</v>
      </c>
      <c r="Y82" s="393">
        <f>'2M - SGS'!Y82</f>
        <v>8.7251999999999996E-2</v>
      </c>
      <c r="Z82" s="393">
        <f>'2M - SGS'!Z82</f>
        <v>9.6703999999999998E-2</v>
      </c>
      <c r="AA82" s="393">
        <f>'2M - SGS'!AA82</f>
        <v>0.106265</v>
      </c>
      <c r="AB82" s="393">
        <f>'2M - SGS'!AB82</f>
        <v>8.2161999999999999E-2</v>
      </c>
      <c r="AC82" s="393">
        <f>'2M - SGS'!AC82</f>
        <v>7.0887000000000006E-2</v>
      </c>
      <c r="AD82" s="393">
        <f>'2M - SGS'!AD82</f>
        <v>6.8145999999999998E-2</v>
      </c>
      <c r="AE82" s="393">
        <f>'2M - SGS'!AE82</f>
        <v>8.1852999999999995E-2</v>
      </c>
      <c r="AF82" s="393">
        <f>'2M - SGS'!AF82</f>
        <v>6.7163E-2</v>
      </c>
      <c r="AG82" s="393">
        <f>'2M - SGS'!AG82</f>
        <v>8.6751999999999996E-2</v>
      </c>
      <c r="AH82" s="393">
        <f>'2M - SGS'!AH82</f>
        <v>6.9401000000000004E-2</v>
      </c>
      <c r="AI82" s="393">
        <f>'2M - SGS'!AI82</f>
        <v>8.2907999999999996E-2</v>
      </c>
      <c r="AJ82" s="393">
        <f>'2M - SGS'!AJ82</f>
        <v>0.100507</v>
      </c>
      <c r="AK82" s="393">
        <f>'2M - SGS'!AK82</f>
        <v>8.7251999999999996E-2</v>
      </c>
      <c r="AL82" s="393">
        <f>'2M - SGS'!AL82</f>
        <v>9.6703999999999998E-2</v>
      </c>
      <c r="AM82" s="393">
        <f>'2M - SGS'!AM82</f>
        <v>0.106265</v>
      </c>
      <c r="AN82" s="393">
        <f>'2M - SGS'!AN82</f>
        <v>8.2161999999999999E-2</v>
      </c>
      <c r="AO82" s="393">
        <f>'2M - SGS'!AO82</f>
        <v>7.0887000000000006E-2</v>
      </c>
      <c r="AP82" s="393">
        <f>'2M - SGS'!AP82</f>
        <v>6.8145999999999998E-2</v>
      </c>
      <c r="AQ82" s="393">
        <f>'2M - SGS'!AQ82</f>
        <v>8.1852999999999995E-2</v>
      </c>
      <c r="AR82" s="393">
        <f>'2M - SGS'!AR82</f>
        <v>6.7163E-2</v>
      </c>
      <c r="AS82" s="393">
        <f>'2M - SGS'!AS82</f>
        <v>8.6751999999999996E-2</v>
      </c>
      <c r="AT82" s="393">
        <f>'2M - SGS'!AT82</f>
        <v>6.9401000000000004E-2</v>
      </c>
      <c r="AU82" s="393">
        <f>'2M - SGS'!AU82</f>
        <v>8.2907999999999996E-2</v>
      </c>
      <c r="AV82" s="393">
        <f>'2M - SGS'!AV82</f>
        <v>0.100507</v>
      </c>
      <c r="AW82" s="393">
        <f>'2M - SGS'!AW82</f>
        <v>8.7251999999999996E-2</v>
      </c>
      <c r="AX82" s="393">
        <f>'2M - SGS'!AX82</f>
        <v>9.6703999999999998E-2</v>
      </c>
      <c r="AY82" s="393">
        <f>'2M - SGS'!AY82</f>
        <v>0.106265</v>
      </c>
      <c r="AZ82" s="393">
        <f>'2M - SGS'!AZ82</f>
        <v>8.2161999999999999E-2</v>
      </c>
      <c r="BA82" s="393">
        <f>'2M - SGS'!BA82</f>
        <v>7.0887000000000006E-2</v>
      </c>
      <c r="BB82" s="393">
        <f>'2M - SGS'!BB82</f>
        <v>6.8145999999999998E-2</v>
      </c>
      <c r="BC82" s="393">
        <f>'2M - SGS'!BC82</f>
        <v>8.1852999999999995E-2</v>
      </c>
      <c r="BD82" s="393">
        <f>'2M - SGS'!BD82</f>
        <v>6.7163E-2</v>
      </c>
      <c r="BE82" s="393">
        <f>'2M - SGS'!BE82</f>
        <v>8.6751999999999996E-2</v>
      </c>
      <c r="BF82" s="393">
        <f>'2M - SGS'!BF82</f>
        <v>6.9401000000000004E-2</v>
      </c>
      <c r="BG82" s="393">
        <f>'2M - SGS'!BG82</f>
        <v>8.2907999999999996E-2</v>
      </c>
      <c r="BH82" s="393">
        <f>'2M - SGS'!BH82</f>
        <v>0.100507</v>
      </c>
      <c r="BI82" s="393">
        <f>'2M - SGS'!BI82</f>
        <v>8.7251999999999996E-2</v>
      </c>
      <c r="BJ82" s="393">
        <f>'2M - SGS'!BJ82</f>
        <v>9.6703999999999998E-2</v>
      </c>
      <c r="BK82" s="393">
        <f>'2M - SGS'!BK82</f>
        <v>0.106265</v>
      </c>
      <c r="BL82" s="393">
        <f>'2M - SGS'!BL82</f>
        <v>8.2161999999999999E-2</v>
      </c>
      <c r="BM82" s="393">
        <f>'2M - SGS'!BM82</f>
        <v>7.0887000000000006E-2</v>
      </c>
      <c r="BN82" s="393">
        <f>'2M - SGS'!BN82</f>
        <v>6.8145999999999998E-2</v>
      </c>
      <c r="BO82" s="393">
        <f>'2M - SGS'!BO82</f>
        <v>8.1852999999999995E-2</v>
      </c>
      <c r="BP82" s="393">
        <f>'2M - SGS'!BP82</f>
        <v>6.7163E-2</v>
      </c>
      <c r="BQ82" s="393">
        <f>'2M - SGS'!BQ82</f>
        <v>8.6751999999999996E-2</v>
      </c>
      <c r="BR82" s="393">
        <f>'2M - SGS'!BR82</f>
        <v>6.9401000000000004E-2</v>
      </c>
      <c r="BS82" s="393">
        <f>'2M - SGS'!BS82</f>
        <v>8.2907999999999996E-2</v>
      </c>
      <c r="BT82" s="393">
        <f>'2M - SGS'!BT82</f>
        <v>0.100507</v>
      </c>
      <c r="BU82" s="393">
        <f>'2M - SGS'!BU82</f>
        <v>8.7251999999999996E-2</v>
      </c>
      <c r="BV82" s="393">
        <f>'2M - SGS'!BV82</f>
        <v>9.6703999999999998E-2</v>
      </c>
      <c r="BW82" s="393">
        <f>'2M - SGS'!BW82</f>
        <v>0.106265</v>
      </c>
      <c r="BX82" s="393">
        <f>'2M - SGS'!BX82</f>
        <v>8.2161999999999999E-2</v>
      </c>
      <c r="BY82" s="393">
        <f>'2M - SGS'!BY82</f>
        <v>7.0887000000000006E-2</v>
      </c>
      <c r="BZ82" s="393">
        <f>'2M - SGS'!BZ82</f>
        <v>6.8145999999999998E-2</v>
      </c>
      <c r="CA82" s="393">
        <f>'2M - SGS'!CA82</f>
        <v>8.1852999999999995E-2</v>
      </c>
      <c r="CB82" s="393">
        <f>'2M - SGS'!CB82</f>
        <v>6.7163E-2</v>
      </c>
      <c r="CC82" s="393">
        <f>'2M - SGS'!CC82</f>
        <v>8.6751999999999996E-2</v>
      </c>
      <c r="CD82" s="393">
        <f>'2M - SGS'!CD82</f>
        <v>6.9401000000000004E-2</v>
      </c>
      <c r="CE82" s="393">
        <f>'2M - SGS'!CE82</f>
        <v>8.2907999999999996E-2</v>
      </c>
      <c r="CF82" s="393">
        <f>'2M - SGS'!CF82</f>
        <v>0.100507</v>
      </c>
      <c r="CG82" s="393">
        <f>'2M - SGS'!CG82</f>
        <v>8.7251999999999996E-2</v>
      </c>
      <c r="CH82" s="394">
        <f>'2M - SGS'!CH82</f>
        <v>9.6703999999999998E-2</v>
      </c>
      <c r="CJ82" s="261">
        <f t="shared" si="135"/>
        <v>1</v>
      </c>
    </row>
    <row r="83" spans="1:88" ht="15.6" x14ac:dyDescent="0.3">
      <c r="A83" s="594"/>
      <c r="B83" s="14" t="str">
        <f t="shared" si="134"/>
        <v>Heating</v>
      </c>
      <c r="C83" s="393">
        <f>'2M - SGS'!C83</f>
        <v>0.210397</v>
      </c>
      <c r="D83" s="393">
        <f>'2M - SGS'!D83</f>
        <v>0.17743600000000001</v>
      </c>
      <c r="E83" s="393">
        <f>'2M - SGS'!E83</f>
        <v>0.13192400000000001</v>
      </c>
      <c r="F83" s="393">
        <f>'2M - SGS'!F83</f>
        <v>5.9718E-2</v>
      </c>
      <c r="G83" s="393">
        <f>'2M - SGS'!G83</f>
        <v>2.6769000000000001E-2</v>
      </c>
      <c r="H83" s="393">
        <f>'2M - SGS'!H83</f>
        <v>4.2950000000000002E-3</v>
      </c>
      <c r="I83" s="393">
        <f>'2M - SGS'!I83</f>
        <v>2.895E-3</v>
      </c>
      <c r="J83" s="393">
        <f>'2M - SGS'!J83</f>
        <v>3.4320000000000002E-3</v>
      </c>
      <c r="K83" s="393">
        <f>'2M - SGS'!K83</f>
        <v>9.4020000000000006E-3</v>
      </c>
      <c r="L83" s="393">
        <f>'2M - SGS'!L83</f>
        <v>5.5496999999999998E-2</v>
      </c>
      <c r="M83" s="393">
        <f>'2M - SGS'!M83</f>
        <v>0.115452</v>
      </c>
      <c r="N83" s="393">
        <f>'2M - SGS'!N83</f>
        <v>0.20278099999999999</v>
      </c>
      <c r="O83" s="393">
        <f>'2M - SGS'!O83</f>
        <v>0.210397</v>
      </c>
      <c r="P83" s="393">
        <f>'2M - SGS'!P83</f>
        <v>0.17743600000000001</v>
      </c>
      <c r="Q83" s="393">
        <f>'2M - SGS'!Q83</f>
        <v>0.13192400000000001</v>
      </c>
      <c r="R83" s="393">
        <f>'2M - SGS'!R83</f>
        <v>5.9718E-2</v>
      </c>
      <c r="S83" s="393">
        <f>'2M - SGS'!S83</f>
        <v>2.6769000000000001E-2</v>
      </c>
      <c r="T83" s="393">
        <f>'2M - SGS'!T83</f>
        <v>4.2950000000000002E-3</v>
      </c>
      <c r="U83" s="393">
        <f>'2M - SGS'!U83</f>
        <v>2.895E-3</v>
      </c>
      <c r="V83" s="393">
        <f>'2M - SGS'!V83</f>
        <v>3.4320000000000002E-3</v>
      </c>
      <c r="W83" s="393">
        <f>'2M - SGS'!W83</f>
        <v>9.4020000000000006E-3</v>
      </c>
      <c r="X83" s="393">
        <f>'2M - SGS'!X83</f>
        <v>5.5496999999999998E-2</v>
      </c>
      <c r="Y83" s="393">
        <f>'2M - SGS'!Y83</f>
        <v>0.115452</v>
      </c>
      <c r="Z83" s="393">
        <f>'2M - SGS'!Z83</f>
        <v>0.20278099999999999</v>
      </c>
      <c r="AA83" s="393">
        <f>'2M - SGS'!AA83</f>
        <v>0.210397</v>
      </c>
      <c r="AB83" s="393">
        <f>'2M - SGS'!AB83</f>
        <v>0.17743600000000001</v>
      </c>
      <c r="AC83" s="393">
        <f>'2M - SGS'!AC83</f>
        <v>0.13192400000000001</v>
      </c>
      <c r="AD83" s="393">
        <f>'2M - SGS'!AD83</f>
        <v>5.9718E-2</v>
      </c>
      <c r="AE83" s="393">
        <f>'2M - SGS'!AE83</f>
        <v>2.6769000000000001E-2</v>
      </c>
      <c r="AF83" s="393">
        <f>'2M - SGS'!AF83</f>
        <v>4.2950000000000002E-3</v>
      </c>
      <c r="AG83" s="393">
        <f>'2M - SGS'!AG83</f>
        <v>2.895E-3</v>
      </c>
      <c r="AH83" s="393">
        <f>'2M - SGS'!AH83</f>
        <v>3.4320000000000002E-3</v>
      </c>
      <c r="AI83" s="393">
        <f>'2M - SGS'!AI83</f>
        <v>9.4020000000000006E-3</v>
      </c>
      <c r="AJ83" s="393">
        <f>'2M - SGS'!AJ83</f>
        <v>5.5496999999999998E-2</v>
      </c>
      <c r="AK83" s="393">
        <f>'2M - SGS'!AK83</f>
        <v>0.115452</v>
      </c>
      <c r="AL83" s="393">
        <f>'2M - SGS'!AL83</f>
        <v>0.20278099999999999</v>
      </c>
      <c r="AM83" s="393">
        <f>'2M - SGS'!AM83</f>
        <v>0.210397</v>
      </c>
      <c r="AN83" s="393">
        <f>'2M - SGS'!AN83</f>
        <v>0.17743600000000001</v>
      </c>
      <c r="AO83" s="393">
        <f>'2M - SGS'!AO83</f>
        <v>0.13192400000000001</v>
      </c>
      <c r="AP83" s="393">
        <f>'2M - SGS'!AP83</f>
        <v>5.9718E-2</v>
      </c>
      <c r="AQ83" s="393">
        <f>'2M - SGS'!AQ83</f>
        <v>2.6769000000000001E-2</v>
      </c>
      <c r="AR83" s="393">
        <f>'2M - SGS'!AR83</f>
        <v>4.2950000000000002E-3</v>
      </c>
      <c r="AS83" s="393">
        <f>'2M - SGS'!AS83</f>
        <v>2.895E-3</v>
      </c>
      <c r="AT83" s="393">
        <f>'2M - SGS'!AT83</f>
        <v>3.4320000000000002E-3</v>
      </c>
      <c r="AU83" s="393">
        <f>'2M - SGS'!AU83</f>
        <v>9.4020000000000006E-3</v>
      </c>
      <c r="AV83" s="393">
        <f>'2M - SGS'!AV83</f>
        <v>5.5496999999999998E-2</v>
      </c>
      <c r="AW83" s="393">
        <f>'2M - SGS'!AW83</f>
        <v>0.115452</v>
      </c>
      <c r="AX83" s="393">
        <f>'2M - SGS'!AX83</f>
        <v>0.20278099999999999</v>
      </c>
      <c r="AY83" s="393">
        <f>'2M - SGS'!AY83</f>
        <v>0.210397</v>
      </c>
      <c r="AZ83" s="393">
        <f>'2M - SGS'!AZ83</f>
        <v>0.17743600000000001</v>
      </c>
      <c r="BA83" s="393">
        <f>'2M - SGS'!BA83</f>
        <v>0.13192400000000001</v>
      </c>
      <c r="BB83" s="393">
        <f>'2M - SGS'!BB83</f>
        <v>5.9718E-2</v>
      </c>
      <c r="BC83" s="393">
        <f>'2M - SGS'!BC83</f>
        <v>2.6769000000000001E-2</v>
      </c>
      <c r="BD83" s="393">
        <f>'2M - SGS'!BD83</f>
        <v>4.2950000000000002E-3</v>
      </c>
      <c r="BE83" s="393">
        <f>'2M - SGS'!BE83</f>
        <v>2.895E-3</v>
      </c>
      <c r="BF83" s="393">
        <f>'2M - SGS'!BF83</f>
        <v>3.4320000000000002E-3</v>
      </c>
      <c r="BG83" s="393">
        <f>'2M - SGS'!BG83</f>
        <v>9.4020000000000006E-3</v>
      </c>
      <c r="BH83" s="393">
        <f>'2M - SGS'!BH83</f>
        <v>5.5496999999999998E-2</v>
      </c>
      <c r="BI83" s="393">
        <f>'2M - SGS'!BI83</f>
        <v>0.115452</v>
      </c>
      <c r="BJ83" s="393">
        <f>'2M - SGS'!BJ83</f>
        <v>0.20278099999999999</v>
      </c>
      <c r="BK83" s="393">
        <f>'2M - SGS'!BK83</f>
        <v>0.210397</v>
      </c>
      <c r="BL83" s="393">
        <f>'2M - SGS'!BL83</f>
        <v>0.17743600000000001</v>
      </c>
      <c r="BM83" s="393">
        <f>'2M - SGS'!BM83</f>
        <v>0.13192400000000001</v>
      </c>
      <c r="BN83" s="393">
        <f>'2M - SGS'!BN83</f>
        <v>5.9718E-2</v>
      </c>
      <c r="BO83" s="393">
        <f>'2M - SGS'!BO83</f>
        <v>2.6769000000000001E-2</v>
      </c>
      <c r="BP83" s="393">
        <f>'2M - SGS'!BP83</f>
        <v>4.2950000000000002E-3</v>
      </c>
      <c r="BQ83" s="393">
        <f>'2M - SGS'!BQ83</f>
        <v>2.895E-3</v>
      </c>
      <c r="BR83" s="393">
        <f>'2M - SGS'!BR83</f>
        <v>3.4320000000000002E-3</v>
      </c>
      <c r="BS83" s="393">
        <f>'2M - SGS'!BS83</f>
        <v>9.4020000000000006E-3</v>
      </c>
      <c r="BT83" s="393">
        <f>'2M - SGS'!BT83</f>
        <v>5.5496999999999998E-2</v>
      </c>
      <c r="BU83" s="393">
        <f>'2M - SGS'!BU83</f>
        <v>0.115452</v>
      </c>
      <c r="BV83" s="393">
        <f>'2M - SGS'!BV83</f>
        <v>0.20278099999999999</v>
      </c>
      <c r="BW83" s="393">
        <f>'2M - SGS'!BW83</f>
        <v>0.210397</v>
      </c>
      <c r="BX83" s="393">
        <f>'2M - SGS'!BX83</f>
        <v>0.17743600000000001</v>
      </c>
      <c r="BY83" s="393">
        <f>'2M - SGS'!BY83</f>
        <v>0.13192400000000001</v>
      </c>
      <c r="BZ83" s="393">
        <f>'2M - SGS'!BZ83</f>
        <v>5.9718E-2</v>
      </c>
      <c r="CA83" s="393">
        <f>'2M - SGS'!CA83</f>
        <v>2.6769000000000001E-2</v>
      </c>
      <c r="CB83" s="393">
        <f>'2M - SGS'!CB83</f>
        <v>4.2950000000000002E-3</v>
      </c>
      <c r="CC83" s="393">
        <f>'2M - SGS'!CC83</f>
        <v>2.895E-3</v>
      </c>
      <c r="CD83" s="393">
        <f>'2M - SGS'!CD83</f>
        <v>3.4320000000000002E-3</v>
      </c>
      <c r="CE83" s="393">
        <f>'2M - SGS'!CE83</f>
        <v>9.4020000000000006E-3</v>
      </c>
      <c r="CF83" s="393">
        <f>'2M - SGS'!CF83</f>
        <v>5.5496999999999998E-2</v>
      </c>
      <c r="CG83" s="393">
        <f>'2M - SGS'!CG83</f>
        <v>0.115452</v>
      </c>
      <c r="CH83" s="394">
        <f>'2M - SGS'!CH83</f>
        <v>0.20278099999999999</v>
      </c>
      <c r="CJ83" s="261">
        <f t="shared" si="135"/>
        <v>0.99999800000000016</v>
      </c>
    </row>
    <row r="84" spans="1:88" ht="15.6" x14ac:dyDescent="0.3">
      <c r="A84" s="594"/>
      <c r="B84" s="14" t="str">
        <f t="shared" si="134"/>
        <v>HVAC</v>
      </c>
      <c r="C84" s="393">
        <f>'2M - SGS'!C84</f>
        <v>0.107824</v>
      </c>
      <c r="D84" s="393">
        <f>'2M - SGS'!D84</f>
        <v>9.1051999999999994E-2</v>
      </c>
      <c r="E84" s="393">
        <f>'2M - SGS'!E84</f>
        <v>7.1135000000000004E-2</v>
      </c>
      <c r="F84" s="393">
        <f>'2M - SGS'!F84</f>
        <v>4.1179E-2</v>
      </c>
      <c r="G84" s="393">
        <f>'2M - SGS'!G84</f>
        <v>4.4423999999999998E-2</v>
      </c>
      <c r="H84" s="393">
        <f>'2M - SGS'!H84</f>
        <v>0.106128</v>
      </c>
      <c r="I84" s="393">
        <f>'2M - SGS'!I84</f>
        <v>0.14288100000000001</v>
      </c>
      <c r="J84" s="393">
        <f>'2M - SGS'!J84</f>
        <v>0.133494</v>
      </c>
      <c r="K84" s="393">
        <f>'2M - SGS'!K84</f>
        <v>5.781E-2</v>
      </c>
      <c r="L84" s="393">
        <f>'2M - SGS'!L84</f>
        <v>3.8018000000000003E-2</v>
      </c>
      <c r="M84" s="393">
        <f>'2M - SGS'!M84</f>
        <v>6.2103999999999999E-2</v>
      </c>
      <c r="N84" s="393">
        <f>'2M - SGS'!N84</f>
        <v>0.10395</v>
      </c>
      <c r="O84" s="393">
        <f>'2M - SGS'!O84</f>
        <v>0.107824</v>
      </c>
      <c r="P84" s="393">
        <f>'2M - SGS'!P84</f>
        <v>9.1051999999999994E-2</v>
      </c>
      <c r="Q84" s="393">
        <f>'2M - SGS'!Q84</f>
        <v>7.1135000000000004E-2</v>
      </c>
      <c r="R84" s="393">
        <f>'2M - SGS'!R84</f>
        <v>4.1179E-2</v>
      </c>
      <c r="S84" s="393">
        <f>'2M - SGS'!S84</f>
        <v>4.4423999999999998E-2</v>
      </c>
      <c r="T84" s="393">
        <f>'2M - SGS'!T84</f>
        <v>0.106128</v>
      </c>
      <c r="U84" s="393">
        <f>'2M - SGS'!U84</f>
        <v>0.14288100000000001</v>
      </c>
      <c r="V84" s="393">
        <f>'2M - SGS'!V84</f>
        <v>0.133494</v>
      </c>
      <c r="W84" s="393">
        <f>'2M - SGS'!W84</f>
        <v>5.781E-2</v>
      </c>
      <c r="X84" s="393">
        <f>'2M - SGS'!X84</f>
        <v>3.8018000000000003E-2</v>
      </c>
      <c r="Y84" s="393">
        <f>'2M - SGS'!Y84</f>
        <v>6.2103999999999999E-2</v>
      </c>
      <c r="Z84" s="393">
        <f>'2M - SGS'!Z84</f>
        <v>0.10395</v>
      </c>
      <c r="AA84" s="393">
        <f>'2M - SGS'!AA84</f>
        <v>0.107824</v>
      </c>
      <c r="AB84" s="393">
        <f>'2M - SGS'!AB84</f>
        <v>9.1051999999999994E-2</v>
      </c>
      <c r="AC84" s="393">
        <f>'2M - SGS'!AC84</f>
        <v>7.1135000000000004E-2</v>
      </c>
      <c r="AD84" s="393">
        <f>'2M - SGS'!AD84</f>
        <v>4.1179E-2</v>
      </c>
      <c r="AE84" s="393">
        <f>'2M - SGS'!AE84</f>
        <v>4.4423999999999998E-2</v>
      </c>
      <c r="AF84" s="393">
        <f>'2M - SGS'!AF84</f>
        <v>0.106128</v>
      </c>
      <c r="AG84" s="393">
        <f>'2M - SGS'!AG84</f>
        <v>0.14288100000000001</v>
      </c>
      <c r="AH84" s="393">
        <f>'2M - SGS'!AH84</f>
        <v>0.133494</v>
      </c>
      <c r="AI84" s="393">
        <f>'2M - SGS'!AI84</f>
        <v>5.781E-2</v>
      </c>
      <c r="AJ84" s="393">
        <f>'2M - SGS'!AJ84</f>
        <v>3.8018000000000003E-2</v>
      </c>
      <c r="AK84" s="393">
        <f>'2M - SGS'!AK84</f>
        <v>6.2103999999999999E-2</v>
      </c>
      <c r="AL84" s="393">
        <f>'2M - SGS'!AL84</f>
        <v>0.10395</v>
      </c>
      <c r="AM84" s="393">
        <f>'2M - SGS'!AM84</f>
        <v>0.107824</v>
      </c>
      <c r="AN84" s="393">
        <f>'2M - SGS'!AN84</f>
        <v>9.1051999999999994E-2</v>
      </c>
      <c r="AO84" s="393">
        <f>'2M - SGS'!AO84</f>
        <v>7.1135000000000004E-2</v>
      </c>
      <c r="AP84" s="393">
        <f>'2M - SGS'!AP84</f>
        <v>4.1179E-2</v>
      </c>
      <c r="AQ84" s="393">
        <f>'2M - SGS'!AQ84</f>
        <v>4.4423999999999998E-2</v>
      </c>
      <c r="AR84" s="393">
        <f>'2M - SGS'!AR84</f>
        <v>0.106128</v>
      </c>
      <c r="AS84" s="393">
        <f>'2M - SGS'!AS84</f>
        <v>0.14288100000000001</v>
      </c>
      <c r="AT84" s="393">
        <f>'2M - SGS'!AT84</f>
        <v>0.133494</v>
      </c>
      <c r="AU84" s="393">
        <f>'2M - SGS'!AU84</f>
        <v>5.781E-2</v>
      </c>
      <c r="AV84" s="393">
        <f>'2M - SGS'!AV84</f>
        <v>3.8018000000000003E-2</v>
      </c>
      <c r="AW84" s="393">
        <f>'2M - SGS'!AW84</f>
        <v>6.2103999999999999E-2</v>
      </c>
      <c r="AX84" s="393">
        <f>'2M - SGS'!AX84</f>
        <v>0.10395</v>
      </c>
      <c r="AY84" s="393">
        <f>'2M - SGS'!AY84</f>
        <v>0.107824</v>
      </c>
      <c r="AZ84" s="393">
        <f>'2M - SGS'!AZ84</f>
        <v>9.1051999999999994E-2</v>
      </c>
      <c r="BA84" s="393">
        <f>'2M - SGS'!BA84</f>
        <v>7.1135000000000004E-2</v>
      </c>
      <c r="BB84" s="393">
        <f>'2M - SGS'!BB84</f>
        <v>4.1179E-2</v>
      </c>
      <c r="BC84" s="393">
        <f>'2M - SGS'!BC84</f>
        <v>4.4423999999999998E-2</v>
      </c>
      <c r="BD84" s="393">
        <f>'2M - SGS'!BD84</f>
        <v>0.106128</v>
      </c>
      <c r="BE84" s="393">
        <f>'2M - SGS'!BE84</f>
        <v>0.14288100000000001</v>
      </c>
      <c r="BF84" s="393">
        <f>'2M - SGS'!BF84</f>
        <v>0.133494</v>
      </c>
      <c r="BG84" s="393">
        <f>'2M - SGS'!BG84</f>
        <v>5.781E-2</v>
      </c>
      <c r="BH84" s="393">
        <f>'2M - SGS'!BH84</f>
        <v>3.8018000000000003E-2</v>
      </c>
      <c r="BI84" s="393">
        <f>'2M - SGS'!BI84</f>
        <v>6.2103999999999999E-2</v>
      </c>
      <c r="BJ84" s="393">
        <f>'2M - SGS'!BJ84</f>
        <v>0.10395</v>
      </c>
      <c r="BK84" s="393">
        <f>'2M - SGS'!BK84</f>
        <v>0.107824</v>
      </c>
      <c r="BL84" s="393">
        <f>'2M - SGS'!BL84</f>
        <v>9.1051999999999994E-2</v>
      </c>
      <c r="BM84" s="393">
        <f>'2M - SGS'!BM84</f>
        <v>7.1135000000000004E-2</v>
      </c>
      <c r="BN84" s="393">
        <f>'2M - SGS'!BN84</f>
        <v>4.1179E-2</v>
      </c>
      <c r="BO84" s="393">
        <f>'2M - SGS'!BO84</f>
        <v>4.4423999999999998E-2</v>
      </c>
      <c r="BP84" s="393">
        <f>'2M - SGS'!BP84</f>
        <v>0.106128</v>
      </c>
      <c r="BQ84" s="393">
        <f>'2M - SGS'!BQ84</f>
        <v>0.14288100000000001</v>
      </c>
      <c r="BR84" s="393">
        <f>'2M - SGS'!BR84</f>
        <v>0.133494</v>
      </c>
      <c r="BS84" s="393">
        <f>'2M - SGS'!BS84</f>
        <v>5.781E-2</v>
      </c>
      <c r="BT84" s="393">
        <f>'2M - SGS'!BT84</f>
        <v>3.8018000000000003E-2</v>
      </c>
      <c r="BU84" s="393">
        <f>'2M - SGS'!BU84</f>
        <v>6.2103999999999999E-2</v>
      </c>
      <c r="BV84" s="393">
        <f>'2M - SGS'!BV84</f>
        <v>0.10395</v>
      </c>
      <c r="BW84" s="393">
        <f>'2M - SGS'!BW84</f>
        <v>0.107824</v>
      </c>
      <c r="BX84" s="393">
        <f>'2M - SGS'!BX84</f>
        <v>9.1051999999999994E-2</v>
      </c>
      <c r="BY84" s="393">
        <f>'2M - SGS'!BY84</f>
        <v>7.1135000000000004E-2</v>
      </c>
      <c r="BZ84" s="393">
        <f>'2M - SGS'!BZ84</f>
        <v>4.1179E-2</v>
      </c>
      <c r="CA84" s="393">
        <f>'2M - SGS'!CA84</f>
        <v>4.4423999999999998E-2</v>
      </c>
      <c r="CB84" s="393">
        <f>'2M - SGS'!CB84</f>
        <v>0.106128</v>
      </c>
      <c r="CC84" s="393">
        <f>'2M - SGS'!CC84</f>
        <v>0.14288100000000001</v>
      </c>
      <c r="CD84" s="393">
        <f>'2M - SGS'!CD84</f>
        <v>0.133494</v>
      </c>
      <c r="CE84" s="393">
        <f>'2M - SGS'!CE84</f>
        <v>5.781E-2</v>
      </c>
      <c r="CF84" s="393">
        <f>'2M - SGS'!CF84</f>
        <v>3.8018000000000003E-2</v>
      </c>
      <c r="CG84" s="393">
        <f>'2M - SGS'!CG84</f>
        <v>6.2103999999999999E-2</v>
      </c>
      <c r="CH84" s="394">
        <f>'2M - SGS'!CH84</f>
        <v>0.10395</v>
      </c>
      <c r="CJ84" s="261">
        <f t="shared" si="135"/>
        <v>0.99999900000000008</v>
      </c>
    </row>
    <row r="85" spans="1:88" ht="15.6" x14ac:dyDescent="0.3">
      <c r="A85" s="594"/>
      <c r="B85" s="14" t="str">
        <f t="shared" si="134"/>
        <v>Lighting</v>
      </c>
      <c r="C85" s="393">
        <f>'2M - SGS'!C85</f>
        <v>9.3563999999999994E-2</v>
      </c>
      <c r="D85" s="393">
        <f>'2M - SGS'!D85</f>
        <v>7.2162000000000004E-2</v>
      </c>
      <c r="E85" s="393">
        <f>'2M - SGS'!E85</f>
        <v>7.8372999999999998E-2</v>
      </c>
      <c r="F85" s="393">
        <f>'2M - SGS'!F85</f>
        <v>7.6534000000000005E-2</v>
      </c>
      <c r="G85" s="393">
        <f>'2M - SGS'!G85</f>
        <v>9.4246999999999997E-2</v>
      </c>
      <c r="H85" s="393">
        <f>'2M - SGS'!H85</f>
        <v>7.5599E-2</v>
      </c>
      <c r="I85" s="393">
        <f>'2M - SGS'!I85</f>
        <v>9.6199999999999994E-2</v>
      </c>
      <c r="J85" s="393">
        <f>'2M - SGS'!J85</f>
        <v>7.7077999999999994E-2</v>
      </c>
      <c r="K85" s="393">
        <f>'2M - SGS'!K85</f>
        <v>8.1374000000000002E-2</v>
      </c>
      <c r="L85" s="393">
        <f>'2M - SGS'!L85</f>
        <v>9.4072000000000003E-2</v>
      </c>
      <c r="M85" s="393">
        <f>'2M - SGS'!M85</f>
        <v>7.6706999999999997E-2</v>
      </c>
      <c r="N85" s="393">
        <f>'2M - SGS'!N85</f>
        <v>8.4089999999999998E-2</v>
      </c>
      <c r="O85" s="393">
        <f>'2M - SGS'!O85</f>
        <v>9.3563999999999994E-2</v>
      </c>
      <c r="P85" s="393">
        <f>'2M - SGS'!P85</f>
        <v>7.2162000000000004E-2</v>
      </c>
      <c r="Q85" s="393">
        <f>'2M - SGS'!Q85</f>
        <v>7.8372999999999998E-2</v>
      </c>
      <c r="R85" s="393">
        <f>'2M - SGS'!R85</f>
        <v>7.6534000000000005E-2</v>
      </c>
      <c r="S85" s="393">
        <f>'2M - SGS'!S85</f>
        <v>9.4246999999999997E-2</v>
      </c>
      <c r="T85" s="393">
        <f>'2M - SGS'!T85</f>
        <v>7.5599E-2</v>
      </c>
      <c r="U85" s="393">
        <f>'2M - SGS'!U85</f>
        <v>9.6199999999999994E-2</v>
      </c>
      <c r="V85" s="393">
        <f>'2M - SGS'!V85</f>
        <v>7.7077999999999994E-2</v>
      </c>
      <c r="W85" s="393">
        <f>'2M - SGS'!W85</f>
        <v>8.1374000000000002E-2</v>
      </c>
      <c r="X85" s="393">
        <f>'2M - SGS'!X85</f>
        <v>9.4072000000000003E-2</v>
      </c>
      <c r="Y85" s="393">
        <f>'2M - SGS'!Y85</f>
        <v>7.6706999999999997E-2</v>
      </c>
      <c r="Z85" s="393">
        <f>'2M - SGS'!Z85</f>
        <v>8.4089999999999998E-2</v>
      </c>
      <c r="AA85" s="393">
        <f>'2M - SGS'!AA85</f>
        <v>9.3563999999999994E-2</v>
      </c>
      <c r="AB85" s="393">
        <f>'2M - SGS'!AB85</f>
        <v>7.2162000000000004E-2</v>
      </c>
      <c r="AC85" s="393">
        <f>'2M - SGS'!AC85</f>
        <v>7.8372999999999998E-2</v>
      </c>
      <c r="AD85" s="393">
        <f>'2M - SGS'!AD85</f>
        <v>7.6534000000000005E-2</v>
      </c>
      <c r="AE85" s="393">
        <f>'2M - SGS'!AE85</f>
        <v>9.4246999999999997E-2</v>
      </c>
      <c r="AF85" s="393">
        <f>'2M - SGS'!AF85</f>
        <v>7.5599E-2</v>
      </c>
      <c r="AG85" s="393">
        <f>'2M - SGS'!AG85</f>
        <v>9.6199999999999994E-2</v>
      </c>
      <c r="AH85" s="393">
        <f>'2M - SGS'!AH85</f>
        <v>7.7077999999999994E-2</v>
      </c>
      <c r="AI85" s="393">
        <f>'2M - SGS'!AI85</f>
        <v>8.1374000000000002E-2</v>
      </c>
      <c r="AJ85" s="393">
        <f>'2M - SGS'!AJ85</f>
        <v>9.4072000000000003E-2</v>
      </c>
      <c r="AK85" s="393">
        <f>'2M - SGS'!AK85</f>
        <v>7.6706999999999997E-2</v>
      </c>
      <c r="AL85" s="393">
        <f>'2M - SGS'!AL85</f>
        <v>8.4089999999999998E-2</v>
      </c>
      <c r="AM85" s="393">
        <f>'2M - SGS'!AM85</f>
        <v>9.3563999999999994E-2</v>
      </c>
      <c r="AN85" s="393">
        <f>'2M - SGS'!AN85</f>
        <v>7.2162000000000004E-2</v>
      </c>
      <c r="AO85" s="393">
        <f>'2M - SGS'!AO85</f>
        <v>7.8372999999999998E-2</v>
      </c>
      <c r="AP85" s="393">
        <f>'2M - SGS'!AP85</f>
        <v>7.6534000000000005E-2</v>
      </c>
      <c r="AQ85" s="393">
        <f>'2M - SGS'!AQ85</f>
        <v>9.4246999999999997E-2</v>
      </c>
      <c r="AR85" s="393">
        <f>'2M - SGS'!AR85</f>
        <v>7.5599E-2</v>
      </c>
      <c r="AS85" s="393">
        <f>'2M - SGS'!AS85</f>
        <v>9.6199999999999994E-2</v>
      </c>
      <c r="AT85" s="393">
        <f>'2M - SGS'!AT85</f>
        <v>7.7077999999999994E-2</v>
      </c>
      <c r="AU85" s="393">
        <f>'2M - SGS'!AU85</f>
        <v>8.1374000000000002E-2</v>
      </c>
      <c r="AV85" s="393">
        <f>'2M - SGS'!AV85</f>
        <v>9.4072000000000003E-2</v>
      </c>
      <c r="AW85" s="393">
        <f>'2M - SGS'!AW85</f>
        <v>7.6706999999999997E-2</v>
      </c>
      <c r="AX85" s="393">
        <f>'2M - SGS'!AX85</f>
        <v>8.4089999999999998E-2</v>
      </c>
      <c r="AY85" s="393">
        <f>'2M - SGS'!AY85</f>
        <v>9.3563999999999994E-2</v>
      </c>
      <c r="AZ85" s="393">
        <f>'2M - SGS'!AZ85</f>
        <v>7.2162000000000004E-2</v>
      </c>
      <c r="BA85" s="393">
        <f>'2M - SGS'!BA85</f>
        <v>7.8372999999999998E-2</v>
      </c>
      <c r="BB85" s="393">
        <f>'2M - SGS'!BB85</f>
        <v>7.6534000000000005E-2</v>
      </c>
      <c r="BC85" s="393">
        <f>'2M - SGS'!BC85</f>
        <v>9.4246999999999997E-2</v>
      </c>
      <c r="BD85" s="393">
        <f>'2M - SGS'!BD85</f>
        <v>7.5599E-2</v>
      </c>
      <c r="BE85" s="393">
        <f>'2M - SGS'!BE85</f>
        <v>9.6199999999999994E-2</v>
      </c>
      <c r="BF85" s="393">
        <f>'2M - SGS'!BF85</f>
        <v>7.7077999999999994E-2</v>
      </c>
      <c r="BG85" s="393">
        <f>'2M - SGS'!BG85</f>
        <v>8.1374000000000002E-2</v>
      </c>
      <c r="BH85" s="393">
        <f>'2M - SGS'!BH85</f>
        <v>9.4072000000000003E-2</v>
      </c>
      <c r="BI85" s="393">
        <f>'2M - SGS'!BI85</f>
        <v>7.6706999999999997E-2</v>
      </c>
      <c r="BJ85" s="393">
        <f>'2M - SGS'!BJ85</f>
        <v>8.4089999999999998E-2</v>
      </c>
      <c r="BK85" s="393">
        <f>'2M - SGS'!BK85</f>
        <v>9.3563999999999994E-2</v>
      </c>
      <c r="BL85" s="393">
        <f>'2M - SGS'!BL85</f>
        <v>7.2162000000000004E-2</v>
      </c>
      <c r="BM85" s="393">
        <f>'2M - SGS'!BM85</f>
        <v>7.8372999999999998E-2</v>
      </c>
      <c r="BN85" s="393">
        <f>'2M - SGS'!BN85</f>
        <v>7.6534000000000005E-2</v>
      </c>
      <c r="BO85" s="393">
        <f>'2M - SGS'!BO85</f>
        <v>9.4246999999999997E-2</v>
      </c>
      <c r="BP85" s="393">
        <f>'2M - SGS'!BP85</f>
        <v>7.5599E-2</v>
      </c>
      <c r="BQ85" s="393">
        <f>'2M - SGS'!BQ85</f>
        <v>9.6199999999999994E-2</v>
      </c>
      <c r="BR85" s="393">
        <f>'2M - SGS'!BR85</f>
        <v>7.7077999999999994E-2</v>
      </c>
      <c r="BS85" s="393">
        <f>'2M - SGS'!BS85</f>
        <v>8.1374000000000002E-2</v>
      </c>
      <c r="BT85" s="393">
        <f>'2M - SGS'!BT85</f>
        <v>9.4072000000000003E-2</v>
      </c>
      <c r="BU85" s="393">
        <f>'2M - SGS'!BU85</f>
        <v>7.6706999999999997E-2</v>
      </c>
      <c r="BV85" s="393">
        <f>'2M - SGS'!BV85</f>
        <v>8.4089999999999998E-2</v>
      </c>
      <c r="BW85" s="393">
        <f>'2M - SGS'!BW85</f>
        <v>9.3563999999999994E-2</v>
      </c>
      <c r="BX85" s="393">
        <f>'2M - SGS'!BX85</f>
        <v>7.2162000000000004E-2</v>
      </c>
      <c r="BY85" s="393">
        <f>'2M - SGS'!BY85</f>
        <v>7.8372999999999998E-2</v>
      </c>
      <c r="BZ85" s="393">
        <f>'2M - SGS'!BZ85</f>
        <v>7.6534000000000005E-2</v>
      </c>
      <c r="CA85" s="393">
        <f>'2M - SGS'!CA85</f>
        <v>9.4246999999999997E-2</v>
      </c>
      <c r="CB85" s="393">
        <f>'2M - SGS'!CB85</f>
        <v>7.5599E-2</v>
      </c>
      <c r="CC85" s="393">
        <f>'2M - SGS'!CC85</f>
        <v>9.6199999999999994E-2</v>
      </c>
      <c r="CD85" s="393">
        <f>'2M - SGS'!CD85</f>
        <v>7.7077999999999994E-2</v>
      </c>
      <c r="CE85" s="393">
        <f>'2M - SGS'!CE85</f>
        <v>8.1374000000000002E-2</v>
      </c>
      <c r="CF85" s="393">
        <f>'2M - SGS'!CF85</f>
        <v>9.4072000000000003E-2</v>
      </c>
      <c r="CG85" s="393">
        <f>'2M - SGS'!CG85</f>
        <v>7.6706999999999997E-2</v>
      </c>
      <c r="CH85" s="394">
        <f>'2M - SGS'!CH85</f>
        <v>8.4089999999999998E-2</v>
      </c>
      <c r="CJ85" s="261">
        <f t="shared" si="135"/>
        <v>1</v>
      </c>
    </row>
    <row r="86" spans="1:88" ht="15.6" x14ac:dyDescent="0.3">
      <c r="A86" s="594"/>
      <c r="B86" s="14" t="str">
        <f t="shared" si="134"/>
        <v>Miscellaneous</v>
      </c>
      <c r="C86" s="393">
        <f>'2M - SGS'!C86</f>
        <v>8.5109000000000004E-2</v>
      </c>
      <c r="D86" s="393">
        <f>'2M - SGS'!D86</f>
        <v>7.7715000000000006E-2</v>
      </c>
      <c r="E86" s="393">
        <f>'2M - SGS'!E86</f>
        <v>8.6136000000000004E-2</v>
      </c>
      <c r="F86" s="393">
        <f>'2M - SGS'!F86</f>
        <v>7.9796000000000006E-2</v>
      </c>
      <c r="G86" s="393">
        <f>'2M - SGS'!G86</f>
        <v>8.5334999999999994E-2</v>
      </c>
      <c r="H86" s="393">
        <f>'2M - SGS'!H86</f>
        <v>8.1994999999999998E-2</v>
      </c>
      <c r="I86" s="393">
        <f>'2M - SGS'!I86</f>
        <v>8.4098999999999993E-2</v>
      </c>
      <c r="J86" s="393">
        <f>'2M - SGS'!J86</f>
        <v>8.4198999999999996E-2</v>
      </c>
      <c r="K86" s="393">
        <f>'2M - SGS'!K86</f>
        <v>8.2512000000000002E-2</v>
      </c>
      <c r="L86" s="393">
        <f>'2M - SGS'!L86</f>
        <v>8.5277000000000006E-2</v>
      </c>
      <c r="M86" s="393">
        <f>'2M - SGS'!M86</f>
        <v>8.2588999999999996E-2</v>
      </c>
      <c r="N86" s="393">
        <f>'2M - SGS'!N86</f>
        <v>8.5237999999999994E-2</v>
      </c>
      <c r="O86" s="393">
        <f>'2M - SGS'!O86</f>
        <v>8.5109000000000004E-2</v>
      </c>
      <c r="P86" s="393">
        <f>'2M - SGS'!P86</f>
        <v>7.7715000000000006E-2</v>
      </c>
      <c r="Q86" s="393">
        <f>'2M - SGS'!Q86</f>
        <v>8.6136000000000004E-2</v>
      </c>
      <c r="R86" s="393">
        <f>'2M - SGS'!R86</f>
        <v>7.9796000000000006E-2</v>
      </c>
      <c r="S86" s="393">
        <f>'2M - SGS'!S86</f>
        <v>8.5334999999999994E-2</v>
      </c>
      <c r="T86" s="393">
        <f>'2M - SGS'!T86</f>
        <v>8.1994999999999998E-2</v>
      </c>
      <c r="U86" s="393">
        <f>'2M - SGS'!U86</f>
        <v>8.4098999999999993E-2</v>
      </c>
      <c r="V86" s="393">
        <f>'2M - SGS'!V86</f>
        <v>8.4198999999999996E-2</v>
      </c>
      <c r="W86" s="393">
        <f>'2M - SGS'!W86</f>
        <v>8.2512000000000002E-2</v>
      </c>
      <c r="X86" s="393">
        <f>'2M - SGS'!X86</f>
        <v>8.5277000000000006E-2</v>
      </c>
      <c r="Y86" s="393">
        <f>'2M - SGS'!Y86</f>
        <v>8.2588999999999996E-2</v>
      </c>
      <c r="Z86" s="393">
        <f>'2M - SGS'!Z86</f>
        <v>8.5237999999999994E-2</v>
      </c>
      <c r="AA86" s="393">
        <f>'2M - SGS'!AA86</f>
        <v>8.5109000000000004E-2</v>
      </c>
      <c r="AB86" s="393">
        <f>'2M - SGS'!AB86</f>
        <v>7.7715000000000006E-2</v>
      </c>
      <c r="AC86" s="393">
        <f>'2M - SGS'!AC86</f>
        <v>8.6136000000000004E-2</v>
      </c>
      <c r="AD86" s="393">
        <f>'2M - SGS'!AD86</f>
        <v>7.9796000000000006E-2</v>
      </c>
      <c r="AE86" s="393">
        <f>'2M - SGS'!AE86</f>
        <v>8.5334999999999994E-2</v>
      </c>
      <c r="AF86" s="393">
        <f>'2M - SGS'!AF86</f>
        <v>8.1994999999999998E-2</v>
      </c>
      <c r="AG86" s="393">
        <f>'2M - SGS'!AG86</f>
        <v>8.4098999999999993E-2</v>
      </c>
      <c r="AH86" s="393">
        <f>'2M - SGS'!AH86</f>
        <v>8.4198999999999996E-2</v>
      </c>
      <c r="AI86" s="393">
        <f>'2M - SGS'!AI86</f>
        <v>8.2512000000000002E-2</v>
      </c>
      <c r="AJ86" s="393">
        <f>'2M - SGS'!AJ86</f>
        <v>8.5277000000000006E-2</v>
      </c>
      <c r="AK86" s="393">
        <f>'2M - SGS'!AK86</f>
        <v>8.2588999999999996E-2</v>
      </c>
      <c r="AL86" s="393">
        <f>'2M - SGS'!AL86</f>
        <v>8.5237999999999994E-2</v>
      </c>
      <c r="AM86" s="393">
        <f>'2M - SGS'!AM86</f>
        <v>8.5109000000000004E-2</v>
      </c>
      <c r="AN86" s="393">
        <f>'2M - SGS'!AN86</f>
        <v>7.7715000000000006E-2</v>
      </c>
      <c r="AO86" s="393">
        <f>'2M - SGS'!AO86</f>
        <v>8.6136000000000004E-2</v>
      </c>
      <c r="AP86" s="393">
        <f>'2M - SGS'!AP86</f>
        <v>7.9796000000000006E-2</v>
      </c>
      <c r="AQ86" s="393">
        <f>'2M - SGS'!AQ86</f>
        <v>8.5334999999999994E-2</v>
      </c>
      <c r="AR86" s="393">
        <f>'2M - SGS'!AR86</f>
        <v>8.1994999999999998E-2</v>
      </c>
      <c r="AS86" s="393">
        <f>'2M - SGS'!AS86</f>
        <v>8.4098999999999993E-2</v>
      </c>
      <c r="AT86" s="393">
        <f>'2M - SGS'!AT86</f>
        <v>8.4198999999999996E-2</v>
      </c>
      <c r="AU86" s="393">
        <f>'2M - SGS'!AU86</f>
        <v>8.2512000000000002E-2</v>
      </c>
      <c r="AV86" s="393">
        <f>'2M - SGS'!AV86</f>
        <v>8.5277000000000006E-2</v>
      </c>
      <c r="AW86" s="393">
        <f>'2M - SGS'!AW86</f>
        <v>8.2588999999999996E-2</v>
      </c>
      <c r="AX86" s="393">
        <f>'2M - SGS'!AX86</f>
        <v>8.5237999999999994E-2</v>
      </c>
      <c r="AY86" s="393">
        <f>'2M - SGS'!AY86</f>
        <v>8.5109000000000004E-2</v>
      </c>
      <c r="AZ86" s="393">
        <f>'2M - SGS'!AZ86</f>
        <v>7.7715000000000006E-2</v>
      </c>
      <c r="BA86" s="393">
        <f>'2M - SGS'!BA86</f>
        <v>8.6136000000000004E-2</v>
      </c>
      <c r="BB86" s="393">
        <f>'2M - SGS'!BB86</f>
        <v>7.9796000000000006E-2</v>
      </c>
      <c r="BC86" s="393">
        <f>'2M - SGS'!BC86</f>
        <v>8.5334999999999994E-2</v>
      </c>
      <c r="BD86" s="393">
        <f>'2M - SGS'!BD86</f>
        <v>8.1994999999999998E-2</v>
      </c>
      <c r="BE86" s="393">
        <f>'2M - SGS'!BE86</f>
        <v>8.4098999999999993E-2</v>
      </c>
      <c r="BF86" s="393">
        <f>'2M - SGS'!BF86</f>
        <v>8.4198999999999996E-2</v>
      </c>
      <c r="BG86" s="393">
        <f>'2M - SGS'!BG86</f>
        <v>8.2512000000000002E-2</v>
      </c>
      <c r="BH86" s="393">
        <f>'2M - SGS'!BH86</f>
        <v>8.5277000000000006E-2</v>
      </c>
      <c r="BI86" s="393">
        <f>'2M - SGS'!BI86</f>
        <v>8.2588999999999996E-2</v>
      </c>
      <c r="BJ86" s="393">
        <f>'2M - SGS'!BJ86</f>
        <v>8.5237999999999994E-2</v>
      </c>
      <c r="BK86" s="393">
        <f>'2M - SGS'!BK86</f>
        <v>8.5109000000000004E-2</v>
      </c>
      <c r="BL86" s="393">
        <f>'2M - SGS'!BL86</f>
        <v>7.7715000000000006E-2</v>
      </c>
      <c r="BM86" s="393">
        <f>'2M - SGS'!BM86</f>
        <v>8.6136000000000004E-2</v>
      </c>
      <c r="BN86" s="393">
        <f>'2M - SGS'!BN86</f>
        <v>7.9796000000000006E-2</v>
      </c>
      <c r="BO86" s="393">
        <f>'2M - SGS'!BO86</f>
        <v>8.5334999999999994E-2</v>
      </c>
      <c r="BP86" s="393">
        <f>'2M - SGS'!BP86</f>
        <v>8.1994999999999998E-2</v>
      </c>
      <c r="BQ86" s="393">
        <f>'2M - SGS'!BQ86</f>
        <v>8.4098999999999993E-2</v>
      </c>
      <c r="BR86" s="393">
        <f>'2M - SGS'!BR86</f>
        <v>8.4198999999999996E-2</v>
      </c>
      <c r="BS86" s="393">
        <f>'2M - SGS'!BS86</f>
        <v>8.2512000000000002E-2</v>
      </c>
      <c r="BT86" s="393">
        <f>'2M - SGS'!BT86</f>
        <v>8.5277000000000006E-2</v>
      </c>
      <c r="BU86" s="393">
        <f>'2M - SGS'!BU86</f>
        <v>8.2588999999999996E-2</v>
      </c>
      <c r="BV86" s="393">
        <f>'2M - SGS'!BV86</f>
        <v>8.5237999999999994E-2</v>
      </c>
      <c r="BW86" s="393">
        <f>'2M - SGS'!BW86</f>
        <v>8.5109000000000004E-2</v>
      </c>
      <c r="BX86" s="393">
        <f>'2M - SGS'!BX86</f>
        <v>7.7715000000000006E-2</v>
      </c>
      <c r="BY86" s="393">
        <f>'2M - SGS'!BY86</f>
        <v>8.6136000000000004E-2</v>
      </c>
      <c r="BZ86" s="393">
        <f>'2M - SGS'!BZ86</f>
        <v>7.9796000000000006E-2</v>
      </c>
      <c r="CA86" s="393">
        <f>'2M - SGS'!CA86</f>
        <v>8.5334999999999994E-2</v>
      </c>
      <c r="CB86" s="393">
        <f>'2M - SGS'!CB86</f>
        <v>8.1994999999999998E-2</v>
      </c>
      <c r="CC86" s="393">
        <f>'2M - SGS'!CC86</f>
        <v>8.4098999999999993E-2</v>
      </c>
      <c r="CD86" s="393">
        <f>'2M - SGS'!CD86</f>
        <v>8.4198999999999996E-2</v>
      </c>
      <c r="CE86" s="393">
        <f>'2M - SGS'!CE86</f>
        <v>8.2512000000000002E-2</v>
      </c>
      <c r="CF86" s="393">
        <f>'2M - SGS'!CF86</f>
        <v>8.5277000000000006E-2</v>
      </c>
      <c r="CG86" s="393">
        <f>'2M - SGS'!CG86</f>
        <v>8.2588999999999996E-2</v>
      </c>
      <c r="CH86" s="394">
        <f>'2M - SGS'!CH86</f>
        <v>8.5237999999999994E-2</v>
      </c>
      <c r="CJ86" s="261">
        <f t="shared" si="135"/>
        <v>1.0000000000000002</v>
      </c>
    </row>
    <row r="87" spans="1:88" ht="15.6" x14ac:dyDescent="0.3">
      <c r="A87" s="594"/>
      <c r="B87" s="14" t="str">
        <f t="shared" si="134"/>
        <v>Motors</v>
      </c>
      <c r="C87" s="393">
        <f>'2M - SGS'!C87</f>
        <v>8.5109000000000004E-2</v>
      </c>
      <c r="D87" s="393">
        <f>'2M - SGS'!D87</f>
        <v>7.7715000000000006E-2</v>
      </c>
      <c r="E87" s="393">
        <f>'2M - SGS'!E87</f>
        <v>8.6136000000000004E-2</v>
      </c>
      <c r="F87" s="393">
        <f>'2M - SGS'!F87</f>
        <v>7.9796000000000006E-2</v>
      </c>
      <c r="G87" s="393">
        <f>'2M - SGS'!G87</f>
        <v>8.5334999999999994E-2</v>
      </c>
      <c r="H87" s="393">
        <f>'2M - SGS'!H87</f>
        <v>8.1994999999999998E-2</v>
      </c>
      <c r="I87" s="393">
        <f>'2M - SGS'!I87</f>
        <v>8.4098999999999993E-2</v>
      </c>
      <c r="J87" s="393">
        <f>'2M - SGS'!J87</f>
        <v>8.4198999999999996E-2</v>
      </c>
      <c r="K87" s="393">
        <f>'2M - SGS'!K87</f>
        <v>8.2512000000000002E-2</v>
      </c>
      <c r="L87" s="393">
        <f>'2M - SGS'!L87</f>
        <v>8.5277000000000006E-2</v>
      </c>
      <c r="M87" s="393">
        <f>'2M - SGS'!M87</f>
        <v>8.2588999999999996E-2</v>
      </c>
      <c r="N87" s="393">
        <f>'2M - SGS'!N87</f>
        <v>8.5237999999999994E-2</v>
      </c>
      <c r="O87" s="393">
        <f>'2M - SGS'!O87</f>
        <v>8.5109000000000004E-2</v>
      </c>
      <c r="P87" s="393">
        <f>'2M - SGS'!P87</f>
        <v>7.7715000000000006E-2</v>
      </c>
      <c r="Q87" s="393">
        <f>'2M - SGS'!Q87</f>
        <v>8.6136000000000004E-2</v>
      </c>
      <c r="R87" s="393">
        <f>'2M - SGS'!R87</f>
        <v>7.9796000000000006E-2</v>
      </c>
      <c r="S87" s="393">
        <f>'2M - SGS'!S87</f>
        <v>8.5334999999999994E-2</v>
      </c>
      <c r="T87" s="393">
        <f>'2M - SGS'!T87</f>
        <v>8.1994999999999998E-2</v>
      </c>
      <c r="U87" s="393">
        <f>'2M - SGS'!U87</f>
        <v>8.4098999999999993E-2</v>
      </c>
      <c r="V87" s="393">
        <f>'2M - SGS'!V87</f>
        <v>8.4198999999999996E-2</v>
      </c>
      <c r="W87" s="393">
        <f>'2M - SGS'!W87</f>
        <v>8.2512000000000002E-2</v>
      </c>
      <c r="X87" s="393">
        <f>'2M - SGS'!X87</f>
        <v>8.5277000000000006E-2</v>
      </c>
      <c r="Y87" s="393">
        <f>'2M - SGS'!Y87</f>
        <v>8.2588999999999996E-2</v>
      </c>
      <c r="Z87" s="393">
        <f>'2M - SGS'!Z87</f>
        <v>8.5237999999999994E-2</v>
      </c>
      <c r="AA87" s="393">
        <f>'2M - SGS'!AA87</f>
        <v>8.5109000000000004E-2</v>
      </c>
      <c r="AB87" s="393">
        <f>'2M - SGS'!AB87</f>
        <v>7.7715000000000006E-2</v>
      </c>
      <c r="AC87" s="393">
        <f>'2M - SGS'!AC87</f>
        <v>8.6136000000000004E-2</v>
      </c>
      <c r="AD87" s="393">
        <f>'2M - SGS'!AD87</f>
        <v>7.9796000000000006E-2</v>
      </c>
      <c r="AE87" s="393">
        <f>'2M - SGS'!AE87</f>
        <v>8.5334999999999994E-2</v>
      </c>
      <c r="AF87" s="393">
        <f>'2M - SGS'!AF87</f>
        <v>8.1994999999999998E-2</v>
      </c>
      <c r="AG87" s="393">
        <f>'2M - SGS'!AG87</f>
        <v>8.4098999999999993E-2</v>
      </c>
      <c r="AH87" s="393">
        <f>'2M - SGS'!AH87</f>
        <v>8.4198999999999996E-2</v>
      </c>
      <c r="AI87" s="393">
        <f>'2M - SGS'!AI87</f>
        <v>8.2512000000000002E-2</v>
      </c>
      <c r="AJ87" s="393">
        <f>'2M - SGS'!AJ87</f>
        <v>8.5277000000000006E-2</v>
      </c>
      <c r="AK87" s="393">
        <f>'2M - SGS'!AK87</f>
        <v>8.2588999999999996E-2</v>
      </c>
      <c r="AL87" s="393">
        <f>'2M - SGS'!AL87</f>
        <v>8.5237999999999994E-2</v>
      </c>
      <c r="AM87" s="393">
        <f>'2M - SGS'!AM87</f>
        <v>8.5109000000000004E-2</v>
      </c>
      <c r="AN87" s="393">
        <f>'2M - SGS'!AN87</f>
        <v>7.7715000000000006E-2</v>
      </c>
      <c r="AO87" s="393">
        <f>'2M - SGS'!AO87</f>
        <v>8.6136000000000004E-2</v>
      </c>
      <c r="AP87" s="393">
        <f>'2M - SGS'!AP87</f>
        <v>7.9796000000000006E-2</v>
      </c>
      <c r="AQ87" s="393">
        <f>'2M - SGS'!AQ87</f>
        <v>8.5334999999999994E-2</v>
      </c>
      <c r="AR87" s="393">
        <f>'2M - SGS'!AR87</f>
        <v>8.1994999999999998E-2</v>
      </c>
      <c r="AS87" s="393">
        <f>'2M - SGS'!AS87</f>
        <v>8.4098999999999993E-2</v>
      </c>
      <c r="AT87" s="393">
        <f>'2M - SGS'!AT87</f>
        <v>8.4198999999999996E-2</v>
      </c>
      <c r="AU87" s="393">
        <f>'2M - SGS'!AU87</f>
        <v>8.2512000000000002E-2</v>
      </c>
      <c r="AV87" s="393">
        <f>'2M - SGS'!AV87</f>
        <v>8.5277000000000006E-2</v>
      </c>
      <c r="AW87" s="393">
        <f>'2M - SGS'!AW87</f>
        <v>8.2588999999999996E-2</v>
      </c>
      <c r="AX87" s="393">
        <f>'2M - SGS'!AX87</f>
        <v>8.5237999999999994E-2</v>
      </c>
      <c r="AY87" s="393">
        <f>'2M - SGS'!AY87</f>
        <v>8.5109000000000004E-2</v>
      </c>
      <c r="AZ87" s="393">
        <f>'2M - SGS'!AZ87</f>
        <v>7.7715000000000006E-2</v>
      </c>
      <c r="BA87" s="393">
        <f>'2M - SGS'!BA87</f>
        <v>8.6136000000000004E-2</v>
      </c>
      <c r="BB87" s="393">
        <f>'2M - SGS'!BB87</f>
        <v>7.9796000000000006E-2</v>
      </c>
      <c r="BC87" s="393">
        <f>'2M - SGS'!BC87</f>
        <v>8.5334999999999994E-2</v>
      </c>
      <c r="BD87" s="393">
        <f>'2M - SGS'!BD87</f>
        <v>8.1994999999999998E-2</v>
      </c>
      <c r="BE87" s="393">
        <f>'2M - SGS'!BE87</f>
        <v>8.4098999999999993E-2</v>
      </c>
      <c r="BF87" s="393">
        <f>'2M - SGS'!BF87</f>
        <v>8.4198999999999996E-2</v>
      </c>
      <c r="BG87" s="393">
        <f>'2M - SGS'!BG87</f>
        <v>8.2512000000000002E-2</v>
      </c>
      <c r="BH87" s="393">
        <f>'2M - SGS'!BH87</f>
        <v>8.5277000000000006E-2</v>
      </c>
      <c r="BI87" s="393">
        <f>'2M - SGS'!BI87</f>
        <v>8.2588999999999996E-2</v>
      </c>
      <c r="BJ87" s="393">
        <f>'2M - SGS'!BJ87</f>
        <v>8.5237999999999994E-2</v>
      </c>
      <c r="BK87" s="393">
        <f>'2M - SGS'!BK87</f>
        <v>8.5109000000000004E-2</v>
      </c>
      <c r="BL87" s="393">
        <f>'2M - SGS'!BL87</f>
        <v>7.7715000000000006E-2</v>
      </c>
      <c r="BM87" s="393">
        <f>'2M - SGS'!BM87</f>
        <v>8.6136000000000004E-2</v>
      </c>
      <c r="BN87" s="393">
        <f>'2M - SGS'!BN87</f>
        <v>7.9796000000000006E-2</v>
      </c>
      <c r="BO87" s="393">
        <f>'2M - SGS'!BO87</f>
        <v>8.5334999999999994E-2</v>
      </c>
      <c r="BP87" s="393">
        <f>'2M - SGS'!BP87</f>
        <v>8.1994999999999998E-2</v>
      </c>
      <c r="BQ87" s="393">
        <f>'2M - SGS'!BQ87</f>
        <v>8.4098999999999993E-2</v>
      </c>
      <c r="BR87" s="393">
        <f>'2M - SGS'!BR87</f>
        <v>8.4198999999999996E-2</v>
      </c>
      <c r="BS87" s="393">
        <f>'2M - SGS'!BS87</f>
        <v>8.2512000000000002E-2</v>
      </c>
      <c r="BT87" s="393">
        <f>'2M - SGS'!BT87</f>
        <v>8.5277000000000006E-2</v>
      </c>
      <c r="BU87" s="393">
        <f>'2M - SGS'!BU87</f>
        <v>8.2588999999999996E-2</v>
      </c>
      <c r="BV87" s="393">
        <f>'2M - SGS'!BV87</f>
        <v>8.5237999999999994E-2</v>
      </c>
      <c r="BW87" s="393">
        <f>'2M - SGS'!BW87</f>
        <v>8.5109000000000004E-2</v>
      </c>
      <c r="BX87" s="393">
        <f>'2M - SGS'!BX87</f>
        <v>7.7715000000000006E-2</v>
      </c>
      <c r="BY87" s="393">
        <f>'2M - SGS'!BY87</f>
        <v>8.6136000000000004E-2</v>
      </c>
      <c r="BZ87" s="393">
        <f>'2M - SGS'!BZ87</f>
        <v>7.9796000000000006E-2</v>
      </c>
      <c r="CA87" s="393">
        <f>'2M - SGS'!CA87</f>
        <v>8.5334999999999994E-2</v>
      </c>
      <c r="CB87" s="393">
        <f>'2M - SGS'!CB87</f>
        <v>8.1994999999999998E-2</v>
      </c>
      <c r="CC87" s="393">
        <f>'2M - SGS'!CC87</f>
        <v>8.4098999999999993E-2</v>
      </c>
      <c r="CD87" s="393">
        <f>'2M - SGS'!CD87</f>
        <v>8.4198999999999996E-2</v>
      </c>
      <c r="CE87" s="393">
        <f>'2M - SGS'!CE87</f>
        <v>8.2512000000000002E-2</v>
      </c>
      <c r="CF87" s="393">
        <f>'2M - SGS'!CF87</f>
        <v>8.5277000000000006E-2</v>
      </c>
      <c r="CG87" s="393">
        <f>'2M - SGS'!CG87</f>
        <v>8.2588999999999996E-2</v>
      </c>
      <c r="CH87" s="394">
        <f>'2M - SGS'!CH87</f>
        <v>8.5237999999999994E-2</v>
      </c>
      <c r="CJ87" s="261">
        <f t="shared" si="135"/>
        <v>1.0000000000000002</v>
      </c>
    </row>
    <row r="88" spans="1:88" ht="15.6" x14ac:dyDescent="0.3">
      <c r="A88" s="594"/>
      <c r="B88" s="14" t="str">
        <f t="shared" si="134"/>
        <v>Process</v>
      </c>
      <c r="C88" s="393">
        <f>'2M - SGS'!C88</f>
        <v>8.5109000000000004E-2</v>
      </c>
      <c r="D88" s="393">
        <f>'2M - SGS'!D88</f>
        <v>7.7715000000000006E-2</v>
      </c>
      <c r="E88" s="393">
        <f>'2M - SGS'!E88</f>
        <v>8.6136000000000004E-2</v>
      </c>
      <c r="F88" s="393">
        <f>'2M - SGS'!F88</f>
        <v>7.9796000000000006E-2</v>
      </c>
      <c r="G88" s="393">
        <f>'2M - SGS'!G88</f>
        <v>8.5334999999999994E-2</v>
      </c>
      <c r="H88" s="393">
        <f>'2M - SGS'!H88</f>
        <v>8.1994999999999998E-2</v>
      </c>
      <c r="I88" s="393">
        <f>'2M - SGS'!I88</f>
        <v>8.4098999999999993E-2</v>
      </c>
      <c r="J88" s="393">
        <f>'2M - SGS'!J88</f>
        <v>8.4198999999999996E-2</v>
      </c>
      <c r="K88" s="393">
        <f>'2M - SGS'!K88</f>
        <v>8.2512000000000002E-2</v>
      </c>
      <c r="L88" s="393">
        <f>'2M - SGS'!L88</f>
        <v>8.5277000000000006E-2</v>
      </c>
      <c r="M88" s="393">
        <f>'2M - SGS'!M88</f>
        <v>8.2588999999999996E-2</v>
      </c>
      <c r="N88" s="393">
        <f>'2M - SGS'!N88</f>
        <v>8.5237999999999994E-2</v>
      </c>
      <c r="O88" s="393">
        <f>'2M - SGS'!O88</f>
        <v>8.5109000000000004E-2</v>
      </c>
      <c r="P88" s="393">
        <f>'2M - SGS'!P88</f>
        <v>7.7715000000000006E-2</v>
      </c>
      <c r="Q88" s="393">
        <f>'2M - SGS'!Q88</f>
        <v>8.6136000000000004E-2</v>
      </c>
      <c r="R88" s="393">
        <f>'2M - SGS'!R88</f>
        <v>7.9796000000000006E-2</v>
      </c>
      <c r="S88" s="393">
        <f>'2M - SGS'!S88</f>
        <v>8.5334999999999994E-2</v>
      </c>
      <c r="T88" s="393">
        <f>'2M - SGS'!T88</f>
        <v>8.1994999999999998E-2</v>
      </c>
      <c r="U88" s="393">
        <f>'2M - SGS'!U88</f>
        <v>8.4098999999999993E-2</v>
      </c>
      <c r="V88" s="393">
        <f>'2M - SGS'!V88</f>
        <v>8.4198999999999996E-2</v>
      </c>
      <c r="W88" s="393">
        <f>'2M - SGS'!W88</f>
        <v>8.2512000000000002E-2</v>
      </c>
      <c r="X88" s="393">
        <f>'2M - SGS'!X88</f>
        <v>8.5277000000000006E-2</v>
      </c>
      <c r="Y88" s="393">
        <f>'2M - SGS'!Y88</f>
        <v>8.2588999999999996E-2</v>
      </c>
      <c r="Z88" s="393">
        <f>'2M - SGS'!Z88</f>
        <v>8.5237999999999994E-2</v>
      </c>
      <c r="AA88" s="393">
        <f>'2M - SGS'!AA88</f>
        <v>8.5109000000000004E-2</v>
      </c>
      <c r="AB88" s="393">
        <f>'2M - SGS'!AB88</f>
        <v>7.7715000000000006E-2</v>
      </c>
      <c r="AC88" s="393">
        <f>'2M - SGS'!AC88</f>
        <v>8.6136000000000004E-2</v>
      </c>
      <c r="AD88" s="393">
        <f>'2M - SGS'!AD88</f>
        <v>7.9796000000000006E-2</v>
      </c>
      <c r="AE88" s="393">
        <f>'2M - SGS'!AE88</f>
        <v>8.5334999999999994E-2</v>
      </c>
      <c r="AF88" s="393">
        <f>'2M - SGS'!AF88</f>
        <v>8.1994999999999998E-2</v>
      </c>
      <c r="AG88" s="393">
        <f>'2M - SGS'!AG88</f>
        <v>8.4098999999999993E-2</v>
      </c>
      <c r="AH88" s="393">
        <f>'2M - SGS'!AH88</f>
        <v>8.4198999999999996E-2</v>
      </c>
      <c r="AI88" s="393">
        <f>'2M - SGS'!AI88</f>
        <v>8.2512000000000002E-2</v>
      </c>
      <c r="AJ88" s="393">
        <f>'2M - SGS'!AJ88</f>
        <v>8.5277000000000006E-2</v>
      </c>
      <c r="AK88" s="393">
        <f>'2M - SGS'!AK88</f>
        <v>8.2588999999999996E-2</v>
      </c>
      <c r="AL88" s="393">
        <f>'2M - SGS'!AL88</f>
        <v>8.5237999999999994E-2</v>
      </c>
      <c r="AM88" s="393">
        <f>'2M - SGS'!AM88</f>
        <v>8.5109000000000004E-2</v>
      </c>
      <c r="AN88" s="393">
        <f>'2M - SGS'!AN88</f>
        <v>7.7715000000000006E-2</v>
      </c>
      <c r="AO88" s="393">
        <f>'2M - SGS'!AO88</f>
        <v>8.6136000000000004E-2</v>
      </c>
      <c r="AP88" s="393">
        <f>'2M - SGS'!AP88</f>
        <v>7.9796000000000006E-2</v>
      </c>
      <c r="AQ88" s="393">
        <f>'2M - SGS'!AQ88</f>
        <v>8.5334999999999994E-2</v>
      </c>
      <c r="AR88" s="393">
        <f>'2M - SGS'!AR88</f>
        <v>8.1994999999999998E-2</v>
      </c>
      <c r="AS88" s="393">
        <f>'2M - SGS'!AS88</f>
        <v>8.4098999999999993E-2</v>
      </c>
      <c r="AT88" s="393">
        <f>'2M - SGS'!AT88</f>
        <v>8.4198999999999996E-2</v>
      </c>
      <c r="AU88" s="393">
        <f>'2M - SGS'!AU88</f>
        <v>8.2512000000000002E-2</v>
      </c>
      <c r="AV88" s="393">
        <f>'2M - SGS'!AV88</f>
        <v>8.5277000000000006E-2</v>
      </c>
      <c r="AW88" s="393">
        <f>'2M - SGS'!AW88</f>
        <v>8.2588999999999996E-2</v>
      </c>
      <c r="AX88" s="393">
        <f>'2M - SGS'!AX88</f>
        <v>8.5237999999999994E-2</v>
      </c>
      <c r="AY88" s="393">
        <f>'2M - SGS'!AY88</f>
        <v>8.5109000000000004E-2</v>
      </c>
      <c r="AZ88" s="393">
        <f>'2M - SGS'!AZ88</f>
        <v>7.7715000000000006E-2</v>
      </c>
      <c r="BA88" s="393">
        <f>'2M - SGS'!BA88</f>
        <v>8.6136000000000004E-2</v>
      </c>
      <c r="BB88" s="393">
        <f>'2M - SGS'!BB88</f>
        <v>7.9796000000000006E-2</v>
      </c>
      <c r="BC88" s="393">
        <f>'2M - SGS'!BC88</f>
        <v>8.5334999999999994E-2</v>
      </c>
      <c r="BD88" s="393">
        <f>'2M - SGS'!BD88</f>
        <v>8.1994999999999998E-2</v>
      </c>
      <c r="BE88" s="393">
        <f>'2M - SGS'!BE88</f>
        <v>8.4098999999999993E-2</v>
      </c>
      <c r="BF88" s="393">
        <f>'2M - SGS'!BF88</f>
        <v>8.4198999999999996E-2</v>
      </c>
      <c r="BG88" s="393">
        <f>'2M - SGS'!BG88</f>
        <v>8.2512000000000002E-2</v>
      </c>
      <c r="BH88" s="393">
        <f>'2M - SGS'!BH88</f>
        <v>8.5277000000000006E-2</v>
      </c>
      <c r="BI88" s="393">
        <f>'2M - SGS'!BI88</f>
        <v>8.2588999999999996E-2</v>
      </c>
      <c r="BJ88" s="393">
        <f>'2M - SGS'!BJ88</f>
        <v>8.5237999999999994E-2</v>
      </c>
      <c r="BK88" s="393">
        <f>'2M - SGS'!BK88</f>
        <v>8.5109000000000004E-2</v>
      </c>
      <c r="BL88" s="393">
        <f>'2M - SGS'!BL88</f>
        <v>7.7715000000000006E-2</v>
      </c>
      <c r="BM88" s="393">
        <f>'2M - SGS'!BM88</f>
        <v>8.6136000000000004E-2</v>
      </c>
      <c r="BN88" s="393">
        <f>'2M - SGS'!BN88</f>
        <v>7.9796000000000006E-2</v>
      </c>
      <c r="BO88" s="393">
        <f>'2M - SGS'!BO88</f>
        <v>8.5334999999999994E-2</v>
      </c>
      <c r="BP88" s="393">
        <f>'2M - SGS'!BP88</f>
        <v>8.1994999999999998E-2</v>
      </c>
      <c r="BQ88" s="393">
        <f>'2M - SGS'!BQ88</f>
        <v>8.4098999999999993E-2</v>
      </c>
      <c r="BR88" s="393">
        <f>'2M - SGS'!BR88</f>
        <v>8.4198999999999996E-2</v>
      </c>
      <c r="BS88" s="393">
        <f>'2M - SGS'!BS88</f>
        <v>8.2512000000000002E-2</v>
      </c>
      <c r="BT88" s="393">
        <f>'2M - SGS'!BT88</f>
        <v>8.5277000000000006E-2</v>
      </c>
      <c r="BU88" s="393">
        <f>'2M - SGS'!BU88</f>
        <v>8.2588999999999996E-2</v>
      </c>
      <c r="BV88" s="393">
        <f>'2M - SGS'!BV88</f>
        <v>8.5237999999999994E-2</v>
      </c>
      <c r="BW88" s="393">
        <f>'2M - SGS'!BW88</f>
        <v>8.5109000000000004E-2</v>
      </c>
      <c r="BX88" s="393">
        <f>'2M - SGS'!BX88</f>
        <v>7.7715000000000006E-2</v>
      </c>
      <c r="BY88" s="393">
        <f>'2M - SGS'!BY88</f>
        <v>8.6136000000000004E-2</v>
      </c>
      <c r="BZ88" s="393">
        <f>'2M - SGS'!BZ88</f>
        <v>7.9796000000000006E-2</v>
      </c>
      <c r="CA88" s="393">
        <f>'2M - SGS'!CA88</f>
        <v>8.5334999999999994E-2</v>
      </c>
      <c r="CB88" s="393">
        <f>'2M - SGS'!CB88</f>
        <v>8.1994999999999998E-2</v>
      </c>
      <c r="CC88" s="393">
        <f>'2M - SGS'!CC88</f>
        <v>8.4098999999999993E-2</v>
      </c>
      <c r="CD88" s="393">
        <f>'2M - SGS'!CD88</f>
        <v>8.4198999999999996E-2</v>
      </c>
      <c r="CE88" s="393">
        <f>'2M - SGS'!CE88</f>
        <v>8.2512000000000002E-2</v>
      </c>
      <c r="CF88" s="393">
        <f>'2M - SGS'!CF88</f>
        <v>8.5277000000000006E-2</v>
      </c>
      <c r="CG88" s="393">
        <f>'2M - SGS'!CG88</f>
        <v>8.2588999999999996E-2</v>
      </c>
      <c r="CH88" s="394">
        <f>'2M - SGS'!CH88</f>
        <v>8.5237999999999994E-2</v>
      </c>
      <c r="CJ88" s="261">
        <f t="shared" si="135"/>
        <v>1.0000000000000002</v>
      </c>
    </row>
    <row r="89" spans="1:88" ht="15.6" x14ac:dyDescent="0.3">
      <c r="A89" s="594"/>
      <c r="B89" s="14" t="str">
        <f t="shared" si="134"/>
        <v>Refrigeration</v>
      </c>
      <c r="C89" s="393">
        <f>'2M - SGS'!C89</f>
        <v>8.3486000000000005E-2</v>
      </c>
      <c r="D89" s="393">
        <f>'2M - SGS'!D89</f>
        <v>7.6158000000000003E-2</v>
      </c>
      <c r="E89" s="393">
        <f>'2M - SGS'!E89</f>
        <v>8.3346000000000003E-2</v>
      </c>
      <c r="F89" s="393">
        <f>'2M - SGS'!F89</f>
        <v>8.0782999999999994E-2</v>
      </c>
      <c r="G89" s="393">
        <f>'2M - SGS'!G89</f>
        <v>8.5133E-2</v>
      </c>
      <c r="H89" s="393">
        <f>'2M - SGS'!H89</f>
        <v>8.4294999999999995E-2</v>
      </c>
      <c r="I89" s="393">
        <f>'2M - SGS'!I89</f>
        <v>8.7456999999999993E-2</v>
      </c>
      <c r="J89" s="393">
        <f>'2M - SGS'!J89</f>
        <v>8.7230000000000002E-2</v>
      </c>
      <c r="K89" s="393">
        <f>'2M - SGS'!K89</f>
        <v>8.3319000000000004E-2</v>
      </c>
      <c r="L89" s="393">
        <f>'2M - SGS'!L89</f>
        <v>8.4562999999999999E-2</v>
      </c>
      <c r="M89" s="393">
        <f>'2M - SGS'!M89</f>
        <v>8.1112000000000004E-2</v>
      </c>
      <c r="N89" s="393">
        <f>'2M - SGS'!N89</f>
        <v>8.3118999999999998E-2</v>
      </c>
      <c r="O89" s="393">
        <f>'2M - SGS'!O89</f>
        <v>8.3486000000000005E-2</v>
      </c>
      <c r="P89" s="393">
        <f>'2M - SGS'!P89</f>
        <v>7.6158000000000003E-2</v>
      </c>
      <c r="Q89" s="393">
        <f>'2M - SGS'!Q89</f>
        <v>8.3346000000000003E-2</v>
      </c>
      <c r="R89" s="393">
        <f>'2M - SGS'!R89</f>
        <v>8.0782999999999994E-2</v>
      </c>
      <c r="S89" s="393">
        <f>'2M - SGS'!S89</f>
        <v>8.5133E-2</v>
      </c>
      <c r="T89" s="393">
        <f>'2M - SGS'!T89</f>
        <v>8.4294999999999995E-2</v>
      </c>
      <c r="U89" s="393">
        <f>'2M - SGS'!U89</f>
        <v>8.7456999999999993E-2</v>
      </c>
      <c r="V89" s="393">
        <f>'2M - SGS'!V89</f>
        <v>8.7230000000000002E-2</v>
      </c>
      <c r="W89" s="393">
        <f>'2M - SGS'!W89</f>
        <v>8.3319000000000004E-2</v>
      </c>
      <c r="X89" s="393">
        <f>'2M - SGS'!X89</f>
        <v>8.4562999999999999E-2</v>
      </c>
      <c r="Y89" s="393">
        <f>'2M - SGS'!Y89</f>
        <v>8.1112000000000004E-2</v>
      </c>
      <c r="Z89" s="393">
        <f>'2M - SGS'!Z89</f>
        <v>8.3118999999999998E-2</v>
      </c>
      <c r="AA89" s="393">
        <f>'2M - SGS'!AA89</f>
        <v>8.3486000000000005E-2</v>
      </c>
      <c r="AB89" s="393">
        <f>'2M - SGS'!AB89</f>
        <v>7.6158000000000003E-2</v>
      </c>
      <c r="AC89" s="393">
        <f>'2M - SGS'!AC89</f>
        <v>8.3346000000000003E-2</v>
      </c>
      <c r="AD89" s="393">
        <f>'2M - SGS'!AD89</f>
        <v>8.0782999999999994E-2</v>
      </c>
      <c r="AE89" s="393">
        <f>'2M - SGS'!AE89</f>
        <v>8.5133E-2</v>
      </c>
      <c r="AF89" s="393">
        <f>'2M - SGS'!AF89</f>
        <v>8.4294999999999995E-2</v>
      </c>
      <c r="AG89" s="393">
        <f>'2M - SGS'!AG89</f>
        <v>8.7456999999999993E-2</v>
      </c>
      <c r="AH89" s="393">
        <f>'2M - SGS'!AH89</f>
        <v>8.7230000000000002E-2</v>
      </c>
      <c r="AI89" s="393">
        <f>'2M - SGS'!AI89</f>
        <v>8.3319000000000004E-2</v>
      </c>
      <c r="AJ89" s="393">
        <f>'2M - SGS'!AJ89</f>
        <v>8.4562999999999999E-2</v>
      </c>
      <c r="AK89" s="393">
        <f>'2M - SGS'!AK89</f>
        <v>8.1112000000000004E-2</v>
      </c>
      <c r="AL89" s="393">
        <f>'2M - SGS'!AL89</f>
        <v>8.3118999999999998E-2</v>
      </c>
      <c r="AM89" s="393">
        <f>'2M - SGS'!AM89</f>
        <v>8.3486000000000005E-2</v>
      </c>
      <c r="AN89" s="393">
        <f>'2M - SGS'!AN89</f>
        <v>7.6158000000000003E-2</v>
      </c>
      <c r="AO89" s="393">
        <f>'2M - SGS'!AO89</f>
        <v>8.3346000000000003E-2</v>
      </c>
      <c r="AP89" s="393">
        <f>'2M - SGS'!AP89</f>
        <v>8.0782999999999994E-2</v>
      </c>
      <c r="AQ89" s="393">
        <f>'2M - SGS'!AQ89</f>
        <v>8.5133E-2</v>
      </c>
      <c r="AR89" s="393">
        <f>'2M - SGS'!AR89</f>
        <v>8.4294999999999995E-2</v>
      </c>
      <c r="AS89" s="393">
        <f>'2M - SGS'!AS89</f>
        <v>8.7456999999999993E-2</v>
      </c>
      <c r="AT89" s="393">
        <f>'2M - SGS'!AT89</f>
        <v>8.7230000000000002E-2</v>
      </c>
      <c r="AU89" s="393">
        <f>'2M - SGS'!AU89</f>
        <v>8.3319000000000004E-2</v>
      </c>
      <c r="AV89" s="393">
        <f>'2M - SGS'!AV89</f>
        <v>8.4562999999999999E-2</v>
      </c>
      <c r="AW89" s="393">
        <f>'2M - SGS'!AW89</f>
        <v>8.1112000000000004E-2</v>
      </c>
      <c r="AX89" s="393">
        <f>'2M - SGS'!AX89</f>
        <v>8.3118999999999998E-2</v>
      </c>
      <c r="AY89" s="393">
        <f>'2M - SGS'!AY89</f>
        <v>8.3486000000000005E-2</v>
      </c>
      <c r="AZ89" s="393">
        <f>'2M - SGS'!AZ89</f>
        <v>7.6158000000000003E-2</v>
      </c>
      <c r="BA89" s="393">
        <f>'2M - SGS'!BA89</f>
        <v>8.3346000000000003E-2</v>
      </c>
      <c r="BB89" s="393">
        <f>'2M - SGS'!BB89</f>
        <v>8.0782999999999994E-2</v>
      </c>
      <c r="BC89" s="393">
        <f>'2M - SGS'!BC89</f>
        <v>8.5133E-2</v>
      </c>
      <c r="BD89" s="393">
        <f>'2M - SGS'!BD89</f>
        <v>8.4294999999999995E-2</v>
      </c>
      <c r="BE89" s="393">
        <f>'2M - SGS'!BE89</f>
        <v>8.7456999999999993E-2</v>
      </c>
      <c r="BF89" s="393">
        <f>'2M - SGS'!BF89</f>
        <v>8.7230000000000002E-2</v>
      </c>
      <c r="BG89" s="393">
        <f>'2M - SGS'!BG89</f>
        <v>8.3319000000000004E-2</v>
      </c>
      <c r="BH89" s="393">
        <f>'2M - SGS'!BH89</f>
        <v>8.4562999999999999E-2</v>
      </c>
      <c r="BI89" s="393">
        <f>'2M - SGS'!BI89</f>
        <v>8.1112000000000004E-2</v>
      </c>
      <c r="BJ89" s="393">
        <f>'2M - SGS'!BJ89</f>
        <v>8.3118999999999998E-2</v>
      </c>
      <c r="BK89" s="393">
        <f>'2M - SGS'!BK89</f>
        <v>8.3486000000000005E-2</v>
      </c>
      <c r="BL89" s="393">
        <f>'2M - SGS'!BL89</f>
        <v>7.6158000000000003E-2</v>
      </c>
      <c r="BM89" s="393">
        <f>'2M - SGS'!BM89</f>
        <v>8.3346000000000003E-2</v>
      </c>
      <c r="BN89" s="393">
        <f>'2M - SGS'!BN89</f>
        <v>8.0782999999999994E-2</v>
      </c>
      <c r="BO89" s="393">
        <f>'2M - SGS'!BO89</f>
        <v>8.5133E-2</v>
      </c>
      <c r="BP89" s="393">
        <f>'2M - SGS'!BP89</f>
        <v>8.4294999999999995E-2</v>
      </c>
      <c r="BQ89" s="393">
        <f>'2M - SGS'!BQ89</f>
        <v>8.7456999999999993E-2</v>
      </c>
      <c r="BR89" s="393">
        <f>'2M - SGS'!BR89</f>
        <v>8.7230000000000002E-2</v>
      </c>
      <c r="BS89" s="393">
        <f>'2M - SGS'!BS89</f>
        <v>8.3319000000000004E-2</v>
      </c>
      <c r="BT89" s="393">
        <f>'2M - SGS'!BT89</f>
        <v>8.4562999999999999E-2</v>
      </c>
      <c r="BU89" s="393">
        <f>'2M - SGS'!BU89</f>
        <v>8.1112000000000004E-2</v>
      </c>
      <c r="BV89" s="393">
        <f>'2M - SGS'!BV89</f>
        <v>8.3118999999999998E-2</v>
      </c>
      <c r="BW89" s="393">
        <f>'2M - SGS'!BW89</f>
        <v>8.3486000000000005E-2</v>
      </c>
      <c r="BX89" s="393">
        <f>'2M - SGS'!BX89</f>
        <v>7.6158000000000003E-2</v>
      </c>
      <c r="BY89" s="393">
        <f>'2M - SGS'!BY89</f>
        <v>8.3346000000000003E-2</v>
      </c>
      <c r="BZ89" s="393">
        <f>'2M - SGS'!BZ89</f>
        <v>8.0782999999999994E-2</v>
      </c>
      <c r="CA89" s="393">
        <f>'2M - SGS'!CA89</f>
        <v>8.5133E-2</v>
      </c>
      <c r="CB89" s="393">
        <f>'2M - SGS'!CB89</f>
        <v>8.4294999999999995E-2</v>
      </c>
      <c r="CC89" s="393">
        <f>'2M - SGS'!CC89</f>
        <v>8.7456999999999993E-2</v>
      </c>
      <c r="CD89" s="393">
        <f>'2M - SGS'!CD89</f>
        <v>8.7230000000000002E-2</v>
      </c>
      <c r="CE89" s="393">
        <f>'2M - SGS'!CE89</f>
        <v>8.3319000000000004E-2</v>
      </c>
      <c r="CF89" s="393">
        <f>'2M - SGS'!CF89</f>
        <v>8.4562999999999999E-2</v>
      </c>
      <c r="CG89" s="393">
        <f>'2M - SGS'!CG89</f>
        <v>8.1112000000000004E-2</v>
      </c>
      <c r="CH89" s="394">
        <f>'2M - SGS'!CH89</f>
        <v>8.3118999999999998E-2</v>
      </c>
      <c r="CJ89" s="261">
        <f t="shared" si="135"/>
        <v>1.0000010000000001</v>
      </c>
    </row>
    <row r="90" spans="1:88" ht="16.2" thickBot="1" x14ac:dyDescent="0.35">
      <c r="A90" s="595"/>
      <c r="B90" s="15" t="str">
        <f t="shared" si="134"/>
        <v>Water Heating</v>
      </c>
      <c r="C90" s="401">
        <f>'2M - SGS'!C90</f>
        <v>0.108255</v>
      </c>
      <c r="D90" s="401">
        <f>'2M - SGS'!D90</f>
        <v>9.1078000000000006E-2</v>
      </c>
      <c r="E90" s="401">
        <f>'2M - SGS'!E90</f>
        <v>8.5239999999999996E-2</v>
      </c>
      <c r="F90" s="401">
        <f>'2M - SGS'!F90</f>
        <v>7.2980000000000003E-2</v>
      </c>
      <c r="G90" s="401">
        <f>'2M - SGS'!G90</f>
        <v>7.9849000000000003E-2</v>
      </c>
      <c r="H90" s="401">
        <f>'2M - SGS'!H90</f>
        <v>7.2720999999999994E-2</v>
      </c>
      <c r="I90" s="401">
        <f>'2M - SGS'!I90</f>
        <v>7.4929999999999997E-2</v>
      </c>
      <c r="J90" s="401">
        <f>'2M - SGS'!J90</f>
        <v>7.5861999999999999E-2</v>
      </c>
      <c r="K90" s="401">
        <f>'2M - SGS'!K90</f>
        <v>7.5733999999999996E-2</v>
      </c>
      <c r="L90" s="401">
        <f>'2M - SGS'!L90</f>
        <v>8.2808000000000007E-2</v>
      </c>
      <c r="M90" s="401">
        <f>'2M - SGS'!M90</f>
        <v>8.6345000000000005E-2</v>
      </c>
      <c r="N90" s="401">
        <f>'2M - SGS'!N90</f>
        <v>9.4200000000000006E-2</v>
      </c>
      <c r="O90" s="401">
        <f>'2M - SGS'!O90</f>
        <v>0.108255</v>
      </c>
      <c r="P90" s="401">
        <f>'2M - SGS'!P90</f>
        <v>9.1078000000000006E-2</v>
      </c>
      <c r="Q90" s="401">
        <f>'2M - SGS'!Q90</f>
        <v>8.5239999999999996E-2</v>
      </c>
      <c r="R90" s="401">
        <f>'2M - SGS'!R90</f>
        <v>7.2980000000000003E-2</v>
      </c>
      <c r="S90" s="401">
        <f>'2M - SGS'!S90</f>
        <v>7.9849000000000003E-2</v>
      </c>
      <c r="T90" s="401">
        <f>'2M - SGS'!T90</f>
        <v>7.2720999999999994E-2</v>
      </c>
      <c r="U90" s="401">
        <f>'2M - SGS'!U90</f>
        <v>7.4929999999999997E-2</v>
      </c>
      <c r="V90" s="401">
        <f>'2M - SGS'!V90</f>
        <v>7.5861999999999999E-2</v>
      </c>
      <c r="W90" s="401">
        <f>'2M - SGS'!W90</f>
        <v>7.5733999999999996E-2</v>
      </c>
      <c r="X90" s="401">
        <f>'2M - SGS'!X90</f>
        <v>8.2808000000000007E-2</v>
      </c>
      <c r="Y90" s="401">
        <f>'2M - SGS'!Y90</f>
        <v>8.6345000000000005E-2</v>
      </c>
      <c r="Z90" s="401">
        <f>'2M - SGS'!Z90</f>
        <v>9.4200000000000006E-2</v>
      </c>
      <c r="AA90" s="401">
        <f>'2M - SGS'!AA90</f>
        <v>0.108255</v>
      </c>
      <c r="AB90" s="401">
        <f>'2M - SGS'!AB90</f>
        <v>9.1078000000000006E-2</v>
      </c>
      <c r="AC90" s="401">
        <f>'2M - SGS'!AC90</f>
        <v>8.5239999999999996E-2</v>
      </c>
      <c r="AD90" s="401">
        <f>'2M - SGS'!AD90</f>
        <v>7.2980000000000003E-2</v>
      </c>
      <c r="AE90" s="401">
        <f>'2M - SGS'!AE90</f>
        <v>7.9849000000000003E-2</v>
      </c>
      <c r="AF90" s="401">
        <f>'2M - SGS'!AF90</f>
        <v>7.2720999999999994E-2</v>
      </c>
      <c r="AG90" s="401">
        <f>'2M - SGS'!AG90</f>
        <v>7.4929999999999997E-2</v>
      </c>
      <c r="AH90" s="401">
        <f>'2M - SGS'!AH90</f>
        <v>7.5861999999999999E-2</v>
      </c>
      <c r="AI90" s="401">
        <f>'2M - SGS'!AI90</f>
        <v>7.5733999999999996E-2</v>
      </c>
      <c r="AJ90" s="401">
        <f>'2M - SGS'!AJ90</f>
        <v>8.2808000000000007E-2</v>
      </c>
      <c r="AK90" s="401">
        <f>'2M - SGS'!AK90</f>
        <v>8.6345000000000005E-2</v>
      </c>
      <c r="AL90" s="401">
        <f>'2M - SGS'!AL90</f>
        <v>9.4200000000000006E-2</v>
      </c>
      <c r="AM90" s="401">
        <f>'2M - SGS'!AM90</f>
        <v>0.108255</v>
      </c>
      <c r="AN90" s="401">
        <f>'2M - SGS'!AN90</f>
        <v>9.1078000000000006E-2</v>
      </c>
      <c r="AO90" s="401">
        <f>'2M - SGS'!AO90</f>
        <v>8.5239999999999996E-2</v>
      </c>
      <c r="AP90" s="401">
        <f>'2M - SGS'!AP90</f>
        <v>7.2980000000000003E-2</v>
      </c>
      <c r="AQ90" s="401">
        <f>'2M - SGS'!AQ90</f>
        <v>7.9849000000000003E-2</v>
      </c>
      <c r="AR90" s="401">
        <f>'2M - SGS'!AR90</f>
        <v>7.2720999999999994E-2</v>
      </c>
      <c r="AS90" s="401">
        <f>'2M - SGS'!AS90</f>
        <v>7.4929999999999997E-2</v>
      </c>
      <c r="AT90" s="401">
        <f>'2M - SGS'!AT90</f>
        <v>7.5861999999999999E-2</v>
      </c>
      <c r="AU90" s="401">
        <f>'2M - SGS'!AU90</f>
        <v>7.5733999999999996E-2</v>
      </c>
      <c r="AV90" s="401">
        <f>'2M - SGS'!AV90</f>
        <v>8.2808000000000007E-2</v>
      </c>
      <c r="AW90" s="401">
        <f>'2M - SGS'!AW90</f>
        <v>8.6345000000000005E-2</v>
      </c>
      <c r="AX90" s="401">
        <f>'2M - SGS'!AX90</f>
        <v>9.4200000000000006E-2</v>
      </c>
      <c r="AY90" s="401">
        <f>'2M - SGS'!AY90</f>
        <v>0.108255</v>
      </c>
      <c r="AZ90" s="401">
        <f>'2M - SGS'!AZ90</f>
        <v>9.1078000000000006E-2</v>
      </c>
      <c r="BA90" s="401">
        <f>'2M - SGS'!BA90</f>
        <v>8.5239999999999996E-2</v>
      </c>
      <c r="BB90" s="401">
        <f>'2M - SGS'!BB90</f>
        <v>7.2980000000000003E-2</v>
      </c>
      <c r="BC90" s="401">
        <f>'2M - SGS'!BC90</f>
        <v>7.9849000000000003E-2</v>
      </c>
      <c r="BD90" s="401">
        <f>'2M - SGS'!BD90</f>
        <v>7.2720999999999994E-2</v>
      </c>
      <c r="BE90" s="401">
        <f>'2M - SGS'!BE90</f>
        <v>7.4929999999999997E-2</v>
      </c>
      <c r="BF90" s="401">
        <f>'2M - SGS'!BF90</f>
        <v>7.5861999999999999E-2</v>
      </c>
      <c r="BG90" s="401">
        <f>'2M - SGS'!BG90</f>
        <v>7.5733999999999996E-2</v>
      </c>
      <c r="BH90" s="401">
        <f>'2M - SGS'!BH90</f>
        <v>8.2808000000000007E-2</v>
      </c>
      <c r="BI90" s="401">
        <f>'2M - SGS'!BI90</f>
        <v>8.6345000000000005E-2</v>
      </c>
      <c r="BJ90" s="401">
        <f>'2M - SGS'!BJ90</f>
        <v>9.4200000000000006E-2</v>
      </c>
      <c r="BK90" s="401">
        <f>'2M - SGS'!BK90</f>
        <v>0.108255</v>
      </c>
      <c r="BL90" s="401">
        <f>'2M - SGS'!BL90</f>
        <v>9.1078000000000006E-2</v>
      </c>
      <c r="BM90" s="401">
        <f>'2M - SGS'!BM90</f>
        <v>8.5239999999999996E-2</v>
      </c>
      <c r="BN90" s="401">
        <f>'2M - SGS'!BN90</f>
        <v>7.2980000000000003E-2</v>
      </c>
      <c r="BO90" s="401">
        <f>'2M - SGS'!BO90</f>
        <v>7.9849000000000003E-2</v>
      </c>
      <c r="BP90" s="401">
        <f>'2M - SGS'!BP90</f>
        <v>7.2720999999999994E-2</v>
      </c>
      <c r="BQ90" s="401">
        <f>'2M - SGS'!BQ90</f>
        <v>7.4929999999999997E-2</v>
      </c>
      <c r="BR90" s="401">
        <f>'2M - SGS'!BR90</f>
        <v>7.5861999999999999E-2</v>
      </c>
      <c r="BS90" s="401">
        <f>'2M - SGS'!BS90</f>
        <v>7.5733999999999996E-2</v>
      </c>
      <c r="BT90" s="401">
        <f>'2M - SGS'!BT90</f>
        <v>8.2808000000000007E-2</v>
      </c>
      <c r="BU90" s="401">
        <f>'2M - SGS'!BU90</f>
        <v>8.6345000000000005E-2</v>
      </c>
      <c r="BV90" s="401">
        <f>'2M - SGS'!BV90</f>
        <v>9.4200000000000006E-2</v>
      </c>
      <c r="BW90" s="401">
        <f>'2M - SGS'!BW90</f>
        <v>0.108255</v>
      </c>
      <c r="BX90" s="401">
        <f>'2M - SGS'!BX90</f>
        <v>9.1078000000000006E-2</v>
      </c>
      <c r="BY90" s="401">
        <f>'2M - SGS'!BY90</f>
        <v>8.5239999999999996E-2</v>
      </c>
      <c r="BZ90" s="401">
        <f>'2M - SGS'!BZ90</f>
        <v>7.2980000000000003E-2</v>
      </c>
      <c r="CA90" s="401">
        <f>'2M - SGS'!CA90</f>
        <v>7.9849000000000003E-2</v>
      </c>
      <c r="CB90" s="401">
        <f>'2M - SGS'!CB90</f>
        <v>7.2720999999999994E-2</v>
      </c>
      <c r="CC90" s="401">
        <f>'2M - SGS'!CC90</f>
        <v>7.4929999999999997E-2</v>
      </c>
      <c r="CD90" s="401">
        <f>'2M - SGS'!CD90</f>
        <v>7.5861999999999999E-2</v>
      </c>
      <c r="CE90" s="401">
        <f>'2M - SGS'!CE90</f>
        <v>7.5733999999999996E-2</v>
      </c>
      <c r="CF90" s="401">
        <f>'2M - SGS'!CF90</f>
        <v>8.2808000000000007E-2</v>
      </c>
      <c r="CG90" s="401">
        <f>'2M - SGS'!CG90</f>
        <v>8.6345000000000005E-2</v>
      </c>
      <c r="CH90" s="402">
        <f>'2M - SGS'!CH90</f>
        <v>9.4200000000000006E-2</v>
      </c>
      <c r="CJ90" s="261">
        <f t="shared" si="135"/>
        <v>1.0000020000000001</v>
      </c>
    </row>
    <row r="91" spans="1:88" ht="15" thickBot="1" x14ac:dyDescent="0.35">
      <c r="CJ91" s="243" t="s">
        <v>137</v>
      </c>
    </row>
    <row r="92" spans="1:88" ht="15" customHeight="1" x14ac:dyDescent="0.3">
      <c r="A92" s="578" t="s">
        <v>153</v>
      </c>
      <c r="B92" s="342" t="s">
        <v>16</v>
      </c>
      <c r="C92" s="332">
        <f>C77</f>
        <v>43831</v>
      </c>
      <c r="D92" s="332">
        <f t="shared" ref="D92:BO92" si="136">D77</f>
        <v>43862</v>
      </c>
      <c r="E92" s="332">
        <f t="shared" si="136"/>
        <v>43891</v>
      </c>
      <c r="F92" s="332">
        <f t="shared" si="136"/>
        <v>43922</v>
      </c>
      <c r="G92" s="332">
        <f t="shared" si="136"/>
        <v>43952</v>
      </c>
      <c r="H92" s="332">
        <f t="shared" si="136"/>
        <v>43983</v>
      </c>
      <c r="I92" s="332">
        <f t="shared" si="136"/>
        <v>44013</v>
      </c>
      <c r="J92" s="332">
        <f t="shared" si="136"/>
        <v>44044</v>
      </c>
      <c r="K92" s="332">
        <f t="shared" si="136"/>
        <v>44075</v>
      </c>
      <c r="L92" s="332">
        <f t="shared" si="136"/>
        <v>44105</v>
      </c>
      <c r="M92" s="332">
        <f t="shared" si="136"/>
        <v>44136</v>
      </c>
      <c r="N92" s="332">
        <f t="shared" si="136"/>
        <v>44166</v>
      </c>
      <c r="O92" s="332">
        <f t="shared" si="136"/>
        <v>44197</v>
      </c>
      <c r="P92" s="332">
        <f t="shared" si="136"/>
        <v>44228</v>
      </c>
      <c r="Q92" s="332">
        <f t="shared" si="136"/>
        <v>44256</v>
      </c>
      <c r="R92" s="332">
        <f t="shared" si="136"/>
        <v>44287</v>
      </c>
      <c r="S92" s="332">
        <f t="shared" si="136"/>
        <v>44317</v>
      </c>
      <c r="T92" s="332">
        <f t="shared" si="136"/>
        <v>44348</v>
      </c>
      <c r="U92" s="332">
        <f t="shared" si="136"/>
        <v>44378</v>
      </c>
      <c r="V92" s="332">
        <f t="shared" si="136"/>
        <v>44409</v>
      </c>
      <c r="W92" s="332">
        <f t="shared" si="136"/>
        <v>44440</v>
      </c>
      <c r="X92" s="332">
        <f t="shared" si="136"/>
        <v>44470</v>
      </c>
      <c r="Y92" s="332">
        <f t="shared" si="136"/>
        <v>44501</v>
      </c>
      <c r="Z92" s="332">
        <f t="shared" si="136"/>
        <v>44531</v>
      </c>
      <c r="AA92" s="332">
        <f t="shared" si="136"/>
        <v>44562</v>
      </c>
      <c r="AB92" s="332">
        <f t="shared" si="136"/>
        <v>44593</v>
      </c>
      <c r="AC92" s="332">
        <f t="shared" si="136"/>
        <v>44621</v>
      </c>
      <c r="AD92" s="332">
        <f t="shared" si="136"/>
        <v>44652</v>
      </c>
      <c r="AE92" s="332">
        <f t="shared" si="136"/>
        <v>44682</v>
      </c>
      <c r="AF92" s="332">
        <f t="shared" si="136"/>
        <v>44713</v>
      </c>
      <c r="AG92" s="332">
        <f t="shared" si="136"/>
        <v>44743</v>
      </c>
      <c r="AH92" s="332">
        <f t="shared" si="136"/>
        <v>44774</v>
      </c>
      <c r="AI92" s="332">
        <f t="shared" si="136"/>
        <v>44805</v>
      </c>
      <c r="AJ92" s="332">
        <f t="shared" si="136"/>
        <v>44835</v>
      </c>
      <c r="AK92" s="332">
        <f t="shared" si="136"/>
        <v>44866</v>
      </c>
      <c r="AL92" s="332">
        <f t="shared" si="136"/>
        <v>44896</v>
      </c>
      <c r="AM92" s="332">
        <f t="shared" si="136"/>
        <v>44927</v>
      </c>
      <c r="AN92" s="332">
        <f t="shared" si="136"/>
        <v>44958</v>
      </c>
      <c r="AO92" s="332">
        <f t="shared" si="136"/>
        <v>44986</v>
      </c>
      <c r="AP92" s="332">
        <f t="shared" si="136"/>
        <v>45017</v>
      </c>
      <c r="AQ92" s="332">
        <f t="shared" si="136"/>
        <v>45047</v>
      </c>
      <c r="AR92" s="332">
        <f t="shared" si="136"/>
        <v>45078</v>
      </c>
      <c r="AS92" s="332">
        <f t="shared" si="136"/>
        <v>45108</v>
      </c>
      <c r="AT92" s="332">
        <f t="shared" si="136"/>
        <v>45139</v>
      </c>
      <c r="AU92" s="332">
        <f t="shared" si="136"/>
        <v>45170</v>
      </c>
      <c r="AV92" s="332">
        <f t="shared" si="136"/>
        <v>45200</v>
      </c>
      <c r="AW92" s="332">
        <f t="shared" si="136"/>
        <v>45231</v>
      </c>
      <c r="AX92" s="332">
        <f t="shared" si="136"/>
        <v>45261</v>
      </c>
      <c r="AY92" s="332">
        <f t="shared" si="136"/>
        <v>45292</v>
      </c>
      <c r="AZ92" s="332">
        <f t="shared" si="136"/>
        <v>45323</v>
      </c>
      <c r="BA92" s="332">
        <f t="shared" si="136"/>
        <v>45352</v>
      </c>
      <c r="BB92" s="332">
        <f t="shared" si="136"/>
        <v>45383</v>
      </c>
      <c r="BC92" s="332">
        <f t="shared" si="136"/>
        <v>45413</v>
      </c>
      <c r="BD92" s="332">
        <f t="shared" si="136"/>
        <v>45444</v>
      </c>
      <c r="BE92" s="332">
        <f t="shared" si="136"/>
        <v>45474</v>
      </c>
      <c r="BF92" s="332">
        <f t="shared" si="136"/>
        <v>45505</v>
      </c>
      <c r="BG92" s="332">
        <f t="shared" si="136"/>
        <v>45536</v>
      </c>
      <c r="BH92" s="332">
        <f t="shared" si="136"/>
        <v>45566</v>
      </c>
      <c r="BI92" s="332">
        <f t="shared" si="136"/>
        <v>45597</v>
      </c>
      <c r="BJ92" s="332">
        <f t="shared" si="136"/>
        <v>45627</v>
      </c>
      <c r="BK92" s="332">
        <f t="shared" si="136"/>
        <v>45658</v>
      </c>
      <c r="BL92" s="332">
        <f t="shared" si="136"/>
        <v>45689</v>
      </c>
      <c r="BM92" s="332">
        <f t="shared" si="136"/>
        <v>45717</v>
      </c>
      <c r="BN92" s="332">
        <f t="shared" si="136"/>
        <v>45748</v>
      </c>
      <c r="BO92" s="332">
        <f t="shared" si="136"/>
        <v>45778</v>
      </c>
      <c r="BP92" s="332">
        <f t="shared" ref="BP92:CH92" si="137">BP77</f>
        <v>45809</v>
      </c>
      <c r="BQ92" s="332">
        <f t="shared" si="137"/>
        <v>45839</v>
      </c>
      <c r="BR92" s="332">
        <f t="shared" si="137"/>
        <v>45870</v>
      </c>
      <c r="BS92" s="332">
        <f t="shared" si="137"/>
        <v>45901</v>
      </c>
      <c r="BT92" s="332">
        <f t="shared" si="137"/>
        <v>45931</v>
      </c>
      <c r="BU92" s="332">
        <f t="shared" si="137"/>
        <v>45962</v>
      </c>
      <c r="BV92" s="332">
        <f t="shared" si="137"/>
        <v>45992</v>
      </c>
      <c r="BW92" s="332">
        <f t="shared" si="137"/>
        <v>46023</v>
      </c>
      <c r="BX92" s="332">
        <f t="shared" si="137"/>
        <v>46054</v>
      </c>
      <c r="BY92" s="332">
        <f t="shared" si="137"/>
        <v>46082</v>
      </c>
      <c r="BZ92" s="332">
        <f t="shared" si="137"/>
        <v>46113</v>
      </c>
      <c r="CA92" s="332">
        <f t="shared" si="137"/>
        <v>46143</v>
      </c>
      <c r="CB92" s="332">
        <f t="shared" si="137"/>
        <v>46174</v>
      </c>
      <c r="CC92" s="332">
        <f t="shared" si="137"/>
        <v>46204</v>
      </c>
      <c r="CD92" s="332">
        <f t="shared" si="137"/>
        <v>46235</v>
      </c>
      <c r="CE92" s="332">
        <f t="shared" si="137"/>
        <v>46266</v>
      </c>
      <c r="CF92" s="332">
        <f t="shared" si="137"/>
        <v>46296</v>
      </c>
      <c r="CG92" s="332">
        <f t="shared" si="137"/>
        <v>46327</v>
      </c>
      <c r="CH92" s="333">
        <f t="shared" si="137"/>
        <v>46357</v>
      </c>
    </row>
    <row r="93" spans="1:88" ht="15.75" customHeight="1" x14ac:dyDescent="0.3">
      <c r="A93" s="579"/>
      <c r="B93" s="11" t="s">
        <v>141</v>
      </c>
      <c r="C93" s="381">
        <f>'11M - LPS'!C93</f>
        <v>2.2321000000000001E-2</v>
      </c>
      <c r="D93" s="381">
        <f>'11M - LPS'!D93</f>
        <v>2.3022000000000001E-2</v>
      </c>
      <c r="E93" s="381">
        <f>'11M - LPS'!E93</f>
        <v>2.3028E-2</v>
      </c>
      <c r="F93" s="382">
        <f>'11M - LPS'!F93</f>
        <v>2.7399E-2</v>
      </c>
      <c r="G93" s="382">
        <f>'11M - LPS'!G93</f>
        <v>3.1260000000000003E-2</v>
      </c>
      <c r="H93" s="382">
        <f>'11M - LPS'!H93</f>
        <v>5.3324000000000003E-2</v>
      </c>
      <c r="I93" s="382">
        <f>'11M - LPS'!I93</f>
        <v>5.024E-2</v>
      </c>
      <c r="J93" s="382">
        <f>'11M - LPS'!J93</f>
        <v>4.9953999999999998E-2</v>
      </c>
      <c r="K93" s="382">
        <f>'11M - LPS'!K93</f>
        <v>5.0927E-2</v>
      </c>
      <c r="L93" s="382">
        <f>'11M - LPS'!L93</f>
        <v>3.2402E-2</v>
      </c>
      <c r="M93" s="382">
        <f>'11M - LPS'!M93</f>
        <v>3.0643E-2</v>
      </c>
      <c r="N93" s="382">
        <f>'11M - LPS'!N93</f>
        <v>2.8851999999999999E-2</v>
      </c>
      <c r="O93" s="382">
        <f>'11M - LPS'!O93</f>
        <v>2.6759000000000002E-2</v>
      </c>
      <c r="P93" s="382">
        <f>'11M - LPS'!P93</f>
        <v>2.7252999999999999E-2</v>
      </c>
      <c r="Q93" s="382">
        <f>'11M - LPS'!Q93</f>
        <v>2.7386000000000001E-2</v>
      </c>
      <c r="R93" s="382">
        <f>'11M - LPS'!R93</f>
        <v>2.7399E-2</v>
      </c>
      <c r="S93" s="382">
        <f>'11M - LPS'!S93</f>
        <v>3.1260000000000003E-2</v>
      </c>
      <c r="T93" s="382">
        <f>'11M - LPS'!T93</f>
        <v>5.3324000000000003E-2</v>
      </c>
      <c r="U93" s="382">
        <f>'11M - LPS'!U93</f>
        <v>5.024E-2</v>
      </c>
      <c r="V93" s="382">
        <f>'11M - LPS'!V93</f>
        <v>4.9953999999999998E-2</v>
      </c>
      <c r="W93" s="382">
        <f>'11M - LPS'!W93</f>
        <v>5.0927E-2</v>
      </c>
      <c r="X93" s="382">
        <f>'11M - LPS'!X93</f>
        <v>3.2402E-2</v>
      </c>
      <c r="Y93" s="382">
        <f>'11M - LPS'!Y93</f>
        <v>3.0643E-2</v>
      </c>
      <c r="Z93" s="382">
        <f>'11M - LPS'!Z93</f>
        <v>2.8851999999999999E-2</v>
      </c>
      <c r="AA93" s="382">
        <f>'11M - LPS'!AA93</f>
        <v>2.6759000000000002E-2</v>
      </c>
      <c r="AB93" s="382">
        <f>'11M - LPS'!AB93</f>
        <v>2.7252999999999999E-2</v>
      </c>
      <c r="AC93" s="382">
        <f>'11M - LPS'!AC93</f>
        <v>2.7386000000000001E-2</v>
      </c>
      <c r="AD93" s="382">
        <f>'11M - LPS'!AD93</f>
        <v>2.7399E-2</v>
      </c>
      <c r="AE93" s="382">
        <f>'11M - LPS'!AE93</f>
        <v>3.1260000000000003E-2</v>
      </c>
      <c r="AF93" s="382">
        <f>'11M - LPS'!AF93</f>
        <v>5.3324000000000003E-2</v>
      </c>
      <c r="AG93" s="382">
        <f>'11M - LPS'!AG93</f>
        <v>5.024E-2</v>
      </c>
      <c r="AH93" s="382">
        <f>'11M - LPS'!AH93</f>
        <v>4.9953999999999998E-2</v>
      </c>
      <c r="AI93" s="382">
        <f>'11M - LPS'!AI93</f>
        <v>5.0927E-2</v>
      </c>
      <c r="AJ93" s="382">
        <f>'11M - LPS'!AJ93</f>
        <v>3.2402E-2</v>
      </c>
      <c r="AK93" s="382">
        <f>'11M - LPS'!AK93</f>
        <v>3.0643E-2</v>
      </c>
      <c r="AL93" s="382">
        <f>'11M - LPS'!AL93</f>
        <v>2.8851999999999999E-2</v>
      </c>
      <c r="AM93" s="382">
        <f>'11M - LPS'!AM93</f>
        <v>2.6759000000000002E-2</v>
      </c>
      <c r="AN93" s="382">
        <f>'11M - LPS'!AN93</f>
        <v>2.7252999999999999E-2</v>
      </c>
      <c r="AO93" s="382">
        <f>'11M - LPS'!AO93</f>
        <v>2.7386000000000001E-2</v>
      </c>
      <c r="AP93" s="382">
        <f>'11M - LPS'!AP93</f>
        <v>2.7399E-2</v>
      </c>
      <c r="AQ93" s="382">
        <f>'11M - LPS'!AQ93</f>
        <v>3.1260000000000003E-2</v>
      </c>
      <c r="AR93" s="382">
        <f>'11M - LPS'!AR93</f>
        <v>5.3324000000000003E-2</v>
      </c>
      <c r="AS93" s="382">
        <f>'11M - LPS'!AS93</f>
        <v>5.024E-2</v>
      </c>
      <c r="AT93" s="382">
        <f>'11M - LPS'!AT93</f>
        <v>4.9953999999999998E-2</v>
      </c>
      <c r="AU93" s="382">
        <f>'11M - LPS'!AU93</f>
        <v>5.0927E-2</v>
      </c>
      <c r="AV93" s="382">
        <f>'11M - LPS'!AV93</f>
        <v>3.2402E-2</v>
      </c>
      <c r="AW93" s="382">
        <f>'11M - LPS'!AW93</f>
        <v>3.0643E-2</v>
      </c>
      <c r="AX93" s="382">
        <f>'11M - LPS'!AX93</f>
        <v>2.8851999999999999E-2</v>
      </c>
      <c r="AY93" s="382">
        <f>'11M - LPS'!AY93</f>
        <v>2.6759000000000002E-2</v>
      </c>
      <c r="AZ93" s="382">
        <f>'11M - LPS'!AZ93</f>
        <v>2.7252999999999999E-2</v>
      </c>
      <c r="BA93" s="382">
        <f>'11M - LPS'!BA93</f>
        <v>2.7386000000000001E-2</v>
      </c>
      <c r="BB93" s="382">
        <f>'11M - LPS'!BB93</f>
        <v>2.7399E-2</v>
      </c>
      <c r="BC93" s="382">
        <f>'11M - LPS'!BC93</f>
        <v>3.1260000000000003E-2</v>
      </c>
      <c r="BD93" s="382">
        <f>'11M - LPS'!BD93</f>
        <v>5.3324000000000003E-2</v>
      </c>
      <c r="BE93" s="382">
        <f>'11M - LPS'!BE93</f>
        <v>5.024E-2</v>
      </c>
      <c r="BF93" s="382">
        <f>'11M - LPS'!BF93</f>
        <v>4.9953999999999998E-2</v>
      </c>
      <c r="BG93" s="382">
        <f>'11M - LPS'!BG93</f>
        <v>5.0927E-2</v>
      </c>
      <c r="BH93" s="382">
        <f>'11M - LPS'!BH93</f>
        <v>3.2402E-2</v>
      </c>
      <c r="BI93" s="382">
        <f>'11M - LPS'!BI93</f>
        <v>3.0643E-2</v>
      </c>
      <c r="BJ93" s="382">
        <f>'11M - LPS'!BJ93</f>
        <v>2.8851999999999999E-2</v>
      </c>
      <c r="BK93" s="382">
        <f>'11M - LPS'!BK93</f>
        <v>2.6759000000000002E-2</v>
      </c>
      <c r="BL93" s="382">
        <f>'11M - LPS'!BL93</f>
        <v>2.7252999999999999E-2</v>
      </c>
      <c r="BM93" s="382">
        <f>'11M - LPS'!BM93</f>
        <v>2.7386000000000001E-2</v>
      </c>
      <c r="BN93" s="382">
        <f>'11M - LPS'!BN93</f>
        <v>2.7399E-2</v>
      </c>
      <c r="BO93" s="382">
        <f>'11M - LPS'!BO93</f>
        <v>3.1260000000000003E-2</v>
      </c>
      <c r="BP93" s="382">
        <f>'11M - LPS'!BP93</f>
        <v>5.3324000000000003E-2</v>
      </c>
      <c r="BQ93" s="382">
        <f>'11M - LPS'!BQ93</f>
        <v>5.024E-2</v>
      </c>
      <c r="BR93" s="382">
        <f>'11M - LPS'!BR93</f>
        <v>4.9953999999999998E-2</v>
      </c>
      <c r="BS93" s="382">
        <f>'11M - LPS'!BS93</f>
        <v>5.0927E-2</v>
      </c>
      <c r="BT93" s="382">
        <f>'11M - LPS'!BT93</f>
        <v>3.2402E-2</v>
      </c>
      <c r="BU93" s="382">
        <f>'11M - LPS'!BU93</f>
        <v>3.0643E-2</v>
      </c>
      <c r="BV93" s="382">
        <f>'11M - LPS'!BV93</f>
        <v>2.8851999999999999E-2</v>
      </c>
      <c r="BW93" s="382">
        <f>'11M - LPS'!BW93</f>
        <v>2.6759000000000002E-2</v>
      </c>
      <c r="BX93" s="382">
        <f>'11M - LPS'!BX93</f>
        <v>2.7252999999999999E-2</v>
      </c>
      <c r="BY93" s="382">
        <f>'11M - LPS'!BY93</f>
        <v>2.7386000000000001E-2</v>
      </c>
      <c r="BZ93" s="382">
        <f>'11M - LPS'!BZ93</f>
        <v>2.7399E-2</v>
      </c>
      <c r="CA93" s="382">
        <f>'11M - LPS'!CA93</f>
        <v>3.1260000000000003E-2</v>
      </c>
      <c r="CB93" s="382">
        <f>'11M - LPS'!CB93</f>
        <v>5.3324000000000003E-2</v>
      </c>
      <c r="CC93" s="382">
        <f>'11M - LPS'!CC93</f>
        <v>5.024E-2</v>
      </c>
      <c r="CD93" s="382">
        <f>'11M - LPS'!CD93</f>
        <v>4.9953999999999998E-2</v>
      </c>
      <c r="CE93" s="382">
        <f>'11M - LPS'!CE93</f>
        <v>5.0927E-2</v>
      </c>
      <c r="CF93" s="382">
        <f>'11M - LPS'!CF93</f>
        <v>3.2402E-2</v>
      </c>
      <c r="CG93" s="382">
        <f>'11M - LPS'!CG93</f>
        <v>3.0643E-2</v>
      </c>
      <c r="CH93" s="383">
        <f>'11M - LPS'!CH93</f>
        <v>2.8851999999999999E-2</v>
      </c>
      <c r="CJ93" s="243" t="s">
        <v>139</v>
      </c>
    </row>
    <row r="94" spans="1:88" x14ac:dyDescent="0.3">
      <c r="A94" s="579"/>
      <c r="B94" s="11" t="s">
        <v>59</v>
      </c>
      <c r="C94" s="381">
        <f>'11M - LPS'!C94</f>
        <v>2.8108999999999999E-2</v>
      </c>
      <c r="D94" s="381">
        <f>'11M - LPS'!D94</f>
        <v>2.8694000000000001E-2</v>
      </c>
      <c r="E94" s="381">
        <f>'11M - LPS'!E94</f>
        <v>2.6006000000000001E-2</v>
      </c>
      <c r="F94" s="382">
        <f>'11M - LPS'!F94</f>
        <v>2.7834999999999999E-2</v>
      </c>
      <c r="G94" s="382">
        <f>'11M - LPS'!G94</f>
        <v>3.9120000000000002E-2</v>
      </c>
      <c r="H94" s="382">
        <f>'11M - LPS'!H94</f>
        <v>7.6133999999999993E-2</v>
      </c>
      <c r="I94" s="382">
        <f>'11M - LPS'!I94</f>
        <v>5.8799999999999998E-2</v>
      </c>
      <c r="J94" s="382">
        <f>'11M - LPS'!J94</f>
        <v>6.5284999999999996E-2</v>
      </c>
      <c r="K94" s="382">
        <f>'11M - LPS'!K94</f>
        <v>7.3496000000000006E-2</v>
      </c>
      <c r="L94" s="382">
        <f>'11M - LPS'!L94</f>
        <v>3.1467000000000002E-2</v>
      </c>
      <c r="M94" s="382">
        <f>'11M - LPS'!M94</f>
        <v>3.7912000000000001E-2</v>
      </c>
      <c r="N94" s="382">
        <f>'11M - LPS'!N94</f>
        <v>2.7827000000000001E-2</v>
      </c>
      <c r="O94" s="382">
        <f>'11M - LPS'!O94</f>
        <v>3.1730000000000001E-2</v>
      </c>
      <c r="P94" s="382">
        <f>'11M - LPS'!P94</f>
        <v>3.2064000000000002E-2</v>
      </c>
      <c r="Q94" s="382">
        <f>'11M - LPS'!Q94</f>
        <v>3.0006000000000001E-2</v>
      </c>
      <c r="R94" s="382">
        <f>'11M - LPS'!R94</f>
        <v>2.7834999999999999E-2</v>
      </c>
      <c r="S94" s="382">
        <f>'11M - LPS'!S94</f>
        <v>3.9120000000000002E-2</v>
      </c>
      <c r="T94" s="382">
        <f>'11M - LPS'!T94</f>
        <v>7.6133999999999993E-2</v>
      </c>
      <c r="U94" s="382">
        <f>'11M - LPS'!U94</f>
        <v>5.8799999999999998E-2</v>
      </c>
      <c r="V94" s="382">
        <f>'11M - LPS'!V94</f>
        <v>6.5284999999999996E-2</v>
      </c>
      <c r="W94" s="382">
        <f>'11M - LPS'!W94</f>
        <v>7.3496000000000006E-2</v>
      </c>
      <c r="X94" s="382">
        <f>'11M - LPS'!X94</f>
        <v>3.1467000000000002E-2</v>
      </c>
      <c r="Y94" s="382">
        <f>'11M - LPS'!Y94</f>
        <v>3.7912000000000001E-2</v>
      </c>
      <c r="Z94" s="382">
        <f>'11M - LPS'!Z94</f>
        <v>2.7827000000000001E-2</v>
      </c>
      <c r="AA94" s="382">
        <f>'11M - LPS'!AA94</f>
        <v>3.1730000000000001E-2</v>
      </c>
      <c r="AB94" s="382">
        <f>'11M - LPS'!AB94</f>
        <v>3.2064000000000002E-2</v>
      </c>
      <c r="AC94" s="382">
        <f>'11M - LPS'!AC94</f>
        <v>3.0006000000000001E-2</v>
      </c>
      <c r="AD94" s="382">
        <f>'11M - LPS'!AD94</f>
        <v>2.7834999999999999E-2</v>
      </c>
      <c r="AE94" s="382">
        <f>'11M - LPS'!AE94</f>
        <v>3.9120000000000002E-2</v>
      </c>
      <c r="AF94" s="382">
        <f>'11M - LPS'!AF94</f>
        <v>7.6133999999999993E-2</v>
      </c>
      <c r="AG94" s="382">
        <f>'11M - LPS'!AG94</f>
        <v>5.8799999999999998E-2</v>
      </c>
      <c r="AH94" s="382">
        <f>'11M - LPS'!AH94</f>
        <v>6.5284999999999996E-2</v>
      </c>
      <c r="AI94" s="382">
        <f>'11M - LPS'!AI94</f>
        <v>7.3496000000000006E-2</v>
      </c>
      <c r="AJ94" s="382">
        <f>'11M - LPS'!AJ94</f>
        <v>3.1467000000000002E-2</v>
      </c>
      <c r="AK94" s="382">
        <f>'11M - LPS'!AK94</f>
        <v>3.7912000000000001E-2</v>
      </c>
      <c r="AL94" s="382">
        <f>'11M - LPS'!AL94</f>
        <v>2.7827000000000001E-2</v>
      </c>
      <c r="AM94" s="382">
        <f>'11M - LPS'!AM94</f>
        <v>3.1730000000000001E-2</v>
      </c>
      <c r="AN94" s="382">
        <f>'11M - LPS'!AN94</f>
        <v>3.2064000000000002E-2</v>
      </c>
      <c r="AO94" s="382">
        <f>'11M - LPS'!AO94</f>
        <v>3.0006000000000001E-2</v>
      </c>
      <c r="AP94" s="382">
        <f>'11M - LPS'!AP94</f>
        <v>2.7834999999999999E-2</v>
      </c>
      <c r="AQ94" s="382">
        <f>'11M - LPS'!AQ94</f>
        <v>3.9120000000000002E-2</v>
      </c>
      <c r="AR94" s="382">
        <f>'11M - LPS'!AR94</f>
        <v>7.6133999999999993E-2</v>
      </c>
      <c r="AS94" s="382">
        <f>'11M - LPS'!AS94</f>
        <v>5.8799999999999998E-2</v>
      </c>
      <c r="AT94" s="382">
        <f>'11M - LPS'!AT94</f>
        <v>6.5284999999999996E-2</v>
      </c>
      <c r="AU94" s="382">
        <f>'11M - LPS'!AU94</f>
        <v>7.3496000000000006E-2</v>
      </c>
      <c r="AV94" s="382">
        <f>'11M - LPS'!AV94</f>
        <v>3.1467000000000002E-2</v>
      </c>
      <c r="AW94" s="382">
        <f>'11M - LPS'!AW94</f>
        <v>3.7912000000000001E-2</v>
      </c>
      <c r="AX94" s="382">
        <f>'11M - LPS'!AX94</f>
        <v>2.7827000000000001E-2</v>
      </c>
      <c r="AY94" s="382">
        <f>'11M - LPS'!AY94</f>
        <v>3.1730000000000001E-2</v>
      </c>
      <c r="AZ94" s="382">
        <f>'11M - LPS'!AZ94</f>
        <v>3.2064000000000002E-2</v>
      </c>
      <c r="BA94" s="382">
        <f>'11M - LPS'!BA94</f>
        <v>3.0006000000000001E-2</v>
      </c>
      <c r="BB94" s="382">
        <f>'11M - LPS'!BB94</f>
        <v>2.7834999999999999E-2</v>
      </c>
      <c r="BC94" s="382">
        <f>'11M - LPS'!BC94</f>
        <v>3.9120000000000002E-2</v>
      </c>
      <c r="BD94" s="382">
        <f>'11M - LPS'!BD94</f>
        <v>7.6133999999999993E-2</v>
      </c>
      <c r="BE94" s="382">
        <f>'11M - LPS'!BE94</f>
        <v>5.8799999999999998E-2</v>
      </c>
      <c r="BF94" s="382">
        <f>'11M - LPS'!BF94</f>
        <v>6.5284999999999996E-2</v>
      </c>
      <c r="BG94" s="382">
        <f>'11M - LPS'!BG94</f>
        <v>7.3496000000000006E-2</v>
      </c>
      <c r="BH94" s="382">
        <f>'11M - LPS'!BH94</f>
        <v>3.1467000000000002E-2</v>
      </c>
      <c r="BI94" s="382">
        <f>'11M - LPS'!BI94</f>
        <v>3.7912000000000001E-2</v>
      </c>
      <c r="BJ94" s="382">
        <f>'11M - LPS'!BJ94</f>
        <v>2.7827000000000001E-2</v>
      </c>
      <c r="BK94" s="382">
        <f>'11M - LPS'!BK94</f>
        <v>3.1730000000000001E-2</v>
      </c>
      <c r="BL94" s="382">
        <f>'11M - LPS'!BL94</f>
        <v>3.2064000000000002E-2</v>
      </c>
      <c r="BM94" s="382">
        <f>'11M - LPS'!BM94</f>
        <v>3.0006000000000001E-2</v>
      </c>
      <c r="BN94" s="382">
        <f>'11M - LPS'!BN94</f>
        <v>2.7834999999999999E-2</v>
      </c>
      <c r="BO94" s="382">
        <f>'11M - LPS'!BO94</f>
        <v>3.9120000000000002E-2</v>
      </c>
      <c r="BP94" s="382">
        <f>'11M - LPS'!BP94</f>
        <v>7.6133999999999993E-2</v>
      </c>
      <c r="BQ94" s="382">
        <f>'11M - LPS'!BQ94</f>
        <v>5.8799999999999998E-2</v>
      </c>
      <c r="BR94" s="382">
        <f>'11M - LPS'!BR94</f>
        <v>6.5284999999999996E-2</v>
      </c>
      <c r="BS94" s="382">
        <f>'11M - LPS'!BS94</f>
        <v>7.3496000000000006E-2</v>
      </c>
      <c r="BT94" s="382">
        <f>'11M - LPS'!BT94</f>
        <v>3.1467000000000002E-2</v>
      </c>
      <c r="BU94" s="382">
        <f>'11M - LPS'!BU94</f>
        <v>3.7912000000000001E-2</v>
      </c>
      <c r="BV94" s="382">
        <f>'11M - LPS'!BV94</f>
        <v>2.7827000000000001E-2</v>
      </c>
      <c r="BW94" s="382">
        <f>'11M - LPS'!BW94</f>
        <v>3.1730000000000001E-2</v>
      </c>
      <c r="BX94" s="382">
        <f>'11M - LPS'!BX94</f>
        <v>3.2064000000000002E-2</v>
      </c>
      <c r="BY94" s="382">
        <f>'11M - LPS'!BY94</f>
        <v>3.0006000000000001E-2</v>
      </c>
      <c r="BZ94" s="382">
        <f>'11M - LPS'!BZ94</f>
        <v>2.7834999999999999E-2</v>
      </c>
      <c r="CA94" s="382">
        <f>'11M - LPS'!CA94</f>
        <v>3.9120000000000002E-2</v>
      </c>
      <c r="CB94" s="382">
        <f>'11M - LPS'!CB94</f>
        <v>7.6133999999999993E-2</v>
      </c>
      <c r="CC94" s="382">
        <f>'11M - LPS'!CC94</f>
        <v>5.8799999999999998E-2</v>
      </c>
      <c r="CD94" s="382">
        <f>'11M - LPS'!CD94</f>
        <v>6.5284999999999996E-2</v>
      </c>
      <c r="CE94" s="382">
        <f>'11M - LPS'!CE94</f>
        <v>7.3496000000000006E-2</v>
      </c>
      <c r="CF94" s="382">
        <f>'11M - LPS'!CF94</f>
        <v>3.1467000000000002E-2</v>
      </c>
      <c r="CG94" s="382">
        <f>'11M - LPS'!CG94</f>
        <v>3.7912000000000001E-2</v>
      </c>
      <c r="CH94" s="383">
        <f>'11M - LPS'!CH94</f>
        <v>2.7827000000000001E-2</v>
      </c>
      <c r="CJ94" s="243" t="s">
        <v>140</v>
      </c>
    </row>
    <row r="95" spans="1:88" x14ac:dyDescent="0.3">
      <c r="A95" s="579"/>
      <c r="B95" s="11" t="s">
        <v>142</v>
      </c>
      <c r="C95" s="381">
        <f>'11M - LPS'!C95</f>
        <v>2.1930999999999999E-2</v>
      </c>
      <c r="D95" s="381">
        <f>'11M - LPS'!D95</f>
        <v>2.2645999999999999E-2</v>
      </c>
      <c r="E95" s="381">
        <f>'11M - LPS'!E95</f>
        <v>2.58E-2</v>
      </c>
      <c r="F95" s="382">
        <f>'11M - LPS'!F95</f>
        <v>3.0592000000000001E-2</v>
      </c>
      <c r="G95" s="382">
        <f>'11M - LPS'!G95</f>
        <v>3.3579999999999999E-2</v>
      </c>
      <c r="H95" s="382">
        <f>'11M - LPS'!H95</f>
        <v>6.0206999999999997E-2</v>
      </c>
      <c r="I95" s="382">
        <f>'11M - LPS'!I95</f>
        <v>5.0174000000000003E-2</v>
      </c>
      <c r="J95" s="382">
        <f>'11M - LPS'!J95</f>
        <v>5.3324999999999997E-2</v>
      </c>
      <c r="K95" s="382">
        <f>'11M - LPS'!K95</f>
        <v>5.6530999999999998E-2</v>
      </c>
      <c r="L95" s="382">
        <f>'11M - LPS'!L95</f>
        <v>3.5098999999999998E-2</v>
      </c>
      <c r="M95" s="382">
        <f>'11M - LPS'!M95</f>
        <v>3.0679999999999999E-2</v>
      </c>
      <c r="N95" s="382">
        <f>'11M - LPS'!N95</f>
        <v>3.0776999999999999E-2</v>
      </c>
      <c r="O95" s="382">
        <f>'11M - LPS'!O95</f>
        <v>2.6424E-2</v>
      </c>
      <c r="P95" s="382">
        <f>'11M - LPS'!P95</f>
        <v>2.6935000000000001E-2</v>
      </c>
      <c r="Q95" s="382">
        <f>'11M - LPS'!Q95</f>
        <v>2.9822000000000001E-2</v>
      </c>
      <c r="R95" s="382">
        <f>'11M - LPS'!R95</f>
        <v>3.0592000000000001E-2</v>
      </c>
      <c r="S95" s="382">
        <f>'11M - LPS'!S95</f>
        <v>3.3579999999999999E-2</v>
      </c>
      <c r="T95" s="382">
        <f>'11M - LPS'!T95</f>
        <v>6.0206999999999997E-2</v>
      </c>
      <c r="U95" s="382">
        <f>'11M - LPS'!U95</f>
        <v>5.0174000000000003E-2</v>
      </c>
      <c r="V95" s="382">
        <f>'11M - LPS'!V95</f>
        <v>5.3324999999999997E-2</v>
      </c>
      <c r="W95" s="382">
        <f>'11M - LPS'!W95</f>
        <v>5.6530999999999998E-2</v>
      </c>
      <c r="X95" s="382">
        <f>'11M - LPS'!X95</f>
        <v>3.5098999999999998E-2</v>
      </c>
      <c r="Y95" s="382">
        <f>'11M - LPS'!Y95</f>
        <v>3.0679999999999999E-2</v>
      </c>
      <c r="Z95" s="382">
        <f>'11M - LPS'!Z95</f>
        <v>3.0776999999999999E-2</v>
      </c>
      <c r="AA95" s="382">
        <f>'11M - LPS'!AA95</f>
        <v>2.6424E-2</v>
      </c>
      <c r="AB95" s="382">
        <f>'11M - LPS'!AB95</f>
        <v>2.6935000000000001E-2</v>
      </c>
      <c r="AC95" s="382">
        <f>'11M - LPS'!AC95</f>
        <v>2.9822000000000001E-2</v>
      </c>
      <c r="AD95" s="382">
        <f>'11M - LPS'!AD95</f>
        <v>3.0592000000000001E-2</v>
      </c>
      <c r="AE95" s="382">
        <f>'11M - LPS'!AE95</f>
        <v>3.3579999999999999E-2</v>
      </c>
      <c r="AF95" s="382">
        <f>'11M - LPS'!AF95</f>
        <v>6.0206999999999997E-2</v>
      </c>
      <c r="AG95" s="382">
        <f>'11M - LPS'!AG95</f>
        <v>5.0174000000000003E-2</v>
      </c>
      <c r="AH95" s="382">
        <f>'11M - LPS'!AH95</f>
        <v>5.3324999999999997E-2</v>
      </c>
      <c r="AI95" s="382">
        <f>'11M - LPS'!AI95</f>
        <v>5.6530999999999998E-2</v>
      </c>
      <c r="AJ95" s="382">
        <f>'11M - LPS'!AJ95</f>
        <v>3.5098999999999998E-2</v>
      </c>
      <c r="AK95" s="382">
        <f>'11M - LPS'!AK95</f>
        <v>3.0679999999999999E-2</v>
      </c>
      <c r="AL95" s="382">
        <f>'11M - LPS'!AL95</f>
        <v>3.0776999999999999E-2</v>
      </c>
      <c r="AM95" s="382">
        <f>'11M - LPS'!AM95</f>
        <v>2.6424E-2</v>
      </c>
      <c r="AN95" s="382">
        <f>'11M - LPS'!AN95</f>
        <v>2.6935000000000001E-2</v>
      </c>
      <c r="AO95" s="382">
        <f>'11M - LPS'!AO95</f>
        <v>2.9822000000000001E-2</v>
      </c>
      <c r="AP95" s="382">
        <f>'11M - LPS'!AP95</f>
        <v>3.0592000000000001E-2</v>
      </c>
      <c r="AQ95" s="382">
        <f>'11M - LPS'!AQ95</f>
        <v>3.3579999999999999E-2</v>
      </c>
      <c r="AR95" s="382">
        <f>'11M - LPS'!AR95</f>
        <v>6.0206999999999997E-2</v>
      </c>
      <c r="AS95" s="382">
        <f>'11M - LPS'!AS95</f>
        <v>5.0174000000000003E-2</v>
      </c>
      <c r="AT95" s="382">
        <f>'11M - LPS'!AT95</f>
        <v>5.3324999999999997E-2</v>
      </c>
      <c r="AU95" s="382">
        <f>'11M - LPS'!AU95</f>
        <v>5.6530999999999998E-2</v>
      </c>
      <c r="AV95" s="382">
        <f>'11M - LPS'!AV95</f>
        <v>3.5098999999999998E-2</v>
      </c>
      <c r="AW95" s="382">
        <f>'11M - LPS'!AW95</f>
        <v>3.0679999999999999E-2</v>
      </c>
      <c r="AX95" s="382">
        <f>'11M - LPS'!AX95</f>
        <v>3.0776999999999999E-2</v>
      </c>
      <c r="AY95" s="382">
        <f>'11M - LPS'!AY95</f>
        <v>2.6424E-2</v>
      </c>
      <c r="AZ95" s="382">
        <f>'11M - LPS'!AZ95</f>
        <v>2.6935000000000001E-2</v>
      </c>
      <c r="BA95" s="382">
        <f>'11M - LPS'!BA95</f>
        <v>2.9822000000000001E-2</v>
      </c>
      <c r="BB95" s="382">
        <f>'11M - LPS'!BB95</f>
        <v>3.0592000000000001E-2</v>
      </c>
      <c r="BC95" s="382">
        <f>'11M - LPS'!BC95</f>
        <v>3.3579999999999999E-2</v>
      </c>
      <c r="BD95" s="382">
        <f>'11M - LPS'!BD95</f>
        <v>6.0206999999999997E-2</v>
      </c>
      <c r="BE95" s="382">
        <f>'11M - LPS'!BE95</f>
        <v>5.0174000000000003E-2</v>
      </c>
      <c r="BF95" s="382">
        <f>'11M - LPS'!BF95</f>
        <v>5.3324999999999997E-2</v>
      </c>
      <c r="BG95" s="382">
        <f>'11M - LPS'!BG95</f>
        <v>5.6530999999999998E-2</v>
      </c>
      <c r="BH95" s="382">
        <f>'11M - LPS'!BH95</f>
        <v>3.5098999999999998E-2</v>
      </c>
      <c r="BI95" s="382">
        <f>'11M - LPS'!BI95</f>
        <v>3.0679999999999999E-2</v>
      </c>
      <c r="BJ95" s="382">
        <f>'11M - LPS'!BJ95</f>
        <v>3.0776999999999999E-2</v>
      </c>
      <c r="BK95" s="382">
        <f>'11M - LPS'!BK95</f>
        <v>2.6424E-2</v>
      </c>
      <c r="BL95" s="382">
        <f>'11M - LPS'!BL95</f>
        <v>2.6935000000000001E-2</v>
      </c>
      <c r="BM95" s="382">
        <f>'11M - LPS'!BM95</f>
        <v>2.9822000000000001E-2</v>
      </c>
      <c r="BN95" s="382">
        <f>'11M - LPS'!BN95</f>
        <v>3.0592000000000001E-2</v>
      </c>
      <c r="BO95" s="382">
        <f>'11M - LPS'!BO95</f>
        <v>3.3579999999999999E-2</v>
      </c>
      <c r="BP95" s="382">
        <f>'11M - LPS'!BP95</f>
        <v>6.0206999999999997E-2</v>
      </c>
      <c r="BQ95" s="382">
        <f>'11M - LPS'!BQ95</f>
        <v>5.0174000000000003E-2</v>
      </c>
      <c r="BR95" s="382">
        <f>'11M - LPS'!BR95</f>
        <v>5.3324999999999997E-2</v>
      </c>
      <c r="BS95" s="382">
        <f>'11M - LPS'!BS95</f>
        <v>5.6530999999999998E-2</v>
      </c>
      <c r="BT95" s="382">
        <f>'11M - LPS'!BT95</f>
        <v>3.5098999999999998E-2</v>
      </c>
      <c r="BU95" s="382">
        <f>'11M - LPS'!BU95</f>
        <v>3.0679999999999999E-2</v>
      </c>
      <c r="BV95" s="382">
        <f>'11M - LPS'!BV95</f>
        <v>3.0776999999999999E-2</v>
      </c>
      <c r="BW95" s="382">
        <f>'11M - LPS'!BW95</f>
        <v>2.6424E-2</v>
      </c>
      <c r="BX95" s="382">
        <f>'11M - LPS'!BX95</f>
        <v>2.6935000000000001E-2</v>
      </c>
      <c r="BY95" s="382">
        <f>'11M - LPS'!BY95</f>
        <v>2.9822000000000001E-2</v>
      </c>
      <c r="BZ95" s="382">
        <f>'11M - LPS'!BZ95</f>
        <v>3.0592000000000001E-2</v>
      </c>
      <c r="CA95" s="382">
        <f>'11M - LPS'!CA95</f>
        <v>3.3579999999999999E-2</v>
      </c>
      <c r="CB95" s="382">
        <f>'11M - LPS'!CB95</f>
        <v>6.0206999999999997E-2</v>
      </c>
      <c r="CC95" s="382">
        <f>'11M - LPS'!CC95</f>
        <v>5.0174000000000003E-2</v>
      </c>
      <c r="CD95" s="382">
        <f>'11M - LPS'!CD95</f>
        <v>5.3324999999999997E-2</v>
      </c>
      <c r="CE95" s="382">
        <f>'11M - LPS'!CE95</f>
        <v>5.6530999999999998E-2</v>
      </c>
      <c r="CF95" s="382">
        <f>'11M - LPS'!CF95</f>
        <v>3.5098999999999998E-2</v>
      </c>
      <c r="CG95" s="382">
        <f>'11M - LPS'!CG95</f>
        <v>3.0679999999999999E-2</v>
      </c>
      <c r="CH95" s="383">
        <f>'11M - LPS'!CH95</f>
        <v>3.0776999999999999E-2</v>
      </c>
    </row>
    <row r="96" spans="1:88" x14ac:dyDescent="0.3">
      <c r="A96" s="579"/>
      <c r="B96" s="11" t="s">
        <v>60</v>
      </c>
      <c r="C96" s="381">
        <f>'11M - LPS'!C96</f>
        <v>1.2194E-2</v>
      </c>
      <c r="D96" s="381">
        <f>'11M - LPS'!D96</f>
        <v>1.2194E-2</v>
      </c>
      <c r="E96" s="381">
        <f>'11M - LPS'!E96</f>
        <v>2.4788000000000001E-2</v>
      </c>
      <c r="F96" s="382">
        <f>'11M - LPS'!F96</f>
        <v>2.8389999999999999E-2</v>
      </c>
      <c r="G96" s="382">
        <f>'11M - LPS'!G96</f>
        <v>4.6775999999999998E-2</v>
      </c>
      <c r="H96" s="382">
        <f>'11M - LPS'!H96</f>
        <v>7.7183000000000002E-2</v>
      </c>
      <c r="I96" s="382">
        <f>'11M - LPS'!I96</f>
        <v>5.9184E-2</v>
      </c>
      <c r="J96" s="382">
        <f>'11M - LPS'!J96</f>
        <v>6.5846000000000002E-2</v>
      </c>
      <c r="K96" s="382">
        <f>'11M - LPS'!K96</f>
        <v>7.7815999999999996E-2</v>
      </c>
      <c r="L96" s="382">
        <f>'11M - LPS'!L96</f>
        <v>3.1288000000000003E-2</v>
      </c>
      <c r="M96" s="382">
        <f>'11M - LPS'!M96</f>
        <v>1.8069000000000002E-2</v>
      </c>
      <c r="N96" s="382">
        <f>'11M - LPS'!N96</f>
        <v>1.8069000000000002E-2</v>
      </c>
      <c r="O96" s="382">
        <f>'11M - LPS'!O96</f>
        <v>1.8069000000000002E-2</v>
      </c>
      <c r="P96" s="382">
        <f>'11M - LPS'!P96</f>
        <v>1.8069000000000002E-2</v>
      </c>
      <c r="Q96" s="382">
        <f>'11M - LPS'!Q96</f>
        <v>1.8069000000000002E-2</v>
      </c>
      <c r="R96" s="382">
        <f>'11M - LPS'!R96</f>
        <v>2.8389999999999999E-2</v>
      </c>
      <c r="S96" s="382">
        <f>'11M - LPS'!S96</f>
        <v>4.6775999999999998E-2</v>
      </c>
      <c r="T96" s="382">
        <f>'11M - LPS'!T96</f>
        <v>7.7183000000000002E-2</v>
      </c>
      <c r="U96" s="382">
        <f>'11M - LPS'!U96</f>
        <v>5.9184E-2</v>
      </c>
      <c r="V96" s="382">
        <f>'11M - LPS'!V96</f>
        <v>6.5846000000000002E-2</v>
      </c>
      <c r="W96" s="382">
        <f>'11M - LPS'!W96</f>
        <v>7.7815999999999996E-2</v>
      </c>
      <c r="X96" s="382">
        <f>'11M - LPS'!X96</f>
        <v>3.1288000000000003E-2</v>
      </c>
      <c r="Y96" s="382">
        <f>'11M - LPS'!Y96</f>
        <v>1.8069000000000002E-2</v>
      </c>
      <c r="Z96" s="382">
        <f>'11M - LPS'!Z96</f>
        <v>1.8069000000000002E-2</v>
      </c>
      <c r="AA96" s="382">
        <f>'11M - LPS'!AA96</f>
        <v>1.8069000000000002E-2</v>
      </c>
      <c r="AB96" s="382">
        <f>'11M - LPS'!AB96</f>
        <v>1.8069000000000002E-2</v>
      </c>
      <c r="AC96" s="382">
        <f>'11M - LPS'!AC96</f>
        <v>1.8069000000000002E-2</v>
      </c>
      <c r="AD96" s="382">
        <f>'11M - LPS'!AD96</f>
        <v>2.8389999999999999E-2</v>
      </c>
      <c r="AE96" s="382">
        <f>'11M - LPS'!AE96</f>
        <v>4.6775999999999998E-2</v>
      </c>
      <c r="AF96" s="382">
        <f>'11M - LPS'!AF96</f>
        <v>7.7183000000000002E-2</v>
      </c>
      <c r="AG96" s="382">
        <f>'11M - LPS'!AG96</f>
        <v>5.9184E-2</v>
      </c>
      <c r="AH96" s="382">
        <f>'11M - LPS'!AH96</f>
        <v>6.5846000000000002E-2</v>
      </c>
      <c r="AI96" s="382">
        <f>'11M - LPS'!AI96</f>
        <v>7.7815999999999996E-2</v>
      </c>
      <c r="AJ96" s="382">
        <f>'11M - LPS'!AJ96</f>
        <v>3.1288000000000003E-2</v>
      </c>
      <c r="AK96" s="382">
        <f>'11M - LPS'!AK96</f>
        <v>1.8069000000000002E-2</v>
      </c>
      <c r="AL96" s="382">
        <f>'11M - LPS'!AL96</f>
        <v>1.8069000000000002E-2</v>
      </c>
      <c r="AM96" s="382">
        <f>'11M - LPS'!AM96</f>
        <v>1.8069000000000002E-2</v>
      </c>
      <c r="AN96" s="382">
        <f>'11M - LPS'!AN96</f>
        <v>1.8069000000000002E-2</v>
      </c>
      <c r="AO96" s="382">
        <f>'11M - LPS'!AO96</f>
        <v>1.8069000000000002E-2</v>
      </c>
      <c r="AP96" s="382">
        <f>'11M - LPS'!AP96</f>
        <v>2.8389999999999999E-2</v>
      </c>
      <c r="AQ96" s="382">
        <f>'11M - LPS'!AQ96</f>
        <v>4.6775999999999998E-2</v>
      </c>
      <c r="AR96" s="382">
        <f>'11M - LPS'!AR96</f>
        <v>7.7183000000000002E-2</v>
      </c>
      <c r="AS96" s="382">
        <f>'11M - LPS'!AS96</f>
        <v>5.9184E-2</v>
      </c>
      <c r="AT96" s="382">
        <f>'11M - LPS'!AT96</f>
        <v>6.5846000000000002E-2</v>
      </c>
      <c r="AU96" s="382">
        <f>'11M - LPS'!AU96</f>
        <v>7.7815999999999996E-2</v>
      </c>
      <c r="AV96" s="382">
        <f>'11M - LPS'!AV96</f>
        <v>3.1288000000000003E-2</v>
      </c>
      <c r="AW96" s="382">
        <f>'11M - LPS'!AW96</f>
        <v>1.8069000000000002E-2</v>
      </c>
      <c r="AX96" s="382">
        <f>'11M - LPS'!AX96</f>
        <v>1.8069000000000002E-2</v>
      </c>
      <c r="AY96" s="382">
        <f>'11M - LPS'!AY96</f>
        <v>1.8069000000000002E-2</v>
      </c>
      <c r="AZ96" s="382">
        <f>'11M - LPS'!AZ96</f>
        <v>1.8069000000000002E-2</v>
      </c>
      <c r="BA96" s="382">
        <f>'11M - LPS'!BA96</f>
        <v>1.8069000000000002E-2</v>
      </c>
      <c r="BB96" s="382">
        <f>'11M - LPS'!BB96</f>
        <v>2.8389999999999999E-2</v>
      </c>
      <c r="BC96" s="382">
        <f>'11M - LPS'!BC96</f>
        <v>4.6775999999999998E-2</v>
      </c>
      <c r="BD96" s="382">
        <f>'11M - LPS'!BD96</f>
        <v>7.7183000000000002E-2</v>
      </c>
      <c r="BE96" s="382">
        <f>'11M - LPS'!BE96</f>
        <v>5.9184E-2</v>
      </c>
      <c r="BF96" s="382">
        <f>'11M - LPS'!BF96</f>
        <v>6.5846000000000002E-2</v>
      </c>
      <c r="BG96" s="382">
        <f>'11M - LPS'!BG96</f>
        <v>7.7815999999999996E-2</v>
      </c>
      <c r="BH96" s="382">
        <f>'11M - LPS'!BH96</f>
        <v>3.1288000000000003E-2</v>
      </c>
      <c r="BI96" s="382">
        <f>'11M - LPS'!BI96</f>
        <v>1.8069000000000002E-2</v>
      </c>
      <c r="BJ96" s="382">
        <f>'11M - LPS'!BJ96</f>
        <v>1.8069000000000002E-2</v>
      </c>
      <c r="BK96" s="382">
        <f>'11M - LPS'!BK96</f>
        <v>1.8069000000000002E-2</v>
      </c>
      <c r="BL96" s="382">
        <f>'11M - LPS'!BL96</f>
        <v>1.8069000000000002E-2</v>
      </c>
      <c r="BM96" s="382">
        <f>'11M - LPS'!BM96</f>
        <v>1.8069000000000002E-2</v>
      </c>
      <c r="BN96" s="382">
        <f>'11M - LPS'!BN96</f>
        <v>2.8389999999999999E-2</v>
      </c>
      <c r="BO96" s="382">
        <f>'11M - LPS'!BO96</f>
        <v>4.6775999999999998E-2</v>
      </c>
      <c r="BP96" s="382">
        <f>'11M - LPS'!BP96</f>
        <v>7.7183000000000002E-2</v>
      </c>
      <c r="BQ96" s="382">
        <f>'11M - LPS'!BQ96</f>
        <v>5.9184E-2</v>
      </c>
      <c r="BR96" s="382">
        <f>'11M - LPS'!BR96</f>
        <v>6.5846000000000002E-2</v>
      </c>
      <c r="BS96" s="382">
        <f>'11M - LPS'!BS96</f>
        <v>7.7815999999999996E-2</v>
      </c>
      <c r="BT96" s="382">
        <f>'11M - LPS'!BT96</f>
        <v>3.1288000000000003E-2</v>
      </c>
      <c r="BU96" s="382">
        <f>'11M - LPS'!BU96</f>
        <v>1.8069000000000002E-2</v>
      </c>
      <c r="BV96" s="382">
        <f>'11M - LPS'!BV96</f>
        <v>1.8069000000000002E-2</v>
      </c>
      <c r="BW96" s="382">
        <f>'11M - LPS'!BW96</f>
        <v>1.8069000000000002E-2</v>
      </c>
      <c r="BX96" s="382">
        <f>'11M - LPS'!BX96</f>
        <v>1.8069000000000002E-2</v>
      </c>
      <c r="BY96" s="382">
        <f>'11M - LPS'!BY96</f>
        <v>1.8069000000000002E-2</v>
      </c>
      <c r="BZ96" s="382">
        <f>'11M - LPS'!BZ96</f>
        <v>2.8389999999999999E-2</v>
      </c>
      <c r="CA96" s="382">
        <f>'11M - LPS'!CA96</f>
        <v>4.6775999999999998E-2</v>
      </c>
      <c r="CB96" s="382">
        <f>'11M - LPS'!CB96</f>
        <v>7.7183000000000002E-2</v>
      </c>
      <c r="CC96" s="382">
        <f>'11M - LPS'!CC96</f>
        <v>5.9184E-2</v>
      </c>
      <c r="CD96" s="382">
        <f>'11M - LPS'!CD96</f>
        <v>6.5846000000000002E-2</v>
      </c>
      <c r="CE96" s="382">
        <f>'11M - LPS'!CE96</f>
        <v>7.7815999999999996E-2</v>
      </c>
      <c r="CF96" s="382">
        <f>'11M - LPS'!CF96</f>
        <v>3.1288000000000003E-2</v>
      </c>
      <c r="CG96" s="382">
        <f>'11M - LPS'!CG96</f>
        <v>1.8069000000000002E-2</v>
      </c>
      <c r="CH96" s="383">
        <f>'11M - LPS'!CH96</f>
        <v>1.8069000000000002E-2</v>
      </c>
    </row>
    <row r="97" spans="1:86" x14ac:dyDescent="0.3">
      <c r="A97" s="579"/>
      <c r="B97" s="11" t="s">
        <v>143</v>
      </c>
      <c r="C97" s="381">
        <f>'11M - LPS'!C97</f>
        <v>1.4092E-2</v>
      </c>
      <c r="D97" s="381">
        <f>'11M - LPS'!D97</f>
        <v>1.4168999999999999E-2</v>
      </c>
      <c r="E97" s="381">
        <f>'11M - LPS'!E97</f>
        <v>1.2477E-2</v>
      </c>
      <c r="F97" s="382">
        <f>'11M - LPS'!F97</f>
        <v>1.9553000000000001E-2</v>
      </c>
      <c r="G97" s="382">
        <f>'11M - LPS'!G97</f>
        <v>1.8366E-2</v>
      </c>
      <c r="H97" s="382">
        <f>'11M - LPS'!H97</f>
        <v>2.0587999999999999E-2</v>
      </c>
      <c r="I97" s="382">
        <f>'11M - LPS'!I97</f>
        <v>2.001E-2</v>
      </c>
      <c r="J97" s="382">
        <f>'11M - LPS'!J97</f>
        <v>2.0625999999999999E-2</v>
      </c>
      <c r="K97" s="382">
        <f>'11M - LPS'!K97</f>
        <v>2.0587000000000001E-2</v>
      </c>
      <c r="L97" s="382">
        <f>'11M - LPS'!L97</f>
        <v>1.8308000000000001E-2</v>
      </c>
      <c r="M97" s="382">
        <f>'11M - LPS'!M97</f>
        <v>1.8096000000000001E-2</v>
      </c>
      <c r="N97" s="382">
        <f>'11M - LPS'!N97</f>
        <v>1.8273999999999999E-2</v>
      </c>
      <c r="O97" s="382">
        <f>'11M - LPS'!O97</f>
        <v>1.9696999999999999E-2</v>
      </c>
      <c r="P97" s="382">
        <f>'11M - LPS'!P97</f>
        <v>1.9747000000000001E-2</v>
      </c>
      <c r="Q97" s="382">
        <f>'11M - LPS'!Q97</f>
        <v>1.8321E-2</v>
      </c>
      <c r="R97" s="382">
        <f>'11M - LPS'!R97</f>
        <v>1.9553000000000001E-2</v>
      </c>
      <c r="S97" s="382">
        <f>'11M - LPS'!S97</f>
        <v>1.8366E-2</v>
      </c>
      <c r="T97" s="382">
        <f>'11M - LPS'!T97</f>
        <v>2.0587999999999999E-2</v>
      </c>
      <c r="U97" s="382">
        <f>'11M - LPS'!U97</f>
        <v>2.001E-2</v>
      </c>
      <c r="V97" s="382">
        <f>'11M - LPS'!V97</f>
        <v>2.0625999999999999E-2</v>
      </c>
      <c r="W97" s="382">
        <f>'11M - LPS'!W97</f>
        <v>2.0587000000000001E-2</v>
      </c>
      <c r="X97" s="382">
        <f>'11M - LPS'!X97</f>
        <v>1.8308000000000001E-2</v>
      </c>
      <c r="Y97" s="382">
        <f>'11M - LPS'!Y97</f>
        <v>1.8096000000000001E-2</v>
      </c>
      <c r="Z97" s="382">
        <f>'11M - LPS'!Z97</f>
        <v>1.8273999999999999E-2</v>
      </c>
      <c r="AA97" s="382">
        <f>'11M - LPS'!AA97</f>
        <v>1.9696999999999999E-2</v>
      </c>
      <c r="AB97" s="382">
        <f>'11M - LPS'!AB97</f>
        <v>1.9747000000000001E-2</v>
      </c>
      <c r="AC97" s="382">
        <f>'11M - LPS'!AC97</f>
        <v>1.8321E-2</v>
      </c>
      <c r="AD97" s="382">
        <f>'11M - LPS'!AD97</f>
        <v>1.9553000000000001E-2</v>
      </c>
      <c r="AE97" s="382">
        <f>'11M - LPS'!AE97</f>
        <v>1.8366E-2</v>
      </c>
      <c r="AF97" s="382">
        <f>'11M - LPS'!AF97</f>
        <v>2.0587999999999999E-2</v>
      </c>
      <c r="AG97" s="382">
        <f>'11M - LPS'!AG97</f>
        <v>2.001E-2</v>
      </c>
      <c r="AH97" s="382">
        <f>'11M - LPS'!AH97</f>
        <v>2.0625999999999999E-2</v>
      </c>
      <c r="AI97" s="382">
        <f>'11M - LPS'!AI97</f>
        <v>2.0587000000000001E-2</v>
      </c>
      <c r="AJ97" s="382">
        <f>'11M - LPS'!AJ97</f>
        <v>1.8308000000000001E-2</v>
      </c>
      <c r="AK97" s="382">
        <f>'11M - LPS'!AK97</f>
        <v>1.8096000000000001E-2</v>
      </c>
      <c r="AL97" s="382">
        <f>'11M - LPS'!AL97</f>
        <v>1.8273999999999999E-2</v>
      </c>
      <c r="AM97" s="382">
        <f>'11M - LPS'!AM97</f>
        <v>1.9696999999999999E-2</v>
      </c>
      <c r="AN97" s="382">
        <f>'11M - LPS'!AN97</f>
        <v>1.9747000000000001E-2</v>
      </c>
      <c r="AO97" s="382">
        <f>'11M - LPS'!AO97</f>
        <v>1.8321E-2</v>
      </c>
      <c r="AP97" s="382">
        <f>'11M - LPS'!AP97</f>
        <v>1.9553000000000001E-2</v>
      </c>
      <c r="AQ97" s="382">
        <f>'11M - LPS'!AQ97</f>
        <v>1.8366E-2</v>
      </c>
      <c r="AR97" s="382">
        <f>'11M - LPS'!AR97</f>
        <v>2.0587999999999999E-2</v>
      </c>
      <c r="AS97" s="382">
        <f>'11M - LPS'!AS97</f>
        <v>2.001E-2</v>
      </c>
      <c r="AT97" s="382">
        <f>'11M - LPS'!AT97</f>
        <v>2.0625999999999999E-2</v>
      </c>
      <c r="AU97" s="382">
        <f>'11M - LPS'!AU97</f>
        <v>2.0587000000000001E-2</v>
      </c>
      <c r="AV97" s="382">
        <f>'11M - LPS'!AV97</f>
        <v>1.8308000000000001E-2</v>
      </c>
      <c r="AW97" s="382">
        <f>'11M - LPS'!AW97</f>
        <v>1.8096000000000001E-2</v>
      </c>
      <c r="AX97" s="382">
        <f>'11M - LPS'!AX97</f>
        <v>1.8273999999999999E-2</v>
      </c>
      <c r="AY97" s="382">
        <f>'11M - LPS'!AY97</f>
        <v>1.9696999999999999E-2</v>
      </c>
      <c r="AZ97" s="382">
        <f>'11M - LPS'!AZ97</f>
        <v>1.9747000000000001E-2</v>
      </c>
      <c r="BA97" s="382">
        <f>'11M - LPS'!BA97</f>
        <v>1.8321E-2</v>
      </c>
      <c r="BB97" s="382">
        <f>'11M - LPS'!BB97</f>
        <v>1.9553000000000001E-2</v>
      </c>
      <c r="BC97" s="382">
        <f>'11M - LPS'!BC97</f>
        <v>1.8366E-2</v>
      </c>
      <c r="BD97" s="382">
        <f>'11M - LPS'!BD97</f>
        <v>2.0587999999999999E-2</v>
      </c>
      <c r="BE97" s="382">
        <f>'11M - LPS'!BE97</f>
        <v>2.001E-2</v>
      </c>
      <c r="BF97" s="382">
        <f>'11M - LPS'!BF97</f>
        <v>2.0625999999999999E-2</v>
      </c>
      <c r="BG97" s="382">
        <f>'11M - LPS'!BG97</f>
        <v>2.0587000000000001E-2</v>
      </c>
      <c r="BH97" s="382">
        <f>'11M - LPS'!BH97</f>
        <v>1.8308000000000001E-2</v>
      </c>
      <c r="BI97" s="382">
        <f>'11M - LPS'!BI97</f>
        <v>1.8096000000000001E-2</v>
      </c>
      <c r="BJ97" s="382">
        <f>'11M - LPS'!BJ97</f>
        <v>1.8273999999999999E-2</v>
      </c>
      <c r="BK97" s="382">
        <f>'11M - LPS'!BK97</f>
        <v>1.9696999999999999E-2</v>
      </c>
      <c r="BL97" s="382">
        <f>'11M - LPS'!BL97</f>
        <v>1.9747000000000001E-2</v>
      </c>
      <c r="BM97" s="382">
        <f>'11M - LPS'!BM97</f>
        <v>1.8321E-2</v>
      </c>
      <c r="BN97" s="382">
        <f>'11M - LPS'!BN97</f>
        <v>1.9553000000000001E-2</v>
      </c>
      <c r="BO97" s="382">
        <f>'11M - LPS'!BO97</f>
        <v>1.8366E-2</v>
      </c>
      <c r="BP97" s="382">
        <f>'11M - LPS'!BP97</f>
        <v>2.0587999999999999E-2</v>
      </c>
      <c r="BQ97" s="382">
        <f>'11M - LPS'!BQ97</f>
        <v>2.001E-2</v>
      </c>
      <c r="BR97" s="382">
        <f>'11M - LPS'!BR97</f>
        <v>2.0625999999999999E-2</v>
      </c>
      <c r="BS97" s="382">
        <f>'11M - LPS'!BS97</f>
        <v>2.0587000000000001E-2</v>
      </c>
      <c r="BT97" s="382">
        <f>'11M - LPS'!BT97</f>
        <v>1.8308000000000001E-2</v>
      </c>
      <c r="BU97" s="382">
        <f>'11M - LPS'!BU97</f>
        <v>1.8096000000000001E-2</v>
      </c>
      <c r="BV97" s="382">
        <f>'11M - LPS'!BV97</f>
        <v>1.8273999999999999E-2</v>
      </c>
      <c r="BW97" s="382">
        <f>'11M - LPS'!BW97</f>
        <v>1.9696999999999999E-2</v>
      </c>
      <c r="BX97" s="382">
        <f>'11M - LPS'!BX97</f>
        <v>1.9747000000000001E-2</v>
      </c>
      <c r="BY97" s="382">
        <f>'11M - LPS'!BY97</f>
        <v>1.8321E-2</v>
      </c>
      <c r="BZ97" s="382">
        <f>'11M - LPS'!BZ97</f>
        <v>1.9553000000000001E-2</v>
      </c>
      <c r="CA97" s="382">
        <f>'11M - LPS'!CA97</f>
        <v>1.8366E-2</v>
      </c>
      <c r="CB97" s="382">
        <f>'11M - LPS'!CB97</f>
        <v>2.0587999999999999E-2</v>
      </c>
      <c r="CC97" s="382">
        <f>'11M - LPS'!CC97</f>
        <v>2.001E-2</v>
      </c>
      <c r="CD97" s="382">
        <f>'11M - LPS'!CD97</f>
        <v>2.0625999999999999E-2</v>
      </c>
      <c r="CE97" s="382">
        <f>'11M - LPS'!CE97</f>
        <v>2.0587000000000001E-2</v>
      </c>
      <c r="CF97" s="382">
        <f>'11M - LPS'!CF97</f>
        <v>1.8308000000000001E-2</v>
      </c>
      <c r="CG97" s="382">
        <f>'11M - LPS'!CG97</f>
        <v>1.8096000000000001E-2</v>
      </c>
      <c r="CH97" s="383">
        <f>'11M - LPS'!CH97</f>
        <v>1.8273999999999999E-2</v>
      </c>
    </row>
    <row r="98" spans="1:86" x14ac:dyDescent="0.3">
      <c r="A98" s="579"/>
      <c r="B98" s="11" t="s">
        <v>62</v>
      </c>
      <c r="C98" s="381">
        <f>'11M - LPS'!C98</f>
        <v>2.8108999999999999E-2</v>
      </c>
      <c r="D98" s="381">
        <f>'11M - LPS'!D98</f>
        <v>2.8716999999999999E-2</v>
      </c>
      <c r="E98" s="381">
        <f>'11M - LPS'!E98</f>
        <v>2.6422999999999999E-2</v>
      </c>
      <c r="F98" s="382">
        <f>'11M - LPS'!F98</f>
        <v>3.0831000000000001E-2</v>
      </c>
      <c r="G98" s="382">
        <f>'11M - LPS'!G98</f>
        <v>2.9693000000000001E-2</v>
      </c>
      <c r="H98" s="382">
        <f>'11M - LPS'!H98</f>
        <v>1.9928000000000001E-2</v>
      </c>
      <c r="I98" s="382">
        <f>'11M - LPS'!I98</f>
        <v>1.9928000000000001E-2</v>
      </c>
      <c r="J98" s="382">
        <f>'11M - LPS'!J98</f>
        <v>1.9928000000000001E-2</v>
      </c>
      <c r="K98" s="382">
        <f>'11M - LPS'!K98</f>
        <v>5.3747999999999997E-2</v>
      </c>
      <c r="L98" s="382">
        <f>'11M - LPS'!L98</f>
        <v>3.3760999999999999E-2</v>
      </c>
      <c r="M98" s="382">
        <f>'11M - LPS'!M98</f>
        <v>3.8767999999999997E-2</v>
      </c>
      <c r="N98" s="382">
        <f>'11M - LPS'!N98</f>
        <v>2.7831999999999999E-2</v>
      </c>
      <c r="O98" s="382">
        <f>'11M - LPS'!O98</f>
        <v>3.1731000000000002E-2</v>
      </c>
      <c r="P98" s="382">
        <f>'11M - LPS'!P98</f>
        <v>3.2084000000000001E-2</v>
      </c>
      <c r="Q98" s="382">
        <f>'11M - LPS'!Q98</f>
        <v>3.0380000000000001E-2</v>
      </c>
      <c r="R98" s="382">
        <f>'11M - LPS'!R98</f>
        <v>3.0831000000000001E-2</v>
      </c>
      <c r="S98" s="382">
        <f>'11M - LPS'!S98</f>
        <v>2.9693000000000001E-2</v>
      </c>
      <c r="T98" s="382">
        <f>'11M - LPS'!T98</f>
        <v>1.9928000000000001E-2</v>
      </c>
      <c r="U98" s="382">
        <f>'11M - LPS'!U98</f>
        <v>1.9928000000000001E-2</v>
      </c>
      <c r="V98" s="382">
        <f>'11M - LPS'!V98</f>
        <v>1.9928000000000001E-2</v>
      </c>
      <c r="W98" s="382">
        <f>'11M - LPS'!W98</f>
        <v>5.3747999999999997E-2</v>
      </c>
      <c r="X98" s="382">
        <f>'11M - LPS'!X98</f>
        <v>3.3760999999999999E-2</v>
      </c>
      <c r="Y98" s="382">
        <f>'11M - LPS'!Y98</f>
        <v>3.8767999999999997E-2</v>
      </c>
      <c r="Z98" s="382">
        <f>'11M - LPS'!Z98</f>
        <v>2.7831999999999999E-2</v>
      </c>
      <c r="AA98" s="382">
        <f>'11M - LPS'!AA98</f>
        <v>3.1731000000000002E-2</v>
      </c>
      <c r="AB98" s="382">
        <f>'11M - LPS'!AB98</f>
        <v>3.2084000000000001E-2</v>
      </c>
      <c r="AC98" s="382">
        <f>'11M - LPS'!AC98</f>
        <v>3.0380000000000001E-2</v>
      </c>
      <c r="AD98" s="382">
        <f>'11M - LPS'!AD98</f>
        <v>3.0831000000000001E-2</v>
      </c>
      <c r="AE98" s="382">
        <f>'11M - LPS'!AE98</f>
        <v>2.9693000000000001E-2</v>
      </c>
      <c r="AF98" s="382">
        <f>'11M - LPS'!AF98</f>
        <v>1.9928000000000001E-2</v>
      </c>
      <c r="AG98" s="382">
        <f>'11M - LPS'!AG98</f>
        <v>1.9928000000000001E-2</v>
      </c>
      <c r="AH98" s="382">
        <f>'11M - LPS'!AH98</f>
        <v>1.9928000000000001E-2</v>
      </c>
      <c r="AI98" s="382">
        <f>'11M - LPS'!AI98</f>
        <v>5.3747999999999997E-2</v>
      </c>
      <c r="AJ98" s="382">
        <f>'11M - LPS'!AJ98</f>
        <v>3.3760999999999999E-2</v>
      </c>
      <c r="AK98" s="382">
        <f>'11M - LPS'!AK98</f>
        <v>3.8767999999999997E-2</v>
      </c>
      <c r="AL98" s="382">
        <f>'11M - LPS'!AL98</f>
        <v>2.7831999999999999E-2</v>
      </c>
      <c r="AM98" s="382">
        <f>'11M - LPS'!AM98</f>
        <v>3.1731000000000002E-2</v>
      </c>
      <c r="AN98" s="382">
        <f>'11M - LPS'!AN98</f>
        <v>3.2084000000000001E-2</v>
      </c>
      <c r="AO98" s="382">
        <f>'11M - LPS'!AO98</f>
        <v>3.0380000000000001E-2</v>
      </c>
      <c r="AP98" s="382">
        <f>'11M - LPS'!AP98</f>
        <v>3.0831000000000001E-2</v>
      </c>
      <c r="AQ98" s="382">
        <f>'11M - LPS'!AQ98</f>
        <v>2.9693000000000001E-2</v>
      </c>
      <c r="AR98" s="382">
        <f>'11M - LPS'!AR98</f>
        <v>1.9928000000000001E-2</v>
      </c>
      <c r="AS98" s="382">
        <f>'11M - LPS'!AS98</f>
        <v>1.9928000000000001E-2</v>
      </c>
      <c r="AT98" s="382">
        <f>'11M - LPS'!AT98</f>
        <v>1.9928000000000001E-2</v>
      </c>
      <c r="AU98" s="382">
        <f>'11M - LPS'!AU98</f>
        <v>5.3747999999999997E-2</v>
      </c>
      <c r="AV98" s="382">
        <f>'11M - LPS'!AV98</f>
        <v>3.3760999999999999E-2</v>
      </c>
      <c r="AW98" s="382">
        <f>'11M - LPS'!AW98</f>
        <v>3.8767999999999997E-2</v>
      </c>
      <c r="AX98" s="382">
        <f>'11M - LPS'!AX98</f>
        <v>2.7831999999999999E-2</v>
      </c>
      <c r="AY98" s="382">
        <f>'11M - LPS'!AY98</f>
        <v>3.1731000000000002E-2</v>
      </c>
      <c r="AZ98" s="382">
        <f>'11M - LPS'!AZ98</f>
        <v>3.2084000000000001E-2</v>
      </c>
      <c r="BA98" s="382">
        <f>'11M - LPS'!BA98</f>
        <v>3.0380000000000001E-2</v>
      </c>
      <c r="BB98" s="382">
        <f>'11M - LPS'!BB98</f>
        <v>3.0831000000000001E-2</v>
      </c>
      <c r="BC98" s="382">
        <f>'11M - LPS'!BC98</f>
        <v>2.9693000000000001E-2</v>
      </c>
      <c r="BD98" s="382">
        <f>'11M - LPS'!BD98</f>
        <v>1.9928000000000001E-2</v>
      </c>
      <c r="BE98" s="382">
        <f>'11M - LPS'!BE98</f>
        <v>1.9928000000000001E-2</v>
      </c>
      <c r="BF98" s="382">
        <f>'11M - LPS'!BF98</f>
        <v>1.9928000000000001E-2</v>
      </c>
      <c r="BG98" s="382">
        <f>'11M - LPS'!BG98</f>
        <v>5.3747999999999997E-2</v>
      </c>
      <c r="BH98" s="382">
        <f>'11M - LPS'!BH98</f>
        <v>3.3760999999999999E-2</v>
      </c>
      <c r="BI98" s="382">
        <f>'11M - LPS'!BI98</f>
        <v>3.8767999999999997E-2</v>
      </c>
      <c r="BJ98" s="382">
        <f>'11M - LPS'!BJ98</f>
        <v>2.7831999999999999E-2</v>
      </c>
      <c r="BK98" s="382">
        <f>'11M - LPS'!BK98</f>
        <v>3.1731000000000002E-2</v>
      </c>
      <c r="BL98" s="382">
        <f>'11M - LPS'!BL98</f>
        <v>3.2084000000000001E-2</v>
      </c>
      <c r="BM98" s="382">
        <f>'11M - LPS'!BM98</f>
        <v>3.0380000000000001E-2</v>
      </c>
      <c r="BN98" s="382">
        <f>'11M - LPS'!BN98</f>
        <v>3.0831000000000001E-2</v>
      </c>
      <c r="BO98" s="382">
        <f>'11M - LPS'!BO98</f>
        <v>2.9693000000000001E-2</v>
      </c>
      <c r="BP98" s="382">
        <f>'11M - LPS'!BP98</f>
        <v>1.9928000000000001E-2</v>
      </c>
      <c r="BQ98" s="382">
        <f>'11M - LPS'!BQ98</f>
        <v>1.9928000000000001E-2</v>
      </c>
      <c r="BR98" s="382">
        <f>'11M - LPS'!BR98</f>
        <v>1.9928000000000001E-2</v>
      </c>
      <c r="BS98" s="382">
        <f>'11M - LPS'!BS98</f>
        <v>5.3747999999999997E-2</v>
      </c>
      <c r="BT98" s="382">
        <f>'11M - LPS'!BT98</f>
        <v>3.3760999999999999E-2</v>
      </c>
      <c r="BU98" s="382">
        <f>'11M - LPS'!BU98</f>
        <v>3.8767999999999997E-2</v>
      </c>
      <c r="BV98" s="382">
        <f>'11M - LPS'!BV98</f>
        <v>2.7831999999999999E-2</v>
      </c>
      <c r="BW98" s="382">
        <f>'11M - LPS'!BW98</f>
        <v>3.1731000000000002E-2</v>
      </c>
      <c r="BX98" s="382">
        <f>'11M - LPS'!BX98</f>
        <v>3.2084000000000001E-2</v>
      </c>
      <c r="BY98" s="382">
        <f>'11M - LPS'!BY98</f>
        <v>3.0380000000000001E-2</v>
      </c>
      <c r="BZ98" s="382">
        <f>'11M - LPS'!BZ98</f>
        <v>3.0831000000000001E-2</v>
      </c>
      <c r="CA98" s="382">
        <f>'11M - LPS'!CA98</f>
        <v>2.9693000000000001E-2</v>
      </c>
      <c r="CB98" s="382">
        <f>'11M - LPS'!CB98</f>
        <v>1.9928000000000001E-2</v>
      </c>
      <c r="CC98" s="382">
        <f>'11M - LPS'!CC98</f>
        <v>1.9928000000000001E-2</v>
      </c>
      <c r="CD98" s="382">
        <f>'11M - LPS'!CD98</f>
        <v>1.9928000000000001E-2</v>
      </c>
      <c r="CE98" s="382">
        <f>'11M - LPS'!CE98</f>
        <v>5.3747999999999997E-2</v>
      </c>
      <c r="CF98" s="382">
        <f>'11M - LPS'!CF98</f>
        <v>3.3760999999999999E-2</v>
      </c>
      <c r="CG98" s="382">
        <f>'11M - LPS'!CG98</f>
        <v>3.8767999999999997E-2</v>
      </c>
      <c r="CH98" s="383">
        <f>'11M - LPS'!CH98</f>
        <v>2.7831999999999999E-2</v>
      </c>
    </row>
    <row r="99" spans="1:86" x14ac:dyDescent="0.3">
      <c r="A99" s="579"/>
      <c r="B99" s="11" t="s">
        <v>63</v>
      </c>
      <c r="C99" s="381">
        <f>'11M - LPS'!C99</f>
        <v>2.8108999999999999E-2</v>
      </c>
      <c r="D99" s="381">
        <f>'11M - LPS'!D99</f>
        <v>2.8694000000000001E-2</v>
      </c>
      <c r="E99" s="381">
        <f>'11M - LPS'!E99</f>
        <v>2.6006000000000001E-2</v>
      </c>
      <c r="F99" s="382">
        <f>'11M - LPS'!F99</f>
        <v>2.7834999999999999E-2</v>
      </c>
      <c r="G99" s="382">
        <f>'11M - LPS'!G99</f>
        <v>3.9120000000000002E-2</v>
      </c>
      <c r="H99" s="382">
        <f>'11M - LPS'!H99</f>
        <v>7.6133999999999993E-2</v>
      </c>
      <c r="I99" s="382">
        <f>'11M - LPS'!I99</f>
        <v>5.8799999999999998E-2</v>
      </c>
      <c r="J99" s="382">
        <f>'11M - LPS'!J99</f>
        <v>6.5284999999999996E-2</v>
      </c>
      <c r="K99" s="382">
        <f>'11M - LPS'!K99</f>
        <v>7.3496000000000006E-2</v>
      </c>
      <c r="L99" s="382">
        <f>'11M - LPS'!L99</f>
        <v>3.1467000000000002E-2</v>
      </c>
      <c r="M99" s="382">
        <f>'11M - LPS'!M99</f>
        <v>3.7912000000000001E-2</v>
      </c>
      <c r="N99" s="382">
        <f>'11M - LPS'!N99</f>
        <v>2.7827000000000001E-2</v>
      </c>
      <c r="O99" s="382">
        <f>'11M - LPS'!O99</f>
        <v>3.1730000000000001E-2</v>
      </c>
      <c r="P99" s="382">
        <f>'11M - LPS'!P99</f>
        <v>3.2064000000000002E-2</v>
      </c>
      <c r="Q99" s="382">
        <f>'11M - LPS'!Q99</f>
        <v>3.0006000000000001E-2</v>
      </c>
      <c r="R99" s="382">
        <f>'11M - LPS'!R99</f>
        <v>2.7834999999999999E-2</v>
      </c>
      <c r="S99" s="382">
        <f>'11M - LPS'!S99</f>
        <v>3.9120000000000002E-2</v>
      </c>
      <c r="T99" s="382">
        <f>'11M - LPS'!T99</f>
        <v>7.6133999999999993E-2</v>
      </c>
      <c r="U99" s="382">
        <f>'11M - LPS'!U99</f>
        <v>5.8799999999999998E-2</v>
      </c>
      <c r="V99" s="382">
        <f>'11M - LPS'!V99</f>
        <v>6.5284999999999996E-2</v>
      </c>
      <c r="W99" s="382">
        <f>'11M - LPS'!W99</f>
        <v>7.3496000000000006E-2</v>
      </c>
      <c r="X99" s="382">
        <f>'11M - LPS'!X99</f>
        <v>3.1467000000000002E-2</v>
      </c>
      <c r="Y99" s="382">
        <f>'11M - LPS'!Y99</f>
        <v>3.7912000000000001E-2</v>
      </c>
      <c r="Z99" s="382">
        <f>'11M - LPS'!Z99</f>
        <v>2.7827000000000001E-2</v>
      </c>
      <c r="AA99" s="382">
        <f>'11M - LPS'!AA99</f>
        <v>3.1730000000000001E-2</v>
      </c>
      <c r="AB99" s="382">
        <f>'11M - LPS'!AB99</f>
        <v>3.2064000000000002E-2</v>
      </c>
      <c r="AC99" s="382">
        <f>'11M - LPS'!AC99</f>
        <v>3.0006000000000001E-2</v>
      </c>
      <c r="AD99" s="382">
        <f>'11M - LPS'!AD99</f>
        <v>2.7834999999999999E-2</v>
      </c>
      <c r="AE99" s="382">
        <f>'11M - LPS'!AE99</f>
        <v>3.9120000000000002E-2</v>
      </c>
      <c r="AF99" s="382">
        <f>'11M - LPS'!AF99</f>
        <v>7.6133999999999993E-2</v>
      </c>
      <c r="AG99" s="382">
        <f>'11M - LPS'!AG99</f>
        <v>5.8799999999999998E-2</v>
      </c>
      <c r="AH99" s="382">
        <f>'11M - LPS'!AH99</f>
        <v>6.5284999999999996E-2</v>
      </c>
      <c r="AI99" s="382">
        <f>'11M - LPS'!AI99</f>
        <v>7.3496000000000006E-2</v>
      </c>
      <c r="AJ99" s="382">
        <f>'11M - LPS'!AJ99</f>
        <v>3.1467000000000002E-2</v>
      </c>
      <c r="AK99" s="382">
        <f>'11M - LPS'!AK99</f>
        <v>3.7912000000000001E-2</v>
      </c>
      <c r="AL99" s="382">
        <f>'11M - LPS'!AL99</f>
        <v>2.7827000000000001E-2</v>
      </c>
      <c r="AM99" s="382">
        <f>'11M - LPS'!AM99</f>
        <v>3.1730000000000001E-2</v>
      </c>
      <c r="AN99" s="382">
        <f>'11M - LPS'!AN99</f>
        <v>3.2064000000000002E-2</v>
      </c>
      <c r="AO99" s="382">
        <f>'11M - LPS'!AO99</f>
        <v>3.0006000000000001E-2</v>
      </c>
      <c r="AP99" s="382">
        <f>'11M - LPS'!AP99</f>
        <v>2.7834999999999999E-2</v>
      </c>
      <c r="AQ99" s="382">
        <f>'11M - LPS'!AQ99</f>
        <v>3.9120000000000002E-2</v>
      </c>
      <c r="AR99" s="382">
        <f>'11M - LPS'!AR99</f>
        <v>7.6133999999999993E-2</v>
      </c>
      <c r="AS99" s="382">
        <f>'11M - LPS'!AS99</f>
        <v>5.8799999999999998E-2</v>
      </c>
      <c r="AT99" s="382">
        <f>'11M - LPS'!AT99</f>
        <v>6.5284999999999996E-2</v>
      </c>
      <c r="AU99" s="382">
        <f>'11M - LPS'!AU99</f>
        <v>7.3496000000000006E-2</v>
      </c>
      <c r="AV99" s="382">
        <f>'11M - LPS'!AV99</f>
        <v>3.1467000000000002E-2</v>
      </c>
      <c r="AW99" s="382">
        <f>'11M - LPS'!AW99</f>
        <v>3.7912000000000001E-2</v>
      </c>
      <c r="AX99" s="382">
        <f>'11M - LPS'!AX99</f>
        <v>2.7827000000000001E-2</v>
      </c>
      <c r="AY99" s="382">
        <f>'11M - LPS'!AY99</f>
        <v>3.1730000000000001E-2</v>
      </c>
      <c r="AZ99" s="382">
        <f>'11M - LPS'!AZ99</f>
        <v>3.2064000000000002E-2</v>
      </c>
      <c r="BA99" s="382">
        <f>'11M - LPS'!BA99</f>
        <v>3.0006000000000001E-2</v>
      </c>
      <c r="BB99" s="382">
        <f>'11M - LPS'!BB99</f>
        <v>2.7834999999999999E-2</v>
      </c>
      <c r="BC99" s="382">
        <f>'11M - LPS'!BC99</f>
        <v>3.9120000000000002E-2</v>
      </c>
      <c r="BD99" s="382">
        <f>'11M - LPS'!BD99</f>
        <v>7.6133999999999993E-2</v>
      </c>
      <c r="BE99" s="382">
        <f>'11M - LPS'!BE99</f>
        <v>5.8799999999999998E-2</v>
      </c>
      <c r="BF99" s="382">
        <f>'11M - LPS'!BF99</f>
        <v>6.5284999999999996E-2</v>
      </c>
      <c r="BG99" s="382">
        <f>'11M - LPS'!BG99</f>
        <v>7.3496000000000006E-2</v>
      </c>
      <c r="BH99" s="382">
        <f>'11M - LPS'!BH99</f>
        <v>3.1467000000000002E-2</v>
      </c>
      <c r="BI99" s="382">
        <f>'11M - LPS'!BI99</f>
        <v>3.7912000000000001E-2</v>
      </c>
      <c r="BJ99" s="382">
        <f>'11M - LPS'!BJ99</f>
        <v>2.7827000000000001E-2</v>
      </c>
      <c r="BK99" s="382">
        <f>'11M - LPS'!BK99</f>
        <v>3.1730000000000001E-2</v>
      </c>
      <c r="BL99" s="382">
        <f>'11M - LPS'!BL99</f>
        <v>3.2064000000000002E-2</v>
      </c>
      <c r="BM99" s="382">
        <f>'11M - LPS'!BM99</f>
        <v>3.0006000000000001E-2</v>
      </c>
      <c r="BN99" s="382">
        <f>'11M - LPS'!BN99</f>
        <v>2.7834999999999999E-2</v>
      </c>
      <c r="BO99" s="382">
        <f>'11M - LPS'!BO99</f>
        <v>3.9120000000000002E-2</v>
      </c>
      <c r="BP99" s="382">
        <f>'11M - LPS'!BP99</f>
        <v>7.6133999999999993E-2</v>
      </c>
      <c r="BQ99" s="382">
        <f>'11M - LPS'!BQ99</f>
        <v>5.8799999999999998E-2</v>
      </c>
      <c r="BR99" s="382">
        <f>'11M - LPS'!BR99</f>
        <v>6.5284999999999996E-2</v>
      </c>
      <c r="BS99" s="382">
        <f>'11M - LPS'!BS99</f>
        <v>7.3496000000000006E-2</v>
      </c>
      <c r="BT99" s="382">
        <f>'11M - LPS'!BT99</f>
        <v>3.1467000000000002E-2</v>
      </c>
      <c r="BU99" s="382">
        <f>'11M - LPS'!BU99</f>
        <v>3.7912000000000001E-2</v>
      </c>
      <c r="BV99" s="382">
        <f>'11M - LPS'!BV99</f>
        <v>2.7827000000000001E-2</v>
      </c>
      <c r="BW99" s="382">
        <f>'11M - LPS'!BW99</f>
        <v>3.1730000000000001E-2</v>
      </c>
      <c r="BX99" s="382">
        <f>'11M - LPS'!BX99</f>
        <v>3.2064000000000002E-2</v>
      </c>
      <c r="BY99" s="382">
        <f>'11M - LPS'!BY99</f>
        <v>3.0006000000000001E-2</v>
      </c>
      <c r="BZ99" s="382">
        <f>'11M - LPS'!BZ99</f>
        <v>2.7834999999999999E-2</v>
      </c>
      <c r="CA99" s="382">
        <f>'11M - LPS'!CA99</f>
        <v>3.9120000000000002E-2</v>
      </c>
      <c r="CB99" s="382">
        <f>'11M - LPS'!CB99</f>
        <v>7.6133999999999993E-2</v>
      </c>
      <c r="CC99" s="382">
        <f>'11M - LPS'!CC99</f>
        <v>5.8799999999999998E-2</v>
      </c>
      <c r="CD99" s="382">
        <f>'11M - LPS'!CD99</f>
        <v>6.5284999999999996E-2</v>
      </c>
      <c r="CE99" s="382">
        <f>'11M - LPS'!CE99</f>
        <v>7.3496000000000006E-2</v>
      </c>
      <c r="CF99" s="382">
        <f>'11M - LPS'!CF99</f>
        <v>3.1467000000000002E-2</v>
      </c>
      <c r="CG99" s="382">
        <f>'11M - LPS'!CG99</f>
        <v>3.7912000000000001E-2</v>
      </c>
      <c r="CH99" s="383">
        <f>'11M - LPS'!CH99</f>
        <v>2.7827000000000001E-2</v>
      </c>
    </row>
    <row r="100" spans="1:86" x14ac:dyDescent="0.3">
      <c r="A100" s="579"/>
      <c r="B100" s="11" t="s">
        <v>64</v>
      </c>
      <c r="C100" s="381">
        <f>'11M - LPS'!C100</f>
        <v>2.4101000000000001E-2</v>
      </c>
      <c r="D100" s="381">
        <f>'11M - LPS'!D100</f>
        <v>2.4223999999999999E-2</v>
      </c>
      <c r="E100" s="381">
        <f>'11M - LPS'!E100</f>
        <v>2.4219000000000001E-2</v>
      </c>
      <c r="F100" s="382">
        <f>'11M - LPS'!F100</f>
        <v>2.9860999999999999E-2</v>
      </c>
      <c r="G100" s="382">
        <f>'11M - LPS'!G100</f>
        <v>3.3857999999999999E-2</v>
      </c>
      <c r="H100" s="382">
        <f>'11M - LPS'!H100</f>
        <v>5.8526000000000002E-2</v>
      </c>
      <c r="I100" s="382">
        <f>'11M - LPS'!I100</f>
        <v>5.3754999999999997E-2</v>
      </c>
      <c r="J100" s="382">
        <f>'11M - LPS'!J100</f>
        <v>5.3427000000000002E-2</v>
      </c>
      <c r="K100" s="382">
        <f>'11M - LPS'!K100</f>
        <v>5.3490999999999997E-2</v>
      </c>
      <c r="L100" s="382">
        <f>'11M - LPS'!L100</f>
        <v>3.5626999999999999E-2</v>
      </c>
      <c r="M100" s="382">
        <f>'11M - LPS'!M100</f>
        <v>3.2128999999999998E-2</v>
      </c>
      <c r="N100" s="382">
        <f>'11M - LPS'!N100</f>
        <v>2.9715999999999999E-2</v>
      </c>
      <c r="O100" s="382">
        <f>'11M - LPS'!O100</f>
        <v>2.8287E-2</v>
      </c>
      <c r="P100" s="382">
        <f>'11M - LPS'!P100</f>
        <v>2.8268999999999999E-2</v>
      </c>
      <c r="Q100" s="382">
        <f>'11M - LPS'!Q100</f>
        <v>2.8424999999999999E-2</v>
      </c>
      <c r="R100" s="382">
        <f>'11M - LPS'!R100</f>
        <v>2.9860999999999999E-2</v>
      </c>
      <c r="S100" s="382">
        <f>'11M - LPS'!S100</f>
        <v>3.3857999999999999E-2</v>
      </c>
      <c r="T100" s="382">
        <f>'11M - LPS'!T100</f>
        <v>5.8526000000000002E-2</v>
      </c>
      <c r="U100" s="382">
        <f>'11M - LPS'!U100</f>
        <v>5.3754999999999997E-2</v>
      </c>
      <c r="V100" s="382">
        <f>'11M - LPS'!V100</f>
        <v>5.3427000000000002E-2</v>
      </c>
      <c r="W100" s="382">
        <f>'11M - LPS'!W100</f>
        <v>5.3490999999999997E-2</v>
      </c>
      <c r="X100" s="382">
        <f>'11M - LPS'!X100</f>
        <v>3.5626999999999999E-2</v>
      </c>
      <c r="Y100" s="382">
        <f>'11M - LPS'!Y100</f>
        <v>3.2128999999999998E-2</v>
      </c>
      <c r="Z100" s="382">
        <f>'11M - LPS'!Z100</f>
        <v>2.9715999999999999E-2</v>
      </c>
      <c r="AA100" s="382">
        <f>'11M - LPS'!AA100</f>
        <v>2.8287E-2</v>
      </c>
      <c r="AB100" s="382">
        <f>'11M - LPS'!AB100</f>
        <v>2.8268999999999999E-2</v>
      </c>
      <c r="AC100" s="382">
        <f>'11M - LPS'!AC100</f>
        <v>2.8424999999999999E-2</v>
      </c>
      <c r="AD100" s="382">
        <f>'11M - LPS'!AD100</f>
        <v>2.9860999999999999E-2</v>
      </c>
      <c r="AE100" s="382">
        <f>'11M - LPS'!AE100</f>
        <v>3.3857999999999999E-2</v>
      </c>
      <c r="AF100" s="382">
        <f>'11M - LPS'!AF100</f>
        <v>5.8526000000000002E-2</v>
      </c>
      <c r="AG100" s="382">
        <f>'11M - LPS'!AG100</f>
        <v>5.3754999999999997E-2</v>
      </c>
      <c r="AH100" s="382">
        <f>'11M - LPS'!AH100</f>
        <v>5.3427000000000002E-2</v>
      </c>
      <c r="AI100" s="382">
        <f>'11M - LPS'!AI100</f>
        <v>5.3490999999999997E-2</v>
      </c>
      <c r="AJ100" s="382">
        <f>'11M - LPS'!AJ100</f>
        <v>3.5626999999999999E-2</v>
      </c>
      <c r="AK100" s="382">
        <f>'11M - LPS'!AK100</f>
        <v>3.2128999999999998E-2</v>
      </c>
      <c r="AL100" s="382">
        <f>'11M - LPS'!AL100</f>
        <v>2.9715999999999999E-2</v>
      </c>
      <c r="AM100" s="382">
        <f>'11M - LPS'!AM100</f>
        <v>2.8287E-2</v>
      </c>
      <c r="AN100" s="382">
        <f>'11M - LPS'!AN100</f>
        <v>2.8268999999999999E-2</v>
      </c>
      <c r="AO100" s="382">
        <f>'11M - LPS'!AO100</f>
        <v>2.8424999999999999E-2</v>
      </c>
      <c r="AP100" s="382">
        <f>'11M - LPS'!AP100</f>
        <v>2.9860999999999999E-2</v>
      </c>
      <c r="AQ100" s="382">
        <f>'11M - LPS'!AQ100</f>
        <v>3.3857999999999999E-2</v>
      </c>
      <c r="AR100" s="382">
        <f>'11M - LPS'!AR100</f>
        <v>5.8526000000000002E-2</v>
      </c>
      <c r="AS100" s="382">
        <f>'11M - LPS'!AS100</f>
        <v>5.3754999999999997E-2</v>
      </c>
      <c r="AT100" s="382">
        <f>'11M - LPS'!AT100</f>
        <v>5.3427000000000002E-2</v>
      </c>
      <c r="AU100" s="382">
        <f>'11M - LPS'!AU100</f>
        <v>5.3490999999999997E-2</v>
      </c>
      <c r="AV100" s="382">
        <f>'11M - LPS'!AV100</f>
        <v>3.5626999999999999E-2</v>
      </c>
      <c r="AW100" s="382">
        <f>'11M - LPS'!AW100</f>
        <v>3.2128999999999998E-2</v>
      </c>
      <c r="AX100" s="382">
        <f>'11M - LPS'!AX100</f>
        <v>2.9715999999999999E-2</v>
      </c>
      <c r="AY100" s="382">
        <f>'11M - LPS'!AY100</f>
        <v>2.8287E-2</v>
      </c>
      <c r="AZ100" s="382">
        <f>'11M - LPS'!AZ100</f>
        <v>2.8268999999999999E-2</v>
      </c>
      <c r="BA100" s="382">
        <f>'11M - LPS'!BA100</f>
        <v>2.8424999999999999E-2</v>
      </c>
      <c r="BB100" s="382">
        <f>'11M - LPS'!BB100</f>
        <v>2.9860999999999999E-2</v>
      </c>
      <c r="BC100" s="382">
        <f>'11M - LPS'!BC100</f>
        <v>3.3857999999999999E-2</v>
      </c>
      <c r="BD100" s="382">
        <f>'11M - LPS'!BD100</f>
        <v>5.8526000000000002E-2</v>
      </c>
      <c r="BE100" s="382">
        <f>'11M - LPS'!BE100</f>
        <v>5.3754999999999997E-2</v>
      </c>
      <c r="BF100" s="382">
        <f>'11M - LPS'!BF100</f>
        <v>5.3427000000000002E-2</v>
      </c>
      <c r="BG100" s="382">
        <f>'11M - LPS'!BG100</f>
        <v>5.3490999999999997E-2</v>
      </c>
      <c r="BH100" s="382">
        <f>'11M - LPS'!BH100</f>
        <v>3.5626999999999999E-2</v>
      </c>
      <c r="BI100" s="382">
        <f>'11M - LPS'!BI100</f>
        <v>3.2128999999999998E-2</v>
      </c>
      <c r="BJ100" s="382">
        <f>'11M - LPS'!BJ100</f>
        <v>2.9715999999999999E-2</v>
      </c>
      <c r="BK100" s="382">
        <f>'11M - LPS'!BK100</f>
        <v>2.8287E-2</v>
      </c>
      <c r="BL100" s="382">
        <f>'11M - LPS'!BL100</f>
        <v>2.8268999999999999E-2</v>
      </c>
      <c r="BM100" s="382">
        <f>'11M - LPS'!BM100</f>
        <v>2.8424999999999999E-2</v>
      </c>
      <c r="BN100" s="382">
        <f>'11M - LPS'!BN100</f>
        <v>2.9860999999999999E-2</v>
      </c>
      <c r="BO100" s="382">
        <f>'11M - LPS'!BO100</f>
        <v>3.3857999999999999E-2</v>
      </c>
      <c r="BP100" s="382">
        <f>'11M - LPS'!BP100</f>
        <v>5.8526000000000002E-2</v>
      </c>
      <c r="BQ100" s="382">
        <f>'11M - LPS'!BQ100</f>
        <v>5.3754999999999997E-2</v>
      </c>
      <c r="BR100" s="382">
        <f>'11M - LPS'!BR100</f>
        <v>5.3427000000000002E-2</v>
      </c>
      <c r="BS100" s="382">
        <f>'11M - LPS'!BS100</f>
        <v>5.3490999999999997E-2</v>
      </c>
      <c r="BT100" s="382">
        <f>'11M - LPS'!BT100</f>
        <v>3.5626999999999999E-2</v>
      </c>
      <c r="BU100" s="382">
        <f>'11M - LPS'!BU100</f>
        <v>3.2128999999999998E-2</v>
      </c>
      <c r="BV100" s="382">
        <f>'11M - LPS'!BV100</f>
        <v>2.9715999999999999E-2</v>
      </c>
      <c r="BW100" s="382">
        <f>'11M - LPS'!BW100</f>
        <v>2.8287E-2</v>
      </c>
      <c r="BX100" s="382">
        <f>'11M - LPS'!BX100</f>
        <v>2.8268999999999999E-2</v>
      </c>
      <c r="BY100" s="382">
        <f>'11M - LPS'!BY100</f>
        <v>2.8424999999999999E-2</v>
      </c>
      <c r="BZ100" s="382">
        <f>'11M - LPS'!BZ100</f>
        <v>2.9860999999999999E-2</v>
      </c>
      <c r="CA100" s="382">
        <f>'11M - LPS'!CA100</f>
        <v>3.3857999999999999E-2</v>
      </c>
      <c r="CB100" s="382">
        <f>'11M - LPS'!CB100</f>
        <v>5.8526000000000002E-2</v>
      </c>
      <c r="CC100" s="382">
        <f>'11M - LPS'!CC100</f>
        <v>5.3754999999999997E-2</v>
      </c>
      <c r="CD100" s="382">
        <f>'11M - LPS'!CD100</f>
        <v>5.3427000000000002E-2</v>
      </c>
      <c r="CE100" s="382">
        <f>'11M - LPS'!CE100</f>
        <v>5.3490999999999997E-2</v>
      </c>
      <c r="CF100" s="382">
        <f>'11M - LPS'!CF100</f>
        <v>3.5626999999999999E-2</v>
      </c>
      <c r="CG100" s="382">
        <f>'11M - LPS'!CG100</f>
        <v>3.2128999999999998E-2</v>
      </c>
      <c r="CH100" s="383">
        <f>'11M - LPS'!CH100</f>
        <v>2.9715999999999999E-2</v>
      </c>
    </row>
    <row r="101" spans="1:86" x14ac:dyDescent="0.3">
      <c r="A101" s="579"/>
      <c r="B101" s="11" t="s">
        <v>65</v>
      </c>
      <c r="C101" s="381">
        <f>'11M - LPS'!C101</f>
        <v>2.2321000000000001E-2</v>
      </c>
      <c r="D101" s="381">
        <f>'11M - LPS'!D101</f>
        <v>2.3022000000000001E-2</v>
      </c>
      <c r="E101" s="381">
        <f>'11M - LPS'!E101</f>
        <v>2.3028E-2</v>
      </c>
      <c r="F101" s="382">
        <f>'11M - LPS'!F101</f>
        <v>2.7399E-2</v>
      </c>
      <c r="G101" s="382">
        <f>'11M - LPS'!G101</f>
        <v>3.1260000000000003E-2</v>
      </c>
      <c r="H101" s="382">
        <f>'11M - LPS'!H101</f>
        <v>5.3324000000000003E-2</v>
      </c>
      <c r="I101" s="382">
        <f>'11M - LPS'!I101</f>
        <v>5.024E-2</v>
      </c>
      <c r="J101" s="382">
        <f>'11M - LPS'!J101</f>
        <v>4.9953999999999998E-2</v>
      </c>
      <c r="K101" s="382">
        <f>'11M - LPS'!K101</f>
        <v>5.0927E-2</v>
      </c>
      <c r="L101" s="382">
        <f>'11M - LPS'!L101</f>
        <v>3.2402E-2</v>
      </c>
      <c r="M101" s="382">
        <f>'11M - LPS'!M101</f>
        <v>3.0643E-2</v>
      </c>
      <c r="N101" s="382">
        <f>'11M - LPS'!N101</f>
        <v>2.8851999999999999E-2</v>
      </c>
      <c r="O101" s="382">
        <f>'11M - LPS'!O101</f>
        <v>2.6759000000000002E-2</v>
      </c>
      <c r="P101" s="382">
        <f>'11M - LPS'!P101</f>
        <v>2.7252999999999999E-2</v>
      </c>
      <c r="Q101" s="382">
        <f>'11M - LPS'!Q101</f>
        <v>2.7386000000000001E-2</v>
      </c>
      <c r="R101" s="382">
        <f>'11M - LPS'!R101</f>
        <v>2.7399E-2</v>
      </c>
      <c r="S101" s="382">
        <f>'11M - LPS'!S101</f>
        <v>3.1260000000000003E-2</v>
      </c>
      <c r="T101" s="382">
        <f>'11M - LPS'!T101</f>
        <v>5.3324000000000003E-2</v>
      </c>
      <c r="U101" s="382">
        <f>'11M - LPS'!U101</f>
        <v>5.024E-2</v>
      </c>
      <c r="V101" s="382">
        <f>'11M - LPS'!V101</f>
        <v>4.9953999999999998E-2</v>
      </c>
      <c r="W101" s="382">
        <f>'11M - LPS'!W101</f>
        <v>5.0927E-2</v>
      </c>
      <c r="X101" s="382">
        <f>'11M - LPS'!X101</f>
        <v>3.2402E-2</v>
      </c>
      <c r="Y101" s="382">
        <f>'11M - LPS'!Y101</f>
        <v>3.0643E-2</v>
      </c>
      <c r="Z101" s="382">
        <f>'11M - LPS'!Z101</f>
        <v>2.8851999999999999E-2</v>
      </c>
      <c r="AA101" s="382">
        <f>'11M - LPS'!AA101</f>
        <v>2.6759000000000002E-2</v>
      </c>
      <c r="AB101" s="382">
        <f>'11M - LPS'!AB101</f>
        <v>2.7252999999999999E-2</v>
      </c>
      <c r="AC101" s="382">
        <f>'11M - LPS'!AC101</f>
        <v>2.7386000000000001E-2</v>
      </c>
      <c r="AD101" s="382">
        <f>'11M - LPS'!AD101</f>
        <v>2.7399E-2</v>
      </c>
      <c r="AE101" s="382">
        <f>'11M - LPS'!AE101</f>
        <v>3.1260000000000003E-2</v>
      </c>
      <c r="AF101" s="382">
        <f>'11M - LPS'!AF101</f>
        <v>5.3324000000000003E-2</v>
      </c>
      <c r="AG101" s="382">
        <f>'11M - LPS'!AG101</f>
        <v>5.024E-2</v>
      </c>
      <c r="AH101" s="382">
        <f>'11M - LPS'!AH101</f>
        <v>4.9953999999999998E-2</v>
      </c>
      <c r="AI101" s="382">
        <f>'11M - LPS'!AI101</f>
        <v>5.0927E-2</v>
      </c>
      <c r="AJ101" s="382">
        <f>'11M - LPS'!AJ101</f>
        <v>3.2402E-2</v>
      </c>
      <c r="AK101" s="382">
        <f>'11M - LPS'!AK101</f>
        <v>3.0643E-2</v>
      </c>
      <c r="AL101" s="382">
        <f>'11M - LPS'!AL101</f>
        <v>2.8851999999999999E-2</v>
      </c>
      <c r="AM101" s="382">
        <f>'11M - LPS'!AM101</f>
        <v>2.6759000000000002E-2</v>
      </c>
      <c r="AN101" s="382">
        <f>'11M - LPS'!AN101</f>
        <v>2.7252999999999999E-2</v>
      </c>
      <c r="AO101" s="382">
        <f>'11M - LPS'!AO101</f>
        <v>2.7386000000000001E-2</v>
      </c>
      <c r="AP101" s="382">
        <f>'11M - LPS'!AP101</f>
        <v>2.7399E-2</v>
      </c>
      <c r="AQ101" s="382">
        <f>'11M - LPS'!AQ101</f>
        <v>3.1260000000000003E-2</v>
      </c>
      <c r="AR101" s="382">
        <f>'11M - LPS'!AR101</f>
        <v>5.3324000000000003E-2</v>
      </c>
      <c r="AS101" s="382">
        <f>'11M - LPS'!AS101</f>
        <v>5.024E-2</v>
      </c>
      <c r="AT101" s="382">
        <f>'11M - LPS'!AT101</f>
        <v>4.9953999999999998E-2</v>
      </c>
      <c r="AU101" s="382">
        <f>'11M - LPS'!AU101</f>
        <v>5.0927E-2</v>
      </c>
      <c r="AV101" s="382">
        <f>'11M - LPS'!AV101</f>
        <v>3.2402E-2</v>
      </c>
      <c r="AW101" s="382">
        <f>'11M - LPS'!AW101</f>
        <v>3.0643E-2</v>
      </c>
      <c r="AX101" s="382">
        <f>'11M - LPS'!AX101</f>
        <v>2.8851999999999999E-2</v>
      </c>
      <c r="AY101" s="382">
        <f>'11M - LPS'!AY101</f>
        <v>2.6759000000000002E-2</v>
      </c>
      <c r="AZ101" s="382">
        <f>'11M - LPS'!AZ101</f>
        <v>2.7252999999999999E-2</v>
      </c>
      <c r="BA101" s="382">
        <f>'11M - LPS'!BA101</f>
        <v>2.7386000000000001E-2</v>
      </c>
      <c r="BB101" s="382">
        <f>'11M - LPS'!BB101</f>
        <v>2.7399E-2</v>
      </c>
      <c r="BC101" s="382">
        <f>'11M - LPS'!BC101</f>
        <v>3.1260000000000003E-2</v>
      </c>
      <c r="BD101" s="382">
        <f>'11M - LPS'!BD101</f>
        <v>5.3324000000000003E-2</v>
      </c>
      <c r="BE101" s="382">
        <f>'11M - LPS'!BE101</f>
        <v>5.024E-2</v>
      </c>
      <c r="BF101" s="382">
        <f>'11M - LPS'!BF101</f>
        <v>4.9953999999999998E-2</v>
      </c>
      <c r="BG101" s="382">
        <f>'11M - LPS'!BG101</f>
        <v>5.0927E-2</v>
      </c>
      <c r="BH101" s="382">
        <f>'11M - LPS'!BH101</f>
        <v>3.2402E-2</v>
      </c>
      <c r="BI101" s="382">
        <f>'11M - LPS'!BI101</f>
        <v>3.0643E-2</v>
      </c>
      <c r="BJ101" s="382">
        <f>'11M - LPS'!BJ101</f>
        <v>2.8851999999999999E-2</v>
      </c>
      <c r="BK101" s="382">
        <f>'11M - LPS'!BK101</f>
        <v>2.6759000000000002E-2</v>
      </c>
      <c r="BL101" s="382">
        <f>'11M - LPS'!BL101</f>
        <v>2.7252999999999999E-2</v>
      </c>
      <c r="BM101" s="382">
        <f>'11M - LPS'!BM101</f>
        <v>2.7386000000000001E-2</v>
      </c>
      <c r="BN101" s="382">
        <f>'11M - LPS'!BN101</f>
        <v>2.7399E-2</v>
      </c>
      <c r="BO101" s="382">
        <f>'11M - LPS'!BO101</f>
        <v>3.1260000000000003E-2</v>
      </c>
      <c r="BP101" s="382">
        <f>'11M - LPS'!BP101</f>
        <v>5.3324000000000003E-2</v>
      </c>
      <c r="BQ101" s="382">
        <f>'11M - LPS'!BQ101</f>
        <v>5.024E-2</v>
      </c>
      <c r="BR101" s="382">
        <f>'11M - LPS'!BR101</f>
        <v>4.9953999999999998E-2</v>
      </c>
      <c r="BS101" s="382">
        <f>'11M - LPS'!BS101</f>
        <v>5.0927E-2</v>
      </c>
      <c r="BT101" s="382">
        <f>'11M - LPS'!BT101</f>
        <v>3.2402E-2</v>
      </c>
      <c r="BU101" s="382">
        <f>'11M - LPS'!BU101</f>
        <v>3.0643E-2</v>
      </c>
      <c r="BV101" s="382">
        <f>'11M - LPS'!BV101</f>
        <v>2.8851999999999999E-2</v>
      </c>
      <c r="BW101" s="382">
        <f>'11M - LPS'!BW101</f>
        <v>2.6759000000000002E-2</v>
      </c>
      <c r="BX101" s="382">
        <f>'11M - LPS'!BX101</f>
        <v>2.7252999999999999E-2</v>
      </c>
      <c r="BY101" s="382">
        <f>'11M - LPS'!BY101</f>
        <v>2.7386000000000001E-2</v>
      </c>
      <c r="BZ101" s="382">
        <f>'11M - LPS'!BZ101</f>
        <v>2.7399E-2</v>
      </c>
      <c r="CA101" s="382">
        <f>'11M - LPS'!CA101</f>
        <v>3.1260000000000003E-2</v>
      </c>
      <c r="CB101" s="382">
        <f>'11M - LPS'!CB101</f>
        <v>5.3324000000000003E-2</v>
      </c>
      <c r="CC101" s="382">
        <f>'11M - LPS'!CC101</f>
        <v>5.024E-2</v>
      </c>
      <c r="CD101" s="382">
        <f>'11M - LPS'!CD101</f>
        <v>4.9953999999999998E-2</v>
      </c>
      <c r="CE101" s="382">
        <f>'11M - LPS'!CE101</f>
        <v>5.0927E-2</v>
      </c>
      <c r="CF101" s="382">
        <f>'11M - LPS'!CF101</f>
        <v>3.2402E-2</v>
      </c>
      <c r="CG101" s="382">
        <f>'11M - LPS'!CG101</f>
        <v>3.0643E-2</v>
      </c>
      <c r="CH101" s="383">
        <f>'11M - LPS'!CH101</f>
        <v>2.8851999999999999E-2</v>
      </c>
    </row>
    <row r="102" spans="1:86" x14ac:dyDescent="0.3">
      <c r="A102" s="579"/>
      <c r="B102" s="11" t="s">
        <v>144</v>
      </c>
      <c r="C102" s="381">
        <f>'11M - LPS'!C102</f>
        <v>2.2321000000000001E-2</v>
      </c>
      <c r="D102" s="381">
        <f>'11M - LPS'!D102</f>
        <v>2.3022000000000001E-2</v>
      </c>
      <c r="E102" s="381">
        <f>'11M - LPS'!E102</f>
        <v>2.3028E-2</v>
      </c>
      <c r="F102" s="382">
        <f>'11M - LPS'!F102</f>
        <v>2.7399E-2</v>
      </c>
      <c r="G102" s="382">
        <f>'11M - LPS'!G102</f>
        <v>3.1260000000000003E-2</v>
      </c>
      <c r="H102" s="382">
        <f>'11M - LPS'!H102</f>
        <v>5.3324000000000003E-2</v>
      </c>
      <c r="I102" s="382">
        <f>'11M - LPS'!I102</f>
        <v>5.024E-2</v>
      </c>
      <c r="J102" s="382">
        <f>'11M - LPS'!J102</f>
        <v>4.9953999999999998E-2</v>
      </c>
      <c r="K102" s="382">
        <f>'11M - LPS'!K102</f>
        <v>5.0927E-2</v>
      </c>
      <c r="L102" s="382">
        <f>'11M - LPS'!L102</f>
        <v>3.2402E-2</v>
      </c>
      <c r="M102" s="382">
        <f>'11M - LPS'!M102</f>
        <v>3.0643E-2</v>
      </c>
      <c r="N102" s="382">
        <f>'11M - LPS'!N102</f>
        <v>2.8851999999999999E-2</v>
      </c>
      <c r="O102" s="382">
        <f>'11M - LPS'!O102</f>
        <v>2.6759000000000002E-2</v>
      </c>
      <c r="P102" s="382">
        <f>'11M - LPS'!P102</f>
        <v>2.7252999999999999E-2</v>
      </c>
      <c r="Q102" s="382">
        <f>'11M - LPS'!Q102</f>
        <v>2.7386000000000001E-2</v>
      </c>
      <c r="R102" s="382">
        <f>'11M - LPS'!R102</f>
        <v>2.7399E-2</v>
      </c>
      <c r="S102" s="382">
        <f>'11M - LPS'!S102</f>
        <v>3.1260000000000003E-2</v>
      </c>
      <c r="T102" s="382">
        <f>'11M - LPS'!T102</f>
        <v>5.3324000000000003E-2</v>
      </c>
      <c r="U102" s="382">
        <f>'11M - LPS'!U102</f>
        <v>5.024E-2</v>
      </c>
      <c r="V102" s="382">
        <f>'11M - LPS'!V102</f>
        <v>4.9953999999999998E-2</v>
      </c>
      <c r="W102" s="382">
        <f>'11M - LPS'!W102</f>
        <v>5.0927E-2</v>
      </c>
      <c r="X102" s="382">
        <f>'11M - LPS'!X102</f>
        <v>3.2402E-2</v>
      </c>
      <c r="Y102" s="382">
        <f>'11M - LPS'!Y102</f>
        <v>3.0643E-2</v>
      </c>
      <c r="Z102" s="382">
        <f>'11M - LPS'!Z102</f>
        <v>2.8851999999999999E-2</v>
      </c>
      <c r="AA102" s="382">
        <f>'11M - LPS'!AA102</f>
        <v>2.6759000000000002E-2</v>
      </c>
      <c r="AB102" s="382">
        <f>'11M - LPS'!AB102</f>
        <v>2.7252999999999999E-2</v>
      </c>
      <c r="AC102" s="382">
        <f>'11M - LPS'!AC102</f>
        <v>2.7386000000000001E-2</v>
      </c>
      <c r="AD102" s="382">
        <f>'11M - LPS'!AD102</f>
        <v>2.7399E-2</v>
      </c>
      <c r="AE102" s="382">
        <f>'11M - LPS'!AE102</f>
        <v>3.1260000000000003E-2</v>
      </c>
      <c r="AF102" s="382">
        <f>'11M - LPS'!AF102</f>
        <v>5.3324000000000003E-2</v>
      </c>
      <c r="AG102" s="382">
        <f>'11M - LPS'!AG102</f>
        <v>5.024E-2</v>
      </c>
      <c r="AH102" s="382">
        <f>'11M - LPS'!AH102</f>
        <v>4.9953999999999998E-2</v>
      </c>
      <c r="AI102" s="382">
        <f>'11M - LPS'!AI102</f>
        <v>5.0927E-2</v>
      </c>
      <c r="AJ102" s="382">
        <f>'11M - LPS'!AJ102</f>
        <v>3.2402E-2</v>
      </c>
      <c r="AK102" s="382">
        <f>'11M - LPS'!AK102</f>
        <v>3.0643E-2</v>
      </c>
      <c r="AL102" s="382">
        <f>'11M - LPS'!AL102</f>
        <v>2.8851999999999999E-2</v>
      </c>
      <c r="AM102" s="382">
        <f>'11M - LPS'!AM102</f>
        <v>2.6759000000000002E-2</v>
      </c>
      <c r="AN102" s="382">
        <f>'11M - LPS'!AN102</f>
        <v>2.7252999999999999E-2</v>
      </c>
      <c r="AO102" s="382">
        <f>'11M - LPS'!AO102</f>
        <v>2.7386000000000001E-2</v>
      </c>
      <c r="AP102" s="382">
        <f>'11M - LPS'!AP102</f>
        <v>2.7399E-2</v>
      </c>
      <c r="AQ102" s="382">
        <f>'11M - LPS'!AQ102</f>
        <v>3.1260000000000003E-2</v>
      </c>
      <c r="AR102" s="382">
        <f>'11M - LPS'!AR102</f>
        <v>5.3324000000000003E-2</v>
      </c>
      <c r="AS102" s="382">
        <f>'11M - LPS'!AS102</f>
        <v>5.024E-2</v>
      </c>
      <c r="AT102" s="382">
        <f>'11M - LPS'!AT102</f>
        <v>4.9953999999999998E-2</v>
      </c>
      <c r="AU102" s="382">
        <f>'11M - LPS'!AU102</f>
        <v>5.0927E-2</v>
      </c>
      <c r="AV102" s="382">
        <f>'11M - LPS'!AV102</f>
        <v>3.2402E-2</v>
      </c>
      <c r="AW102" s="382">
        <f>'11M - LPS'!AW102</f>
        <v>3.0643E-2</v>
      </c>
      <c r="AX102" s="382">
        <f>'11M - LPS'!AX102</f>
        <v>2.8851999999999999E-2</v>
      </c>
      <c r="AY102" s="382">
        <f>'11M - LPS'!AY102</f>
        <v>2.6759000000000002E-2</v>
      </c>
      <c r="AZ102" s="382">
        <f>'11M - LPS'!AZ102</f>
        <v>2.7252999999999999E-2</v>
      </c>
      <c r="BA102" s="382">
        <f>'11M - LPS'!BA102</f>
        <v>2.7386000000000001E-2</v>
      </c>
      <c r="BB102" s="382">
        <f>'11M - LPS'!BB102</f>
        <v>2.7399E-2</v>
      </c>
      <c r="BC102" s="382">
        <f>'11M - LPS'!BC102</f>
        <v>3.1260000000000003E-2</v>
      </c>
      <c r="BD102" s="382">
        <f>'11M - LPS'!BD102</f>
        <v>5.3324000000000003E-2</v>
      </c>
      <c r="BE102" s="382">
        <f>'11M - LPS'!BE102</f>
        <v>5.024E-2</v>
      </c>
      <c r="BF102" s="382">
        <f>'11M - LPS'!BF102</f>
        <v>4.9953999999999998E-2</v>
      </c>
      <c r="BG102" s="382">
        <f>'11M - LPS'!BG102</f>
        <v>5.0927E-2</v>
      </c>
      <c r="BH102" s="382">
        <f>'11M - LPS'!BH102</f>
        <v>3.2402E-2</v>
      </c>
      <c r="BI102" s="382">
        <f>'11M - LPS'!BI102</f>
        <v>3.0643E-2</v>
      </c>
      <c r="BJ102" s="382">
        <f>'11M - LPS'!BJ102</f>
        <v>2.8851999999999999E-2</v>
      </c>
      <c r="BK102" s="382">
        <f>'11M - LPS'!BK102</f>
        <v>2.6759000000000002E-2</v>
      </c>
      <c r="BL102" s="382">
        <f>'11M - LPS'!BL102</f>
        <v>2.7252999999999999E-2</v>
      </c>
      <c r="BM102" s="382">
        <f>'11M - LPS'!BM102</f>
        <v>2.7386000000000001E-2</v>
      </c>
      <c r="BN102" s="382">
        <f>'11M - LPS'!BN102</f>
        <v>2.7399E-2</v>
      </c>
      <c r="BO102" s="382">
        <f>'11M - LPS'!BO102</f>
        <v>3.1260000000000003E-2</v>
      </c>
      <c r="BP102" s="382">
        <f>'11M - LPS'!BP102</f>
        <v>5.3324000000000003E-2</v>
      </c>
      <c r="BQ102" s="382">
        <f>'11M - LPS'!BQ102</f>
        <v>5.024E-2</v>
      </c>
      <c r="BR102" s="382">
        <f>'11M - LPS'!BR102</f>
        <v>4.9953999999999998E-2</v>
      </c>
      <c r="BS102" s="382">
        <f>'11M - LPS'!BS102</f>
        <v>5.0927E-2</v>
      </c>
      <c r="BT102" s="382">
        <f>'11M - LPS'!BT102</f>
        <v>3.2402E-2</v>
      </c>
      <c r="BU102" s="382">
        <f>'11M - LPS'!BU102</f>
        <v>3.0643E-2</v>
      </c>
      <c r="BV102" s="382">
        <f>'11M - LPS'!BV102</f>
        <v>2.8851999999999999E-2</v>
      </c>
      <c r="BW102" s="382">
        <f>'11M - LPS'!BW102</f>
        <v>2.6759000000000002E-2</v>
      </c>
      <c r="BX102" s="382">
        <f>'11M - LPS'!BX102</f>
        <v>2.7252999999999999E-2</v>
      </c>
      <c r="BY102" s="382">
        <f>'11M - LPS'!BY102</f>
        <v>2.7386000000000001E-2</v>
      </c>
      <c r="BZ102" s="382">
        <f>'11M - LPS'!BZ102</f>
        <v>2.7399E-2</v>
      </c>
      <c r="CA102" s="382">
        <f>'11M - LPS'!CA102</f>
        <v>3.1260000000000003E-2</v>
      </c>
      <c r="CB102" s="382">
        <f>'11M - LPS'!CB102</f>
        <v>5.3324000000000003E-2</v>
      </c>
      <c r="CC102" s="382">
        <f>'11M - LPS'!CC102</f>
        <v>5.024E-2</v>
      </c>
      <c r="CD102" s="382">
        <f>'11M - LPS'!CD102</f>
        <v>4.9953999999999998E-2</v>
      </c>
      <c r="CE102" s="382">
        <f>'11M - LPS'!CE102</f>
        <v>5.0927E-2</v>
      </c>
      <c r="CF102" s="382">
        <f>'11M - LPS'!CF102</f>
        <v>3.2402E-2</v>
      </c>
      <c r="CG102" s="382">
        <f>'11M - LPS'!CG102</f>
        <v>3.0643E-2</v>
      </c>
      <c r="CH102" s="383">
        <f>'11M - LPS'!CH102</f>
        <v>2.8851999999999999E-2</v>
      </c>
    </row>
    <row r="103" spans="1:86" x14ac:dyDescent="0.3">
      <c r="A103" s="579"/>
      <c r="B103" s="11" t="s">
        <v>145</v>
      </c>
      <c r="C103" s="381">
        <f>'11M - LPS'!C103</f>
        <v>2.2321000000000001E-2</v>
      </c>
      <c r="D103" s="381">
        <f>'11M - LPS'!D103</f>
        <v>2.3022000000000001E-2</v>
      </c>
      <c r="E103" s="381">
        <f>'11M - LPS'!E103</f>
        <v>2.3028E-2</v>
      </c>
      <c r="F103" s="382">
        <f>'11M - LPS'!F103</f>
        <v>2.7399E-2</v>
      </c>
      <c r="G103" s="382">
        <f>'11M - LPS'!G103</f>
        <v>3.1260000000000003E-2</v>
      </c>
      <c r="H103" s="382">
        <f>'11M - LPS'!H103</f>
        <v>5.3324000000000003E-2</v>
      </c>
      <c r="I103" s="382">
        <f>'11M - LPS'!I103</f>
        <v>5.024E-2</v>
      </c>
      <c r="J103" s="382">
        <f>'11M - LPS'!J103</f>
        <v>4.9953999999999998E-2</v>
      </c>
      <c r="K103" s="382">
        <f>'11M - LPS'!K103</f>
        <v>5.0927E-2</v>
      </c>
      <c r="L103" s="382">
        <f>'11M - LPS'!L103</f>
        <v>3.2402E-2</v>
      </c>
      <c r="M103" s="382">
        <f>'11M - LPS'!M103</f>
        <v>3.0643E-2</v>
      </c>
      <c r="N103" s="382">
        <f>'11M - LPS'!N103</f>
        <v>2.8851999999999999E-2</v>
      </c>
      <c r="O103" s="382">
        <f>'11M - LPS'!O103</f>
        <v>2.6759000000000002E-2</v>
      </c>
      <c r="P103" s="382">
        <f>'11M - LPS'!P103</f>
        <v>2.7252999999999999E-2</v>
      </c>
      <c r="Q103" s="382">
        <f>'11M - LPS'!Q103</f>
        <v>2.7386000000000001E-2</v>
      </c>
      <c r="R103" s="382">
        <f>'11M - LPS'!R103</f>
        <v>2.7399E-2</v>
      </c>
      <c r="S103" s="382">
        <f>'11M - LPS'!S103</f>
        <v>3.1260000000000003E-2</v>
      </c>
      <c r="T103" s="382">
        <f>'11M - LPS'!T103</f>
        <v>5.3324000000000003E-2</v>
      </c>
      <c r="U103" s="382">
        <f>'11M - LPS'!U103</f>
        <v>5.024E-2</v>
      </c>
      <c r="V103" s="382">
        <f>'11M - LPS'!V103</f>
        <v>4.9953999999999998E-2</v>
      </c>
      <c r="W103" s="382">
        <f>'11M - LPS'!W103</f>
        <v>5.0927E-2</v>
      </c>
      <c r="X103" s="382">
        <f>'11M - LPS'!X103</f>
        <v>3.2402E-2</v>
      </c>
      <c r="Y103" s="382">
        <f>'11M - LPS'!Y103</f>
        <v>3.0643E-2</v>
      </c>
      <c r="Z103" s="382">
        <f>'11M - LPS'!Z103</f>
        <v>2.8851999999999999E-2</v>
      </c>
      <c r="AA103" s="382">
        <f>'11M - LPS'!AA103</f>
        <v>2.6759000000000002E-2</v>
      </c>
      <c r="AB103" s="382">
        <f>'11M - LPS'!AB103</f>
        <v>2.7252999999999999E-2</v>
      </c>
      <c r="AC103" s="382">
        <f>'11M - LPS'!AC103</f>
        <v>2.7386000000000001E-2</v>
      </c>
      <c r="AD103" s="382">
        <f>'11M - LPS'!AD103</f>
        <v>2.7399E-2</v>
      </c>
      <c r="AE103" s="382">
        <f>'11M - LPS'!AE103</f>
        <v>3.1260000000000003E-2</v>
      </c>
      <c r="AF103" s="382">
        <f>'11M - LPS'!AF103</f>
        <v>5.3324000000000003E-2</v>
      </c>
      <c r="AG103" s="382">
        <f>'11M - LPS'!AG103</f>
        <v>5.024E-2</v>
      </c>
      <c r="AH103" s="382">
        <f>'11M - LPS'!AH103</f>
        <v>4.9953999999999998E-2</v>
      </c>
      <c r="AI103" s="382">
        <f>'11M - LPS'!AI103</f>
        <v>5.0927E-2</v>
      </c>
      <c r="AJ103" s="382">
        <f>'11M - LPS'!AJ103</f>
        <v>3.2402E-2</v>
      </c>
      <c r="AK103" s="382">
        <f>'11M - LPS'!AK103</f>
        <v>3.0643E-2</v>
      </c>
      <c r="AL103" s="382">
        <f>'11M - LPS'!AL103</f>
        <v>2.8851999999999999E-2</v>
      </c>
      <c r="AM103" s="382">
        <f>'11M - LPS'!AM103</f>
        <v>2.6759000000000002E-2</v>
      </c>
      <c r="AN103" s="382">
        <f>'11M - LPS'!AN103</f>
        <v>2.7252999999999999E-2</v>
      </c>
      <c r="AO103" s="382">
        <f>'11M - LPS'!AO103</f>
        <v>2.7386000000000001E-2</v>
      </c>
      <c r="AP103" s="382">
        <f>'11M - LPS'!AP103</f>
        <v>2.7399E-2</v>
      </c>
      <c r="AQ103" s="382">
        <f>'11M - LPS'!AQ103</f>
        <v>3.1260000000000003E-2</v>
      </c>
      <c r="AR103" s="382">
        <f>'11M - LPS'!AR103</f>
        <v>5.3324000000000003E-2</v>
      </c>
      <c r="AS103" s="382">
        <f>'11M - LPS'!AS103</f>
        <v>5.024E-2</v>
      </c>
      <c r="AT103" s="382">
        <f>'11M - LPS'!AT103</f>
        <v>4.9953999999999998E-2</v>
      </c>
      <c r="AU103" s="382">
        <f>'11M - LPS'!AU103</f>
        <v>5.0927E-2</v>
      </c>
      <c r="AV103" s="382">
        <f>'11M - LPS'!AV103</f>
        <v>3.2402E-2</v>
      </c>
      <c r="AW103" s="382">
        <f>'11M - LPS'!AW103</f>
        <v>3.0643E-2</v>
      </c>
      <c r="AX103" s="382">
        <f>'11M - LPS'!AX103</f>
        <v>2.8851999999999999E-2</v>
      </c>
      <c r="AY103" s="382">
        <f>'11M - LPS'!AY103</f>
        <v>2.6759000000000002E-2</v>
      </c>
      <c r="AZ103" s="382">
        <f>'11M - LPS'!AZ103</f>
        <v>2.7252999999999999E-2</v>
      </c>
      <c r="BA103" s="382">
        <f>'11M - LPS'!BA103</f>
        <v>2.7386000000000001E-2</v>
      </c>
      <c r="BB103" s="382">
        <f>'11M - LPS'!BB103</f>
        <v>2.7399E-2</v>
      </c>
      <c r="BC103" s="382">
        <f>'11M - LPS'!BC103</f>
        <v>3.1260000000000003E-2</v>
      </c>
      <c r="BD103" s="382">
        <f>'11M - LPS'!BD103</f>
        <v>5.3324000000000003E-2</v>
      </c>
      <c r="BE103" s="382">
        <f>'11M - LPS'!BE103</f>
        <v>5.024E-2</v>
      </c>
      <c r="BF103" s="382">
        <f>'11M - LPS'!BF103</f>
        <v>4.9953999999999998E-2</v>
      </c>
      <c r="BG103" s="382">
        <f>'11M - LPS'!BG103</f>
        <v>5.0927E-2</v>
      </c>
      <c r="BH103" s="382">
        <f>'11M - LPS'!BH103</f>
        <v>3.2402E-2</v>
      </c>
      <c r="BI103" s="382">
        <f>'11M - LPS'!BI103</f>
        <v>3.0643E-2</v>
      </c>
      <c r="BJ103" s="382">
        <f>'11M - LPS'!BJ103</f>
        <v>2.8851999999999999E-2</v>
      </c>
      <c r="BK103" s="382">
        <f>'11M - LPS'!BK103</f>
        <v>2.6759000000000002E-2</v>
      </c>
      <c r="BL103" s="382">
        <f>'11M - LPS'!BL103</f>
        <v>2.7252999999999999E-2</v>
      </c>
      <c r="BM103" s="382">
        <f>'11M - LPS'!BM103</f>
        <v>2.7386000000000001E-2</v>
      </c>
      <c r="BN103" s="382">
        <f>'11M - LPS'!BN103</f>
        <v>2.7399E-2</v>
      </c>
      <c r="BO103" s="382">
        <f>'11M - LPS'!BO103</f>
        <v>3.1260000000000003E-2</v>
      </c>
      <c r="BP103" s="382">
        <f>'11M - LPS'!BP103</f>
        <v>5.3324000000000003E-2</v>
      </c>
      <c r="BQ103" s="382">
        <f>'11M - LPS'!BQ103</f>
        <v>5.024E-2</v>
      </c>
      <c r="BR103" s="382">
        <f>'11M - LPS'!BR103</f>
        <v>4.9953999999999998E-2</v>
      </c>
      <c r="BS103" s="382">
        <f>'11M - LPS'!BS103</f>
        <v>5.0927E-2</v>
      </c>
      <c r="BT103" s="382">
        <f>'11M - LPS'!BT103</f>
        <v>3.2402E-2</v>
      </c>
      <c r="BU103" s="382">
        <f>'11M - LPS'!BU103</f>
        <v>3.0643E-2</v>
      </c>
      <c r="BV103" s="382">
        <f>'11M - LPS'!BV103</f>
        <v>2.8851999999999999E-2</v>
      </c>
      <c r="BW103" s="382">
        <f>'11M - LPS'!BW103</f>
        <v>2.6759000000000002E-2</v>
      </c>
      <c r="BX103" s="382">
        <f>'11M - LPS'!BX103</f>
        <v>2.7252999999999999E-2</v>
      </c>
      <c r="BY103" s="382">
        <f>'11M - LPS'!BY103</f>
        <v>2.7386000000000001E-2</v>
      </c>
      <c r="BZ103" s="382">
        <f>'11M - LPS'!BZ103</f>
        <v>2.7399E-2</v>
      </c>
      <c r="CA103" s="382">
        <f>'11M - LPS'!CA103</f>
        <v>3.1260000000000003E-2</v>
      </c>
      <c r="CB103" s="382">
        <f>'11M - LPS'!CB103</f>
        <v>5.3324000000000003E-2</v>
      </c>
      <c r="CC103" s="382">
        <f>'11M - LPS'!CC103</f>
        <v>5.024E-2</v>
      </c>
      <c r="CD103" s="382">
        <f>'11M - LPS'!CD103</f>
        <v>4.9953999999999998E-2</v>
      </c>
      <c r="CE103" s="382">
        <f>'11M - LPS'!CE103</f>
        <v>5.0927E-2</v>
      </c>
      <c r="CF103" s="382">
        <f>'11M - LPS'!CF103</f>
        <v>3.2402E-2</v>
      </c>
      <c r="CG103" s="382">
        <f>'11M - LPS'!CG103</f>
        <v>3.0643E-2</v>
      </c>
      <c r="CH103" s="383">
        <f>'11M - LPS'!CH103</f>
        <v>2.8851999999999999E-2</v>
      </c>
    </row>
    <row r="104" spans="1:86" x14ac:dyDescent="0.3">
      <c r="A104" s="579"/>
      <c r="B104" s="11" t="s">
        <v>67</v>
      </c>
      <c r="C104" s="381">
        <f>'11M - LPS'!C104</f>
        <v>2.0583000000000001E-2</v>
      </c>
      <c r="D104" s="381">
        <f>'11M - LPS'!D104</f>
        <v>2.1208999999999999E-2</v>
      </c>
      <c r="E104" s="381">
        <f>'11M - LPS'!E104</f>
        <v>2.2630999999999998E-2</v>
      </c>
      <c r="F104" s="382">
        <f>'11M - LPS'!F104</f>
        <v>2.7033000000000001E-2</v>
      </c>
      <c r="G104" s="382">
        <f>'11M - LPS'!G104</f>
        <v>2.9512E-2</v>
      </c>
      <c r="H104" s="382">
        <f>'11M - LPS'!H104</f>
        <v>5.0269000000000001E-2</v>
      </c>
      <c r="I104" s="382">
        <f>'11M - LPS'!I104</f>
        <v>4.4694999999999999E-2</v>
      </c>
      <c r="J104" s="382">
        <f>'11M - LPS'!J104</f>
        <v>4.5773000000000001E-2</v>
      </c>
      <c r="K104" s="382">
        <f>'11M - LPS'!K104</f>
        <v>4.7067999999999999E-2</v>
      </c>
      <c r="L104" s="382">
        <f>'11M - LPS'!L104</f>
        <v>3.0495000000000001E-2</v>
      </c>
      <c r="M104" s="382">
        <f>'11M - LPS'!M104</f>
        <v>2.8386000000000002E-2</v>
      </c>
      <c r="N104" s="382">
        <f>'11M - LPS'!N104</f>
        <v>2.7376999999999999E-2</v>
      </c>
      <c r="O104" s="382">
        <f>'11M - LPS'!O104</f>
        <v>2.5267999999999999E-2</v>
      </c>
      <c r="P104" s="382">
        <f>'11M - LPS'!P104</f>
        <v>2.5718999999999999E-2</v>
      </c>
      <c r="Q104" s="382">
        <f>'11M - LPS'!Q104</f>
        <v>2.7040000000000002E-2</v>
      </c>
      <c r="R104" s="382">
        <f>'11M - LPS'!R104</f>
        <v>2.7033000000000001E-2</v>
      </c>
      <c r="S104" s="382">
        <f>'11M - LPS'!S104</f>
        <v>2.9512E-2</v>
      </c>
      <c r="T104" s="382">
        <f>'11M - LPS'!T104</f>
        <v>5.0269000000000001E-2</v>
      </c>
      <c r="U104" s="382">
        <f>'11M - LPS'!U104</f>
        <v>4.4694999999999999E-2</v>
      </c>
      <c r="V104" s="382">
        <f>'11M - LPS'!V104</f>
        <v>4.5773000000000001E-2</v>
      </c>
      <c r="W104" s="382">
        <f>'11M - LPS'!W104</f>
        <v>4.7067999999999999E-2</v>
      </c>
      <c r="X104" s="382">
        <f>'11M - LPS'!X104</f>
        <v>3.0495000000000001E-2</v>
      </c>
      <c r="Y104" s="382">
        <f>'11M - LPS'!Y104</f>
        <v>2.8386000000000002E-2</v>
      </c>
      <c r="Z104" s="382">
        <f>'11M - LPS'!Z104</f>
        <v>2.7376999999999999E-2</v>
      </c>
      <c r="AA104" s="382">
        <f>'11M - LPS'!AA104</f>
        <v>2.5267999999999999E-2</v>
      </c>
      <c r="AB104" s="382">
        <f>'11M - LPS'!AB104</f>
        <v>2.5718999999999999E-2</v>
      </c>
      <c r="AC104" s="382">
        <f>'11M - LPS'!AC104</f>
        <v>2.7040000000000002E-2</v>
      </c>
      <c r="AD104" s="382">
        <f>'11M - LPS'!AD104</f>
        <v>2.7033000000000001E-2</v>
      </c>
      <c r="AE104" s="382">
        <f>'11M - LPS'!AE104</f>
        <v>2.9512E-2</v>
      </c>
      <c r="AF104" s="382">
        <f>'11M - LPS'!AF104</f>
        <v>5.0269000000000001E-2</v>
      </c>
      <c r="AG104" s="382">
        <f>'11M - LPS'!AG104</f>
        <v>4.4694999999999999E-2</v>
      </c>
      <c r="AH104" s="382">
        <f>'11M - LPS'!AH104</f>
        <v>4.5773000000000001E-2</v>
      </c>
      <c r="AI104" s="382">
        <f>'11M - LPS'!AI104</f>
        <v>4.7067999999999999E-2</v>
      </c>
      <c r="AJ104" s="382">
        <f>'11M - LPS'!AJ104</f>
        <v>3.0495000000000001E-2</v>
      </c>
      <c r="AK104" s="382">
        <f>'11M - LPS'!AK104</f>
        <v>2.8386000000000002E-2</v>
      </c>
      <c r="AL104" s="382">
        <f>'11M - LPS'!AL104</f>
        <v>2.7376999999999999E-2</v>
      </c>
      <c r="AM104" s="382">
        <f>'11M - LPS'!AM104</f>
        <v>2.5267999999999999E-2</v>
      </c>
      <c r="AN104" s="382">
        <f>'11M - LPS'!AN104</f>
        <v>2.5718999999999999E-2</v>
      </c>
      <c r="AO104" s="382">
        <f>'11M - LPS'!AO104</f>
        <v>2.7040000000000002E-2</v>
      </c>
      <c r="AP104" s="382">
        <f>'11M - LPS'!AP104</f>
        <v>2.7033000000000001E-2</v>
      </c>
      <c r="AQ104" s="382">
        <f>'11M - LPS'!AQ104</f>
        <v>2.9512E-2</v>
      </c>
      <c r="AR104" s="382">
        <f>'11M - LPS'!AR104</f>
        <v>5.0269000000000001E-2</v>
      </c>
      <c r="AS104" s="382">
        <f>'11M - LPS'!AS104</f>
        <v>4.4694999999999999E-2</v>
      </c>
      <c r="AT104" s="382">
        <f>'11M - LPS'!AT104</f>
        <v>4.5773000000000001E-2</v>
      </c>
      <c r="AU104" s="382">
        <f>'11M - LPS'!AU104</f>
        <v>4.7067999999999999E-2</v>
      </c>
      <c r="AV104" s="382">
        <f>'11M - LPS'!AV104</f>
        <v>3.0495000000000001E-2</v>
      </c>
      <c r="AW104" s="382">
        <f>'11M - LPS'!AW104</f>
        <v>2.8386000000000002E-2</v>
      </c>
      <c r="AX104" s="382">
        <f>'11M - LPS'!AX104</f>
        <v>2.7376999999999999E-2</v>
      </c>
      <c r="AY104" s="382">
        <f>'11M - LPS'!AY104</f>
        <v>2.5267999999999999E-2</v>
      </c>
      <c r="AZ104" s="382">
        <f>'11M - LPS'!AZ104</f>
        <v>2.5718999999999999E-2</v>
      </c>
      <c r="BA104" s="382">
        <f>'11M - LPS'!BA104</f>
        <v>2.7040000000000002E-2</v>
      </c>
      <c r="BB104" s="382">
        <f>'11M - LPS'!BB104</f>
        <v>2.7033000000000001E-2</v>
      </c>
      <c r="BC104" s="382">
        <f>'11M - LPS'!BC104</f>
        <v>2.9512E-2</v>
      </c>
      <c r="BD104" s="382">
        <f>'11M - LPS'!BD104</f>
        <v>5.0269000000000001E-2</v>
      </c>
      <c r="BE104" s="382">
        <f>'11M - LPS'!BE104</f>
        <v>4.4694999999999999E-2</v>
      </c>
      <c r="BF104" s="382">
        <f>'11M - LPS'!BF104</f>
        <v>4.5773000000000001E-2</v>
      </c>
      <c r="BG104" s="382">
        <f>'11M - LPS'!BG104</f>
        <v>4.7067999999999999E-2</v>
      </c>
      <c r="BH104" s="382">
        <f>'11M - LPS'!BH104</f>
        <v>3.0495000000000001E-2</v>
      </c>
      <c r="BI104" s="382">
        <f>'11M - LPS'!BI104</f>
        <v>2.8386000000000002E-2</v>
      </c>
      <c r="BJ104" s="382">
        <f>'11M - LPS'!BJ104</f>
        <v>2.7376999999999999E-2</v>
      </c>
      <c r="BK104" s="382">
        <f>'11M - LPS'!BK104</f>
        <v>2.5267999999999999E-2</v>
      </c>
      <c r="BL104" s="382">
        <f>'11M - LPS'!BL104</f>
        <v>2.5718999999999999E-2</v>
      </c>
      <c r="BM104" s="382">
        <f>'11M - LPS'!BM104</f>
        <v>2.7040000000000002E-2</v>
      </c>
      <c r="BN104" s="382">
        <f>'11M - LPS'!BN104</f>
        <v>2.7033000000000001E-2</v>
      </c>
      <c r="BO104" s="382">
        <f>'11M - LPS'!BO104</f>
        <v>2.9512E-2</v>
      </c>
      <c r="BP104" s="382">
        <f>'11M - LPS'!BP104</f>
        <v>5.0269000000000001E-2</v>
      </c>
      <c r="BQ104" s="382">
        <f>'11M - LPS'!BQ104</f>
        <v>4.4694999999999999E-2</v>
      </c>
      <c r="BR104" s="382">
        <f>'11M - LPS'!BR104</f>
        <v>4.5773000000000001E-2</v>
      </c>
      <c r="BS104" s="382">
        <f>'11M - LPS'!BS104</f>
        <v>4.7067999999999999E-2</v>
      </c>
      <c r="BT104" s="382">
        <f>'11M - LPS'!BT104</f>
        <v>3.0495000000000001E-2</v>
      </c>
      <c r="BU104" s="382">
        <f>'11M - LPS'!BU104</f>
        <v>2.8386000000000002E-2</v>
      </c>
      <c r="BV104" s="382">
        <f>'11M - LPS'!BV104</f>
        <v>2.7376999999999999E-2</v>
      </c>
      <c r="BW104" s="382">
        <f>'11M - LPS'!BW104</f>
        <v>2.5267999999999999E-2</v>
      </c>
      <c r="BX104" s="382">
        <f>'11M - LPS'!BX104</f>
        <v>2.5718999999999999E-2</v>
      </c>
      <c r="BY104" s="382">
        <f>'11M - LPS'!BY104</f>
        <v>2.7040000000000002E-2</v>
      </c>
      <c r="BZ104" s="382">
        <f>'11M - LPS'!BZ104</f>
        <v>2.7033000000000001E-2</v>
      </c>
      <c r="CA104" s="382">
        <f>'11M - LPS'!CA104</f>
        <v>2.9512E-2</v>
      </c>
      <c r="CB104" s="382">
        <f>'11M - LPS'!CB104</f>
        <v>5.0269000000000001E-2</v>
      </c>
      <c r="CC104" s="382">
        <f>'11M - LPS'!CC104</f>
        <v>4.4694999999999999E-2</v>
      </c>
      <c r="CD104" s="382">
        <f>'11M - LPS'!CD104</f>
        <v>4.5773000000000001E-2</v>
      </c>
      <c r="CE104" s="382">
        <f>'11M - LPS'!CE104</f>
        <v>4.7067999999999999E-2</v>
      </c>
      <c r="CF104" s="382">
        <f>'11M - LPS'!CF104</f>
        <v>3.0495000000000001E-2</v>
      </c>
      <c r="CG104" s="382">
        <f>'11M - LPS'!CG104</f>
        <v>2.8386000000000002E-2</v>
      </c>
      <c r="CH104" s="383">
        <f>'11M - LPS'!CH104</f>
        <v>2.7376999999999999E-2</v>
      </c>
    </row>
    <row r="105" spans="1:86" ht="15" thickBot="1" x14ac:dyDescent="0.35">
      <c r="A105" s="580"/>
      <c r="B105" s="16" t="s">
        <v>68</v>
      </c>
      <c r="C105" s="379">
        <f>'11M - LPS'!C105</f>
        <v>2.053E-2</v>
      </c>
      <c r="D105" s="379">
        <f>'11M - LPS'!D105</f>
        <v>2.1174999999999999E-2</v>
      </c>
      <c r="E105" s="379">
        <f>'11M - LPS'!E105</f>
        <v>2.4917000000000002E-2</v>
      </c>
      <c r="F105" s="380">
        <f>'11M - LPS'!F105</f>
        <v>2.9871000000000002E-2</v>
      </c>
      <c r="G105" s="380">
        <f>'11M - LPS'!G105</f>
        <v>3.3069000000000001E-2</v>
      </c>
      <c r="H105" s="380">
        <f>'11M - LPS'!H105</f>
        <v>6.2137999999999999E-2</v>
      </c>
      <c r="I105" s="380">
        <f>'11M - LPS'!I105</f>
        <v>4.7690999999999997E-2</v>
      </c>
      <c r="J105" s="380">
        <f>'11M - LPS'!J105</f>
        <v>5.2594000000000002E-2</v>
      </c>
      <c r="K105" s="380">
        <f>'11M - LPS'!K105</f>
        <v>5.5275999999999999E-2</v>
      </c>
      <c r="L105" s="380">
        <f>'11M - LPS'!L105</f>
        <v>3.5069000000000003E-2</v>
      </c>
      <c r="M105" s="380">
        <f>'11M - LPS'!M105</f>
        <v>2.9561E-2</v>
      </c>
      <c r="N105" s="380">
        <f>'11M - LPS'!N105</f>
        <v>3.0358E-2</v>
      </c>
      <c r="O105" s="380">
        <f>'11M - LPS'!O105</f>
        <v>2.5222999999999999E-2</v>
      </c>
      <c r="P105" s="380">
        <f>'11M - LPS'!P105</f>
        <v>2.5690999999999999E-2</v>
      </c>
      <c r="Q105" s="380">
        <f>'11M - LPS'!Q105</f>
        <v>2.9033E-2</v>
      </c>
      <c r="R105" s="380">
        <f>'11M - LPS'!R105</f>
        <v>2.9871000000000002E-2</v>
      </c>
      <c r="S105" s="380">
        <f>'11M - LPS'!S105</f>
        <v>3.3069000000000001E-2</v>
      </c>
      <c r="T105" s="380">
        <f>'11M - LPS'!T105</f>
        <v>6.2137999999999999E-2</v>
      </c>
      <c r="U105" s="380">
        <f>'11M - LPS'!U105</f>
        <v>4.7690999999999997E-2</v>
      </c>
      <c r="V105" s="380">
        <f>'11M - LPS'!V105</f>
        <v>5.2594000000000002E-2</v>
      </c>
      <c r="W105" s="380">
        <f>'11M - LPS'!W105</f>
        <v>5.5275999999999999E-2</v>
      </c>
      <c r="X105" s="380">
        <f>'11M - LPS'!X105</f>
        <v>3.5069000000000003E-2</v>
      </c>
      <c r="Y105" s="380">
        <f>'11M - LPS'!Y105</f>
        <v>2.9561E-2</v>
      </c>
      <c r="Z105" s="380">
        <f>'11M - LPS'!Z105</f>
        <v>3.0358E-2</v>
      </c>
      <c r="AA105" s="380">
        <f>'11M - LPS'!AA105</f>
        <v>2.5222999999999999E-2</v>
      </c>
      <c r="AB105" s="380">
        <f>'11M - LPS'!AB105</f>
        <v>2.5690999999999999E-2</v>
      </c>
      <c r="AC105" s="380">
        <f>'11M - LPS'!AC105</f>
        <v>2.9033E-2</v>
      </c>
      <c r="AD105" s="380">
        <f>'11M - LPS'!AD105</f>
        <v>2.9871000000000002E-2</v>
      </c>
      <c r="AE105" s="380">
        <f>'11M - LPS'!AE105</f>
        <v>3.3069000000000001E-2</v>
      </c>
      <c r="AF105" s="380">
        <f>'11M - LPS'!AF105</f>
        <v>6.2137999999999999E-2</v>
      </c>
      <c r="AG105" s="380">
        <f>'11M - LPS'!AG105</f>
        <v>4.7690999999999997E-2</v>
      </c>
      <c r="AH105" s="380">
        <f>'11M - LPS'!AH105</f>
        <v>5.2594000000000002E-2</v>
      </c>
      <c r="AI105" s="380">
        <f>'11M - LPS'!AI105</f>
        <v>5.5275999999999999E-2</v>
      </c>
      <c r="AJ105" s="380">
        <f>'11M - LPS'!AJ105</f>
        <v>3.5069000000000003E-2</v>
      </c>
      <c r="AK105" s="380">
        <f>'11M - LPS'!AK105</f>
        <v>2.9561E-2</v>
      </c>
      <c r="AL105" s="380">
        <f>'11M - LPS'!AL105</f>
        <v>3.0358E-2</v>
      </c>
      <c r="AM105" s="380">
        <f>'11M - LPS'!AM105</f>
        <v>2.5222999999999999E-2</v>
      </c>
      <c r="AN105" s="380">
        <f>'11M - LPS'!AN105</f>
        <v>2.5690999999999999E-2</v>
      </c>
      <c r="AO105" s="380">
        <f>'11M - LPS'!AO105</f>
        <v>2.9033E-2</v>
      </c>
      <c r="AP105" s="380">
        <f>'11M - LPS'!AP105</f>
        <v>2.9871000000000002E-2</v>
      </c>
      <c r="AQ105" s="380">
        <f>'11M - LPS'!AQ105</f>
        <v>3.3069000000000001E-2</v>
      </c>
      <c r="AR105" s="380">
        <f>'11M - LPS'!AR105</f>
        <v>6.2137999999999999E-2</v>
      </c>
      <c r="AS105" s="380">
        <f>'11M - LPS'!AS105</f>
        <v>4.7690999999999997E-2</v>
      </c>
      <c r="AT105" s="380">
        <f>'11M - LPS'!AT105</f>
        <v>5.2594000000000002E-2</v>
      </c>
      <c r="AU105" s="380">
        <f>'11M - LPS'!AU105</f>
        <v>5.5275999999999999E-2</v>
      </c>
      <c r="AV105" s="380">
        <f>'11M - LPS'!AV105</f>
        <v>3.5069000000000003E-2</v>
      </c>
      <c r="AW105" s="380">
        <f>'11M - LPS'!AW105</f>
        <v>2.9561E-2</v>
      </c>
      <c r="AX105" s="380">
        <f>'11M - LPS'!AX105</f>
        <v>3.0358E-2</v>
      </c>
      <c r="AY105" s="380">
        <f>'11M - LPS'!AY105</f>
        <v>2.5222999999999999E-2</v>
      </c>
      <c r="AZ105" s="380">
        <f>'11M - LPS'!AZ105</f>
        <v>2.5690999999999999E-2</v>
      </c>
      <c r="BA105" s="380">
        <f>'11M - LPS'!BA105</f>
        <v>2.9033E-2</v>
      </c>
      <c r="BB105" s="380">
        <f>'11M - LPS'!BB105</f>
        <v>2.9871000000000002E-2</v>
      </c>
      <c r="BC105" s="380">
        <f>'11M - LPS'!BC105</f>
        <v>3.3069000000000001E-2</v>
      </c>
      <c r="BD105" s="380">
        <f>'11M - LPS'!BD105</f>
        <v>6.2137999999999999E-2</v>
      </c>
      <c r="BE105" s="380">
        <f>'11M - LPS'!BE105</f>
        <v>4.7690999999999997E-2</v>
      </c>
      <c r="BF105" s="380">
        <f>'11M - LPS'!BF105</f>
        <v>5.2594000000000002E-2</v>
      </c>
      <c r="BG105" s="380">
        <f>'11M - LPS'!BG105</f>
        <v>5.5275999999999999E-2</v>
      </c>
      <c r="BH105" s="380">
        <f>'11M - LPS'!BH105</f>
        <v>3.5069000000000003E-2</v>
      </c>
      <c r="BI105" s="380">
        <f>'11M - LPS'!BI105</f>
        <v>2.9561E-2</v>
      </c>
      <c r="BJ105" s="380">
        <f>'11M - LPS'!BJ105</f>
        <v>3.0358E-2</v>
      </c>
      <c r="BK105" s="380">
        <f>'11M - LPS'!BK105</f>
        <v>2.5222999999999999E-2</v>
      </c>
      <c r="BL105" s="380">
        <f>'11M - LPS'!BL105</f>
        <v>2.5690999999999999E-2</v>
      </c>
      <c r="BM105" s="380">
        <f>'11M - LPS'!BM105</f>
        <v>2.9033E-2</v>
      </c>
      <c r="BN105" s="380">
        <f>'11M - LPS'!BN105</f>
        <v>2.9871000000000002E-2</v>
      </c>
      <c r="BO105" s="380">
        <f>'11M - LPS'!BO105</f>
        <v>3.3069000000000001E-2</v>
      </c>
      <c r="BP105" s="380">
        <f>'11M - LPS'!BP105</f>
        <v>6.2137999999999999E-2</v>
      </c>
      <c r="BQ105" s="380">
        <f>'11M - LPS'!BQ105</f>
        <v>4.7690999999999997E-2</v>
      </c>
      <c r="BR105" s="380">
        <f>'11M - LPS'!BR105</f>
        <v>5.2594000000000002E-2</v>
      </c>
      <c r="BS105" s="380">
        <f>'11M - LPS'!BS105</f>
        <v>5.5275999999999999E-2</v>
      </c>
      <c r="BT105" s="380">
        <f>'11M - LPS'!BT105</f>
        <v>3.5069000000000003E-2</v>
      </c>
      <c r="BU105" s="380">
        <f>'11M - LPS'!BU105</f>
        <v>2.9561E-2</v>
      </c>
      <c r="BV105" s="380">
        <f>'11M - LPS'!BV105</f>
        <v>3.0358E-2</v>
      </c>
      <c r="BW105" s="380">
        <f>'11M - LPS'!BW105</f>
        <v>2.5222999999999999E-2</v>
      </c>
      <c r="BX105" s="380">
        <f>'11M - LPS'!BX105</f>
        <v>2.5690999999999999E-2</v>
      </c>
      <c r="BY105" s="380">
        <f>'11M - LPS'!BY105</f>
        <v>2.9033E-2</v>
      </c>
      <c r="BZ105" s="380">
        <f>'11M - LPS'!BZ105</f>
        <v>2.9871000000000002E-2</v>
      </c>
      <c r="CA105" s="380">
        <f>'11M - LPS'!CA105</f>
        <v>3.3069000000000001E-2</v>
      </c>
      <c r="CB105" s="380">
        <f>'11M - LPS'!CB105</f>
        <v>6.2137999999999999E-2</v>
      </c>
      <c r="CC105" s="380">
        <f>'11M - LPS'!CC105</f>
        <v>4.7690999999999997E-2</v>
      </c>
      <c r="CD105" s="380">
        <f>'11M - LPS'!CD105</f>
        <v>5.2594000000000002E-2</v>
      </c>
      <c r="CE105" s="380">
        <f>'11M - LPS'!CE105</f>
        <v>5.5275999999999999E-2</v>
      </c>
      <c r="CF105" s="380">
        <f>'11M - LPS'!CF105</f>
        <v>3.5069000000000003E-2</v>
      </c>
      <c r="CG105" s="380">
        <f>'11M - LPS'!CG105</f>
        <v>2.9561E-2</v>
      </c>
      <c r="CH105" s="384">
        <f>'11M - LPS'!CH105</f>
        <v>3.0358E-2</v>
      </c>
    </row>
    <row r="107" spans="1:86" hidden="1" x14ac:dyDescent="0.3">
      <c r="A107" s="564" t="s">
        <v>154</v>
      </c>
      <c r="B107" s="566" t="s">
        <v>155</v>
      </c>
      <c r="C107" s="567"/>
      <c r="D107" s="567"/>
      <c r="E107" s="567"/>
      <c r="F107" s="567"/>
      <c r="G107" s="567"/>
      <c r="H107" s="567"/>
      <c r="I107" s="567"/>
      <c r="J107" s="567"/>
      <c r="K107" s="567"/>
      <c r="L107" s="567"/>
      <c r="M107" s="567"/>
      <c r="N107" s="581"/>
      <c r="O107" s="566" t="s">
        <v>155</v>
      </c>
      <c r="P107" s="567"/>
      <c r="Q107" s="567"/>
      <c r="R107" s="567"/>
      <c r="S107" s="567"/>
      <c r="T107" s="567"/>
      <c r="U107" s="567"/>
      <c r="V107" s="567"/>
      <c r="W107" s="567"/>
      <c r="X107" s="567"/>
      <c r="Y107" s="567"/>
      <c r="Z107" s="567"/>
      <c r="AA107" s="566" t="s">
        <v>155</v>
      </c>
      <c r="AB107" s="567"/>
      <c r="AC107" s="567"/>
      <c r="AD107" s="567"/>
      <c r="AE107" s="567"/>
      <c r="AF107" s="567"/>
      <c r="AG107" s="567"/>
      <c r="AH107" s="567"/>
      <c r="AI107" s="567"/>
      <c r="AJ107" s="567"/>
      <c r="AK107" s="567"/>
      <c r="AL107" s="567"/>
      <c r="AM107" s="566" t="s">
        <v>155</v>
      </c>
      <c r="AN107" s="567"/>
      <c r="AO107" s="567"/>
      <c r="AP107" s="567"/>
      <c r="AQ107" s="567"/>
      <c r="AR107" s="567"/>
      <c r="AS107" s="567"/>
      <c r="AT107" s="567"/>
      <c r="AU107" s="567"/>
      <c r="AV107" s="567"/>
      <c r="AW107" s="567"/>
      <c r="AX107" s="567"/>
      <c r="AY107" s="566" t="s">
        <v>155</v>
      </c>
      <c r="AZ107" s="567"/>
      <c r="BA107" s="567"/>
      <c r="BB107" s="567"/>
      <c r="BC107" s="567"/>
      <c r="BD107" s="567"/>
      <c r="BE107" s="567"/>
      <c r="BF107" s="567"/>
      <c r="BG107" s="567"/>
      <c r="BH107" s="567"/>
      <c r="BI107" s="567"/>
      <c r="BJ107" s="567"/>
      <c r="BK107" s="566" t="s">
        <v>155</v>
      </c>
      <c r="BL107" s="567"/>
      <c r="BM107" s="567"/>
      <c r="BN107" s="567"/>
      <c r="BO107" s="567"/>
      <c r="BP107" s="567"/>
      <c r="BQ107" s="567"/>
      <c r="BR107" s="567"/>
      <c r="BS107" s="567"/>
      <c r="BT107" s="567"/>
      <c r="BU107" s="567"/>
      <c r="BV107" s="567"/>
      <c r="BW107" s="566" t="s">
        <v>155</v>
      </c>
      <c r="BX107" s="567"/>
      <c r="BY107" s="567"/>
      <c r="BZ107" s="567"/>
      <c r="CA107" s="567"/>
      <c r="CB107" s="567"/>
      <c r="CC107" s="567"/>
      <c r="CD107" s="567"/>
      <c r="CE107" s="567"/>
      <c r="CF107" s="567"/>
      <c r="CG107" s="567"/>
      <c r="CH107" s="582"/>
    </row>
    <row r="108" spans="1:86" ht="15" hidden="1" thickBot="1" x14ac:dyDescent="0.35">
      <c r="A108" s="565"/>
      <c r="B108" s="570" t="s">
        <v>156</v>
      </c>
      <c r="C108" s="571"/>
      <c r="D108" s="571"/>
      <c r="E108" s="571"/>
      <c r="F108" s="571"/>
      <c r="G108" s="571"/>
      <c r="H108" s="571"/>
      <c r="I108" s="571"/>
      <c r="J108" s="571"/>
      <c r="K108" s="571"/>
      <c r="L108" s="571"/>
      <c r="M108" s="571"/>
      <c r="N108" s="583"/>
      <c r="O108" s="570" t="s">
        <v>156</v>
      </c>
      <c r="P108" s="571"/>
      <c r="Q108" s="571"/>
      <c r="R108" s="571"/>
      <c r="S108" s="571"/>
      <c r="T108" s="571"/>
      <c r="U108" s="571"/>
      <c r="V108" s="571"/>
      <c r="W108" s="571"/>
      <c r="X108" s="571"/>
      <c r="Y108" s="571"/>
      <c r="Z108" s="571"/>
      <c r="AA108" s="570" t="s">
        <v>156</v>
      </c>
      <c r="AB108" s="571"/>
      <c r="AC108" s="571"/>
      <c r="AD108" s="571"/>
      <c r="AE108" s="571"/>
      <c r="AF108" s="571"/>
      <c r="AG108" s="571"/>
      <c r="AH108" s="571"/>
      <c r="AI108" s="571"/>
      <c r="AJ108" s="571"/>
      <c r="AK108" s="571"/>
      <c r="AL108" s="571"/>
      <c r="AM108" s="570" t="s">
        <v>156</v>
      </c>
      <c r="AN108" s="571"/>
      <c r="AO108" s="571"/>
      <c r="AP108" s="571"/>
      <c r="AQ108" s="571"/>
      <c r="AR108" s="571"/>
      <c r="AS108" s="571"/>
      <c r="AT108" s="571"/>
      <c r="AU108" s="571"/>
      <c r="AV108" s="571"/>
      <c r="AW108" s="571"/>
      <c r="AX108" s="571"/>
      <c r="AY108" s="570" t="s">
        <v>156</v>
      </c>
      <c r="AZ108" s="571"/>
      <c r="BA108" s="571"/>
      <c r="BB108" s="571"/>
      <c r="BC108" s="571"/>
      <c r="BD108" s="571"/>
      <c r="BE108" s="571"/>
      <c r="BF108" s="571"/>
      <c r="BG108" s="571"/>
      <c r="BH108" s="571"/>
      <c r="BI108" s="571"/>
      <c r="BJ108" s="571"/>
      <c r="BK108" s="570" t="s">
        <v>156</v>
      </c>
      <c r="BL108" s="571"/>
      <c r="BM108" s="571"/>
      <c r="BN108" s="571"/>
      <c r="BO108" s="571"/>
      <c r="BP108" s="571"/>
      <c r="BQ108" s="571"/>
      <c r="BR108" s="571"/>
      <c r="BS108" s="571"/>
      <c r="BT108" s="571"/>
      <c r="BU108" s="571"/>
      <c r="BV108" s="571"/>
      <c r="BW108" s="570" t="s">
        <v>156</v>
      </c>
      <c r="BX108" s="571"/>
      <c r="BY108" s="571"/>
      <c r="BZ108" s="571"/>
      <c r="CA108" s="571"/>
      <c r="CB108" s="571"/>
      <c r="CC108" s="571"/>
      <c r="CD108" s="571"/>
      <c r="CE108" s="571"/>
      <c r="CF108" s="571"/>
      <c r="CG108" s="571"/>
      <c r="CH108" s="584"/>
    </row>
    <row r="109" spans="1:86" hidden="1" x14ac:dyDescent="0.3">
      <c r="A109" s="561"/>
      <c r="B109" s="343" t="s">
        <v>178</v>
      </c>
      <c r="C109" s="334">
        <f>C4</f>
        <v>43831</v>
      </c>
      <c r="D109" s="334">
        <f t="shared" ref="D109:BO109" si="138">D4</f>
        <v>43862</v>
      </c>
      <c r="E109" s="334">
        <f t="shared" si="138"/>
        <v>43891</v>
      </c>
      <c r="F109" s="334">
        <f t="shared" si="138"/>
        <v>43922</v>
      </c>
      <c r="G109" s="334">
        <f t="shared" si="138"/>
        <v>43952</v>
      </c>
      <c r="H109" s="334">
        <f t="shared" si="138"/>
        <v>43983</v>
      </c>
      <c r="I109" s="334">
        <f t="shared" si="138"/>
        <v>44013</v>
      </c>
      <c r="J109" s="334">
        <f t="shared" si="138"/>
        <v>44044</v>
      </c>
      <c r="K109" s="334">
        <f t="shared" si="138"/>
        <v>44075</v>
      </c>
      <c r="L109" s="334">
        <f t="shared" si="138"/>
        <v>44105</v>
      </c>
      <c r="M109" s="334">
        <f t="shared" si="138"/>
        <v>44136</v>
      </c>
      <c r="N109" s="334">
        <f t="shared" si="138"/>
        <v>44166</v>
      </c>
      <c r="O109" s="334">
        <f t="shared" si="138"/>
        <v>44197</v>
      </c>
      <c r="P109" s="334">
        <f t="shared" si="138"/>
        <v>44228</v>
      </c>
      <c r="Q109" s="334">
        <f t="shared" si="138"/>
        <v>44256</v>
      </c>
      <c r="R109" s="334">
        <f t="shared" si="138"/>
        <v>44287</v>
      </c>
      <c r="S109" s="334">
        <f t="shared" si="138"/>
        <v>44317</v>
      </c>
      <c r="T109" s="334">
        <f t="shared" si="138"/>
        <v>44348</v>
      </c>
      <c r="U109" s="334">
        <f t="shared" si="138"/>
        <v>44378</v>
      </c>
      <c r="V109" s="334">
        <f t="shared" si="138"/>
        <v>44409</v>
      </c>
      <c r="W109" s="334">
        <f t="shared" si="138"/>
        <v>44440</v>
      </c>
      <c r="X109" s="334">
        <f t="shared" si="138"/>
        <v>44470</v>
      </c>
      <c r="Y109" s="334">
        <f t="shared" si="138"/>
        <v>44501</v>
      </c>
      <c r="Z109" s="334">
        <f t="shared" si="138"/>
        <v>44531</v>
      </c>
      <c r="AA109" s="334">
        <f t="shared" si="138"/>
        <v>44562</v>
      </c>
      <c r="AB109" s="334">
        <f t="shared" si="138"/>
        <v>44593</v>
      </c>
      <c r="AC109" s="334">
        <f t="shared" si="138"/>
        <v>44621</v>
      </c>
      <c r="AD109" s="334">
        <f t="shared" si="138"/>
        <v>44652</v>
      </c>
      <c r="AE109" s="334">
        <f t="shared" si="138"/>
        <v>44682</v>
      </c>
      <c r="AF109" s="334">
        <f t="shared" si="138"/>
        <v>44713</v>
      </c>
      <c r="AG109" s="334">
        <f t="shared" si="138"/>
        <v>44743</v>
      </c>
      <c r="AH109" s="334">
        <f t="shared" si="138"/>
        <v>44774</v>
      </c>
      <c r="AI109" s="334">
        <f t="shared" si="138"/>
        <v>44805</v>
      </c>
      <c r="AJ109" s="334">
        <f t="shared" si="138"/>
        <v>44835</v>
      </c>
      <c r="AK109" s="334">
        <f t="shared" si="138"/>
        <v>44866</v>
      </c>
      <c r="AL109" s="334">
        <f t="shared" si="138"/>
        <v>44896</v>
      </c>
      <c r="AM109" s="334">
        <f t="shared" si="138"/>
        <v>44927</v>
      </c>
      <c r="AN109" s="334">
        <f t="shared" si="138"/>
        <v>44958</v>
      </c>
      <c r="AO109" s="334">
        <f t="shared" si="138"/>
        <v>44986</v>
      </c>
      <c r="AP109" s="334">
        <f t="shared" si="138"/>
        <v>45017</v>
      </c>
      <c r="AQ109" s="334">
        <f t="shared" si="138"/>
        <v>45047</v>
      </c>
      <c r="AR109" s="334">
        <f t="shared" si="138"/>
        <v>45078</v>
      </c>
      <c r="AS109" s="334">
        <f t="shared" si="138"/>
        <v>45108</v>
      </c>
      <c r="AT109" s="334">
        <f t="shared" si="138"/>
        <v>45139</v>
      </c>
      <c r="AU109" s="334">
        <f t="shared" si="138"/>
        <v>45170</v>
      </c>
      <c r="AV109" s="334">
        <f t="shared" si="138"/>
        <v>45200</v>
      </c>
      <c r="AW109" s="334">
        <f t="shared" si="138"/>
        <v>45231</v>
      </c>
      <c r="AX109" s="334">
        <f t="shared" si="138"/>
        <v>45261</v>
      </c>
      <c r="AY109" s="334">
        <f t="shared" si="138"/>
        <v>45292</v>
      </c>
      <c r="AZ109" s="334">
        <f t="shared" si="138"/>
        <v>45323</v>
      </c>
      <c r="BA109" s="334">
        <f t="shared" si="138"/>
        <v>45352</v>
      </c>
      <c r="BB109" s="334">
        <f t="shared" si="138"/>
        <v>45383</v>
      </c>
      <c r="BC109" s="334">
        <f t="shared" si="138"/>
        <v>45413</v>
      </c>
      <c r="BD109" s="334">
        <f t="shared" si="138"/>
        <v>45444</v>
      </c>
      <c r="BE109" s="334">
        <f t="shared" si="138"/>
        <v>45474</v>
      </c>
      <c r="BF109" s="334">
        <f t="shared" si="138"/>
        <v>45505</v>
      </c>
      <c r="BG109" s="334">
        <f t="shared" si="138"/>
        <v>45536</v>
      </c>
      <c r="BH109" s="334">
        <f t="shared" si="138"/>
        <v>45566</v>
      </c>
      <c r="BI109" s="334">
        <f t="shared" si="138"/>
        <v>45597</v>
      </c>
      <c r="BJ109" s="334">
        <f t="shared" si="138"/>
        <v>45627</v>
      </c>
      <c r="BK109" s="334">
        <f t="shared" si="138"/>
        <v>45658</v>
      </c>
      <c r="BL109" s="334">
        <f t="shared" si="138"/>
        <v>45689</v>
      </c>
      <c r="BM109" s="334">
        <f t="shared" si="138"/>
        <v>45717</v>
      </c>
      <c r="BN109" s="334">
        <f t="shared" si="138"/>
        <v>45748</v>
      </c>
      <c r="BO109" s="334">
        <f t="shared" si="138"/>
        <v>45778</v>
      </c>
      <c r="BP109" s="334">
        <f t="shared" ref="BP109:CH109" si="139">BP4</f>
        <v>45809</v>
      </c>
      <c r="BQ109" s="334">
        <f t="shared" si="139"/>
        <v>45839</v>
      </c>
      <c r="BR109" s="334">
        <f t="shared" si="139"/>
        <v>45870</v>
      </c>
      <c r="BS109" s="334">
        <f t="shared" si="139"/>
        <v>45901</v>
      </c>
      <c r="BT109" s="334">
        <f t="shared" si="139"/>
        <v>45931</v>
      </c>
      <c r="BU109" s="334">
        <f t="shared" si="139"/>
        <v>45962</v>
      </c>
      <c r="BV109" s="334">
        <f t="shared" si="139"/>
        <v>45992</v>
      </c>
      <c r="BW109" s="334">
        <f t="shared" si="139"/>
        <v>46023</v>
      </c>
      <c r="BX109" s="334">
        <f t="shared" si="139"/>
        <v>46054</v>
      </c>
      <c r="BY109" s="334">
        <f t="shared" si="139"/>
        <v>46082</v>
      </c>
      <c r="BZ109" s="334">
        <f t="shared" si="139"/>
        <v>46113</v>
      </c>
      <c r="CA109" s="334">
        <f t="shared" si="139"/>
        <v>46143</v>
      </c>
      <c r="CB109" s="334">
        <f t="shared" si="139"/>
        <v>46174</v>
      </c>
      <c r="CC109" s="334">
        <f t="shared" si="139"/>
        <v>46204</v>
      </c>
      <c r="CD109" s="334">
        <f t="shared" si="139"/>
        <v>46235</v>
      </c>
      <c r="CE109" s="334">
        <f t="shared" si="139"/>
        <v>46266</v>
      </c>
      <c r="CF109" s="334">
        <f t="shared" si="139"/>
        <v>46296</v>
      </c>
      <c r="CG109" s="334">
        <f t="shared" si="139"/>
        <v>46327</v>
      </c>
      <c r="CH109" s="335">
        <f t="shared" si="139"/>
        <v>46357</v>
      </c>
    </row>
    <row r="110" spans="1:86" hidden="1" x14ac:dyDescent="0.3">
      <c r="A110" s="561"/>
      <c r="B110" s="308" t="s">
        <v>141</v>
      </c>
      <c r="C110" s="120">
        <v>1.2195000000000001E-2</v>
      </c>
      <c r="D110" s="120">
        <v>1.2194E-2</v>
      </c>
      <c r="E110" s="120">
        <v>1.2194E-2</v>
      </c>
      <c r="F110" s="386">
        <v>1.8068592000000015E-2</v>
      </c>
      <c r="G110" s="386">
        <v>1.8068591999999987E-2</v>
      </c>
      <c r="H110" s="386">
        <v>1.9927983999999961E-2</v>
      </c>
      <c r="I110" s="386">
        <v>1.9927983999999899E-2</v>
      </c>
      <c r="J110" s="386">
        <v>1.9927983999999885E-2</v>
      </c>
      <c r="K110" s="386">
        <v>1.9927983999999864E-2</v>
      </c>
      <c r="L110" s="386">
        <v>1.8068591999999946E-2</v>
      </c>
      <c r="M110" s="386">
        <v>1.8068592000000057E-2</v>
      </c>
      <c r="N110" s="386">
        <v>1.8068591999999987E-2</v>
      </c>
      <c r="O110" s="386">
        <v>1.8068591999999987E-2</v>
      </c>
      <c r="P110" s="386">
        <v>1.8068592000000085E-2</v>
      </c>
      <c r="Q110" s="386">
        <v>1.8068591999999953E-2</v>
      </c>
      <c r="R110" s="386">
        <v>1.8068592000000015E-2</v>
      </c>
      <c r="S110" s="386">
        <v>1.8068591999999987E-2</v>
      </c>
      <c r="T110" s="386">
        <v>1.9927983999999961E-2</v>
      </c>
      <c r="U110" s="386">
        <v>1.9927983999999899E-2</v>
      </c>
      <c r="V110" s="386">
        <v>1.9927983999999885E-2</v>
      </c>
      <c r="W110" s="386">
        <v>1.9927983999999864E-2</v>
      </c>
      <c r="X110" s="386">
        <v>1.8068591999999946E-2</v>
      </c>
      <c r="Y110" s="386">
        <v>1.8068592000000057E-2</v>
      </c>
      <c r="Z110" s="386">
        <v>1.8068591999999987E-2</v>
      </c>
      <c r="AA110" s="386">
        <v>1.8068591999999987E-2</v>
      </c>
      <c r="AB110" s="386">
        <v>1.8068592000000085E-2</v>
      </c>
      <c r="AC110" s="386">
        <v>1.8068591999999953E-2</v>
      </c>
      <c r="AD110" s="386">
        <v>1.8068592000000015E-2</v>
      </c>
      <c r="AE110" s="386">
        <v>1.8068591999999987E-2</v>
      </c>
      <c r="AF110" s="386">
        <v>1.9927983999999961E-2</v>
      </c>
      <c r="AG110" s="386">
        <v>1.9927983999999899E-2</v>
      </c>
      <c r="AH110" s="386">
        <v>1.9927983999999885E-2</v>
      </c>
      <c r="AI110" s="386">
        <v>1.9927983999999864E-2</v>
      </c>
      <c r="AJ110" s="386">
        <v>1.8068591999999946E-2</v>
      </c>
      <c r="AK110" s="386">
        <v>1.8068592000000057E-2</v>
      </c>
      <c r="AL110" s="386">
        <v>1.8068591999999987E-2</v>
      </c>
      <c r="AM110" s="386">
        <v>1.8068591999999987E-2</v>
      </c>
      <c r="AN110" s="386">
        <v>1.8068592000000085E-2</v>
      </c>
      <c r="AO110" s="386">
        <v>1.8068591999999953E-2</v>
      </c>
      <c r="AP110" s="386">
        <v>1.8068592000000015E-2</v>
      </c>
      <c r="AQ110" s="386">
        <v>1.8068591999999987E-2</v>
      </c>
      <c r="AR110" s="386">
        <v>1.9927983999999961E-2</v>
      </c>
      <c r="AS110" s="386">
        <v>1.9927983999999899E-2</v>
      </c>
      <c r="AT110" s="386">
        <v>1.9927983999999885E-2</v>
      </c>
      <c r="AU110" s="386">
        <v>1.9927983999999864E-2</v>
      </c>
      <c r="AV110" s="386">
        <v>1.8068591999999946E-2</v>
      </c>
      <c r="AW110" s="386">
        <v>1.8068592000000057E-2</v>
      </c>
      <c r="AX110" s="386">
        <v>1.8068591999999987E-2</v>
      </c>
      <c r="AY110" s="386">
        <v>1.8068591999999987E-2</v>
      </c>
      <c r="AZ110" s="386">
        <v>1.8068592000000085E-2</v>
      </c>
      <c r="BA110" s="386">
        <v>1.8068591999999953E-2</v>
      </c>
      <c r="BB110" s="386">
        <v>1.8068592000000015E-2</v>
      </c>
      <c r="BC110" s="386">
        <v>1.8068591999999987E-2</v>
      </c>
      <c r="BD110" s="386">
        <v>1.9927983999999961E-2</v>
      </c>
      <c r="BE110" s="386">
        <v>1.9927983999999899E-2</v>
      </c>
      <c r="BF110" s="386">
        <v>1.9927983999999885E-2</v>
      </c>
      <c r="BG110" s="386">
        <v>1.9927983999999864E-2</v>
      </c>
      <c r="BH110" s="386">
        <v>1.8068591999999946E-2</v>
      </c>
      <c r="BI110" s="386">
        <v>1.8068592000000057E-2</v>
      </c>
      <c r="BJ110" s="386">
        <v>1.8068591999999987E-2</v>
      </c>
      <c r="BK110" s="386">
        <v>1.8068591999999987E-2</v>
      </c>
      <c r="BL110" s="386">
        <v>1.8068592000000085E-2</v>
      </c>
      <c r="BM110" s="386">
        <v>1.8068591999999953E-2</v>
      </c>
      <c r="BN110" s="386">
        <v>1.8068592000000015E-2</v>
      </c>
      <c r="BO110" s="386">
        <v>1.8068591999999987E-2</v>
      </c>
      <c r="BP110" s="386">
        <v>1.9927983999999961E-2</v>
      </c>
      <c r="BQ110" s="386">
        <v>1.9927983999999899E-2</v>
      </c>
      <c r="BR110" s="386">
        <v>1.9927983999999885E-2</v>
      </c>
      <c r="BS110" s="386">
        <v>1.9927983999999864E-2</v>
      </c>
      <c r="BT110" s="386">
        <v>1.8068591999999946E-2</v>
      </c>
      <c r="BU110" s="386">
        <v>1.8068592000000057E-2</v>
      </c>
      <c r="BV110" s="386">
        <v>1.8068591999999987E-2</v>
      </c>
      <c r="BW110" s="386">
        <v>1.8068591999999987E-2</v>
      </c>
      <c r="BX110" s="386">
        <v>1.8068592000000085E-2</v>
      </c>
      <c r="BY110" s="386">
        <v>1.8068591999999953E-2</v>
      </c>
      <c r="BZ110" s="386">
        <v>1.8068592000000015E-2</v>
      </c>
      <c r="CA110" s="386">
        <v>1.8068591999999987E-2</v>
      </c>
      <c r="CB110" s="386">
        <v>1.9927983999999961E-2</v>
      </c>
      <c r="CC110" s="386">
        <v>1.9927983999999899E-2</v>
      </c>
      <c r="CD110" s="386">
        <v>1.9927983999999885E-2</v>
      </c>
      <c r="CE110" s="386">
        <v>1.9927983999999864E-2</v>
      </c>
      <c r="CF110" s="386">
        <v>1.8068591999999946E-2</v>
      </c>
      <c r="CG110" s="386">
        <v>1.8068592000000057E-2</v>
      </c>
      <c r="CH110" s="386">
        <v>1.8068591999999987E-2</v>
      </c>
    </row>
    <row r="111" spans="1:86" hidden="1" x14ac:dyDescent="0.3">
      <c r="A111" s="561"/>
      <c r="B111" s="308" t="s">
        <v>59</v>
      </c>
      <c r="C111" s="120">
        <v>1.2194999999999998E-2</v>
      </c>
      <c r="D111" s="120">
        <v>1.2195000000000001E-2</v>
      </c>
      <c r="E111" s="120">
        <v>1.2195000000000001E-2</v>
      </c>
      <c r="F111" s="386">
        <v>1.8068592000000015E-2</v>
      </c>
      <c r="G111" s="386">
        <v>1.8068591999999987E-2</v>
      </c>
      <c r="H111" s="386">
        <v>1.9927983999999961E-2</v>
      </c>
      <c r="I111" s="386">
        <v>1.9927983999999899E-2</v>
      </c>
      <c r="J111" s="386">
        <v>1.9927983999999885E-2</v>
      </c>
      <c r="K111" s="386">
        <v>1.9927983999999864E-2</v>
      </c>
      <c r="L111" s="386">
        <v>1.8068591999999946E-2</v>
      </c>
      <c r="M111" s="386">
        <v>1.8068592000000057E-2</v>
      </c>
      <c r="N111" s="386">
        <v>1.8068591999999987E-2</v>
      </c>
      <c r="O111" s="386">
        <v>1.8068591999999987E-2</v>
      </c>
      <c r="P111" s="386">
        <v>1.8068592000000085E-2</v>
      </c>
      <c r="Q111" s="386">
        <v>1.8068591999999953E-2</v>
      </c>
      <c r="R111" s="386">
        <v>1.8068592000000015E-2</v>
      </c>
      <c r="S111" s="386">
        <v>1.8068591999999987E-2</v>
      </c>
      <c r="T111" s="386">
        <v>1.9927983999999961E-2</v>
      </c>
      <c r="U111" s="386">
        <v>1.9927983999999899E-2</v>
      </c>
      <c r="V111" s="386">
        <v>1.9927983999999885E-2</v>
      </c>
      <c r="W111" s="386">
        <v>1.9927983999999864E-2</v>
      </c>
      <c r="X111" s="386">
        <v>1.8068591999999946E-2</v>
      </c>
      <c r="Y111" s="386">
        <v>1.8068592000000057E-2</v>
      </c>
      <c r="Z111" s="386">
        <v>1.8068591999999987E-2</v>
      </c>
      <c r="AA111" s="386">
        <v>1.8068591999999987E-2</v>
      </c>
      <c r="AB111" s="386">
        <v>1.8068592000000085E-2</v>
      </c>
      <c r="AC111" s="386">
        <v>1.8068591999999953E-2</v>
      </c>
      <c r="AD111" s="386">
        <v>1.8068592000000015E-2</v>
      </c>
      <c r="AE111" s="386">
        <v>1.8068591999999987E-2</v>
      </c>
      <c r="AF111" s="386">
        <v>1.9927983999999961E-2</v>
      </c>
      <c r="AG111" s="386">
        <v>1.9927983999999899E-2</v>
      </c>
      <c r="AH111" s="386">
        <v>1.9927983999999885E-2</v>
      </c>
      <c r="AI111" s="386">
        <v>1.9927983999999864E-2</v>
      </c>
      <c r="AJ111" s="386">
        <v>1.8068591999999946E-2</v>
      </c>
      <c r="AK111" s="386">
        <v>1.8068592000000057E-2</v>
      </c>
      <c r="AL111" s="386">
        <v>1.8068591999999987E-2</v>
      </c>
      <c r="AM111" s="386">
        <v>1.8068591999999987E-2</v>
      </c>
      <c r="AN111" s="386">
        <v>1.8068592000000085E-2</v>
      </c>
      <c r="AO111" s="386">
        <v>1.8068591999999953E-2</v>
      </c>
      <c r="AP111" s="386">
        <v>1.8068592000000015E-2</v>
      </c>
      <c r="AQ111" s="386">
        <v>1.8068591999999987E-2</v>
      </c>
      <c r="AR111" s="386">
        <v>1.9927983999999961E-2</v>
      </c>
      <c r="AS111" s="386">
        <v>1.9927983999999899E-2</v>
      </c>
      <c r="AT111" s="386">
        <v>1.9927983999999885E-2</v>
      </c>
      <c r="AU111" s="386">
        <v>1.9927983999999864E-2</v>
      </c>
      <c r="AV111" s="386">
        <v>1.8068591999999946E-2</v>
      </c>
      <c r="AW111" s="386">
        <v>1.8068592000000057E-2</v>
      </c>
      <c r="AX111" s="386">
        <v>1.8068591999999987E-2</v>
      </c>
      <c r="AY111" s="386">
        <v>1.8068591999999987E-2</v>
      </c>
      <c r="AZ111" s="386">
        <v>1.8068592000000085E-2</v>
      </c>
      <c r="BA111" s="386">
        <v>1.8068591999999953E-2</v>
      </c>
      <c r="BB111" s="386">
        <v>1.8068592000000015E-2</v>
      </c>
      <c r="BC111" s="386">
        <v>1.8068591999999987E-2</v>
      </c>
      <c r="BD111" s="386">
        <v>1.9927983999999961E-2</v>
      </c>
      <c r="BE111" s="386">
        <v>1.9927983999999899E-2</v>
      </c>
      <c r="BF111" s="386">
        <v>1.9927983999999885E-2</v>
      </c>
      <c r="BG111" s="386">
        <v>1.9927983999999864E-2</v>
      </c>
      <c r="BH111" s="386">
        <v>1.8068591999999946E-2</v>
      </c>
      <c r="BI111" s="386">
        <v>1.8068592000000057E-2</v>
      </c>
      <c r="BJ111" s="386">
        <v>1.8068591999999987E-2</v>
      </c>
      <c r="BK111" s="386">
        <v>1.8068591999999987E-2</v>
      </c>
      <c r="BL111" s="386">
        <v>1.8068592000000085E-2</v>
      </c>
      <c r="BM111" s="386">
        <v>1.8068591999999953E-2</v>
      </c>
      <c r="BN111" s="386">
        <v>1.8068592000000015E-2</v>
      </c>
      <c r="BO111" s="386">
        <v>1.8068591999999987E-2</v>
      </c>
      <c r="BP111" s="386">
        <v>1.9927983999999961E-2</v>
      </c>
      <c r="BQ111" s="386">
        <v>1.9927983999999899E-2</v>
      </c>
      <c r="BR111" s="386">
        <v>1.9927983999999885E-2</v>
      </c>
      <c r="BS111" s="386">
        <v>1.9927983999999864E-2</v>
      </c>
      <c r="BT111" s="386">
        <v>1.8068591999999946E-2</v>
      </c>
      <c r="BU111" s="386">
        <v>1.8068592000000057E-2</v>
      </c>
      <c r="BV111" s="386">
        <v>1.8068591999999987E-2</v>
      </c>
      <c r="BW111" s="386">
        <v>1.8068591999999987E-2</v>
      </c>
      <c r="BX111" s="386">
        <v>1.8068592000000085E-2</v>
      </c>
      <c r="BY111" s="386">
        <v>1.8068591999999953E-2</v>
      </c>
      <c r="BZ111" s="386">
        <v>1.8068592000000015E-2</v>
      </c>
      <c r="CA111" s="386">
        <v>1.8068591999999987E-2</v>
      </c>
      <c r="CB111" s="386">
        <v>1.9927983999999961E-2</v>
      </c>
      <c r="CC111" s="386">
        <v>1.9927983999999899E-2</v>
      </c>
      <c r="CD111" s="386">
        <v>1.9927983999999885E-2</v>
      </c>
      <c r="CE111" s="386">
        <v>1.9927983999999864E-2</v>
      </c>
      <c r="CF111" s="386">
        <v>1.8068591999999946E-2</v>
      </c>
      <c r="CG111" s="386">
        <v>1.8068592000000057E-2</v>
      </c>
      <c r="CH111" s="386">
        <v>1.8068591999999987E-2</v>
      </c>
    </row>
    <row r="112" spans="1:86" hidden="1" x14ac:dyDescent="0.3">
      <c r="A112" s="561"/>
      <c r="B112" s="308" t="s">
        <v>142</v>
      </c>
      <c r="C112" s="120">
        <v>1.2195000000000001E-2</v>
      </c>
      <c r="D112" s="120">
        <v>1.2194E-2</v>
      </c>
      <c r="E112" s="120">
        <v>1.2194E-2</v>
      </c>
      <c r="F112" s="386">
        <v>1.8068592000000015E-2</v>
      </c>
      <c r="G112" s="386">
        <v>1.8068591999999987E-2</v>
      </c>
      <c r="H112" s="386">
        <v>1.9927983999999961E-2</v>
      </c>
      <c r="I112" s="386">
        <v>1.9927983999999899E-2</v>
      </c>
      <c r="J112" s="386">
        <v>1.9927983999999885E-2</v>
      </c>
      <c r="K112" s="386">
        <v>1.9927983999999864E-2</v>
      </c>
      <c r="L112" s="386">
        <v>1.8068591999999946E-2</v>
      </c>
      <c r="M112" s="386">
        <v>1.8068592000000057E-2</v>
      </c>
      <c r="N112" s="386">
        <v>1.8068591999999987E-2</v>
      </c>
      <c r="O112" s="386">
        <v>1.8068591999999987E-2</v>
      </c>
      <c r="P112" s="386">
        <v>1.8068592000000085E-2</v>
      </c>
      <c r="Q112" s="386">
        <v>1.8068591999999953E-2</v>
      </c>
      <c r="R112" s="386">
        <v>1.8068592000000015E-2</v>
      </c>
      <c r="S112" s="386">
        <v>1.8068591999999987E-2</v>
      </c>
      <c r="T112" s="386">
        <v>1.9927983999999961E-2</v>
      </c>
      <c r="U112" s="386">
        <v>1.9927983999999899E-2</v>
      </c>
      <c r="V112" s="386">
        <v>1.9927983999999885E-2</v>
      </c>
      <c r="W112" s="386">
        <v>1.9927983999999864E-2</v>
      </c>
      <c r="X112" s="386">
        <v>1.8068591999999946E-2</v>
      </c>
      <c r="Y112" s="386">
        <v>1.8068592000000057E-2</v>
      </c>
      <c r="Z112" s="386">
        <v>1.8068591999999987E-2</v>
      </c>
      <c r="AA112" s="386">
        <v>1.8068591999999987E-2</v>
      </c>
      <c r="AB112" s="386">
        <v>1.8068592000000085E-2</v>
      </c>
      <c r="AC112" s="386">
        <v>1.8068591999999953E-2</v>
      </c>
      <c r="AD112" s="386">
        <v>1.8068592000000015E-2</v>
      </c>
      <c r="AE112" s="386">
        <v>1.8068591999999987E-2</v>
      </c>
      <c r="AF112" s="386">
        <v>1.9927983999999961E-2</v>
      </c>
      <c r="AG112" s="386">
        <v>1.9927983999999899E-2</v>
      </c>
      <c r="AH112" s="386">
        <v>1.9927983999999885E-2</v>
      </c>
      <c r="AI112" s="386">
        <v>1.9927983999999864E-2</v>
      </c>
      <c r="AJ112" s="386">
        <v>1.8068591999999946E-2</v>
      </c>
      <c r="AK112" s="386">
        <v>1.8068592000000057E-2</v>
      </c>
      <c r="AL112" s="386">
        <v>1.8068591999999987E-2</v>
      </c>
      <c r="AM112" s="386">
        <v>1.8068591999999987E-2</v>
      </c>
      <c r="AN112" s="386">
        <v>1.8068592000000085E-2</v>
      </c>
      <c r="AO112" s="386">
        <v>1.8068591999999953E-2</v>
      </c>
      <c r="AP112" s="386">
        <v>1.8068592000000015E-2</v>
      </c>
      <c r="AQ112" s="386">
        <v>1.8068591999999987E-2</v>
      </c>
      <c r="AR112" s="386">
        <v>1.9927983999999961E-2</v>
      </c>
      <c r="AS112" s="386">
        <v>1.9927983999999899E-2</v>
      </c>
      <c r="AT112" s="386">
        <v>1.9927983999999885E-2</v>
      </c>
      <c r="AU112" s="386">
        <v>1.9927983999999864E-2</v>
      </c>
      <c r="AV112" s="386">
        <v>1.8068591999999946E-2</v>
      </c>
      <c r="AW112" s="386">
        <v>1.8068592000000057E-2</v>
      </c>
      <c r="AX112" s="386">
        <v>1.8068591999999987E-2</v>
      </c>
      <c r="AY112" s="386">
        <v>1.8068591999999987E-2</v>
      </c>
      <c r="AZ112" s="386">
        <v>1.8068592000000085E-2</v>
      </c>
      <c r="BA112" s="386">
        <v>1.8068591999999953E-2</v>
      </c>
      <c r="BB112" s="386">
        <v>1.8068592000000015E-2</v>
      </c>
      <c r="BC112" s="386">
        <v>1.8068591999999987E-2</v>
      </c>
      <c r="BD112" s="386">
        <v>1.9927983999999961E-2</v>
      </c>
      <c r="BE112" s="386">
        <v>1.9927983999999899E-2</v>
      </c>
      <c r="BF112" s="386">
        <v>1.9927983999999885E-2</v>
      </c>
      <c r="BG112" s="386">
        <v>1.9927983999999864E-2</v>
      </c>
      <c r="BH112" s="386">
        <v>1.8068591999999946E-2</v>
      </c>
      <c r="BI112" s="386">
        <v>1.8068592000000057E-2</v>
      </c>
      <c r="BJ112" s="386">
        <v>1.8068591999999987E-2</v>
      </c>
      <c r="BK112" s="386">
        <v>1.8068591999999987E-2</v>
      </c>
      <c r="BL112" s="386">
        <v>1.8068592000000085E-2</v>
      </c>
      <c r="BM112" s="386">
        <v>1.8068591999999953E-2</v>
      </c>
      <c r="BN112" s="386">
        <v>1.8068592000000015E-2</v>
      </c>
      <c r="BO112" s="386">
        <v>1.8068591999999987E-2</v>
      </c>
      <c r="BP112" s="386">
        <v>1.9927983999999961E-2</v>
      </c>
      <c r="BQ112" s="386">
        <v>1.9927983999999899E-2</v>
      </c>
      <c r="BR112" s="386">
        <v>1.9927983999999885E-2</v>
      </c>
      <c r="BS112" s="386">
        <v>1.9927983999999864E-2</v>
      </c>
      <c r="BT112" s="386">
        <v>1.8068591999999946E-2</v>
      </c>
      <c r="BU112" s="386">
        <v>1.8068592000000057E-2</v>
      </c>
      <c r="BV112" s="386">
        <v>1.8068591999999987E-2</v>
      </c>
      <c r="BW112" s="386">
        <v>1.8068591999999987E-2</v>
      </c>
      <c r="BX112" s="386">
        <v>1.8068592000000085E-2</v>
      </c>
      <c r="BY112" s="386">
        <v>1.8068591999999953E-2</v>
      </c>
      <c r="BZ112" s="386">
        <v>1.8068592000000015E-2</v>
      </c>
      <c r="CA112" s="386">
        <v>1.8068591999999987E-2</v>
      </c>
      <c r="CB112" s="386">
        <v>1.9927983999999961E-2</v>
      </c>
      <c r="CC112" s="386">
        <v>1.9927983999999899E-2</v>
      </c>
      <c r="CD112" s="386">
        <v>1.9927983999999885E-2</v>
      </c>
      <c r="CE112" s="386">
        <v>1.9927983999999864E-2</v>
      </c>
      <c r="CF112" s="386">
        <v>1.8068591999999946E-2</v>
      </c>
      <c r="CG112" s="386">
        <v>1.8068592000000057E-2</v>
      </c>
      <c r="CH112" s="386">
        <v>1.8068591999999987E-2</v>
      </c>
    </row>
    <row r="113" spans="1:86" hidden="1" x14ac:dyDescent="0.3">
      <c r="A113" s="561"/>
      <c r="B113" s="308" t="s">
        <v>60</v>
      </c>
      <c r="C113" s="120">
        <v>1.2194E-2</v>
      </c>
      <c r="D113" s="120">
        <v>1.2194E-2</v>
      </c>
      <c r="E113" s="120">
        <v>1.2195000000000001E-2</v>
      </c>
      <c r="F113" s="386">
        <v>1.8068592000000015E-2</v>
      </c>
      <c r="G113" s="386">
        <v>1.8068591999999987E-2</v>
      </c>
      <c r="H113" s="386">
        <v>1.9927983999999961E-2</v>
      </c>
      <c r="I113" s="386">
        <v>1.9927983999999899E-2</v>
      </c>
      <c r="J113" s="386">
        <v>1.9927983999999885E-2</v>
      </c>
      <c r="K113" s="386">
        <v>1.9927983999999864E-2</v>
      </c>
      <c r="L113" s="386">
        <v>1.8068591999999946E-2</v>
      </c>
      <c r="M113" s="386">
        <v>1.8068592000000057E-2</v>
      </c>
      <c r="N113" s="386">
        <v>1.8068591999999987E-2</v>
      </c>
      <c r="O113" s="386">
        <v>1.8068591999999987E-2</v>
      </c>
      <c r="P113" s="386">
        <v>1.8068592000000085E-2</v>
      </c>
      <c r="Q113" s="386">
        <v>1.8068591999999953E-2</v>
      </c>
      <c r="R113" s="386">
        <v>1.8068592000000015E-2</v>
      </c>
      <c r="S113" s="386">
        <v>1.8068591999999987E-2</v>
      </c>
      <c r="T113" s="386">
        <v>1.9927983999999961E-2</v>
      </c>
      <c r="U113" s="386">
        <v>1.9927983999999899E-2</v>
      </c>
      <c r="V113" s="386">
        <v>1.9927983999999885E-2</v>
      </c>
      <c r="W113" s="386">
        <v>1.9927983999999864E-2</v>
      </c>
      <c r="X113" s="386">
        <v>1.8068591999999946E-2</v>
      </c>
      <c r="Y113" s="386">
        <v>1.8068592000000057E-2</v>
      </c>
      <c r="Z113" s="386">
        <v>1.8068591999999987E-2</v>
      </c>
      <c r="AA113" s="386">
        <v>1.8068591999999987E-2</v>
      </c>
      <c r="AB113" s="386">
        <v>1.8068592000000085E-2</v>
      </c>
      <c r="AC113" s="386">
        <v>1.8068591999999953E-2</v>
      </c>
      <c r="AD113" s="386">
        <v>1.8068592000000015E-2</v>
      </c>
      <c r="AE113" s="386">
        <v>1.8068591999999987E-2</v>
      </c>
      <c r="AF113" s="386">
        <v>1.9927983999999961E-2</v>
      </c>
      <c r="AG113" s="386">
        <v>1.9927983999999899E-2</v>
      </c>
      <c r="AH113" s="386">
        <v>1.9927983999999885E-2</v>
      </c>
      <c r="AI113" s="386">
        <v>1.9927983999999864E-2</v>
      </c>
      <c r="AJ113" s="386">
        <v>1.8068591999999946E-2</v>
      </c>
      <c r="AK113" s="386">
        <v>1.8068592000000057E-2</v>
      </c>
      <c r="AL113" s="386">
        <v>1.8068591999999987E-2</v>
      </c>
      <c r="AM113" s="386">
        <v>1.8068591999999987E-2</v>
      </c>
      <c r="AN113" s="386">
        <v>1.8068592000000085E-2</v>
      </c>
      <c r="AO113" s="386">
        <v>1.8068591999999953E-2</v>
      </c>
      <c r="AP113" s="386">
        <v>1.8068592000000015E-2</v>
      </c>
      <c r="AQ113" s="386">
        <v>1.8068591999999987E-2</v>
      </c>
      <c r="AR113" s="386">
        <v>1.9927983999999961E-2</v>
      </c>
      <c r="AS113" s="386">
        <v>1.9927983999999899E-2</v>
      </c>
      <c r="AT113" s="386">
        <v>1.9927983999999885E-2</v>
      </c>
      <c r="AU113" s="386">
        <v>1.9927983999999864E-2</v>
      </c>
      <c r="AV113" s="386">
        <v>1.8068591999999946E-2</v>
      </c>
      <c r="AW113" s="386">
        <v>1.8068592000000057E-2</v>
      </c>
      <c r="AX113" s="386">
        <v>1.8068591999999987E-2</v>
      </c>
      <c r="AY113" s="386">
        <v>1.8068591999999987E-2</v>
      </c>
      <c r="AZ113" s="386">
        <v>1.8068592000000085E-2</v>
      </c>
      <c r="BA113" s="386">
        <v>1.8068591999999953E-2</v>
      </c>
      <c r="BB113" s="386">
        <v>1.8068592000000015E-2</v>
      </c>
      <c r="BC113" s="386">
        <v>1.8068591999999987E-2</v>
      </c>
      <c r="BD113" s="386">
        <v>1.9927983999999961E-2</v>
      </c>
      <c r="BE113" s="386">
        <v>1.9927983999999899E-2</v>
      </c>
      <c r="BF113" s="386">
        <v>1.9927983999999885E-2</v>
      </c>
      <c r="BG113" s="386">
        <v>1.9927983999999864E-2</v>
      </c>
      <c r="BH113" s="386">
        <v>1.8068591999999946E-2</v>
      </c>
      <c r="BI113" s="386">
        <v>1.8068592000000057E-2</v>
      </c>
      <c r="BJ113" s="386">
        <v>1.8068591999999987E-2</v>
      </c>
      <c r="BK113" s="386">
        <v>1.8068591999999987E-2</v>
      </c>
      <c r="BL113" s="386">
        <v>1.8068592000000085E-2</v>
      </c>
      <c r="BM113" s="386">
        <v>1.8068591999999953E-2</v>
      </c>
      <c r="BN113" s="386">
        <v>1.8068592000000015E-2</v>
      </c>
      <c r="BO113" s="386">
        <v>1.8068591999999987E-2</v>
      </c>
      <c r="BP113" s="386">
        <v>1.9927983999999961E-2</v>
      </c>
      <c r="BQ113" s="386">
        <v>1.9927983999999899E-2</v>
      </c>
      <c r="BR113" s="386">
        <v>1.9927983999999885E-2</v>
      </c>
      <c r="BS113" s="386">
        <v>1.9927983999999864E-2</v>
      </c>
      <c r="BT113" s="386">
        <v>1.8068591999999946E-2</v>
      </c>
      <c r="BU113" s="386">
        <v>1.8068592000000057E-2</v>
      </c>
      <c r="BV113" s="386">
        <v>1.8068591999999987E-2</v>
      </c>
      <c r="BW113" s="386">
        <v>1.8068591999999987E-2</v>
      </c>
      <c r="BX113" s="386">
        <v>1.8068592000000085E-2</v>
      </c>
      <c r="BY113" s="386">
        <v>1.8068591999999953E-2</v>
      </c>
      <c r="BZ113" s="386">
        <v>1.8068592000000015E-2</v>
      </c>
      <c r="CA113" s="386">
        <v>1.8068591999999987E-2</v>
      </c>
      <c r="CB113" s="386">
        <v>1.9927983999999961E-2</v>
      </c>
      <c r="CC113" s="386">
        <v>1.9927983999999899E-2</v>
      </c>
      <c r="CD113" s="386">
        <v>1.9927983999999885E-2</v>
      </c>
      <c r="CE113" s="386">
        <v>1.9927983999999864E-2</v>
      </c>
      <c r="CF113" s="386">
        <v>1.8068591999999946E-2</v>
      </c>
      <c r="CG113" s="386">
        <v>1.8068592000000057E-2</v>
      </c>
      <c r="CH113" s="386">
        <v>1.8068591999999987E-2</v>
      </c>
    </row>
    <row r="114" spans="1:86" hidden="1" x14ac:dyDescent="0.3">
      <c r="A114" s="561"/>
      <c r="B114" s="308" t="s">
        <v>143</v>
      </c>
      <c r="C114" s="120">
        <v>1.2195000000000001E-2</v>
      </c>
      <c r="D114" s="120">
        <v>1.2194999999999999E-2</v>
      </c>
      <c r="E114" s="120">
        <v>1.2194E-2</v>
      </c>
      <c r="F114" s="386">
        <v>1.8068592000000015E-2</v>
      </c>
      <c r="G114" s="386">
        <v>1.8068591999999987E-2</v>
      </c>
      <c r="H114" s="386">
        <v>1.9927983999999961E-2</v>
      </c>
      <c r="I114" s="386">
        <v>1.9927983999999899E-2</v>
      </c>
      <c r="J114" s="386">
        <v>1.9927983999999885E-2</v>
      </c>
      <c r="K114" s="386">
        <v>1.9927983999999864E-2</v>
      </c>
      <c r="L114" s="386">
        <v>1.8068591999999946E-2</v>
      </c>
      <c r="M114" s="386">
        <v>1.8068592000000057E-2</v>
      </c>
      <c r="N114" s="386">
        <v>1.8068591999999987E-2</v>
      </c>
      <c r="O114" s="386">
        <v>1.8068591999999987E-2</v>
      </c>
      <c r="P114" s="386">
        <v>1.8068592000000085E-2</v>
      </c>
      <c r="Q114" s="386">
        <v>1.8068591999999953E-2</v>
      </c>
      <c r="R114" s="386">
        <v>1.8068592000000015E-2</v>
      </c>
      <c r="S114" s="386">
        <v>1.8068591999999987E-2</v>
      </c>
      <c r="T114" s="386">
        <v>1.9927983999999961E-2</v>
      </c>
      <c r="U114" s="386">
        <v>1.9927983999999899E-2</v>
      </c>
      <c r="V114" s="386">
        <v>1.9927983999999885E-2</v>
      </c>
      <c r="W114" s="386">
        <v>1.9927983999999864E-2</v>
      </c>
      <c r="X114" s="386">
        <v>1.8068591999999946E-2</v>
      </c>
      <c r="Y114" s="386">
        <v>1.8068592000000057E-2</v>
      </c>
      <c r="Z114" s="386">
        <v>1.8068591999999987E-2</v>
      </c>
      <c r="AA114" s="386">
        <v>1.8068591999999987E-2</v>
      </c>
      <c r="AB114" s="386">
        <v>1.8068592000000085E-2</v>
      </c>
      <c r="AC114" s="386">
        <v>1.8068591999999953E-2</v>
      </c>
      <c r="AD114" s="386">
        <v>1.8068592000000015E-2</v>
      </c>
      <c r="AE114" s="386">
        <v>1.8068591999999987E-2</v>
      </c>
      <c r="AF114" s="386">
        <v>1.9927983999999961E-2</v>
      </c>
      <c r="AG114" s="386">
        <v>1.9927983999999899E-2</v>
      </c>
      <c r="AH114" s="386">
        <v>1.9927983999999885E-2</v>
      </c>
      <c r="AI114" s="386">
        <v>1.9927983999999864E-2</v>
      </c>
      <c r="AJ114" s="386">
        <v>1.8068591999999946E-2</v>
      </c>
      <c r="AK114" s="386">
        <v>1.8068592000000057E-2</v>
      </c>
      <c r="AL114" s="386">
        <v>1.8068591999999987E-2</v>
      </c>
      <c r="AM114" s="386">
        <v>1.8068591999999987E-2</v>
      </c>
      <c r="AN114" s="386">
        <v>1.8068592000000085E-2</v>
      </c>
      <c r="AO114" s="386">
        <v>1.8068591999999953E-2</v>
      </c>
      <c r="AP114" s="386">
        <v>1.8068592000000015E-2</v>
      </c>
      <c r="AQ114" s="386">
        <v>1.8068591999999987E-2</v>
      </c>
      <c r="AR114" s="386">
        <v>1.9927983999999961E-2</v>
      </c>
      <c r="AS114" s="386">
        <v>1.9927983999999899E-2</v>
      </c>
      <c r="AT114" s="386">
        <v>1.9927983999999885E-2</v>
      </c>
      <c r="AU114" s="386">
        <v>1.9927983999999864E-2</v>
      </c>
      <c r="AV114" s="386">
        <v>1.8068591999999946E-2</v>
      </c>
      <c r="AW114" s="386">
        <v>1.8068592000000057E-2</v>
      </c>
      <c r="AX114" s="386">
        <v>1.8068591999999987E-2</v>
      </c>
      <c r="AY114" s="386">
        <v>1.8068591999999987E-2</v>
      </c>
      <c r="AZ114" s="386">
        <v>1.8068592000000085E-2</v>
      </c>
      <c r="BA114" s="386">
        <v>1.8068591999999953E-2</v>
      </c>
      <c r="BB114" s="386">
        <v>1.8068592000000015E-2</v>
      </c>
      <c r="BC114" s="386">
        <v>1.8068591999999987E-2</v>
      </c>
      <c r="BD114" s="386">
        <v>1.9927983999999961E-2</v>
      </c>
      <c r="BE114" s="386">
        <v>1.9927983999999899E-2</v>
      </c>
      <c r="BF114" s="386">
        <v>1.9927983999999885E-2</v>
      </c>
      <c r="BG114" s="386">
        <v>1.9927983999999864E-2</v>
      </c>
      <c r="BH114" s="386">
        <v>1.8068591999999946E-2</v>
      </c>
      <c r="BI114" s="386">
        <v>1.8068592000000057E-2</v>
      </c>
      <c r="BJ114" s="386">
        <v>1.8068591999999987E-2</v>
      </c>
      <c r="BK114" s="386">
        <v>1.8068591999999987E-2</v>
      </c>
      <c r="BL114" s="386">
        <v>1.8068592000000085E-2</v>
      </c>
      <c r="BM114" s="386">
        <v>1.8068591999999953E-2</v>
      </c>
      <c r="BN114" s="386">
        <v>1.8068592000000015E-2</v>
      </c>
      <c r="BO114" s="386">
        <v>1.8068591999999987E-2</v>
      </c>
      <c r="BP114" s="386">
        <v>1.9927983999999961E-2</v>
      </c>
      <c r="BQ114" s="386">
        <v>1.9927983999999899E-2</v>
      </c>
      <c r="BR114" s="386">
        <v>1.9927983999999885E-2</v>
      </c>
      <c r="BS114" s="386">
        <v>1.9927983999999864E-2</v>
      </c>
      <c r="BT114" s="386">
        <v>1.8068591999999946E-2</v>
      </c>
      <c r="BU114" s="386">
        <v>1.8068592000000057E-2</v>
      </c>
      <c r="BV114" s="386">
        <v>1.8068591999999987E-2</v>
      </c>
      <c r="BW114" s="386">
        <v>1.8068591999999987E-2</v>
      </c>
      <c r="BX114" s="386">
        <v>1.8068592000000085E-2</v>
      </c>
      <c r="BY114" s="386">
        <v>1.8068591999999953E-2</v>
      </c>
      <c r="BZ114" s="386">
        <v>1.8068592000000015E-2</v>
      </c>
      <c r="CA114" s="386">
        <v>1.8068591999999987E-2</v>
      </c>
      <c r="CB114" s="386">
        <v>1.9927983999999961E-2</v>
      </c>
      <c r="CC114" s="386">
        <v>1.9927983999999899E-2</v>
      </c>
      <c r="CD114" s="386">
        <v>1.9927983999999885E-2</v>
      </c>
      <c r="CE114" s="386">
        <v>1.9927983999999864E-2</v>
      </c>
      <c r="CF114" s="386">
        <v>1.8068591999999946E-2</v>
      </c>
      <c r="CG114" s="386">
        <v>1.8068592000000057E-2</v>
      </c>
      <c r="CH114" s="386">
        <v>1.8068591999999987E-2</v>
      </c>
    </row>
    <row r="115" spans="1:86" hidden="1" x14ac:dyDescent="0.3">
      <c r="A115" s="561"/>
      <c r="B115" s="309" t="s">
        <v>62</v>
      </c>
      <c r="C115" s="120">
        <v>1.2194E-2</v>
      </c>
      <c r="D115" s="120">
        <v>1.2194E-2</v>
      </c>
      <c r="E115" s="120">
        <v>1.2194999999999998E-2</v>
      </c>
      <c r="F115" s="386">
        <v>1.8068592000000015E-2</v>
      </c>
      <c r="G115" s="386">
        <v>1.8068591999999987E-2</v>
      </c>
      <c r="H115" s="386">
        <v>1.9927983999999961E-2</v>
      </c>
      <c r="I115" s="386">
        <v>1.9927983999999899E-2</v>
      </c>
      <c r="J115" s="386">
        <v>1.9927983999999885E-2</v>
      </c>
      <c r="K115" s="386">
        <v>1.9927983999999864E-2</v>
      </c>
      <c r="L115" s="386">
        <v>1.8068591999999946E-2</v>
      </c>
      <c r="M115" s="386">
        <v>1.8068592000000057E-2</v>
      </c>
      <c r="N115" s="386">
        <v>1.8068591999999987E-2</v>
      </c>
      <c r="O115" s="386">
        <v>1.8068591999999987E-2</v>
      </c>
      <c r="P115" s="386">
        <v>1.8068592000000085E-2</v>
      </c>
      <c r="Q115" s="386">
        <v>1.8068591999999953E-2</v>
      </c>
      <c r="R115" s="386">
        <v>1.8068592000000015E-2</v>
      </c>
      <c r="S115" s="386">
        <v>1.8068591999999987E-2</v>
      </c>
      <c r="T115" s="386">
        <v>1.9927983999999961E-2</v>
      </c>
      <c r="U115" s="386">
        <v>1.9927983999999899E-2</v>
      </c>
      <c r="V115" s="386">
        <v>1.9927983999999885E-2</v>
      </c>
      <c r="W115" s="386">
        <v>1.9927983999999864E-2</v>
      </c>
      <c r="X115" s="386">
        <v>1.8068591999999946E-2</v>
      </c>
      <c r="Y115" s="386">
        <v>1.8068592000000057E-2</v>
      </c>
      <c r="Z115" s="386">
        <v>1.8068591999999987E-2</v>
      </c>
      <c r="AA115" s="386">
        <v>1.8068591999999987E-2</v>
      </c>
      <c r="AB115" s="386">
        <v>1.8068592000000085E-2</v>
      </c>
      <c r="AC115" s="386">
        <v>1.8068591999999953E-2</v>
      </c>
      <c r="AD115" s="386">
        <v>1.8068592000000015E-2</v>
      </c>
      <c r="AE115" s="386">
        <v>1.8068591999999987E-2</v>
      </c>
      <c r="AF115" s="386">
        <v>1.9927983999999961E-2</v>
      </c>
      <c r="AG115" s="386">
        <v>1.9927983999999899E-2</v>
      </c>
      <c r="AH115" s="386">
        <v>1.9927983999999885E-2</v>
      </c>
      <c r="AI115" s="386">
        <v>1.9927983999999864E-2</v>
      </c>
      <c r="AJ115" s="386">
        <v>1.8068591999999946E-2</v>
      </c>
      <c r="AK115" s="386">
        <v>1.8068592000000057E-2</v>
      </c>
      <c r="AL115" s="386">
        <v>1.8068591999999987E-2</v>
      </c>
      <c r="AM115" s="386">
        <v>1.8068591999999987E-2</v>
      </c>
      <c r="AN115" s="386">
        <v>1.8068592000000085E-2</v>
      </c>
      <c r="AO115" s="386">
        <v>1.8068591999999953E-2</v>
      </c>
      <c r="AP115" s="386">
        <v>1.8068592000000015E-2</v>
      </c>
      <c r="AQ115" s="386">
        <v>1.8068591999999987E-2</v>
      </c>
      <c r="AR115" s="386">
        <v>1.9927983999999961E-2</v>
      </c>
      <c r="AS115" s="386">
        <v>1.9927983999999899E-2</v>
      </c>
      <c r="AT115" s="386">
        <v>1.9927983999999885E-2</v>
      </c>
      <c r="AU115" s="386">
        <v>1.9927983999999864E-2</v>
      </c>
      <c r="AV115" s="386">
        <v>1.8068591999999946E-2</v>
      </c>
      <c r="AW115" s="386">
        <v>1.8068592000000057E-2</v>
      </c>
      <c r="AX115" s="386">
        <v>1.8068591999999987E-2</v>
      </c>
      <c r="AY115" s="386">
        <v>1.8068591999999987E-2</v>
      </c>
      <c r="AZ115" s="386">
        <v>1.8068592000000085E-2</v>
      </c>
      <c r="BA115" s="386">
        <v>1.8068591999999953E-2</v>
      </c>
      <c r="BB115" s="386">
        <v>1.8068592000000015E-2</v>
      </c>
      <c r="BC115" s="386">
        <v>1.8068591999999987E-2</v>
      </c>
      <c r="BD115" s="386">
        <v>1.9927983999999961E-2</v>
      </c>
      <c r="BE115" s="386">
        <v>1.9927983999999899E-2</v>
      </c>
      <c r="BF115" s="386">
        <v>1.9927983999999885E-2</v>
      </c>
      <c r="BG115" s="386">
        <v>1.9927983999999864E-2</v>
      </c>
      <c r="BH115" s="386">
        <v>1.8068591999999946E-2</v>
      </c>
      <c r="BI115" s="386">
        <v>1.8068592000000057E-2</v>
      </c>
      <c r="BJ115" s="386">
        <v>1.8068591999999987E-2</v>
      </c>
      <c r="BK115" s="386">
        <v>1.8068591999999987E-2</v>
      </c>
      <c r="BL115" s="386">
        <v>1.8068592000000085E-2</v>
      </c>
      <c r="BM115" s="386">
        <v>1.8068591999999953E-2</v>
      </c>
      <c r="BN115" s="386">
        <v>1.8068592000000015E-2</v>
      </c>
      <c r="BO115" s="386">
        <v>1.8068591999999987E-2</v>
      </c>
      <c r="BP115" s="386">
        <v>1.9927983999999961E-2</v>
      </c>
      <c r="BQ115" s="386">
        <v>1.9927983999999899E-2</v>
      </c>
      <c r="BR115" s="386">
        <v>1.9927983999999885E-2</v>
      </c>
      <c r="BS115" s="386">
        <v>1.9927983999999864E-2</v>
      </c>
      <c r="BT115" s="386">
        <v>1.8068591999999946E-2</v>
      </c>
      <c r="BU115" s="386">
        <v>1.8068592000000057E-2</v>
      </c>
      <c r="BV115" s="386">
        <v>1.8068591999999987E-2</v>
      </c>
      <c r="BW115" s="386">
        <v>1.8068591999999987E-2</v>
      </c>
      <c r="BX115" s="386">
        <v>1.8068592000000085E-2</v>
      </c>
      <c r="BY115" s="386">
        <v>1.8068591999999953E-2</v>
      </c>
      <c r="BZ115" s="386">
        <v>1.8068592000000015E-2</v>
      </c>
      <c r="CA115" s="386">
        <v>1.8068591999999987E-2</v>
      </c>
      <c r="CB115" s="386">
        <v>1.9927983999999961E-2</v>
      </c>
      <c r="CC115" s="386">
        <v>1.9927983999999899E-2</v>
      </c>
      <c r="CD115" s="386">
        <v>1.9927983999999885E-2</v>
      </c>
      <c r="CE115" s="386">
        <v>1.9927983999999864E-2</v>
      </c>
      <c r="CF115" s="386">
        <v>1.8068591999999946E-2</v>
      </c>
      <c r="CG115" s="386">
        <v>1.8068592000000057E-2</v>
      </c>
      <c r="CH115" s="386">
        <v>1.8068591999999987E-2</v>
      </c>
    </row>
    <row r="116" spans="1:86" hidden="1" x14ac:dyDescent="0.3">
      <c r="A116" s="561"/>
      <c r="B116" s="309" t="s">
        <v>63</v>
      </c>
      <c r="C116" s="120">
        <v>1.2194999999999998E-2</v>
      </c>
      <c r="D116" s="120">
        <v>1.2195000000000001E-2</v>
      </c>
      <c r="E116" s="120">
        <v>1.2195000000000001E-2</v>
      </c>
      <c r="F116" s="386">
        <v>1.8068592000000015E-2</v>
      </c>
      <c r="G116" s="386">
        <v>1.8068591999999987E-2</v>
      </c>
      <c r="H116" s="386">
        <v>1.9927983999999961E-2</v>
      </c>
      <c r="I116" s="386">
        <v>1.9927983999999899E-2</v>
      </c>
      <c r="J116" s="386">
        <v>1.9927983999999885E-2</v>
      </c>
      <c r="K116" s="386">
        <v>1.9927983999999864E-2</v>
      </c>
      <c r="L116" s="386">
        <v>1.8068591999999946E-2</v>
      </c>
      <c r="M116" s="386">
        <v>1.8068592000000057E-2</v>
      </c>
      <c r="N116" s="386">
        <v>1.8068591999999987E-2</v>
      </c>
      <c r="O116" s="386">
        <v>1.8068591999999987E-2</v>
      </c>
      <c r="P116" s="386">
        <v>1.8068592000000085E-2</v>
      </c>
      <c r="Q116" s="386">
        <v>1.8068591999999953E-2</v>
      </c>
      <c r="R116" s="386">
        <v>1.8068592000000015E-2</v>
      </c>
      <c r="S116" s="386">
        <v>1.8068591999999987E-2</v>
      </c>
      <c r="T116" s="386">
        <v>1.9927983999999961E-2</v>
      </c>
      <c r="U116" s="386">
        <v>1.9927983999999899E-2</v>
      </c>
      <c r="V116" s="386">
        <v>1.9927983999999885E-2</v>
      </c>
      <c r="W116" s="386">
        <v>1.9927983999999864E-2</v>
      </c>
      <c r="X116" s="386">
        <v>1.8068591999999946E-2</v>
      </c>
      <c r="Y116" s="386">
        <v>1.8068592000000057E-2</v>
      </c>
      <c r="Z116" s="386">
        <v>1.8068591999999987E-2</v>
      </c>
      <c r="AA116" s="386">
        <v>1.8068591999999987E-2</v>
      </c>
      <c r="AB116" s="386">
        <v>1.8068592000000085E-2</v>
      </c>
      <c r="AC116" s="386">
        <v>1.8068591999999953E-2</v>
      </c>
      <c r="AD116" s="386">
        <v>1.8068592000000015E-2</v>
      </c>
      <c r="AE116" s="386">
        <v>1.8068591999999987E-2</v>
      </c>
      <c r="AF116" s="386">
        <v>1.9927983999999961E-2</v>
      </c>
      <c r="AG116" s="386">
        <v>1.9927983999999899E-2</v>
      </c>
      <c r="AH116" s="386">
        <v>1.9927983999999885E-2</v>
      </c>
      <c r="AI116" s="386">
        <v>1.9927983999999864E-2</v>
      </c>
      <c r="AJ116" s="386">
        <v>1.8068591999999946E-2</v>
      </c>
      <c r="AK116" s="386">
        <v>1.8068592000000057E-2</v>
      </c>
      <c r="AL116" s="386">
        <v>1.8068591999999987E-2</v>
      </c>
      <c r="AM116" s="386">
        <v>1.8068591999999987E-2</v>
      </c>
      <c r="AN116" s="386">
        <v>1.8068592000000085E-2</v>
      </c>
      <c r="AO116" s="386">
        <v>1.8068591999999953E-2</v>
      </c>
      <c r="AP116" s="386">
        <v>1.8068592000000015E-2</v>
      </c>
      <c r="AQ116" s="386">
        <v>1.8068591999999987E-2</v>
      </c>
      <c r="AR116" s="386">
        <v>1.9927983999999961E-2</v>
      </c>
      <c r="AS116" s="386">
        <v>1.9927983999999899E-2</v>
      </c>
      <c r="AT116" s="386">
        <v>1.9927983999999885E-2</v>
      </c>
      <c r="AU116" s="386">
        <v>1.9927983999999864E-2</v>
      </c>
      <c r="AV116" s="386">
        <v>1.8068591999999946E-2</v>
      </c>
      <c r="AW116" s="386">
        <v>1.8068592000000057E-2</v>
      </c>
      <c r="AX116" s="386">
        <v>1.8068591999999987E-2</v>
      </c>
      <c r="AY116" s="386">
        <v>1.8068591999999987E-2</v>
      </c>
      <c r="AZ116" s="386">
        <v>1.8068592000000085E-2</v>
      </c>
      <c r="BA116" s="386">
        <v>1.8068591999999953E-2</v>
      </c>
      <c r="BB116" s="386">
        <v>1.8068592000000015E-2</v>
      </c>
      <c r="BC116" s="386">
        <v>1.8068591999999987E-2</v>
      </c>
      <c r="BD116" s="386">
        <v>1.9927983999999961E-2</v>
      </c>
      <c r="BE116" s="386">
        <v>1.9927983999999899E-2</v>
      </c>
      <c r="BF116" s="386">
        <v>1.9927983999999885E-2</v>
      </c>
      <c r="BG116" s="386">
        <v>1.9927983999999864E-2</v>
      </c>
      <c r="BH116" s="386">
        <v>1.8068591999999946E-2</v>
      </c>
      <c r="BI116" s="386">
        <v>1.8068592000000057E-2</v>
      </c>
      <c r="BJ116" s="386">
        <v>1.8068591999999987E-2</v>
      </c>
      <c r="BK116" s="386">
        <v>1.8068591999999987E-2</v>
      </c>
      <c r="BL116" s="386">
        <v>1.8068592000000085E-2</v>
      </c>
      <c r="BM116" s="386">
        <v>1.8068591999999953E-2</v>
      </c>
      <c r="BN116" s="386">
        <v>1.8068592000000015E-2</v>
      </c>
      <c r="BO116" s="386">
        <v>1.8068591999999987E-2</v>
      </c>
      <c r="BP116" s="386">
        <v>1.9927983999999961E-2</v>
      </c>
      <c r="BQ116" s="386">
        <v>1.9927983999999899E-2</v>
      </c>
      <c r="BR116" s="386">
        <v>1.9927983999999885E-2</v>
      </c>
      <c r="BS116" s="386">
        <v>1.9927983999999864E-2</v>
      </c>
      <c r="BT116" s="386">
        <v>1.8068591999999946E-2</v>
      </c>
      <c r="BU116" s="386">
        <v>1.8068592000000057E-2</v>
      </c>
      <c r="BV116" s="386">
        <v>1.8068591999999987E-2</v>
      </c>
      <c r="BW116" s="386">
        <v>1.8068591999999987E-2</v>
      </c>
      <c r="BX116" s="386">
        <v>1.8068592000000085E-2</v>
      </c>
      <c r="BY116" s="386">
        <v>1.8068591999999953E-2</v>
      </c>
      <c r="BZ116" s="386">
        <v>1.8068592000000015E-2</v>
      </c>
      <c r="CA116" s="386">
        <v>1.8068591999999987E-2</v>
      </c>
      <c r="CB116" s="386">
        <v>1.9927983999999961E-2</v>
      </c>
      <c r="CC116" s="386">
        <v>1.9927983999999899E-2</v>
      </c>
      <c r="CD116" s="386">
        <v>1.9927983999999885E-2</v>
      </c>
      <c r="CE116" s="386">
        <v>1.9927983999999864E-2</v>
      </c>
      <c r="CF116" s="386">
        <v>1.8068591999999946E-2</v>
      </c>
      <c r="CG116" s="386">
        <v>1.8068592000000057E-2</v>
      </c>
      <c r="CH116" s="386">
        <v>1.8068591999999987E-2</v>
      </c>
    </row>
    <row r="117" spans="1:86" hidden="1" x14ac:dyDescent="0.3">
      <c r="A117" s="561"/>
      <c r="B117" s="309" t="s">
        <v>64</v>
      </c>
      <c r="C117" s="120">
        <v>1.2194E-2</v>
      </c>
      <c r="D117" s="120">
        <v>1.2194999999999998E-2</v>
      </c>
      <c r="E117" s="120">
        <v>1.2194E-2</v>
      </c>
      <c r="F117" s="386">
        <v>1.8068592000000015E-2</v>
      </c>
      <c r="G117" s="386">
        <v>1.8068591999999987E-2</v>
      </c>
      <c r="H117" s="386">
        <v>1.9927983999999961E-2</v>
      </c>
      <c r="I117" s="386">
        <v>1.9927983999999899E-2</v>
      </c>
      <c r="J117" s="386">
        <v>1.9927983999999885E-2</v>
      </c>
      <c r="K117" s="386">
        <v>1.9927983999999864E-2</v>
      </c>
      <c r="L117" s="386">
        <v>1.8068591999999946E-2</v>
      </c>
      <c r="M117" s="386">
        <v>1.8068592000000057E-2</v>
      </c>
      <c r="N117" s="386">
        <v>1.8068591999999987E-2</v>
      </c>
      <c r="O117" s="386">
        <v>1.8068591999999987E-2</v>
      </c>
      <c r="P117" s="386">
        <v>1.8068592000000085E-2</v>
      </c>
      <c r="Q117" s="386">
        <v>1.8068591999999953E-2</v>
      </c>
      <c r="R117" s="386">
        <v>1.8068592000000015E-2</v>
      </c>
      <c r="S117" s="386">
        <v>1.8068591999999987E-2</v>
      </c>
      <c r="T117" s="386">
        <v>1.9927983999999961E-2</v>
      </c>
      <c r="U117" s="386">
        <v>1.9927983999999899E-2</v>
      </c>
      <c r="V117" s="386">
        <v>1.9927983999999885E-2</v>
      </c>
      <c r="W117" s="386">
        <v>1.9927983999999864E-2</v>
      </c>
      <c r="X117" s="386">
        <v>1.8068591999999946E-2</v>
      </c>
      <c r="Y117" s="386">
        <v>1.8068592000000057E-2</v>
      </c>
      <c r="Z117" s="386">
        <v>1.8068591999999987E-2</v>
      </c>
      <c r="AA117" s="386">
        <v>1.8068591999999987E-2</v>
      </c>
      <c r="AB117" s="386">
        <v>1.8068592000000085E-2</v>
      </c>
      <c r="AC117" s="386">
        <v>1.8068591999999953E-2</v>
      </c>
      <c r="AD117" s="386">
        <v>1.8068592000000015E-2</v>
      </c>
      <c r="AE117" s="386">
        <v>1.8068591999999987E-2</v>
      </c>
      <c r="AF117" s="386">
        <v>1.9927983999999961E-2</v>
      </c>
      <c r="AG117" s="386">
        <v>1.9927983999999899E-2</v>
      </c>
      <c r="AH117" s="386">
        <v>1.9927983999999885E-2</v>
      </c>
      <c r="AI117" s="386">
        <v>1.9927983999999864E-2</v>
      </c>
      <c r="AJ117" s="386">
        <v>1.8068591999999946E-2</v>
      </c>
      <c r="AK117" s="386">
        <v>1.8068592000000057E-2</v>
      </c>
      <c r="AL117" s="386">
        <v>1.8068591999999987E-2</v>
      </c>
      <c r="AM117" s="386">
        <v>1.8068591999999987E-2</v>
      </c>
      <c r="AN117" s="386">
        <v>1.8068592000000085E-2</v>
      </c>
      <c r="AO117" s="386">
        <v>1.8068591999999953E-2</v>
      </c>
      <c r="AP117" s="386">
        <v>1.8068592000000015E-2</v>
      </c>
      <c r="AQ117" s="386">
        <v>1.8068591999999987E-2</v>
      </c>
      <c r="AR117" s="386">
        <v>1.9927983999999961E-2</v>
      </c>
      <c r="AS117" s="386">
        <v>1.9927983999999899E-2</v>
      </c>
      <c r="AT117" s="386">
        <v>1.9927983999999885E-2</v>
      </c>
      <c r="AU117" s="386">
        <v>1.9927983999999864E-2</v>
      </c>
      <c r="AV117" s="386">
        <v>1.8068591999999946E-2</v>
      </c>
      <c r="AW117" s="386">
        <v>1.8068592000000057E-2</v>
      </c>
      <c r="AX117" s="386">
        <v>1.8068591999999987E-2</v>
      </c>
      <c r="AY117" s="386">
        <v>1.8068591999999987E-2</v>
      </c>
      <c r="AZ117" s="386">
        <v>1.8068592000000085E-2</v>
      </c>
      <c r="BA117" s="386">
        <v>1.8068591999999953E-2</v>
      </c>
      <c r="BB117" s="386">
        <v>1.8068592000000015E-2</v>
      </c>
      <c r="BC117" s="386">
        <v>1.8068591999999987E-2</v>
      </c>
      <c r="BD117" s="386">
        <v>1.9927983999999961E-2</v>
      </c>
      <c r="BE117" s="386">
        <v>1.9927983999999899E-2</v>
      </c>
      <c r="BF117" s="386">
        <v>1.9927983999999885E-2</v>
      </c>
      <c r="BG117" s="386">
        <v>1.9927983999999864E-2</v>
      </c>
      <c r="BH117" s="386">
        <v>1.8068591999999946E-2</v>
      </c>
      <c r="BI117" s="386">
        <v>1.8068592000000057E-2</v>
      </c>
      <c r="BJ117" s="386">
        <v>1.8068591999999987E-2</v>
      </c>
      <c r="BK117" s="386">
        <v>1.8068591999999987E-2</v>
      </c>
      <c r="BL117" s="386">
        <v>1.8068592000000085E-2</v>
      </c>
      <c r="BM117" s="386">
        <v>1.8068591999999953E-2</v>
      </c>
      <c r="BN117" s="386">
        <v>1.8068592000000015E-2</v>
      </c>
      <c r="BO117" s="386">
        <v>1.8068591999999987E-2</v>
      </c>
      <c r="BP117" s="386">
        <v>1.9927983999999961E-2</v>
      </c>
      <c r="BQ117" s="386">
        <v>1.9927983999999899E-2</v>
      </c>
      <c r="BR117" s="386">
        <v>1.9927983999999885E-2</v>
      </c>
      <c r="BS117" s="386">
        <v>1.9927983999999864E-2</v>
      </c>
      <c r="BT117" s="386">
        <v>1.8068591999999946E-2</v>
      </c>
      <c r="BU117" s="386">
        <v>1.8068592000000057E-2</v>
      </c>
      <c r="BV117" s="386">
        <v>1.8068591999999987E-2</v>
      </c>
      <c r="BW117" s="386">
        <v>1.8068591999999987E-2</v>
      </c>
      <c r="BX117" s="386">
        <v>1.8068592000000085E-2</v>
      </c>
      <c r="BY117" s="386">
        <v>1.8068591999999953E-2</v>
      </c>
      <c r="BZ117" s="386">
        <v>1.8068592000000015E-2</v>
      </c>
      <c r="CA117" s="386">
        <v>1.8068591999999987E-2</v>
      </c>
      <c r="CB117" s="386">
        <v>1.9927983999999961E-2</v>
      </c>
      <c r="CC117" s="386">
        <v>1.9927983999999899E-2</v>
      </c>
      <c r="CD117" s="386">
        <v>1.9927983999999885E-2</v>
      </c>
      <c r="CE117" s="386">
        <v>1.9927983999999864E-2</v>
      </c>
      <c r="CF117" s="386">
        <v>1.8068591999999946E-2</v>
      </c>
      <c r="CG117" s="386">
        <v>1.8068592000000057E-2</v>
      </c>
      <c r="CH117" s="386">
        <v>1.8068591999999987E-2</v>
      </c>
    </row>
    <row r="118" spans="1:86" hidden="1" x14ac:dyDescent="0.3">
      <c r="A118" s="561"/>
      <c r="B118" s="309" t="s">
        <v>65</v>
      </c>
      <c r="C118" s="120">
        <v>1.2195000000000001E-2</v>
      </c>
      <c r="D118" s="120">
        <v>1.2194E-2</v>
      </c>
      <c r="E118" s="120">
        <v>1.2194E-2</v>
      </c>
      <c r="F118" s="386">
        <v>1.8068592000000015E-2</v>
      </c>
      <c r="G118" s="386">
        <v>1.8068591999999987E-2</v>
      </c>
      <c r="H118" s="386">
        <v>1.9927983999999961E-2</v>
      </c>
      <c r="I118" s="386">
        <v>1.9927983999999899E-2</v>
      </c>
      <c r="J118" s="386">
        <v>1.9927983999999885E-2</v>
      </c>
      <c r="K118" s="386">
        <v>1.9927983999999864E-2</v>
      </c>
      <c r="L118" s="386">
        <v>1.8068591999999946E-2</v>
      </c>
      <c r="M118" s="386">
        <v>1.8068592000000057E-2</v>
      </c>
      <c r="N118" s="386">
        <v>1.8068591999999987E-2</v>
      </c>
      <c r="O118" s="386">
        <v>1.8068591999999987E-2</v>
      </c>
      <c r="P118" s="386">
        <v>1.8068592000000085E-2</v>
      </c>
      <c r="Q118" s="386">
        <v>1.8068591999999953E-2</v>
      </c>
      <c r="R118" s="386">
        <v>1.8068592000000015E-2</v>
      </c>
      <c r="S118" s="386">
        <v>1.8068591999999987E-2</v>
      </c>
      <c r="T118" s="386">
        <v>1.9927983999999961E-2</v>
      </c>
      <c r="U118" s="386">
        <v>1.9927983999999899E-2</v>
      </c>
      <c r="V118" s="386">
        <v>1.9927983999999885E-2</v>
      </c>
      <c r="W118" s="386">
        <v>1.9927983999999864E-2</v>
      </c>
      <c r="X118" s="386">
        <v>1.8068591999999946E-2</v>
      </c>
      <c r="Y118" s="386">
        <v>1.8068592000000057E-2</v>
      </c>
      <c r="Z118" s="386">
        <v>1.8068591999999987E-2</v>
      </c>
      <c r="AA118" s="386">
        <v>1.8068591999999987E-2</v>
      </c>
      <c r="AB118" s="386">
        <v>1.8068592000000085E-2</v>
      </c>
      <c r="AC118" s="386">
        <v>1.8068591999999953E-2</v>
      </c>
      <c r="AD118" s="386">
        <v>1.8068592000000015E-2</v>
      </c>
      <c r="AE118" s="386">
        <v>1.8068591999999987E-2</v>
      </c>
      <c r="AF118" s="386">
        <v>1.9927983999999961E-2</v>
      </c>
      <c r="AG118" s="386">
        <v>1.9927983999999899E-2</v>
      </c>
      <c r="AH118" s="386">
        <v>1.9927983999999885E-2</v>
      </c>
      <c r="AI118" s="386">
        <v>1.9927983999999864E-2</v>
      </c>
      <c r="AJ118" s="386">
        <v>1.8068591999999946E-2</v>
      </c>
      <c r="AK118" s="386">
        <v>1.8068592000000057E-2</v>
      </c>
      <c r="AL118" s="386">
        <v>1.8068591999999987E-2</v>
      </c>
      <c r="AM118" s="386">
        <v>1.8068591999999987E-2</v>
      </c>
      <c r="AN118" s="386">
        <v>1.8068592000000085E-2</v>
      </c>
      <c r="AO118" s="386">
        <v>1.8068591999999953E-2</v>
      </c>
      <c r="AP118" s="386">
        <v>1.8068592000000015E-2</v>
      </c>
      <c r="AQ118" s="386">
        <v>1.8068591999999987E-2</v>
      </c>
      <c r="AR118" s="386">
        <v>1.9927983999999961E-2</v>
      </c>
      <c r="AS118" s="386">
        <v>1.9927983999999899E-2</v>
      </c>
      <c r="AT118" s="386">
        <v>1.9927983999999885E-2</v>
      </c>
      <c r="AU118" s="386">
        <v>1.9927983999999864E-2</v>
      </c>
      <c r="AV118" s="386">
        <v>1.8068591999999946E-2</v>
      </c>
      <c r="AW118" s="386">
        <v>1.8068592000000057E-2</v>
      </c>
      <c r="AX118" s="386">
        <v>1.8068591999999987E-2</v>
      </c>
      <c r="AY118" s="386">
        <v>1.8068591999999987E-2</v>
      </c>
      <c r="AZ118" s="386">
        <v>1.8068592000000085E-2</v>
      </c>
      <c r="BA118" s="386">
        <v>1.8068591999999953E-2</v>
      </c>
      <c r="BB118" s="386">
        <v>1.8068592000000015E-2</v>
      </c>
      <c r="BC118" s="386">
        <v>1.8068591999999987E-2</v>
      </c>
      <c r="BD118" s="386">
        <v>1.9927983999999961E-2</v>
      </c>
      <c r="BE118" s="386">
        <v>1.9927983999999899E-2</v>
      </c>
      <c r="BF118" s="386">
        <v>1.9927983999999885E-2</v>
      </c>
      <c r="BG118" s="386">
        <v>1.9927983999999864E-2</v>
      </c>
      <c r="BH118" s="386">
        <v>1.8068591999999946E-2</v>
      </c>
      <c r="BI118" s="386">
        <v>1.8068592000000057E-2</v>
      </c>
      <c r="BJ118" s="386">
        <v>1.8068591999999987E-2</v>
      </c>
      <c r="BK118" s="386">
        <v>1.8068591999999987E-2</v>
      </c>
      <c r="BL118" s="386">
        <v>1.8068592000000085E-2</v>
      </c>
      <c r="BM118" s="386">
        <v>1.8068591999999953E-2</v>
      </c>
      <c r="BN118" s="386">
        <v>1.8068592000000015E-2</v>
      </c>
      <c r="BO118" s="386">
        <v>1.8068591999999987E-2</v>
      </c>
      <c r="BP118" s="386">
        <v>1.9927983999999961E-2</v>
      </c>
      <c r="BQ118" s="386">
        <v>1.9927983999999899E-2</v>
      </c>
      <c r="BR118" s="386">
        <v>1.9927983999999885E-2</v>
      </c>
      <c r="BS118" s="386">
        <v>1.9927983999999864E-2</v>
      </c>
      <c r="BT118" s="386">
        <v>1.8068591999999946E-2</v>
      </c>
      <c r="BU118" s="386">
        <v>1.8068592000000057E-2</v>
      </c>
      <c r="BV118" s="386">
        <v>1.8068591999999987E-2</v>
      </c>
      <c r="BW118" s="386">
        <v>1.8068591999999987E-2</v>
      </c>
      <c r="BX118" s="386">
        <v>1.8068592000000085E-2</v>
      </c>
      <c r="BY118" s="386">
        <v>1.8068591999999953E-2</v>
      </c>
      <c r="BZ118" s="386">
        <v>1.8068592000000015E-2</v>
      </c>
      <c r="CA118" s="386">
        <v>1.8068591999999987E-2</v>
      </c>
      <c r="CB118" s="386">
        <v>1.9927983999999961E-2</v>
      </c>
      <c r="CC118" s="386">
        <v>1.9927983999999899E-2</v>
      </c>
      <c r="CD118" s="386">
        <v>1.9927983999999885E-2</v>
      </c>
      <c r="CE118" s="386">
        <v>1.9927983999999864E-2</v>
      </c>
      <c r="CF118" s="386">
        <v>1.8068591999999946E-2</v>
      </c>
      <c r="CG118" s="386">
        <v>1.8068592000000057E-2</v>
      </c>
      <c r="CH118" s="386">
        <v>1.8068591999999987E-2</v>
      </c>
    </row>
    <row r="119" spans="1:86" hidden="1" x14ac:dyDescent="0.3">
      <c r="A119" s="561"/>
      <c r="B119" s="309" t="s">
        <v>144</v>
      </c>
      <c r="C119" s="120">
        <v>1.2195000000000001E-2</v>
      </c>
      <c r="D119" s="120">
        <v>1.2194E-2</v>
      </c>
      <c r="E119" s="120">
        <v>1.2194E-2</v>
      </c>
      <c r="F119" s="386">
        <v>1.8068592000000015E-2</v>
      </c>
      <c r="G119" s="386">
        <v>1.8068591999999987E-2</v>
      </c>
      <c r="H119" s="386">
        <v>1.9927983999999961E-2</v>
      </c>
      <c r="I119" s="386">
        <v>1.9927983999999899E-2</v>
      </c>
      <c r="J119" s="386">
        <v>1.9927983999999885E-2</v>
      </c>
      <c r="K119" s="386">
        <v>1.9927983999999864E-2</v>
      </c>
      <c r="L119" s="386">
        <v>1.8068591999999946E-2</v>
      </c>
      <c r="M119" s="386">
        <v>1.8068592000000057E-2</v>
      </c>
      <c r="N119" s="386">
        <v>1.8068591999999987E-2</v>
      </c>
      <c r="O119" s="386">
        <v>1.8068591999999987E-2</v>
      </c>
      <c r="P119" s="386">
        <v>1.8068592000000085E-2</v>
      </c>
      <c r="Q119" s="386">
        <v>1.8068591999999953E-2</v>
      </c>
      <c r="R119" s="386">
        <v>1.8068592000000015E-2</v>
      </c>
      <c r="S119" s="386">
        <v>1.8068591999999987E-2</v>
      </c>
      <c r="T119" s="386">
        <v>1.9927983999999961E-2</v>
      </c>
      <c r="U119" s="386">
        <v>1.9927983999999899E-2</v>
      </c>
      <c r="V119" s="386">
        <v>1.9927983999999885E-2</v>
      </c>
      <c r="W119" s="386">
        <v>1.9927983999999864E-2</v>
      </c>
      <c r="X119" s="386">
        <v>1.8068591999999946E-2</v>
      </c>
      <c r="Y119" s="386">
        <v>1.8068592000000057E-2</v>
      </c>
      <c r="Z119" s="386">
        <v>1.8068591999999987E-2</v>
      </c>
      <c r="AA119" s="386">
        <v>1.8068591999999987E-2</v>
      </c>
      <c r="AB119" s="386">
        <v>1.8068592000000085E-2</v>
      </c>
      <c r="AC119" s="386">
        <v>1.8068591999999953E-2</v>
      </c>
      <c r="AD119" s="386">
        <v>1.8068592000000015E-2</v>
      </c>
      <c r="AE119" s="386">
        <v>1.8068591999999987E-2</v>
      </c>
      <c r="AF119" s="386">
        <v>1.9927983999999961E-2</v>
      </c>
      <c r="AG119" s="386">
        <v>1.9927983999999899E-2</v>
      </c>
      <c r="AH119" s="386">
        <v>1.9927983999999885E-2</v>
      </c>
      <c r="AI119" s="386">
        <v>1.9927983999999864E-2</v>
      </c>
      <c r="AJ119" s="386">
        <v>1.8068591999999946E-2</v>
      </c>
      <c r="AK119" s="386">
        <v>1.8068592000000057E-2</v>
      </c>
      <c r="AL119" s="386">
        <v>1.8068591999999987E-2</v>
      </c>
      <c r="AM119" s="386">
        <v>1.8068591999999987E-2</v>
      </c>
      <c r="AN119" s="386">
        <v>1.8068592000000085E-2</v>
      </c>
      <c r="AO119" s="386">
        <v>1.8068591999999953E-2</v>
      </c>
      <c r="AP119" s="386">
        <v>1.8068592000000015E-2</v>
      </c>
      <c r="AQ119" s="386">
        <v>1.8068591999999987E-2</v>
      </c>
      <c r="AR119" s="386">
        <v>1.9927983999999961E-2</v>
      </c>
      <c r="AS119" s="386">
        <v>1.9927983999999899E-2</v>
      </c>
      <c r="AT119" s="386">
        <v>1.9927983999999885E-2</v>
      </c>
      <c r="AU119" s="386">
        <v>1.9927983999999864E-2</v>
      </c>
      <c r="AV119" s="386">
        <v>1.8068591999999946E-2</v>
      </c>
      <c r="AW119" s="386">
        <v>1.8068592000000057E-2</v>
      </c>
      <c r="AX119" s="386">
        <v>1.8068591999999987E-2</v>
      </c>
      <c r="AY119" s="386">
        <v>1.8068591999999987E-2</v>
      </c>
      <c r="AZ119" s="386">
        <v>1.8068592000000085E-2</v>
      </c>
      <c r="BA119" s="386">
        <v>1.8068591999999953E-2</v>
      </c>
      <c r="BB119" s="386">
        <v>1.8068592000000015E-2</v>
      </c>
      <c r="BC119" s="386">
        <v>1.8068591999999987E-2</v>
      </c>
      <c r="BD119" s="386">
        <v>1.9927983999999961E-2</v>
      </c>
      <c r="BE119" s="386">
        <v>1.9927983999999899E-2</v>
      </c>
      <c r="BF119" s="386">
        <v>1.9927983999999885E-2</v>
      </c>
      <c r="BG119" s="386">
        <v>1.9927983999999864E-2</v>
      </c>
      <c r="BH119" s="386">
        <v>1.8068591999999946E-2</v>
      </c>
      <c r="BI119" s="386">
        <v>1.8068592000000057E-2</v>
      </c>
      <c r="BJ119" s="386">
        <v>1.8068591999999987E-2</v>
      </c>
      <c r="BK119" s="386">
        <v>1.8068591999999987E-2</v>
      </c>
      <c r="BL119" s="386">
        <v>1.8068592000000085E-2</v>
      </c>
      <c r="BM119" s="386">
        <v>1.8068591999999953E-2</v>
      </c>
      <c r="BN119" s="386">
        <v>1.8068592000000015E-2</v>
      </c>
      <c r="BO119" s="386">
        <v>1.8068591999999987E-2</v>
      </c>
      <c r="BP119" s="386">
        <v>1.9927983999999961E-2</v>
      </c>
      <c r="BQ119" s="386">
        <v>1.9927983999999899E-2</v>
      </c>
      <c r="BR119" s="386">
        <v>1.9927983999999885E-2</v>
      </c>
      <c r="BS119" s="386">
        <v>1.9927983999999864E-2</v>
      </c>
      <c r="BT119" s="386">
        <v>1.8068591999999946E-2</v>
      </c>
      <c r="BU119" s="386">
        <v>1.8068592000000057E-2</v>
      </c>
      <c r="BV119" s="386">
        <v>1.8068591999999987E-2</v>
      </c>
      <c r="BW119" s="386">
        <v>1.8068591999999987E-2</v>
      </c>
      <c r="BX119" s="386">
        <v>1.8068592000000085E-2</v>
      </c>
      <c r="BY119" s="386">
        <v>1.8068591999999953E-2</v>
      </c>
      <c r="BZ119" s="386">
        <v>1.8068592000000015E-2</v>
      </c>
      <c r="CA119" s="386">
        <v>1.8068591999999987E-2</v>
      </c>
      <c r="CB119" s="386">
        <v>1.9927983999999961E-2</v>
      </c>
      <c r="CC119" s="386">
        <v>1.9927983999999899E-2</v>
      </c>
      <c r="CD119" s="386">
        <v>1.9927983999999885E-2</v>
      </c>
      <c r="CE119" s="386">
        <v>1.9927983999999864E-2</v>
      </c>
      <c r="CF119" s="386">
        <v>1.8068591999999946E-2</v>
      </c>
      <c r="CG119" s="386">
        <v>1.8068592000000057E-2</v>
      </c>
      <c r="CH119" s="386">
        <v>1.8068591999999987E-2</v>
      </c>
    </row>
    <row r="120" spans="1:86" hidden="1" x14ac:dyDescent="0.3">
      <c r="A120" s="561"/>
      <c r="B120" s="309" t="s">
        <v>145</v>
      </c>
      <c r="C120" s="120">
        <v>1.2195000000000001E-2</v>
      </c>
      <c r="D120" s="120">
        <v>1.2194E-2</v>
      </c>
      <c r="E120" s="120">
        <v>1.2194E-2</v>
      </c>
      <c r="F120" s="386">
        <v>1.8068592000000015E-2</v>
      </c>
      <c r="G120" s="386">
        <v>1.8068591999999987E-2</v>
      </c>
      <c r="H120" s="386">
        <v>1.9927983999999961E-2</v>
      </c>
      <c r="I120" s="386">
        <v>1.9927983999999899E-2</v>
      </c>
      <c r="J120" s="386">
        <v>1.9927983999999885E-2</v>
      </c>
      <c r="K120" s="386">
        <v>1.9927983999999864E-2</v>
      </c>
      <c r="L120" s="386">
        <v>1.8068591999999946E-2</v>
      </c>
      <c r="M120" s="386">
        <v>1.8068592000000057E-2</v>
      </c>
      <c r="N120" s="386">
        <v>1.8068591999999987E-2</v>
      </c>
      <c r="O120" s="386">
        <v>1.8068591999999987E-2</v>
      </c>
      <c r="P120" s="386">
        <v>1.8068592000000085E-2</v>
      </c>
      <c r="Q120" s="386">
        <v>1.8068591999999953E-2</v>
      </c>
      <c r="R120" s="386">
        <v>1.8068592000000015E-2</v>
      </c>
      <c r="S120" s="386">
        <v>1.8068591999999987E-2</v>
      </c>
      <c r="T120" s="386">
        <v>1.9927983999999961E-2</v>
      </c>
      <c r="U120" s="386">
        <v>1.9927983999999899E-2</v>
      </c>
      <c r="V120" s="386">
        <v>1.9927983999999885E-2</v>
      </c>
      <c r="W120" s="386">
        <v>1.9927983999999864E-2</v>
      </c>
      <c r="X120" s="386">
        <v>1.8068591999999946E-2</v>
      </c>
      <c r="Y120" s="386">
        <v>1.8068592000000057E-2</v>
      </c>
      <c r="Z120" s="386">
        <v>1.8068591999999987E-2</v>
      </c>
      <c r="AA120" s="386">
        <v>1.8068591999999987E-2</v>
      </c>
      <c r="AB120" s="386">
        <v>1.8068592000000085E-2</v>
      </c>
      <c r="AC120" s="386">
        <v>1.8068591999999953E-2</v>
      </c>
      <c r="AD120" s="386">
        <v>1.8068592000000015E-2</v>
      </c>
      <c r="AE120" s="386">
        <v>1.8068591999999987E-2</v>
      </c>
      <c r="AF120" s="386">
        <v>1.9927983999999961E-2</v>
      </c>
      <c r="AG120" s="386">
        <v>1.9927983999999899E-2</v>
      </c>
      <c r="AH120" s="386">
        <v>1.9927983999999885E-2</v>
      </c>
      <c r="AI120" s="386">
        <v>1.9927983999999864E-2</v>
      </c>
      <c r="AJ120" s="386">
        <v>1.8068591999999946E-2</v>
      </c>
      <c r="AK120" s="386">
        <v>1.8068592000000057E-2</v>
      </c>
      <c r="AL120" s="386">
        <v>1.8068591999999987E-2</v>
      </c>
      <c r="AM120" s="386">
        <v>1.8068591999999987E-2</v>
      </c>
      <c r="AN120" s="386">
        <v>1.8068592000000085E-2</v>
      </c>
      <c r="AO120" s="386">
        <v>1.8068591999999953E-2</v>
      </c>
      <c r="AP120" s="386">
        <v>1.8068592000000015E-2</v>
      </c>
      <c r="AQ120" s="386">
        <v>1.8068591999999987E-2</v>
      </c>
      <c r="AR120" s="386">
        <v>1.9927983999999961E-2</v>
      </c>
      <c r="AS120" s="386">
        <v>1.9927983999999899E-2</v>
      </c>
      <c r="AT120" s="386">
        <v>1.9927983999999885E-2</v>
      </c>
      <c r="AU120" s="386">
        <v>1.9927983999999864E-2</v>
      </c>
      <c r="AV120" s="386">
        <v>1.8068591999999946E-2</v>
      </c>
      <c r="AW120" s="386">
        <v>1.8068592000000057E-2</v>
      </c>
      <c r="AX120" s="386">
        <v>1.8068591999999987E-2</v>
      </c>
      <c r="AY120" s="386">
        <v>1.8068591999999987E-2</v>
      </c>
      <c r="AZ120" s="386">
        <v>1.8068592000000085E-2</v>
      </c>
      <c r="BA120" s="386">
        <v>1.8068591999999953E-2</v>
      </c>
      <c r="BB120" s="386">
        <v>1.8068592000000015E-2</v>
      </c>
      <c r="BC120" s="386">
        <v>1.8068591999999987E-2</v>
      </c>
      <c r="BD120" s="386">
        <v>1.9927983999999961E-2</v>
      </c>
      <c r="BE120" s="386">
        <v>1.9927983999999899E-2</v>
      </c>
      <c r="BF120" s="386">
        <v>1.9927983999999885E-2</v>
      </c>
      <c r="BG120" s="386">
        <v>1.9927983999999864E-2</v>
      </c>
      <c r="BH120" s="386">
        <v>1.8068591999999946E-2</v>
      </c>
      <c r="BI120" s="386">
        <v>1.8068592000000057E-2</v>
      </c>
      <c r="BJ120" s="386">
        <v>1.8068591999999987E-2</v>
      </c>
      <c r="BK120" s="386">
        <v>1.8068591999999987E-2</v>
      </c>
      <c r="BL120" s="386">
        <v>1.8068592000000085E-2</v>
      </c>
      <c r="BM120" s="386">
        <v>1.8068591999999953E-2</v>
      </c>
      <c r="BN120" s="386">
        <v>1.8068592000000015E-2</v>
      </c>
      <c r="BO120" s="386">
        <v>1.8068591999999987E-2</v>
      </c>
      <c r="BP120" s="386">
        <v>1.9927983999999961E-2</v>
      </c>
      <c r="BQ120" s="386">
        <v>1.9927983999999899E-2</v>
      </c>
      <c r="BR120" s="386">
        <v>1.9927983999999885E-2</v>
      </c>
      <c r="BS120" s="386">
        <v>1.9927983999999864E-2</v>
      </c>
      <c r="BT120" s="386">
        <v>1.8068591999999946E-2</v>
      </c>
      <c r="BU120" s="386">
        <v>1.8068592000000057E-2</v>
      </c>
      <c r="BV120" s="386">
        <v>1.8068591999999987E-2</v>
      </c>
      <c r="BW120" s="386">
        <v>1.8068591999999987E-2</v>
      </c>
      <c r="BX120" s="386">
        <v>1.8068592000000085E-2</v>
      </c>
      <c r="BY120" s="386">
        <v>1.8068591999999953E-2</v>
      </c>
      <c r="BZ120" s="386">
        <v>1.8068592000000015E-2</v>
      </c>
      <c r="CA120" s="386">
        <v>1.8068591999999987E-2</v>
      </c>
      <c r="CB120" s="386">
        <v>1.9927983999999961E-2</v>
      </c>
      <c r="CC120" s="386">
        <v>1.9927983999999899E-2</v>
      </c>
      <c r="CD120" s="386">
        <v>1.9927983999999885E-2</v>
      </c>
      <c r="CE120" s="386">
        <v>1.9927983999999864E-2</v>
      </c>
      <c r="CF120" s="386">
        <v>1.8068591999999946E-2</v>
      </c>
      <c r="CG120" s="386">
        <v>1.8068592000000057E-2</v>
      </c>
      <c r="CH120" s="386">
        <v>1.8068591999999987E-2</v>
      </c>
    </row>
    <row r="121" spans="1:86" hidden="1" x14ac:dyDescent="0.3">
      <c r="A121" s="561"/>
      <c r="B121" s="309" t="s">
        <v>67</v>
      </c>
      <c r="C121" s="120">
        <v>1.2195000000000001E-2</v>
      </c>
      <c r="D121" s="120">
        <v>1.2195000000000001E-2</v>
      </c>
      <c r="E121" s="120">
        <v>1.2194E-2</v>
      </c>
      <c r="F121" s="386">
        <v>1.8068592000000015E-2</v>
      </c>
      <c r="G121" s="386">
        <v>1.8068591999999987E-2</v>
      </c>
      <c r="H121" s="386">
        <v>1.9927983999999961E-2</v>
      </c>
      <c r="I121" s="386">
        <v>1.9927983999999899E-2</v>
      </c>
      <c r="J121" s="386">
        <v>1.9927983999999885E-2</v>
      </c>
      <c r="K121" s="386">
        <v>1.9927983999999864E-2</v>
      </c>
      <c r="L121" s="386">
        <v>1.8068591999999946E-2</v>
      </c>
      <c r="M121" s="386">
        <v>1.8068592000000057E-2</v>
      </c>
      <c r="N121" s="386">
        <v>1.8068591999999987E-2</v>
      </c>
      <c r="O121" s="386">
        <v>1.8068591999999987E-2</v>
      </c>
      <c r="P121" s="386">
        <v>1.8068592000000085E-2</v>
      </c>
      <c r="Q121" s="386">
        <v>1.8068591999999953E-2</v>
      </c>
      <c r="R121" s="386">
        <v>1.8068592000000015E-2</v>
      </c>
      <c r="S121" s="386">
        <v>1.8068591999999987E-2</v>
      </c>
      <c r="T121" s="386">
        <v>1.9927983999999961E-2</v>
      </c>
      <c r="U121" s="386">
        <v>1.9927983999999899E-2</v>
      </c>
      <c r="V121" s="386">
        <v>1.9927983999999885E-2</v>
      </c>
      <c r="W121" s="386">
        <v>1.9927983999999864E-2</v>
      </c>
      <c r="X121" s="386">
        <v>1.8068591999999946E-2</v>
      </c>
      <c r="Y121" s="386">
        <v>1.8068592000000057E-2</v>
      </c>
      <c r="Z121" s="386">
        <v>1.8068591999999987E-2</v>
      </c>
      <c r="AA121" s="386">
        <v>1.8068591999999987E-2</v>
      </c>
      <c r="AB121" s="386">
        <v>1.8068592000000085E-2</v>
      </c>
      <c r="AC121" s="386">
        <v>1.8068591999999953E-2</v>
      </c>
      <c r="AD121" s="386">
        <v>1.8068592000000015E-2</v>
      </c>
      <c r="AE121" s="386">
        <v>1.8068591999999987E-2</v>
      </c>
      <c r="AF121" s="386">
        <v>1.9927983999999961E-2</v>
      </c>
      <c r="AG121" s="386">
        <v>1.9927983999999899E-2</v>
      </c>
      <c r="AH121" s="386">
        <v>1.9927983999999885E-2</v>
      </c>
      <c r="AI121" s="386">
        <v>1.9927983999999864E-2</v>
      </c>
      <c r="AJ121" s="386">
        <v>1.8068591999999946E-2</v>
      </c>
      <c r="AK121" s="386">
        <v>1.8068592000000057E-2</v>
      </c>
      <c r="AL121" s="386">
        <v>1.8068591999999987E-2</v>
      </c>
      <c r="AM121" s="386">
        <v>1.8068591999999987E-2</v>
      </c>
      <c r="AN121" s="386">
        <v>1.8068592000000085E-2</v>
      </c>
      <c r="AO121" s="386">
        <v>1.8068591999999953E-2</v>
      </c>
      <c r="AP121" s="386">
        <v>1.8068592000000015E-2</v>
      </c>
      <c r="AQ121" s="386">
        <v>1.8068591999999987E-2</v>
      </c>
      <c r="AR121" s="386">
        <v>1.9927983999999961E-2</v>
      </c>
      <c r="AS121" s="386">
        <v>1.9927983999999899E-2</v>
      </c>
      <c r="AT121" s="386">
        <v>1.9927983999999885E-2</v>
      </c>
      <c r="AU121" s="386">
        <v>1.9927983999999864E-2</v>
      </c>
      <c r="AV121" s="386">
        <v>1.8068591999999946E-2</v>
      </c>
      <c r="AW121" s="386">
        <v>1.8068592000000057E-2</v>
      </c>
      <c r="AX121" s="386">
        <v>1.8068591999999987E-2</v>
      </c>
      <c r="AY121" s="386">
        <v>1.8068591999999987E-2</v>
      </c>
      <c r="AZ121" s="386">
        <v>1.8068592000000085E-2</v>
      </c>
      <c r="BA121" s="386">
        <v>1.8068591999999953E-2</v>
      </c>
      <c r="BB121" s="386">
        <v>1.8068592000000015E-2</v>
      </c>
      <c r="BC121" s="386">
        <v>1.8068591999999987E-2</v>
      </c>
      <c r="BD121" s="386">
        <v>1.9927983999999961E-2</v>
      </c>
      <c r="BE121" s="386">
        <v>1.9927983999999899E-2</v>
      </c>
      <c r="BF121" s="386">
        <v>1.9927983999999885E-2</v>
      </c>
      <c r="BG121" s="386">
        <v>1.9927983999999864E-2</v>
      </c>
      <c r="BH121" s="386">
        <v>1.8068591999999946E-2</v>
      </c>
      <c r="BI121" s="386">
        <v>1.8068592000000057E-2</v>
      </c>
      <c r="BJ121" s="386">
        <v>1.8068591999999987E-2</v>
      </c>
      <c r="BK121" s="386">
        <v>1.8068591999999987E-2</v>
      </c>
      <c r="BL121" s="386">
        <v>1.8068592000000085E-2</v>
      </c>
      <c r="BM121" s="386">
        <v>1.8068591999999953E-2</v>
      </c>
      <c r="BN121" s="386">
        <v>1.8068592000000015E-2</v>
      </c>
      <c r="BO121" s="386">
        <v>1.8068591999999987E-2</v>
      </c>
      <c r="BP121" s="386">
        <v>1.9927983999999961E-2</v>
      </c>
      <c r="BQ121" s="386">
        <v>1.9927983999999899E-2</v>
      </c>
      <c r="BR121" s="386">
        <v>1.9927983999999885E-2</v>
      </c>
      <c r="BS121" s="386">
        <v>1.9927983999999864E-2</v>
      </c>
      <c r="BT121" s="386">
        <v>1.8068591999999946E-2</v>
      </c>
      <c r="BU121" s="386">
        <v>1.8068592000000057E-2</v>
      </c>
      <c r="BV121" s="386">
        <v>1.8068591999999987E-2</v>
      </c>
      <c r="BW121" s="386">
        <v>1.8068591999999987E-2</v>
      </c>
      <c r="BX121" s="386">
        <v>1.8068592000000085E-2</v>
      </c>
      <c r="BY121" s="386">
        <v>1.8068591999999953E-2</v>
      </c>
      <c r="BZ121" s="386">
        <v>1.8068592000000015E-2</v>
      </c>
      <c r="CA121" s="386">
        <v>1.8068591999999987E-2</v>
      </c>
      <c r="CB121" s="386">
        <v>1.9927983999999961E-2</v>
      </c>
      <c r="CC121" s="386">
        <v>1.9927983999999899E-2</v>
      </c>
      <c r="CD121" s="386">
        <v>1.9927983999999885E-2</v>
      </c>
      <c r="CE121" s="386">
        <v>1.9927983999999864E-2</v>
      </c>
      <c r="CF121" s="386">
        <v>1.8068591999999946E-2</v>
      </c>
      <c r="CG121" s="386">
        <v>1.8068592000000057E-2</v>
      </c>
      <c r="CH121" s="386">
        <v>1.8068591999999987E-2</v>
      </c>
    </row>
    <row r="122" spans="1:86" ht="15" hidden="1" thickBot="1" x14ac:dyDescent="0.35">
      <c r="A122" s="562"/>
      <c r="B122" s="310" t="s">
        <v>68</v>
      </c>
      <c r="C122" s="121">
        <v>1.2194E-2</v>
      </c>
      <c r="D122" s="121">
        <v>1.2194E-2</v>
      </c>
      <c r="E122" s="121">
        <v>1.2195000000000001E-2</v>
      </c>
      <c r="F122" s="386">
        <v>1.8068592000000015E-2</v>
      </c>
      <c r="G122" s="386">
        <v>1.8068591999999987E-2</v>
      </c>
      <c r="H122" s="386">
        <v>1.9927983999999961E-2</v>
      </c>
      <c r="I122" s="386">
        <v>1.9927983999999899E-2</v>
      </c>
      <c r="J122" s="386">
        <v>1.9927983999999885E-2</v>
      </c>
      <c r="K122" s="386">
        <v>1.9927983999999864E-2</v>
      </c>
      <c r="L122" s="386">
        <v>1.8068591999999946E-2</v>
      </c>
      <c r="M122" s="386">
        <v>1.8068592000000057E-2</v>
      </c>
      <c r="N122" s="386">
        <v>1.8068591999999987E-2</v>
      </c>
      <c r="O122" s="386">
        <v>1.8068591999999987E-2</v>
      </c>
      <c r="P122" s="386">
        <v>1.8068592000000085E-2</v>
      </c>
      <c r="Q122" s="386">
        <v>1.8068591999999953E-2</v>
      </c>
      <c r="R122" s="386">
        <v>1.8068592000000015E-2</v>
      </c>
      <c r="S122" s="386">
        <v>1.8068591999999987E-2</v>
      </c>
      <c r="T122" s="386">
        <v>1.9927983999999961E-2</v>
      </c>
      <c r="U122" s="386">
        <v>1.9927983999999899E-2</v>
      </c>
      <c r="V122" s="386">
        <v>1.9927983999999885E-2</v>
      </c>
      <c r="W122" s="386">
        <v>1.9927983999999864E-2</v>
      </c>
      <c r="X122" s="386">
        <v>1.8068591999999946E-2</v>
      </c>
      <c r="Y122" s="386">
        <v>1.8068592000000057E-2</v>
      </c>
      <c r="Z122" s="386">
        <v>1.8068591999999987E-2</v>
      </c>
      <c r="AA122" s="386">
        <v>1.8068591999999987E-2</v>
      </c>
      <c r="AB122" s="386">
        <v>1.8068592000000085E-2</v>
      </c>
      <c r="AC122" s="386">
        <v>1.8068591999999953E-2</v>
      </c>
      <c r="AD122" s="386">
        <v>1.8068592000000015E-2</v>
      </c>
      <c r="AE122" s="386">
        <v>1.8068591999999987E-2</v>
      </c>
      <c r="AF122" s="386">
        <v>1.9927983999999961E-2</v>
      </c>
      <c r="AG122" s="386">
        <v>1.9927983999999899E-2</v>
      </c>
      <c r="AH122" s="386">
        <v>1.9927983999999885E-2</v>
      </c>
      <c r="AI122" s="386">
        <v>1.9927983999999864E-2</v>
      </c>
      <c r="AJ122" s="386">
        <v>1.8068591999999946E-2</v>
      </c>
      <c r="AK122" s="386">
        <v>1.8068592000000057E-2</v>
      </c>
      <c r="AL122" s="386">
        <v>1.8068591999999987E-2</v>
      </c>
      <c r="AM122" s="386">
        <v>1.8068591999999987E-2</v>
      </c>
      <c r="AN122" s="386">
        <v>1.8068592000000085E-2</v>
      </c>
      <c r="AO122" s="386">
        <v>1.8068591999999953E-2</v>
      </c>
      <c r="AP122" s="386">
        <v>1.8068592000000015E-2</v>
      </c>
      <c r="AQ122" s="386">
        <v>1.8068591999999987E-2</v>
      </c>
      <c r="AR122" s="386">
        <v>1.9927983999999961E-2</v>
      </c>
      <c r="AS122" s="386">
        <v>1.9927983999999899E-2</v>
      </c>
      <c r="AT122" s="386">
        <v>1.9927983999999885E-2</v>
      </c>
      <c r="AU122" s="386">
        <v>1.9927983999999864E-2</v>
      </c>
      <c r="AV122" s="386">
        <v>1.8068591999999946E-2</v>
      </c>
      <c r="AW122" s="386">
        <v>1.8068592000000057E-2</v>
      </c>
      <c r="AX122" s="386">
        <v>1.8068591999999987E-2</v>
      </c>
      <c r="AY122" s="386">
        <v>1.8068591999999987E-2</v>
      </c>
      <c r="AZ122" s="386">
        <v>1.8068592000000085E-2</v>
      </c>
      <c r="BA122" s="386">
        <v>1.8068591999999953E-2</v>
      </c>
      <c r="BB122" s="386">
        <v>1.8068592000000015E-2</v>
      </c>
      <c r="BC122" s="386">
        <v>1.8068591999999987E-2</v>
      </c>
      <c r="BD122" s="386">
        <v>1.9927983999999961E-2</v>
      </c>
      <c r="BE122" s="386">
        <v>1.9927983999999899E-2</v>
      </c>
      <c r="BF122" s="386">
        <v>1.9927983999999885E-2</v>
      </c>
      <c r="BG122" s="386">
        <v>1.9927983999999864E-2</v>
      </c>
      <c r="BH122" s="386">
        <v>1.8068591999999946E-2</v>
      </c>
      <c r="BI122" s="386">
        <v>1.8068592000000057E-2</v>
      </c>
      <c r="BJ122" s="386">
        <v>1.8068591999999987E-2</v>
      </c>
      <c r="BK122" s="386">
        <v>1.8068591999999987E-2</v>
      </c>
      <c r="BL122" s="386">
        <v>1.8068592000000085E-2</v>
      </c>
      <c r="BM122" s="386">
        <v>1.8068591999999953E-2</v>
      </c>
      <c r="BN122" s="386">
        <v>1.8068592000000015E-2</v>
      </c>
      <c r="BO122" s="386">
        <v>1.8068591999999987E-2</v>
      </c>
      <c r="BP122" s="386">
        <v>1.9927983999999961E-2</v>
      </c>
      <c r="BQ122" s="386">
        <v>1.9927983999999899E-2</v>
      </c>
      <c r="BR122" s="386">
        <v>1.9927983999999885E-2</v>
      </c>
      <c r="BS122" s="386">
        <v>1.9927983999999864E-2</v>
      </c>
      <c r="BT122" s="386">
        <v>1.8068591999999946E-2</v>
      </c>
      <c r="BU122" s="386">
        <v>1.8068592000000057E-2</v>
      </c>
      <c r="BV122" s="386">
        <v>1.8068591999999987E-2</v>
      </c>
      <c r="BW122" s="386">
        <v>1.8068591999999987E-2</v>
      </c>
      <c r="BX122" s="386">
        <v>1.8068592000000085E-2</v>
      </c>
      <c r="BY122" s="386">
        <v>1.8068591999999953E-2</v>
      </c>
      <c r="BZ122" s="386">
        <v>1.8068592000000015E-2</v>
      </c>
      <c r="CA122" s="386">
        <v>1.8068591999999987E-2</v>
      </c>
      <c r="CB122" s="386">
        <v>1.9927983999999961E-2</v>
      </c>
      <c r="CC122" s="386">
        <v>1.9927983999999899E-2</v>
      </c>
      <c r="CD122" s="386">
        <v>1.9927983999999885E-2</v>
      </c>
      <c r="CE122" s="386">
        <v>1.9927983999999864E-2</v>
      </c>
      <c r="CF122" s="386">
        <v>1.8068591999999946E-2</v>
      </c>
      <c r="CG122" s="386">
        <v>1.8068592000000057E-2</v>
      </c>
      <c r="CH122" s="386">
        <v>1.8068591999999987E-2</v>
      </c>
    </row>
    <row r="123" spans="1:86" hidden="1" x14ac:dyDescent="0.3">
      <c r="A123" s="122"/>
      <c r="B123" s="122"/>
      <c r="C123" s="123"/>
      <c r="D123" s="123"/>
      <c r="E123" s="123"/>
      <c r="F123" s="123"/>
      <c r="G123" s="123"/>
      <c r="H123" s="123"/>
      <c r="I123" s="123"/>
      <c r="J123" s="123"/>
      <c r="K123" s="123"/>
      <c r="L123" s="123"/>
      <c r="M123" s="123"/>
      <c r="N123" s="123"/>
    </row>
    <row r="124" spans="1:86" ht="15" hidden="1" thickBot="1" x14ac:dyDescent="0.35"/>
    <row r="125" spans="1:86" ht="15" hidden="1" thickBot="1" x14ac:dyDescent="0.35">
      <c r="C125" s="611" t="s">
        <v>158</v>
      </c>
      <c r="D125" s="608"/>
      <c r="E125" s="608"/>
      <c r="F125" s="608"/>
      <c r="G125" s="608"/>
      <c r="H125" s="608"/>
      <c r="I125" s="608"/>
      <c r="J125" s="608"/>
      <c r="K125" s="608"/>
      <c r="L125" s="608"/>
      <c r="M125" s="608"/>
      <c r="N125" s="609"/>
      <c r="O125" s="556" t="s">
        <v>158</v>
      </c>
      <c r="P125" s="557"/>
      <c r="Q125" s="557"/>
      <c r="R125" s="557"/>
      <c r="S125" s="557"/>
      <c r="T125" s="557"/>
      <c r="U125" s="557"/>
      <c r="V125" s="557"/>
      <c r="W125" s="557"/>
      <c r="X125" s="557"/>
      <c r="Y125" s="557"/>
      <c r="Z125" s="558"/>
      <c r="AA125" s="556" t="s">
        <v>158</v>
      </c>
      <c r="AB125" s="557"/>
      <c r="AC125" s="557"/>
      <c r="AD125" s="557"/>
      <c r="AE125" s="557"/>
      <c r="AF125" s="557"/>
      <c r="AG125" s="557"/>
      <c r="AH125" s="557"/>
      <c r="AI125" s="557"/>
      <c r="AJ125" s="557"/>
      <c r="AK125" s="557"/>
      <c r="AL125" s="558"/>
      <c r="AM125" s="556" t="s">
        <v>158</v>
      </c>
      <c r="AN125" s="557"/>
      <c r="AO125" s="557"/>
      <c r="AP125" s="557"/>
      <c r="AQ125" s="557"/>
      <c r="AR125" s="557"/>
      <c r="AS125" s="557"/>
      <c r="AT125" s="557"/>
      <c r="AU125" s="557"/>
      <c r="AV125" s="557"/>
      <c r="AW125" s="557"/>
      <c r="AX125" s="558"/>
      <c r="AY125" s="556" t="s">
        <v>158</v>
      </c>
      <c r="AZ125" s="557"/>
      <c r="BA125" s="557"/>
      <c r="BB125" s="557"/>
      <c r="BC125" s="557"/>
      <c r="BD125" s="557"/>
      <c r="BE125" s="557"/>
      <c r="BF125" s="557"/>
      <c r="BG125" s="557"/>
      <c r="BH125" s="557"/>
      <c r="BI125" s="557"/>
      <c r="BJ125" s="558"/>
      <c r="BK125" s="556" t="s">
        <v>158</v>
      </c>
      <c r="BL125" s="557"/>
      <c r="BM125" s="557"/>
      <c r="BN125" s="557"/>
      <c r="BO125" s="557"/>
      <c r="BP125" s="557"/>
      <c r="BQ125" s="557"/>
      <c r="BR125" s="557"/>
      <c r="BS125" s="557"/>
      <c r="BT125" s="557"/>
      <c r="BU125" s="557"/>
      <c r="BV125" s="558"/>
      <c r="BW125" s="556" t="s">
        <v>158</v>
      </c>
      <c r="BX125" s="557"/>
      <c r="BY125" s="557"/>
      <c r="BZ125" s="557"/>
      <c r="CA125" s="557"/>
      <c r="CB125" s="557"/>
      <c r="CC125" s="557"/>
      <c r="CD125" s="557"/>
      <c r="CE125" s="557"/>
      <c r="CF125" s="557"/>
      <c r="CG125" s="557"/>
      <c r="CH125" s="558"/>
    </row>
    <row r="126" spans="1:86" hidden="1" x14ac:dyDescent="0.3">
      <c r="A126" s="560" t="s">
        <v>159</v>
      </c>
      <c r="B126" s="343" t="s">
        <v>178</v>
      </c>
      <c r="C126" s="334">
        <f>C4</f>
        <v>43831</v>
      </c>
      <c r="D126" s="334">
        <f t="shared" ref="D126:BO126" si="140">D4</f>
        <v>43862</v>
      </c>
      <c r="E126" s="334">
        <f t="shared" si="140"/>
        <v>43891</v>
      </c>
      <c r="F126" s="334">
        <f t="shared" si="140"/>
        <v>43922</v>
      </c>
      <c r="G126" s="334">
        <f t="shared" si="140"/>
        <v>43952</v>
      </c>
      <c r="H126" s="334">
        <f t="shared" si="140"/>
        <v>43983</v>
      </c>
      <c r="I126" s="334">
        <f t="shared" si="140"/>
        <v>44013</v>
      </c>
      <c r="J126" s="334">
        <f t="shared" si="140"/>
        <v>44044</v>
      </c>
      <c r="K126" s="334">
        <f t="shared" si="140"/>
        <v>44075</v>
      </c>
      <c r="L126" s="334">
        <f t="shared" si="140"/>
        <v>44105</v>
      </c>
      <c r="M126" s="334">
        <f t="shared" si="140"/>
        <v>44136</v>
      </c>
      <c r="N126" s="334">
        <f t="shared" si="140"/>
        <v>44166</v>
      </c>
      <c r="O126" s="334">
        <f t="shared" si="140"/>
        <v>44197</v>
      </c>
      <c r="P126" s="334">
        <f t="shared" si="140"/>
        <v>44228</v>
      </c>
      <c r="Q126" s="334">
        <f t="shared" si="140"/>
        <v>44256</v>
      </c>
      <c r="R126" s="334">
        <f t="shared" si="140"/>
        <v>44287</v>
      </c>
      <c r="S126" s="334">
        <f t="shared" si="140"/>
        <v>44317</v>
      </c>
      <c r="T126" s="334">
        <f t="shared" si="140"/>
        <v>44348</v>
      </c>
      <c r="U126" s="334">
        <f t="shared" si="140"/>
        <v>44378</v>
      </c>
      <c r="V126" s="334">
        <f t="shared" si="140"/>
        <v>44409</v>
      </c>
      <c r="W126" s="334">
        <f t="shared" si="140"/>
        <v>44440</v>
      </c>
      <c r="X126" s="334">
        <f t="shared" si="140"/>
        <v>44470</v>
      </c>
      <c r="Y126" s="334">
        <f t="shared" si="140"/>
        <v>44501</v>
      </c>
      <c r="Z126" s="334">
        <f t="shared" si="140"/>
        <v>44531</v>
      </c>
      <c r="AA126" s="334">
        <f t="shared" si="140"/>
        <v>44562</v>
      </c>
      <c r="AB126" s="334">
        <f t="shared" si="140"/>
        <v>44593</v>
      </c>
      <c r="AC126" s="334">
        <f t="shared" si="140"/>
        <v>44621</v>
      </c>
      <c r="AD126" s="334">
        <f t="shared" si="140"/>
        <v>44652</v>
      </c>
      <c r="AE126" s="334">
        <f t="shared" si="140"/>
        <v>44682</v>
      </c>
      <c r="AF126" s="334">
        <f t="shared" si="140"/>
        <v>44713</v>
      </c>
      <c r="AG126" s="334">
        <f t="shared" si="140"/>
        <v>44743</v>
      </c>
      <c r="AH126" s="334">
        <f t="shared" si="140"/>
        <v>44774</v>
      </c>
      <c r="AI126" s="334">
        <f t="shared" si="140"/>
        <v>44805</v>
      </c>
      <c r="AJ126" s="334">
        <f t="shared" si="140"/>
        <v>44835</v>
      </c>
      <c r="AK126" s="334">
        <f t="shared" si="140"/>
        <v>44866</v>
      </c>
      <c r="AL126" s="334">
        <f t="shared" si="140"/>
        <v>44896</v>
      </c>
      <c r="AM126" s="334">
        <f t="shared" si="140"/>
        <v>44927</v>
      </c>
      <c r="AN126" s="334">
        <f t="shared" si="140"/>
        <v>44958</v>
      </c>
      <c r="AO126" s="334">
        <f t="shared" si="140"/>
        <v>44986</v>
      </c>
      <c r="AP126" s="334">
        <f t="shared" si="140"/>
        <v>45017</v>
      </c>
      <c r="AQ126" s="334">
        <f t="shared" si="140"/>
        <v>45047</v>
      </c>
      <c r="AR126" s="334">
        <f t="shared" si="140"/>
        <v>45078</v>
      </c>
      <c r="AS126" s="334">
        <f t="shared" si="140"/>
        <v>45108</v>
      </c>
      <c r="AT126" s="334">
        <f t="shared" si="140"/>
        <v>45139</v>
      </c>
      <c r="AU126" s="334">
        <f t="shared" si="140"/>
        <v>45170</v>
      </c>
      <c r="AV126" s="334">
        <f t="shared" si="140"/>
        <v>45200</v>
      </c>
      <c r="AW126" s="334">
        <f t="shared" si="140"/>
        <v>45231</v>
      </c>
      <c r="AX126" s="334">
        <f t="shared" si="140"/>
        <v>45261</v>
      </c>
      <c r="AY126" s="334">
        <f t="shared" si="140"/>
        <v>45292</v>
      </c>
      <c r="AZ126" s="334">
        <f t="shared" si="140"/>
        <v>45323</v>
      </c>
      <c r="BA126" s="334">
        <f t="shared" si="140"/>
        <v>45352</v>
      </c>
      <c r="BB126" s="334">
        <f t="shared" si="140"/>
        <v>45383</v>
      </c>
      <c r="BC126" s="334">
        <f t="shared" si="140"/>
        <v>45413</v>
      </c>
      <c r="BD126" s="334">
        <f t="shared" si="140"/>
        <v>45444</v>
      </c>
      <c r="BE126" s="334">
        <f t="shared" si="140"/>
        <v>45474</v>
      </c>
      <c r="BF126" s="334">
        <f t="shared" si="140"/>
        <v>45505</v>
      </c>
      <c r="BG126" s="334">
        <f t="shared" si="140"/>
        <v>45536</v>
      </c>
      <c r="BH126" s="334">
        <f t="shared" si="140"/>
        <v>45566</v>
      </c>
      <c r="BI126" s="334">
        <f t="shared" si="140"/>
        <v>45597</v>
      </c>
      <c r="BJ126" s="334">
        <f t="shared" si="140"/>
        <v>45627</v>
      </c>
      <c r="BK126" s="334">
        <f t="shared" si="140"/>
        <v>45658</v>
      </c>
      <c r="BL126" s="334">
        <f t="shared" si="140"/>
        <v>45689</v>
      </c>
      <c r="BM126" s="334">
        <f t="shared" si="140"/>
        <v>45717</v>
      </c>
      <c r="BN126" s="334">
        <f t="shared" si="140"/>
        <v>45748</v>
      </c>
      <c r="BO126" s="334">
        <f t="shared" si="140"/>
        <v>45778</v>
      </c>
      <c r="BP126" s="334">
        <f t="shared" ref="BP126:CH126" si="141">BP4</f>
        <v>45809</v>
      </c>
      <c r="BQ126" s="334">
        <f t="shared" si="141"/>
        <v>45839</v>
      </c>
      <c r="BR126" s="334">
        <f t="shared" si="141"/>
        <v>45870</v>
      </c>
      <c r="BS126" s="334">
        <f t="shared" si="141"/>
        <v>45901</v>
      </c>
      <c r="BT126" s="334">
        <f t="shared" si="141"/>
        <v>45931</v>
      </c>
      <c r="BU126" s="334">
        <f t="shared" si="141"/>
        <v>45962</v>
      </c>
      <c r="BV126" s="334">
        <f t="shared" si="141"/>
        <v>45992</v>
      </c>
      <c r="BW126" s="334">
        <f t="shared" si="141"/>
        <v>46023</v>
      </c>
      <c r="BX126" s="334">
        <f t="shared" si="141"/>
        <v>46054</v>
      </c>
      <c r="BY126" s="334">
        <f t="shared" si="141"/>
        <v>46082</v>
      </c>
      <c r="BZ126" s="334">
        <f t="shared" si="141"/>
        <v>46113</v>
      </c>
      <c r="CA126" s="334">
        <f t="shared" si="141"/>
        <v>46143</v>
      </c>
      <c r="CB126" s="334">
        <f t="shared" si="141"/>
        <v>46174</v>
      </c>
      <c r="CC126" s="334">
        <f t="shared" si="141"/>
        <v>46204</v>
      </c>
      <c r="CD126" s="334">
        <f t="shared" si="141"/>
        <v>46235</v>
      </c>
      <c r="CE126" s="334">
        <f t="shared" si="141"/>
        <v>46266</v>
      </c>
      <c r="CF126" s="334">
        <f t="shared" si="141"/>
        <v>46296</v>
      </c>
      <c r="CG126" s="334">
        <f t="shared" si="141"/>
        <v>46327</v>
      </c>
      <c r="CH126" s="335">
        <f t="shared" si="141"/>
        <v>46357</v>
      </c>
    </row>
    <row r="127" spans="1:86" hidden="1" x14ac:dyDescent="0.3">
      <c r="A127" s="561"/>
      <c r="B127" s="308" t="s">
        <v>141</v>
      </c>
      <c r="C127" s="125">
        <v>1.0126E-2</v>
      </c>
      <c r="D127" s="125">
        <v>1.0828000000000001E-2</v>
      </c>
      <c r="E127" s="125">
        <v>1.0834E-2</v>
      </c>
      <c r="F127" s="390">
        <v>9.3300694720660927E-3</v>
      </c>
      <c r="G127" s="390">
        <v>1.3190972391467491E-2</v>
      </c>
      <c r="H127" s="390">
        <v>3.3396509974146636E-2</v>
      </c>
      <c r="I127" s="390">
        <v>3.0311628255511709E-2</v>
      </c>
      <c r="J127" s="390">
        <v>3.0025700532701628E-2</v>
      </c>
      <c r="K127" s="390">
        <v>3.0999168728459075E-2</v>
      </c>
      <c r="L127" s="390">
        <v>1.4333326703126323E-2</v>
      </c>
      <c r="M127" s="390">
        <v>1.2574297781386794E-2</v>
      </c>
      <c r="N127" s="390">
        <v>1.0783770658233277E-2</v>
      </c>
      <c r="O127" s="390">
        <v>8.6905396105985688E-3</v>
      </c>
      <c r="P127" s="390">
        <v>9.1843635285924711E-3</v>
      </c>
      <c r="Q127" s="390">
        <v>9.3172995483337146E-3</v>
      </c>
      <c r="R127" s="390">
        <v>9.3300694720660927E-3</v>
      </c>
      <c r="S127" s="390">
        <v>1.3190972391467491E-2</v>
      </c>
      <c r="T127" s="390">
        <v>3.3396509974146636E-2</v>
      </c>
      <c r="U127" s="390">
        <v>3.0311628255511709E-2</v>
      </c>
      <c r="V127" s="390">
        <v>3.0025700532701628E-2</v>
      </c>
      <c r="W127" s="390">
        <v>3.0999168728459075E-2</v>
      </c>
      <c r="X127" s="390">
        <v>1.4333326703126323E-2</v>
      </c>
      <c r="Y127" s="390">
        <v>1.2574297781386794E-2</v>
      </c>
      <c r="Z127" s="390">
        <v>1.0783770658233277E-2</v>
      </c>
      <c r="AA127" s="390">
        <v>8.6905396105985688E-3</v>
      </c>
      <c r="AB127" s="390">
        <v>9.1843635285924711E-3</v>
      </c>
      <c r="AC127" s="390">
        <v>9.3172995483337146E-3</v>
      </c>
      <c r="AD127" s="390">
        <v>9.3300694720660927E-3</v>
      </c>
      <c r="AE127" s="390">
        <v>1.3190972391467491E-2</v>
      </c>
      <c r="AF127" s="390">
        <v>3.3396509974146636E-2</v>
      </c>
      <c r="AG127" s="390">
        <v>3.0311628255511709E-2</v>
      </c>
      <c r="AH127" s="390">
        <v>3.0025700532701628E-2</v>
      </c>
      <c r="AI127" s="390">
        <v>3.0999168728459075E-2</v>
      </c>
      <c r="AJ127" s="390">
        <v>1.4333326703126323E-2</v>
      </c>
      <c r="AK127" s="390">
        <v>1.2574297781386794E-2</v>
      </c>
      <c r="AL127" s="390">
        <v>1.0783770658233277E-2</v>
      </c>
      <c r="AM127" s="390">
        <v>8.6905396105985688E-3</v>
      </c>
      <c r="AN127" s="390">
        <v>9.1843635285924711E-3</v>
      </c>
      <c r="AO127" s="390">
        <v>9.3172995483337146E-3</v>
      </c>
      <c r="AP127" s="390">
        <v>9.3300694720660927E-3</v>
      </c>
      <c r="AQ127" s="390">
        <v>1.3190972391467491E-2</v>
      </c>
      <c r="AR127" s="390">
        <v>3.3396509974146636E-2</v>
      </c>
      <c r="AS127" s="390">
        <v>3.0311628255511709E-2</v>
      </c>
      <c r="AT127" s="390">
        <v>3.0025700532701628E-2</v>
      </c>
      <c r="AU127" s="390">
        <v>3.0999168728459075E-2</v>
      </c>
      <c r="AV127" s="390">
        <v>1.4333326703126323E-2</v>
      </c>
      <c r="AW127" s="390">
        <v>1.2574297781386794E-2</v>
      </c>
      <c r="AX127" s="390">
        <v>1.0783770658233277E-2</v>
      </c>
      <c r="AY127" s="390">
        <v>8.6905396105985688E-3</v>
      </c>
      <c r="AZ127" s="390">
        <v>9.1843635285924711E-3</v>
      </c>
      <c r="BA127" s="390">
        <v>9.3172995483337146E-3</v>
      </c>
      <c r="BB127" s="390">
        <v>9.3300694720660927E-3</v>
      </c>
      <c r="BC127" s="390">
        <v>1.3190972391467491E-2</v>
      </c>
      <c r="BD127" s="390">
        <v>3.3396509974146636E-2</v>
      </c>
      <c r="BE127" s="390">
        <v>3.0311628255511709E-2</v>
      </c>
      <c r="BF127" s="390">
        <v>3.0025700532701628E-2</v>
      </c>
      <c r="BG127" s="390">
        <v>3.0999168728459075E-2</v>
      </c>
      <c r="BH127" s="390">
        <v>1.4333326703126323E-2</v>
      </c>
      <c r="BI127" s="390">
        <v>1.2574297781386794E-2</v>
      </c>
      <c r="BJ127" s="390">
        <v>1.0783770658233277E-2</v>
      </c>
      <c r="BK127" s="390">
        <v>8.6905396105985688E-3</v>
      </c>
      <c r="BL127" s="390">
        <v>9.1843635285924711E-3</v>
      </c>
      <c r="BM127" s="390">
        <v>9.3172995483337146E-3</v>
      </c>
      <c r="BN127" s="390">
        <v>9.3300694720660927E-3</v>
      </c>
      <c r="BO127" s="390">
        <v>1.3190972391467491E-2</v>
      </c>
      <c r="BP127" s="390">
        <v>3.3396509974146636E-2</v>
      </c>
      <c r="BQ127" s="390">
        <v>3.0311628255511709E-2</v>
      </c>
      <c r="BR127" s="390">
        <v>3.0025700532701628E-2</v>
      </c>
      <c r="BS127" s="390">
        <v>3.0999168728459075E-2</v>
      </c>
      <c r="BT127" s="390">
        <v>1.4333326703126323E-2</v>
      </c>
      <c r="BU127" s="390">
        <v>1.2574297781386794E-2</v>
      </c>
      <c r="BV127" s="390">
        <v>1.0783770658233277E-2</v>
      </c>
      <c r="BW127" s="390">
        <v>8.6905396105985688E-3</v>
      </c>
      <c r="BX127" s="390">
        <v>9.1843635285924711E-3</v>
      </c>
      <c r="BY127" s="390">
        <v>9.3172995483337146E-3</v>
      </c>
      <c r="BZ127" s="390">
        <v>9.3300694720660927E-3</v>
      </c>
      <c r="CA127" s="390">
        <v>1.3190972391467491E-2</v>
      </c>
      <c r="CB127" s="390">
        <v>3.3396509974146636E-2</v>
      </c>
      <c r="CC127" s="390">
        <v>3.0311628255511709E-2</v>
      </c>
      <c r="CD127" s="390">
        <v>3.0025700532701628E-2</v>
      </c>
      <c r="CE127" s="390">
        <v>3.0999168728459075E-2</v>
      </c>
      <c r="CF127" s="390">
        <v>1.4333326703126323E-2</v>
      </c>
      <c r="CG127" s="390">
        <v>1.2574297781386794E-2</v>
      </c>
      <c r="CH127" s="390">
        <v>1.0783770658233277E-2</v>
      </c>
    </row>
    <row r="128" spans="1:86" hidden="1" x14ac:dyDescent="0.3">
      <c r="A128" s="561"/>
      <c r="B128" s="308" t="s">
        <v>59</v>
      </c>
      <c r="C128" s="125">
        <v>1.5914000000000001E-2</v>
      </c>
      <c r="D128" s="125">
        <v>1.6499E-2</v>
      </c>
      <c r="E128" s="125">
        <v>1.3811E-2</v>
      </c>
      <c r="F128" s="390">
        <v>9.7664417356625004E-3</v>
      </c>
      <c r="G128" s="390">
        <v>2.1051463283982559E-2</v>
      </c>
      <c r="H128" s="390">
        <v>5.6205642178387479E-2</v>
      </c>
      <c r="I128" s="390">
        <v>3.8871954473552781E-2</v>
      </c>
      <c r="J128" s="390">
        <v>4.5357306184860703E-2</v>
      </c>
      <c r="K128" s="390">
        <v>5.3567977999279676E-2</v>
      </c>
      <c r="L128" s="390">
        <v>1.3398140041059062E-2</v>
      </c>
      <c r="M128" s="390">
        <v>1.9843361120502567E-2</v>
      </c>
      <c r="N128" s="390">
        <v>9.7585757189299401E-3</v>
      </c>
      <c r="O128" s="390">
        <v>1.3661557336104716E-2</v>
      </c>
      <c r="P128" s="390">
        <v>1.3995891437648279E-2</v>
      </c>
      <c r="Q128" s="390">
        <v>1.1937688399857259E-2</v>
      </c>
      <c r="R128" s="390">
        <v>9.7664417356625004E-3</v>
      </c>
      <c r="S128" s="390">
        <v>2.1051463283982559E-2</v>
      </c>
      <c r="T128" s="390">
        <v>5.6205642178387479E-2</v>
      </c>
      <c r="U128" s="390">
        <v>3.8871954473552781E-2</v>
      </c>
      <c r="V128" s="390">
        <v>4.5357306184860703E-2</v>
      </c>
      <c r="W128" s="390">
        <v>5.3567977999279676E-2</v>
      </c>
      <c r="X128" s="390">
        <v>1.3398140041059062E-2</v>
      </c>
      <c r="Y128" s="390">
        <v>1.9843361120502567E-2</v>
      </c>
      <c r="Z128" s="390">
        <v>9.7585757189299401E-3</v>
      </c>
      <c r="AA128" s="390">
        <v>1.3661557336104716E-2</v>
      </c>
      <c r="AB128" s="390">
        <v>1.3995891437648279E-2</v>
      </c>
      <c r="AC128" s="390">
        <v>1.1937688399857259E-2</v>
      </c>
      <c r="AD128" s="390">
        <v>9.7664417356625004E-3</v>
      </c>
      <c r="AE128" s="390">
        <v>2.1051463283982559E-2</v>
      </c>
      <c r="AF128" s="390">
        <v>5.6205642178387479E-2</v>
      </c>
      <c r="AG128" s="390">
        <v>3.8871954473552781E-2</v>
      </c>
      <c r="AH128" s="390">
        <v>4.5357306184860703E-2</v>
      </c>
      <c r="AI128" s="390">
        <v>5.3567977999279676E-2</v>
      </c>
      <c r="AJ128" s="390">
        <v>1.3398140041059062E-2</v>
      </c>
      <c r="AK128" s="390">
        <v>1.9843361120502567E-2</v>
      </c>
      <c r="AL128" s="390">
        <v>9.7585757189299401E-3</v>
      </c>
      <c r="AM128" s="390">
        <v>1.3661557336104716E-2</v>
      </c>
      <c r="AN128" s="390">
        <v>1.3995891437648279E-2</v>
      </c>
      <c r="AO128" s="390">
        <v>1.1937688399857259E-2</v>
      </c>
      <c r="AP128" s="390">
        <v>9.7664417356625004E-3</v>
      </c>
      <c r="AQ128" s="390">
        <v>2.1051463283982559E-2</v>
      </c>
      <c r="AR128" s="390">
        <v>5.6205642178387479E-2</v>
      </c>
      <c r="AS128" s="390">
        <v>3.8871954473552781E-2</v>
      </c>
      <c r="AT128" s="390">
        <v>4.5357306184860703E-2</v>
      </c>
      <c r="AU128" s="390">
        <v>5.3567977999279676E-2</v>
      </c>
      <c r="AV128" s="390">
        <v>1.3398140041059062E-2</v>
      </c>
      <c r="AW128" s="390">
        <v>1.9843361120502567E-2</v>
      </c>
      <c r="AX128" s="390">
        <v>9.7585757189299401E-3</v>
      </c>
      <c r="AY128" s="390">
        <v>1.3661557336104716E-2</v>
      </c>
      <c r="AZ128" s="390">
        <v>1.3995891437648279E-2</v>
      </c>
      <c r="BA128" s="390">
        <v>1.1937688399857259E-2</v>
      </c>
      <c r="BB128" s="390">
        <v>9.7664417356625004E-3</v>
      </c>
      <c r="BC128" s="390">
        <v>2.1051463283982559E-2</v>
      </c>
      <c r="BD128" s="390">
        <v>5.6205642178387479E-2</v>
      </c>
      <c r="BE128" s="390">
        <v>3.8871954473552781E-2</v>
      </c>
      <c r="BF128" s="390">
        <v>4.5357306184860703E-2</v>
      </c>
      <c r="BG128" s="390">
        <v>5.3567977999279676E-2</v>
      </c>
      <c r="BH128" s="390">
        <v>1.3398140041059062E-2</v>
      </c>
      <c r="BI128" s="390">
        <v>1.9843361120502567E-2</v>
      </c>
      <c r="BJ128" s="390">
        <v>9.7585757189299401E-3</v>
      </c>
      <c r="BK128" s="390">
        <v>1.3661557336104716E-2</v>
      </c>
      <c r="BL128" s="390">
        <v>1.3995891437648279E-2</v>
      </c>
      <c r="BM128" s="390">
        <v>1.1937688399857259E-2</v>
      </c>
      <c r="BN128" s="390">
        <v>9.7664417356625004E-3</v>
      </c>
      <c r="BO128" s="390">
        <v>2.1051463283982559E-2</v>
      </c>
      <c r="BP128" s="390">
        <v>5.6205642178387479E-2</v>
      </c>
      <c r="BQ128" s="390">
        <v>3.8871954473552781E-2</v>
      </c>
      <c r="BR128" s="390">
        <v>4.5357306184860703E-2</v>
      </c>
      <c r="BS128" s="390">
        <v>5.3567977999279676E-2</v>
      </c>
      <c r="BT128" s="390">
        <v>1.3398140041059062E-2</v>
      </c>
      <c r="BU128" s="390">
        <v>1.9843361120502567E-2</v>
      </c>
      <c r="BV128" s="390">
        <v>9.7585757189299401E-3</v>
      </c>
      <c r="BW128" s="390">
        <v>1.3661557336104716E-2</v>
      </c>
      <c r="BX128" s="390">
        <v>1.3995891437648279E-2</v>
      </c>
      <c r="BY128" s="390">
        <v>1.1937688399857259E-2</v>
      </c>
      <c r="BZ128" s="390">
        <v>9.7664417356625004E-3</v>
      </c>
      <c r="CA128" s="390">
        <v>2.1051463283982559E-2</v>
      </c>
      <c r="CB128" s="390">
        <v>5.6205642178387479E-2</v>
      </c>
      <c r="CC128" s="390">
        <v>3.8871954473552781E-2</v>
      </c>
      <c r="CD128" s="390">
        <v>4.5357306184860703E-2</v>
      </c>
      <c r="CE128" s="390">
        <v>5.3567977999279676E-2</v>
      </c>
      <c r="CF128" s="390">
        <v>1.3398140041059062E-2</v>
      </c>
      <c r="CG128" s="390">
        <v>1.9843361120502567E-2</v>
      </c>
      <c r="CH128" s="390">
        <v>9.7585757189299401E-3</v>
      </c>
    </row>
    <row r="129" spans="1:86" hidden="1" x14ac:dyDescent="0.3">
      <c r="A129" s="561"/>
      <c r="B129" s="308" t="s">
        <v>142</v>
      </c>
      <c r="C129" s="125">
        <v>9.7359999999999999E-3</v>
      </c>
      <c r="D129" s="125">
        <v>1.0451999999999999E-2</v>
      </c>
      <c r="E129" s="125">
        <v>1.3606E-2</v>
      </c>
      <c r="F129" s="390">
        <v>1.2523477953738765E-2</v>
      </c>
      <c r="G129" s="390">
        <v>1.5511017884555292E-2</v>
      </c>
      <c r="H129" s="390">
        <v>4.0279244842641462E-2</v>
      </c>
      <c r="I129" s="390">
        <v>3.0246490222571087E-2</v>
      </c>
      <c r="J129" s="390">
        <v>3.3396789722178383E-2</v>
      </c>
      <c r="K129" s="390">
        <v>3.6603346879997244E-2</v>
      </c>
      <c r="L129" s="390">
        <v>1.7030212077065426E-2</v>
      </c>
      <c r="M129" s="390">
        <v>1.2611403494553954E-2</v>
      </c>
      <c r="N129" s="390">
        <v>1.2708554866204393E-2</v>
      </c>
      <c r="O129" s="390">
        <v>8.3557771746031375E-3</v>
      </c>
      <c r="P129" s="390">
        <v>8.8661221561538248E-3</v>
      </c>
      <c r="Q129" s="390">
        <v>1.1753498870943338E-2</v>
      </c>
      <c r="R129" s="390">
        <v>1.2523477953738765E-2</v>
      </c>
      <c r="S129" s="390">
        <v>1.5511017884555292E-2</v>
      </c>
      <c r="T129" s="390">
        <v>4.0279244842641462E-2</v>
      </c>
      <c r="U129" s="390">
        <v>3.0246490222571087E-2</v>
      </c>
      <c r="V129" s="390">
        <v>3.3396789722178383E-2</v>
      </c>
      <c r="W129" s="390">
        <v>3.6603346879997244E-2</v>
      </c>
      <c r="X129" s="390">
        <v>1.7030212077065426E-2</v>
      </c>
      <c r="Y129" s="390">
        <v>1.2611403494553954E-2</v>
      </c>
      <c r="Z129" s="390">
        <v>1.2708554866204393E-2</v>
      </c>
      <c r="AA129" s="390">
        <v>8.3557771746031375E-3</v>
      </c>
      <c r="AB129" s="390">
        <v>8.8661221561538248E-3</v>
      </c>
      <c r="AC129" s="390">
        <v>1.1753498870943338E-2</v>
      </c>
      <c r="AD129" s="390">
        <v>1.2523477953738765E-2</v>
      </c>
      <c r="AE129" s="390">
        <v>1.5511017884555292E-2</v>
      </c>
      <c r="AF129" s="390">
        <v>4.0279244842641462E-2</v>
      </c>
      <c r="AG129" s="390">
        <v>3.0246490222571087E-2</v>
      </c>
      <c r="AH129" s="390">
        <v>3.3396789722178383E-2</v>
      </c>
      <c r="AI129" s="390">
        <v>3.6603346879997244E-2</v>
      </c>
      <c r="AJ129" s="390">
        <v>1.7030212077065426E-2</v>
      </c>
      <c r="AK129" s="390">
        <v>1.2611403494553954E-2</v>
      </c>
      <c r="AL129" s="390">
        <v>1.2708554866204393E-2</v>
      </c>
      <c r="AM129" s="390">
        <v>8.3557771746031375E-3</v>
      </c>
      <c r="AN129" s="390">
        <v>8.8661221561538248E-3</v>
      </c>
      <c r="AO129" s="390">
        <v>1.1753498870943338E-2</v>
      </c>
      <c r="AP129" s="390">
        <v>1.2523477953738765E-2</v>
      </c>
      <c r="AQ129" s="390">
        <v>1.5511017884555292E-2</v>
      </c>
      <c r="AR129" s="390">
        <v>4.0279244842641462E-2</v>
      </c>
      <c r="AS129" s="390">
        <v>3.0246490222571087E-2</v>
      </c>
      <c r="AT129" s="390">
        <v>3.3396789722178383E-2</v>
      </c>
      <c r="AU129" s="390">
        <v>3.6603346879997244E-2</v>
      </c>
      <c r="AV129" s="390">
        <v>1.7030212077065426E-2</v>
      </c>
      <c r="AW129" s="390">
        <v>1.2611403494553954E-2</v>
      </c>
      <c r="AX129" s="390">
        <v>1.2708554866204393E-2</v>
      </c>
      <c r="AY129" s="390">
        <v>8.3557771746031375E-3</v>
      </c>
      <c r="AZ129" s="390">
        <v>8.8661221561538248E-3</v>
      </c>
      <c r="BA129" s="390">
        <v>1.1753498870943338E-2</v>
      </c>
      <c r="BB129" s="390">
        <v>1.2523477953738765E-2</v>
      </c>
      <c r="BC129" s="390">
        <v>1.5511017884555292E-2</v>
      </c>
      <c r="BD129" s="390">
        <v>4.0279244842641462E-2</v>
      </c>
      <c r="BE129" s="390">
        <v>3.0246490222571087E-2</v>
      </c>
      <c r="BF129" s="390">
        <v>3.3396789722178383E-2</v>
      </c>
      <c r="BG129" s="390">
        <v>3.6603346879997244E-2</v>
      </c>
      <c r="BH129" s="390">
        <v>1.7030212077065426E-2</v>
      </c>
      <c r="BI129" s="390">
        <v>1.2611403494553954E-2</v>
      </c>
      <c r="BJ129" s="390">
        <v>1.2708554866204393E-2</v>
      </c>
      <c r="BK129" s="390">
        <v>8.3557771746031375E-3</v>
      </c>
      <c r="BL129" s="390">
        <v>8.8661221561538248E-3</v>
      </c>
      <c r="BM129" s="390">
        <v>1.1753498870943338E-2</v>
      </c>
      <c r="BN129" s="390">
        <v>1.2523477953738765E-2</v>
      </c>
      <c r="BO129" s="390">
        <v>1.5511017884555292E-2</v>
      </c>
      <c r="BP129" s="390">
        <v>4.0279244842641462E-2</v>
      </c>
      <c r="BQ129" s="390">
        <v>3.0246490222571087E-2</v>
      </c>
      <c r="BR129" s="390">
        <v>3.3396789722178383E-2</v>
      </c>
      <c r="BS129" s="390">
        <v>3.6603346879997244E-2</v>
      </c>
      <c r="BT129" s="390">
        <v>1.7030212077065426E-2</v>
      </c>
      <c r="BU129" s="390">
        <v>1.2611403494553954E-2</v>
      </c>
      <c r="BV129" s="390">
        <v>1.2708554866204393E-2</v>
      </c>
      <c r="BW129" s="390">
        <v>8.3557771746031375E-3</v>
      </c>
      <c r="BX129" s="390">
        <v>8.8661221561538248E-3</v>
      </c>
      <c r="BY129" s="390">
        <v>1.1753498870943338E-2</v>
      </c>
      <c r="BZ129" s="390">
        <v>1.2523477953738765E-2</v>
      </c>
      <c r="CA129" s="390">
        <v>1.5511017884555292E-2</v>
      </c>
      <c r="CB129" s="390">
        <v>4.0279244842641462E-2</v>
      </c>
      <c r="CC129" s="390">
        <v>3.0246490222571087E-2</v>
      </c>
      <c r="CD129" s="390">
        <v>3.3396789722178383E-2</v>
      </c>
      <c r="CE129" s="390">
        <v>3.6603346879997244E-2</v>
      </c>
      <c r="CF129" s="390">
        <v>1.7030212077065426E-2</v>
      </c>
      <c r="CG129" s="390">
        <v>1.2611403494553954E-2</v>
      </c>
      <c r="CH129" s="390">
        <v>1.2708554866204393E-2</v>
      </c>
    </row>
    <row r="130" spans="1:86" hidden="1" x14ac:dyDescent="0.3">
      <c r="A130" s="561"/>
      <c r="B130" s="308" t="s">
        <v>60</v>
      </c>
      <c r="C130" s="125">
        <v>0</v>
      </c>
      <c r="D130" s="125">
        <v>0</v>
      </c>
      <c r="E130" s="125">
        <v>1.2593E-2</v>
      </c>
      <c r="F130" s="390">
        <v>1.0321710579863055E-2</v>
      </c>
      <c r="G130" s="390">
        <v>2.8707370508953747E-2</v>
      </c>
      <c r="H130" s="390">
        <v>5.725490240748439E-2</v>
      </c>
      <c r="I130" s="390">
        <v>3.9256023626103941E-2</v>
      </c>
      <c r="J130" s="390">
        <v>4.5918436764594305E-2</v>
      </c>
      <c r="K130" s="390">
        <v>5.7888264534285201E-2</v>
      </c>
      <c r="L130" s="390">
        <v>1.3219573636351361E-2</v>
      </c>
      <c r="M130" s="390">
        <v>0</v>
      </c>
      <c r="N130" s="390">
        <v>0</v>
      </c>
      <c r="O130" s="390">
        <v>0</v>
      </c>
      <c r="P130" s="390">
        <v>0</v>
      </c>
      <c r="Q130" s="390">
        <v>0</v>
      </c>
      <c r="R130" s="390">
        <v>1.0321710579863055E-2</v>
      </c>
      <c r="S130" s="390">
        <v>2.8707370508953747E-2</v>
      </c>
      <c r="T130" s="390">
        <v>5.725490240748439E-2</v>
      </c>
      <c r="U130" s="390">
        <v>3.9256023626103941E-2</v>
      </c>
      <c r="V130" s="390">
        <v>4.5918436764594305E-2</v>
      </c>
      <c r="W130" s="390">
        <v>5.7888264534285201E-2</v>
      </c>
      <c r="X130" s="390">
        <v>1.3219573636351361E-2</v>
      </c>
      <c r="Y130" s="390">
        <v>0</v>
      </c>
      <c r="Z130" s="390">
        <v>0</v>
      </c>
      <c r="AA130" s="390">
        <v>0</v>
      </c>
      <c r="AB130" s="390">
        <v>0</v>
      </c>
      <c r="AC130" s="390">
        <v>0</v>
      </c>
      <c r="AD130" s="390">
        <v>1.0321710579863055E-2</v>
      </c>
      <c r="AE130" s="390">
        <v>2.8707370508953747E-2</v>
      </c>
      <c r="AF130" s="390">
        <v>5.725490240748439E-2</v>
      </c>
      <c r="AG130" s="390">
        <v>3.9256023626103941E-2</v>
      </c>
      <c r="AH130" s="390">
        <v>4.5918436764594305E-2</v>
      </c>
      <c r="AI130" s="390">
        <v>5.7888264534285201E-2</v>
      </c>
      <c r="AJ130" s="390">
        <v>1.3219573636351361E-2</v>
      </c>
      <c r="AK130" s="390">
        <v>0</v>
      </c>
      <c r="AL130" s="390">
        <v>0</v>
      </c>
      <c r="AM130" s="390">
        <v>0</v>
      </c>
      <c r="AN130" s="390">
        <v>0</v>
      </c>
      <c r="AO130" s="390">
        <v>0</v>
      </c>
      <c r="AP130" s="390">
        <v>1.0321710579863055E-2</v>
      </c>
      <c r="AQ130" s="390">
        <v>2.8707370508953747E-2</v>
      </c>
      <c r="AR130" s="390">
        <v>5.725490240748439E-2</v>
      </c>
      <c r="AS130" s="390">
        <v>3.9256023626103941E-2</v>
      </c>
      <c r="AT130" s="390">
        <v>4.5918436764594305E-2</v>
      </c>
      <c r="AU130" s="390">
        <v>5.7888264534285201E-2</v>
      </c>
      <c r="AV130" s="390">
        <v>1.3219573636351361E-2</v>
      </c>
      <c r="AW130" s="390">
        <v>0</v>
      </c>
      <c r="AX130" s="390">
        <v>0</v>
      </c>
      <c r="AY130" s="390">
        <v>0</v>
      </c>
      <c r="AZ130" s="390">
        <v>0</v>
      </c>
      <c r="BA130" s="390">
        <v>0</v>
      </c>
      <c r="BB130" s="390">
        <v>1.0321710579863055E-2</v>
      </c>
      <c r="BC130" s="390">
        <v>2.8707370508953747E-2</v>
      </c>
      <c r="BD130" s="390">
        <v>5.725490240748439E-2</v>
      </c>
      <c r="BE130" s="390">
        <v>3.9256023626103941E-2</v>
      </c>
      <c r="BF130" s="390">
        <v>4.5918436764594305E-2</v>
      </c>
      <c r="BG130" s="390">
        <v>5.7888264534285201E-2</v>
      </c>
      <c r="BH130" s="390">
        <v>1.3219573636351361E-2</v>
      </c>
      <c r="BI130" s="390">
        <v>0</v>
      </c>
      <c r="BJ130" s="390">
        <v>0</v>
      </c>
      <c r="BK130" s="390">
        <v>0</v>
      </c>
      <c r="BL130" s="390">
        <v>0</v>
      </c>
      <c r="BM130" s="390">
        <v>0</v>
      </c>
      <c r="BN130" s="390">
        <v>1.0321710579863055E-2</v>
      </c>
      <c r="BO130" s="390">
        <v>2.8707370508953747E-2</v>
      </c>
      <c r="BP130" s="390">
        <v>5.725490240748439E-2</v>
      </c>
      <c r="BQ130" s="390">
        <v>3.9256023626103941E-2</v>
      </c>
      <c r="BR130" s="390">
        <v>4.5918436764594305E-2</v>
      </c>
      <c r="BS130" s="390">
        <v>5.7888264534285201E-2</v>
      </c>
      <c r="BT130" s="390">
        <v>1.3219573636351361E-2</v>
      </c>
      <c r="BU130" s="390">
        <v>0</v>
      </c>
      <c r="BV130" s="390">
        <v>0</v>
      </c>
      <c r="BW130" s="390">
        <v>0</v>
      </c>
      <c r="BX130" s="390">
        <v>0</v>
      </c>
      <c r="BY130" s="390">
        <v>0</v>
      </c>
      <c r="BZ130" s="390">
        <v>1.0321710579863055E-2</v>
      </c>
      <c r="CA130" s="390">
        <v>2.8707370508953747E-2</v>
      </c>
      <c r="CB130" s="390">
        <v>5.725490240748439E-2</v>
      </c>
      <c r="CC130" s="390">
        <v>3.9256023626103941E-2</v>
      </c>
      <c r="CD130" s="390">
        <v>4.5918436764594305E-2</v>
      </c>
      <c r="CE130" s="390">
        <v>5.7888264534285201E-2</v>
      </c>
      <c r="CF130" s="390">
        <v>1.3219573636351361E-2</v>
      </c>
      <c r="CG130" s="390">
        <v>0</v>
      </c>
      <c r="CH130" s="390">
        <v>0</v>
      </c>
    </row>
    <row r="131" spans="1:86" hidden="1" x14ac:dyDescent="0.3">
      <c r="A131" s="561"/>
      <c r="B131" s="308" t="s">
        <v>143</v>
      </c>
      <c r="C131" s="125">
        <v>1.897E-3</v>
      </c>
      <c r="D131" s="125">
        <v>1.9740000000000001E-3</v>
      </c>
      <c r="E131" s="125">
        <v>2.8299999999999999E-4</v>
      </c>
      <c r="F131" s="390">
        <v>1.4844313197169632E-3</v>
      </c>
      <c r="G131" s="390">
        <v>2.9707296977562786E-4</v>
      </c>
      <c r="H131" s="390">
        <v>6.6015297877556852E-4</v>
      </c>
      <c r="I131" s="390">
        <v>8.1969564125558496E-5</v>
      </c>
      <c r="J131" s="390">
        <v>6.9835035625883594E-4</v>
      </c>
      <c r="K131" s="390">
        <v>6.5884510241158455E-4</v>
      </c>
      <c r="L131" s="390">
        <v>2.3971139056324186E-4</v>
      </c>
      <c r="M131" s="390">
        <v>2.736397347236708E-5</v>
      </c>
      <c r="N131" s="390">
        <v>2.0525246777853903E-4</v>
      </c>
      <c r="O131" s="390">
        <v>1.6281637189139251E-3</v>
      </c>
      <c r="P131" s="390">
        <v>1.6786293240557046E-3</v>
      </c>
      <c r="Q131" s="390">
        <v>2.5279300023637111E-4</v>
      </c>
      <c r="R131" s="390">
        <v>1.4844313197169632E-3</v>
      </c>
      <c r="S131" s="390">
        <v>2.9707296977562786E-4</v>
      </c>
      <c r="T131" s="390">
        <v>6.6015297877556852E-4</v>
      </c>
      <c r="U131" s="390">
        <v>8.1969564125558496E-5</v>
      </c>
      <c r="V131" s="390">
        <v>6.9835035625883594E-4</v>
      </c>
      <c r="W131" s="390">
        <v>6.5884510241158455E-4</v>
      </c>
      <c r="X131" s="390">
        <v>2.3971139056324186E-4</v>
      </c>
      <c r="Y131" s="390">
        <v>2.736397347236708E-5</v>
      </c>
      <c r="Z131" s="390">
        <v>2.0525246777853903E-4</v>
      </c>
      <c r="AA131" s="390">
        <v>1.6281637189139251E-3</v>
      </c>
      <c r="AB131" s="390">
        <v>1.6786293240557046E-3</v>
      </c>
      <c r="AC131" s="390">
        <v>2.5279300023637111E-4</v>
      </c>
      <c r="AD131" s="390">
        <v>1.4844313197169632E-3</v>
      </c>
      <c r="AE131" s="390">
        <v>2.9707296977562786E-4</v>
      </c>
      <c r="AF131" s="390">
        <v>6.6015297877556852E-4</v>
      </c>
      <c r="AG131" s="390">
        <v>8.1969564125558496E-5</v>
      </c>
      <c r="AH131" s="390">
        <v>6.9835035625883594E-4</v>
      </c>
      <c r="AI131" s="390">
        <v>6.5884510241158455E-4</v>
      </c>
      <c r="AJ131" s="390">
        <v>2.3971139056324186E-4</v>
      </c>
      <c r="AK131" s="390">
        <v>2.736397347236708E-5</v>
      </c>
      <c r="AL131" s="390">
        <v>2.0525246777853903E-4</v>
      </c>
      <c r="AM131" s="390">
        <v>1.6281637189139251E-3</v>
      </c>
      <c r="AN131" s="390">
        <v>1.6786293240557046E-3</v>
      </c>
      <c r="AO131" s="390">
        <v>2.5279300023637111E-4</v>
      </c>
      <c r="AP131" s="390">
        <v>1.4844313197169632E-3</v>
      </c>
      <c r="AQ131" s="390">
        <v>2.9707296977562786E-4</v>
      </c>
      <c r="AR131" s="390">
        <v>6.6015297877556852E-4</v>
      </c>
      <c r="AS131" s="390">
        <v>8.1969564125558496E-5</v>
      </c>
      <c r="AT131" s="390">
        <v>6.9835035625883594E-4</v>
      </c>
      <c r="AU131" s="390">
        <v>6.5884510241158455E-4</v>
      </c>
      <c r="AV131" s="390">
        <v>2.3971139056324186E-4</v>
      </c>
      <c r="AW131" s="390">
        <v>2.736397347236708E-5</v>
      </c>
      <c r="AX131" s="390">
        <v>2.0525246777853903E-4</v>
      </c>
      <c r="AY131" s="390">
        <v>1.6281637189139251E-3</v>
      </c>
      <c r="AZ131" s="390">
        <v>1.6786293240557046E-3</v>
      </c>
      <c r="BA131" s="390">
        <v>2.5279300023637111E-4</v>
      </c>
      <c r="BB131" s="390">
        <v>1.4844313197169632E-3</v>
      </c>
      <c r="BC131" s="390">
        <v>2.9707296977562786E-4</v>
      </c>
      <c r="BD131" s="390">
        <v>6.6015297877556852E-4</v>
      </c>
      <c r="BE131" s="390">
        <v>8.1969564125558496E-5</v>
      </c>
      <c r="BF131" s="390">
        <v>6.9835035625883594E-4</v>
      </c>
      <c r="BG131" s="390">
        <v>6.5884510241158455E-4</v>
      </c>
      <c r="BH131" s="390">
        <v>2.3971139056324186E-4</v>
      </c>
      <c r="BI131" s="390">
        <v>2.736397347236708E-5</v>
      </c>
      <c r="BJ131" s="390">
        <v>2.0525246777853903E-4</v>
      </c>
      <c r="BK131" s="390">
        <v>1.6281637189139251E-3</v>
      </c>
      <c r="BL131" s="390">
        <v>1.6786293240557046E-3</v>
      </c>
      <c r="BM131" s="390">
        <v>2.5279300023637111E-4</v>
      </c>
      <c r="BN131" s="390">
        <v>1.4844313197169632E-3</v>
      </c>
      <c r="BO131" s="390">
        <v>2.9707296977562786E-4</v>
      </c>
      <c r="BP131" s="390">
        <v>6.6015297877556852E-4</v>
      </c>
      <c r="BQ131" s="390">
        <v>8.1969564125558496E-5</v>
      </c>
      <c r="BR131" s="390">
        <v>6.9835035625883594E-4</v>
      </c>
      <c r="BS131" s="390">
        <v>6.5884510241158455E-4</v>
      </c>
      <c r="BT131" s="390">
        <v>2.3971139056324186E-4</v>
      </c>
      <c r="BU131" s="390">
        <v>2.736397347236708E-5</v>
      </c>
      <c r="BV131" s="390">
        <v>2.0525246777853903E-4</v>
      </c>
      <c r="BW131" s="390">
        <v>1.6281637189139251E-3</v>
      </c>
      <c r="BX131" s="390">
        <v>1.6786293240557046E-3</v>
      </c>
      <c r="BY131" s="390">
        <v>2.5279300023637111E-4</v>
      </c>
      <c r="BZ131" s="390">
        <v>1.4844313197169632E-3</v>
      </c>
      <c r="CA131" s="390">
        <v>2.9707296977562786E-4</v>
      </c>
      <c r="CB131" s="390">
        <v>6.6015297877556852E-4</v>
      </c>
      <c r="CC131" s="390">
        <v>8.1969564125558496E-5</v>
      </c>
      <c r="CD131" s="390">
        <v>6.9835035625883594E-4</v>
      </c>
      <c r="CE131" s="390">
        <v>6.5884510241158455E-4</v>
      </c>
      <c r="CF131" s="390">
        <v>2.3971139056324186E-4</v>
      </c>
      <c r="CG131" s="390">
        <v>2.736397347236708E-5</v>
      </c>
      <c r="CH131" s="390">
        <v>2.0525246777853903E-4</v>
      </c>
    </row>
    <row r="132" spans="1:86" hidden="1" x14ac:dyDescent="0.3">
      <c r="A132" s="561"/>
      <c r="B132" s="309" t="s">
        <v>62</v>
      </c>
      <c r="C132" s="125">
        <v>1.5914999999999999E-2</v>
      </c>
      <c r="D132" s="125">
        <v>1.6522999999999999E-2</v>
      </c>
      <c r="E132" s="125">
        <v>1.4227999999999999E-2</v>
      </c>
      <c r="F132" s="390">
        <v>1.2761917396770914E-2</v>
      </c>
      <c r="G132" s="390">
        <v>1.1624343448128488E-2</v>
      </c>
      <c r="H132" s="390">
        <v>0</v>
      </c>
      <c r="I132" s="390">
        <v>0</v>
      </c>
      <c r="J132" s="390">
        <v>0</v>
      </c>
      <c r="K132" s="390">
        <v>3.3819556488432434E-2</v>
      </c>
      <c r="L132" s="390">
        <v>1.569196336800998E-2</v>
      </c>
      <c r="M132" s="390">
        <v>2.0699636429393212E-2</v>
      </c>
      <c r="N132" s="390">
        <v>9.7630296804752416E-3</v>
      </c>
      <c r="O132" s="390">
        <v>1.3661973402149941E-2</v>
      </c>
      <c r="P132" s="390">
        <v>1.4015661382962317E-2</v>
      </c>
      <c r="Q132" s="390">
        <v>1.2311180388589181E-2</v>
      </c>
      <c r="R132" s="390">
        <v>1.2761917396770914E-2</v>
      </c>
      <c r="S132" s="390">
        <v>1.1624343448128488E-2</v>
      </c>
      <c r="T132" s="390">
        <v>0</v>
      </c>
      <c r="U132" s="390">
        <v>0</v>
      </c>
      <c r="V132" s="390">
        <v>0</v>
      </c>
      <c r="W132" s="390">
        <v>3.3819556488432434E-2</v>
      </c>
      <c r="X132" s="390">
        <v>1.569196336800998E-2</v>
      </c>
      <c r="Y132" s="390">
        <v>2.0699636429393212E-2</v>
      </c>
      <c r="Z132" s="390">
        <v>9.7630296804752416E-3</v>
      </c>
      <c r="AA132" s="390">
        <v>1.3661973402149941E-2</v>
      </c>
      <c r="AB132" s="390">
        <v>1.4015661382962317E-2</v>
      </c>
      <c r="AC132" s="390">
        <v>1.2311180388589181E-2</v>
      </c>
      <c r="AD132" s="390">
        <v>1.2761917396770914E-2</v>
      </c>
      <c r="AE132" s="390">
        <v>1.1624343448128488E-2</v>
      </c>
      <c r="AF132" s="390">
        <v>0</v>
      </c>
      <c r="AG132" s="390">
        <v>0</v>
      </c>
      <c r="AH132" s="390">
        <v>0</v>
      </c>
      <c r="AI132" s="390">
        <v>3.3819556488432434E-2</v>
      </c>
      <c r="AJ132" s="390">
        <v>1.569196336800998E-2</v>
      </c>
      <c r="AK132" s="390">
        <v>2.0699636429393212E-2</v>
      </c>
      <c r="AL132" s="390">
        <v>9.7630296804752416E-3</v>
      </c>
      <c r="AM132" s="390">
        <v>1.3661973402149941E-2</v>
      </c>
      <c r="AN132" s="390">
        <v>1.4015661382962317E-2</v>
      </c>
      <c r="AO132" s="390">
        <v>1.2311180388589181E-2</v>
      </c>
      <c r="AP132" s="390">
        <v>1.2761917396770914E-2</v>
      </c>
      <c r="AQ132" s="390">
        <v>1.1624343448128488E-2</v>
      </c>
      <c r="AR132" s="390">
        <v>0</v>
      </c>
      <c r="AS132" s="390">
        <v>0</v>
      </c>
      <c r="AT132" s="390">
        <v>0</v>
      </c>
      <c r="AU132" s="390">
        <v>3.3819556488432434E-2</v>
      </c>
      <c r="AV132" s="390">
        <v>1.569196336800998E-2</v>
      </c>
      <c r="AW132" s="390">
        <v>2.0699636429393212E-2</v>
      </c>
      <c r="AX132" s="390">
        <v>9.7630296804752416E-3</v>
      </c>
      <c r="AY132" s="390">
        <v>1.3661973402149941E-2</v>
      </c>
      <c r="AZ132" s="390">
        <v>1.4015661382962317E-2</v>
      </c>
      <c r="BA132" s="390">
        <v>1.2311180388589181E-2</v>
      </c>
      <c r="BB132" s="390">
        <v>1.2761917396770914E-2</v>
      </c>
      <c r="BC132" s="390">
        <v>1.1624343448128488E-2</v>
      </c>
      <c r="BD132" s="390">
        <v>0</v>
      </c>
      <c r="BE132" s="390">
        <v>0</v>
      </c>
      <c r="BF132" s="390">
        <v>0</v>
      </c>
      <c r="BG132" s="390">
        <v>3.3819556488432434E-2</v>
      </c>
      <c r="BH132" s="390">
        <v>1.569196336800998E-2</v>
      </c>
      <c r="BI132" s="390">
        <v>2.0699636429393212E-2</v>
      </c>
      <c r="BJ132" s="390">
        <v>9.7630296804752416E-3</v>
      </c>
      <c r="BK132" s="390">
        <v>1.3661973402149941E-2</v>
      </c>
      <c r="BL132" s="390">
        <v>1.4015661382962317E-2</v>
      </c>
      <c r="BM132" s="390">
        <v>1.2311180388589181E-2</v>
      </c>
      <c r="BN132" s="390">
        <v>1.2761917396770914E-2</v>
      </c>
      <c r="BO132" s="390">
        <v>1.1624343448128488E-2</v>
      </c>
      <c r="BP132" s="390">
        <v>0</v>
      </c>
      <c r="BQ132" s="390">
        <v>0</v>
      </c>
      <c r="BR132" s="390">
        <v>0</v>
      </c>
      <c r="BS132" s="390">
        <v>3.3819556488432434E-2</v>
      </c>
      <c r="BT132" s="390">
        <v>1.569196336800998E-2</v>
      </c>
      <c r="BU132" s="390">
        <v>2.0699636429393212E-2</v>
      </c>
      <c r="BV132" s="390">
        <v>9.7630296804752416E-3</v>
      </c>
      <c r="BW132" s="390">
        <v>1.3661973402149941E-2</v>
      </c>
      <c r="BX132" s="390">
        <v>1.4015661382962317E-2</v>
      </c>
      <c r="BY132" s="390">
        <v>1.2311180388589181E-2</v>
      </c>
      <c r="BZ132" s="390">
        <v>1.2761917396770914E-2</v>
      </c>
      <c r="CA132" s="390">
        <v>1.1624343448128488E-2</v>
      </c>
      <c r="CB132" s="390">
        <v>0</v>
      </c>
      <c r="CC132" s="390">
        <v>0</v>
      </c>
      <c r="CD132" s="390">
        <v>0</v>
      </c>
      <c r="CE132" s="390">
        <v>3.3819556488432434E-2</v>
      </c>
      <c r="CF132" s="390">
        <v>1.569196336800998E-2</v>
      </c>
      <c r="CG132" s="390">
        <v>2.0699636429393212E-2</v>
      </c>
      <c r="CH132" s="390">
        <v>9.7630296804752416E-3</v>
      </c>
    </row>
    <row r="133" spans="1:86" hidden="1" x14ac:dyDescent="0.3">
      <c r="A133" s="561"/>
      <c r="B133" s="309" t="s">
        <v>63</v>
      </c>
      <c r="C133" s="125">
        <v>1.5914000000000001E-2</v>
      </c>
      <c r="D133" s="125">
        <v>1.6499E-2</v>
      </c>
      <c r="E133" s="125">
        <v>1.3811E-2</v>
      </c>
      <c r="F133" s="390">
        <v>9.7664417356625004E-3</v>
      </c>
      <c r="G133" s="390">
        <v>2.1051463283982559E-2</v>
      </c>
      <c r="H133" s="390">
        <v>5.6205642178387479E-2</v>
      </c>
      <c r="I133" s="390">
        <v>3.8871954473552781E-2</v>
      </c>
      <c r="J133" s="390">
        <v>4.5357306184860703E-2</v>
      </c>
      <c r="K133" s="390">
        <v>5.3567977999279676E-2</v>
      </c>
      <c r="L133" s="390">
        <v>1.3398140041059062E-2</v>
      </c>
      <c r="M133" s="390">
        <v>1.9843361120502567E-2</v>
      </c>
      <c r="N133" s="390">
        <v>9.7585757189299401E-3</v>
      </c>
      <c r="O133" s="390">
        <v>1.3661557336104716E-2</v>
      </c>
      <c r="P133" s="390">
        <v>1.3995891437648279E-2</v>
      </c>
      <c r="Q133" s="390">
        <v>1.1937688399857259E-2</v>
      </c>
      <c r="R133" s="390">
        <v>9.7664417356625004E-3</v>
      </c>
      <c r="S133" s="390">
        <v>2.1051463283982559E-2</v>
      </c>
      <c r="T133" s="390">
        <v>5.6205642178387479E-2</v>
      </c>
      <c r="U133" s="390">
        <v>3.8871954473552781E-2</v>
      </c>
      <c r="V133" s="390">
        <v>4.5357306184860703E-2</v>
      </c>
      <c r="W133" s="390">
        <v>5.3567977999279676E-2</v>
      </c>
      <c r="X133" s="390">
        <v>1.3398140041059062E-2</v>
      </c>
      <c r="Y133" s="390">
        <v>1.9843361120502567E-2</v>
      </c>
      <c r="Z133" s="390">
        <v>9.7585757189299401E-3</v>
      </c>
      <c r="AA133" s="390">
        <v>1.3661557336104716E-2</v>
      </c>
      <c r="AB133" s="390">
        <v>1.3995891437648279E-2</v>
      </c>
      <c r="AC133" s="390">
        <v>1.1937688399857259E-2</v>
      </c>
      <c r="AD133" s="390">
        <v>9.7664417356625004E-3</v>
      </c>
      <c r="AE133" s="390">
        <v>2.1051463283982559E-2</v>
      </c>
      <c r="AF133" s="390">
        <v>5.6205642178387479E-2</v>
      </c>
      <c r="AG133" s="390">
        <v>3.8871954473552781E-2</v>
      </c>
      <c r="AH133" s="390">
        <v>4.5357306184860703E-2</v>
      </c>
      <c r="AI133" s="390">
        <v>5.3567977999279676E-2</v>
      </c>
      <c r="AJ133" s="390">
        <v>1.3398140041059062E-2</v>
      </c>
      <c r="AK133" s="390">
        <v>1.9843361120502567E-2</v>
      </c>
      <c r="AL133" s="390">
        <v>9.7585757189299401E-3</v>
      </c>
      <c r="AM133" s="390">
        <v>1.3661557336104716E-2</v>
      </c>
      <c r="AN133" s="390">
        <v>1.3995891437648279E-2</v>
      </c>
      <c r="AO133" s="390">
        <v>1.1937688399857259E-2</v>
      </c>
      <c r="AP133" s="390">
        <v>9.7664417356625004E-3</v>
      </c>
      <c r="AQ133" s="390">
        <v>2.1051463283982559E-2</v>
      </c>
      <c r="AR133" s="390">
        <v>5.6205642178387479E-2</v>
      </c>
      <c r="AS133" s="390">
        <v>3.8871954473552781E-2</v>
      </c>
      <c r="AT133" s="390">
        <v>4.5357306184860703E-2</v>
      </c>
      <c r="AU133" s="390">
        <v>5.3567977999279676E-2</v>
      </c>
      <c r="AV133" s="390">
        <v>1.3398140041059062E-2</v>
      </c>
      <c r="AW133" s="390">
        <v>1.9843361120502567E-2</v>
      </c>
      <c r="AX133" s="390">
        <v>9.7585757189299401E-3</v>
      </c>
      <c r="AY133" s="390">
        <v>1.3661557336104716E-2</v>
      </c>
      <c r="AZ133" s="390">
        <v>1.3995891437648279E-2</v>
      </c>
      <c r="BA133" s="390">
        <v>1.1937688399857259E-2</v>
      </c>
      <c r="BB133" s="390">
        <v>9.7664417356625004E-3</v>
      </c>
      <c r="BC133" s="390">
        <v>2.1051463283982559E-2</v>
      </c>
      <c r="BD133" s="390">
        <v>5.6205642178387479E-2</v>
      </c>
      <c r="BE133" s="390">
        <v>3.8871954473552781E-2</v>
      </c>
      <c r="BF133" s="390">
        <v>4.5357306184860703E-2</v>
      </c>
      <c r="BG133" s="390">
        <v>5.3567977999279676E-2</v>
      </c>
      <c r="BH133" s="390">
        <v>1.3398140041059062E-2</v>
      </c>
      <c r="BI133" s="390">
        <v>1.9843361120502567E-2</v>
      </c>
      <c r="BJ133" s="390">
        <v>9.7585757189299401E-3</v>
      </c>
      <c r="BK133" s="390">
        <v>1.3661557336104716E-2</v>
      </c>
      <c r="BL133" s="390">
        <v>1.3995891437648279E-2</v>
      </c>
      <c r="BM133" s="390">
        <v>1.1937688399857259E-2</v>
      </c>
      <c r="BN133" s="390">
        <v>9.7664417356625004E-3</v>
      </c>
      <c r="BO133" s="390">
        <v>2.1051463283982559E-2</v>
      </c>
      <c r="BP133" s="390">
        <v>5.6205642178387479E-2</v>
      </c>
      <c r="BQ133" s="390">
        <v>3.8871954473552781E-2</v>
      </c>
      <c r="BR133" s="390">
        <v>4.5357306184860703E-2</v>
      </c>
      <c r="BS133" s="390">
        <v>5.3567977999279676E-2</v>
      </c>
      <c r="BT133" s="390">
        <v>1.3398140041059062E-2</v>
      </c>
      <c r="BU133" s="390">
        <v>1.9843361120502567E-2</v>
      </c>
      <c r="BV133" s="390">
        <v>9.7585757189299401E-3</v>
      </c>
      <c r="BW133" s="390">
        <v>1.3661557336104716E-2</v>
      </c>
      <c r="BX133" s="390">
        <v>1.3995891437648279E-2</v>
      </c>
      <c r="BY133" s="390">
        <v>1.1937688399857259E-2</v>
      </c>
      <c r="BZ133" s="390">
        <v>9.7664417356625004E-3</v>
      </c>
      <c r="CA133" s="390">
        <v>2.1051463283982559E-2</v>
      </c>
      <c r="CB133" s="390">
        <v>5.6205642178387479E-2</v>
      </c>
      <c r="CC133" s="390">
        <v>3.8871954473552781E-2</v>
      </c>
      <c r="CD133" s="390">
        <v>4.5357306184860703E-2</v>
      </c>
      <c r="CE133" s="390">
        <v>5.3567977999279676E-2</v>
      </c>
      <c r="CF133" s="390">
        <v>1.3398140041059062E-2</v>
      </c>
      <c r="CG133" s="390">
        <v>1.9843361120502567E-2</v>
      </c>
      <c r="CH133" s="390">
        <v>9.7585757189299401E-3</v>
      </c>
    </row>
    <row r="134" spans="1:86" hidden="1" x14ac:dyDescent="0.3">
      <c r="A134" s="561"/>
      <c r="B134" s="309" t="s">
        <v>64</v>
      </c>
      <c r="C134" s="125">
        <v>1.1906999999999999E-2</v>
      </c>
      <c r="D134" s="125">
        <v>1.2029E-2</v>
      </c>
      <c r="E134" s="125">
        <v>1.2024999999999999E-2</v>
      </c>
      <c r="F134" s="390">
        <v>1.1792871777240846E-2</v>
      </c>
      <c r="G134" s="390">
        <v>1.578914962311392E-2</v>
      </c>
      <c r="H134" s="390">
        <v>3.8597945966901144E-2</v>
      </c>
      <c r="I134" s="390">
        <v>3.3826852839564304E-2</v>
      </c>
      <c r="J134" s="390">
        <v>3.3498800092871747E-2</v>
      </c>
      <c r="K134" s="390">
        <v>3.356331002034596E-2</v>
      </c>
      <c r="L134" s="390">
        <v>1.7558679118536522E-2</v>
      </c>
      <c r="M134" s="390">
        <v>1.4060264333344693E-2</v>
      </c>
      <c r="N134" s="390">
        <v>1.1646934294827344E-2</v>
      </c>
      <c r="O134" s="390">
        <v>1.0218487348935303E-2</v>
      </c>
      <c r="P134" s="390">
        <v>1.0200323043128763E-2</v>
      </c>
      <c r="Q134" s="390">
        <v>1.0356312921313933E-2</v>
      </c>
      <c r="R134" s="390">
        <v>1.1792871777240846E-2</v>
      </c>
      <c r="S134" s="390">
        <v>1.578914962311392E-2</v>
      </c>
      <c r="T134" s="390">
        <v>3.8597945966901144E-2</v>
      </c>
      <c r="U134" s="390">
        <v>3.3826852839564304E-2</v>
      </c>
      <c r="V134" s="390">
        <v>3.3498800092871747E-2</v>
      </c>
      <c r="W134" s="390">
        <v>3.356331002034596E-2</v>
      </c>
      <c r="X134" s="390">
        <v>1.7558679118536522E-2</v>
      </c>
      <c r="Y134" s="390">
        <v>1.4060264333344693E-2</v>
      </c>
      <c r="Z134" s="390">
        <v>1.1646934294827344E-2</v>
      </c>
      <c r="AA134" s="390">
        <v>1.0218487348935303E-2</v>
      </c>
      <c r="AB134" s="390">
        <v>1.0200323043128763E-2</v>
      </c>
      <c r="AC134" s="390">
        <v>1.0356312921313933E-2</v>
      </c>
      <c r="AD134" s="390">
        <v>1.1792871777240846E-2</v>
      </c>
      <c r="AE134" s="390">
        <v>1.578914962311392E-2</v>
      </c>
      <c r="AF134" s="390">
        <v>3.8597945966901144E-2</v>
      </c>
      <c r="AG134" s="390">
        <v>3.3826852839564304E-2</v>
      </c>
      <c r="AH134" s="390">
        <v>3.3498800092871747E-2</v>
      </c>
      <c r="AI134" s="390">
        <v>3.356331002034596E-2</v>
      </c>
      <c r="AJ134" s="390">
        <v>1.7558679118536522E-2</v>
      </c>
      <c r="AK134" s="390">
        <v>1.4060264333344693E-2</v>
      </c>
      <c r="AL134" s="390">
        <v>1.1646934294827344E-2</v>
      </c>
      <c r="AM134" s="390">
        <v>1.0218487348935303E-2</v>
      </c>
      <c r="AN134" s="390">
        <v>1.0200323043128763E-2</v>
      </c>
      <c r="AO134" s="390">
        <v>1.0356312921313933E-2</v>
      </c>
      <c r="AP134" s="390">
        <v>1.1792871777240846E-2</v>
      </c>
      <c r="AQ134" s="390">
        <v>1.578914962311392E-2</v>
      </c>
      <c r="AR134" s="390">
        <v>3.8597945966901144E-2</v>
      </c>
      <c r="AS134" s="390">
        <v>3.3826852839564304E-2</v>
      </c>
      <c r="AT134" s="390">
        <v>3.3498800092871747E-2</v>
      </c>
      <c r="AU134" s="390">
        <v>3.356331002034596E-2</v>
      </c>
      <c r="AV134" s="390">
        <v>1.7558679118536522E-2</v>
      </c>
      <c r="AW134" s="390">
        <v>1.4060264333344693E-2</v>
      </c>
      <c r="AX134" s="390">
        <v>1.1646934294827344E-2</v>
      </c>
      <c r="AY134" s="390">
        <v>1.0218487348935303E-2</v>
      </c>
      <c r="AZ134" s="390">
        <v>1.0200323043128763E-2</v>
      </c>
      <c r="BA134" s="390">
        <v>1.0356312921313933E-2</v>
      </c>
      <c r="BB134" s="390">
        <v>1.1792871777240846E-2</v>
      </c>
      <c r="BC134" s="390">
        <v>1.578914962311392E-2</v>
      </c>
      <c r="BD134" s="390">
        <v>3.8597945966901144E-2</v>
      </c>
      <c r="BE134" s="390">
        <v>3.3826852839564304E-2</v>
      </c>
      <c r="BF134" s="390">
        <v>3.3498800092871747E-2</v>
      </c>
      <c r="BG134" s="390">
        <v>3.356331002034596E-2</v>
      </c>
      <c r="BH134" s="390">
        <v>1.7558679118536522E-2</v>
      </c>
      <c r="BI134" s="390">
        <v>1.4060264333344693E-2</v>
      </c>
      <c r="BJ134" s="390">
        <v>1.1646934294827344E-2</v>
      </c>
      <c r="BK134" s="390">
        <v>1.0218487348935303E-2</v>
      </c>
      <c r="BL134" s="390">
        <v>1.0200323043128763E-2</v>
      </c>
      <c r="BM134" s="390">
        <v>1.0356312921313933E-2</v>
      </c>
      <c r="BN134" s="390">
        <v>1.1792871777240846E-2</v>
      </c>
      <c r="BO134" s="390">
        <v>1.578914962311392E-2</v>
      </c>
      <c r="BP134" s="390">
        <v>3.8597945966901144E-2</v>
      </c>
      <c r="BQ134" s="390">
        <v>3.3826852839564304E-2</v>
      </c>
      <c r="BR134" s="390">
        <v>3.3498800092871747E-2</v>
      </c>
      <c r="BS134" s="390">
        <v>3.356331002034596E-2</v>
      </c>
      <c r="BT134" s="390">
        <v>1.7558679118536522E-2</v>
      </c>
      <c r="BU134" s="390">
        <v>1.4060264333344693E-2</v>
      </c>
      <c r="BV134" s="390">
        <v>1.1646934294827344E-2</v>
      </c>
      <c r="BW134" s="390">
        <v>1.0218487348935303E-2</v>
      </c>
      <c r="BX134" s="390">
        <v>1.0200323043128763E-2</v>
      </c>
      <c r="BY134" s="390">
        <v>1.0356312921313933E-2</v>
      </c>
      <c r="BZ134" s="390">
        <v>1.1792871777240846E-2</v>
      </c>
      <c r="CA134" s="390">
        <v>1.578914962311392E-2</v>
      </c>
      <c r="CB134" s="390">
        <v>3.8597945966901144E-2</v>
      </c>
      <c r="CC134" s="390">
        <v>3.3826852839564304E-2</v>
      </c>
      <c r="CD134" s="390">
        <v>3.3498800092871747E-2</v>
      </c>
      <c r="CE134" s="390">
        <v>3.356331002034596E-2</v>
      </c>
      <c r="CF134" s="390">
        <v>1.7558679118536522E-2</v>
      </c>
      <c r="CG134" s="390">
        <v>1.4060264333344693E-2</v>
      </c>
      <c r="CH134" s="390">
        <v>1.1646934294827344E-2</v>
      </c>
    </row>
    <row r="135" spans="1:86" hidden="1" x14ac:dyDescent="0.3">
      <c r="A135" s="561"/>
      <c r="B135" s="309" t="s">
        <v>65</v>
      </c>
      <c r="C135" s="125">
        <v>1.0126E-2</v>
      </c>
      <c r="D135" s="125">
        <v>1.0828000000000001E-2</v>
      </c>
      <c r="E135" s="125">
        <v>1.0834E-2</v>
      </c>
      <c r="F135" s="390">
        <v>9.3300694720660927E-3</v>
      </c>
      <c r="G135" s="390">
        <v>1.3190972391467491E-2</v>
      </c>
      <c r="H135" s="390">
        <v>3.3396509974146636E-2</v>
      </c>
      <c r="I135" s="390">
        <v>3.0311628255511709E-2</v>
      </c>
      <c r="J135" s="390">
        <v>3.0025700532701628E-2</v>
      </c>
      <c r="K135" s="390">
        <v>3.0999168728459075E-2</v>
      </c>
      <c r="L135" s="390">
        <v>1.4333326703126323E-2</v>
      </c>
      <c r="M135" s="390">
        <v>1.2574297781386794E-2</v>
      </c>
      <c r="N135" s="390">
        <v>1.0783770658233277E-2</v>
      </c>
      <c r="O135" s="390">
        <v>8.6905396105985688E-3</v>
      </c>
      <c r="P135" s="390">
        <v>9.1843635285924711E-3</v>
      </c>
      <c r="Q135" s="390">
        <v>9.3172995483337146E-3</v>
      </c>
      <c r="R135" s="390">
        <v>9.3300694720660927E-3</v>
      </c>
      <c r="S135" s="390">
        <v>1.3190972391467491E-2</v>
      </c>
      <c r="T135" s="390">
        <v>3.3396509974146636E-2</v>
      </c>
      <c r="U135" s="390">
        <v>3.0311628255511709E-2</v>
      </c>
      <c r="V135" s="390">
        <v>3.0025700532701628E-2</v>
      </c>
      <c r="W135" s="390">
        <v>3.0999168728459075E-2</v>
      </c>
      <c r="X135" s="390">
        <v>1.4333326703126323E-2</v>
      </c>
      <c r="Y135" s="390">
        <v>1.2574297781386794E-2</v>
      </c>
      <c r="Z135" s="390">
        <v>1.0783770658233277E-2</v>
      </c>
      <c r="AA135" s="390">
        <v>8.6905396105985688E-3</v>
      </c>
      <c r="AB135" s="390">
        <v>9.1843635285924711E-3</v>
      </c>
      <c r="AC135" s="390">
        <v>9.3172995483337146E-3</v>
      </c>
      <c r="AD135" s="390">
        <v>9.3300694720660927E-3</v>
      </c>
      <c r="AE135" s="390">
        <v>1.3190972391467491E-2</v>
      </c>
      <c r="AF135" s="390">
        <v>3.3396509974146636E-2</v>
      </c>
      <c r="AG135" s="390">
        <v>3.0311628255511709E-2</v>
      </c>
      <c r="AH135" s="390">
        <v>3.0025700532701628E-2</v>
      </c>
      <c r="AI135" s="390">
        <v>3.0999168728459075E-2</v>
      </c>
      <c r="AJ135" s="390">
        <v>1.4333326703126323E-2</v>
      </c>
      <c r="AK135" s="390">
        <v>1.2574297781386794E-2</v>
      </c>
      <c r="AL135" s="390">
        <v>1.0783770658233277E-2</v>
      </c>
      <c r="AM135" s="390">
        <v>8.6905396105985688E-3</v>
      </c>
      <c r="AN135" s="390">
        <v>9.1843635285924711E-3</v>
      </c>
      <c r="AO135" s="390">
        <v>9.3172995483337146E-3</v>
      </c>
      <c r="AP135" s="390">
        <v>9.3300694720660927E-3</v>
      </c>
      <c r="AQ135" s="390">
        <v>1.3190972391467491E-2</v>
      </c>
      <c r="AR135" s="390">
        <v>3.3396509974146636E-2</v>
      </c>
      <c r="AS135" s="390">
        <v>3.0311628255511709E-2</v>
      </c>
      <c r="AT135" s="390">
        <v>3.0025700532701628E-2</v>
      </c>
      <c r="AU135" s="390">
        <v>3.0999168728459075E-2</v>
      </c>
      <c r="AV135" s="390">
        <v>1.4333326703126323E-2</v>
      </c>
      <c r="AW135" s="390">
        <v>1.2574297781386794E-2</v>
      </c>
      <c r="AX135" s="390">
        <v>1.0783770658233277E-2</v>
      </c>
      <c r="AY135" s="390">
        <v>8.6905396105985688E-3</v>
      </c>
      <c r="AZ135" s="390">
        <v>9.1843635285924711E-3</v>
      </c>
      <c r="BA135" s="390">
        <v>9.3172995483337146E-3</v>
      </c>
      <c r="BB135" s="390">
        <v>9.3300694720660927E-3</v>
      </c>
      <c r="BC135" s="390">
        <v>1.3190972391467491E-2</v>
      </c>
      <c r="BD135" s="390">
        <v>3.3396509974146636E-2</v>
      </c>
      <c r="BE135" s="390">
        <v>3.0311628255511709E-2</v>
      </c>
      <c r="BF135" s="390">
        <v>3.0025700532701628E-2</v>
      </c>
      <c r="BG135" s="390">
        <v>3.0999168728459075E-2</v>
      </c>
      <c r="BH135" s="390">
        <v>1.4333326703126323E-2</v>
      </c>
      <c r="BI135" s="390">
        <v>1.2574297781386794E-2</v>
      </c>
      <c r="BJ135" s="390">
        <v>1.0783770658233277E-2</v>
      </c>
      <c r="BK135" s="390">
        <v>8.6905396105985688E-3</v>
      </c>
      <c r="BL135" s="390">
        <v>9.1843635285924711E-3</v>
      </c>
      <c r="BM135" s="390">
        <v>9.3172995483337146E-3</v>
      </c>
      <c r="BN135" s="390">
        <v>9.3300694720660927E-3</v>
      </c>
      <c r="BO135" s="390">
        <v>1.3190972391467491E-2</v>
      </c>
      <c r="BP135" s="390">
        <v>3.3396509974146636E-2</v>
      </c>
      <c r="BQ135" s="390">
        <v>3.0311628255511709E-2</v>
      </c>
      <c r="BR135" s="390">
        <v>3.0025700532701628E-2</v>
      </c>
      <c r="BS135" s="390">
        <v>3.0999168728459075E-2</v>
      </c>
      <c r="BT135" s="390">
        <v>1.4333326703126323E-2</v>
      </c>
      <c r="BU135" s="390">
        <v>1.2574297781386794E-2</v>
      </c>
      <c r="BV135" s="390">
        <v>1.0783770658233277E-2</v>
      </c>
      <c r="BW135" s="390">
        <v>8.6905396105985688E-3</v>
      </c>
      <c r="BX135" s="390">
        <v>9.1843635285924711E-3</v>
      </c>
      <c r="BY135" s="390">
        <v>9.3172995483337146E-3</v>
      </c>
      <c r="BZ135" s="390">
        <v>9.3300694720660927E-3</v>
      </c>
      <c r="CA135" s="390">
        <v>1.3190972391467491E-2</v>
      </c>
      <c r="CB135" s="390">
        <v>3.3396509974146636E-2</v>
      </c>
      <c r="CC135" s="390">
        <v>3.0311628255511709E-2</v>
      </c>
      <c r="CD135" s="390">
        <v>3.0025700532701628E-2</v>
      </c>
      <c r="CE135" s="390">
        <v>3.0999168728459075E-2</v>
      </c>
      <c r="CF135" s="390">
        <v>1.4333326703126323E-2</v>
      </c>
      <c r="CG135" s="390">
        <v>1.2574297781386794E-2</v>
      </c>
      <c r="CH135" s="390">
        <v>1.0783770658233277E-2</v>
      </c>
    </row>
    <row r="136" spans="1:86" hidden="1" x14ac:dyDescent="0.3">
      <c r="A136" s="561"/>
      <c r="B136" s="309" t="s">
        <v>144</v>
      </c>
      <c r="C136" s="125">
        <v>1.0126E-2</v>
      </c>
      <c r="D136" s="125">
        <v>1.0828000000000001E-2</v>
      </c>
      <c r="E136" s="125">
        <v>1.0834E-2</v>
      </c>
      <c r="F136" s="390">
        <v>9.3300694720660927E-3</v>
      </c>
      <c r="G136" s="390">
        <v>1.3190972391467491E-2</v>
      </c>
      <c r="H136" s="390">
        <v>3.3396509974146636E-2</v>
      </c>
      <c r="I136" s="390">
        <v>3.0311628255511709E-2</v>
      </c>
      <c r="J136" s="390">
        <v>3.0025700532701628E-2</v>
      </c>
      <c r="K136" s="390">
        <v>3.0999168728459075E-2</v>
      </c>
      <c r="L136" s="390">
        <v>1.4333326703126323E-2</v>
      </c>
      <c r="M136" s="390">
        <v>1.2574297781386794E-2</v>
      </c>
      <c r="N136" s="390">
        <v>1.0783770658233277E-2</v>
      </c>
      <c r="O136" s="390">
        <v>8.6905396105985688E-3</v>
      </c>
      <c r="P136" s="390">
        <v>9.1843635285924711E-3</v>
      </c>
      <c r="Q136" s="390">
        <v>9.3172995483337146E-3</v>
      </c>
      <c r="R136" s="390">
        <v>9.3300694720660927E-3</v>
      </c>
      <c r="S136" s="390">
        <v>1.3190972391467491E-2</v>
      </c>
      <c r="T136" s="390">
        <v>3.3396509974146636E-2</v>
      </c>
      <c r="U136" s="390">
        <v>3.0311628255511709E-2</v>
      </c>
      <c r="V136" s="390">
        <v>3.0025700532701628E-2</v>
      </c>
      <c r="W136" s="390">
        <v>3.0999168728459075E-2</v>
      </c>
      <c r="X136" s="390">
        <v>1.4333326703126323E-2</v>
      </c>
      <c r="Y136" s="390">
        <v>1.2574297781386794E-2</v>
      </c>
      <c r="Z136" s="390">
        <v>1.0783770658233277E-2</v>
      </c>
      <c r="AA136" s="390">
        <v>8.6905396105985688E-3</v>
      </c>
      <c r="AB136" s="390">
        <v>9.1843635285924711E-3</v>
      </c>
      <c r="AC136" s="390">
        <v>9.3172995483337146E-3</v>
      </c>
      <c r="AD136" s="390">
        <v>9.3300694720660927E-3</v>
      </c>
      <c r="AE136" s="390">
        <v>1.3190972391467491E-2</v>
      </c>
      <c r="AF136" s="390">
        <v>3.3396509974146636E-2</v>
      </c>
      <c r="AG136" s="390">
        <v>3.0311628255511709E-2</v>
      </c>
      <c r="AH136" s="390">
        <v>3.0025700532701628E-2</v>
      </c>
      <c r="AI136" s="390">
        <v>3.0999168728459075E-2</v>
      </c>
      <c r="AJ136" s="390">
        <v>1.4333326703126323E-2</v>
      </c>
      <c r="AK136" s="390">
        <v>1.2574297781386794E-2</v>
      </c>
      <c r="AL136" s="390">
        <v>1.0783770658233277E-2</v>
      </c>
      <c r="AM136" s="390">
        <v>8.6905396105985688E-3</v>
      </c>
      <c r="AN136" s="390">
        <v>9.1843635285924711E-3</v>
      </c>
      <c r="AO136" s="390">
        <v>9.3172995483337146E-3</v>
      </c>
      <c r="AP136" s="390">
        <v>9.3300694720660927E-3</v>
      </c>
      <c r="AQ136" s="390">
        <v>1.3190972391467491E-2</v>
      </c>
      <c r="AR136" s="390">
        <v>3.3396509974146636E-2</v>
      </c>
      <c r="AS136" s="390">
        <v>3.0311628255511709E-2</v>
      </c>
      <c r="AT136" s="390">
        <v>3.0025700532701628E-2</v>
      </c>
      <c r="AU136" s="390">
        <v>3.0999168728459075E-2</v>
      </c>
      <c r="AV136" s="390">
        <v>1.4333326703126323E-2</v>
      </c>
      <c r="AW136" s="390">
        <v>1.2574297781386794E-2</v>
      </c>
      <c r="AX136" s="390">
        <v>1.0783770658233277E-2</v>
      </c>
      <c r="AY136" s="390">
        <v>8.6905396105985688E-3</v>
      </c>
      <c r="AZ136" s="390">
        <v>9.1843635285924711E-3</v>
      </c>
      <c r="BA136" s="390">
        <v>9.3172995483337146E-3</v>
      </c>
      <c r="BB136" s="390">
        <v>9.3300694720660927E-3</v>
      </c>
      <c r="BC136" s="390">
        <v>1.3190972391467491E-2</v>
      </c>
      <c r="BD136" s="390">
        <v>3.3396509974146636E-2</v>
      </c>
      <c r="BE136" s="390">
        <v>3.0311628255511709E-2</v>
      </c>
      <c r="BF136" s="390">
        <v>3.0025700532701628E-2</v>
      </c>
      <c r="BG136" s="390">
        <v>3.0999168728459075E-2</v>
      </c>
      <c r="BH136" s="390">
        <v>1.4333326703126323E-2</v>
      </c>
      <c r="BI136" s="390">
        <v>1.2574297781386794E-2</v>
      </c>
      <c r="BJ136" s="390">
        <v>1.0783770658233277E-2</v>
      </c>
      <c r="BK136" s="390">
        <v>8.6905396105985688E-3</v>
      </c>
      <c r="BL136" s="390">
        <v>9.1843635285924711E-3</v>
      </c>
      <c r="BM136" s="390">
        <v>9.3172995483337146E-3</v>
      </c>
      <c r="BN136" s="390">
        <v>9.3300694720660927E-3</v>
      </c>
      <c r="BO136" s="390">
        <v>1.3190972391467491E-2</v>
      </c>
      <c r="BP136" s="390">
        <v>3.3396509974146636E-2</v>
      </c>
      <c r="BQ136" s="390">
        <v>3.0311628255511709E-2</v>
      </c>
      <c r="BR136" s="390">
        <v>3.0025700532701628E-2</v>
      </c>
      <c r="BS136" s="390">
        <v>3.0999168728459075E-2</v>
      </c>
      <c r="BT136" s="390">
        <v>1.4333326703126323E-2</v>
      </c>
      <c r="BU136" s="390">
        <v>1.2574297781386794E-2</v>
      </c>
      <c r="BV136" s="390">
        <v>1.0783770658233277E-2</v>
      </c>
      <c r="BW136" s="390">
        <v>8.6905396105985688E-3</v>
      </c>
      <c r="BX136" s="390">
        <v>9.1843635285924711E-3</v>
      </c>
      <c r="BY136" s="390">
        <v>9.3172995483337146E-3</v>
      </c>
      <c r="BZ136" s="390">
        <v>9.3300694720660927E-3</v>
      </c>
      <c r="CA136" s="390">
        <v>1.3190972391467491E-2</v>
      </c>
      <c r="CB136" s="390">
        <v>3.3396509974146636E-2</v>
      </c>
      <c r="CC136" s="390">
        <v>3.0311628255511709E-2</v>
      </c>
      <c r="CD136" s="390">
        <v>3.0025700532701628E-2</v>
      </c>
      <c r="CE136" s="390">
        <v>3.0999168728459075E-2</v>
      </c>
      <c r="CF136" s="390">
        <v>1.4333326703126323E-2</v>
      </c>
      <c r="CG136" s="390">
        <v>1.2574297781386794E-2</v>
      </c>
      <c r="CH136" s="390">
        <v>1.0783770658233277E-2</v>
      </c>
    </row>
    <row r="137" spans="1:86" hidden="1" x14ac:dyDescent="0.3">
      <c r="A137" s="561"/>
      <c r="B137" s="309" t="s">
        <v>145</v>
      </c>
      <c r="C137" s="125">
        <v>1.0126E-2</v>
      </c>
      <c r="D137" s="125">
        <v>1.0828000000000001E-2</v>
      </c>
      <c r="E137" s="125">
        <v>1.0834E-2</v>
      </c>
      <c r="F137" s="390">
        <v>9.3300694720660927E-3</v>
      </c>
      <c r="G137" s="390">
        <v>1.3190972391467491E-2</v>
      </c>
      <c r="H137" s="390">
        <v>3.3396509974146636E-2</v>
      </c>
      <c r="I137" s="390">
        <v>3.0311628255511709E-2</v>
      </c>
      <c r="J137" s="390">
        <v>3.0025700532701628E-2</v>
      </c>
      <c r="K137" s="390">
        <v>3.0999168728459075E-2</v>
      </c>
      <c r="L137" s="390">
        <v>1.4333326703126323E-2</v>
      </c>
      <c r="M137" s="390">
        <v>1.2574297781386794E-2</v>
      </c>
      <c r="N137" s="390">
        <v>1.0783770658233277E-2</v>
      </c>
      <c r="O137" s="390">
        <v>8.6905396105985688E-3</v>
      </c>
      <c r="P137" s="390">
        <v>9.1843635285924711E-3</v>
      </c>
      <c r="Q137" s="390">
        <v>9.3172995483337146E-3</v>
      </c>
      <c r="R137" s="390">
        <v>9.3300694720660927E-3</v>
      </c>
      <c r="S137" s="390">
        <v>1.3190972391467491E-2</v>
      </c>
      <c r="T137" s="390">
        <v>3.3396509974146636E-2</v>
      </c>
      <c r="U137" s="390">
        <v>3.0311628255511709E-2</v>
      </c>
      <c r="V137" s="390">
        <v>3.0025700532701628E-2</v>
      </c>
      <c r="W137" s="390">
        <v>3.0999168728459075E-2</v>
      </c>
      <c r="X137" s="390">
        <v>1.4333326703126323E-2</v>
      </c>
      <c r="Y137" s="390">
        <v>1.2574297781386794E-2</v>
      </c>
      <c r="Z137" s="390">
        <v>1.0783770658233277E-2</v>
      </c>
      <c r="AA137" s="390">
        <v>8.6905396105985688E-3</v>
      </c>
      <c r="AB137" s="390">
        <v>9.1843635285924711E-3</v>
      </c>
      <c r="AC137" s="390">
        <v>9.3172995483337146E-3</v>
      </c>
      <c r="AD137" s="390">
        <v>9.3300694720660927E-3</v>
      </c>
      <c r="AE137" s="390">
        <v>1.3190972391467491E-2</v>
      </c>
      <c r="AF137" s="390">
        <v>3.3396509974146636E-2</v>
      </c>
      <c r="AG137" s="390">
        <v>3.0311628255511709E-2</v>
      </c>
      <c r="AH137" s="390">
        <v>3.0025700532701628E-2</v>
      </c>
      <c r="AI137" s="390">
        <v>3.0999168728459075E-2</v>
      </c>
      <c r="AJ137" s="390">
        <v>1.4333326703126323E-2</v>
      </c>
      <c r="AK137" s="390">
        <v>1.2574297781386794E-2</v>
      </c>
      <c r="AL137" s="390">
        <v>1.0783770658233277E-2</v>
      </c>
      <c r="AM137" s="390">
        <v>8.6905396105985688E-3</v>
      </c>
      <c r="AN137" s="390">
        <v>9.1843635285924711E-3</v>
      </c>
      <c r="AO137" s="390">
        <v>9.3172995483337146E-3</v>
      </c>
      <c r="AP137" s="390">
        <v>9.3300694720660927E-3</v>
      </c>
      <c r="AQ137" s="390">
        <v>1.3190972391467491E-2</v>
      </c>
      <c r="AR137" s="390">
        <v>3.3396509974146636E-2</v>
      </c>
      <c r="AS137" s="390">
        <v>3.0311628255511709E-2</v>
      </c>
      <c r="AT137" s="390">
        <v>3.0025700532701628E-2</v>
      </c>
      <c r="AU137" s="390">
        <v>3.0999168728459075E-2</v>
      </c>
      <c r="AV137" s="390">
        <v>1.4333326703126323E-2</v>
      </c>
      <c r="AW137" s="390">
        <v>1.2574297781386794E-2</v>
      </c>
      <c r="AX137" s="390">
        <v>1.0783770658233277E-2</v>
      </c>
      <c r="AY137" s="390">
        <v>8.6905396105985688E-3</v>
      </c>
      <c r="AZ137" s="390">
        <v>9.1843635285924711E-3</v>
      </c>
      <c r="BA137" s="390">
        <v>9.3172995483337146E-3</v>
      </c>
      <c r="BB137" s="390">
        <v>9.3300694720660927E-3</v>
      </c>
      <c r="BC137" s="390">
        <v>1.3190972391467491E-2</v>
      </c>
      <c r="BD137" s="390">
        <v>3.3396509974146636E-2</v>
      </c>
      <c r="BE137" s="390">
        <v>3.0311628255511709E-2</v>
      </c>
      <c r="BF137" s="390">
        <v>3.0025700532701628E-2</v>
      </c>
      <c r="BG137" s="390">
        <v>3.0999168728459075E-2</v>
      </c>
      <c r="BH137" s="390">
        <v>1.4333326703126323E-2</v>
      </c>
      <c r="BI137" s="390">
        <v>1.2574297781386794E-2</v>
      </c>
      <c r="BJ137" s="390">
        <v>1.0783770658233277E-2</v>
      </c>
      <c r="BK137" s="390">
        <v>8.6905396105985688E-3</v>
      </c>
      <c r="BL137" s="390">
        <v>9.1843635285924711E-3</v>
      </c>
      <c r="BM137" s="390">
        <v>9.3172995483337146E-3</v>
      </c>
      <c r="BN137" s="390">
        <v>9.3300694720660927E-3</v>
      </c>
      <c r="BO137" s="390">
        <v>1.3190972391467491E-2</v>
      </c>
      <c r="BP137" s="390">
        <v>3.3396509974146636E-2</v>
      </c>
      <c r="BQ137" s="390">
        <v>3.0311628255511709E-2</v>
      </c>
      <c r="BR137" s="390">
        <v>3.0025700532701628E-2</v>
      </c>
      <c r="BS137" s="390">
        <v>3.0999168728459075E-2</v>
      </c>
      <c r="BT137" s="390">
        <v>1.4333326703126323E-2</v>
      </c>
      <c r="BU137" s="390">
        <v>1.2574297781386794E-2</v>
      </c>
      <c r="BV137" s="390">
        <v>1.0783770658233277E-2</v>
      </c>
      <c r="BW137" s="390">
        <v>8.6905396105985688E-3</v>
      </c>
      <c r="BX137" s="390">
        <v>9.1843635285924711E-3</v>
      </c>
      <c r="BY137" s="390">
        <v>9.3172995483337146E-3</v>
      </c>
      <c r="BZ137" s="390">
        <v>9.3300694720660927E-3</v>
      </c>
      <c r="CA137" s="390">
        <v>1.3190972391467491E-2</v>
      </c>
      <c r="CB137" s="390">
        <v>3.3396509974146636E-2</v>
      </c>
      <c r="CC137" s="390">
        <v>3.0311628255511709E-2</v>
      </c>
      <c r="CD137" s="390">
        <v>3.0025700532701628E-2</v>
      </c>
      <c r="CE137" s="390">
        <v>3.0999168728459075E-2</v>
      </c>
      <c r="CF137" s="390">
        <v>1.4333326703126323E-2</v>
      </c>
      <c r="CG137" s="390">
        <v>1.2574297781386794E-2</v>
      </c>
      <c r="CH137" s="390">
        <v>1.0783770658233277E-2</v>
      </c>
    </row>
    <row r="138" spans="1:86" hidden="1" x14ac:dyDescent="0.3">
      <c r="A138" s="561"/>
      <c r="B138" s="309" t="s">
        <v>67</v>
      </c>
      <c r="C138" s="125">
        <v>8.3879999999999996E-3</v>
      </c>
      <c r="D138" s="125">
        <v>9.0139999999999994E-3</v>
      </c>
      <c r="E138" s="125">
        <v>1.0437E-2</v>
      </c>
      <c r="F138" s="390">
        <v>8.9643969886217239E-3</v>
      </c>
      <c r="G138" s="390">
        <v>1.1442954360114992E-2</v>
      </c>
      <c r="H138" s="390">
        <v>3.0341130046812329E-2</v>
      </c>
      <c r="I138" s="390">
        <v>2.4767427374638579E-2</v>
      </c>
      <c r="J138" s="390">
        <v>2.5844708490436505E-2</v>
      </c>
      <c r="K138" s="390">
        <v>2.7140278723847423E-2</v>
      </c>
      <c r="L138" s="390">
        <v>1.2426704003105844E-2</v>
      </c>
      <c r="M138" s="390">
        <v>1.0317878648079915E-2</v>
      </c>
      <c r="N138" s="390">
        <v>9.3080976984780718E-3</v>
      </c>
      <c r="O138" s="390">
        <v>7.1991147668578103E-3</v>
      </c>
      <c r="P138" s="390">
        <v>7.6506976126562275E-3</v>
      </c>
      <c r="Q138" s="390">
        <v>8.9709893841287691E-3</v>
      </c>
      <c r="R138" s="390">
        <v>8.9643969886217239E-3</v>
      </c>
      <c r="S138" s="390">
        <v>1.1442954360114992E-2</v>
      </c>
      <c r="T138" s="390">
        <v>3.0341130046812329E-2</v>
      </c>
      <c r="U138" s="390">
        <v>2.4767427374638579E-2</v>
      </c>
      <c r="V138" s="390">
        <v>2.5844708490436505E-2</v>
      </c>
      <c r="W138" s="390">
        <v>2.7140278723847423E-2</v>
      </c>
      <c r="X138" s="390">
        <v>1.2426704003105844E-2</v>
      </c>
      <c r="Y138" s="390">
        <v>1.0317878648079915E-2</v>
      </c>
      <c r="Z138" s="390">
        <v>9.3080976984780718E-3</v>
      </c>
      <c r="AA138" s="390">
        <v>7.1991147668578103E-3</v>
      </c>
      <c r="AB138" s="390">
        <v>7.6506976126562275E-3</v>
      </c>
      <c r="AC138" s="390">
        <v>8.9709893841287691E-3</v>
      </c>
      <c r="AD138" s="390">
        <v>8.9643969886217239E-3</v>
      </c>
      <c r="AE138" s="390">
        <v>1.1442954360114992E-2</v>
      </c>
      <c r="AF138" s="390">
        <v>3.0341130046812329E-2</v>
      </c>
      <c r="AG138" s="390">
        <v>2.4767427374638579E-2</v>
      </c>
      <c r="AH138" s="390">
        <v>2.5844708490436505E-2</v>
      </c>
      <c r="AI138" s="390">
        <v>2.7140278723847423E-2</v>
      </c>
      <c r="AJ138" s="390">
        <v>1.2426704003105844E-2</v>
      </c>
      <c r="AK138" s="390">
        <v>1.0317878648079915E-2</v>
      </c>
      <c r="AL138" s="390">
        <v>9.3080976984780718E-3</v>
      </c>
      <c r="AM138" s="390">
        <v>7.1991147668578103E-3</v>
      </c>
      <c r="AN138" s="390">
        <v>7.6506976126562275E-3</v>
      </c>
      <c r="AO138" s="390">
        <v>8.9709893841287691E-3</v>
      </c>
      <c r="AP138" s="390">
        <v>8.9643969886217239E-3</v>
      </c>
      <c r="AQ138" s="390">
        <v>1.1442954360114992E-2</v>
      </c>
      <c r="AR138" s="390">
        <v>3.0341130046812329E-2</v>
      </c>
      <c r="AS138" s="390">
        <v>2.4767427374638579E-2</v>
      </c>
      <c r="AT138" s="390">
        <v>2.5844708490436505E-2</v>
      </c>
      <c r="AU138" s="390">
        <v>2.7140278723847423E-2</v>
      </c>
      <c r="AV138" s="390">
        <v>1.2426704003105844E-2</v>
      </c>
      <c r="AW138" s="390">
        <v>1.0317878648079915E-2</v>
      </c>
      <c r="AX138" s="390">
        <v>9.3080976984780718E-3</v>
      </c>
      <c r="AY138" s="390">
        <v>7.1991147668578103E-3</v>
      </c>
      <c r="AZ138" s="390">
        <v>7.6506976126562275E-3</v>
      </c>
      <c r="BA138" s="390">
        <v>8.9709893841287691E-3</v>
      </c>
      <c r="BB138" s="390">
        <v>8.9643969886217239E-3</v>
      </c>
      <c r="BC138" s="390">
        <v>1.1442954360114992E-2</v>
      </c>
      <c r="BD138" s="390">
        <v>3.0341130046812329E-2</v>
      </c>
      <c r="BE138" s="390">
        <v>2.4767427374638579E-2</v>
      </c>
      <c r="BF138" s="390">
        <v>2.5844708490436505E-2</v>
      </c>
      <c r="BG138" s="390">
        <v>2.7140278723847423E-2</v>
      </c>
      <c r="BH138" s="390">
        <v>1.2426704003105844E-2</v>
      </c>
      <c r="BI138" s="390">
        <v>1.0317878648079915E-2</v>
      </c>
      <c r="BJ138" s="390">
        <v>9.3080976984780718E-3</v>
      </c>
      <c r="BK138" s="390">
        <v>7.1991147668578103E-3</v>
      </c>
      <c r="BL138" s="390">
        <v>7.6506976126562275E-3</v>
      </c>
      <c r="BM138" s="390">
        <v>8.9709893841287691E-3</v>
      </c>
      <c r="BN138" s="390">
        <v>8.9643969886217239E-3</v>
      </c>
      <c r="BO138" s="390">
        <v>1.1442954360114992E-2</v>
      </c>
      <c r="BP138" s="390">
        <v>3.0341130046812329E-2</v>
      </c>
      <c r="BQ138" s="390">
        <v>2.4767427374638579E-2</v>
      </c>
      <c r="BR138" s="390">
        <v>2.5844708490436505E-2</v>
      </c>
      <c r="BS138" s="390">
        <v>2.7140278723847423E-2</v>
      </c>
      <c r="BT138" s="390">
        <v>1.2426704003105844E-2</v>
      </c>
      <c r="BU138" s="390">
        <v>1.0317878648079915E-2</v>
      </c>
      <c r="BV138" s="390">
        <v>9.3080976984780718E-3</v>
      </c>
      <c r="BW138" s="390">
        <v>7.1991147668578103E-3</v>
      </c>
      <c r="BX138" s="390">
        <v>7.6506976126562275E-3</v>
      </c>
      <c r="BY138" s="390">
        <v>8.9709893841287691E-3</v>
      </c>
      <c r="BZ138" s="390">
        <v>8.9643969886217239E-3</v>
      </c>
      <c r="CA138" s="390">
        <v>1.1442954360114992E-2</v>
      </c>
      <c r="CB138" s="390">
        <v>3.0341130046812329E-2</v>
      </c>
      <c r="CC138" s="390">
        <v>2.4767427374638579E-2</v>
      </c>
      <c r="CD138" s="390">
        <v>2.5844708490436505E-2</v>
      </c>
      <c r="CE138" s="390">
        <v>2.7140278723847423E-2</v>
      </c>
      <c r="CF138" s="390">
        <v>1.2426704003105844E-2</v>
      </c>
      <c r="CG138" s="390">
        <v>1.0317878648079915E-2</v>
      </c>
      <c r="CH138" s="390">
        <v>9.3080976984780718E-3</v>
      </c>
    </row>
    <row r="139" spans="1:86" ht="15" hidden="1" thickBot="1" x14ac:dyDescent="0.35">
      <c r="A139" s="562"/>
      <c r="B139" s="310" t="s">
        <v>68</v>
      </c>
      <c r="C139" s="126">
        <v>8.3359999999999997E-3</v>
      </c>
      <c r="D139" s="126">
        <v>8.9809999999999994E-3</v>
      </c>
      <c r="E139" s="126">
        <v>1.2722000000000001E-2</v>
      </c>
      <c r="F139" s="390">
        <v>1.1802242805610763E-2</v>
      </c>
      <c r="G139" s="390">
        <v>1.5000840581295125E-2</v>
      </c>
      <c r="H139" s="390">
        <v>4.2210463928937021E-2</v>
      </c>
      <c r="I139" s="390">
        <v>2.7762795137090041E-2</v>
      </c>
      <c r="J139" s="390">
        <v>3.2665598756010897E-2</v>
      </c>
      <c r="K139" s="390">
        <v>3.534763464999735E-2</v>
      </c>
      <c r="L139" s="390">
        <v>1.7000613729307223E-2</v>
      </c>
      <c r="M139" s="390">
        <v>1.1491929220535387E-2</v>
      </c>
      <c r="N139" s="390">
        <v>1.2288942749910168E-2</v>
      </c>
      <c r="O139" s="390">
        <v>7.1543069772339258E-3</v>
      </c>
      <c r="P139" s="390">
        <v>7.6225204669467857E-3</v>
      </c>
      <c r="Q139" s="390">
        <v>1.0964634736445759E-2</v>
      </c>
      <c r="R139" s="390">
        <v>1.1802242805610763E-2</v>
      </c>
      <c r="S139" s="390">
        <v>1.5000840581295125E-2</v>
      </c>
      <c r="T139" s="390">
        <v>4.2210463928937021E-2</v>
      </c>
      <c r="U139" s="390">
        <v>2.7762795137090041E-2</v>
      </c>
      <c r="V139" s="390">
        <v>3.2665598756010897E-2</v>
      </c>
      <c r="W139" s="390">
        <v>3.534763464999735E-2</v>
      </c>
      <c r="X139" s="390">
        <v>1.7000613729307223E-2</v>
      </c>
      <c r="Y139" s="390">
        <v>1.1491929220535387E-2</v>
      </c>
      <c r="Z139" s="390">
        <v>1.2288942749910168E-2</v>
      </c>
      <c r="AA139" s="390">
        <v>7.1543069772339258E-3</v>
      </c>
      <c r="AB139" s="390">
        <v>7.6225204669467857E-3</v>
      </c>
      <c r="AC139" s="390">
        <v>1.0964634736445759E-2</v>
      </c>
      <c r="AD139" s="390">
        <v>1.1802242805610763E-2</v>
      </c>
      <c r="AE139" s="390">
        <v>1.5000840581295125E-2</v>
      </c>
      <c r="AF139" s="390">
        <v>4.2210463928937021E-2</v>
      </c>
      <c r="AG139" s="390">
        <v>2.7762795137090041E-2</v>
      </c>
      <c r="AH139" s="390">
        <v>3.2665598756010897E-2</v>
      </c>
      <c r="AI139" s="390">
        <v>3.534763464999735E-2</v>
      </c>
      <c r="AJ139" s="390">
        <v>1.7000613729307223E-2</v>
      </c>
      <c r="AK139" s="390">
        <v>1.1491929220535387E-2</v>
      </c>
      <c r="AL139" s="390">
        <v>1.2288942749910168E-2</v>
      </c>
      <c r="AM139" s="390">
        <v>7.1543069772339258E-3</v>
      </c>
      <c r="AN139" s="390">
        <v>7.6225204669467857E-3</v>
      </c>
      <c r="AO139" s="390">
        <v>1.0964634736445759E-2</v>
      </c>
      <c r="AP139" s="390">
        <v>1.1802242805610763E-2</v>
      </c>
      <c r="AQ139" s="390">
        <v>1.5000840581295125E-2</v>
      </c>
      <c r="AR139" s="390">
        <v>4.2210463928937021E-2</v>
      </c>
      <c r="AS139" s="390">
        <v>2.7762795137090041E-2</v>
      </c>
      <c r="AT139" s="390">
        <v>3.2665598756010897E-2</v>
      </c>
      <c r="AU139" s="390">
        <v>3.534763464999735E-2</v>
      </c>
      <c r="AV139" s="390">
        <v>1.7000613729307223E-2</v>
      </c>
      <c r="AW139" s="390">
        <v>1.1491929220535387E-2</v>
      </c>
      <c r="AX139" s="390">
        <v>1.2288942749910168E-2</v>
      </c>
      <c r="AY139" s="390">
        <v>7.1543069772339258E-3</v>
      </c>
      <c r="AZ139" s="390">
        <v>7.6225204669467857E-3</v>
      </c>
      <c r="BA139" s="390">
        <v>1.0964634736445759E-2</v>
      </c>
      <c r="BB139" s="390">
        <v>1.1802242805610763E-2</v>
      </c>
      <c r="BC139" s="390">
        <v>1.5000840581295125E-2</v>
      </c>
      <c r="BD139" s="390">
        <v>4.2210463928937021E-2</v>
      </c>
      <c r="BE139" s="390">
        <v>2.7762795137090041E-2</v>
      </c>
      <c r="BF139" s="390">
        <v>3.2665598756010897E-2</v>
      </c>
      <c r="BG139" s="390">
        <v>3.534763464999735E-2</v>
      </c>
      <c r="BH139" s="390">
        <v>1.7000613729307223E-2</v>
      </c>
      <c r="BI139" s="390">
        <v>1.1491929220535387E-2</v>
      </c>
      <c r="BJ139" s="390">
        <v>1.2288942749910168E-2</v>
      </c>
      <c r="BK139" s="390">
        <v>7.1543069772339258E-3</v>
      </c>
      <c r="BL139" s="390">
        <v>7.6225204669467857E-3</v>
      </c>
      <c r="BM139" s="390">
        <v>1.0964634736445759E-2</v>
      </c>
      <c r="BN139" s="390">
        <v>1.1802242805610763E-2</v>
      </c>
      <c r="BO139" s="390">
        <v>1.5000840581295125E-2</v>
      </c>
      <c r="BP139" s="390">
        <v>4.2210463928937021E-2</v>
      </c>
      <c r="BQ139" s="390">
        <v>2.7762795137090041E-2</v>
      </c>
      <c r="BR139" s="390">
        <v>3.2665598756010897E-2</v>
      </c>
      <c r="BS139" s="390">
        <v>3.534763464999735E-2</v>
      </c>
      <c r="BT139" s="390">
        <v>1.7000613729307223E-2</v>
      </c>
      <c r="BU139" s="390">
        <v>1.1491929220535387E-2</v>
      </c>
      <c r="BV139" s="390">
        <v>1.2288942749910168E-2</v>
      </c>
      <c r="BW139" s="390">
        <v>7.1543069772339258E-3</v>
      </c>
      <c r="BX139" s="390">
        <v>7.6225204669467857E-3</v>
      </c>
      <c r="BY139" s="390">
        <v>1.0964634736445759E-2</v>
      </c>
      <c r="BZ139" s="390">
        <v>1.1802242805610763E-2</v>
      </c>
      <c r="CA139" s="390">
        <v>1.5000840581295125E-2</v>
      </c>
      <c r="CB139" s="390">
        <v>4.2210463928937021E-2</v>
      </c>
      <c r="CC139" s="390">
        <v>2.7762795137090041E-2</v>
      </c>
      <c r="CD139" s="390">
        <v>3.2665598756010897E-2</v>
      </c>
      <c r="CE139" s="390">
        <v>3.534763464999735E-2</v>
      </c>
      <c r="CF139" s="390">
        <v>1.7000613729307223E-2</v>
      </c>
      <c r="CG139" s="390">
        <v>1.1491929220535387E-2</v>
      </c>
      <c r="CH139" s="390">
        <v>1.2288942749910168E-2</v>
      </c>
    </row>
    <row r="140" spans="1:86" hidden="1" x14ac:dyDescent="0.3"/>
    <row r="141" spans="1:86" ht="15" hidden="1" thickBot="1" x14ac:dyDescent="0.35">
      <c r="A141" s="122"/>
      <c r="B141" s="122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</row>
    <row r="142" spans="1:86" ht="15.6" hidden="1" x14ac:dyDescent="0.3">
      <c r="A142" s="550" t="s">
        <v>160</v>
      </c>
      <c r="B142" s="344" t="s">
        <v>157</v>
      </c>
      <c r="C142" s="348">
        <v>43831</v>
      </c>
      <c r="D142" s="348">
        <v>43862</v>
      </c>
      <c r="E142" s="348">
        <v>43891</v>
      </c>
      <c r="F142" s="348">
        <v>43922</v>
      </c>
      <c r="G142" s="348">
        <v>43952</v>
      </c>
      <c r="H142" s="348">
        <v>43983</v>
      </c>
      <c r="I142" s="348">
        <v>44013</v>
      </c>
      <c r="J142" s="348">
        <v>44044</v>
      </c>
      <c r="K142" s="348">
        <v>44075</v>
      </c>
      <c r="L142" s="348">
        <v>44105</v>
      </c>
      <c r="M142" s="348">
        <v>44136</v>
      </c>
      <c r="N142" s="348">
        <v>44166</v>
      </c>
      <c r="O142" s="348">
        <v>44197</v>
      </c>
      <c r="P142" s="348">
        <v>44228</v>
      </c>
      <c r="Q142" s="348">
        <v>44256</v>
      </c>
      <c r="R142" s="348">
        <v>44287</v>
      </c>
      <c r="S142" s="348">
        <v>44317</v>
      </c>
      <c r="T142" s="348">
        <v>44348</v>
      </c>
      <c r="U142" s="348">
        <v>44378</v>
      </c>
      <c r="V142" s="348">
        <v>44409</v>
      </c>
      <c r="W142" s="348">
        <v>44440</v>
      </c>
      <c r="X142" s="348">
        <v>44470</v>
      </c>
      <c r="Y142" s="348">
        <v>44501</v>
      </c>
      <c r="Z142" s="348">
        <v>44531</v>
      </c>
      <c r="AA142" s="348">
        <v>44562</v>
      </c>
      <c r="AB142" s="348">
        <v>44593</v>
      </c>
      <c r="AC142" s="348">
        <v>44621</v>
      </c>
      <c r="AD142" s="348">
        <v>44652</v>
      </c>
      <c r="AE142" s="348">
        <v>44682</v>
      </c>
      <c r="AF142" s="348">
        <v>44713</v>
      </c>
      <c r="AG142" s="348">
        <v>44743</v>
      </c>
      <c r="AH142" s="348">
        <v>44774</v>
      </c>
      <c r="AI142" s="348">
        <v>44805</v>
      </c>
      <c r="AJ142" s="348">
        <v>44835</v>
      </c>
      <c r="AK142" s="348">
        <v>44866</v>
      </c>
      <c r="AL142" s="348">
        <v>44896</v>
      </c>
      <c r="AM142" s="348">
        <v>44927</v>
      </c>
      <c r="AN142" s="348">
        <v>44958</v>
      </c>
      <c r="AO142" s="348">
        <v>44986</v>
      </c>
      <c r="AP142" s="348">
        <v>45017</v>
      </c>
      <c r="AQ142" s="348">
        <v>45047</v>
      </c>
      <c r="AR142" s="348">
        <v>45078</v>
      </c>
      <c r="AS142" s="348">
        <v>45108</v>
      </c>
      <c r="AT142" s="348">
        <v>45139</v>
      </c>
      <c r="AU142" s="348">
        <v>45170</v>
      </c>
      <c r="AV142" s="348">
        <v>45200</v>
      </c>
      <c r="AW142" s="348">
        <v>45231</v>
      </c>
      <c r="AX142" s="348">
        <v>45261</v>
      </c>
      <c r="AY142" s="348">
        <v>45292</v>
      </c>
      <c r="AZ142" s="348">
        <v>45323</v>
      </c>
      <c r="BA142" s="348">
        <v>45352</v>
      </c>
      <c r="BB142" s="348">
        <v>45383</v>
      </c>
      <c r="BC142" s="348">
        <v>45413</v>
      </c>
      <c r="BD142" s="348">
        <v>45444</v>
      </c>
      <c r="BE142" s="348">
        <v>45474</v>
      </c>
      <c r="BF142" s="348">
        <v>45505</v>
      </c>
      <c r="BG142" s="348">
        <v>45536</v>
      </c>
      <c r="BH142" s="348">
        <v>45566</v>
      </c>
      <c r="BI142" s="348">
        <v>45597</v>
      </c>
      <c r="BJ142" s="348">
        <v>45627</v>
      </c>
      <c r="BK142" s="348">
        <v>45658</v>
      </c>
      <c r="BL142" s="348">
        <v>45689</v>
      </c>
      <c r="BM142" s="348">
        <v>45717</v>
      </c>
      <c r="BN142" s="348">
        <v>45748</v>
      </c>
      <c r="BO142" s="348">
        <v>45778</v>
      </c>
      <c r="BP142" s="348">
        <v>45809</v>
      </c>
      <c r="BQ142" s="348">
        <v>45839</v>
      </c>
      <c r="BR142" s="348">
        <v>45870</v>
      </c>
      <c r="BS142" s="348">
        <v>45901</v>
      </c>
      <c r="BT142" s="348">
        <v>45931</v>
      </c>
      <c r="BU142" s="348">
        <v>45962</v>
      </c>
      <c r="BV142" s="348">
        <v>45992</v>
      </c>
      <c r="BW142" s="348">
        <v>46023</v>
      </c>
      <c r="BX142" s="348">
        <v>46054</v>
      </c>
      <c r="BY142" s="348">
        <v>46082</v>
      </c>
      <c r="BZ142" s="348">
        <v>46113</v>
      </c>
      <c r="CA142" s="348">
        <v>46143</v>
      </c>
      <c r="CB142" s="348">
        <v>46174</v>
      </c>
      <c r="CC142" s="348">
        <v>46204</v>
      </c>
      <c r="CD142" s="348">
        <v>46235</v>
      </c>
      <c r="CE142" s="348">
        <v>46266</v>
      </c>
      <c r="CF142" s="348">
        <v>46296</v>
      </c>
      <c r="CG142" s="348">
        <v>46327</v>
      </c>
      <c r="CH142" s="349">
        <v>46357</v>
      </c>
    </row>
    <row r="143" spans="1:86" hidden="1" x14ac:dyDescent="0.3">
      <c r="A143" s="551"/>
      <c r="B143" s="308" t="s">
        <v>141</v>
      </c>
      <c r="C143" s="30">
        <f>IF(C23=0,0,((C5*0.5)-C41)*C78*C110*C$2)</f>
        <v>0</v>
      </c>
      <c r="D143" s="30">
        <f>IF(D23=0,0,((D5*0.5)+C23-D41)*D78*D110*D$2)</f>
        <v>0</v>
      </c>
      <c r="E143" s="30">
        <f t="shared" ref="E143:BP143" si="142">IF(E23=0,0,((E5*0.5)+D23-E41)*E78*E110*E$2)</f>
        <v>0</v>
      </c>
      <c r="F143" s="30">
        <f t="shared" si="142"/>
        <v>0</v>
      </c>
      <c r="G143" s="30">
        <f t="shared" si="142"/>
        <v>0</v>
      </c>
      <c r="H143" s="30">
        <f t="shared" si="142"/>
        <v>0</v>
      </c>
      <c r="I143" s="30">
        <f t="shared" si="142"/>
        <v>0</v>
      </c>
      <c r="J143" s="30">
        <f t="shared" si="142"/>
        <v>0</v>
      </c>
      <c r="K143" s="30">
        <f t="shared" si="142"/>
        <v>0</v>
      </c>
      <c r="L143" s="30">
        <f t="shared" si="142"/>
        <v>0</v>
      </c>
      <c r="M143" s="30">
        <f t="shared" si="142"/>
        <v>0</v>
      </c>
      <c r="N143" s="30">
        <f t="shared" si="142"/>
        <v>0</v>
      </c>
      <c r="O143" s="30">
        <f t="shared" si="142"/>
        <v>0</v>
      </c>
      <c r="P143" s="30">
        <f t="shared" si="142"/>
        <v>0</v>
      </c>
      <c r="Q143" s="30">
        <f t="shared" si="142"/>
        <v>0</v>
      </c>
      <c r="R143" s="30">
        <f t="shared" si="142"/>
        <v>0</v>
      </c>
      <c r="S143" s="30">
        <f t="shared" si="142"/>
        <v>0</v>
      </c>
      <c r="T143" s="30">
        <f t="shared" si="142"/>
        <v>0</v>
      </c>
      <c r="U143" s="30">
        <f t="shared" si="142"/>
        <v>0</v>
      </c>
      <c r="V143" s="30">
        <f t="shared" si="142"/>
        <v>0</v>
      </c>
      <c r="W143" s="30">
        <f t="shared" si="142"/>
        <v>0</v>
      </c>
      <c r="X143" s="30">
        <f t="shared" si="142"/>
        <v>0</v>
      </c>
      <c r="Y143" s="30">
        <f t="shared" si="142"/>
        <v>0</v>
      </c>
      <c r="Z143" s="30">
        <f t="shared" si="142"/>
        <v>0</v>
      </c>
      <c r="AA143" s="30">
        <f t="shared" si="142"/>
        <v>0</v>
      </c>
      <c r="AB143" s="30">
        <f t="shared" si="142"/>
        <v>0</v>
      </c>
      <c r="AC143" s="30">
        <f t="shared" si="142"/>
        <v>0</v>
      </c>
      <c r="AD143" s="30">
        <f t="shared" si="142"/>
        <v>0</v>
      </c>
      <c r="AE143" s="30">
        <f t="shared" si="142"/>
        <v>0</v>
      </c>
      <c r="AF143" s="30">
        <f t="shared" si="142"/>
        <v>0</v>
      </c>
      <c r="AG143" s="30">
        <f t="shared" si="142"/>
        <v>0</v>
      </c>
      <c r="AH143" s="30">
        <f t="shared" si="142"/>
        <v>0</v>
      </c>
      <c r="AI143" s="30">
        <f t="shared" si="142"/>
        <v>0</v>
      </c>
      <c r="AJ143" s="30">
        <f t="shared" si="142"/>
        <v>0</v>
      </c>
      <c r="AK143" s="30">
        <f t="shared" si="142"/>
        <v>0</v>
      </c>
      <c r="AL143" s="30">
        <f t="shared" si="142"/>
        <v>0</v>
      </c>
      <c r="AM143" s="30">
        <f t="shared" si="142"/>
        <v>0</v>
      </c>
      <c r="AN143" s="30">
        <f t="shared" si="142"/>
        <v>0</v>
      </c>
      <c r="AO143" s="30">
        <f t="shared" si="142"/>
        <v>0</v>
      </c>
      <c r="AP143" s="30">
        <f t="shared" si="142"/>
        <v>0</v>
      </c>
      <c r="AQ143" s="30">
        <f t="shared" si="142"/>
        <v>0</v>
      </c>
      <c r="AR143" s="30">
        <f t="shared" si="142"/>
        <v>0</v>
      </c>
      <c r="AS143" s="30">
        <f t="shared" si="142"/>
        <v>0</v>
      </c>
      <c r="AT143" s="30">
        <f t="shared" si="142"/>
        <v>0</v>
      </c>
      <c r="AU143" s="30">
        <f t="shared" si="142"/>
        <v>0</v>
      </c>
      <c r="AV143" s="30">
        <f t="shared" si="142"/>
        <v>0</v>
      </c>
      <c r="AW143" s="30">
        <f t="shared" si="142"/>
        <v>0</v>
      </c>
      <c r="AX143" s="30">
        <f t="shared" si="142"/>
        <v>0</v>
      </c>
      <c r="AY143" s="30">
        <f t="shared" si="142"/>
        <v>0</v>
      </c>
      <c r="AZ143" s="30">
        <f t="shared" si="142"/>
        <v>0</v>
      </c>
      <c r="BA143" s="30">
        <f t="shared" si="142"/>
        <v>0</v>
      </c>
      <c r="BB143" s="30">
        <f t="shared" si="142"/>
        <v>0</v>
      </c>
      <c r="BC143" s="30">
        <f t="shared" si="142"/>
        <v>0</v>
      </c>
      <c r="BD143" s="30">
        <f t="shared" si="142"/>
        <v>0</v>
      </c>
      <c r="BE143" s="30">
        <f t="shared" si="142"/>
        <v>0</v>
      </c>
      <c r="BF143" s="30">
        <f t="shared" si="142"/>
        <v>0</v>
      </c>
      <c r="BG143" s="30">
        <f t="shared" si="142"/>
        <v>0</v>
      </c>
      <c r="BH143" s="30">
        <f t="shared" si="142"/>
        <v>0</v>
      </c>
      <c r="BI143" s="30">
        <f t="shared" si="142"/>
        <v>0</v>
      </c>
      <c r="BJ143" s="30">
        <f t="shared" si="142"/>
        <v>0</v>
      </c>
      <c r="BK143" s="30">
        <f t="shared" si="142"/>
        <v>0</v>
      </c>
      <c r="BL143" s="30">
        <f t="shared" si="142"/>
        <v>0</v>
      </c>
      <c r="BM143" s="30">
        <f t="shared" si="142"/>
        <v>0</v>
      </c>
      <c r="BN143" s="30">
        <f t="shared" si="142"/>
        <v>0</v>
      </c>
      <c r="BO143" s="30">
        <f t="shared" si="142"/>
        <v>0</v>
      </c>
      <c r="BP143" s="30">
        <f t="shared" si="142"/>
        <v>0</v>
      </c>
      <c r="BQ143" s="30">
        <f t="shared" ref="BQ143:CH143" si="143">IF(BQ23=0,0,((BQ5*0.5)+BP23-BQ41)*BQ78*BQ110*BQ$2)</f>
        <v>0</v>
      </c>
      <c r="BR143" s="30">
        <f t="shared" si="143"/>
        <v>0</v>
      </c>
      <c r="BS143" s="30">
        <f t="shared" si="143"/>
        <v>0</v>
      </c>
      <c r="BT143" s="30">
        <f t="shared" si="143"/>
        <v>0</v>
      </c>
      <c r="BU143" s="30">
        <f t="shared" si="143"/>
        <v>0</v>
      </c>
      <c r="BV143" s="30">
        <f t="shared" si="143"/>
        <v>0</v>
      </c>
      <c r="BW143" s="30">
        <f t="shared" si="143"/>
        <v>0</v>
      </c>
      <c r="BX143" s="30">
        <f t="shared" si="143"/>
        <v>0</v>
      </c>
      <c r="BY143" s="30">
        <f t="shared" si="143"/>
        <v>0</v>
      </c>
      <c r="BZ143" s="30">
        <f t="shared" si="143"/>
        <v>0</v>
      </c>
      <c r="CA143" s="30">
        <f t="shared" si="143"/>
        <v>0</v>
      </c>
      <c r="CB143" s="30">
        <f t="shared" si="143"/>
        <v>0</v>
      </c>
      <c r="CC143" s="30">
        <f t="shared" si="143"/>
        <v>0</v>
      </c>
      <c r="CD143" s="30">
        <f t="shared" si="143"/>
        <v>0</v>
      </c>
      <c r="CE143" s="30">
        <f t="shared" si="143"/>
        <v>0</v>
      </c>
      <c r="CF143" s="30">
        <f t="shared" si="143"/>
        <v>0</v>
      </c>
      <c r="CG143" s="30">
        <f t="shared" si="143"/>
        <v>0</v>
      </c>
      <c r="CH143" s="34">
        <f t="shared" si="143"/>
        <v>0</v>
      </c>
    </row>
    <row r="144" spans="1:86" hidden="1" x14ac:dyDescent="0.3">
      <c r="A144" s="551"/>
      <c r="B144" s="308" t="s">
        <v>59</v>
      </c>
      <c r="C144" s="30">
        <f t="shared" ref="C144:C155" si="144">IF(C24=0,0,((C6*0.5)-C42)*C79*C111*C$2)</f>
        <v>0</v>
      </c>
      <c r="D144" s="30">
        <f t="shared" ref="D144:D155" si="145">IF(D24=0,0,((D6*0.5)+C24-D42)*D79*D111*D$2)</f>
        <v>0</v>
      </c>
      <c r="E144" s="30">
        <f t="shared" ref="E144:BP144" si="146">IF(E24=0,0,((E6*0.5)+D24-E42)*E79*E111*E$2)</f>
        <v>0</v>
      </c>
      <c r="F144" s="30">
        <f t="shared" si="146"/>
        <v>0</v>
      </c>
      <c r="G144" s="30">
        <f t="shared" si="146"/>
        <v>0</v>
      </c>
      <c r="H144" s="30">
        <f t="shared" si="146"/>
        <v>0</v>
      </c>
      <c r="I144" s="30">
        <f t="shared" si="146"/>
        <v>0</v>
      </c>
      <c r="J144" s="30">
        <f t="shared" si="146"/>
        <v>0</v>
      </c>
      <c r="K144" s="30">
        <f t="shared" si="146"/>
        <v>0</v>
      </c>
      <c r="L144" s="30">
        <f t="shared" si="146"/>
        <v>0</v>
      </c>
      <c r="M144" s="30">
        <f t="shared" si="146"/>
        <v>0</v>
      </c>
      <c r="N144" s="30">
        <f t="shared" si="146"/>
        <v>0</v>
      </c>
      <c r="O144" s="30">
        <f t="shared" si="146"/>
        <v>0</v>
      </c>
      <c r="P144" s="30">
        <f t="shared" si="146"/>
        <v>0</v>
      </c>
      <c r="Q144" s="30">
        <f t="shared" si="146"/>
        <v>0</v>
      </c>
      <c r="R144" s="30">
        <f t="shared" si="146"/>
        <v>0</v>
      </c>
      <c r="S144" s="30">
        <f t="shared" si="146"/>
        <v>0</v>
      </c>
      <c r="T144" s="30">
        <f t="shared" si="146"/>
        <v>0</v>
      </c>
      <c r="U144" s="30">
        <f t="shared" si="146"/>
        <v>0</v>
      </c>
      <c r="V144" s="30">
        <f t="shared" si="146"/>
        <v>0</v>
      </c>
      <c r="W144" s="30">
        <f t="shared" si="146"/>
        <v>0</v>
      </c>
      <c r="X144" s="30">
        <f t="shared" si="146"/>
        <v>0</v>
      </c>
      <c r="Y144" s="30">
        <f t="shared" si="146"/>
        <v>0</v>
      </c>
      <c r="Z144" s="30">
        <f t="shared" si="146"/>
        <v>0</v>
      </c>
      <c r="AA144" s="30">
        <f t="shared" si="146"/>
        <v>0</v>
      </c>
      <c r="AB144" s="30">
        <f t="shared" si="146"/>
        <v>0</v>
      </c>
      <c r="AC144" s="30">
        <f t="shared" si="146"/>
        <v>0</v>
      </c>
      <c r="AD144" s="30">
        <f t="shared" si="146"/>
        <v>0</v>
      </c>
      <c r="AE144" s="30">
        <f t="shared" si="146"/>
        <v>0</v>
      </c>
      <c r="AF144" s="30">
        <f t="shared" si="146"/>
        <v>0</v>
      </c>
      <c r="AG144" s="30">
        <f t="shared" si="146"/>
        <v>0</v>
      </c>
      <c r="AH144" s="30">
        <f t="shared" si="146"/>
        <v>0</v>
      </c>
      <c r="AI144" s="30">
        <f t="shared" si="146"/>
        <v>0</v>
      </c>
      <c r="AJ144" s="30">
        <f t="shared" si="146"/>
        <v>0</v>
      </c>
      <c r="AK144" s="30">
        <f t="shared" si="146"/>
        <v>0</v>
      </c>
      <c r="AL144" s="30">
        <f t="shared" si="146"/>
        <v>0</v>
      </c>
      <c r="AM144" s="30">
        <f t="shared" si="146"/>
        <v>0</v>
      </c>
      <c r="AN144" s="30">
        <f t="shared" si="146"/>
        <v>0</v>
      </c>
      <c r="AO144" s="30">
        <f t="shared" si="146"/>
        <v>0</v>
      </c>
      <c r="AP144" s="30">
        <f t="shared" si="146"/>
        <v>0</v>
      </c>
      <c r="AQ144" s="30">
        <f t="shared" si="146"/>
        <v>0</v>
      </c>
      <c r="AR144" s="30">
        <f t="shared" si="146"/>
        <v>0</v>
      </c>
      <c r="AS144" s="30">
        <f t="shared" si="146"/>
        <v>0</v>
      </c>
      <c r="AT144" s="30">
        <f t="shared" si="146"/>
        <v>0</v>
      </c>
      <c r="AU144" s="30">
        <f t="shared" si="146"/>
        <v>0</v>
      </c>
      <c r="AV144" s="30">
        <f t="shared" si="146"/>
        <v>0</v>
      </c>
      <c r="AW144" s="30">
        <f t="shared" si="146"/>
        <v>0</v>
      </c>
      <c r="AX144" s="30">
        <f t="shared" si="146"/>
        <v>0</v>
      </c>
      <c r="AY144" s="30">
        <f t="shared" si="146"/>
        <v>0</v>
      </c>
      <c r="AZ144" s="30">
        <f t="shared" si="146"/>
        <v>0</v>
      </c>
      <c r="BA144" s="30">
        <f t="shared" si="146"/>
        <v>0</v>
      </c>
      <c r="BB144" s="30">
        <f t="shared" si="146"/>
        <v>0</v>
      </c>
      <c r="BC144" s="30">
        <f t="shared" si="146"/>
        <v>0</v>
      </c>
      <c r="BD144" s="30">
        <f t="shared" si="146"/>
        <v>0</v>
      </c>
      <c r="BE144" s="30">
        <f t="shared" si="146"/>
        <v>0</v>
      </c>
      <c r="BF144" s="30">
        <f t="shared" si="146"/>
        <v>0</v>
      </c>
      <c r="BG144" s="30">
        <f t="shared" si="146"/>
        <v>0</v>
      </c>
      <c r="BH144" s="30">
        <f t="shared" si="146"/>
        <v>0</v>
      </c>
      <c r="BI144" s="30">
        <f t="shared" si="146"/>
        <v>0</v>
      </c>
      <c r="BJ144" s="30">
        <f t="shared" si="146"/>
        <v>0</v>
      </c>
      <c r="BK144" s="30">
        <f t="shared" si="146"/>
        <v>0</v>
      </c>
      <c r="BL144" s="30">
        <f t="shared" si="146"/>
        <v>0</v>
      </c>
      <c r="BM144" s="30">
        <f t="shared" si="146"/>
        <v>0</v>
      </c>
      <c r="BN144" s="30">
        <f t="shared" si="146"/>
        <v>0</v>
      </c>
      <c r="BO144" s="30">
        <f t="shared" si="146"/>
        <v>0</v>
      </c>
      <c r="BP144" s="30">
        <f t="shared" si="146"/>
        <v>0</v>
      </c>
      <c r="BQ144" s="30">
        <f t="shared" ref="BQ144:CH144" si="147">IF(BQ24=0,0,((BQ6*0.5)+BP24-BQ42)*BQ79*BQ111*BQ$2)</f>
        <v>0</v>
      </c>
      <c r="BR144" s="30">
        <f t="shared" si="147"/>
        <v>0</v>
      </c>
      <c r="BS144" s="30">
        <f t="shared" si="147"/>
        <v>0</v>
      </c>
      <c r="BT144" s="30">
        <f t="shared" si="147"/>
        <v>0</v>
      </c>
      <c r="BU144" s="30">
        <f t="shared" si="147"/>
        <v>0</v>
      </c>
      <c r="BV144" s="30">
        <f t="shared" si="147"/>
        <v>0</v>
      </c>
      <c r="BW144" s="30">
        <f t="shared" si="147"/>
        <v>0</v>
      </c>
      <c r="BX144" s="30">
        <f t="shared" si="147"/>
        <v>0</v>
      </c>
      <c r="BY144" s="30">
        <f t="shared" si="147"/>
        <v>0</v>
      </c>
      <c r="BZ144" s="30">
        <f t="shared" si="147"/>
        <v>0</v>
      </c>
      <c r="CA144" s="30">
        <f t="shared" si="147"/>
        <v>0</v>
      </c>
      <c r="CB144" s="30">
        <f t="shared" si="147"/>
        <v>0</v>
      </c>
      <c r="CC144" s="30">
        <f t="shared" si="147"/>
        <v>0</v>
      </c>
      <c r="CD144" s="30">
        <f t="shared" si="147"/>
        <v>0</v>
      </c>
      <c r="CE144" s="30">
        <f t="shared" si="147"/>
        <v>0</v>
      </c>
      <c r="CF144" s="30">
        <f t="shared" si="147"/>
        <v>0</v>
      </c>
      <c r="CG144" s="30">
        <f t="shared" si="147"/>
        <v>0</v>
      </c>
      <c r="CH144" s="34">
        <f t="shared" si="147"/>
        <v>0</v>
      </c>
    </row>
    <row r="145" spans="1:86" hidden="1" x14ac:dyDescent="0.3">
      <c r="A145" s="551"/>
      <c r="B145" s="308" t="s">
        <v>142</v>
      </c>
      <c r="C145" s="30">
        <f t="shared" si="144"/>
        <v>0</v>
      </c>
      <c r="D145" s="30">
        <f t="shared" si="145"/>
        <v>0</v>
      </c>
      <c r="E145" s="30">
        <f t="shared" ref="E145:BP145" si="148">IF(E25=0,0,((E7*0.5)+D25-E43)*E80*E112*E$2)</f>
        <v>0</v>
      </c>
      <c r="F145" s="30">
        <f t="shared" si="148"/>
        <v>0</v>
      </c>
      <c r="G145" s="30">
        <f t="shared" si="148"/>
        <v>0</v>
      </c>
      <c r="H145" s="30">
        <f t="shared" si="148"/>
        <v>0</v>
      </c>
      <c r="I145" s="30">
        <f t="shared" si="148"/>
        <v>0</v>
      </c>
      <c r="J145" s="30">
        <f t="shared" si="148"/>
        <v>0</v>
      </c>
      <c r="K145" s="30">
        <f t="shared" si="148"/>
        <v>0</v>
      </c>
      <c r="L145" s="30">
        <f t="shared" si="148"/>
        <v>0</v>
      </c>
      <c r="M145" s="30">
        <f t="shared" si="148"/>
        <v>0</v>
      </c>
      <c r="N145" s="30">
        <f t="shared" si="148"/>
        <v>0</v>
      </c>
      <c r="O145" s="30">
        <f t="shared" si="148"/>
        <v>0</v>
      </c>
      <c r="P145" s="30">
        <f t="shared" si="148"/>
        <v>0</v>
      </c>
      <c r="Q145" s="30">
        <f t="shared" si="148"/>
        <v>0</v>
      </c>
      <c r="R145" s="30">
        <f t="shared" si="148"/>
        <v>0</v>
      </c>
      <c r="S145" s="30">
        <f t="shared" si="148"/>
        <v>0</v>
      </c>
      <c r="T145" s="30">
        <f t="shared" si="148"/>
        <v>0</v>
      </c>
      <c r="U145" s="30">
        <f t="shared" si="148"/>
        <v>0</v>
      </c>
      <c r="V145" s="30">
        <f t="shared" si="148"/>
        <v>0</v>
      </c>
      <c r="W145" s="30">
        <f t="shared" si="148"/>
        <v>0</v>
      </c>
      <c r="X145" s="30">
        <f t="shared" si="148"/>
        <v>0</v>
      </c>
      <c r="Y145" s="30">
        <f t="shared" si="148"/>
        <v>0</v>
      </c>
      <c r="Z145" s="30">
        <f t="shared" si="148"/>
        <v>0</v>
      </c>
      <c r="AA145" s="30">
        <f t="shared" si="148"/>
        <v>0</v>
      </c>
      <c r="AB145" s="30">
        <f t="shared" si="148"/>
        <v>0</v>
      </c>
      <c r="AC145" s="30">
        <f t="shared" si="148"/>
        <v>0</v>
      </c>
      <c r="AD145" s="30">
        <f t="shared" si="148"/>
        <v>0</v>
      </c>
      <c r="AE145" s="30">
        <f t="shared" si="148"/>
        <v>0</v>
      </c>
      <c r="AF145" s="30">
        <f t="shared" si="148"/>
        <v>0</v>
      </c>
      <c r="AG145" s="30">
        <f t="shared" si="148"/>
        <v>0</v>
      </c>
      <c r="AH145" s="30">
        <f t="shared" si="148"/>
        <v>0</v>
      </c>
      <c r="AI145" s="30">
        <f t="shared" si="148"/>
        <v>0</v>
      </c>
      <c r="AJ145" s="30">
        <f t="shared" si="148"/>
        <v>0</v>
      </c>
      <c r="AK145" s="30">
        <f t="shared" si="148"/>
        <v>0</v>
      </c>
      <c r="AL145" s="30">
        <f t="shared" si="148"/>
        <v>0</v>
      </c>
      <c r="AM145" s="30">
        <f t="shared" si="148"/>
        <v>0</v>
      </c>
      <c r="AN145" s="30">
        <f t="shared" si="148"/>
        <v>0</v>
      </c>
      <c r="AO145" s="30">
        <f t="shared" si="148"/>
        <v>0</v>
      </c>
      <c r="AP145" s="30">
        <f t="shared" si="148"/>
        <v>0</v>
      </c>
      <c r="AQ145" s="30">
        <f t="shared" si="148"/>
        <v>0</v>
      </c>
      <c r="AR145" s="30">
        <f t="shared" si="148"/>
        <v>0</v>
      </c>
      <c r="AS145" s="30">
        <f t="shared" si="148"/>
        <v>0</v>
      </c>
      <c r="AT145" s="30">
        <f t="shared" si="148"/>
        <v>0</v>
      </c>
      <c r="AU145" s="30">
        <f t="shared" si="148"/>
        <v>0</v>
      </c>
      <c r="AV145" s="30">
        <f t="shared" si="148"/>
        <v>0</v>
      </c>
      <c r="AW145" s="30">
        <f t="shared" si="148"/>
        <v>0</v>
      </c>
      <c r="AX145" s="30">
        <f t="shared" si="148"/>
        <v>0</v>
      </c>
      <c r="AY145" s="30">
        <f t="shared" si="148"/>
        <v>0</v>
      </c>
      <c r="AZ145" s="30">
        <f t="shared" si="148"/>
        <v>0</v>
      </c>
      <c r="BA145" s="30">
        <f t="shared" si="148"/>
        <v>0</v>
      </c>
      <c r="BB145" s="30">
        <f t="shared" si="148"/>
        <v>0</v>
      </c>
      <c r="BC145" s="30">
        <f t="shared" si="148"/>
        <v>0</v>
      </c>
      <c r="BD145" s="30">
        <f t="shared" si="148"/>
        <v>0</v>
      </c>
      <c r="BE145" s="30">
        <f t="shared" si="148"/>
        <v>0</v>
      </c>
      <c r="BF145" s="30">
        <f t="shared" si="148"/>
        <v>0</v>
      </c>
      <c r="BG145" s="30">
        <f t="shared" si="148"/>
        <v>0</v>
      </c>
      <c r="BH145" s="30">
        <f t="shared" si="148"/>
        <v>0</v>
      </c>
      <c r="BI145" s="30">
        <f t="shared" si="148"/>
        <v>0</v>
      </c>
      <c r="BJ145" s="30">
        <f t="shared" si="148"/>
        <v>0</v>
      </c>
      <c r="BK145" s="30">
        <f t="shared" si="148"/>
        <v>0</v>
      </c>
      <c r="BL145" s="30">
        <f t="shared" si="148"/>
        <v>0</v>
      </c>
      <c r="BM145" s="30">
        <f t="shared" si="148"/>
        <v>0</v>
      </c>
      <c r="BN145" s="30">
        <f t="shared" si="148"/>
        <v>0</v>
      </c>
      <c r="BO145" s="30">
        <f t="shared" si="148"/>
        <v>0</v>
      </c>
      <c r="BP145" s="30">
        <f t="shared" si="148"/>
        <v>0</v>
      </c>
      <c r="BQ145" s="30">
        <f t="shared" ref="BQ145:CH145" si="149">IF(BQ25=0,0,((BQ7*0.5)+BP25-BQ43)*BQ80*BQ112*BQ$2)</f>
        <v>0</v>
      </c>
      <c r="BR145" s="30">
        <f t="shared" si="149"/>
        <v>0</v>
      </c>
      <c r="BS145" s="30">
        <f t="shared" si="149"/>
        <v>0</v>
      </c>
      <c r="BT145" s="30">
        <f t="shared" si="149"/>
        <v>0</v>
      </c>
      <c r="BU145" s="30">
        <f t="shared" si="149"/>
        <v>0</v>
      </c>
      <c r="BV145" s="30">
        <f t="shared" si="149"/>
        <v>0</v>
      </c>
      <c r="BW145" s="30">
        <f t="shared" si="149"/>
        <v>0</v>
      </c>
      <c r="BX145" s="30">
        <f t="shared" si="149"/>
        <v>0</v>
      </c>
      <c r="BY145" s="30">
        <f t="shared" si="149"/>
        <v>0</v>
      </c>
      <c r="BZ145" s="30">
        <f t="shared" si="149"/>
        <v>0</v>
      </c>
      <c r="CA145" s="30">
        <f t="shared" si="149"/>
        <v>0</v>
      </c>
      <c r="CB145" s="30">
        <f t="shared" si="149"/>
        <v>0</v>
      </c>
      <c r="CC145" s="30">
        <f t="shared" si="149"/>
        <v>0</v>
      </c>
      <c r="CD145" s="30">
        <f t="shared" si="149"/>
        <v>0</v>
      </c>
      <c r="CE145" s="30">
        <f t="shared" si="149"/>
        <v>0</v>
      </c>
      <c r="CF145" s="30">
        <f t="shared" si="149"/>
        <v>0</v>
      </c>
      <c r="CG145" s="30">
        <f t="shared" si="149"/>
        <v>0</v>
      </c>
      <c r="CH145" s="34">
        <f t="shared" si="149"/>
        <v>0</v>
      </c>
    </row>
    <row r="146" spans="1:86" hidden="1" x14ac:dyDescent="0.3">
      <c r="A146" s="551"/>
      <c r="B146" s="308" t="s">
        <v>60</v>
      </c>
      <c r="C146" s="30">
        <f t="shared" si="144"/>
        <v>0</v>
      </c>
      <c r="D146" s="30">
        <f t="shared" si="145"/>
        <v>0</v>
      </c>
      <c r="E146" s="30">
        <f t="shared" ref="E146:BP146" si="150">IF(E26=0,0,((E8*0.5)+D26-E44)*E81*E113*E$2)</f>
        <v>0</v>
      </c>
      <c r="F146" s="30">
        <f t="shared" si="150"/>
        <v>0</v>
      </c>
      <c r="G146" s="30">
        <f t="shared" si="150"/>
        <v>0</v>
      </c>
      <c r="H146" s="30">
        <f t="shared" si="150"/>
        <v>0</v>
      </c>
      <c r="I146" s="30">
        <f t="shared" si="150"/>
        <v>0</v>
      </c>
      <c r="J146" s="30">
        <f t="shared" si="150"/>
        <v>0</v>
      </c>
      <c r="K146" s="30">
        <f t="shared" si="150"/>
        <v>0</v>
      </c>
      <c r="L146" s="30">
        <f t="shared" si="150"/>
        <v>0</v>
      </c>
      <c r="M146" s="30">
        <f t="shared" si="150"/>
        <v>0</v>
      </c>
      <c r="N146" s="30">
        <f t="shared" si="150"/>
        <v>0</v>
      </c>
      <c r="O146" s="30">
        <f t="shared" si="150"/>
        <v>0</v>
      </c>
      <c r="P146" s="30">
        <f t="shared" si="150"/>
        <v>0</v>
      </c>
      <c r="Q146" s="30">
        <f t="shared" si="150"/>
        <v>0</v>
      </c>
      <c r="R146" s="30">
        <f t="shared" si="150"/>
        <v>0</v>
      </c>
      <c r="S146" s="30">
        <f t="shared" si="150"/>
        <v>0</v>
      </c>
      <c r="T146" s="30">
        <f t="shared" si="150"/>
        <v>0</v>
      </c>
      <c r="U146" s="30">
        <f t="shared" si="150"/>
        <v>0</v>
      </c>
      <c r="V146" s="30">
        <f t="shared" si="150"/>
        <v>0</v>
      </c>
      <c r="W146" s="30">
        <f t="shared" si="150"/>
        <v>0</v>
      </c>
      <c r="X146" s="30">
        <f t="shared" si="150"/>
        <v>0</v>
      </c>
      <c r="Y146" s="30">
        <f t="shared" si="150"/>
        <v>0</v>
      </c>
      <c r="Z146" s="30">
        <f t="shared" si="150"/>
        <v>0</v>
      </c>
      <c r="AA146" s="30">
        <f t="shared" si="150"/>
        <v>0</v>
      </c>
      <c r="AB146" s="30">
        <f t="shared" si="150"/>
        <v>0</v>
      </c>
      <c r="AC146" s="30">
        <f t="shared" si="150"/>
        <v>0</v>
      </c>
      <c r="AD146" s="30">
        <f t="shared" si="150"/>
        <v>0</v>
      </c>
      <c r="AE146" s="30">
        <f t="shared" si="150"/>
        <v>0</v>
      </c>
      <c r="AF146" s="30">
        <f t="shared" si="150"/>
        <v>0</v>
      </c>
      <c r="AG146" s="30">
        <f t="shared" si="150"/>
        <v>0</v>
      </c>
      <c r="AH146" s="30">
        <f t="shared" si="150"/>
        <v>0</v>
      </c>
      <c r="AI146" s="30">
        <f t="shared" si="150"/>
        <v>0</v>
      </c>
      <c r="AJ146" s="30">
        <f t="shared" si="150"/>
        <v>0</v>
      </c>
      <c r="AK146" s="30">
        <f t="shared" si="150"/>
        <v>0</v>
      </c>
      <c r="AL146" s="30">
        <f t="shared" si="150"/>
        <v>0</v>
      </c>
      <c r="AM146" s="30">
        <f t="shared" si="150"/>
        <v>0</v>
      </c>
      <c r="AN146" s="30">
        <f t="shared" si="150"/>
        <v>0</v>
      </c>
      <c r="AO146" s="30">
        <f t="shared" si="150"/>
        <v>0</v>
      </c>
      <c r="AP146" s="30">
        <f t="shared" si="150"/>
        <v>0</v>
      </c>
      <c r="AQ146" s="30">
        <f t="shared" si="150"/>
        <v>0</v>
      </c>
      <c r="AR146" s="30">
        <f t="shared" si="150"/>
        <v>0</v>
      </c>
      <c r="AS146" s="30">
        <f t="shared" si="150"/>
        <v>0</v>
      </c>
      <c r="AT146" s="30">
        <f t="shared" si="150"/>
        <v>0</v>
      </c>
      <c r="AU146" s="30">
        <f t="shared" si="150"/>
        <v>0</v>
      </c>
      <c r="AV146" s="30">
        <f t="shared" si="150"/>
        <v>0</v>
      </c>
      <c r="AW146" s="30">
        <f t="shared" si="150"/>
        <v>0</v>
      </c>
      <c r="AX146" s="30">
        <f t="shared" si="150"/>
        <v>0</v>
      </c>
      <c r="AY146" s="30">
        <f t="shared" si="150"/>
        <v>0</v>
      </c>
      <c r="AZ146" s="30">
        <f t="shared" si="150"/>
        <v>0</v>
      </c>
      <c r="BA146" s="30">
        <f t="shared" si="150"/>
        <v>0</v>
      </c>
      <c r="BB146" s="30">
        <f t="shared" si="150"/>
        <v>0</v>
      </c>
      <c r="BC146" s="30">
        <f t="shared" si="150"/>
        <v>0</v>
      </c>
      <c r="BD146" s="30">
        <f t="shared" si="150"/>
        <v>0</v>
      </c>
      <c r="BE146" s="30">
        <f t="shared" si="150"/>
        <v>0</v>
      </c>
      <c r="BF146" s="30">
        <f t="shared" si="150"/>
        <v>0</v>
      </c>
      <c r="BG146" s="30">
        <f t="shared" si="150"/>
        <v>0</v>
      </c>
      <c r="BH146" s="30">
        <f t="shared" si="150"/>
        <v>0</v>
      </c>
      <c r="BI146" s="30">
        <f t="shared" si="150"/>
        <v>0</v>
      </c>
      <c r="BJ146" s="30">
        <f t="shared" si="150"/>
        <v>0</v>
      </c>
      <c r="BK146" s="30">
        <f t="shared" si="150"/>
        <v>0</v>
      </c>
      <c r="BL146" s="30">
        <f t="shared" si="150"/>
        <v>0</v>
      </c>
      <c r="BM146" s="30">
        <f t="shared" si="150"/>
        <v>0</v>
      </c>
      <c r="BN146" s="30">
        <f t="shared" si="150"/>
        <v>0</v>
      </c>
      <c r="BO146" s="30">
        <f t="shared" si="150"/>
        <v>0</v>
      </c>
      <c r="BP146" s="30">
        <f t="shared" si="150"/>
        <v>0</v>
      </c>
      <c r="BQ146" s="30">
        <f t="shared" ref="BQ146:CH146" si="151">IF(BQ26=0,0,((BQ8*0.5)+BP26-BQ44)*BQ81*BQ113*BQ$2)</f>
        <v>0</v>
      </c>
      <c r="BR146" s="30">
        <f t="shared" si="151"/>
        <v>0</v>
      </c>
      <c r="BS146" s="30">
        <f t="shared" si="151"/>
        <v>0</v>
      </c>
      <c r="BT146" s="30">
        <f t="shared" si="151"/>
        <v>0</v>
      </c>
      <c r="BU146" s="30">
        <f t="shared" si="151"/>
        <v>0</v>
      </c>
      <c r="BV146" s="30">
        <f t="shared" si="151"/>
        <v>0</v>
      </c>
      <c r="BW146" s="30">
        <f t="shared" si="151"/>
        <v>0</v>
      </c>
      <c r="BX146" s="30">
        <f t="shared" si="151"/>
        <v>0</v>
      </c>
      <c r="BY146" s="30">
        <f t="shared" si="151"/>
        <v>0</v>
      </c>
      <c r="BZ146" s="30">
        <f t="shared" si="151"/>
        <v>0</v>
      </c>
      <c r="CA146" s="30">
        <f t="shared" si="151"/>
        <v>0</v>
      </c>
      <c r="CB146" s="30">
        <f t="shared" si="151"/>
        <v>0</v>
      </c>
      <c r="CC146" s="30">
        <f t="shared" si="151"/>
        <v>0</v>
      </c>
      <c r="CD146" s="30">
        <f t="shared" si="151"/>
        <v>0</v>
      </c>
      <c r="CE146" s="30">
        <f t="shared" si="151"/>
        <v>0</v>
      </c>
      <c r="CF146" s="30">
        <f t="shared" si="151"/>
        <v>0</v>
      </c>
      <c r="CG146" s="30">
        <f t="shared" si="151"/>
        <v>0</v>
      </c>
      <c r="CH146" s="34">
        <f t="shared" si="151"/>
        <v>0</v>
      </c>
    </row>
    <row r="147" spans="1:86" hidden="1" x14ac:dyDescent="0.3">
      <c r="A147" s="551"/>
      <c r="B147" s="308" t="s">
        <v>143</v>
      </c>
      <c r="C147" s="30">
        <f t="shared" si="144"/>
        <v>0</v>
      </c>
      <c r="D147" s="30">
        <f t="shared" si="145"/>
        <v>0</v>
      </c>
      <c r="E147" s="30">
        <f t="shared" ref="E147:BP147" si="152">IF(E27=0,0,((E9*0.5)+D27-E45)*E82*E114*E$2)</f>
        <v>0</v>
      </c>
      <c r="F147" s="30">
        <f t="shared" si="152"/>
        <v>0</v>
      </c>
      <c r="G147" s="30">
        <f t="shared" si="152"/>
        <v>0</v>
      </c>
      <c r="H147" s="30">
        <f t="shared" si="152"/>
        <v>0</v>
      </c>
      <c r="I147" s="30">
        <f t="shared" si="152"/>
        <v>0</v>
      </c>
      <c r="J147" s="30">
        <f t="shared" si="152"/>
        <v>0</v>
      </c>
      <c r="K147" s="30">
        <f t="shared" si="152"/>
        <v>0</v>
      </c>
      <c r="L147" s="30">
        <f t="shared" si="152"/>
        <v>0</v>
      </c>
      <c r="M147" s="30">
        <f t="shared" si="152"/>
        <v>0</v>
      </c>
      <c r="N147" s="30">
        <f t="shared" si="152"/>
        <v>0</v>
      </c>
      <c r="O147" s="30">
        <f t="shared" si="152"/>
        <v>0</v>
      </c>
      <c r="P147" s="30">
        <f t="shared" si="152"/>
        <v>0</v>
      </c>
      <c r="Q147" s="30">
        <f t="shared" si="152"/>
        <v>0</v>
      </c>
      <c r="R147" s="30">
        <f t="shared" si="152"/>
        <v>0</v>
      </c>
      <c r="S147" s="30">
        <f t="shared" si="152"/>
        <v>0</v>
      </c>
      <c r="T147" s="30">
        <f t="shared" si="152"/>
        <v>0</v>
      </c>
      <c r="U147" s="30">
        <f t="shared" si="152"/>
        <v>0</v>
      </c>
      <c r="V147" s="30">
        <f t="shared" si="152"/>
        <v>0</v>
      </c>
      <c r="W147" s="30">
        <f t="shared" si="152"/>
        <v>0</v>
      </c>
      <c r="X147" s="30">
        <f t="shared" si="152"/>
        <v>0</v>
      </c>
      <c r="Y147" s="30">
        <f t="shared" si="152"/>
        <v>0</v>
      </c>
      <c r="Z147" s="30">
        <f t="shared" si="152"/>
        <v>0</v>
      </c>
      <c r="AA147" s="30">
        <f t="shared" si="152"/>
        <v>0</v>
      </c>
      <c r="AB147" s="30">
        <f t="shared" si="152"/>
        <v>0</v>
      </c>
      <c r="AC147" s="30">
        <f t="shared" si="152"/>
        <v>0</v>
      </c>
      <c r="AD147" s="30">
        <f t="shared" si="152"/>
        <v>0</v>
      </c>
      <c r="AE147" s="30">
        <f t="shared" si="152"/>
        <v>0</v>
      </c>
      <c r="AF147" s="30">
        <f t="shared" si="152"/>
        <v>0</v>
      </c>
      <c r="AG147" s="30">
        <f t="shared" si="152"/>
        <v>0</v>
      </c>
      <c r="AH147" s="30">
        <f t="shared" si="152"/>
        <v>0</v>
      </c>
      <c r="AI147" s="30">
        <f t="shared" si="152"/>
        <v>0</v>
      </c>
      <c r="AJ147" s="30">
        <f t="shared" si="152"/>
        <v>0</v>
      </c>
      <c r="AK147" s="30">
        <f t="shared" si="152"/>
        <v>0</v>
      </c>
      <c r="AL147" s="30">
        <f t="shared" si="152"/>
        <v>0</v>
      </c>
      <c r="AM147" s="30">
        <f t="shared" si="152"/>
        <v>0</v>
      </c>
      <c r="AN147" s="30">
        <f t="shared" si="152"/>
        <v>0</v>
      </c>
      <c r="AO147" s="30">
        <f t="shared" si="152"/>
        <v>0</v>
      </c>
      <c r="AP147" s="30">
        <f t="shared" si="152"/>
        <v>0</v>
      </c>
      <c r="AQ147" s="30">
        <f t="shared" si="152"/>
        <v>0</v>
      </c>
      <c r="AR147" s="30">
        <f t="shared" si="152"/>
        <v>0</v>
      </c>
      <c r="AS147" s="30">
        <f t="shared" si="152"/>
        <v>0</v>
      </c>
      <c r="AT147" s="30">
        <f t="shared" si="152"/>
        <v>0</v>
      </c>
      <c r="AU147" s="30">
        <f t="shared" si="152"/>
        <v>0</v>
      </c>
      <c r="AV147" s="30">
        <f t="shared" si="152"/>
        <v>0</v>
      </c>
      <c r="AW147" s="30">
        <f t="shared" si="152"/>
        <v>0</v>
      </c>
      <c r="AX147" s="30">
        <f t="shared" si="152"/>
        <v>0</v>
      </c>
      <c r="AY147" s="30">
        <f t="shared" si="152"/>
        <v>0</v>
      </c>
      <c r="AZ147" s="30">
        <f t="shared" si="152"/>
        <v>0</v>
      </c>
      <c r="BA147" s="30">
        <f t="shared" si="152"/>
        <v>0</v>
      </c>
      <c r="BB147" s="30">
        <f t="shared" si="152"/>
        <v>0</v>
      </c>
      <c r="BC147" s="30">
        <f t="shared" si="152"/>
        <v>0</v>
      </c>
      <c r="BD147" s="30">
        <f t="shared" si="152"/>
        <v>0</v>
      </c>
      <c r="BE147" s="30">
        <f t="shared" si="152"/>
        <v>0</v>
      </c>
      <c r="BF147" s="30">
        <f t="shared" si="152"/>
        <v>0</v>
      </c>
      <c r="BG147" s="30">
        <f t="shared" si="152"/>
        <v>0</v>
      </c>
      <c r="BH147" s="30">
        <f t="shared" si="152"/>
        <v>0</v>
      </c>
      <c r="BI147" s="30">
        <f t="shared" si="152"/>
        <v>0</v>
      </c>
      <c r="BJ147" s="30">
        <f t="shared" si="152"/>
        <v>0</v>
      </c>
      <c r="BK147" s="30">
        <f t="shared" si="152"/>
        <v>0</v>
      </c>
      <c r="BL147" s="30">
        <f t="shared" si="152"/>
        <v>0</v>
      </c>
      <c r="BM147" s="30">
        <f t="shared" si="152"/>
        <v>0</v>
      </c>
      <c r="BN147" s="30">
        <f t="shared" si="152"/>
        <v>0</v>
      </c>
      <c r="BO147" s="30">
        <f t="shared" si="152"/>
        <v>0</v>
      </c>
      <c r="BP147" s="30">
        <f t="shared" si="152"/>
        <v>0</v>
      </c>
      <c r="BQ147" s="30">
        <f t="shared" ref="BQ147:CH147" si="153">IF(BQ27=0,0,((BQ9*0.5)+BP27-BQ45)*BQ82*BQ114*BQ$2)</f>
        <v>0</v>
      </c>
      <c r="BR147" s="30">
        <f t="shared" si="153"/>
        <v>0</v>
      </c>
      <c r="BS147" s="30">
        <f t="shared" si="153"/>
        <v>0</v>
      </c>
      <c r="BT147" s="30">
        <f t="shared" si="153"/>
        <v>0</v>
      </c>
      <c r="BU147" s="30">
        <f t="shared" si="153"/>
        <v>0</v>
      </c>
      <c r="BV147" s="30">
        <f t="shared" si="153"/>
        <v>0</v>
      </c>
      <c r="BW147" s="30">
        <f t="shared" si="153"/>
        <v>0</v>
      </c>
      <c r="BX147" s="30">
        <f t="shared" si="153"/>
        <v>0</v>
      </c>
      <c r="BY147" s="30">
        <f t="shared" si="153"/>
        <v>0</v>
      </c>
      <c r="BZ147" s="30">
        <f t="shared" si="153"/>
        <v>0</v>
      </c>
      <c r="CA147" s="30">
        <f t="shared" si="153"/>
        <v>0</v>
      </c>
      <c r="CB147" s="30">
        <f t="shared" si="153"/>
        <v>0</v>
      </c>
      <c r="CC147" s="30">
        <f t="shared" si="153"/>
        <v>0</v>
      </c>
      <c r="CD147" s="30">
        <f t="shared" si="153"/>
        <v>0</v>
      </c>
      <c r="CE147" s="30">
        <f t="shared" si="153"/>
        <v>0</v>
      </c>
      <c r="CF147" s="30">
        <f t="shared" si="153"/>
        <v>0</v>
      </c>
      <c r="CG147" s="30">
        <f t="shared" si="153"/>
        <v>0</v>
      </c>
      <c r="CH147" s="34">
        <f t="shared" si="153"/>
        <v>0</v>
      </c>
    </row>
    <row r="148" spans="1:86" hidden="1" x14ac:dyDescent="0.3">
      <c r="A148" s="551"/>
      <c r="B148" s="309" t="s">
        <v>62</v>
      </c>
      <c r="C148" s="30">
        <f t="shared" si="144"/>
        <v>0</v>
      </c>
      <c r="D148" s="30">
        <f t="shared" si="145"/>
        <v>0</v>
      </c>
      <c r="E148" s="30">
        <f t="shared" ref="E148:BP148" si="154">IF(E28=0,0,((E10*0.5)+D28-E46)*E83*E115*E$2)</f>
        <v>0</v>
      </c>
      <c r="F148" s="30">
        <f t="shared" si="154"/>
        <v>0</v>
      </c>
      <c r="G148" s="30">
        <f t="shared" si="154"/>
        <v>0</v>
      </c>
      <c r="H148" s="30">
        <f t="shared" si="154"/>
        <v>0</v>
      </c>
      <c r="I148" s="30">
        <f t="shared" si="154"/>
        <v>0</v>
      </c>
      <c r="J148" s="30">
        <f t="shared" si="154"/>
        <v>0</v>
      </c>
      <c r="K148" s="30">
        <f t="shared" si="154"/>
        <v>0</v>
      </c>
      <c r="L148" s="30">
        <f t="shared" si="154"/>
        <v>0</v>
      </c>
      <c r="M148" s="30">
        <f t="shared" si="154"/>
        <v>0</v>
      </c>
      <c r="N148" s="30">
        <f t="shared" si="154"/>
        <v>0</v>
      </c>
      <c r="O148" s="30">
        <f t="shared" si="154"/>
        <v>0</v>
      </c>
      <c r="P148" s="30">
        <f t="shared" si="154"/>
        <v>0</v>
      </c>
      <c r="Q148" s="30">
        <f t="shared" si="154"/>
        <v>0</v>
      </c>
      <c r="R148" s="30">
        <f t="shared" si="154"/>
        <v>0</v>
      </c>
      <c r="S148" s="30">
        <f t="shared" si="154"/>
        <v>0</v>
      </c>
      <c r="T148" s="30">
        <f t="shared" si="154"/>
        <v>0</v>
      </c>
      <c r="U148" s="30">
        <f t="shared" si="154"/>
        <v>0</v>
      </c>
      <c r="V148" s="30">
        <f t="shared" si="154"/>
        <v>0</v>
      </c>
      <c r="W148" s="30">
        <f t="shared" si="154"/>
        <v>0</v>
      </c>
      <c r="X148" s="30">
        <f t="shared" si="154"/>
        <v>0</v>
      </c>
      <c r="Y148" s="30">
        <f t="shared" si="154"/>
        <v>0</v>
      </c>
      <c r="Z148" s="30">
        <f t="shared" si="154"/>
        <v>0</v>
      </c>
      <c r="AA148" s="30">
        <f t="shared" si="154"/>
        <v>0</v>
      </c>
      <c r="AB148" s="30">
        <f t="shared" si="154"/>
        <v>0</v>
      </c>
      <c r="AC148" s="30">
        <f t="shared" si="154"/>
        <v>0</v>
      </c>
      <c r="AD148" s="30">
        <f t="shared" si="154"/>
        <v>0</v>
      </c>
      <c r="AE148" s="30">
        <f t="shared" si="154"/>
        <v>0</v>
      </c>
      <c r="AF148" s="30">
        <f t="shared" si="154"/>
        <v>0</v>
      </c>
      <c r="AG148" s="30">
        <f t="shared" si="154"/>
        <v>0</v>
      </c>
      <c r="AH148" s="30">
        <f t="shared" si="154"/>
        <v>0</v>
      </c>
      <c r="AI148" s="30">
        <f t="shared" si="154"/>
        <v>0</v>
      </c>
      <c r="AJ148" s="30">
        <f t="shared" si="154"/>
        <v>0</v>
      </c>
      <c r="AK148" s="30">
        <f t="shared" si="154"/>
        <v>0</v>
      </c>
      <c r="AL148" s="30">
        <f t="shared" si="154"/>
        <v>0</v>
      </c>
      <c r="AM148" s="30">
        <f t="shared" si="154"/>
        <v>0</v>
      </c>
      <c r="AN148" s="30">
        <f t="shared" si="154"/>
        <v>0</v>
      </c>
      <c r="AO148" s="30">
        <f t="shared" si="154"/>
        <v>0</v>
      </c>
      <c r="AP148" s="30">
        <f t="shared" si="154"/>
        <v>0</v>
      </c>
      <c r="AQ148" s="30">
        <f t="shared" si="154"/>
        <v>0</v>
      </c>
      <c r="AR148" s="30">
        <f t="shared" si="154"/>
        <v>0</v>
      </c>
      <c r="AS148" s="30">
        <f t="shared" si="154"/>
        <v>0</v>
      </c>
      <c r="AT148" s="30">
        <f t="shared" si="154"/>
        <v>0</v>
      </c>
      <c r="AU148" s="30">
        <f t="shared" si="154"/>
        <v>0</v>
      </c>
      <c r="AV148" s="30">
        <f t="shared" si="154"/>
        <v>0</v>
      </c>
      <c r="AW148" s="30">
        <f t="shared" si="154"/>
        <v>0</v>
      </c>
      <c r="AX148" s="30">
        <f t="shared" si="154"/>
        <v>0</v>
      </c>
      <c r="AY148" s="30">
        <f t="shared" si="154"/>
        <v>0</v>
      </c>
      <c r="AZ148" s="30">
        <f t="shared" si="154"/>
        <v>0</v>
      </c>
      <c r="BA148" s="30">
        <f t="shared" si="154"/>
        <v>0</v>
      </c>
      <c r="BB148" s="30">
        <f t="shared" si="154"/>
        <v>0</v>
      </c>
      <c r="BC148" s="30">
        <f t="shared" si="154"/>
        <v>0</v>
      </c>
      <c r="BD148" s="30">
        <f t="shared" si="154"/>
        <v>0</v>
      </c>
      <c r="BE148" s="30">
        <f t="shared" si="154"/>
        <v>0</v>
      </c>
      <c r="BF148" s="30">
        <f t="shared" si="154"/>
        <v>0</v>
      </c>
      <c r="BG148" s="30">
        <f t="shared" si="154"/>
        <v>0</v>
      </c>
      <c r="BH148" s="30">
        <f t="shared" si="154"/>
        <v>0</v>
      </c>
      <c r="BI148" s="30">
        <f t="shared" si="154"/>
        <v>0</v>
      </c>
      <c r="BJ148" s="30">
        <f t="shared" si="154"/>
        <v>0</v>
      </c>
      <c r="BK148" s="30">
        <f t="shared" si="154"/>
        <v>0</v>
      </c>
      <c r="BL148" s="30">
        <f t="shared" si="154"/>
        <v>0</v>
      </c>
      <c r="BM148" s="30">
        <f t="shared" si="154"/>
        <v>0</v>
      </c>
      <c r="BN148" s="30">
        <f t="shared" si="154"/>
        <v>0</v>
      </c>
      <c r="BO148" s="30">
        <f t="shared" si="154"/>
        <v>0</v>
      </c>
      <c r="BP148" s="30">
        <f t="shared" si="154"/>
        <v>0</v>
      </c>
      <c r="BQ148" s="30">
        <f t="shared" ref="BQ148:CH148" si="155">IF(BQ28=0,0,((BQ10*0.5)+BP28-BQ46)*BQ83*BQ115*BQ$2)</f>
        <v>0</v>
      </c>
      <c r="BR148" s="30">
        <f t="shared" si="155"/>
        <v>0</v>
      </c>
      <c r="BS148" s="30">
        <f t="shared" si="155"/>
        <v>0</v>
      </c>
      <c r="BT148" s="30">
        <f t="shared" si="155"/>
        <v>0</v>
      </c>
      <c r="BU148" s="30">
        <f t="shared" si="155"/>
        <v>0</v>
      </c>
      <c r="BV148" s="30">
        <f t="shared" si="155"/>
        <v>0</v>
      </c>
      <c r="BW148" s="30">
        <f t="shared" si="155"/>
        <v>0</v>
      </c>
      <c r="BX148" s="30">
        <f t="shared" si="155"/>
        <v>0</v>
      </c>
      <c r="BY148" s="30">
        <f t="shared" si="155"/>
        <v>0</v>
      </c>
      <c r="BZ148" s="30">
        <f t="shared" si="155"/>
        <v>0</v>
      </c>
      <c r="CA148" s="30">
        <f t="shared" si="155"/>
        <v>0</v>
      </c>
      <c r="CB148" s="30">
        <f t="shared" si="155"/>
        <v>0</v>
      </c>
      <c r="CC148" s="30">
        <f t="shared" si="155"/>
        <v>0</v>
      </c>
      <c r="CD148" s="30">
        <f t="shared" si="155"/>
        <v>0</v>
      </c>
      <c r="CE148" s="30">
        <f t="shared" si="155"/>
        <v>0</v>
      </c>
      <c r="CF148" s="30">
        <f t="shared" si="155"/>
        <v>0</v>
      </c>
      <c r="CG148" s="30">
        <f t="shared" si="155"/>
        <v>0</v>
      </c>
      <c r="CH148" s="34">
        <f t="shared" si="155"/>
        <v>0</v>
      </c>
    </row>
    <row r="149" spans="1:86" hidden="1" x14ac:dyDescent="0.3">
      <c r="A149" s="551"/>
      <c r="B149" s="309" t="s">
        <v>63</v>
      </c>
      <c r="C149" s="30">
        <f t="shared" si="144"/>
        <v>0</v>
      </c>
      <c r="D149" s="30">
        <f t="shared" si="145"/>
        <v>0</v>
      </c>
      <c r="E149" s="30">
        <f t="shared" ref="E149:BP149" si="156">IF(E29=0,0,((E11*0.5)+D29-E47)*E84*E116*E$2)</f>
        <v>0</v>
      </c>
      <c r="F149" s="30">
        <f t="shared" si="156"/>
        <v>0</v>
      </c>
      <c r="G149" s="30">
        <f t="shared" si="156"/>
        <v>0</v>
      </c>
      <c r="H149" s="30">
        <f t="shared" si="156"/>
        <v>0</v>
      </c>
      <c r="I149" s="30">
        <f t="shared" si="156"/>
        <v>0</v>
      </c>
      <c r="J149" s="30">
        <f t="shared" si="156"/>
        <v>0</v>
      </c>
      <c r="K149" s="30">
        <f t="shared" si="156"/>
        <v>0</v>
      </c>
      <c r="L149" s="30">
        <f t="shared" si="156"/>
        <v>0</v>
      </c>
      <c r="M149" s="30">
        <f t="shared" si="156"/>
        <v>0</v>
      </c>
      <c r="N149" s="30">
        <f t="shared" si="156"/>
        <v>0</v>
      </c>
      <c r="O149" s="30">
        <f t="shared" si="156"/>
        <v>0</v>
      </c>
      <c r="P149" s="30">
        <f t="shared" si="156"/>
        <v>0</v>
      </c>
      <c r="Q149" s="30">
        <f t="shared" si="156"/>
        <v>0</v>
      </c>
      <c r="R149" s="30">
        <f t="shared" si="156"/>
        <v>0</v>
      </c>
      <c r="S149" s="30">
        <f t="shared" si="156"/>
        <v>0</v>
      </c>
      <c r="T149" s="30">
        <f t="shared" si="156"/>
        <v>0</v>
      </c>
      <c r="U149" s="30">
        <f t="shared" si="156"/>
        <v>0</v>
      </c>
      <c r="V149" s="30">
        <f t="shared" si="156"/>
        <v>0</v>
      </c>
      <c r="W149" s="30">
        <f t="shared" si="156"/>
        <v>0</v>
      </c>
      <c r="X149" s="30">
        <f t="shared" si="156"/>
        <v>0</v>
      </c>
      <c r="Y149" s="30">
        <f t="shared" si="156"/>
        <v>0</v>
      </c>
      <c r="Z149" s="30">
        <f t="shared" si="156"/>
        <v>0</v>
      </c>
      <c r="AA149" s="30">
        <f t="shared" si="156"/>
        <v>0</v>
      </c>
      <c r="AB149" s="30">
        <f t="shared" si="156"/>
        <v>0</v>
      </c>
      <c r="AC149" s="30">
        <f t="shared" si="156"/>
        <v>0</v>
      </c>
      <c r="AD149" s="30">
        <f t="shared" si="156"/>
        <v>0</v>
      </c>
      <c r="AE149" s="30">
        <f t="shared" si="156"/>
        <v>0</v>
      </c>
      <c r="AF149" s="30">
        <f t="shared" si="156"/>
        <v>0</v>
      </c>
      <c r="AG149" s="30">
        <f t="shared" si="156"/>
        <v>0</v>
      </c>
      <c r="AH149" s="30">
        <f t="shared" si="156"/>
        <v>0</v>
      </c>
      <c r="AI149" s="30">
        <f t="shared" si="156"/>
        <v>0</v>
      </c>
      <c r="AJ149" s="30">
        <f t="shared" si="156"/>
        <v>0</v>
      </c>
      <c r="AK149" s="30">
        <f t="shared" si="156"/>
        <v>0</v>
      </c>
      <c r="AL149" s="30">
        <f t="shared" si="156"/>
        <v>0</v>
      </c>
      <c r="AM149" s="30">
        <f t="shared" si="156"/>
        <v>0</v>
      </c>
      <c r="AN149" s="30">
        <f t="shared" si="156"/>
        <v>0</v>
      </c>
      <c r="AO149" s="30">
        <f t="shared" si="156"/>
        <v>0</v>
      </c>
      <c r="AP149" s="30">
        <f t="shared" si="156"/>
        <v>0</v>
      </c>
      <c r="AQ149" s="30">
        <f t="shared" si="156"/>
        <v>0</v>
      </c>
      <c r="AR149" s="30">
        <f t="shared" si="156"/>
        <v>0</v>
      </c>
      <c r="AS149" s="30">
        <f t="shared" si="156"/>
        <v>0</v>
      </c>
      <c r="AT149" s="30">
        <f t="shared" si="156"/>
        <v>0</v>
      </c>
      <c r="AU149" s="30">
        <f t="shared" si="156"/>
        <v>0</v>
      </c>
      <c r="AV149" s="30">
        <f t="shared" si="156"/>
        <v>0</v>
      </c>
      <c r="AW149" s="30">
        <f t="shared" si="156"/>
        <v>0</v>
      </c>
      <c r="AX149" s="30">
        <f t="shared" si="156"/>
        <v>0</v>
      </c>
      <c r="AY149" s="30">
        <f t="shared" si="156"/>
        <v>0</v>
      </c>
      <c r="AZ149" s="30">
        <f t="shared" si="156"/>
        <v>0</v>
      </c>
      <c r="BA149" s="30">
        <f t="shared" si="156"/>
        <v>0</v>
      </c>
      <c r="BB149" s="30">
        <f t="shared" si="156"/>
        <v>0</v>
      </c>
      <c r="BC149" s="30">
        <f t="shared" si="156"/>
        <v>0</v>
      </c>
      <c r="BD149" s="30">
        <f t="shared" si="156"/>
        <v>0</v>
      </c>
      <c r="BE149" s="30">
        <f t="shared" si="156"/>
        <v>0</v>
      </c>
      <c r="BF149" s="30">
        <f t="shared" si="156"/>
        <v>0</v>
      </c>
      <c r="BG149" s="30">
        <f t="shared" si="156"/>
        <v>0</v>
      </c>
      <c r="BH149" s="30">
        <f t="shared" si="156"/>
        <v>0</v>
      </c>
      <c r="BI149" s="30">
        <f t="shared" si="156"/>
        <v>0</v>
      </c>
      <c r="BJ149" s="30">
        <f t="shared" si="156"/>
        <v>0</v>
      </c>
      <c r="BK149" s="30">
        <f t="shared" si="156"/>
        <v>0</v>
      </c>
      <c r="BL149" s="30">
        <f t="shared" si="156"/>
        <v>0</v>
      </c>
      <c r="BM149" s="30">
        <f t="shared" si="156"/>
        <v>0</v>
      </c>
      <c r="BN149" s="30">
        <f t="shared" si="156"/>
        <v>0</v>
      </c>
      <c r="BO149" s="30">
        <f t="shared" si="156"/>
        <v>0</v>
      </c>
      <c r="BP149" s="30">
        <f t="shared" si="156"/>
        <v>0</v>
      </c>
      <c r="BQ149" s="30">
        <f t="shared" ref="BQ149:CH149" si="157">IF(BQ29=0,0,((BQ11*0.5)+BP29-BQ47)*BQ84*BQ116*BQ$2)</f>
        <v>0</v>
      </c>
      <c r="BR149" s="30">
        <f t="shared" si="157"/>
        <v>0</v>
      </c>
      <c r="BS149" s="30">
        <f t="shared" si="157"/>
        <v>0</v>
      </c>
      <c r="BT149" s="30">
        <f t="shared" si="157"/>
        <v>0</v>
      </c>
      <c r="BU149" s="30">
        <f t="shared" si="157"/>
        <v>0</v>
      </c>
      <c r="BV149" s="30">
        <f t="shared" si="157"/>
        <v>0</v>
      </c>
      <c r="BW149" s="30">
        <f t="shared" si="157"/>
        <v>0</v>
      </c>
      <c r="BX149" s="30">
        <f t="shared" si="157"/>
        <v>0</v>
      </c>
      <c r="BY149" s="30">
        <f t="shared" si="157"/>
        <v>0</v>
      </c>
      <c r="BZ149" s="30">
        <f t="shared" si="157"/>
        <v>0</v>
      </c>
      <c r="CA149" s="30">
        <f t="shared" si="157"/>
        <v>0</v>
      </c>
      <c r="CB149" s="30">
        <f t="shared" si="157"/>
        <v>0</v>
      </c>
      <c r="CC149" s="30">
        <f t="shared" si="157"/>
        <v>0</v>
      </c>
      <c r="CD149" s="30">
        <f t="shared" si="157"/>
        <v>0</v>
      </c>
      <c r="CE149" s="30">
        <f t="shared" si="157"/>
        <v>0</v>
      </c>
      <c r="CF149" s="30">
        <f t="shared" si="157"/>
        <v>0</v>
      </c>
      <c r="CG149" s="30">
        <f t="shared" si="157"/>
        <v>0</v>
      </c>
      <c r="CH149" s="34">
        <f t="shared" si="157"/>
        <v>0</v>
      </c>
    </row>
    <row r="150" spans="1:86" ht="15.75" hidden="1" customHeight="1" x14ac:dyDescent="0.3">
      <c r="A150" s="551"/>
      <c r="B150" s="309" t="s">
        <v>64</v>
      </c>
      <c r="C150" s="30">
        <f t="shared" si="144"/>
        <v>0</v>
      </c>
      <c r="D150" s="30">
        <f t="shared" si="145"/>
        <v>0</v>
      </c>
      <c r="E150" s="128">
        <f t="shared" ref="E150:BP150" si="158">IF(E30=0,0,((E12*0.5)+D30-E48)*E85*E117*E$2)</f>
        <v>0</v>
      </c>
      <c r="F150" s="30">
        <f t="shared" si="158"/>
        <v>0</v>
      </c>
      <c r="G150" s="30">
        <f t="shared" si="158"/>
        <v>0</v>
      </c>
      <c r="H150" s="30">
        <f t="shared" si="158"/>
        <v>0</v>
      </c>
      <c r="I150" s="30">
        <f t="shared" si="158"/>
        <v>0</v>
      </c>
      <c r="J150" s="30">
        <f t="shared" si="158"/>
        <v>0</v>
      </c>
      <c r="K150" s="30">
        <f t="shared" si="158"/>
        <v>0</v>
      </c>
      <c r="L150" s="30">
        <f t="shared" si="158"/>
        <v>0</v>
      </c>
      <c r="M150" s="30">
        <f t="shared" si="158"/>
        <v>0</v>
      </c>
      <c r="N150" s="30">
        <f t="shared" si="158"/>
        <v>0</v>
      </c>
      <c r="O150" s="30">
        <f t="shared" si="158"/>
        <v>0</v>
      </c>
      <c r="P150" s="30">
        <f t="shared" si="158"/>
        <v>0</v>
      </c>
      <c r="Q150" s="30">
        <f t="shared" si="158"/>
        <v>0</v>
      </c>
      <c r="R150" s="30">
        <f t="shared" si="158"/>
        <v>0</v>
      </c>
      <c r="S150" s="30">
        <f t="shared" si="158"/>
        <v>0</v>
      </c>
      <c r="T150" s="30">
        <f t="shared" si="158"/>
        <v>0</v>
      </c>
      <c r="U150" s="30">
        <f t="shared" si="158"/>
        <v>0</v>
      </c>
      <c r="V150" s="30">
        <f t="shared" si="158"/>
        <v>0</v>
      </c>
      <c r="W150" s="30">
        <f t="shared" si="158"/>
        <v>0</v>
      </c>
      <c r="X150" s="30">
        <f t="shared" si="158"/>
        <v>0</v>
      </c>
      <c r="Y150" s="30">
        <f t="shared" si="158"/>
        <v>0</v>
      </c>
      <c r="Z150" s="30">
        <f t="shared" si="158"/>
        <v>0</v>
      </c>
      <c r="AA150" s="30">
        <f t="shared" si="158"/>
        <v>0</v>
      </c>
      <c r="AB150" s="30">
        <f t="shared" si="158"/>
        <v>0</v>
      </c>
      <c r="AC150" s="30">
        <f t="shared" si="158"/>
        <v>0</v>
      </c>
      <c r="AD150" s="30">
        <f t="shared" si="158"/>
        <v>0</v>
      </c>
      <c r="AE150" s="30">
        <f t="shared" si="158"/>
        <v>0</v>
      </c>
      <c r="AF150" s="30">
        <f t="shared" si="158"/>
        <v>0</v>
      </c>
      <c r="AG150" s="30">
        <f t="shared" si="158"/>
        <v>0</v>
      </c>
      <c r="AH150" s="30">
        <f t="shared" si="158"/>
        <v>0</v>
      </c>
      <c r="AI150" s="30">
        <f t="shared" si="158"/>
        <v>0</v>
      </c>
      <c r="AJ150" s="30">
        <f t="shared" si="158"/>
        <v>0</v>
      </c>
      <c r="AK150" s="30">
        <f t="shared" si="158"/>
        <v>0</v>
      </c>
      <c r="AL150" s="30">
        <f t="shared" si="158"/>
        <v>0</v>
      </c>
      <c r="AM150" s="30">
        <f t="shared" si="158"/>
        <v>0</v>
      </c>
      <c r="AN150" s="30">
        <f t="shared" si="158"/>
        <v>0</v>
      </c>
      <c r="AO150" s="30">
        <f t="shared" si="158"/>
        <v>0</v>
      </c>
      <c r="AP150" s="30">
        <f t="shared" si="158"/>
        <v>0</v>
      </c>
      <c r="AQ150" s="30">
        <f t="shared" si="158"/>
        <v>0</v>
      </c>
      <c r="AR150" s="30">
        <f t="shared" si="158"/>
        <v>0</v>
      </c>
      <c r="AS150" s="30">
        <f t="shared" si="158"/>
        <v>0</v>
      </c>
      <c r="AT150" s="30">
        <f t="shared" si="158"/>
        <v>0</v>
      </c>
      <c r="AU150" s="30">
        <f t="shared" si="158"/>
        <v>0</v>
      </c>
      <c r="AV150" s="30">
        <f t="shared" si="158"/>
        <v>0</v>
      </c>
      <c r="AW150" s="30">
        <f t="shared" si="158"/>
        <v>0</v>
      </c>
      <c r="AX150" s="30">
        <f t="shared" si="158"/>
        <v>0</v>
      </c>
      <c r="AY150" s="30">
        <f t="shared" si="158"/>
        <v>0</v>
      </c>
      <c r="AZ150" s="30">
        <f t="shared" si="158"/>
        <v>0</v>
      </c>
      <c r="BA150" s="30">
        <f t="shared" si="158"/>
        <v>0</v>
      </c>
      <c r="BB150" s="30">
        <f t="shared" si="158"/>
        <v>0</v>
      </c>
      <c r="BC150" s="30">
        <f t="shared" si="158"/>
        <v>0</v>
      </c>
      <c r="BD150" s="30">
        <f t="shared" si="158"/>
        <v>0</v>
      </c>
      <c r="BE150" s="30">
        <f t="shared" si="158"/>
        <v>0</v>
      </c>
      <c r="BF150" s="30">
        <f t="shared" si="158"/>
        <v>0</v>
      </c>
      <c r="BG150" s="30">
        <f t="shared" si="158"/>
        <v>0</v>
      </c>
      <c r="BH150" s="30">
        <f t="shared" si="158"/>
        <v>0</v>
      </c>
      <c r="BI150" s="30">
        <f t="shared" si="158"/>
        <v>0</v>
      </c>
      <c r="BJ150" s="30">
        <f t="shared" si="158"/>
        <v>0</v>
      </c>
      <c r="BK150" s="30">
        <f t="shared" si="158"/>
        <v>0</v>
      </c>
      <c r="BL150" s="30">
        <f t="shared" si="158"/>
        <v>0</v>
      </c>
      <c r="BM150" s="30">
        <f t="shared" si="158"/>
        <v>0</v>
      </c>
      <c r="BN150" s="30">
        <f t="shared" si="158"/>
        <v>0</v>
      </c>
      <c r="BO150" s="30">
        <f t="shared" si="158"/>
        <v>0</v>
      </c>
      <c r="BP150" s="30">
        <f t="shared" si="158"/>
        <v>0</v>
      </c>
      <c r="BQ150" s="30">
        <f t="shared" ref="BQ150:CH150" si="159">IF(BQ30=0,0,((BQ12*0.5)+BP30-BQ48)*BQ85*BQ117*BQ$2)</f>
        <v>0</v>
      </c>
      <c r="BR150" s="30">
        <f t="shared" si="159"/>
        <v>0</v>
      </c>
      <c r="BS150" s="30">
        <f t="shared" si="159"/>
        <v>0</v>
      </c>
      <c r="BT150" s="30">
        <f t="shared" si="159"/>
        <v>0</v>
      </c>
      <c r="BU150" s="30">
        <f t="shared" si="159"/>
        <v>0</v>
      </c>
      <c r="BV150" s="30">
        <f t="shared" si="159"/>
        <v>0</v>
      </c>
      <c r="BW150" s="30">
        <f t="shared" si="159"/>
        <v>0</v>
      </c>
      <c r="BX150" s="30">
        <f t="shared" si="159"/>
        <v>0</v>
      </c>
      <c r="BY150" s="30">
        <f t="shared" si="159"/>
        <v>0</v>
      </c>
      <c r="BZ150" s="30">
        <f t="shared" si="159"/>
        <v>0</v>
      </c>
      <c r="CA150" s="30">
        <f t="shared" si="159"/>
        <v>0</v>
      </c>
      <c r="CB150" s="30">
        <f t="shared" si="159"/>
        <v>0</v>
      </c>
      <c r="CC150" s="30">
        <f t="shared" si="159"/>
        <v>0</v>
      </c>
      <c r="CD150" s="30">
        <f t="shared" si="159"/>
        <v>0</v>
      </c>
      <c r="CE150" s="30">
        <f t="shared" si="159"/>
        <v>0</v>
      </c>
      <c r="CF150" s="30">
        <f t="shared" si="159"/>
        <v>0</v>
      </c>
      <c r="CG150" s="30">
        <f t="shared" si="159"/>
        <v>0</v>
      </c>
      <c r="CH150" s="34">
        <f t="shared" si="159"/>
        <v>0</v>
      </c>
    </row>
    <row r="151" spans="1:86" hidden="1" x14ac:dyDescent="0.3">
      <c r="A151" s="551"/>
      <c r="B151" s="309" t="s">
        <v>65</v>
      </c>
      <c r="C151" s="30">
        <f t="shared" si="144"/>
        <v>0</v>
      </c>
      <c r="D151" s="30">
        <f t="shared" si="145"/>
        <v>0</v>
      </c>
      <c r="E151" s="30">
        <f t="shared" ref="E151:BP151" si="160">IF(E31=0,0,((E13*0.5)+D31-E49)*E86*E118*E$2)</f>
        <v>0</v>
      </c>
      <c r="F151" s="30">
        <f t="shared" si="160"/>
        <v>0</v>
      </c>
      <c r="G151" s="30">
        <f t="shared" si="160"/>
        <v>0</v>
      </c>
      <c r="H151" s="30">
        <f t="shared" si="160"/>
        <v>0</v>
      </c>
      <c r="I151" s="30">
        <f t="shared" si="160"/>
        <v>0</v>
      </c>
      <c r="J151" s="30">
        <f t="shared" si="160"/>
        <v>0</v>
      </c>
      <c r="K151" s="30">
        <f t="shared" si="160"/>
        <v>0</v>
      </c>
      <c r="L151" s="30">
        <f t="shared" si="160"/>
        <v>0</v>
      </c>
      <c r="M151" s="30">
        <f t="shared" si="160"/>
        <v>0</v>
      </c>
      <c r="N151" s="30">
        <f t="shared" si="160"/>
        <v>0</v>
      </c>
      <c r="O151" s="30">
        <f t="shared" si="160"/>
        <v>0</v>
      </c>
      <c r="P151" s="30">
        <f t="shared" si="160"/>
        <v>0</v>
      </c>
      <c r="Q151" s="30">
        <f t="shared" si="160"/>
        <v>0</v>
      </c>
      <c r="R151" s="30">
        <f t="shared" si="160"/>
        <v>0</v>
      </c>
      <c r="S151" s="30">
        <f t="shared" si="160"/>
        <v>0</v>
      </c>
      <c r="T151" s="30">
        <f t="shared" si="160"/>
        <v>0</v>
      </c>
      <c r="U151" s="30">
        <f t="shared" si="160"/>
        <v>0</v>
      </c>
      <c r="V151" s="30">
        <f t="shared" si="160"/>
        <v>0</v>
      </c>
      <c r="W151" s="30">
        <f t="shared" si="160"/>
        <v>0</v>
      </c>
      <c r="X151" s="30">
        <f t="shared" si="160"/>
        <v>0</v>
      </c>
      <c r="Y151" s="30">
        <f t="shared" si="160"/>
        <v>0</v>
      </c>
      <c r="Z151" s="30">
        <f t="shared" si="160"/>
        <v>0</v>
      </c>
      <c r="AA151" s="30">
        <f t="shared" si="160"/>
        <v>0</v>
      </c>
      <c r="AB151" s="30">
        <f t="shared" si="160"/>
        <v>0</v>
      </c>
      <c r="AC151" s="30">
        <f t="shared" si="160"/>
        <v>0</v>
      </c>
      <c r="AD151" s="30">
        <f t="shared" si="160"/>
        <v>0</v>
      </c>
      <c r="AE151" s="30">
        <f t="shared" si="160"/>
        <v>0</v>
      </c>
      <c r="AF151" s="30">
        <f t="shared" si="160"/>
        <v>0</v>
      </c>
      <c r="AG151" s="30">
        <f t="shared" si="160"/>
        <v>0</v>
      </c>
      <c r="AH151" s="30">
        <f t="shared" si="160"/>
        <v>0</v>
      </c>
      <c r="AI151" s="30">
        <f t="shared" si="160"/>
        <v>0</v>
      </c>
      <c r="AJ151" s="30">
        <f t="shared" si="160"/>
        <v>0</v>
      </c>
      <c r="AK151" s="30">
        <f t="shared" si="160"/>
        <v>0</v>
      </c>
      <c r="AL151" s="30">
        <f t="shared" si="160"/>
        <v>0</v>
      </c>
      <c r="AM151" s="30">
        <f t="shared" si="160"/>
        <v>0</v>
      </c>
      <c r="AN151" s="30">
        <f t="shared" si="160"/>
        <v>0</v>
      </c>
      <c r="AO151" s="30">
        <f t="shared" si="160"/>
        <v>0</v>
      </c>
      <c r="AP151" s="30">
        <f t="shared" si="160"/>
        <v>0</v>
      </c>
      <c r="AQ151" s="30">
        <f t="shared" si="160"/>
        <v>0</v>
      </c>
      <c r="AR151" s="30">
        <f t="shared" si="160"/>
        <v>0</v>
      </c>
      <c r="AS151" s="30">
        <f t="shared" si="160"/>
        <v>0</v>
      </c>
      <c r="AT151" s="30">
        <f t="shared" si="160"/>
        <v>0</v>
      </c>
      <c r="AU151" s="30">
        <f t="shared" si="160"/>
        <v>0</v>
      </c>
      <c r="AV151" s="30">
        <f t="shared" si="160"/>
        <v>0</v>
      </c>
      <c r="AW151" s="30">
        <f t="shared" si="160"/>
        <v>0</v>
      </c>
      <c r="AX151" s="30">
        <f t="shared" si="160"/>
        <v>0</v>
      </c>
      <c r="AY151" s="30">
        <f t="shared" si="160"/>
        <v>0</v>
      </c>
      <c r="AZ151" s="30">
        <f t="shared" si="160"/>
        <v>0</v>
      </c>
      <c r="BA151" s="30">
        <f t="shared" si="160"/>
        <v>0</v>
      </c>
      <c r="BB151" s="30">
        <f t="shared" si="160"/>
        <v>0</v>
      </c>
      <c r="BC151" s="30">
        <f t="shared" si="160"/>
        <v>0</v>
      </c>
      <c r="BD151" s="30">
        <f t="shared" si="160"/>
        <v>0</v>
      </c>
      <c r="BE151" s="30">
        <f t="shared" si="160"/>
        <v>0</v>
      </c>
      <c r="BF151" s="30">
        <f t="shared" si="160"/>
        <v>0</v>
      </c>
      <c r="BG151" s="30">
        <f t="shared" si="160"/>
        <v>0</v>
      </c>
      <c r="BH151" s="30">
        <f t="shared" si="160"/>
        <v>0</v>
      </c>
      <c r="BI151" s="30">
        <f t="shared" si="160"/>
        <v>0</v>
      </c>
      <c r="BJ151" s="30">
        <f t="shared" si="160"/>
        <v>0</v>
      </c>
      <c r="BK151" s="30">
        <f t="shared" si="160"/>
        <v>0</v>
      </c>
      <c r="BL151" s="30">
        <f t="shared" si="160"/>
        <v>0</v>
      </c>
      <c r="BM151" s="30">
        <f t="shared" si="160"/>
        <v>0</v>
      </c>
      <c r="BN151" s="30">
        <f t="shared" si="160"/>
        <v>0</v>
      </c>
      <c r="BO151" s="30">
        <f t="shared" si="160"/>
        <v>0</v>
      </c>
      <c r="BP151" s="30">
        <f t="shared" si="160"/>
        <v>0</v>
      </c>
      <c r="BQ151" s="30">
        <f t="shared" ref="BQ151:CH151" si="161">IF(BQ31=0,0,((BQ13*0.5)+BP31-BQ49)*BQ86*BQ118*BQ$2)</f>
        <v>0</v>
      </c>
      <c r="BR151" s="30">
        <f t="shared" si="161"/>
        <v>0</v>
      </c>
      <c r="BS151" s="30">
        <f t="shared" si="161"/>
        <v>0</v>
      </c>
      <c r="BT151" s="30">
        <f t="shared" si="161"/>
        <v>0</v>
      </c>
      <c r="BU151" s="30">
        <f t="shared" si="161"/>
        <v>0</v>
      </c>
      <c r="BV151" s="30">
        <f t="shared" si="161"/>
        <v>0</v>
      </c>
      <c r="BW151" s="30">
        <f t="shared" si="161"/>
        <v>0</v>
      </c>
      <c r="BX151" s="30">
        <f t="shared" si="161"/>
        <v>0</v>
      </c>
      <c r="BY151" s="30">
        <f t="shared" si="161"/>
        <v>0</v>
      </c>
      <c r="BZ151" s="30">
        <f t="shared" si="161"/>
        <v>0</v>
      </c>
      <c r="CA151" s="30">
        <f t="shared" si="161"/>
        <v>0</v>
      </c>
      <c r="CB151" s="30">
        <f t="shared" si="161"/>
        <v>0</v>
      </c>
      <c r="CC151" s="30">
        <f t="shared" si="161"/>
        <v>0</v>
      </c>
      <c r="CD151" s="30">
        <f t="shared" si="161"/>
        <v>0</v>
      </c>
      <c r="CE151" s="30">
        <f t="shared" si="161"/>
        <v>0</v>
      </c>
      <c r="CF151" s="30">
        <f t="shared" si="161"/>
        <v>0</v>
      </c>
      <c r="CG151" s="30">
        <f t="shared" si="161"/>
        <v>0</v>
      </c>
      <c r="CH151" s="34">
        <f t="shared" si="161"/>
        <v>0</v>
      </c>
    </row>
    <row r="152" spans="1:86" hidden="1" x14ac:dyDescent="0.3">
      <c r="A152" s="551"/>
      <c r="B152" s="309" t="s">
        <v>144</v>
      </c>
      <c r="C152" s="30">
        <f t="shared" si="144"/>
        <v>0</v>
      </c>
      <c r="D152" s="30">
        <f t="shared" si="145"/>
        <v>0</v>
      </c>
      <c r="E152" s="30">
        <f t="shared" ref="E152:BP152" si="162">IF(E32=0,0,((E14*0.5)+D32-E50)*E87*E119*E$2)</f>
        <v>0</v>
      </c>
      <c r="F152" s="30">
        <f t="shared" si="162"/>
        <v>0</v>
      </c>
      <c r="G152" s="30">
        <f t="shared" si="162"/>
        <v>0</v>
      </c>
      <c r="H152" s="30">
        <f t="shared" si="162"/>
        <v>0</v>
      </c>
      <c r="I152" s="30">
        <f t="shared" si="162"/>
        <v>0</v>
      </c>
      <c r="J152" s="30">
        <f t="shared" si="162"/>
        <v>0</v>
      </c>
      <c r="K152" s="30">
        <f t="shared" si="162"/>
        <v>0</v>
      </c>
      <c r="L152" s="30">
        <f t="shared" si="162"/>
        <v>0</v>
      </c>
      <c r="M152" s="30">
        <f t="shared" si="162"/>
        <v>0</v>
      </c>
      <c r="N152" s="30">
        <f t="shared" si="162"/>
        <v>0</v>
      </c>
      <c r="O152" s="30">
        <f t="shared" si="162"/>
        <v>0</v>
      </c>
      <c r="P152" s="30">
        <f t="shared" si="162"/>
        <v>0</v>
      </c>
      <c r="Q152" s="30">
        <f t="shared" si="162"/>
        <v>0</v>
      </c>
      <c r="R152" s="30">
        <f t="shared" si="162"/>
        <v>0</v>
      </c>
      <c r="S152" s="30">
        <f t="shared" si="162"/>
        <v>0</v>
      </c>
      <c r="T152" s="30">
        <f t="shared" si="162"/>
        <v>0</v>
      </c>
      <c r="U152" s="30">
        <f t="shared" si="162"/>
        <v>0</v>
      </c>
      <c r="V152" s="30">
        <f t="shared" si="162"/>
        <v>0</v>
      </c>
      <c r="W152" s="30">
        <f t="shared" si="162"/>
        <v>0</v>
      </c>
      <c r="X152" s="30">
        <f t="shared" si="162"/>
        <v>0</v>
      </c>
      <c r="Y152" s="30">
        <f t="shared" si="162"/>
        <v>0</v>
      </c>
      <c r="Z152" s="30">
        <f t="shared" si="162"/>
        <v>0</v>
      </c>
      <c r="AA152" s="30">
        <f t="shared" si="162"/>
        <v>0</v>
      </c>
      <c r="AB152" s="30">
        <f t="shared" si="162"/>
        <v>0</v>
      </c>
      <c r="AC152" s="30">
        <f t="shared" si="162"/>
        <v>0</v>
      </c>
      <c r="AD152" s="30">
        <f t="shared" si="162"/>
        <v>0</v>
      </c>
      <c r="AE152" s="30">
        <f t="shared" si="162"/>
        <v>0</v>
      </c>
      <c r="AF152" s="30">
        <f t="shared" si="162"/>
        <v>0</v>
      </c>
      <c r="AG152" s="30">
        <f t="shared" si="162"/>
        <v>0</v>
      </c>
      <c r="AH152" s="30">
        <f t="shared" si="162"/>
        <v>0</v>
      </c>
      <c r="AI152" s="30">
        <f t="shared" si="162"/>
        <v>0</v>
      </c>
      <c r="AJ152" s="30">
        <f t="shared" si="162"/>
        <v>0</v>
      </c>
      <c r="AK152" s="30">
        <f t="shared" si="162"/>
        <v>0</v>
      </c>
      <c r="AL152" s="30">
        <f t="shared" si="162"/>
        <v>0</v>
      </c>
      <c r="AM152" s="30">
        <f t="shared" si="162"/>
        <v>0</v>
      </c>
      <c r="AN152" s="30">
        <f t="shared" si="162"/>
        <v>0</v>
      </c>
      <c r="AO152" s="30">
        <f t="shared" si="162"/>
        <v>0</v>
      </c>
      <c r="AP152" s="30">
        <f t="shared" si="162"/>
        <v>0</v>
      </c>
      <c r="AQ152" s="30">
        <f t="shared" si="162"/>
        <v>0</v>
      </c>
      <c r="AR152" s="30">
        <f t="shared" si="162"/>
        <v>0</v>
      </c>
      <c r="AS152" s="30">
        <f t="shared" si="162"/>
        <v>0</v>
      </c>
      <c r="AT152" s="30">
        <f t="shared" si="162"/>
        <v>0</v>
      </c>
      <c r="AU152" s="30">
        <f t="shared" si="162"/>
        <v>0</v>
      </c>
      <c r="AV152" s="30">
        <f t="shared" si="162"/>
        <v>0</v>
      </c>
      <c r="AW152" s="30">
        <f t="shared" si="162"/>
        <v>0</v>
      </c>
      <c r="AX152" s="30">
        <f t="shared" si="162"/>
        <v>0</v>
      </c>
      <c r="AY152" s="30">
        <f t="shared" si="162"/>
        <v>0</v>
      </c>
      <c r="AZ152" s="30">
        <f t="shared" si="162"/>
        <v>0</v>
      </c>
      <c r="BA152" s="30">
        <f t="shared" si="162"/>
        <v>0</v>
      </c>
      <c r="BB152" s="30">
        <f t="shared" si="162"/>
        <v>0</v>
      </c>
      <c r="BC152" s="30">
        <f t="shared" si="162"/>
        <v>0</v>
      </c>
      <c r="BD152" s="30">
        <f t="shared" si="162"/>
        <v>0</v>
      </c>
      <c r="BE152" s="30">
        <f t="shared" si="162"/>
        <v>0</v>
      </c>
      <c r="BF152" s="30">
        <f t="shared" si="162"/>
        <v>0</v>
      </c>
      <c r="BG152" s="30">
        <f t="shared" si="162"/>
        <v>0</v>
      </c>
      <c r="BH152" s="30">
        <f t="shared" si="162"/>
        <v>0</v>
      </c>
      <c r="BI152" s="30">
        <f t="shared" si="162"/>
        <v>0</v>
      </c>
      <c r="BJ152" s="30">
        <f t="shared" si="162"/>
        <v>0</v>
      </c>
      <c r="BK152" s="30">
        <f t="shared" si="162"/>
        <v>0</v>
      </c>
      <c r="BL152" s="30">
        <f t="shared" si="162"/>
        <v>0</v>
      </c>
      <c r="BM152" s="30">
        <f t="shared" si="162"/>
        <v>0</v>
      </c>
      <c r="BN152" s="30">
        <f t="shared" si="162"/>
        <v>0</v>
      </c>
      <c r="BO152" s="30">
        <f t="shared" si="162"/>
        <v>0</v>
      </c>
      <c r="BP152" s="30">
        <f t="shared" si="162"/>
        <v>0</v>
      </c>
      <c r="BQ152" s="30">
        <f t="shared" ref="BQ152:CH152" si="163">IF(BQ32=0,0,((BQ14*0.5)+BP32-BQ50)*BQ87*BQ119*BQ$2)</f>
        <v>0</v>
      </c>
      <c r="BR152" s="30">
        <f t="shared" si="163"/>
        <v>0</v>
      </c>
      <c r="BS152" s="30">
        <f t="shared" si="163"/>
        <v>0</v>
      </c>
      <c r="BT152" s="30">
        <f t="shared" si="163"/>
        <v>0</v>
      </c>
      <c r="BU152" s="30">
        <f t="shared" si="163"/>
        <v>0</v>
      </c>
      <c r="BV152" s="30">
        <f t="shared" si="163"/>
        <v>0</v>
      </c>
      <c r="BW152" s="30">
        <f t="shared" si="163"/>
        <v>0</v>
      </c>
      <c r="BX152" s="30">
        <f t="shared" si="163"/>
        <v>0</v>
      </c>
      <c r="BY152" s="30">
        <f t="shared" si="163"/>
        <v>0</v>
      </c>
      <c r="BZ152" s="30">
        <f t="shared" si="163"/>
        <v>0</v>
      </c>
      <c r="CA152" s="30">
        <f t="shared" si="163"/>
        <v>0</v>
      </c>
      <c r="CB152" s="30">
        <f t="shared" si="163"/>
        <v>0</v>
      </c>
      <c r="CC152" s="30">
        <f t="shared" si="163"/>
        <v>0</v>
      </c>
      <c r="CD152" s="30">
        <f t="shared" si="163"/>
        <v>0</v>
      </c>
      <c r="CE152" s="30">
        <f t="shared" si="163"/>
        <v>0</v>
      </c>
      <c r="CF152" s="30">
        <f t="shared" si="163"/>
        <v>0</v>
      </c>
      <c r="CG152" s="30">
        <f t="shared" si="163"/>
        <v>0</v>
      </c>
      <c r="CH152" s="34">
        <f t="shared" si="163"/>
        <v>0</v>
      </c>
    </row>
    <row r="153" spans="1:86" hidden="1" x14ac:dyDescent="0.3">
      <c r="A153" s="551"/>
      <c r="B153" s="309" t="s">
        <v>145</v>
      </c>
      <c r="C153" s="30">
        <f t="shared" si="144"/>
        <v>0</v>
      </c>
      <c r="D153" s="30">
        <f t="shared" si="145"/>
        <v>0</v>
      </c>
      <c r="E153" s="30">
        <f t="shared" ref="E153:BP153" si="164">IF(E33=0,0,((E15*0.5)+D33-E51)*E88*E120*E$2)</f>
        <v>0</v>
      </c>
      <c r="F153" s="30">
        <f t="shared" si="164"/>
        <v>0</v>
      </c>
      <c r="G153" s="30">
        <f t="shared" si="164"/>
        <v>0</v>
      </c>
      <c r="H153" s="30">
        <f t="shared" si="164"/>
        <v>0</v>
      </c>
      <c r="I153" s="30">
        <f t="shared" si="164"/>
        <v>0</v>
      </c>
      <c r="J153" s="30">
        <f t="shared" si="164"/>
        <v>0</v>
      </c>
      <c r="K153" s="30">
        <f t="shared" si="164"/>
        <v>0</v>
      </c>
      <c r="L153" s="30">
        <f t="shared" si="164"/>
        <v>0</v>
      </c>
      <c r="M153" s="30">
        <f t="shared" si="164"/>
        <v>0</v>
      </c>
      <c r="N153" s="30">
        <f t="shared" si="164"/>
        <v>0</v>
      </c>
      <c r="O153" s="30">
        <f t="shared" si="164"/>
        <v>0</v>
      </c>
      <c r="P153" s="30">
        <f t="shared" si="164"/>
        <v>0</v>
      </c>
      <c r="Q153" s="30">
        <f t="shared" si="164"/>
        <v>0</v>
      </c>
      <c r="R153" s="30">
        <f t="shared" si="164"/>
        <v>0</v>
      </c>
      <c r="S153" s="30">
        <f t="shared" si="164"/>
        <v>0</v>
      </c>
      <c r="T153" s="30">
        <f t="shared" si="164"/>
        <v>0</v>
      </c>
      <c r="U153" s="30">
        <f t="shared" si="164"/>
        <v>0</v>
      </c>
      <c r="V153" s="30">
        <f t="shared" si="164"/>
        <v>0</v>
      </c>
      <c r="W153" s="30">
        <f t="shared" si="164"/>
        <v>0</v>
      </c>
      <c r="X153" s="30">
        <f t="shared" si="164"/>
        <v>0</v>
      </c>
      <c r="Y153" s="30">
        <f t="shared" si="164"/>
        <v>0</v>
      </c>
      <c r="Z153" s="30">
        <f t="shared" si="164"/>
        <v>0</v>
      </c>
      <c r="AA153" s="30">
        <f t="shared" si="164"/>
        <v>0</v>
      </c>
      <c r="AB153" s="30">
        <f t="shared" si="164"/>
        <v>0</v>
      </c>
      <c r="AC153" s="30">
        <f t="shared" si="164"/>
        <v>0</v>
      </c>
      <c r="AD153" s="30">
        <f t="shared" si="164"/>
        <v>0</v>
      </c>
      <c r="AE153" s="30">
        <f t="shared" si="164"/>
        <v>0</v>
      </c>
      <c r="AF153" s="30">
        <f t="shared" si="164"/>
        <v>0</v>
      </c>
      <c r="AG153" s="30">
        <f t="shared" si="164"/>
        <v>0</v>
      </c>
      <c r="AH153" s="30">
        <f t="shared" si="164"/>
        <v>0</v>
      </c>
      <c r="AI153" s="30">
        <f t="shared" si="164"/>
        <v>0</v>
      </c>
      <c r="AJ153" s="30">
        <f t="shared" si="164"/>
        <v>0</v>
      </c>
      <c r="AK153" s="30">
        <f t="shared" si="164"/>
        <v>0</v>
      </c>
      <c r="AL153" s="30">
        <f t="shared" si="164"/>
        <v>0</v>
      </c>
      <c r="AM153" s="30">
        <f t="shared" si="164"/>
        <v>0</v>
      </c>
      <c r="AN153" s="30">
        <f t="shared" si="164"/>
        <v>0</v>
      </c>
      <c r="AO153" s="30">
        <f t="shared" si="164"/>
        <v>0</v>
      </c>
      <c r="AP153" s="30">
        <f t="shared" si="164"/>
        <v>0</v>
      </c>
      <c r="AQ153" s="30">
        <f t="shared" si="164"/>
        <v>0</v>
      </c>
      <c r="AR153" s="30">
        <f t="shared" si="164"/>
        <v>0</v>
      </c>
      <c r="AS153" s="30">
        <f t="shared" si="164"/>
        <v>0</v>
      </c>
      <c r="AT153" s="30">
        <f t="shared" si="164"/>
        <v>0</v>
      </c>
      <c r="AU153" s="30">
        <f t="shared" si="164"/>
        <v>0</v>
      </c>
      <c r="AV153" s="30">
        <f t="shared" si="164"/>
        <v>0</v>
      </c>
      <c r="AW153" s="30">
        <f t="shared" si="164"/>
        <v>0</v>
      </c>
      <c r="AX153" s="30">
        <f t="shared" si="164"/>
        <v>0</v>
      </c>
      <c r="AY153" s="30">
        <f t="shared" si="164"/>
        <v>0</v>
      </c>
      <c r="AZ153" s="30">
        <f t="shared" si="164"/>
        <v>0</v>
      </c>
      <c r="BA153" s="30">
        <f t="shared" si="164"/>
        <v>0</v>
      </c>
      <c r="BB153" s="30">
        <f t="shared" si="164"/>
        <v>0</v>
      </c>
      <c r="BC153" s="30">
        <f t="shared" si="164"/>
        <v>0</v>
      </c>
      <c r="BD153" s="30">
        <f t="shared" si="164"/>
        <v>0</v>
      </c>
      <c r="BE153" s="30">
        <f t="shared" si="164"/>
        <v>0</v>
      </c>
      <c r="BF153" s="30">
        <f t="shared" si="164"/>
        <v>0</v>
      </c>
      <c r="BG153" s="30">
        <f t="shared" si="164"/>
        <v>0</v>
      </c>
      <c r="BH153" s="30">
        <f t="shared" si="164"/>
        <v>0</v>
      </c>
      <c r="BI153" s="30">
        <f t="shared" si="164"/>
        <v>0</v>
      </c>
      <c r="BJ153" s="30">
        <f t="shared" si="164"/>
        <v>0</v>
      </c>
      <c r="BK153" s="30">
        <f t="shared" si="164"/>
        <v>0</v>
      </c>
      <c r="BL153" s="30">
        <f t="shared" si="164"/>
        <v>0</v>
      </c>
      <c r="BM153" s="30">
        <f t="shared" si="164"/>
        <v>0</v>
      </c>
      <c r="BN153" s="30">
        <f t="shared" si="164"/>
        <v>0</v>
      </c>
      <c r="BO153" s="30">
        <f t="shared" si="164"/>
        <v>0</v>
      </c>
      <c r="BP153" s="30">
        <f t="shared" si="164"/>
        <v>0</v>
      </c>
      <c r="BQ153" s="30">
        <f t="shared" ref="BQ153:CH153" si="165">IF(BQ33=0,0,((BQ15*0.5)+BP33-BQ51)*BQ88*BQ120*BQ$2)</f>
        <v>0</v>
      </c>
      <c r="BR153" s="30">
        <f t="shared" si="165"/>
        <v>0</v>
      </c>
      <c r="BS153" s="30">
        <f t="shared" si="165"/>
        <v>0</v>
      </c>
      <c r="BT153" s="30">
        <f t="shared" si="165"/>
        <v>0</v>
      </c>
      <c r="BU153" s="30">
        <f t="shared" si="165"/>
        <v>0</v>
      </c>
      <c r="BV153" s="30">
        <f t="shared" si="165"/>
        <v>0</v>
      </c>
      <c r="BW153" s="30">
        <f t="shared" si="165"/>
        <v>0</v>
      </c>
      <c r="BX153" s="30">
        <f t="shared" si="165"/>
        <v>0</v>
      </c>
      <c r="BY153" s="30">
        <f t="shared" si="165"/>
        <v>0</v>
      </c>
      <c r="BZ153" s="30">
        <f t="shared" si="165"/>
        <v>0</v>
      </c>
      <c r="CA153" s="30">
        <f t="shared" si="165"/>
        <v>0</v>
      </c>
      <c r="CB153" s="30">
        <f t="shared" si="165"/>
        <v>0</v>
      </c>
      <c r="CC153" s="30">
        <f t="shared" si="165"/>
        <v>0</v>
      </c>
      <c r="CD153" s="30">
        <f t="shared" si="165"/>
        <v>0</v>
      </c>
      <c r="CE153" s="30">
        <f t="shared" si="165"/>
        <v>0</v>
      </c>
      <c r="CF153" s="30">
        <f t="shared" si="165"/>
        <v>0</v>
      </c>
      <c r="CG153" s="30">
        <f t="shared" si="165"/>
        <v>0</v>
      </c>
      <c r="CH153" s="34">
        <f t="shared" si="165"/>
        <v>0</v>
      </c>
    </row>
    <row r="154" spans="1:86" ht="15.75" hidden="1" customHeight="1" x14ac:dyDescent="0.3">
      <c r="A154" s="551"/>
      <c r="B154" s="309" t="s">
        <v>67</v>
      </c>
      <c r="C154" s="30">
        <f t="shared" si="144"/>
        <v>0</v>
      </c>
      <c r="D154" s="30">
        <f t="shared" si="145"/>
        <v>0</v>
      </c>
      <c r="E154" s="30">
        <f t="shared" ref="E154:BP154" si="166">IF(E34=0,0,((E16*0.5)+D34-E52)*E89*E121*E$2)</f>
        <v>0</v>
      </c>
      <c r="F154" s="30">
        <f t="shared" si="166"/>
        <v>0</v>
      </c>
      <c r="G154" s="30">
        <f t="shared" si="166"/>
        <v>0</v>
      </c>
      <c r="H154" s="30">
        <f t="shared" si="166"/>
        <v>0</v>
      </c>
      <c r="I154" s="30">
        <f t="shared" si="166"/>
        <v>0</v>
      </c>
      <c r="J154" s="30">
        <f t="shared" si="166"/>
        <v>0</v>
      </c>
      <c r="K154" s="30">
        <f t="shared" si="166"/>
        <v>0</v>
      </c>
      <c r="L154" s="30">
        <f t="shared" si="166"/>
        <v>0</v>
      </c>
      <c r="M154" s="30">
        <f t="shared" si="166"/>
        <v>0</v>
      </c>
      <c r="N154" s="30">
        <f t="shared" si="166"/>
        <v>0</v>
      </c>
      <c r="O154" s="30">
        <f t="shared" si="166"/>
        <v>0</v>
      </c>
      <c r="P154" s="30">
        <f t="shared" si="166"/>
        <v>0</v>
      </c>
      <c r="Q154" s="30">
        <f t="shared" si="166"/>
        <v>0</v>
      </c>
      <c r="R154" s="30">
        <f t="shared" si="166"/>
        <v>0</v>
      </c>
      <c r="S154" s="30">
        <f t="shared" si="166"/>
        <v>0</v>
      </c>
      <c r="T154" s="30">
        <f t="shared" si="166"/>
        <v>0</v>
      </c>
      <c r="U154" s="30">
        <f t="shared" si="166"/>
        <v>0</v>
      </c>
      <c r="V154" s="30">
        <f t="shared" si="166"/>
        <v>0</v>
      </c>
      <c r="W154" s="30">
        <f t="shared" si="166"/>
        <v>0</v>
      </c>
      <c r="X154" s="30">
        <f t="shared" si="166"/>
        <v>0</v>
      </c>
      <c r="Y154" s="30">
        <f t="shared" si="166"/>
        <v>0</v>
      </c>
      <c r="Z154" s="30">
        <f t="shared" si="166"/>
        <v>0</v>
      </c>
      <c r="AA154" s="30">
        <f t="shared" si="166"/>
        <v>0</v>
      </c>
      <c r="AB154" s="30">
        <f t="shared" si="166"/>
        <v>0</v>
      </c>
      <c r="AC154" s="30">
        <f t="shared" si="166"/>
        <v>0</v>
      </c>
      <c r="AD154" s="30">
        <f t="shared" si="166"/>
        <v>0</v>
      </c>
      <c r="AE154" s="30">
        <f t="shared" si="166"/>
        <v>0</v>
      </c>
      <c r="AF154" s="30">
        <f t="shared" si="166"/>
        <v>0</v>
      </c>
      <c r="AG154" s="30">
        <f t="shared" si="166"/>
        <v>0</v>
      </c>
      <c r="AH154" s="30">
        <f t="shared" si="166"/>
        <v>0</v>
      </c>
      <c r="AI154" s="30">
        <f t="shared" si="166"/>
        <v>0</v>
      </c>
      <c r="AJ154" s="30">
        <f t="shared" si="166"/>
        <v>0</v>
      </c>
      <c r="AK154" s="30">
        <f t="shared" si="166"/>
        <v>0</v>
      </c>
      <c r="AL154" s="30">
        <f t="shared" si="166"/>
        <v>0</v>
      </c>
      <c r="AM154" s="30">
        <f t="shared" si="166"/>
        <v>0</v>
      </c>
      <c r="AN154" s="30">
        <f t="shared" si="166"/>
        <v>0</v>
      </c>
      <c r="AO154" s="30">
        <f t="shared" si="166"/>
        <v>0</v>
      </c>
      <c r="AP154" s="30">
        <f t="shared" si="166"/>
        <v>0</v>
      </c>
      <c r="AQ154" s="30">
        <f t="shared" si="166"/>
        <v>0</v>
      </c>
      <c r="AR154" s="30">
        <f t="shared" si="166"/>
        <v>0</v>
      </c>
      <c r="AS154" s="30">
        <f t="shared" si="166"/>
        <v>0</v>
      </c>
      <c r="AT154" s="30">
        <f t="shared" si="166"/>
        <v>0</v>
      </c>
      <c r="AU154" s="30">
        <f t="shared" si="166"/>
        <v>0</v>
      </c>
      <c r="AV154" s="30">
        <f t="shared" si="166"/>
        <v>0</v>
      </c>
      <c r="AW154" s="30">
        <f t="shared" si="166"/>
        <v>0</v>
      </c>
      <c r="AX154" s="30">
        <f t="shared" si="166"/>
        <v>0</v>
      </c>
      <c r="AY154" s="30">
        <f t="shared" si="166"/>
        <v>0</v>
      </c>
      <c r="AZ154" s="30">
        <f t="shared" si="166"/>
        <v>0</v>
      </c>
      <c r="BA154" s="30">
        <f t="shared" si="166"/>
        <v>0</v>
      </c>
      <c r="BB154" s="30">
        <f t="shared" si="166"/>
        <v>0</v>
      </c>
      <c r="BC154" s="30">
        <f t="shared" si="166"/>
        <v>0</v>
      </c>
      <c r="BD154" s="30">
        <f t="shared" si="166"/>
        <v>0</v>
      </c>
      <c r="BE154" s="30">
        <f t="shared" si="166"/>
        <v>0</v>
      </c>
      <c r="BF154" s="30">
        <f t="shared" si="166"/>
        <v>0</v>
      </c>
      <c r="BG154" s="30">
        <f t="shared" si="166"/>
        <v>0</v>
      </c>
      <c r="BH154" s="30">
        <f t="shared" si="166"/>
        <v>0</v>
      </c>
      <c r="BI154" s="30">
        <f t="shared" si="166"/>
        <v>0</v>
      </c>
      <c r="BJ154" s="30">
        <f t="shared" si="166"/>
        <v>0</v>
      </c>
      <c r="BK154" s="30">
        <f t="shared" si="166"/>
        <v>0</v>
      </c>
      <c r="BL154" s="30">
        <f t="shared" si="166"/>
        <v>0</v>
      </c>
      <c r="BM154" s="30">
        <f t="shared" si="166"/>
        <v>0</v>
      </c>
      <c r="BN154" s="30">
        <f t="shared" si="166"/>
        <v>0</v>
      </c>
      <c r="BO154" s="30">
        <f t="shared" si="166"/>
        <v>0</v>
      </c>
      <c r="BP154" s="30">
        <f t="shared" si="166"/>
        <v>0</v>
      </c>
      <c r="BQ154" s="30">
        <f t="shared" ref="BQ154:CH154" si="167">IF(BQ34=0,0,((BQ16*0.5)+BP34-BQ52)*BQ89*BQ121*BQ$2)</f>
        <v>0</v>
      </c>
      <c r="BR154" s="30">
        <f t="shared" si="167"/>
        <v>0</v>
      </c>
      <c r="BS154" s="30">
        <f t="shared" si="167"/>
        <v>0</v>
      </c>
      <c r="BT154" s="30">
        <f t="shared" si="167"/>
        <v>0</v>
      </c>
      <c r="BU154" s="30">
        <f t="shared" si="167"/>
        <v>0</v>
      </c>
      <c r="BV154" s="30">
        <f t="shared" si="167"/>
        <v>0</v>
      </c>
      <c r="BW154" s="30">
        <f t="shared" si="167"/>
        <v>0</v>
      </c>
      <c r="BX154" s="30">
        <f t="shared" si="167"/>
        <v>0</v>
      </c>
      <c r="BY154" s="30">
        <f t="shared" si="167"/>
        <v>0</v>
      </c>
      <c r="BZ154" s="30">
        <f t="shared" si="167"/>
        <v>0</v>
      </c>
      <c r="CA154" s="30">
        <f t="shared" si="167"/>
        <v>0</v>
      </c>
      <c r="CB154" s="30">
        <f t="shared" si="167"/>
        <v>0</v>
      </c>
      <c r="CC154" s="30">
        <f t="shared" si="167"/>
        <v>0</v>
      </c>
      <c r="CD154" s="30">
        <f t="shared" si="167"/>
        <v>0</v>
      </c>
      <c r="CE154" s="30">
        <f t="shared" si="167"/>
        <v>0</v>
      </c>
      <c r="CF154" s="30">
        <f t="shared" si="167"/>
        <v>0</v>
      </c>
      <c r="CG154" s="30">
        <f t="shared" si="167"/>
        <v>0</v>
      </c>
      <c r="CH154" s="34">
        <f t="shared" si="167"/>
        <v>0</v>
      </c>
    </row>
    <row r="155" spans="1:86" ht="15.75" hidden="1" customHeight="1" x14ac:dyDescent="0.3">
      <c r="A155" s="551"/>
      <c r="B155" s="309" t="s">
        <v>68</v>
      </c>
      <c r="C155" s="30">
        <f t="shared" si="144"/>
        <v>0</v>
      </c>
      <c r="D155" s="30">
        <f t="shared" si="145"/>
        <v>0</v>
      </c>
      <c r="E155" s="30">
        <f t="shared" ref="E155:BP155" si="168">IF(E35=0,0,((E17*0.5)+D35-E53)*E90*E122*E$2)</f>
        <v>0</v>
      </c>
      <c r="F155" s="30">
        <f t="shared" si="168"/>
        <v>0</v>
      </c>
      <c r="G155" s="30">
        <f t="shared" si="168"/>
        <v>0</v>
      </c>
      <c r="H155" s="30">
        <f t="shared" si="168"/>
        <v>0</v>
      </c>
      <c r="I155" s="30">
        <f t="shared" si="168"/>
        <v>0</v>
      </c>
      <c r="J155" s="30">
        <f t="shared" si="168"/>
        <v>0</v>
      </c>
      <c r="K155" s="30">
        <f t="shared" si="168"/>
        <v>0</v>
      </c>
      <c r="L155" s="30">
        <f t="shared" si="168"/>
        <v>0</v>
      </c>
      <c r="M155" s="30">
        <f t="shared" si="168"/>
        <v>0</v>
      </c>
      <c r="N155" s="30">
        <f t="shared" si="168"/>
        <v>0</v>
      </c>
      <c r="O155" s="30">
        <f t="shared" si="168"/>
        <v>0</v>
      </c>
      <c r="P155" s="30">
        <f t="shared" si="168"/>
        <v>0</v>
      </c>
      <c r="Q155" s="30">
        <f t="shared" si="168"/>
        <v>0</v>
      </c>
      <c r="R155" s="30">
        <f t="shared" si="168"/>
        <v>0</v>
      </c>
      <c r="S155" s="30">
        <f t="shared" si="168"/>
        <v>0</v>
      </c>
      <c r="T155" s="30">
        <f t="shared" si="168"/>
        <v>0</v>
      </c>
      <c r="U155" s="30">
        <f t="shared" si="168"/>
        <v>0</v>
      </c>
      <c r="V155" s="30">
        <f t="shared" si="168"/>
        <v>0</v>
      </c>
      <c r="W155" s="30">
        <f t="shared" si="168"/>
        <v>0</v>
      </c>
      <c r="X155" s="30">
        <f t="shared" si="168"/>
        <v>0</v>
      </c>
      <c r="Y155" s="30">
        <f t="shared" si="168"/>
        <v>0</v>
      </c>
      <c r="Z155" s="30">
        <f t="shared" si="168"/>
        <v>0</v>
      </c>
      <c r="AA155" s="30">
        <f t="shared" si="168"/>
        <v>0</v>
      </c>
      <c r="AB155" s="30">
        <f t="shared" si="168"/>
        <v>0</v>
      </c>
      <c r="AC155" s="30">
        <f t="shared" si="168"/>
        <v>0</v>
      </c>
      <c r="AD155" s="30">
        <f t="shared" si="168"/>
        <v>0</v>
      </c>
      <c r="AE155" s="30">
        <f t="shared" si="168"/>
        <v>0</v>
      </c>
      <c r="AF155" s="30">
        <f t="shared" si="168"/>
        <v>0</v>
      </c>
      <c r="AG155" s="30">
        <f t="shared" si="168"/>
        <v>0</v>
      </c>
      <c r="AH155" s="30">
        <f t="shared" si="168"/>
        <v>0</v>
      </c>
      <c r="AI155" s="30">
        <f t="shared" si="168"/>
        <v>0</v>
      </c>
      <c r="AJ155" s="30">
        <f t="shared" si="168"/>
        <v>0</v>
      </c>
      <c r="AK155" s="30">
        <f t="shared" si="168"/>
        <v>0</v>
      </c>
      <c r="AL155" s="30">
        <f t="shared" si="168"/>
        <v>0</v>
      </c>
      <c r="AM155" s="30">
        <f t="shared" si="168"/>
        <v>0</v>
      </c>
      <c r="AN155" s="30">
        <f t="shared" si="168"/>
        <v>0</v>
      </c>
      <c r="AO155" s="30">
        <f t="shared" si="168"/>
        <v>0</v>
      </c>
      <c r="AP155" s="30">
        <f t="shared" si="168"/>
        <v>0</v>
      </c>
      <c r="AQ155" s="30">
        <f t="shared" si="168"/>
        <v>0</v>
      </c>
      <c r="AR155" s="30">
        <f t="shared" si="168"/>
        <v>0</v>
      </c>
      <c r="AS155" s="30">
        <f t="shared" si="168"/>
        <v>0</v>
      </c>
      <c r="AT155" s="30">
        <f t="shared" si="168"/>
        <v>0</v>
      </c>
      <c r="AU155" s="30">
        <f t="shared" si="168"/>
        <v>0</v>
      </c>
      <c r="AV155" s="30">
        <f t="shared" si="168"/>
        <v>0</v>
      </c>
      <c r="AW155" s="30">
        <f t="shared" si="168"/>
        <v>0</v>
      </c>
      <c r="AX155" s="30">
        <f t="shared" si="168"/>
        <v>0</v>
      </c>
      <c r="AY155" s="30">
        <f t="shared" si="168"/>
        <v>0</v>
      </c>
      <c r="AZ155" s="30">
        <f t="shared" si="168"/>
        <v>0</v>
      </c>
      <c r="BA155" s="30">
        <f t="shared" si="168"/>
        <v>0</v>
      </c>
      <c r="BB155" s="30">
        <f t="shared" si="168"/>
        <v>0</v>
      </c>
      <c r="BC155" s="30">
        <f t="shared" si="168"/>
        <v>0</v>
      </c>
      <c r="BD155" s="30">
        <f t="shared" si="168"/>
        <v>0</v>
      </c>
      <c r="BE155" s="30">
        <f t="shared" si="168"/>
        <v>0</v>
      </c>
      <c r="BF155" s="30">
        <f t="shared" si="168"/>
        <v>0</v>
      </c>
      <c r="BG155" s="30">
        <f t="shared" si="168"/>
        <v>0</v>
      </c>
      <c r="BH155" s="30">
        <f t="shared" si="168"/>
        <v>0</v>
      </c>
      <c r="BI155" s="30">
        <f t="shared" si="168"/>
        <v>0</v>
      </c>
      <c r="BJ155" s="30">
        <f t="shared" si="168"/>
        <v>0</v>
      </c>
      <c r="BK155" s="30">
        <f t="shared" si="168"/>
        <v>0</v>
      </c>
      <c r="BL155" s="30">
        <f t="shared" si="168"/>
        <v>0</v>
      </c>
      <c r="BM155" s="30">
        <f t="shared" si="168"/>
        <v>0</v>
      </c>
      <c r="BN155" s="30">
        <f t="shared" si="168"/>
        <v>0</v>
      </c>
      <c r="BO155" s="30">
        <f t="shared" si="168"/>
        <v>0</v>
      </c>
      <c r="BP155" s="30">
        <f t="shared" si="168"/>
        <v>0</v>
      </c>
      <c r="BQ155" s="30">
        <f t="shared" ref="BQ155:CH155" si="169">IF(BQ35=0,0,((BQ17*0.5)+BP35-BQ53)*BQ90*BQ122*BQ$2)</f>
        <v>0</v>
      </c>
      <c r="BR155" s="30">
        <f t="shared" si="169"/>
        <v>0</v>
      </c>
      <c r="BS155" s="30">
        <f t="shared" si="169"/>
        <v>0</v>
      </c>
      <c r="BT155" s="30">
        <f t="shared" si="169"/>
        <v>0</v>
      </c>
      <c r="BU155" s="30">
        <f t="shared" si="169"/>
        <v>0</v>
      </c>
      <c r="BV155" s="30">
        <f t="shared" si="169"/>
        <v>0</v>
      </c>
      <c r="BW155" s="30">
        <f t="shared" si="169"/>
        <v>0</v>
      </c>
      <c r="BX155" s="30">
        <f t="shared" si="169"/>
        <v>0</v>
      </c>
      <c r="BY155" s="30">
        <f t="shared" si="169"/>
        <v>0</v>
      </c>
      <c r="BZ155" s="30">
        <f t="shared" si="169"/>
        <v>0</v>
      </c>
      <c r="CA155" s="30">
        <f t="shared" si="169"/>
        <v>0</v>
      </c>
      <c r="CB155" s="30">
        <f t="shared" si="169"/>
        <v>0</v>
      </c>
      <c r="CC155" s="30">
        <f t="shared" si="169"/>
        <v>0</v>
      </c>
      <c r="CD155" s="30">
        <f t="shared" si="169"/>
        <v>0</v>
      </c>
      <c r="CE155" s="30">
        <f t="shared" si="169"/>
        <v>0</v>
      </c>
      <c r="CF155" s="30">
        <f t="shared" si="169"/>
        <v>0</v>
      </c>
      <c r="CG155" s="30">
        <f t="shared" si="169"/>
        <v>0</v>
      </c>
      <c r="CH155" s="34">
        <f t="shared" si="169"/>
        <v>0</v>
      </c>
    </row>
    <row r="156" spans="1:86" ht="15.75" hidden="1" customHeight="1" x14ac:dyDescent="0.3">
      <c r="A156" s="551"/>
      <c r="B156" s="1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12"/>
    </row>
    <row r="157" spans="1:86" ht="15.75" hidden="1" customHeight="1" x14ac:dyDescent="0.3">
      <c r="A157" s="551"/>
      <c r="B157" s="301" t="s">
        <v>149</v>
      </c>
      <c r="C157" s="30">
        <f>SUM(C143:C156)</f>
        <v>0</v>
      </c>
      <c r="D157" s="30">
        <f>SUM(D143:D156)</f>
        <v>0</v>
      </c>
      <c r="E157" s="30">
        <f t="shared" ref="E157:BP157" si="170">SUM(E143:E156)</f>
        <v>0</v>
      </c>
      <c r="F157" s="30">
        <f t="shared" si="170"/>
        <v>0</v>
      </c>
      <c r="G157" s="30">
        <f t="shared" si="170"/>
        <v>0</v>
      </c>
      <c r="H157" s="30">
        <f t="shared" si="170"/>
        <v>0</v>
      </c>
      <c r="I157" s="30">
        <f t="shared" si="170"/>
        <v>0</v>
      </c>
      <c r="J157" s="30">
        <f t="shared" si="170"/>
        <v>0</v>
      </c>
      <c r="K157" s="30">
        <f t="shared" si="170"/>
        <v>0</v>
      </c>
      <c r="L157" s="30">
        <f t="shared" si="170"/>
        <v>0</v>
      </c>
      <c r="M157" s="30">
        <f t="shared" si="170"/>
        <v>0</v>
      </c>
      <c r="N157" s="30">
        <f t="shared" si="170"/>
        <v>0</v>
      </c>
      <c r="O157" s="30">
        <f t="shared" si="170"/>
        <v>0</v>
      </c>
      <c r="P157" s="30">
        <f t="shared" si="170"/>
        <v>0</v>
      </c>
      <c r="Q157" s="30">
        <f t="shared" si="170"/>
        <v>0</v>
      </c>
      <c r="R157" s="30">
        <f t="shared" si="170"/>
        <v>0</v>
      </c>
      <c r="S157" s="30">
        <f t="shared" si="170"/>
        <v>0</v>
      </c>
      <c r="T157" s="30">
        <f t="shared" si="170"/>
        <v>0</v>
      </c>
      <c r="U157" s="30">
        <f t="shared" si="170"/>
        <v>0</v>
      </c>
      <c r="V157" s="30">
        <f t="shared" si="170"/>
        <v>0</v>
      </c>
      <c r="W157" s="30">
        <f t="shared" si="170"/>
        <v>0</v>
      </c>
      <c r="X157" s="30">
        <f t="shared" si="170"/>
        <v>0</v>
      </c>
      <c r="Y157" s="30">
        <f t="shared" si="170"/>
        <v>0</v>
      </c>
      <c r="Z157" s="30">
        <f t="shared" si="170"/>
        <v>0</v>
      </c>
      <c r="AA157" s="30">
        <f t="shared" si="170"/>
        <v>0</v>
      </c>
      <c r="AB157" s="30">
        <f t="shared" si="170"/>
        <v>0</v>
      </c>
      <c r="AC157" s="30">
        <f t="shared" si="170"/>
        <v>0</v>
      </c>
      <c r="AD157" s="30">
        <f t="shared" si="170"/>
        <v>0</v>
      </c>
      <c r="AE157" s="30">
        <f t="shared" si="170"/>
        <v>0</v>
      </c>
      <c r="AF157" s="30">
        <f t="shared" si="170"/>
        <v>0</v>
      </c>
      <c r="AG157" s="30">
        <f t="shared" si="170"/>
        <v>0</v>
      </c>
      <c r="AH157" s="30">
        <f t="shared" si="170"/>
        <v>0</v>
      </c>
      <c r="AI157" s="30">
        <f t="shared" si="170"/>
        <v>0</v>
      </c>
      <c r="AJ157" s="30">
        <f t="shared" si="170"/>
        <v>0</v>
      </c>
      <c r="AK157" s="30">
        <f t="shared" si="170"/>
        <v>0</v>
      </c>
      <c r="AL157" s="30">
        <f t="shared" si="170"/>
        <v>0</v>
      </c>
      <c r="AM157" s="30">
        <f t="shared" si="170"/>
        <v>0</v>
      </c>
      <c r="AN157" s="30">
        <f t="shared" si="170"/>
        <v>0</v>
      </c>
      <c r="AO157" s="30">
        <f t="shared" si="170"/>
        <v>0</v>
      </c>
      <c r="AP157" s="30">
        <f t="shared" si="170"/>
        <v>0</v>
      </c>
      <c r="AQ157" s="30">
        <f t="shared" si="170"/>
        <v>0</v>
      </c>
      <c r="AR157" s="30">
        <f t="shared" si="170"/>
        <v>0</v>
      </c>
      <c r="AS157" s="30">
        <f t="shared" si="170"/>
        <v>0</v>
      </c>
      <c r="AT157" s="30">
        <f t="shared" si="170"/>
        <v>0</v>
      </c>
      <c r="AU157" s="30">
        <f t="shared" si="170"/>
        <v>0</v>
      </c>
      <c r="AV157" s="30">
        <f t="shared" si="170"/>
        <v>0</v>
      </c>
      <c r="AW157" s="30">
        <f t="shared" si="170"/>
        <v>0</v>
      </c>
      <c r="AX157" s="30">
        <f t="shared" si="170"/>
        <v>0</v>
      </c>
      <c r="AY157" s="30">
        <f t="shared" si="170"/>
        <v>0</v>
      </c>
      <c r="AZ157" s="30">
        <f t="shared" si="170"/>
        <v>0</v>
      </c>
      <c r="BA157" s="30">
        <f t="shared" si="170"/>
        <v>0</v>
      </c>
      <c r="BB157" s="30">
        <f t="shared" si="170"/>
        <v>0</v>
      </c>
      <c r="BC157" s="30">
        <f t="shared" si="170"/>
        <v>0</v>
      </c>
      <c r="BD157" s="30">
        <f t="shared" si="170"/>
        <v>0</v>
      </c>
      <c r="BE157" s="30">
        <f t="shared" si="170"/>
        <v>0</v>
      </c>
      <c r="BF157" s="30">
        <f t="shared" si="170"/>
        <v>0</v>
      </c>
      <c r="BG157" s="30">
        <f t="shared" si="170"/>
        <v>0</v>
      </c>
      <c r="BH157" s="30">
        <f t="shared" si="170"/>
        <v>0</v>
      </c>
      <c r="BI157" s="30">
        <f t="shared" si="170"/>
        <v>0</v>
      </c>
      <c r="BJ157" s="30">
        <f t="shared" si="170"/>
        <v>0</v>
      </c>
      <c r="BK157" s="30">
        <f t="shared" si="170"/>
        <v>0</v>
      </c>
      <c r="BL157" s="30">
        <f t="shared" si="170"/>
        <v>0</v>
      </c>
      <c r="BM157" s="30">
        <f t="shared" si="170"/>
        <v>0</v>
      </c>
      <c r="BN157" s="30">
        <f t="shared" si="170"/>
        <v>0</v>
      </c>
      <c r="BO157" s="30">
        <f t="shared" si="170"/>
        <v>0</v>
      </c>
      <c r="BP157" s="30">
        <f t="shared" si="170"/>
        <v>0</v>
      </c>
      <c r="BQ157" s="30">
        <f t="shared" ref="BQ157:CH157" si="171">SUM(BQ143:BQ156)</f>
        <v>0</v>
      </c>
      <c r="BR157" s="30">
        <f t="shared" si="171"/>
        <v>0</v>
      </c>
      <c r="BS157" s="30">
        <f t="shared" si="171"/>
        <v>0</v>
      </c>
      <c r="BT157" s="30">
        <f t="shared" si="171"/>
        <v>0</v>
      </c>
      <c r="BU157" s="30">
        <f t="shared" si="171"/>
        <v>0</v>
      </c>
      <c r="BV157" s="30">
        <f t="shared" si="171"/>
        <v>0</v>
      </c>
      <c r="BW157" s="30">
        <f t="shared" si="171"/>
        <v>0</v>
      </c>
      <c r="BX157" s="30">
        <f t="shared" si="171"/>
        <v>0</v>
      </c>
      <c r="BY157" s="30">
        <f t="shared" si="171"/>
        <v>0</v>
      </c>
      <c r="BZ157" s="30">
        <f t="shared" si="171"/>
        <v>0</v>
      </c>
      <c r="CA157" s="30">
        <f t="shared" si="171"/>
        <v>0</v>
      </c>
      <c r="CB157" s="30">
        <f t="shared" si="171"/>
        <v>0</v>
      </c>
      <c r="CC157" s="30">
        <f t="shared" si="171"/>
        <v>0</v>
      </c>
      <c r="CD157" s="30">
        <f t="shared" si="171"/>
        <v>0</v>
      </c>
      <c r="CE157" s="30">
        <f t="shared" si="171"/>
        <v>0</v>
      </c>
      <c r="CF157" s="30">
        <f t="shared" si="171"/>
        <v>0</v>
      </c>
      <c r="CG157" s="30">
        <f t="shared" si="171"/>
        <v>0</v>
      </c>
      <c r="CH157" s="34">
        <f t="shared" si="171"/>
        <v>0</v>
      </c>
    </row>
    <row r="158" spans="1:86" ht="16.5" hidden="1" customHeight="1" thickBot="1" x14ac:dyDescent="0.35">
      <c r="A158" s="552"/>
      <c r="B158" s="162" t="s">
        <v>150</v>
      </c>
      <c r="C158" s="31">
        <f>C157</f>
        <v>0</v>
      </c>
      <c r="D158" s="31">
        <f>C158+D157</f>
        <v>0</v>
      </c>
      <c r="E158" s="31">
        <f t="shared" ref="E158:BP158" si="172">D158+E157</f>
        <v>0</v>
      </c>
      <c r="F158" s="31">
        <f t="shared" si="172"/>
        <v>0</v>
      </c>
      <c r="G158" s="31">
        <f t="shared" si="172"/>
        <v>0</v>
      </c>
      <c r="H158" s="31">
        <f t="shared" si="172"/>
        <v>0</v>
      </c>
      <c r="I158" s="31">
        <f t="shared" si="172"/>
        <v>0</v>
      </c>
      <c r="J158" s="31">
        <f t="shared" si="172"/>
        <v>0</v>
      </c>
      <c r="K158" s="31">
        <f t="shared" si="172"/>
        <v>0</v>
      </c>
      <c r="L158" s="31">
        <f t="shared" si="172"/>
        <v>0</v>
      </c>
      <c r="M158" s="31">
        <f t="shared" si="172"/>
        <v>0</v>
      </c>
      <c r="N158" s="31">
        <f t="shared" si="172"/>
        <v>0</v>
      </c>
      <c r="O158" s="31">
        <f t="shared" si="172"/>
        <v>0</v>
      </c>
      <c r="P158" s="31">
        <f t="shared" si="172"/>
        <v>0</v>
      </c>
      <c r="Q158" s="31">
        <f t="shared" si="172"/>
        <v>0</v>
      </c>
      <c r="R158" s="31">
        <f t="shared" si="172"/>
        <v>0</v>
      </c>
      <c r="S158" s="31">
        <f t="shared" si="172"/>
        <v>0</v>
      </c>
      <c r="T158" s="31">
        <f t="shared" si="172"/>
        <v>0</v>
      </c>
      <c r="U158" s="31">
        <f t="shared" si="172"/>
        <v>0</v>
      </c>
      <c r="V158" s="31">
        <f t="shared" si="172"/>
        <v>0</v>
      </c>
      <c r="W158" s="31">
        <f t="shared" si="172"/>
        <v>0</v>
      </c>
      <c r="X158" s="31">
        <f t="shared" si="172"/>
        <v>0</v>
      </c>
      <c r="Y158" s="31">
        <f t="shared" si="172"/>
        <v>0</v>
      </c>
      <c r="Z158" s="31">
        <f t="shared" si="172"/>
        <v>0</v>
      </c>
      <c r="AA158" s="31">
        <f t="shared" si="172"/>
        <v>0</v>
      </c>
      <c r="AB158" s="31">
        <f t="shared" si="172"/>
        <v>0</v>
      </c>
      <c r="AC158" s="31">
        <f t="shared" si="172"/>
        <v>0</v>
      </c>
      <c r="AD158" s="31">
        <f t="shared" si="172"/>
        <v>0</v>
      </c>
      <c r="AE158" s="31">
        <f t="shared" si="172"/>
        <v>0</v>
      </c>
      <c r="AF158" s="31">
        <f t="shared" si="172"/>
        <v>0</v>
      </c>
      <c r="AG158" s="31">
        <f t="shared" si="172"/>
        <v>0</v>
      </c>
      <c r="AH158" s="31">
        <f t="shared" si="172"/>
        <v>0</v>
      </c>
      <c r="AI158" s="31">
        <f t="shared" si="172"/>
        <v>0</v>
      </c>
      <c r="AJ158" s="31">
        <f t="shared" si="172"/>
        <v>0</v>
      </c>
      <c r="AK158" s="31">
        <f t="shared" si="172"/>
        <v>0</v>
      </c>
      <c r="AL158" s="31">
        <f t="shared" si="172"/>
        <v>0</v>
      </c>
      <c r="AM158" s="31">
        <f t="shared" si="172"/>
        <v>0</v>
      </c>
      <c r="AN158" s="31">
        <f t="shared" si="172"/>
        <v>0</v>
      </c>
      <c r="AO158" s="31">
        <f t="shared" si="172"/>
        <v>0</v>
      </c>
      <c r="AP158" s="31">
        <f t="shared" si="172"/>
        <v>0</v>
      </c>
      <c r="AQ158" s="31">
        <f t="shared" si="172"/>
        <v>0</v>
      </c>
      <c r="AR158" s="31">
        <f t="shared" si="172"/>
        <v>0</v>
      </c>
      <c r="AS158" s="31">
        <f t="shared" si="172"/>
        <v>0</v>
      </c>
      <c r="AT158" s="31">
        <f t="shared" si="172"/>
        <v>0</v>
      </c>
      <c r="AU158" s="31">
        <f t="shared" si="172"/>
        <v>0</v>
      </c>
      <c r="AV158" s="31">
        <f t="shared" si="172"/>
        <v>0</v>
      </c>
      <c r="AW158" s="31">
        <f t="shared" si="172"/>
        <v>0</v>
      </c>
      <c r="AX158" s="31">
        <f t="shared" si="172"/>
        <v>0</v>
      </c>
      <c r="AY158" s="31">
        <f t="shared" si="172"/>
        <v>0</v>
      </c>
      <c r="AZ158" s="31">
        <f t="shared" si="172"/>
        <v>0</v>
      </c>
      <c r="BA158" s="31">
        <f t="shared" si="172"/>
        <v>0</v>
      </c>
      <c r="BB158" s="31">
        <f t="shared" si="172"/>
        <v>0</v>
      </c>
      <c r="BC158" s="31">
        <f t="shared" si="172"/>
        <v>0</v>
      </c>
      <c r="BD158" s="31">
        <f t="shared" si="172"/>
        <v>0</v>
      </c>
      <c r="BE158" s="31">
        <f t="shared" si="172"/>
        <v>0</v>
      </c>
      <c r="BF158" s="31">
        <f t="shared" si="172"/>
        <v>0</v>
      </c>
      <c r="BG158" s="31">
        <f t="shared" si="172"/>
        <v>0</v>
      </c>
      <c r="BH158" s="31">
        <f t="shared" si="172"/>
        <v>0</v>
      </c>
      <c r="BI158" s="31">
        <f t="shared" si="172"/>
        <v>0</v>
      </c>
      <c r="BJ158" s="31">
        <f t="shared" si="172"/>
        <v>0</v>
      </c>
      <c r="BK158" s="31">
        <f t="shared" si="172"/>
        <v>0</v>
      </c>
      <c r="BL158" s="31">
        <f t="shared" si="172"/>
        <v>0</v>
      </c>
      <c r="BM158" s="31">
        <f t="shared" si="172"/>
        <v>0</v>
      </c>
      <c r="BN158" s="31">
        <f t="shared" si="172"/>
        <v>0</v>
      </c>
      <c r="BO158" s="31">
        <f t="shared" si="172"/>
        <v>0</v>
      </c>
      <c r="BP158" s="31">
        <f t="shared" si="172"/>
        <v>0</v>
      </c>
      <c r="BQ158" s="31">
        <f t="shared" ref="BQ158:CH158" si="173">BP158+BQ157</f>
        <v>0</v>
      </c>
      <c r="BR158" s="31">
        <f t="shared" si="173"/>
        <v>0</v>
      </c>
      <c r="BS158" s="31">
        <f t="shared" si="173"/>
        <v>0</v>
      </c>
      <c r="BT158" s="31">
        <f t="shared" si="173"/>
        <v>0</v>
      </c>
      <c r="BU158" s="31">
        <f t="shared" si="173"/>
        <v>0</v>
      </c>
      <c r="BV158" s="31">
        <f t="shared" si="173"/>
        <v>0</v>
      </c>
      <c r="BW158" s="31">
        <f t="shared" si="173"/>
        <v>0</v>
      </c>
      <c r="BX158" s="31">
        <f t="shared" si="173"/>
        <v>0</v>
      </c>
      <c r="BY158" s="31">
        <f t="shared" si="173"/>
        <v>0</v>
      </c>
      <c r="BZ158" s="31">
        <f t="shared" si="173"/>
        <v>0</v>
      </c>
      <c r="CA158" s="31">
        <f t="shared" si="173"/>
        <v>0</v>
      </c>
      <c r="CB158" s="31">
        <f t="shared" si="173"/>
        <v>0</v>
      </c>
      <c r="CC158" s="31">
        <f t="shared" si="173"/>
        <v>0</v>
      </c>
      <c r="CD158" s="31">
        <f t="shared" si="173"/>
        <v>0</v>
      </c>
      <c r="CE158" s="31">
        <f t="shared" si="173"/>
        <v>0</v>
      </c>
      <c r="CF158" s="31">
        <f t="shared" si="173"/>
        <v>0</v>
      </c>
      <c r="CG158" s="31">
        <f t="shared" si="173"/>
        <v>0</v>
      </c>
      <c r="CH158" s="35">
        <f t="shared" si="173"/>
        <v>0</v>
      </c>
    </row>
    <row r="159" spans="1:86" hidden="1" x14ac:dyDescent="0.3">
      <c r="A159" s="122"/>
      <c r="B159" s="122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</row>
    <row r="160" spans="1:86" ht="15" hidden="1" thickBot="1" x14ac:dyDescent="0.35">
      <c r="A160" s="122"/>
      <c r="B160" s="122"/>
      <c r="C160" s="127"/>
      <c r="D160" s="127"/>
      <c r="E160" s="127"/>
      <c r="F160" s="127"/>
      <c r="G160" s="127"/>
      <c r="H160" s="127"/>
      <c r="I160" s="127"/>
      <c r="J160" s="127"/>
      <c r="K160" s="127"/>
      <c r="L160" s="127"/>
      <c r="M160" s="127"/>
      <c r="N160" s="127"/>
    </row>
    <row r="161" spans="1:86" ht="15.6" hidden="1" x14ac:dyDescent="0.3">
      <c r="A161" s="550" t="s">
        <v>161</v>
      </c>
      <c r="B161" s="344" t="s">
        <v>157</v>
      </c>
      <c r="C161" s="348">
        <v>43831</v>
      </c>
      <c r="D161" s="348">
        <v>43862</v>
      </c>
      <c r="E161" s="348">
        <v>43891</v>
      </c>
      <c r="F161" s="348">
        <v>43922</v>
      </c>
      <c r="G161" s="348">
        <v>43952</v>
      </c>
      <c r="H161" s="348">
        <v>43983</v>
      </c>
      <c r="I161" s="348">
        <v>44013</v>
      </c>
      <c r="J161" s="348">
        <v>44044</v>
      </c>
      <c r="K161" s="348">
        <v>44075</v>
      </c>
      <c r="L161" s="348">
        <v>44105</v>
      </c>
      <c r="M161" s="348">
        <v>44136</v>
      </c>
      <c r="N161" s="348">
        <v>44166</v>
      </c>
      <c r="O161" s="348">
        <v>44197</v>
      </c>
      <c r="P161" s="348">
        <v>44228</v>
      </c>
      <c r="Q161" s="348">
        <v>44256</v>
      </c>
      <c r="R161" s="348">
        <v>44287</v>
      </c>
      <c r="S161" s="348">
        <v>44317</v>
      </c>
      <c r="T161" s="348">
        <v>44348</v>
      </c>
      <c r="U161" s="348">
        <v>44378</v>
      </c>
      <c r="V161" s="348">
        <v>44409</v>
      </c>
      <c r="W161" s="348">
        <v>44440</v>
      </c>
      <c r="X161" s="348">
        <v>44470</v>
      </c>
      <c r="Y161" s="348">
        <v>44501</v>
      </c>
      <c r="Z161" s="348">
        <v>44531</v>
      </c>
      <c r="AA161" s="348">
        <v>44562</v>
      </c>
      <c r="AB161" s="348">
        <v>44593</v>
      </c>
      <c r="AC161" s="348">
        <v>44621</v>
      </c>
      <c r="AD161" s="348">
        <v>44652</v>
      </c>
      <c r="AE161" s="348">
        <v>44682</v>
      </c>
      <c r="AF161" s="348">
        <v>44713</v>
      </c>
      <c r="AG161" s="348">
        <v>44743</v>
      </c>
      <c r="AH161" s="348">
        <v>44774</v>
      </c>
      <c r="AI161" s="348">
        <v>44805</v>
      </c>
      <c r="AJ161" s="348">
        <v>44835</v>
      </c>
      <c r="AK161" s="348">
        <v>44866</v>
      </c>
      <c r="AL161" s="348">
        <v>44896</v>
      </c>
      <c r="AM161" s="348">
        <v>44927</v>
      </c>
      <c r="AN161" s="348">
        <v>44958</v>
      </c>
      <c r="AO161" s="348">
        <v>44986</v>
      </c>
      <c r="AP161" s="348">
        <v>45017</v>
      </c>
      <c r="AQ161" s="348">
        <v>45047</v>
      </c>
      <c r="AR161" s="348">
        <v>45078</v>
      </c>
      <c r="AS161" s="348">
        <v>45108</v>
      </c>
      <c r="AT161" s="348">
        <v>45139</v>
      </c>
      <c r="AU161" s="348">
        <v>45170</v>
      </c>
      <c r="AV161" s="348">
        <v>45200</v>
      </c>
      <c r="AW161" s="348">
        <v>45231</v>
      </c>
      <c r="AX161" s="348">
        <v>45261</v>
      </c>
      <c r="AY161" s="348">
        <v>45292</v>
      </c>
      <c r="AZ161" s="348">
        <v>45323</v>
      </c>
      <c r="BA161" s="348">
        <v>45352</v>
      </c>
      <c r="BB161" s="348">
        <v>45383</v>
      </c>
      <c r="BC161" s="348">
        <v>45413</v>
      </c>
      <c r="BD161" s="348">
        <v>45444</v>
      </c>
      <c r="BE161" s="348">
        <v>45474</v>
      </c>
      <c r="BF161" s="348">
        <v>45505</v>
      </c>
      <c r="BG161" s="348">
        <v>45536</v>
      </c>
      <c r="BH161" s="348">
        <v>45566</v>
      </c>
      <c r="BI161" s="348">
        <v>45597</v>
      </c>
      <c r="BJ161" s="348">
        <v>45627</v>
      </c>
      <c r="BK161" s="348">
        <v>45658</v>
      </c>
      <c r="BL161" s="348">
        <v>45689</v>
      </c>
      <c r="BM161" s="348">
        <v>45717</v>
      </c>
      <c r="BN161" s="348">
        <v>45748</v>
      </c>
      <c r="BO161" s="348">
        <v>45778</v>
      </c>
      <c r="BP161" s="348">
        <v>45809</v>
      </c>
      <c r="BQ161" s="348">
        <v>45839</v>
      </c>
      <c r="BR161" s="348">
        <v>45870</v>
      </c>
      <c r="BS161" s="348">
        <v>45901</v>
      </c>
      <c r="BT161" s="348">
        <v>45931</v>
      </c>
      <c r="BU161" s="348">
        <v>45962</v>
      </c>
      <c r="BV161" s="348">
        <v>45992</v>
      </c>
      <c r="BW161" s="348">
        <v>46023</v>
      </c>
      <c r="BX161" s="348">
        <v>46054</v>
      </c>
      <c r="BY161" s="348">
        <v>46082</v>
      </c>
      <c r="BZ161" s="348">
        <v>46113</v>
      </c>
      <c r="CA161" s="348">
        <v>46143</v>
      </c>
      <c r="CB161" s="348">
        <v>46174</v>
      </c>
      <c r="CC161" s="348">
        <v>46204</v>
      </c>
      <c r="CD161" s="348">
        <v>46235</v>
      </c>
      <c r="CE161" s="348">
        <v>46266</v>
      </c>
      <c r="CF161" s="348">
        <v>46296</v>
      </c>
      <c r="CG161" s="348">
        <v>46327</v>
      </c>
      <c r="CH161" s="349">
        <v>46357</v>
      </c>
    </row>
    <row r="162" spans="1:86" hidden="1" x14ac:dyDescent="0.3">
      <c r="A162" s="551"/>
      <c r="B162" s="308" t="s">
        <v>141</v>
      </c>
      <c r="C162" s="30">
        <f>IF(C23=0,0,((C5*0.5)-C41)*C78*C127*C$2)</f>
        <v>0</v>
      </c>
      <c r="D162" s="30">
        <f>IF(D23=0,0,((D5*0.5)+C23-D41)*D78*D127*D$2)</f>
        <v>0</v>
      </c>
      <c r="E162" s="30">
        <f t="shared" ref="E162:BP162" si="174">IF(E23=0,0,((E5*0.5)+D23-E41)*E78*E127*E$2)</f>
        <v>0</v>
      </c>
      <c r="F162" s="30">
        <f t="shared" si="174"/>
        <v>0</v>
      </c>
      <c r="G162" s="30">
        <f t="shared" si="174"/>
        <v>0</v>
      </c>
      <c r="H162" s="30">
        <f t="shared" si="174"/>
        <v>0</v>
      </c>
      <c r="I162" s="30">
        <f t="shared" si="174"/>
        <v>0</v>
      </c>
      <c r="J162" s="30">
        <f t="shared" si="174"/>
        <v>0</v>
      </c>
      <c r="K162" s="30">
        <f t="shared" si="174"/>
        <v>0</v>
      </c>
      <c r="L162" s="30">
        <f t="shared" si="174"/>
        <v>0</v>
      </c>
      <c r="M162" s="30">
        <f t="shared" si="174"/>
        <v>0</v>
      </c>
      <c r="N162" s="30">
        <f t="shared" si="174"/>
        <v>0</v>
      </c>
      <c r="O162" s="30">
        <f t="shared" si="174"/>
        <v>0</v>
      </c>
      <c r="P162" s="30">
        <f t="shared" si="174"/>
        <v>0</v>
      </c>
      <c r="Q162" s="30">
        <f t="shared" si="174"/>
        <v>0</v>
      </c>
      <c r="R162" s="30">
        <f t="shared" si="174"/>
        <v>0</v>
      </c>
      <c r="S162" s="30">
        <f t="shared" si="174"/>
        <v>0</v>
      </c>
      <c r="T162" s="30">
        <f t="shared" si="174"/>
        <v>0</v>
      </c>
      <c r="U162" s="30">
        <f t="shared" si="174"/>
        <v>0</v>
      </c>
      <c r="V162" s="30">
        <f t="shared" si="174"/>
        <v>0</v>
      </c>
      <c r="W162" s="30">
        <f t="shared" si="174"/>
        <v>0</v>
      </c>
      <c r="X162" s="30">
        <f t="shared" si="174"/>
        <v>0</v>
      </c>
      <c r="Y162" s="30">
        <f t="shared" si="174"/>
        <v>0</v>
      </c>
      <c r="Z162" s="30">
        <f t="shared" si="174"/>
        <v>0</v>
      </c>
      <c r="AA162" s="30">
        <f t="shared" si="174"/>
        <v>0</v>
      </c>
      <c r="AB162" s="30">
        <f t="shared" si="174"/>
        <v>0</v>
      </c>
      <c r="AC162" s="30">
        <f t="shared" si="174"/>
        <v>0</v>
      </c>
      <c r="AD162" s="30">
        <f t="shared" si="174"/>
        <v>0</v>
      </c>
      <c r="AE162" s="30">
        <f t="shared" si="174"/>
        <v>0</v>
      </c>
      <c r="AF162" s="30">
        <f t="shared" si="174"/>
        <v>0</v>
      </c>
      <c r="AG162" s="30">
        <f t="shared" si="174"/>
        <v>0</v>
      </c>
      <c r="AH162" s="30">
        <f t="shared" si="174"/>
        <v>0</v>
      </c>
      <c r="AI162" s="30">
        <f t="shared" si="174"/>
        <v>0</v>
      </c>
      <c r="AJ162" s="30">
        <f t="shared" si="174"/>
        <v>0</v>
      </c>
      <c r="AK162" s="30">
        <f t="shared" si="174"/>
        <v>0</v>
      </c>
      <c r="AL162" s="30">
        <f t="shared" si="174"/>
        <v>0</v>
      </c>
      <c r="AM162" s="30">
        <f t="shared" si="174"/>
        <v>0</v>
      </c>
      <c r="AN162" s="30">
        <f t="shared" si="174"/>
        <v>0</v>
      </c>
      <c r="AO162" s="30">
        <f t="shared" si="174"/>
        <v>0</v>
      </c>
      <c r="AP162" s="30">
        <f t="shared" si="174"/>
        <v>0</v>
      </c>
      <c r="AQ162" s="30">
        <f t="shared" si="174"/>
        <v>0</v>
      </c>
      <c r="AR162" s="30">
        <f t="shared" si="174"/>
        <v>0</v>
      </c>
      <c r="AS162" s="30">
        <f t="shared" si="174"/>
        <v>0</v>
      </c>
      <c r="AT162" s="30">
        <f t="shared" si="174"/>
        <v>0</v>
      </c>
      <c r="AU162" s="30">
        <f t="shared" si="174"/>
        <v>0</v>
      </c>
      <c r="AV162" s="30">
        <f t="shared" si="174"/>
        <v>0</v>
      </c>
      <c r="AW162" s="30">
        <f t="shared" si="174"/>
        <v>0</v>
      </c>
      <c r="AX162" s="30">
        <f t="shared" si="174"/>
        <v>0</v>
      </c>
      <c r="AY162" s="30">
        <f t="shared" si="174"/>
        <v>0</v>
      </c>
      <c r="AZ162" s="30">
        <f t="shared" si="174"/>
        <v>0</v>
      </c>
      <c r="BA162" s="30">
        <f t="shared" si="174"/>
        <v>0</v>
      </c>
      <c r="BB162" s="30">
        <f t="shared" si="174"/>
        <v>0</v>
      </c>
      <c r="BC162" s="30">
        <f t="shared" si="174"/>
        <v>0</v>
      </c>
      <c r="BD162" s="30">
        <f t="shared" si="174"/>
        <v>0</v>
      </c>
      <c r="BE162" s="30">
        <f t="shared" si="174"/>
        <v>0</v>
      </c>
      <c r="BF162" s="30">
        <f t="shared" si="174"/>
        <v>0</v>
      </c>
      <c r="BG162" s="30">
        <f t="shared" si="174"/>
        <v>0</v>
      </c>
      <c r="BH162" s="30">
        <f t="shared" si="174"/>
        <v>0</v>
      </c>
      <c r="BI162" s="30">
        <f t="shared" si="174"/>
        <v>0</v>
      </c>
      <c r="BJ162" s="30">
        <f t="shared" si="174"/>
        <v>0</v>
      </c>
      <c r="BK162" s="30">
        <f t="shared" si="174"/>
        <v>0</v>
      </c>
      <c r="BL162" s="30">
        <f t="shared" si="174"/>
        <v>0</v>
      </c>
      <c r="BM162" s="30">
        <f t="shared" si="174"/>
        <v>0</v>
      </c>
      <c r="BN162" s="30">
        <f t="shared" si="174"/>
        <v>0</v>
      </c>
      <c r="BO162" s="30">
        <f t="shared" si="174"/>
        <v>0</v>
      </c>
      <c r="BP162" s="30">
        <f t="shared" si="174"/>
        <v>0</v>
      </c>
      <c r="BQ162" s="30">
        <f t="shared" ref="BQ162:CH162" si="175">IF(BQ23=0,0,((BQ5*0.5)+BP23-BQ41)*BQ78*BQ127*BQ$2)</f>
        <v>0</v>
      </c>
      <c r="BR162" s="30">
        <f t="shared" si="175"/>
        <v>0</v>
      </c>
      <c r="BS162" s="30">
        <f t="shared" si="175"/>
        <v>0</v>
      </c>
      <c r="BT162" s="30">
        <f t="shared" si="175"/>
        <v>0</v>
      </c>
      <c r="BU162" s="30">
        <f t="shared" si="175"/>
        <v>0</v>
      </c>
      <c r="BV162" s="30">
        <f t="shared" si="175"/>
        <v>0</v>
      </c>
      <c r="BW162" s="30">
        <f t="shared" si="175"/>
        <v>0</v>
      </c>
      <c r="BX162" s="30">
        <f t="shared" si="175"/>
        <v>0</v>
      </c>
      <c r="BY162" s="30">
        <f t="shared" si="175"/>
        <v>0</v>
      </c>
      <c r="BZ162" s="30">
        <f t="shared" si="175"/>
        <v>0</v>
      </c>
      <c r="CA162" s="30">
        <f t="shared" si="175"/>
        <v>0</v>
      </c>
      <c r="CB162" s="30">
        <f t="shared" si="175"/>
        <v>0</v>
      </c>
      <c r="CC162" s="30">
        <f t="shared" si="175"/>
        <v>0</v>
      </c>
      <c r="CD162" s="30">
        <f t="shared" si="175"/>
        <v>0</v>
      </c>
      <c r="CE162" s="30">
        <f t="shared" si="175"/>
        <v>0</v>
      </c>
      <c r="CF162" s="30">
        <f t="shared" si="175"/>
        <v>0</v>
      </c>
      <c r="CG162" s="30">
        <f t="shared" si="175"/>
        <v>0</v>
      </c>
      <c r="CH162" s="34">
        <f t="shared" si="175"/>
        <v>0</v>
      </c>
    </row>
    <row r="163" spans="1:86" hidden="1" x14ac:dyDescent="0.3">
      <c r="A163" s="551"/>
      <c r="B163" s="308" t="s">
        <v>59</v>
      </c>
      <c r="C163" s="30">
        <f t="shared" ref="C163:C174" si="176">IF(C24=0,0,((C6*0.5)-C42)*C79*C128*C$2)</f>
        <v>0</v>
      </c>
      <c r="D163" s="30">
        <f t="shared" ref="D163:D174" si="177">IF(D24=0,0,((D6*0.5)+C24-D42)*D79*D128*D$2)</f>
        <v>0</v>
      </c>
      <c r="E163" s="30">
        <f t="shared" ref="E163:BP163" si="178">IF(E24=0,0,((E6*0.5)+D24-E42)*E79*E128*E$2)</f>
        <v>0</v>
      </c>
      <c r="F163" s="30">
        <f t="shared" si="178"/>
        <v>0</v>
      </c>
      <c r="G163" s="30">
        <f t="shared" si="178"/>
        <v>0</v>
      </c>
      <c r="H163" s="30">
        <f t="shared" si="178"/>
        <v>0</v>
      </c>
      <c r="I163" s="30">
        <f t="shared" si="178"/>
        <v>0</v>
      </c>
      <c r="J163" s="30">
        <f t="shared" si="178"/>
        <v>0</v>
      </c>
      <c r="K163" s="30">
        <f t="shared" si="178"/>
        <v>0</v>
      </c>
      <c r="L163" s="30">
        <f t="shared" si="178"/>
        <v>0</v>
      </c>
      <c r="M163" s="30">
        <f t="shared" si="178"/>
        <v>0</v>
      </c>
      <c r="N163" s="30">
        <f t="shared" si="178"/>
        <v>0</v>
      </c>
      <c r="O163" s="30">
        <f t="shared" si="178"/>
        <v>0</v>
      </c>
      <c r="P163" s="30">
        <f t="shared" si="178"/>
        <v>0</v>
      </c>
      <c r="Q163" s="30">
        <f t="shared" si="178"/>
        <v>0</v>
      </c>
      <c r="R163" s="30">
        <f t="shared" si="178"/>
        <v>0</v>
      </c>
      <c r="S163" s="30">
        <f t="shared" si="178"/>
        <v>0</v>
      </c>
      <c r="T163" s="30">
        <f t="shared" si="178"/>
        <v>0</v>
      </c>
      <c r="U163" s="30">
        <f t="shared" si="178"/>
        <v>0</v>
      </c>
      <c r="V163" s="30">
        <f t="shared" si="178"/>
        <v>0</v>
      </c>
      <c r="W163" s="30">
        <f t="shared" si="178"/>
        <v>0</v>
      </c>
      <c r="X163" s="30">
        <f t="shared" si="178"/>
        <v>0</v>
      </c>
      <c r="Y163" s="30">
        <f t="shared" si="178"/>
        <v>0</v>
      </c>
      <c r="Z163" s="30">
        <f t="shared" si="178"/>
        <v>0</v>
      </c>
      <c r="AA163" s="30">
        <f t="shared" si="178"/>
        <v>0</v>
      </c>
      <c r="AB163" s="30">
        <f t="shared" si="178"/>
        <v>0</v>
      </c>
      <c r="AC163" s="30">
        <f t="shared" si="178"/>
        <v>0</v>
      </c>
      <c r="AD163" s="30">
        <f t="shared" si="178"/>
        <v>0</v>
      </c>
      <c r="AE163" s="30">
        <f t="shared" si="178"/>
        <v>0</v>
      </c>
      <c r="AF163" s="30">
        <f t="shared" si="178"/>
        <v>0</v>
      </c>
      <c r="AG163" s="30">
        <f t="shared" si="178"/>
        <v>0</v>
      </c>
      <c r="AH163" s="30">
        <f t="shared" si="178"/>
        <v>0</v>
      </c>
      <c r="AI163" s="30">
        <f t="shared" si="178"/>
        <v>0</v>
      </c>
      <c r="AJ163" s="30">
        <f t="shared" si="178"/>
        <v>0</v>
      </c>
      <c r="AK163" s="30">
        <f t="shared" si="178"/>
        <v>0</v>
      </c>
      <c r="AL163" s="30">
        <f t="shared" si="178"/>
        <v>0</v>
      </c>
      <c r="AM163" s="30">
        <f t="shared" si="178"/>
        <v>0</v>
      </c>
      <c r="AN163" s="30">
        <f t="shared" si="178"/>
        <v>0</v>
      </c>
      <c r="AO163" s="30">
        <f t="shared" si="178"/>
        <v>0</v>
      </c>
      <c r="AP163" s="30">
        <f t="shared" si="178"/>
        <v>0</v>
      </c>
      <c r="AQ163" s="30">
        <f t="shared" si="178"/>
        <v>0</v>
      </c>
      <c r="AR163" s="30">
        <f t="shared" si="178"/>
        <v>0</v>
      </c>
      <c r="AS163" s="30">
        <f t="shared" si="178"/>
        <v>0</v>
      </c>
      <c r="AT163" s="30">
        <f t="shared" si="178"/>
        <v>0</v>
      </c>
      <c r="AU163" s="30">
        <f t="shared" si="178"/>
        <v>0</v>
      </c>
      <c r="AV163" s="30">
        <f t="shared" si="178"/>
        <v>0</v>
      </c>
      <c r="AW163" s="30">
        <f t="shared" si="178"/>
        <v>0</v>
      </c>
      <c r="AX163" s="30">
        <f t="shared" si="178"/>
        <v>0</v>
      </c>
      <c r="AY163" s="30">
        <f t="shared" si="178"/>
        <v>0</v>
      </c>
      <c r="AZ163" s="30">
        <f t="shared" si="178"/>
        <v>0</v>
      </c>
      <c r="BA163" s="30">
        <f t="shared" si="178"/>
        <v>0</v>
      </c>
      <c r="BB163" s="30">
        <f t="shared" si="178"/>
        <v>0</v>
      </c>
      <c r="BC163" s="30">
        <f t="shared" si="178"/>
        <v>0</v>
      </c>
      <c r="BD163" s="30">
        <f t="shared" si="178"/>
        <v>0</v>
      </c>
      <c r="BE163" s="30">
        <f t="shared" si="178"/>
        <v>0</v>
      </c>
      <c r="BF163" s="30">
        <f t="shared" si="178"/>
        <v>0</v>
      </c>
      <c r="BG163" s="30">
        <f t="shared" si="178"/>
        <v>0</v>
      </c>
      <c r="BH163" s="30">
        <f t="shared" si="178"/>
        <v>0</v>
      </c>
      <c r="BI163" s="30">
        <f t="shared" si="178"/>
        <v>0</v>
      </c>
      <c r="BJ163" s="30">
        <f t="shared" si="178"/>
        <v>0</v>
      </c>
      <c r="BK163" s="30">
        <f t="shared" si="178"/>
        <v>0</v>
      </c>
      <c r="BL163" s="30">
        <f t="shared" si="178"/>
        <v>0</v>
      </c>
      <c r="BM163" s="30">
        <f t="shared" si="178"/>
        <v>0</v>
      </c>
      <c r="BN163" s="30">
        <f t="shared" si="178"/>
        <v>0</v>
      </c>
      <c r="BO163" s="30">
        <f t="shared" si="178"/>
        <v>0</v>
      </c>
      <c r="BP163" s="30">
        <f t="shared" si="178"/>
        <v>0</v>
      </c>
      <c r="BQ163" s="30">
        <f t="shared" ref="BQ163:CH163" si="179">IF(BQ24=0,0,((BQ6*0.5)+BP24-BQ42)*BQ79*BQ128*BQ$2)</f>
        <v>0</v>
      </c>
      <c r="BR163" s="30">
        <f t="shared" si="179"/>
        <v>0</v>
      </c>
      <c r="BS163" s="30">
        <f t="shared" si="179"/>
        <v>0</v>
      </c>
      <c r="BT163" s="30">
        <f t="shared" si="179"/>
        <v>0</v>
      </c>
      <c r="BU163" s="30">
        <f t="shared" si="179"/>
        <v>0</v>
      </c>
      <c r="BV163" s="30">
        <f t="shared" si="179"/>
        <v>0</v>
      </c>
      <c r="BW163" s="30">
        <f t="shared" si="179"/>
        <v>0</v>
      </c>
      <c r="BX163" s="30">
        <f t="shared" si="179"/>
        <v>0</v>
      </c>
      <c r="BY163" s="30">
        <f t="shared" si="179"/>
        <v>0</v>
      </c>
      <c r="BZ163" s="30">
        <f t="shared" si="179"/>
        <v>0</v>
      </c>
      <c r="CA163" s="30">
        <f t="shared" si="179"/>
        <v>0</v>
      </c>
      <c r="CB163" s="30">
        <f t="shared" si="179"/>
        <v>0</v>
      </c>
      <c r="CC163" s="30">
        <f t="shared" si="179"/>
        <v>0</v>
      </c>
      <c r="CD163" s="30">
        <f t="shared" si="179"/>
        <v>0</v>
      </c>
      <c r="CE163" s="30">
        <f t="shared" si="179"/>
        <v>0</v>
      </c>
      <c r="CF163" s="30">
        <f t="shared" si="179"/>
        <v>0</v>
      </c>
      <c r="CG163" s="30">
        <f t="shared" si="179"/>
        <v>0</v>
      </c>
      <c r="CH163" s="34">
        <f t="shared" si="179"/>
        <v>0</v>
      </c>
    </row>
    <row r="164" spans="1:86" hidden="1" x14ac:dyDescent="0.3">
      <c r="A164" s="551"/>
      <c r="B164" s="308" t="s">
        <v>142</v>
      </c>
      <c r="C164" s="30">
        <f t="shared" si="176"/>
        <v>0</v>
      </c>
      <c r="D164" s="30">
        <f t="shared" si="177"/>
        <v>0</v>
      </c>
      <c r="E164" s="30">
        <f t="shared" ref="E164:BP164" si="180">IF(E25=0,0,((E7*0.5)+D25-E43)*E80*E129*E$2)</f>
        <v>0</v>
      </c>
      <c r="F164" s="30">
        <f t="shared" si="180"/>
        <v>0</v>
      </c>
      <c r="G164" s="30">
        <f t="shared" si="180"/>
        <v>0</v>
      </c>
      <c r="H164" s="30">
        <f t="shared" si="180"/>
        <v>0</v>
      </c>
      <c r="I164" s="30">
        <f t="shared" si="180"/>
        <v>0</v>
      </c>
      <c r="J164" s="30">
        <f t="shared" si="180"/>
        <v>0</v>
      </c>
      <c r="K164" s="30">
        <f t="shared" si="180"/>
        <v>0</v>
      </c>
      <c r="L164" s="30">
        <f t="shared" si="180"/>
        <v>0</v>
      </c>
      <c r="M164" s="30">
        <f t="shared" si="180"/>
        <v>0</v>
      </c>
      <c r="N164" s="30">
        <f t="shared" si="180"/>
        <v>0</v>
      </c>
      <c r="O164" s="30">
        <f t="shared" si="180"/>
        <v>0</v>
      </c>
      <c r="P164" s="30">
        <f t="shared" si="180"/>
        <v>0</v>
      </c>
      <c r="Q164" s="30">
        <f t="shared" si="180"/>
        <v>0</v>
      </c>
      <c r="R164" s="30">
        <f t="shared" si="180"/>
        <v>0</v>
      </c>
      <c r="S164" s="30">
        <f t="shared" si="180"/>
        <v>0</v>
      </c>
      <c r="T164" s="30">
        <f t="shared" si="180"/>
        <v>0</v>
      </c>
      <c r="U164" s="30">
        <f t="shared" si="180"/>
        <v>0</v>
      </c>
      <c r="V164" s="30">
        <f t="shared" si="180"/>
        <v>0</v>
      </c>
      <c r="W164" s="30">
        <f t="shared" si="180"/>
        <v>0</v>
      </c>
      <c r="X164" s="30">
        <f t="shared" si="180"/>
        <v>0</v>
      </c>
      <c r="Y164" s="30">
        <f t="shared" si="180"/>
        <v>0</v>
      </c>
      <c r="Z164" s="30">
        <f t="shared" si="180"/>
        <v>0</v>
      </c>
      <c r="AA164" s="30">
        <f t="shared" si="180"/>
        <v>0</v>
      </c>
      <c r="AB164" s="30">
        <f t="shared" si="180"/>
        <v>0</v>
      </c>
      <c r="AC164" s="30">
        <f t="shared" si="180"/>
        <v>0</v>
      </c>
      <c r="AD164" s="30">
        <f t="shared" si="180"/>
        <v>0</v>
      </c>
      <c r="AE164" s="30">
        <f t="shared" si="180"/>
        <v>0</v>
      </c>
      <c r="AF164" s="30">
        <f t="shared" si="180"/>
        <v>0</v>
      </c>
      <c r="AG164" s="30">
        <f t="shared" si="180"/>
        <v>0</v>
      </c>
      <c r="AH164" s="30">
        <f t="shared" si="180"/>
        <v>0</v>
      </c>
      <c r="AI164" s="30">
        <f t="shared" si="180"/>
        <v>0</v>
      </c>
      <c r="AJ164" s="30">
        <f t="shared" si="180"/>
        <v>0</v>
      </c>
      <c r="AK164" s="30">
        <f t="shared" si="180"/>
        <v>0</v>
      </c>
      <c r="AL164" s="30">
        <f t="shared" si="180"/>
        <v>0</v>
      </c>
      <c r="AM164" s="30">
        <f t="shared" si="180"/>
        <v>0</v>
      </c>
      <c r="AN164" s="30">
        <f t="shared" si="180"/>
        <v>0</v>
      </c>
      <c r="AO164" s="30">
        <f t="shared" si="180"/>
        <v>0</v>
      </c>
      <c r="AP164" s="30">
        <f t="shared" si="180"/>
        <v>0</v>
      </c>
      <c r="AQ164" s="30">
        <f t="shared" si="180"/>
        <v>0</v>
      </c>
      <c r="AR164" s="30">
        <f t="shared" si="180"/>
        <v>0</v>
      </c>
      <c r="AS164" s="30">
        <f t="shared" si="180"/>
        <v>0</v>
      </c>
      <c r="AT164" s="30">
        <f t="shared" si="180"/>
        <v>0</v>
      </c>
      <c r="AU164" s="30">
        <f t="shared" si="180"/>
        <v>0</v>
      </c>
      <c r="AV164" s="30">
        <f t="shared" si="180"/>
        <v>0</v>
      </c>
      <c r="AW164" s="30">
        <f t="shared" si="180"/>
        <v>0</v>
      </c>
      <c r="AX164" s="30">
        <f t="shared" si="180"/>
        <v>0</v>
      </c>
      <c r="AY164" s="30">
        <f t="shared" si="180"/>
        <v>0</v>
      </c>
      <c r="AZ164" s="30">
        <f t="shared" si="180"/>
        <v>0</v>
      </c>
      <c r="BA164" s="30">
        <f t="shared" si="180"/>
        <v>0</v>
      </c>
      <c r="BB164" s="30">
        <f t="shared" si="180"/>
        <v>0</v>
      </c>
      <c r="BC164" s="30">
        <f t="shared" si="180"/>
        <v>0</v>
      </c>
      <c r="BD164" s="30">
        <f t="shared" si="180"/>
        <v>0</v>
      </c>
      <c r="BE164" s="30">
        <f t="shared" si="180"/>
        <v>0</v>
      </c>
      <c r="BF164" s="30">
        <f t="shared" si="180"/>
        <v>0</v>
      </c>
      <c r="BG164" s="30">
        <f t="shared" si="180"/>
        <v>0</v>
      </c>
      <c r="BH164" s="30">
        <f t="shared" si="180"/>
        <v>0</v>
      </c>
      <c r="BI164" s="30">
        <f t="shared" si="180"/>
        <v>0</v>
      </c>
      <c r="BJ164" s="30">
        <f t="shared" si="180"/>
        <v>0</v>
      </c>
      <c r="BK164" s="30">
        <f t="shared" si="180"/>
        <v>0</v>
      </c>
      <c r="BL164" s="30">
        <f t="shared" si="180"/>
        <v>0</v>
      </c>
      <c r="BM164" s="30">
        <f t="shared" si="180"/>
        <v>0</v>
      </c>
      <c r="BN164" s="30">
        <f t="shared" si="180"/>
        <v>0</v>
      </c>
      <c r="BO164" s="30">
        <f t="shared" si="180"/>
        <v>0</v>
      </c>
      <c r="BP164" s="30">
        <f t="shared" si="180"/>
        <v>0</v>
      </c>
      <c r="BQ164" s="30">
        <f t="shared" ref="BQ164:CH164" si="181">IF(BQ25=0,0,((BQ7*0.5)+BP25-BQ43)*BQ80*BQ129*BQ$2)</f>
        <v>0</v>
      </c>
      <c r="BR164" s="30">
        <f t="shared" si="181"/>
        <v>0</v>
      </c>
      <c r="BS164" s="30">
        <f t="shared" si="181"/>
        <v>0</v>
      </c>
      <c r="BT164" s="30">
        <f t="shared" si="181"/>
        <v>0</v>
      </c>
      <c r="BU164" s="30">
        <f t="shared" si="181"/>
        <v>0</v>
      </c>
      <c r="BV164" s="30">
        <f t="shared" si="181"/>
        <v>0</v>
      </c>
      <c r="BW164" s="30">
        <f t="shared" si="181"/>
        <v>0</v>
      </c>
      <c r="BX164" s="30">
        <f t="shared" si="181"/>
        <v>0</v>
      </c>
      <c r="BY164" s="30">
        <f t="shared" si="181"/>
        <v>0</v>
      </c>
      <c r="BZ164" s="30">
        <f t="shared" si="181"/>
        <v>0</v>
      </c>
      <c r="CA164" s="30">
        <f t="shared" si="181"/>
        <v>0</v>
      </c>
      <c r="CB164" s="30">
        <f t="shared" si="181"/>
        <v>0</v>
      </c>
      <c r="CC164" s="30">
        <f t="shared" si="181"/>
        <v>0</v>
      </c>
      <c r="CD164" s="30">
        <f t="shared" si="181"/>
        <v>0</v>
      </c>
      <c r="CE164" s="30">
        <f t="shared" si="181"/>
        <v>0</v>
      </c>
      <c r="CF164" s="30">
        <f t="shared" si="181"/>
        <v>0</v>
      </c>
      <c r="CG164" s="30">
        <f t="shared" si="181"/>
        <v>0</v>
      </c>
      <c r="CH164" s="34">
        <f t="shared" si="181"/>
        <v>0</v>
      </c>
    </row>
    <row r="165" spans="1:86" hidden="1" x14ac:dyDescent="0.3">
      <c r="A165" s="551"/>
      <c r="B165" s="308" t="s">
        <v>60</v>
      </c>
      <c r="C165" s="30">
        <f t="shared" si="176"/>
        <v>0</v>
      </c>
      <c r="D165" s="30">
        <f t="shared" si="177"/>
        <v>0</v>
      </c>
      <c r="E165" s="30">
        <f t="shared" ref="E165:BP165" si="182">IF(E26=0,0,((E8*0.5)+D26-E44)*E81*E130*E$2)</f>
        <v>0</v>
      </c>
      <c r="F165" s="30">
        <f t="shared" si="182"/>
        <v>0</v>
      </c>
      <c r="G165" s="30">
        <f t="shared" si="182"/>
        <v>0</v>
      </c>
      <c r="H165" s="30">
        <f t="shared" si="182"/>
        <v>0</v>
      </c>
      <c r="I165" s="30">
        <f t="shared" si="182"/>
        <v>0</v>
      </c>
      <c r="J165" s="30">
        <f t="shared" si="182"/>
        <v>0</v>
      </c>
      <c r="K165" s="30">
        <f t="shared" si="182"/>
        <v>0</v>
      </c>
      <c r="L165" s="30">
        <f t="shared" si="182"/>
        <v>0</v>
      </c>
      <c r="M165" s="30">
        <f t="shared" si="182"/>
        <v>0</v>
      </c>
      <c r="N165" s="30">
        <f t="shared" si="182"/>
        <v>0</v>
      </c>
      <c r="O165" s="30">
        <f t="shared" si="182"/>
        <v>0</v>
      </c>
      <c r="P165" s="30">
        <f t="shared" si="182"/>
        <v>0</v>
      </c>
      <c r="Q165" s="30">
        <f t="shared" si="182"/>
        <v>0</v>
      </c>
      <c r="R165" s="30">
        <f t="shared" si="182"/>
        <v>0</v>
      </c>
      <c r="S165" s="30">
        <f t="shared" si="182"/>
        <v>0</v>
      </c>
      <c r="T165" s="30">
        <f t="shared" si="182"/>
        <v>0</v>
      </c>
      <c r="U165" s="30">
        <f t="shared" si="182"/>
        <v>0</v>
      </c>
      <c r="V165" s="30">
        <f t="shared" si="182"/>
        <v>0</v>
      </c>
      <c r="W165" s="30">
        <f t="shared" si="182"/>
        <v>0</v>
      </c>
      <c r="X165" s="30">
        <f t="shared" si="182"/>
        <v>0</v>
      </c>
      <c r="Y165" s="30">
        <f t="shared" si="182"/>
        <v>0</v>
      </c>
      <c r="Z165" s="30">
        <f t="shared" si="182"/>
        <v>0</v>
      </c>
      <c r="AA165" s="30">
        <f t="shared" si="182"/>
        <v>0</v>
      </c>
      <c r="AB165" s="30">
        <f t="shared" si="182"/>
        <v>0</v>
      </c>
      <c r="AC165" s="30">
        <f t="shared" si="182"/>
        <v>0</v>
      </c>
      <c r="AD165" s="30">
        <f t="shared" si="182"/>
        <v>0</v>
      </c>
      <c r="AE165" s="30">
        <f t="shared" si="182"/>
        <v>0</v>
      </c>
      <c r="AF165" s="30">
        <f t="shared" si="182"/>
        <v>0</v>
      </c>
      <c r="AG165" s="30">
        <f t="shared" si="182"/>
        <v>0</v>
      </c>
      <c r="AH165" s="30">
        <f t="shared" si="182"/>
        <v>0</v>
      </c>
      <c r="AI165" s="30">
        <f t="shared" si="182"/>
        <v>0</v>
      </c>
      <c r="AJ165" s="30">
        <f t="shared" si="182"/>
        <v>0</v>
      </c>
      <c r="AK165" s="30">
        <f t="shared" si="182"/>
        <v>0</v>
      </c>
      <c r="AL165" s="30">
        <f t="shared" si="182"/>
        <v>0</v>
      </c>
      <c r="AM165" s="30">
        <f t="shared" si="182"/>
        <v>0</v>
      </c>
      <c r="AN165" s="30">
        <f t="shared" si="182"/>
        <v>0</v>
      </c>
      <c r="AO165" s="30">
        <f t="shared" si="182"/>
        <v>0</v>
      </c>
      <c r="AP165" s="30">
        <f t="shared" si="182"/>
        <v>0</v>
      </c>
      <c r="AQ165" s="30">
        <f t="shared" si="182"/>
        <v>0</v>
      </c>
      <c r="AR165" s="30">
        <f t="shared" si="182"/>
        <v>0</v>
      </c>
      <c r="AS165" s="30">
        <f t="shared" si="182"/>
        <v>0</v>
      </c>
      <c r="AT165" s="30">
        <f t="shared" si="182"/>
        <v>0</v>
      </c>
      <c r="AU165" s="30">
        <f t="shared" si="182"/>
        <v>0</v>
      </c>
      <c r="AV165" s="30">
        <f t="shared" si="182"/>
        <v>0</v>
      </c>
      <c r="AW165" s="30">
        <f t="shared" si="182"/>
        <v>0</v>
      </c>
      <c r="AX165" s="30">
        <f t="shared" si="182"/>
        <v>0</v>
      </c>
      <c r="AY165" s="30">
        <f t="shared" si="182"/>
        <v>0</v>
      </c>
      <c r="AZ165" s="30">
        <f t="shared" si="182"/>
        <v>0</v>
      </c>
      <c r="BA165" s="30">
        <f t="shared" si="182"/>
        <v>0</v>
      </c>
      <c r="BB165" s="30">
        <f t="shared" si="182"/>
        <v>0</v>
      </c>
      <c r="BC165" s="30">
        <f t="shared" si="182"/>
        <v>0</v>
      </c>
      <c r="BD165" s="30">
        <f t="shared" si="182"/>
        <v>0</v>
      </c>
      <c r="BE165" s="30">
        <f t="shared" si="182"/>
        <v>0</v>
      </c>
      <c r="BF165" s="30">
        <f t="shared" si="182"/>
        <v>0</v>
      </c>
      <c r="BG165" s="30">
        <f t="shared" si="182"/>
        <v>0</v>
      </c>
      <c r="BH165" s="30">
        <f t="shared" si="182"/>
        <v>0</v>
      </c>
      <c r="BI165" s="30">
        <f t="shared" si="182"/>
        <v>0</v>
      </c>
      <c r="BJ165" s="30">
        <f t="shared" si="182"/>
        <v>0</v>
      </c>
      <c r="BK165" s="30">
        <f t="shared" si="182"/>
        <v>0</v>
      </c>
      <c r="BL165" s="30">
        <f t="shared" si="182"/>
        <v>0</v>
      </c>
      <c r="BM165" s="30">
        <f t="shared" si="182"/>
        <v>0</v>
      </c>
      <c r="BN165" s="30">
        <f t="shared" si="182"/>
        <v>0</v>
      </c>
      <c r="BO165" s="30">
        <f t="shared" si="182"/>
        <v>0</v>
      </c>
      <c r="BP165" s="30">
        <f t="shared" si="182"/>
        <v>0</v>
      </c>
      <c r="BQ165" s="30">
        <f t="shared" ref="BQ165:CH165" si="183">IF(BQ26=0,0,((BQ8*0.5)+BP26-BQ44)*BQ81*BQ130*BQ$2)</f>
        <v>0</v>
      </c>
      <c r="BR165" s="30">
        <f t="shared" si="183"/>
        <v>0</v>
      </c>
      <c r="BS165" s="30">
        <f t="shared" si="183"/>
        <v>0</v>
      </c>
      <c r="BT165" s="30">
        <f t="shared" si="183"/>
        <v>0</v>
      </c>
      <c r="BU165" s="30">
        <f t="shared" si="183"/>
        <v>0</v>
      </c>
      <c r="BV165" s="30">
        <f t="shared" si="183"/>
        <v>0</v>
      </c>
      <c r="BW165" s="30">
        <f t="shared" si="183"/>
        <v>0</v>
      </c>
      <c r="BX165" s="30">
        <f t="shared" si="183"/>
        <v>0</v>
      </c>
      <c r="BY165" s="30">
        <f t="shared" si="183"/>
        <v>0</v>
      </c>
      <c r="BZ165" s="30">
        <f t="shared" si="183"/>
        <v>0</v>
      </c>
      <c r="CA165" s="30">
        <f t="shared" si="183"/>
        <v>0</v>
      </c>
      <c r="CB165" s="30">
        <f t="shared" si="183"/>
        <v>0</v>
      </c>
      <c r="CC165" s="30">
        <f t="shared" si="183"/>
        <v>0</v>
      </c>
      <c r="CD165" s="30">
        <f t="shared" si="183"/>
        <v>0</v>
      </c>
      <c r="CE165" s="30">
        <f t="shared" si="183"/>
        <v>0</v>
      </c>
      <c r="CF165" s="30">
        <f t="shared" si="183"/>
        <v>0</v>
      </c>
      <c r="CG165" s="30">
        <f t="shared" si="183"/>
        <v>0</v>
      </c>
      <c r="CH165" s="34">
        <f t="shared" si="183"/>
        <v>0</v>
      </c>
    </row>
    <row r="166" spans="1:86" hidden="1" x14ac:dyDescent="0.3">
      <c r="A166" s="551"/>
      <c r="B166" s="308" t="s">
        <v>143</v>
      </c>
      <c r="C166" s="30">
        <f t="shared" si="176"/>
        <v>0</v>
      </c>
      <c r="D166" s="30">
        <f t="shared" si="177"/>
        <v>0</v>
      </c>
      <c r="E166" s="30">
        <f t="shared" ref="E166:BP166" si="184">IF(E27=0,0,((E9*0.5)+D27-E45)*E82*E131*E$2)</f>
        <v>0</v>
      </c>
      <c r="F166" s="30">
        <f t="shared" si="184"/>
        <v>0</v>
      </c>
      <c r="G166" s="30">
        <f t="shared" si="184"/>
        <v>0</v>
      </c>
      <c r="H166" s="30">
        <f t="shared" si="184"/>
        <v>0</v>
      </c>
      <c r="I166" s="30">
        <f t="shared" si="184"/>
        <v>0</v>
      </c>
      <c r="J166" s="30">
        <f t="shared" si="184"/>
        <v>0</v>
      </c>
      <c r="K166" s="30">
        <f t="shared" si="184"/>
        <v>0</v>
      </c>
      <c r="L166" s="30">
        <f t="shared" si="184"/>
        <v>0</v>
      </c>
      <c r="M166" s="30">
        <f t="shared" si="184"/>
        <v>0</v>
      </c>
      <c r="N166" s="30">
        <f t="shared" si="184"/>
        <v>0</v>
      </c>
      <c r="O166" s="30">
        <f t="shared" si="184"/>
        <v>0</v>
      </c>
      <c r="P166" s="30">
        <f t="shared" si="184"/>
        <v>0</v>
      </c>
      <c r="Q166" s="30">
        <f t="shared" si="184"/>
        <v>0</v>
      </c>
      <c r="R166" s="30">
        <f t="shared" si="184"/>
        <v>0</v>
      </c>
      <c r="S166" s="30">
        <f t="shared" si="184"/>
        <v>0</v>
      </c>
      <c r="T166" s="30">
        <f t="shared" si="184"/>
        <v>0</v>
      </c>
      <c r="U166" s="30">
        <f t="shared" si="184"/>
        <v>0</v>
      </c>
      <c r="V166" s="30">
        <f t="shared" si="184"/>
        <v>0</v>
      </c>
      <c r="W166" s="30">
        <f t="shared" si="184"/>
        <v>0</v>
      </c>
      <c r="X166" s="30">
        <f t="shared" si="184"/>
        <v>0</v>
      </c>
      <c r="Y166" s="30">
        <f t="shared" si="184"/>
        <v>0</v>
      </c>
      <c r="Z166" s="30">
        <f t="shared" si="184"/>
        <v>0</v>
      </c>
      <c r="AA166" s="30">
        <f t="shared" si="184"/>
        <v>0</v>
      </c>
      <c r="AB166" s="30">
        <f t="shared" si="184"/>
        <v>0</v>
      </c>
      <c r="AC166" s="30">
        <f t="shared" si="184"/>
        <v>0</v>
      </c>
      <c r="AD166" s="30">
        <f t="shared" si="184"/>
        <v>0</v>
      </c>
      <c r="AE166" s="30">
        <f t="shared" si="184"/>
        <v>0</v>
      </c>
      <c r="AF166" s="30">
        <f t="shared" si="184"/>
        <v>0</v>
      </c>
      <c r="AG166" s="30">
        <f t="shared" si="184"/>
        <v>0</v>
      </c>
      <c r="AH166" s="30">
        <f t="shared" si="184"/>
        <v>0</v>
      </c>
      <c r="AI166" s="30">
        <f t="shared" si="184"/>
        <v>0</v>
      </c>
      <c r="AJ166" s="30">
        <f t="shared" si="184"/>
        <v>0</v>
      </c>
      <c r="AK166" s="30">
        <f t="shared" si="184"/>
        <v>0</v>
      </c>
      <c r="AL166" s="30">
        <f t="shared" si="184"/>
        <v>0</v>
      </c>
      <c r="AM166" s="30">
        <f t="shared" si="184"/>
        <v>0</v>
      </c>
      <c r="AN166" s="30">
        <f t="shared" si="184"/>
        <v>0</v>
      </c>
      <c r="AO166" s="30">
        <f t="shared" si="184"/>
        <v>0</v>
      </c>
      <c r="AP166" s="30">
        <f t="shared" si="184"/>
        <v>0</v>
      </c>
      <c r="AQ166" s="30">
        <f t="shared" si="184"/>
        <v>0</v>
      </c>
      <c r="AR166" s="30">
        <f t="shared" si="184"/>
        <v>0</v>
      </c>
      <c r="AS166" s="30">
        <f t="shared" si="184"/>
        <v>0</v>
      </c>
      <c r="AT166" s="30">
        <f t="shared" si="184"/>
        <v>0</v>
      </c>
      <c r="AU166" s="30">
        <f t="shared" si="184"/>
        <v>0</v>
      </c>
      <c r="AV166" s="30">
        <f t="shared" si="184"/>
        <v>0</v>
      </c>
      <c r="AW166" s="30">
        <f t="shared" si="184"/>
        <v>0</v>
      </c>
      <c r="AX166" s="30">
        <f t="shared" si="184"/>
        <v>0</v>
      </c>
      <c r="AY166" s="30">
        <f t="shared" si="184"/>
        <v>0</v>
      </c>
      <c r="AZ166" s="30">
        <f t="shared" si="184"/>
        <v>0</v>
      </c>
      <c r="BA166" s="30">
        <f t="shared" si="184"/>
        <v>0</v>
      </c>
      <c r="BB166" s="30">
        <f t="shared" si="184"/>
        <v>0</v>
      </c>
      <c r="BC166" s="30">
        <f t="shared" si="184"/>
        <v>0</v>
      </c>
      <c r="BD166" s="30">
        <f t="shared" si="184"/>
        <v>0</v>
      </c>
      <c r="BE166" s="30">
        <f t="shared" si="184"/>
        <v>0</v>
      </c>
      <c r="BF166" s="30">
        <f t="shared" si="184"/>
        <v>0</v>
      </c>
      <c r="BG166" s="30">
        <f t="shared" si="184"/>
        <v>0</v>
      </c>
      <c r="BH166" s="30">
        <f t="shared" si="184"/>
        <v>0</v>
      </c>
      <c r="BI166" s="30">
        <f t="shared" si="184"/>
        <v>0</v>
      </c>
      <c r="BJ166" s="30">
        <f t="shared" si="184"/>
        <v>0</v>
      </c>
      <c r="BK166" s="30">
        <f t="shared" si="184"/>
        <v>0</v>
      </c>
      <c r="BL166" s="30">
        <f t="shared" si="184"/>
        <v>0</v>
      </c>
      <c r="BM166" s="30">
        <f t="shared" si="184"/>
        <v>0</v>
      </c>
      <c r="BN166" s="30">
        <f t="shared" si="184"/>
        <v>0</v>
      </c>
      <c r="BO166" s="30">
        <f t="shared" si="184"/>
        <v>0</v>
      </c>
      <c r="BP166" s="30">
        <f t="shared" si="184"/>
        <v>0</v>
      </c>
      <c r="BQ166" s="30">
        <f t="shared" ref="BQ166:CH166" si="185">IF(BQ27=0,0,((BQ9*0.5)+BP27-BQ45)*BQ82*BQ131*BQ$2)</f>
        <v>0</v>
      </c>
      <c r="BR166" s="30">
        <f t="shared" si="185"/>
        <v>0</v>
      </c>
      <c r="BS166" s="30">
        <f t="shared" si="185"/>
        <v>0</v>
      </c>
      <c r="BT166" s="30">
        <f t="shared" si="185"/>
        <v>0</v>
      </c>
      <c r="BU166" s="30">
        <f t="shared" si="185"/>
        <v>0</v>
      </c>
      <c r="BV166" s="30">
        <f t="shared" si="185"/>
        <v>0</v>
      </c>
      <c r="BW166" s="30">
        <f t="shared" si="185"/>
        <v>0</v>
      </c>
      <c r="BX166" s="30">
        <f t="shared" si="185"/>
        <v>0</v>
      </c>
      <c r="BY166" s="30">
        <f t="shared" si="185"/>
        <v>0</v>
      </c>
      <c r="BZ166" s="30">
        <f t="shared" si="185"/>
        <v>0</v>
      </c>
      <c r="CA166" s="30">
        <f t="shared" si="185"/>
        <v>0</v>
      </c>
      <c r="CB166" s="30">
        <f t="shared" si="185"/>
        <v>0</v>
      </c>
      <c r="CC166" s="30">
        <f t="shared" si="185"/>
        <v>0</v>
      </c>
      <c r="CD166" s="30">
        <f t="shared" si="185"/>
        <v>0</v>
      </c>
      <c r="CE166" s="30">
        <f t="shared" si="185"/>
        <v>0</v>
      </c>
      <c r="CF166" s="30">
        <f t="shared" si="185"/>
        <v>0</v>
      </c>
      <c r="CG166" s="30">
        <f t="shared" si="185"/>
        <v>0</v>
      </c>
      <c r="CH166" s="34">
        <f t="shared" si="185"/>
        <v>0</v>
      </c>
    </row>
    <row r="167" spans="1:86" hidden="1" x14ac:dyDescent="0.3">
      <c r="A167" s="551"/>
      <c r="B167" s="309" t="s">
        <v>62</v>
      </c>
      <c r="C167" s="30">
        <f t="shared" si="176"/>
        <v>0</v>
      </c>
      <c r="D167" s="30">
        <f t="shared" si="177"/>
        <v>0</v>
      </c>
      <c r="E167" s="30">
        <f t="shared" ref="E167:BP167" si="186">IF(E28=0,0,((E10*0.5)+D28-E46)*E83*E132*E$2)</f>
        <v>0</v>
      </c>
      <c r="F167" s="30">
        <f t="shared" si="186"/>
        <v>0</v>
      </c>
      <c r="G167" s="30">
        <f t="shared" si="186"/>
        <v>0</v>
      </c>
      <c r="H167" s="30">
        <f t="shared" si="186"/>
        <v>0</v>
      </c>
      <c r="I167" s="30">
        <f t="shared" si="186"/>
        <v>0</v>
      </c>
      <c r="J167" s="30">
        <f t="shared" si="186"/>
        <v>0</v>
      </c>
      <c r="K167" s="30">
        <f t="shared" si="186"/>
        <v>0</v>
      </c>
      <c r="L167" s="30">
        <f t="shared" si="186"/>
        <v>0</v>
      </c>
      <c r="M167" s="30">
        <f t="shared" si="186"/>
        <v>0</v>
      </c>
      <c r="N167" s="30">
        <f t="shared" si="186"/>
        <v>0</v>
      </c>
      <c r="O167" s="30">
        <f t="shared" si="186"/>
        <v>0</v>
      </c>
      <c r="P167" s="30">
        <f t="shared" si="186"/>
        <v>0</v>
      </c>
      <c r="Q167" s="30">
        <f t="shared" si="186"/>
        <v>0</v>
      </c>
      <c r="R167" s="30">
        <f t="shared" si="186"/>
        <v>0</v>
      </c>
      <c r="S167" s="30">
        <f t="shared" si="186"/>
        <v>0</v>
      </c>
      <c r="T167" s="30">
        <f t="shared" si="186"/>
        <v>0</v>
      </c>
      <c r="U167" s="30">
        <f t="shared" si="186"/>
        <v>0</v>
      </c>
      <c r="V167" s="30">
        <f t="shared" si="186"/>
        <v>0</v>
      </c>
      <c r="W167" s="30">
        <f t="shared" si="186"/>
        <v>0</v>
      </c>
      <c r="X167" s="30">
        <f t="shared" si="186"/>
        <v>0</v>
      </c>
      <c r="Y167" s="30">
        <f t="shared" si="186"/>
        <v>0</v>
      </c>
      <c r="Z167" s="30">
        <f t="shared" si="186"/>
        <v>0</v>
      </c>
      <c r="AA167" s="30">
        <f t="shared" si="186"/>
        <v>0</v>
      </c>
      <c r="AB167" s="30">
        <f t="shared" si="186"/>
        <v>0</v>
      </c>
      <c r="AC167" s="30">
        <f t="shared" si="186"/>
        <v>0</v>
      </c>
      <c r="AD167" s="30">
        <f t="shared" si="186"/>
        <v>0</v>
      </c>
      <c r="AE167" s="30">
        <f t="shared" si="186"/>
        <v>0</v>
      </c>
      <c r="AF167" s="30">
        <f t="shared" si="186"/>
        <v>0</v>
      </c>
      <c r="AG167" s="30">
        <f t="shared" si="186"/>
        <v>0</v>
      </c>
      <c r="AH167" s="30">
        <f t="shared" si="186"/>
        <v>0</v>
      </c>
      <c r="AI167" s="30">
        <f t="shared" si="186"/>
        <v>0</v>
      </c>
      <c r="AJ167" s="30">
        <f t="shared" si="186"/>
        <v>0</v>
      </c>
      <c r="AK167" s="30">
        <f t="shared" si="186"/>
        <v>0</v>
      </c>
      <c r="AL167" s="30">
        <f t="shared" si="186"/>
        <v>0</v>
      </c>
      <c r="AM167" s="30">
        <f t="shared" si="186"/>
        <v>0</v>
      </c>
      <c r="AN167" s="30">
        <f t="shared" si="186"/>
        <v>0</v>
      </c>
      <c r="AO167" s="30">
        <f t="shared" si="186"/>
        <v>0</v>
      </c>
      <c r="AP167" s="30">
        <f t="shared" si="186"/>
        <v>0</v>
      </c>
      <c r="AQ167" s="30">
        <f t="shared" si="186"/>
        <v>0</v>
      </c>
      <c r="AR167" s="30">
        <f t="shared" si="186"/>
        <v>0</v>
      </c>
      <c r="AS167" s="30">
        <f t="shared" si="186"/>
        <v>0</v>
      </c>
      <c r="AT167" s="30">
        <f t="shared" si="186"/>
        <v>0</v>
      </c>
      <c r="AU167" s="30">
        <f t="shared" si="186"/>
        <v>0</v>
      </c>
      <c r="AV167" s="30">
        <f t="shared" si="186"/>
        <v>0</v>
      </c>
      <c r="AW167" s="30">
        <f t="shared" si="186"/>
        <v>0</v>
      </c>
      <c r="AX167" s="30">
        <f t="shared" si="186"/>
        <v>0</v>
      </c>
      <c r="AY167" s="30">
        <f t="shared" si="186"/>
        <v>0</v>
      </c>
      <c r="AZ167" s="30">
        <f t="shared" si="186"/>
        <v>0</v>
      </c>
      <c r="BA167" s="30">
        <f t="shared" si="186"/>
        <v>0</v>
      </c>
      <c r="BB167" s="30">
        <f t="shared" si="186"/>
        <v>0</v>
      </c>
      <c r="BC167" s="30">
        <f t="shared" si="186"/>
        <v>0</v>
      </c>
      <c r="BD167" s="30">
        <f t="shared" si="186"/>
        <v>0</v>
      </c>
      <c r="BE167" s="30">
        <f t="shared" si="186"/>
        <v>0</v>
      </c>
      <c r="BF167" s="30">
        <f t="shared" si="186"/>
        <v>0</v>
      </c>
      <c r="BG167" s="30">
        <f t="shared" si="186"/>
        <v>0</v>
      </c>
      <c r="BH167" s="30">
        <f t="shared" si="186"/>
        <v>0</v>
      </c>
      <c r="BI167" s="30">
        <f t="shared" si="186"/>
        <v>0</v>
      </c>
      <c r="BJ167" s="30">
        <f t="shared" si="186"/>
        <v>0</v>
      </c>
      <c r="BK167" s="30">
        <f t="shared" si="186"/>
        <v>0</v>
      </c>
      <c r="BL167" s="30">
        <f t="shared" si="186"/>
        <v>0</v>
      </c>
      <c r="BM167" s="30">
        <f t="shared" si="186"/>
        <v>0</v>
      </c>
      <c r="BN167" s="30">
        <f t="shared" si="186"/>
        <v>0</v>
      </c>
      <c r="BO167" s="30">
        <f t="shared" si="186"/>
        <v>0</v>
      </c>
      <c r="BP167" s="30">
        <f t="shared" si="186"/>
        <v>0</v>
      </c>
      <c r="BQ167" s="30">
        <f t="shared" ref="BQ167:CH167" si="187">IF(BQ28=0,0,((BQ10*0.5)+BP28-BQ46)*BQ83*BQ132*BQ$2)</f>
        <v>0</v>
      </c>
      <c r="BR167" s="30">
        <f t="shared" si="187"/>
        <v>0</v>
      </c>
      <c r="BS167" s="30">
        <f t="shared" si="187"/>
        <v>0</v>
      </c>
      <c r="BT167" s="30">
        <f t="shared" si="187"/>
        <v>0</v>
      </c>
      <c r="BU167" s="30">
        <f t="shared" si="187"/>
        <v>0</v>
      </c>
      <c r="BV167" s="30">
        <f t="shared" si="187"/>
        <v>0</v>
      </c>
      <c r="BW167" s="30">
        <f t="shared" si="187"/>
        <v>0</v>
      </c>
      <c r="BX167" s="30">
        <f t="shared" si="187"/>
        <v>0</v>
      </c>
      <c r="BY167" s="30">
        <f t="shared" si="187"/>
        <v>0</v>
      </c>
      <c r="BZ167" s="30">
        <f t="shared" si="187"/>
        <v>0</v>
      </c>
      <c r="CA167" s="30">
        <f t="shared" si="187"/>
        <v>0</v>
      </c>
      <c r="CB167" s="30">
        <f t="shared" si="187"/>
        <v>0</v>
      </c>
      <c r="CC167" s="30">
        <f t="shared" si="187"/>
        <v>0</v>
      </c>
      <c r="CD167" s="30">
        <f t="shared" si="187"/>
        <v>0</v>
      </c>
      <c r="CE167" s="30">
        <f t="shared" si="187"/>
        <v>0</v>
      </c>
      <c r="CF167" s="30">
        <f t="shared" si="187"/>
        <v>0</v>
      </c>
      <c r="CG167" s="30">
        <f t="shared" si="187"/>
        <v>0</v>
      </c>
      <c r="CH167" s="34">
        <f t="shared" si="187"/>
        <v>0</v>
      </c>
    </row>
    <row r="168" spans="1:86" hidden="1" x14ac:dyDescent="0.3">
      <c r="A168" s="551"/>
      <c r="B168" s="309" t="s">
        <v>63</v>
      </c>
      <c r="C168" s="30">
        <f t="shared" si="176"/>
        <v>0</v>
      </c>
      <c r="D168" s="30">
        <f t="shared" si="177"/>
        <v>0</v>
      </c>
      <c r="E168" s="30">
        <f t="shared" ref="E168:BP168" si="188">IF(E29=0,0,((E11*0.5)+D29-E47)*E84*E133*E$2)</f>
        <v>0</v>
      </c>
      <c r="F168" s="30">
        <f t="shared" si="188"/>
        <v>0</v>
      </c>
      <c r="G168" s="30">
        <f t="shared" si="188"/>
        <v>0</v>
      </c>
      <c r="H168" s="30">
        <f t="shared" si="188"/>
        <v>0</v>
      </c>
      <c r="I168" s="30">
        <f t="shared" si="188"/>
        <v>0</v>
      </c>
      <c r="J168" s="30">
        <f t="shared" si="188"/>
        <v>0</v>
      </c>
      <c r="K168" s="30">
        <f t="shared" si="188"/>
        <v>0</v>
      </c>
      <c r="L168" s="30">
        <f t="shared" si="188"/>
        <v>0</v>
      </c>
      <c r="M168" s="30">
        <f t="shared" si="188"/>
        <v>0</v>
      </c>
      <c r="N168" s="30">
        <f t="shared" si="188"/>
        <v>0</v>
      </c>
      <c r="O168" s="30">
        <f t="shared" si="188"/>
        <v>0</v>
      </c>
      <c r="P168" s="30">
        <f t="shared" si="188"/>
        <v>0</v>
      </c>
      <c r="Q168" s="30">
        <f t="shared" si="188"/>
        <v>0</v>
      </c>
      <c r="R168" s="30">
        <f t="shared" si="188"/>
        <v>0</v>
      </c>
      <c r="S168" s="30">
        <f t="shared" si="188"/>
        <v>0</v>
      </c>
      <c r="T168" s="30">
        <f t="shared" si="188"/>
        <v>0</v>
      </c>
      <c r="U168" s="30">
        <f t="shared" si="188"/>
        <v>0</v>
      </c>
      <c r="V168" s="30">
        <f t="shared" si="188"/>
        <v>0</v>
      </c>
      <c r="W168" s="30">
        <f t="shared" si="188"/>
        <v>0</v>
      </c>
      <c r="X168" s="30">
        <f t="shared" si="188"/>
        <v>0</v>
      </c>
      <c r="Y168" s="30">
        <f t="shared" si="188"/>
        <v>0</v>
      </c>
      <c r="Z168" s="30">
        <f t="shared" si="188"/>
        <v>0</v>
      </c>
      <c r="AA168" s="30">
        <f t="shared" si="188"/>
        <v>0</v>
      </c>
      <c r="AB168" s="30">
        <f t="shared" si="188"/>
        <v>0</v>
      </c>
      <c r="AC168" s="30">
        <f t="shared" si="188"/>
        <v>0</v>
      </c>
      <c r="AD168" s="30">
        <f t="shared" si="188"/>
        <v>0</v>
      </c>
      <c r="AE168" s="30">
        <f t="shared" si="188"/>
        <v>0</v>
      </c>
      <c r="AF168" s="30">
        <f t="shared" si="188"/>
        <v>0</v>
      </c>
      <c r="AG168" s="30">
        <f t="shared" si="188"/>
        <v>0</v>
      </c>
      <c r="AH168" s="30">
        <f t="shared" si="188"/>
        <v>0</v>
      </c>
      <c r="AI168" s="30">
        <f t="shared" si="188"/>
        <v>0</v>
      </c>
      <c r="AJ168" s="30">
        <f t="shared" si="188"/>
        <v>0</v>
      </c>
      <c r="AK168" s="30">
        <f t="shared" si="188"/>
        <v>0</v>
      </c>
      <c r="AL168" s="30">
        <f t="shared" si="188"/>
        <v>0</v>
      </c>
      <c r="AM168" s="30">
        <f t="shared" si="188"/>
        <v>0</v>
      </c>
      <c r="AN168" s="30">
        <f t="shared" si="188"/>
        <v>0</v>
      </c>
      <c r="AO168" s="30">
        <f t="shared" si="188"/>
        <v>0</v>
      </c>
      <c r="AP168" s="30">
        <f t="shared" si="188"/>
        <v>0</v>
      </c>
      <c r="AQ168" s="30">
        <f t="shared" si="188"/>
        <v>0</v>
      </c>
      <c r="AR168" s="30">
        <f t="shared" si="188"/>
        <v>0</v>
      </c>
      <c r="AS168" s="30">
        <f t="shared" si="188"/>
        <v>0</v>
      </c>
      <c r="AT168" s="30">
        <f t="shared" si="188"/>
        <v>0</v>
      </c>
      <c r="AU168" s="30">
        <f t="shared" si="188"/>
        <v>0</v>
      </c>
      <c r="AV168" s="30">
        <f t="shared" si="188"/>
        <v>0</v>
      </c>
      <c r="AW168" s="30">
        <f t="shared" si="188"/>
        <v>0</v>
      </c>
      <c r="AX168" s="30">
        <f t="shared" si="188"/>
        <v>0</v>
      </c>
      <c r="AY168" s="30">
        <f t="shared" si="188"/>
        <v>0</v>
      </c>
      <c r="AZ168" s="30">
        <f t="shared" si="188"/>
        <v>0</v>
      </c>
      <c r="BA168" s="30">
        <f t="shared" si="188"/>
        <v>0</v>
      </c>
      <c r="BB168" s="30">
        <f t="shared" si="188"/>
        <v>0</v>
      </c>
      <c r="BC168" s="30">
        <f t="shared" si="188"/>
        <v>0</v>
      </c>
      <c r="BD168" s="30">
        <f t="shared" si="188"/>
        <v>0</v>
      </c>
      <c r="BE168" s="30">
        <f t="shared" si="188"/>
        <v>0</v>
      </c>
      <c r="BF168" s="30">
        <f t="shared" si="188"/>
        <v>0</v>
      </c>
      <c r="BG168" s="30">
        <f t="shared" si="188"/>
        <v>0</v>
      </c>
      <c r="BH168" s="30">
        <f t="shared" si="188"/>
        <v>0</v>
      </c>
      <c r="BI168" s="30">
        <f t="shared" si="188"/>
        <v>0</v>
      </c>
      <c r="BJ168" s="30">
        <f t="shared" si="188"/>
        <v>0</v>
      </c>
      <c r="BK168" s="30">
        <f t="shared" si="188"/>
        <v>0</v>
      </c>
      <c r="BL168" s="30">
        <f t="shared" si="188"/>
        <v>0</v>
      </c>
      <c r="BM168" s="30">
        <f t="shared" si="188"/>
        <v>0</v>
      </c>
      <c r="BN168" s="30">
        <f t="shared" si="188"/>
        <v>0</v>
      </c>
      <c r="BO168" s="30">
        <f t="shared" si="188"/>
        <v>0</v>
      </c>
      <c r="BP168" s="30">
        <f t="shared" si="188"/>
        <v>0</v>
      </c>
      <c r="BQ168" s="30">
        <f t="shared" ref="BQ168:CH168" si="189">IF(BQ29=0,0,((BQ11*0.5)+BP29-BQ47)*BQ84*BQ133*BQ$2)</f>
        <v>0</v>
      </c>
      <c r="BR168" s="30">
        <f t="shared" si="189"/>
        <v>0</v>
      </c>
      <c r="BS168" s="30">
        <f t="shared" si="189"/>
        <v>0</v>
      </c>
      <c r="BT168" s="30">
        <f t="shared" si="189"/>
        <v>0</v>
      </c>
      <c r="BU168" s="30">
        <f t="shared" si="189"/>
        <v>0</v>
      </c>
      <c r="BV168" s="30">
        <f t="shared" si="189"/>
        <v>0</v>
      </c>
      <c r="BW168" s="30">
        <f t="shared" si="189"/>
        <v>0</v>
      </c>
      <c r="BX168" s="30">
        <f t="shared" si="189"/>
        <v>0</v>
      </c>
      <c r="BY168" s="30">
        <f t="shared" si="189"/>
        <v>0</v>
      </c>
      <c r="BZ168" s="30">
        <f t="shared" si="189"/>
        <v>0</v>
      </c>
      <c r="CA168" s="30">
        <f t="shared" si="189"/>
        <v>0</v>
      </c>
      <c r="CB168" s="30">
        <f t="shared" si="189"/>
        <v>0</v>
      </c>
      <c r="CC168" s="30">
        <f t="shared" si="189"/>
        <v>0</v>
      </c>
      <c r="CD168" s="30">
        <f t="shared" si="189"/>
        <v>0</v>
      </c>
      <c r="CE168" s="30">
        <f t="shared" si="189"/>
        <v>0</v>
      </c>
      <c r="CF168" s="30">
        <f t="shared" si="189"/>
        <v>0</v>
      </c>
      <c r="CG168" s="30">
        <f t="shared" si="189"/>
        <v>0</v>
      </c>
      <c r="CH168" s="34">
        <f t="shared" si="189"/>
        <v>0</v>
      </c>
    </row>
    <row r="169" spans="1:86" ht="15.75" hidden="1" customHeight="1" x14ac:dyDescent="0.3">
      <c r="A169" s="551"/>
      <c r="B169" s="309" t="s">
        <v>64</v>
      </c>
      <c r="C169" s="30">
        <f t="shared" si="176"/>
        <v>0</v>
      </c>
      <c r="D169" s="30">
        <f t="shared" si="177"/>
        <v>0</v>
      </c>
      <c r="E169" s="30">
        <f t="shared" ref="E169:BP169" si="190">IF(E30=0,0,((E12*0.5)+D30-E48)*E85*E134*E$2)</f>
        <v>0</v>
      </c>
      <c r="F169" s="30">
        <f t="shared" si="190"/>
        <v>0</v>
      </c>
      <c r="G169" s="30">
        <f t="shared" si="190"/>
        <v>0</v>
      </c>
      <c r="H169" s="30">
        <f t="shared" si="190"/>
        <v>0</v>
      </c>
      <c r="I169" s="30">
        <f t="shared" si="190"/>
        <v>0</v>
      </c>
      <c r="J169" s="30">
        <f t="shared" si="190"/>
        <v>0</v>
      </c>
      <c r="K169" s="30">
        <f t="shared" si="190"/>
        <v>0</v>
      </c>
      <c r="L169" s="30">
        <f t="shared" si="190"/>
        <v>0</v>
      </c>
      <c r="M169" s="30">
        <f t="shared" si="190"/>
        <v>0</v>
      </c>
      <c r="N169" s="30">
        <f t="shared" si="190"/>
        <v>0</v>
      </c>
      <c r="O169" s="30">
        <f t="shared" si="190"/>
        <v>0</v>
      </c>
      <c r="P169" s="30">
        <f t="shared" si="190"/>
        <v>0</v>
      </c>
      <c r="Q169" s="30">
        <f t="shared" si="190"/>
        <v>0</v>
      </c>
      <c r="R169" s="30">
        <f t="shared" si="190"/>
        <v>0</v>
      </c>
      <c r="S169" s="30">
        <f t="shared" si="190"/>
        <v>0</v>
      </c>
      <c r="T169" s="30">
        <f t="shared" si="190"/>
        <v>0</v>
      </c>
      <c r="U169" s="30">
        <f t="shared" si="190"/>
        <v>0</v>
      </c>
      <c r="V169" s="30">
        <f t="shared" si="190"/>
        <v>0</v>
      </c>
      <c r="W169" s="30">
        <f t="shared" si="190"/>
        <v>0</v>
      </c>
      <c r="X169" s="30">
        <f t="shared" si="190"/>
        <v>0</v>
      </c>
      <c r="Y169" s="30">
        <f t="shared" si="190"/>
        <v>0</v>
      </c>
      <c r="Z169" s="30">
        <f t="shared" si="190"/>
        <v>0</v>
      </c>
      <c r="AA169" s="30">
        <f t="shared" si="190"/>
        <v>0</v>
      </c>
      <c r="AB169" s="30">
        <f t="shared" si="190"/>
        <v>0</v>
      </c>
      <c r="AC169" s="30">
        <f t="shared" si="190"/>
        <v>0</v>
      </c>
      <c r="AD169" s="30">
        <f t="shared" si="190"/>
        <v>0</v>
      </c>
      <c r="AE169" s="30">
        <f t="shared" si="190"/>
        <v>0</v>
      </c>
      <c r="AF169" s="30">
        <f t="shared" si="190"/>
        <v>0</v>
      </c>
      <c r="AG169" s="30">
        <f t="shared" si="190"/>
        <v>0</v>
      </c>
      <c r="AH169" s="30">
        <f t="shared" si="190"/>
        <v>0</v>
      </c>
      <c r="AI169" s="30">
        <f t="shared" si="190"/>
        <v>0</v>
      </c>
      <c r="AJ169" s="30">
        <f t="shared" si="190"/>
        <v>0</v>
      </c>
      <c r="AK169" s="30">
        <f t="shared" si="190"/>
        <v>0</v>
      </c>
      <c r="AL169" s="30">
        <f t="shared" si="190"/>
        <v>0</v>
      </c>
      <c r="AM169" s="30">
        <f t="shared" si="190"/>
        <v>0</v>
      </c>
      <c r="AN169" s="30">
        <f t="shared" si="190"/>
        <v>0</v>
      </c>
      <c r="AO169" s="30">
        <f t="shared" si="190"/>
        <v>0</v>
      </c>
      <c r="AP169" s="30">
        <f t="shared" si="190"/>
        <v>0</v>
      </c>
      <c r="AQ169" s="30">
        <f t="shared" si="190"/>
        <v>0</v>
      </c>
      <c r="AR169" s="30">
        <f t="shared" si="190"/>
        <v>0</v>
      </c>
      <c r="AS169" s="30">
        <f t="shared" si="190"/>
        <v>0</v>
      </c>
      <c r="AT169" s="30">
        <f t="shared" si="190"/>
        <v>0</v>
      </c>
      <c r="AU169" s="30">
        <f t="shared" si="190"/>
        <v>0</v>
      </c>
      <c r="AV169" s="30">
        <f t="shared" si="190"/>
        <v>0</v>
      </c>
      <c r="AW169" s="30">
        <f t="shared" si="190"/>
        <v>0</v>
      </c>
      <c r="AX169" s="30">
        <f t="shared" si="190"/>
        <v>0</v>
      </c>
      <c r="AY169" s="30">
        <f t="shared" si="190"/>
        <v>0</v>
      </c>
      <c r="AZ169" s="30">
        <f t="shared" si="190"/>
        <v>0</v>
      </c>
      <c r="BA169" s="30">
        <f t="shared" si="190"/>
        <v>0</v>
      </c>
      <c r="BB169" s="30">
        <f t="shared" si="190"/>
        <v>0</v>
      </c>
      <c r="BC169" s="30">
        <f t="shared" si="190"/>
        <v>0</v>
      </c>
      <c r="BD169" s="30">
        <f t="shared" si="190"/>
        <v>0</v>
      </c>
      <c r="BE169" s="30">
        <f t="shared" si="190"/>
        <v>0</v>
      </c>
      <c r="BF169" s="30">
        <f t="shared" si="190"/>
        <v>0</v>
      </c>
      <c r="BG169" s="30">
        <f t="shared" si="190"/>
        <v>0</v>
      </c>
      <c r="BH169" s="30">
        <f t="shared" si="190"/>
        <v>0</v>
      </c>
      <c r="BI169" s="30">
        <f t="shared" si="190"/>
        <v>0</v>
      </c>
      <c r="BJ169" s="30">
        <f t="shared" si="190"/>
        <v>0</v>
      </c>
      <c r="BK169" s="30">
        <f t="shared" si="190"/>
        <v>0</v>
      </c>
      <c r="BL169" s="30">
        <f t="shared" si="190"/>
        <v>0</v>
      </c>
      <c r="BM169" s="30">
        <f t="shared" si="190"/>
        <v>0</v>
      </c>
      <c r="BN169" s="30">
        <f t="shared" si="190"/>
        <v>0</v>
      </c>
      <c r="BO169" s="30">
        <f t="shared" si="190"/>
        <v>0</v>
      </c>
      <c r="BP169" s="30">
        <f t="shared" si="190"/>
        <v>0</v>
      </c>
      <c r="BQ169" s="30">
        <f t="shared" ref="BQ169:CH169" si="191">IF(BQ30=0,0,((BQ12*0.5)+BP30-BQ48)*BQ85*BQ134*BQ$2)</f>
        <v>0</v>
      </c>
      <c r="BR169" s="30">
        <f t="shared" si="191"/>
        <v>0</v>
      </c>
      <c r="BS169" s="30">
        <f t="shared" si="191"/>
        <v>0</v>
      </c>
      <c r="BT169" s="30">
        <f t="shared" si="191"/>
        <v>0</v>
      </c>
      <c r="BU169" s="30">
        <f t="shared" si="191"/>
        <v>0</v>
      </c>
      <c r="BV169" s="30">
        <f t="shared" si="191"/>
        <v>0</v>
      </c>
      <c r="BW169" s="30">
        <f t="shared" si="191"/>
        <v>0</v>
      </c>
      <c r="BX169" s="30">
        <f t="shared" si="191"/>
        <v>0</v>
      </c>
      <c r="BY169" s="30">
        <f t="shared" si="191"/>
        <v>0</v>
      </c>
      <c r="BZ169" s="30">
        <f t="shared" si="191"/>
        <v>0</v>
      </c>
      <c r="CA169" s="30">
        <f t="shared" si="191"/>
        <v>0</v>
      </c>
      <c r="CB169" s="30">
        <f t="shared" si="191"/>
        <v>0</v>
      </c>
      <c r="CC169" s="30">
        <f t="shared" si="191"/>
        <v>0</v>
      </c>
      <c r="CD169" s="30">
        <f t="shared" si="191"/>
        <v>0</v>
      </c>
      <c r="CE169" s="30">
        <f t="shared" si="191"/>
        <v>0</v>
      </c>
      <c r="CF169" s="30">
        <f t="shared" si="191"/>
        <v>0</v>
      </c>
      <c r="CG169" s="30">
        <f t="shared" si="191"/>
        <v>0</v>
      </c>
      <c r="CH169" s="34">
        <f t="shared" si="191"/>
        <v>0</v>
      </c>
    </row>
    <row r="170" spans="1:86" hidden="1" x14ac:dyDescent="0.3">
      <c r="A170" s="551"/>
      <c r="B170" s="309" t="s">
        <v>65</v>
      </c>
      <c r="C170" s="30">
        <f t="shared" si="176"/>
        <v>0</v>
      </c>
      <c r="D170" s="30">
        <f t="shared" si="177"/>
        <v>0</v>
      </c>
      <c r="E170" s="30">
        <f t="shared" ref="E170:BP170" si="192">IF(E31=0,0,((E13*0.5)+D31-E49)*E86*E135*E$2)</f>
        <v>0</v>
      </c>
      <c r="F170" s="30">
        <f t="shared" si="192"/>
        <v>0</v>
      </c>
      <c r="G170" s="30">
        <f t="shared" si="192"/>
        <v>0</v>
      </c>
      <c r="H170" s="30">
        <f t="shared" si="192"/>
        <v>0</v>
      </c>
      <c r="I170" s="30">
        <f t="shared" si="192"/>
        <v>0</v>
      </c>
      <c r="J170" s="30">
        <f t="shared" si="192"/>
        <v>0</v>
      </c>
      <c r="K170" s="30">
        <f t="shared" si="192"/>
        <v>0</v>
      </c>
      <c r="L170" s="30">
        <f t="shared" si="192"/>
        <v>0</v>
      </c>
      <c r="M170" s="30">
        <f t="shared" si="192"/>
        <v>0</v>
      </c>
      <c r="N170" s="30">
        <f t="shared" si="192"/>
        <v>0</v>
      </c>
      <c r="O170" s="30">
        <f t="shared" si="192"/>
        <v>0</v>
      </c>
      <c r="P170" s="30">
        <f t="shared" si="192"/>
        <v>0</v>
      </c>
      <c r="Q170" s="30">
        <f t="shared" si="192"/>
        <v>0</v>
      </c>
      <c r="R170" s="30">
        <f t="shared" si="192"/>
        <v>0</v>
      </c>
      <c r="S170" s="30">
        <f t="shared" si="192"/>
        <v>0</v>
      </c>
      <c r="T170" s="30">
        <f t="shared" si="192"/>
        <v>0</v>
      </c>
      <c r="U170" s="30">
        <f t="shared" si="192"/>
        <v>0</v>
      </c>
      <c r="V170" s="30">
        <f t="shared" si="192"/>
        <v>0</v>
      </c>
      <c r="W170" s="30">
        <f t="shared" si="192"/>
        <v>0</v>
      </c>
      <c r="X170" s="30">
        <f t="shared" si="192"/>
        <v>0</v>
      </c>
      <c r="Y170" s="30">
        <f t="shared" si="192"/>
        <v>0</v>
      </c>
      <c r="Z170" s="30">
        <f t="shared" si="192"/>
        <v>0</v>
      </c>
      <c r="AA170" s="30">
        <f t="shared" si="192"/>
        <v>0</v>
      </c>
      <c r="AB170" s="30">
        <f t="shared" si="192"/>
        <v>0</v>
      </c>
      <c r="AC170" s="30">
        <f t="shared" si="192"/>
        <v>0</v>
      </c>
      <c r="AD170" s="30">
        <f t="shared" si="192"/>
        <v>0</v>
      </c>
      <c r="AE170" s="30">
        <f t="shared" si="192"/>
        <v>0</v>
      </c>
      <c r="AF170" s="30">
        <f t="shared" si="192"/>
        <v>0</v>
      </c>
      <c r="AG170" s="30">
        <f t="shared" si="192"/>
        <v>0</v>
      </c>
      <c r="AH170" s="30">
        <f t="shared" si="192"/>
        <v>0</v>
      </c>
      <c r="AI170" s="30">
        <f t="shared" si="192"/>
        <v>0</v>
      </c>
      <c r="AJ170" s="30">
        <f t="shared" si="192"/>
        <v>0</v>
      </c>
      <c r="AK170" s="30">
        <f t="shared" si="192"/>
        <v>0</v>
      </c>
      <c r="AL170" s="30">
        <f t="shared" si="192"/>
        <v>0</v>
      </c>
      <c r="AM170" s="30">
        <f t="shared" si="192"/>
        <v>0</v>
      </c>
      <c r="AN170" s="30">
        <f t="shared" si="192"/>
        <v>0</v>
      </c>
      <c r="AO170" s="30">
        <f t="shared" si="192"/>
        <v>0</v>
      </c>
      <c r="AP170" s="30">
        <f t="shared" si="192"/>
        <v>0</v>
      </c>
      <c r="AQ170" s="30">
        <f t="shared" si="192"/>
        <v>0</v>
      </c>
      <c r="AR170" s="30">
        <f t="shared" si="192"/>
        <v>0</v>
      </c>
      <c r="AS170" s="30">
        <f t="shared" si="192"/>
        <v>0</v>
      </c>
      <c r="AT170" s="30">
        <f t="shared" si="192"/>
        <v>0</v>
      </c>
      <c r="AU170" s="30">
        <f t="shared" si="192"/>
        <v>0</v>
      </c>
      <c r="AV170" s="30">
        <f t="shared" si="192"/>
        <v>0</v>
      </c>
      <c r="AW170" s="30">
        <f t="shared" si="192"/>
        <v>0</v>
      </c>
      <c r="AX170" s="30">
        <f t="shared" si="192"/>
        <v>0</v>
      </c>
      <c r="AY170" s="30">
        <f t="shared" si="192"/>
        <v>0</v>
      </c>
      <c r="AZ170" s="30">
        <f t="shared" si="192"/>
        <v>0</v>
      </c>
      <c r="BA170" s="30">
        <f t="shared" si="192"/>
        <v>0</v>
      </c>
      <c r="BB170" s="30">
        <f t="shared" si="192"/>
        <v>0</v>
      </c>
      <c r="BC170" s="30">
        <f t="shared" si="192"/>
        <v>0</v>
      </c>
      <c r="BD170" s="30">
        <f t="shared" si="192"/>
        <v>0</v>
      </c>
      <c r="BE170" s="30">
        <f t="shared" si="192"/>
        <v>0</v>
      </c>
      <c r="BF170" s="30">
        <f t="shared" si="192"/>
        <v>0</v>
      </c>
      <c r="BG170" s="30">
        <f t="shared" si="192"/>
        <v>0</v>
      </c>
      <c r="BH170" s="30">
        <f t="shared" si="192"/>
        <v>0</v>
      </c>
      <c r="BI170" s="30">
        <f t="shared" si="192"/>
        <v>0</v>
      </c>
      <c r="BJ170" s="30">
        <f t="shared" si="192"/>
        <v>0</v>
      </c>
      <c r="BK170" s="30">
        <f t="shared" si="192"/>
        <v>0</v>
      </c>
      <c r="BL170" s="30">
        <f t="shared" si="192"/>
        <v>0</v>
      </c>
      <c r="BM170" s="30">
        <f t="shared" si="192"/>
        <v>0</v>
      </c>
      <c r="BN170" s="30">
        <f t="shared" si="192"/>
        <v>0</v>
      </c>
      <c r="BO170" s="30">
        <f t="shared" si="192"/>
        <v>0</v>
      </c>
      <c r="BP170" s="30">
        <f t="shared" si="192"/>
        <v>0</v>
      </c>
      <c r="BQ170" s="30">
        <f t="shared" ref="BQ170:CH170" si="193">IF(BQ31=0,0,((BQ13*0.5)+BP31-BQ49)*BQ86*BQ135*BQ$2)</f>
        <v>0</v>
      </c>
      <c r="BR170" s="30">
        <f t="shared" si="193"/>
        <v>0</v>
      </c>
      <c r="BS170" s="30">
        <f t="shared" si="193"/>
        <v>0</v>
      </c>
      <c r="BT170" s="30">
        <f t="shared" si="193"/>
        <v>0</v>
      </c>
      <c r="BU170" s="30">
        <f t="shared" si="193"/>
        <v>0</v>
      </c>
      <c r="BV170" s="30">
        <f t="shared" si="193"/>
        <v>0</v>
      </c>
      <c r="BW170" s="30">
        <f t="shared" si="193"/>
        <v>0</v>
      </c>
      <c r="BX170" s="30">
        <f t="shared" si="193"/>
        <v>0</v>
      </c>
      <c r="BY170" s="30">
        <f t="shared" si="193"/>
        <v>0</v>
      </c>
      <c r="BZ170" s="30">
        <f t="shared" si="193"/>
        <v>0</v>
      </c>
      <c r="CA170" s="30">
        <f t="shared" si="193"/>
        <v>0</v>
      </c>
      <c r="CB170" s="30">
        <f t="shared" si="193"/>
        <v>0</v>
      </c>
      <c r="CC170" s="30">
        <f t="shared" si="193"/>
        <v>0</v>
      </c>
      <c r="CD170" s="30">
        <f t="shared" si="193"/>
        <v>0</v>
      </c>
      <c r="CE170" s="30">
        <f t="shared" si="193"/>
        <v>0</v>
      </c>
      <c r="CF170" s="30">
        <f t="shared" si="193"/>
        <v>0</v>
      </c>
      <c r="CG170" s="30">
        <f t="shared" si="193"/>
        <v>0</v>
      </c>
      <c r="CH170" s="34">
        <f t="shared" si="193"/>
        <v>0</v>
      </c>
    </row>
    <row r="171" spans="1:86" hidden="1" x14ac:dyDescent="0.3">
      <c r="A171" s="551"/>
      <c r="B171" s="309" t="s">
        <v>144</v>
      </c>
      <c r="C171" s="30">
        <f t="shared" si="176"/>
        <v>0</v>
      </c>
      <c r="D171" s="30">
        <f t="shared" si="177"/>
        <v>0</v>
      </c>
      <c r="E171" s="30">
        <f t="shared" ref="E171:BP171" si="194">IF(E32=0,0,((E14*0.5)+D32-E50)*E87*E136*E$2)</f>
        <v>0</v>
      </c>
      <c r="F171" s="30">
        <f t="shared" si="194"/>
        <v>0</v>
      </c>
      <c r="G171" s="30">
        <f t="shared" si="194"/>
        <v>0</v>
      </c>
      <c r="H171" s="30">
        <f t="shared" si="194"/>
        <v>0</v>
      </c>
      <c r="I171" s="30">
        <f t="shared" si="194"/>
        <v>0</v>
      </c>
      <c r="J171" s="30">
        <f t="shared" si="194"/>
        <v>0</v>
      </c>
      <c r="K171" s="30">
        <f t="shared" si="194"/>
        <v>0</v>
      </c>
      <c r="L171" s="30">
        <f t="shared" si="194"/>
        <v>0</v>
      </c>
      <c r="M171" s="30">
        <f t="shared" si="194"/>
        <v>0</v>
      </c>
      <c r="N171" s="30">
        <f t="shared" si="194"/>
        <v>0</v>
      </c>
      <c r="O171" s="30">
        <f t="shared" si="194"/>
        <v>0</v>
      </c>
      <c r="P171" s="30">
        <f t="shared" si="194"/>
        <v>0</v>
      </c>
      <c r="Q171" s="30">
        <f t="shared" si="194"/>
        <v>0</v>
      </c>
      <c r="R171" s="30">
        <f t="shared" si="194"/>
        <v>0</v>
      </c>
      <c r="S171" s="30">
        <f t="shared" si="194"/>
        <v>0</v>
      </c>
      <c r="T171" s="30">
        <f t="shared" si="194"/>
        <v>0</v>
      </c>
      <c r="U171" s="30">
        <f t="shared" si="194"/>
        <v>0</v>
      </c>
      <c r="V171" s="30">
        <f t="shared" si="194"/>
        <v>0</v>
      </c>
      <c r="W171" s="30">
        <f t="shared" si="194"/>
        <v>0</v>
      </c>
      <c r="X171" s="30">
        <f t="shared" si="194"/>
        <v>0</v>
      </c>
      <c r="Y171" s="30">
        <f t="shared" si="194"/>
        <v>0</v>
      </c>
      <c r="Z171" s="30">
        <f t="shared" si="194"/>
        <v>0</v>
      </c>
      <c r="AA171" s="30">
        <f t="shared" si="194"/>
        <v>0</v>
      </c>
      <c r="AB171" s="30">
        <f t="shared" si="194"/>
        <v>0</v>
      </c>
      <c r="AC171" s="30">
        <f t="shared" si="194"/>
        <v>0</v>
      </c>
      <c r="AD171" s="30">
        <f t="shared" si="194"/>
        <v>0</v>
      </c>
      <c r="AE171" s="30">
        <f t="shared" si="194"/>
        <v>0</v>
      </c>
      <c r="AF171" s="30">
        <f t="shared" si="194"/>
        <v>0</v>
      </c>
      <c r="AG171" s="30">
        <f t="shared" si="194"/>
        <v>0</v>
      </c>
      <c r="AH171" s="30">
        <f t="shared" si="194"/>
        <v>0</v>
      </c>
      <c r="AI171" s="30">
        <f t="shared" si="194"/>
        <v>0</v>
      </c>
      <c r="AJ171" s="30">
        <f t="shared" si="194"/>
        <v>0</v>
      </c>
      <c r="AK171" s="30">
        <f t="shared" si="194"/>
        <v>0</v>
      </c>
      <c r="AL171" s="30">
        <f t="shared" si="194"/>
        <v>0</v>
      </c>
      <c r="AM171" s="30">
        <f t="shared" si="194"/>
        <v>0</v>
      </c>
      <c r="AN171" s="30">
        <f t="shared" si="194"/>
        <v>0</v>
      </c>
      <c r="AO171" s="30">
        <f t="shared" si="194"/>
        <v>0</v>
      </c>
      <c r="AP171" s="30">
        <f t="shared" si="194"/>
        <v>0</v>
      </c>
      <c r="AQ171" s="30">
        <f t="shared" si="194"/>
        <v>0</v>
      </c>
      <c r="AR171" s="30">
        <f t="shared" si="194"/>
        <v>0</v>
      </c>
      <c r="AS171" s="30">
        <f t="shared" si="194"/>
        <v>0</v>
      </c>
      <c r="AT171" s="30">
        <f t="shared" si="194"/>
        <v>0</v>
      </c>
      <c r="AU171" s="30">
        <f t="shared" si="194"/>
        <v>0</v>
      </c>
      <c r="AV171" s="30">
        <f t="shared" si="194"/>
        <v>0</v>
      </c>
      <c r="AW171" s="30">
        <f t="shared" si="194"/>
        <v>0</v>
      </c>
      <c r="AX171" s="30">
        <f t="shared" si="194"/>
        <v>0</v>
      </c>
      <c r="AY171" s="30">
        <f t="shared" si="194"/>
        <v>0</v>
      </c>
      <c r="AZ171" s="30">
        <f t="shared" si="194"/>
        <v>0</v>
      </c>
      <c r="BA171" s="30">
        <f t="shared" si="194"/>
        <v>0</v>
      </c>
      <c r="BB171" s="30">
        <f t="shared" si="194"/>
        <v>0</v>
      </c>
      <c r="BC171" s="30">
        <f t="shared" si="194"/>
        <v>0</v>
      </c>
      <c r="BD171" s="30">
        <f t="shared" si="194"/>
        <v>0</v>
      </c>
      <c r="BE171" s="30">
        <f t="shared" si="194"/>
        <v>0</v>
      </c>
      <c r="BF171" s="30">
        <f t="shared" si="194"/>
        <v>0</v>
      </c>
      <c r="BG171" s="30">
        <f t="shared" si="194"/>
        <v>0</v>
      </c>
      <c r="BH171" s="30">
        <f t="shared" si="194"/>
        <v>0</v>
      </c>
      <c r="BI171" s="30">
        <f t="shared" si="194"/>
        <v>0</v>
      </c>
      <c r="BJ171" s="30">
        <f t="shared" si="194"/>
        <v>0</v>
      </c>
      <c r="BK171" s="30">
        <f t="shared" si="194"/>
        <v>0</v>
      </c>
      <c r="BL171" s="30">
        <f t="shared" si="194"/>
        <v>0</v>
      </c>
      <c r="BM171" s="30">
        <f t="shared" si="194"/>
        <v>0</v>
      </c>
      <c r="BN171" s="30">
        <f t="shared" si="194"/>
        <v>0</v>
      </c>
      <c r="BO171" s="30">
        <f t="shared" si="194"/>
        <v>0</v>
      </c>
      <c r="BP171" s="30">
        <f t="shared" si="194"/>
        <v>0</v>
      </c>
      <c r="BQ171" s="30">
        <f t="shared" ref="BQ171:CH171" si="195">IF(BQ32=0,0,((BQ14*0.5)+BP32-BQ50)*BQ87*BQ136*BQ$2)</f>
        <v>0</v>
      </c>
      <c r="BR171" s="30">
        <f t="shared" si="195"/>
        <v>0</v>
      </c>
      <c r="BS171" s="30">
        <f t="shared" si="195"/>
        <v>0</v>
      </c>
      <c r="BT171" s="30">
        <f t="shared" si="195"/>
        <v>0</v>
      </c>
      <c r="BU171" s="30">
        <f t="shared" si="195"/>
        <v>0</v>
      </c>
      <c r="BV171" s="30">
        <f t="shared" si="195"/>
        <v>0</v>
      </c>
      <c r="BW171" s="30">
        <f t="shared" si="195"/>
        <v>0</v>
      </c>
      <c r="BX171" s="30">
        <f t="shared" si="195"/>
        <v>0</v>
      </c>
      <c r="BY171" s="30">
        <f t="shared" si="195"/>
        <v>0</v>
      </c>
      <c r="BZ171" s="30">
        <f t="shared" si="195"/>
        <v>0</v>
      </c>
      <c r="CA171" s="30">
        <f t="shared" si="195"/>
        <v>0</v>
      </c>
      <c r="CB171" s="30">
        <f t="shared" si="195"/>
        <v>0</v>
      </c>
      <c r="CC171" s="30">
        <f t="shared" si="195"/>
        <v>0</v>
      </c>
      <c r="CD171" s="30">
        <f t="shared" si="195"/>
        <v>0</v>
      </c>
      <c r="CE171" s="30">
        <f t="shared" si="195"/>
        <v>0</v>
      </c>
      <c r="CF171" s="30">
        <f t="shared" si="195"/>
        <v>0</v>
      </c>
      <c r="CG171" s="30">
        <f t="shared" si="195"/>
        <v>0</v>
      </c>
      <c r="CH171" s="34">
        <f t="shared" si="195"/>
        <v>0</v>
      </c>
    </row>
    <row r="172" spans="1:86" hidden="1" x14ac:dyDescent="0.3">
      <c r="A172" s="551"/>
      <c r="B172" s="309" t="s">
        <v>145</v>
      </c>
      <c r="C172" s="30">
        <f t="shared" si="176"/>
        <v>0</v>
      </c>
      <c r="D172" s="30">
        <f t="shared" si="177"/>
        <v>0</v>
      </c>
      <c r="E172" s="30">
        <f t="shared" ref="E172:BP172" si="196">IF(E33=0,0,((E15*0.5)+D33-E51)*E88*E137*E$2)</f>
        <v>0</v>
      </c>
      <c r="F172" s="30">
        <f t="shared" si="196"/>
        <v>0</v>
      </c>
      <c r="G172" s="30">
        <f t="shared" si="196"/>
        <v>0</v>
      </c>
      <c r="H172" s="30">
        <f t="shared" si="196"/>
        <v>0</v>
      </c>
      <c r="I172" s="30">
        <f t="shared" si="196"/>
        <v>0</v>
      </c>
      <c r="J172" s="30">
        <f t="shared" si="196"/>
        <v>0</v>
      </c>
      <c r="K172" s="30">
        <f t="shared" si="196"/>
        <v>0</v>
      </c>
      <c r="L172" s="30">
        <f t="shared" si="196"/>
        <v>0</v>
      </c>
      <c r="M172" s="30">
        <f t="shared" si="196"/>
        <v>0</v>
      </c>
      <c r="N172" s="30">
        <f t="shared" si="196"/>
        <v>0</v>
      </c>
      <c r="O172" s="30">
        <f t="shared" si="196"/>
        <v>0</v>
      </c>
      <c r="P172" s="30">
        <f t="shared" si="196"/>
        <v>0</v>
      </c>
      <c r="Q172" s="30">
        <f t="shared" si="196"/>
        <v>0</v>
      </c>
      <c r="R172" s="30">
        <f t="shared" si="196"/>
        <v>0</v>
      </c>
      <c r="S172" s="30">
        <f t="shared" si="196"/>
        <v>0</v>
      </c>
      <c r="T172" s="30">
        <f t="shared" si="196"/>
        <v>0</v>
      </c>
      <c r="U172" s="30">
        <f t="shared" si="196"/>
        <v>0</v>
      </c>
      <c r="V172" s="30">
        <f t="shared" si="196"/>
        <v>0</v>
      </c>
      <c r="W172" s="30">
        <f t="shared" si="196"/>
        <v>0</v>
      </c>
      <c r="X172" s="30">
        <f t="shared" si="196"/>
        <v>0</v>
      </c>
      <c r="Y172" s="30">
        <f t="shared" si="196"/>
        <v>0</v>
      </c>
      <c r="Z172" s="30">
        <f t="shared" si="196"/>
        <v>0</v>
      </c>
      <c r="AA172" s="30">
        <f t="shared" si="196"/>
        <v>0</v>
      </c>
      <c r="AB172" s="30">
        <f t="shared" si="196"/>
        <v>0</v>
      </c>
      <c r="AC172" s="30">
        <f t="shared" si="196"/>
        <v>0</v>
      </c>
      <c r="AD172" s="30">
        <f t="shared" si="196"/>
        <v>0</v>
      </c>
      <c r="AE172" s="30">
        <f t="shared" si="196"/>
        <v>0</v>
      </c>
      <c r="AF172" s="30">
        <f t="shared" si="196"/>
        <v>0</v>
      </c>
      <c r="AG172" s="30">
        <f t="shared" si="196"/>
        <v>0</v>
      </c>
      <c r="AH172" s="30">
        <f t="shared" si="196"/>
        <v>0</v>
      </c>
      <c r="AI172" s="30">
        <f t="shared" si="196"/>
        <v>0</v>
      </c>
      <c r="AJ172" s="30">
        <f t="shared" si="196"/>
        <v>0</v>
      </c>
      <c r="AK172" s="30">
        <f t="shared" si="196"/>
        <v>0</v>
      </c>
      <c r="AL172" s="30">
        <f t="shared" si="196"/>
        <v>0</v>
      </c>
      <c r="AM172" s="30">
        <f t="shared" si="196"/>
        <v>0</v>
      </c>
      <c r="AN172" s="30">
        <f t="shared" si="196"/>
        <v>0</v>
      </c>
      <c r="AO172" s="30">
        <f t="shared" si="196"/>
        <v>0</v>
      </c>
      <c r="AP172" s="30">
        <f t="shared" si="196"/>
        <v>0</v>
      </c>
      <c r="AQ172" s="30">
        <f t="shared" si="196"/>
        <v>0</v>
      </c>
      <c r="AR172" s="30">
        <f t="shared" si="196"/>
        <v>0</v>
      </c>
      <c r="AS172" s="30">
        <f t="shared" si="196"/>
        <v>0</v>
      </c>
      <c r="AT172" s="30">
        <f t="shared" si="196"/>
        <v>0</v>
      </c>
      <c r="AU172" s="30">
        <f t="shared" si="196"/>
        <v>0</v>
      </c>
      <c r="AV172" s="30">
        <f t="shared" si="196"/>
        <v>0</v>
      </c>
      <c r="AW172" s="30">
        <f t="shared" si="196"/>
        <v>0</v>
      </c>
      <c r="AX172" s="30">
        <f t="shared" si="196"/>
        <v>0</v>
      </c>
      <c r="AY172" s="30">
        <f t="shared" si="196"/>
        <v>0</v>
      </c>
      <c r="AZ172" s="30">
        <f t="shared" si="196"/>
        <v>0</v>
      </c>
      <c r="BA172" s="30">
        <f t="shared" si="196"/>
        <v>0</v>
      </c>
      <c r="BB172" s="30">
        <f t="shared" si="196"/>
        <v>0</v>
      </c>
      <c r="BC172" s="30">
        <f t="shared" si="196"/>
        <v>0</v>
      </c>
      <c r="BD172" s="30">
        <f t="shared" si="196"/>
        <v>0</v>
      </c>
      <c r="BE172" s="30">
        <f t="shared" si="196"/>
        <v>0</v>
      </c>
      <c r="BF172" s="30">
        <f t="shared" si="196"/>
        <v>0</v>
      </c>
      <c r="BG172" s="30">
        <f t="shared" si="196"/>
        <v>0</v>
      </c>
      <c r="BH172" s="30">
        <f t="shared" si="196"/>
        <v>0</v>
      </c>
      <c r="BI172" s="30">
        <f t="shared" si="196"/>
        <v>0</v>
      </c>
      <c r="BJ172" s="30">
        <f t="shared" si="196"/>
        <v>0</v>
      </c>
      <c r="BK172" s="30">
        <f t="shared" si="196"/>
        <v>0</v>
      </c>
      <c r="BL172" s="30">
        <f t="shared" si="196"/>
        <v>0</v>
      </c>
      <c r="BM172" s="30">
        <f t="shared" si="196"/>
        <v>0</v>
      </c>
      <c r="BN172" s="30">
        <f t="shared" si="196"/>
        <v>0</v>
      </c>
      <c r="BO172" s="30">
        <f t="shared" si="196"/>
        <v>0</v>
      </c>
      <c r="BP172" s="30">
        <f t="shared" si="196"/>
        <v>0</v>
      </c>
      <c r="BQ172" s="30">
        <f t="shared" ref="BQ172:CH172" si="197">IF(BQ33=0,0,((BQ15*0.5)+BP33-BQ51)*BQ88*BQ137*BQ$2)</f>
        <v>0</v>
      </c>
      <c r="BR172" s="30">
        <f t="shared" si="197"/>
        <v>0</v>
      </c>
      <c r="BS172" s="30">
        <f t="shared" si="197"/>
        <v>0</v>
      </c>
      <c r="BT172" s="30">
        <f t="shared" si="197"/>
        <v>0</v>
      </c>
      <c r="BU172" s="30">
        <f t="shared" si="197"/>
        <v>0</v>
      </c>
      <c r="BV172" s="30">
        <f t="shared" si="197"/>
        <v>0</v>
      </c>
      <c r="BW172" s="30">
        <f t="shared" si="197"/>
        <v>0</v>
      </c>
      <c r="BX172" s="30">
        <f t="shared" si="197"/>
        <v>0</v>
      </c>
      <c r="BY172" s="30">
        <f t="shared" si="197"/>
        <v>0</v>
      </c>
      <c r="BZ172" s="30">
        <f t="shared" si="197"/>
        <v>0</v>
      </c>
      <c r="CA172" s="30">
        <f t="shared" si="197"/>
        <v>0</v>
      </c>
      <c r="CB172" s="30">
        <f t="shared" si="197"/>
        <v>0</v>
      </c>
      <c r="CC172" s="30">
        <f t="shared" si="197"/>
        <v>0</v>
      </c>
      <c r="CD172" s="30">
        <f t="shared" si="197"/>
        <v>0</v>
      </c>
      <c r="CE172" s="30">
        <f t="shared" si="197"/>
        <v>0</v>
      </c>
      <c r="CF172" s="30">
        <f t="shared" si="197"/>
        <v>0</v>
      </c>
      <c r="CG172" s="30">
        <f t="shared" si="197"/>
        <v>0</v>
      </c>
      <c r="CH172" s="34">
        <f t="shared" si="197"/>
        <v>0</v>
      </c>
    </row>
    <row r="173" spans="1:86" ht="15.75" hidden="1" customHeight="1" x14ac:dyDescent="0.3">
      <c r="A173" s="551"/>
      <c r="B173" s="309" t="s">
        <v>67</v>
      </c>
      <c r="C173" s="30">
        <f t="shared" si="176"/>
        <v>0</v>
      </c>
      <c r="D173" s="30">
        <f t="shared" si="177"/>
        <v>0</v>
      </c>
      <c r="E173" s="30">
        <f t="shared" ref="E173:BP173" si="198">IF(E34=0,0,((E16*0.5)+D34-E52)*E89*E138*E$2)</f>
        <v>0</v>
      </c>
      <c r="F173" s="30">
        <f t="shared" si="198"/>
        <v>0</v>
      </c>
      <c r="G173" s="30">
        <f t="shared" si="198"/>
        <v>0</v>
      </c>
      <c r="H173" s="30">
        <f t="shared" si="198"/>
        <v>0</v>
      </c>
      <c r="I173" s="30">
        <f t="shared" si="198"/>
        <v>0</v>
      </c>
      <c r="J173" s="30">
        <f t="shared" si="198"/>
        <v>0</v>
      </c>
      <c r="K173" s="30">
        <f t="shared" si="198"/>
        <v>0</v>
      </c>
      <c r="L173" s="30">
        <f t="shared" si="198"/>
        <v>0</v>
      </c>
      <c r="M173" s="30">
        <f t="shared" si="198"/>
        <v>0</v>
      </c>
      <c r="N173" s="30">
        <f t="shared" si="198"/>
        <v>0</v>
      </c>
      <c r="O173" s="30">
        <f t="shared" si="198"/>
        <v>0</v>
      </c>
      <c r="P173" s="30">
        <f t="shared" si="198"/>
        <v>0</v>
      </c>
      <c r="Q173" s="30">
        <f t="shared" si="198"/>
        <v>0</v>
      </c>
      <c r="R173" s="30">
        <f t="shared" si="198"/>
        <v>0</v>
      </c>
      <c r="S173" s="30">
        <f t="shared" si="198"/>
        <v>0</v>
      </c>
      <c r="T173" s="30">
        <f t="shared" si="198"/>
        <v>0</v>
      </c>
      <c r="U173" s="30">
        <f t="shared" si="198"/>
        <v>0</v>
      </c>
      <c r="V173" s="30">
        <f t="shared" si="198"/>
        <v>0</v>
      </c>
      <c r="W173" s="30">
        <f t="shared" si="198"/>
        <v>0</v>
      </c>
      <c r="X173" s="30">
        <f t="shared" si="198"/>
        <v>0</v>
      </c>
      <c r="Y173" s="30">
        <f t="shared" si="198"/>
        <v>0</v>
      </c>
      <c r="Z173" s="30">
        <f t="shared" si="198"/>
        <v>0</v>
      </c>
      <c r="AA173" s="30">
        <f t="shared" si="198"/>
        <v>0</v>
      </c>
      <c r="AB173" s="30">
        <f t="shared" si="198"/>
        <v>0</v>
      </c>
      <c r="AC173" s="30">
        <f t="shared" si="198"/>
        <v>0</v>
      </c>
      <c r="AD173" s="30">
        <f t="shared" si="198"/>
        <v>0</v>
      </c>
      <c r="AE173" s="30">
        <f t="shared" si="198"/>
        <v>0</v>
      </c>
      <c r="AF173" s="30">
        <f t="shared" si="198"/>
        <v>0</v>
      </c>
      <c r="AG173" s="30">
        <f t="shared" si="198"/>
        <v>0</v>
      </c>
      <c r="AH173" s="30">
        <f t="shared" si="198"/>
        <v>0</v>
      </c>
      <c r="AI173" s="30">
        <f t="shared" si="198"/>
        <v>0</v>
      </c>
      <c r="AJ173" s="30">
        <f t="shared" si="198"/>
        <v>0</v>
      </c>
      <c r="AK173" s="30">
        <f t="shared" si="198"/>
        <v>0</v>
      </c>
      <c r="AL173" s="30">
        <f t="shared" si="198"/>
        <v>0</v>
      </c>
      <c r="AM173" s="30">
        <f t="shared" si="198"/>
        <v>0</v>
      </c>
      <c r="AN173" s="30">
        <f t="shared" si="198"/>
        <v>0</v>
      </c>
      <c r="AO173" s="30">
        <f t="shared" si="198"/>
        <v>0</v>
      </c>
      <c r="AP173" s="30">
        <f t="shared" si="198"/>
        <v>0</v>
      </c>
      <c r="AQ173" s="30">
        <f t="shared" si="198"/>
        <v>0</v>
      </c>
      <c r="AR173" s="30">
        <f t="shared" si="198"/>
        <v>0</v>
      </c>
      <c r="AS173" s="30">
        <f t="shared" si="198"/>
        <v>0</v>
      </c>
      <c r="AT173" s="30">
        <f t="shared" si="198"/>
        <v>0</v>
      </c>
      <c r="AU173" s="30">
        <f t="shared" si="198"/>
        <v>0</v>
      </c>
      <c r="AV173" s="30">
        <f t="shared" si="198"/>
        <v>0</v>
      </c>
      <c r="AW173" s="30">
        <f t="shared" si="198"/>
        <v>0</v>
      </c>
      <c r="AX173" s="30">
        <f t="shared" si="198"/>
        <v>0</v>
      </c>
      <c r="AY173" s="30">
        <f t="shared" si="198"/>
        <v>0</v>
      </c>
      <c r="AZ173" s="30">
        <f t="shared" si="198"/>
        <v>0</v>
      </c>
      <c r="BA173" s="30">
        <f t="shared" si="198"/>
        <v>0</v>
      </c>
      <c r="BB173" s="30">
        <f t="shared" si="198"/>
        <v>0</v>
      </c>
      <c r="BC173" s="30">
        <f t="shared" si="198"/>
        <v>0</v>
      </c>
      <c r="BD173" s="30">
        <f t="shared" si="198"/>
        <v>0</v>
      </c>
      <c r="BE173" s="30">
        <f t="shared" si="198"/>
        <v>0</v>
      </c>
      <c r="BF173" s="30">
        <f t="shared" si="198"/>
        <v>0</v>
      </c>
      <c r="BG173" s="30">
        <f t="shared" si="198"/>
        <v>0</v>
      </c>
      <c r="BH173" s="30">
        <f t="shared" si="198"/>
        <v>0</v>
      </c>
      <c r="BI173" s="30">
        <f t="shared" si="198"/>
        <v>0</v>
      </c>
      <c r="BJ173" s="30">
        <f t="shared" si="198"/>
        <v>0</v>
      </c>
      <c r="BK173" s="30">
        <f t="shared" si="198"/>
        <v>0</v>
      </c>
      <c r="BL173" s="30">
        <f t="shared" si="198"/>
        <v>0</v>
      </c>
      <c r="BM173" s="30">
        <f t="shared" si="198"/>
        <v>0</v>
      </c>
      <c r="BN173" s="30">
        <f t="shared" si="198"/>
        <v>0</v>
      </c>
      <c r="BO173" s="30">
        <f t="shared" si="198"/>
        <v>0</v>
      </c>
      <c r="BP173" s="30">
        <f t="shared" si="198"/>
        <v>0</v>
      </c>
      <c r="BQ173" s="30">
        <f t="shared" ref="BQ173:CH173" si="199">IF(BQ34=0,0,((BQ16*0.5)+BP34-BQ52)*BQ89*BQ138*BQ$2)</f>
        <v>0</v>
      </c>
      <c r="BR173" s="30">
        <f t="shared" si="199"/>
        <v>0</v>
      </c>
      <c r="BS173" s="30">
        <f t="shared" si="199"/>
        <v>0</v>
      </c>
      <c r="BT173" s="30">
        <f t="shared" si="199"/>
        <v>0</v>
      </c>
      <c r="BU173" s="30">
        <f t="shared" si="199"/>
        <v>0</v>
      </c>
      <c r="BV173" s="30">
        <f t="shared" si="199"/>
        <v>0</v>
      </c>
      <c r="BW173" s="30">
        <f t="shared" si="199"/>
        <v>0</v>
      </c>
      <c r="BX173" s="30">
        <f t="shared" si="199"/>
        <v>0</v>
      </c>
      <c r="BY173" s="30">
        <f t="shared" si="199"/>
        <v>0</v>
      </c>
      <c r="BZ173" s="30">
        <f t="shared" si="199"/>
        <v>0</v>
      </c>
      <c r="CA173" s="30">
        <f t="shared" si="199"/>
        <v>0</v>
      </c>
      <c r="CB173" s="30">
        <f t="shared" si="199"/>
        <v>0</v>
      </c>
      <c r="CC173" s="30">
        <f t="shared" si="199"/>
        <v>0</v>
      </c>
      <c r="CD173" s="30">
        <f t="shared" si="199"/>
        <v>0</v>
      </c>
      <c r="CE173" s="30">
        <f t="shared" si="199"/>
        <v>0</v>
      </c>
      <c r="CF173" s="30">
        <f t="shared" si="199"/>
        <v>0</v>
      </c>
      <c r="CG173" s="30">
        <f t="shared" si="199"/>
        <v>0</v>
      </c>
      <c r="CH173" s="34">
        <f t="shared" si="199"/>
        <v>0</v>
      </c>
    </row>
    <row r="174" spans="1:86" ht="15.75" hidden="1" customHeight="1" x14ac:dyDescent="0.3">
      <c r="A174" s="551"/>
      <c r="B174" s="309" t="s">
        <v>68</v>
      </c>
      <c r="C174" s="30">
        <f t="shared" si="176"/>
        <v>0</v>
      </c>
      <c r="D174" s="30">
        <f t="shared" si="177"/>
        <v>0</v>
      </c>
      <c r="E174" s="30">
        <f t="shared" ref="E174:BP174" si="200">IF(E35=0,0,((E17*0.5)+D35-E53)*E90*E139*E$2)</f>
        <v>0</v>
      </c>
      <c r="F174" s="30">
        <f t="shared" si="200"/>
        <v>0</v>
      </c>
      <c r="G174" s="30">
        <f t="shared" si="200"/>
        <v>0</v>
      </c>
      <c r="H174" s="30">
        <f t="shared" si="200"/>
        <v>0</v>
      </c>
      <c r="I174" s="30">
        <f t="shared" si="200"/>
        <v>0</v>
      </c>
      <c r="J174" s="30">
        <f t="shared" si="200"/>
        <v>0</v>
      </c>
      <c r="K174" s="30">
        <f t="shared" si="200"/>
        <v>0</v>
      </c>
      <c r="L174" s="30">
        <f t="shared" si="200"/>
        <v>0</v>
      </c>
      <c r="M174" s="30">
        <f t="shared" si="200"/>
        <v>0</v>
      </c>
      <c r="N174" s="30">
        <f t="shared" si="200"/>
        <v>0</v>
      </c>
      <c r="O174" s="30">
        <f t="shared" si="200"/>
        <v>0</v>
      </c>
      <c r="P174" s="30">
        <f t="shared" si="200"/>
        <v>0</v>
      </c>
      <c r="Q174" s="30">
        <f t="shared" si="200"/>
        <v>0</v>
      </c>
      <c r="R174" s="30">
        <f t="shared" si="200"/>
        <v>0</v>
      </c>
      <c r="S174" s="30">
        <f t="shared" si="200"/>
        <v>0</v>
      </c>
      <c r="T174" s="30">
        <f t="shared" si="200"/>
        <v>0</v>
      </c>
      <c r="U174" s="30">
        <f t="shared" si="200"/>
        <v>0</v>
      </c>
      <c r="V174" s="30">
        <f t="shared" si="200"/>
        <v>0</v>
      </c>
      <c r="W174" s="30">
        <f t="shared" si="200"/>
        <v>0</v>
      </c>
      <c r="X174" s="30">
        <f t="shared" si="200"/>
        <v>0</v>
      </c>
      <c r="Y174" s="30">
        <f t="shared" si="200"/>
        <v>0</v>
      </c>
      <c r="Z174" s="30">
        <f t="shared" si="200"/>
        <v>0</v>
      </c>
      <c r="AA174" s="30">
        <f t="shared" si="200"/>
        <v>0</v>
      </c>
      <c r="AB174" s="30">
        <f t="shared" si="200"/>
        <v>0</v>
      </c>
      <c r="AC174" s="30">
        <f t="shared" si="200"/>
        <v>0</v>
      </c>
      <c r="AD174" s="30">
        <f t="shared" si="200"/>
        <v>0</v>
      </c>
      <c r="AE174" s="30">
        <f t="shared" si="200"/>
        <v>0</v>
      </c>
      <c r="AF174" s="30">
        <f t="shared" si="200"/>
        <v>0</v>
      </c>
      <c r="AG174" s="30">
        <f t="shared" si="200"/>
        <v>0</v>
      </c>
      <c r="AH174" s="30">
        <f t="shared" si="200"/>
        <v>0</v>
      </c>
      <c r="AI174" s="30">
        <f t="shared" si="200"/>
        <v>0</v>
      </c>
      <c r="AJ174" s="30">
        <f t="shared" si="200"/>
        <v>0</v>
      </c>
      <c r="AK174" s="30">
        <f t="shared" si="200"/>
        <v>0</v>
      </c>
      <c r="AL174" s="30">
        <f t="shared" si="200"/>
        <v>0</v>
      </c>
      <c r="AM174" s="30">
        <f t="shared" si="200"/>
        <v>0</v>
      </c>
      <c r="AN174" s="30">
        <f t="shared" si="200"/>
        <v>0</v>
      </c>
      <c r="AO174" s="30">
        <f t="shared" si="200"/>
        <v>0</v>
      </c>
      <c r="AP174" s="30">
        <f t="shared" si="200"/>
        <v>0</v>
      </c>
      <c r="AQ174" s="30">
        <f t="shared" si="200"/>
        <v>0</v>
      </c>
      <c r="AR174" s="30">
        <f t="shared" si="200"/>
        <v>0</v>
      </c>
      <c r="AS174" s="30">
        <f t="shared" si="200"/>
        <v>0</v>
      </c>
      <c r="AT174" s="30">
        <f t="shared" si="200"/>
        <v>0</v>
      </c>
      <c r="AU174" s="30">
        <f t="shared" si="200"/>
        <v>0</v>
      </c>
      <c r="AV174" s="30">
        <f t="shared" si="200"/>
        <v>0</v>
      </c>
      <c r="AW174" s="30">
        <f t="shared" si="200"/>
        <v>0</v>
      </c>
      <c r="AX174" s="30">
        <f t="shared" si="200"/>
        <v>0</v>
      </c>
      <c r="AY174" s="30">
        <f t="shared" si="200"/>
        <v>0</v>
      </c>
      <c r="AZ174" s="30">
        <f t="shared" si="200"/>
        <v>0</v>
      </c>
      <c r="BA174" s="30">
        <f t="shared" si="200"/>
        <v>0</v>
      </c>
      <c r="BB174" s="30">
        <f t="shared" si="200"/>
        <v>0</v>
      </c>
      <c r="BC174" s="30">
        <f t="shared" si="200"/>
        <v>0</v>
      </c>
      <c r="BD174" s="30">
        <f t="shared" si="200"/>
        <v>0</v>
      </c>
      <c r="BE174" s="30">
        <f t="shared" si="200"/>
        <v>0</v>
      </c>
      <c r="BF174" s="30">
        <f t="shared" si="200"/>
        <v>0</v>
      </c>
      <c r="BG174" s="30">
        <f t="shared" si="200"/>
        <v>0</v>
      </c>
      <c r="BH174" s="30">
        <f t="shared" si="200"/>
        <v>0</v>
      </c>
      <c r="BI174" s="30">
        <f t="shared" si="200"/>
        <v>0</v>
      </c>
      <c r="BJ174" s="30">
        <f t="shared" si="200"/>
        <v>0</v>
      </c>
      <c r="BK174" s="30">
        <f t="shared" si="200"/>
        <v>0</v>
      </c>
      <c r="BL174" s="30">
        <f t="shared" si="200"/>
        <v>0</v>
      </c>
      <c r="BM174" s="30">
        <f t="shared" si="200"/>
        <v>0</v>
      </c>
      <c r="BN174" s="30">
        <f t="shared" si="200"/>
        <v>0</v>
      </c>
      <c r="BO174" s="30">
        <f t="shared" si="200"/>
        <v>0</v>
      </c>
      <c r="BP174" s="30">
        <f t="shared" si="200"/>
        <v>0</v>
      </c>
      <c r="BQ174" s="30">
        <f t="shared" ref="BQ174:CH174" si="201">IF(BQ35=0,0,((BQ17*0.5)+BP35-BQ53)*BQ90*BQ139*BQ$2)</f>
        <v>0</v>
      </c>
      <c r="BR174" s="30">
        <f t="shared" si="201"/>
        <v>0</v>
      </c>
      <c r="BS174" s="30">
        <f t="shared" si="201"/>
        <v>0</v>
      </c>
      <c r="BT174" s="30">
        <f t="shared" si="201"/>
        <v>0</v>
      </c>
      <c r="BU174" s="30">
        <f t="shared" si="201"/>
        <v>0</v>
      </c>
      <c r="BV174" s="30">
        <f t="shared" si="201"/>
        <v>0</v>
      </c>
      <c r="BW174" s="30">
        <f t="shared" si="201"/>
        <v>0</v>
      </c>
      <c r="BX174" s="30">
        <f t="shared" si="201"/>
        <v>0</v>
      </c>
      <c r="BY174" s="30">
        <f t="shared" si="201"/>
        <v>0</v>
      </c>
      <c r="BZ174" s="30">
        <f t="shared" si="201"/>
        <v>0</v>
      </c>
      <c r="CA174" s="30">
        <f t="shared" si="201"/>
        <v>0</v>
      </c>
      <c r="CB174" s="30">
        <f t="shared" si="201"/>
        <v>0</v>
      </c>
      <c r="CC174" s="30">
        <f t="shared" si="201"/>
        <v>0</v>
      </c>
      <c r="CD174" s="30">
        <f t="shared" si="201"/>
        <v>0</v>
      </c>
      <c r="CE174" s="30">
        <f t="shared" si="201"/>
        <v>0</v>
      </c>
      <c r="CF174" s="30">
        <f t="shared" si="201"/>
        <v>0</v>
      </c>
      <c r="CG174" s="30">
        <f t="shared" si="201"/>
        <v>0</v>
      </c>
      <c r="CH174" s="34">
        <f t="shared" si="201"/>
        <v>0</v>
      </c>
    </row>
    <row r="175" spans="1:86" ht="15.75" hidden="1" customHeight="1" x14ac:dyDescent="0.3">
      <c r="A175" s="551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12"/>
    </row>
    <row r="176" spans="1:86" ht="15.75" hidden="1" customHeight="1" x14ac:dyDescent="0.3">
      <c r="A176" s="551"/>
      <c r="B176" s="301" t="s">
        <v>149</v>
      </c>
      <c r="C176" s="30">
        <f>SUM(C162:C175)</f>
        <v>0</v>
      </c>
      <c r="D176" s="30">
        <f>SUM(D162:D175)</f>
        <v>0</v>
      </c>
      <c r="E176" s="30">
        <f t="shared" ref="E176:BP176" si="202">SUM(E162:E175)</f>
        <v>0</v>
      </c>
      <c r="F176" s="30">
        <f t="shared" si="202"/>
        <v>0</v>
      </c>
      <c r="G176" s="30">
        <f t="shared" si="202"/>
        <v>0</v>
      </c>
      <c r="H176" s="30">
        <f t="shared" si="202"/>
        <v>0</v>
      </c>
      <c r="I176" s="30">
        <f t="shared" si="202"/>
        <v>0</v>
      </c>
      <c r="J176" s="30">
        <f t="shared" si="202"/>
        <v>0</v>
      </c>
      <c r="K176" s="30">
        <f t="shared" si="202"/>
        <v>0</v>
      </c>
      <c r="L176" s="30">
        <f t="shared" si="202"/>
        <v>0</v>
      </c>
      <c r="M176" s="30">
        <f t="shared" si="202"/>
        <v>0</v>
      </c>
      <c r="N176" s="30">
        <f t="shared" si="202"/>
        <v>0</v>
      </c>
      <c r="O176" s="30">
        <f t="shared" si="202"/>
        <v>0</v>
      </c>
      <c r="P176" s="30">
        <f t="shared" si="202"/>
        <v>0</v>
      </c>
      <c r="Q176" s="30">
        <f t="shared" si="202"/>
        <v>0</v>
      </c>
      <c r="R176" s="30">
        <f t="shared" si="202"/>
        <v>0</v>
      </c>
      <c r="S176" s="30">
        <f t="shared" si="202"/>
        <v>0</v>
      </c>
      <c r="T176" s="30">
        <f t="shared" si="202"/>
        <v>0</v>
      </c>
      <c r="U176" s="30">
        <f t="shared" si="202"/>
        <v>0</v>
      </c>
      <c r="V176" s="30">
        <f t="shared" si="202"/>
        <v>0</v>
      </c>
      <c r="W176" s="30">
        <f t="shared" si="202"/>
        <v>0</v>
      </c>
      <c r="X176" s="30">
        <f t="shared" si="202"/>
        <v>0</v>
      </c>
      <c r="Y176" s="30">
        <f t="shared" si="202"/>
        <v>0</v>
      </c>
      <c r="Z176" s="30">
        <f t="shared" si="202"/>
        <v>0</v>
      </c>
      <c r="AA176" s="30">
        <f t="shared" si="202"/>
        <v>0</v>
      </c>
      <c r="AB176" s="30">
        <f t="shared" si="202"/>
        <v>0</v>
      </c>
      <c r="AC176" s="30">
        <f t="shared" si="202"/>
        <v>0</v>
      </c>
      <c r="AD176" s="30">
        <f t="shared" si="202"/>
        <v>0</v>
      </c>
      <c r="AE176" s="30">
        <f t="shared" si="202"/>
        <v>0</v>
      </c>
      <c r="AF176" s="30">
        <f t="shared" si="202"/>
        <v>0</v>
      </c>
      <c r="AG176" s="30">
        <f t="shared" si="202"/>
        <v>0</v>
      </c>
      <c r="AH176" s="30">
        <f t="shared" si="202"/>
        <v>0</v>
      </c>
      <c r="AI176" s="30">
        <f t="shared" si="202"/>
        <v>0</v>
      </c>
      <c r="AJ176" s="30">
        <f t="shared" si="202"/>
        <v>0</v>
      </c>
      <c r="AK176" s="30">
        <f t="shared" si="202"/>
        <v>0</v>
      </c>
      <c r="AL176" s="30">
        <f t="shared" si="202"/>
        <v>0</v>
      </c>
      <c r="AM176" s="30">
        <f t="shared" si="202"/>
        <v>0</v>
      </c>
      <c r="AN176" s="30">
        <f t="shared" si="202"/>
        <v>0</v>
      </c>
      <c r="AO176" s="30">
        <f t="shared" si="202"/>
        <v>0</v>
      </c>
      <c r="AP176" s="30">
        <f t="shared" si="202"/>
        <v>0</v>
      </c>
      <c r="AQ176" s="30">
        <f t="shared" si="202"/>
        <v>0</v>
      </c>
      <c r="AR176" s="30">
        <f t="shared" si="202"/>
        <v>0</v>
      </c>
      <c r="AS176" s="30">
        <f t="shared" si="202"/>
        <v>0</v>
      </c>
      <c r="AT176" s="30">
        <f t="shared" si="202"/>
        <v>0</v>
      </c>
      <c r="AU176" s="30">
        <f t="shared" si="202"/>
        <v>0</v>
      </c>
      <c r="AV176" s="30">
        <f t="shared" si="202"/>
        <v>0</v>
      </c>
      <c r="AW176" s="30">
        <f t="shared" si="202"/>
        <v>0</v>
      </c>
      <c r="AX176" s="30">
        <f t="shared" si="202"/>
        <v>0</v>
      </c>
      <c r="AY176" s="30">
        <f t="shared" si="202"/>
        <v>0</v>
      </c>
      <c r="AZ176" s="30">
        <f t="shared" si="202"/>
        <v>0</v>
      </c>
      <c r="BA176" s="30">
        <f t="shared" si="202"/>
        <v>0</v>
      </c>
      <c r="BB176" s="30">
        <f t="shared" si="202"/>
        <v>0</v>
      </c>
      <c r="BC176" s="30">
        <f t="shared" si="202"/>
        <v>0</v>
      </c>
      <c r="BD176" s="30">
        <f t="shared" si="202"/>
        <v>0</v>
      </c>
      <c r="BE176" s="30">
        <f t="shared" si="202"/>
        <v>0</v>
      </c>
      <c r="BF176" s="30">
        <f t="shared" si="202"/>
        <v>0</v>
      </c>
      <c r="BG176" s="30">
        <f t="shared" si="202"/>
        <v>0</v>
      </c>
      <c r="BH176" s="30">
        <f t="shared" si="202"/>
        <v>0</v>
      </c>
      <c r="BI176" s="30">
        <f t="shared" si="202"/>
        <v>0</v>
      </c>
      <c r="BJ176" s="30">
        <f t="shared" si="202"/>
        <v>0</v>
      </c>
      <c r="BK176" s="30">
        <f t="shared" si="202"/>
        <v>0</v>
      </c>
      <c r="BL176" s="30">
        <f t="shared" si="202"/>
        <v>0</v>
      </c>
      <c r="BM176" s="30">
        <f t="shared" si="202"/>
        <v>0</v>
      </c>
      <c r="BN176" s="30">
        <f t="shared" si="202"/>
        <v>0</v>
      </c>
      <c r="BO176" s="30">
        <f t="shared" si="202"/>
        <v>0</v>
      </c>
      <c r="BP176" s="30">
        <f t="shared" si="202"/>
        <v>0</v>
      </c>
      <c r="BQ176" s="30">
        <f t="shared" ref="BQ176:CH176" si="203">SUM(BQ162:BQ175)</f>
        <v>0</v>
      </c>
      <c r="BR176" s="30">
        <f t="shared" si="203"/>
        <v>0</v>
      </c>
      <c r="BS176" s="30">
        <f t="shared" si="203"/>
        <v>0</v>
      </c>
      <c r="BT176" s="30">
        <f t="shared" si="203"/>
        <v>0</v>
      </c>
      <c r="BU176" s="30">
        <f t="shared" si="203"/>
        <v>0</v>
      </c>
      <c r="BV176" s="30">
        <f t="shared" si="203"/>
        <v>0</v>
      </c>
      <c r="BW176" s="30">
        <f t="shared" si="203"/>
        <v>0</v>
      </c>
      <c r="BX176" s="30">
        <f t="shared" si="203"/>
        <v>0</v>
      </c>
      <c r="BY176" s="30">
        <f t="shared" si="203"/>
        <v>0</v>
      </c>
      <c r="BZ176" s="30">
        <f t="shared" si="203"/>
        <v>0</v>
      </c>
      <c r="CA176" s="30">
        <f t="shared" si="203"/>
        <v>0</v>
      </c>
      <c r="CB176" s="30">
        <f t="shared" si="203"/>
        <v>0</v>
      </c>
      <c r="CC176" s="30">
        <f t="shared" si="203"/>
        <v>0</v>
      </c>
      <c r="CD176" s="30">
        <f t="shared" si="203"/>
        <v>0</v>
      </c>
      <c r="CE176" s="30">
        <f t="shared" si="203"/>
        <v>0</v>
      </c>
      <c r="CF176" s="30">
        <f t="shared" si="203"/>
        <v>0</v>
      </c>
      <c r="CG176" s="30">
        <f t="shared" si="203"/>
        <v>0</v>
      </c>
      <c r="CH176" s="34">
        <f t="shared" si="203"/>
        <v>0</v>
      </c>
    </row>
    <row r="177" spans="1:86" ht="16.5" hidden="1" customHeight="1" thickBot="1" x14ac:dyDescent="0.35">
      <c r="A177" s="552"/>
      <c r="B177" s="162" t="s">
        <v>150</v>
      </c>
      <c r="C177" s="31">
        <f>C176</f>
        <v>0</v>
      </c>
      <c r="D177" s="31">
        <f>C177+D176</f>
        <v>0</v>
      </c>
      <c r="E177" s="31">
        <f t="shared" ref="E177:BP177" si="204">D177+E176</f>
        <v>0</v>
      </c>
      <c r="F177" s="31">
        <f t="shared" si="204"/>
        <v>0</v>
      </c>
      <c r="G177" s="31">
        <f t="shared" si="204"/>
        <v>0</v>
      </c>
      <c r="H177" s="31">
        <f t="shared" si="204"/>
        <v>0</v>
      </c>
      <c r="I177" s="31">
        <f t="shared" si="204"/>
        <v>0</v>
      </c>
      <c r="J177" s="31">
        <f t="shared" si="204"/>
        <v>0</v>
      </c>
      <c r="K177" s="31">
        <f t="shared" si="204"/>
        <v>0</v>
      </c>
      <c r="L177" s="31">
        <f t="shared" si="204"/>
        <v>0</v>
      </c>
      <c r="M177" s="31">
        <f t="shared" si="204"/>
        <v>0</v>
      </c>
      <c r="N177" s="31">
        <f t="shared" si="204"/>
        <v>0</v>
      </c>
      <c r="O177" s="31">
        <f t="shared" si="204"/>
        <v>0</v>
      </c>
      <c r="P177" s="31">
        <f t="shared" si="204"/>
        <v>0</v>
      </c>
      <c r="Q177" s="31">
        <f t="shared" si="204"/>
        <v>0</v>
      </c>
      <c r="R177" s="31">
        <f t="shared" si="204"/>
        <v>0</v>
      </c>
      <c r="S177" s="31">
        <f t="shared" si="204"/>
        <v>0</v>
      </c>
      <c r="T177" s="31">
        <f t="shared" si="204"/>
        <v>0</v>
      </c>
      <c r="U177" s="31">
        <f t="shared" si="204"/>
        <v>0</v>
      </c>
      <c r="V177" s="31">
        <f t="shared" si="204"/>
        <v>0</v>
      </c>
      <c r="W177" s="31">
        <f t="shared" si="204"/>
        <v>0</v>
      </c>
      <c r="X177" s="31">
        <f t="shared" si="204"/>
        <v>0</v>
      </c>
      <c r="Y177" s="31">
        <f t="shared" si="204"/>
        <v>0</v>
      </c>
      <c r="Z177" s="31">
        <f t="shared" si="204"/>
        <v>0</v>
      </c>
      <c r="AA177" s="31">
        <f t="shared" si="204"/>
        <v>0</v>
      </c>
      <c r="AB177" s="31">
        <f t="shared" si="204"/>
        <v>0</v>
      </c>
      <c r="AC177" s="31">
        <f t="shared" si="204"/>
        <v>0</v>
      </c>
      <c r="AD177" s="31">
        <f t="shared" si="204"/>
        <v>0</v>
      </c>
      <c r="AE177" s="31">
        <f t="shared" si="204"/>
        <v>0</v>
      </c>
      <c r="AF177" s="31">
        <f t="shared" si="204"/>
        <v>0</v>
      </c>
      <c r="AG177" s="31">
        <f t="shared" si="204"/>
        <v>0</v>
      </c>
      <c r="AH177" s="31">
        <f t="shared" si="204"/>
        <v>0</v>
      </c>
      <c r="AI177" s="31">
        <f t="shared" si="204"/>
        <v>0</v>
      </c>
      <c r="AJ177" s="31">
        <f t="shared" si="204"/>
        <v>0</v>
      </c>
      <c r="AK177" s="31">
        <f t="shared" si="204"/>
        <v>0</v>
      </c>
      <c r="AL177" s="31">
        <f t="shared" si="204"/>
        <v>0</v>
      </c>
      <c r="AM177" s="31">
        <f t="shared" si="204"/>
        <v>0</v>
      </c>
      <c r="AN177" s="31">
        <f t="shared" si="204"/>
        <v>0</v>
      </c>
      <c r="AO177" s="31">
        <f t="shared" si="204"/>
        <v>0</v>
      </c>
      <c r="AP177" s="31">
        <f t="shared" si="204"/>
        <v>0</v>
      </c>
      <c r="AQ177" s="31">
        <f t="shared" si="204"/>
        <v>0</v>
      </c>
      <c r="AR177" s="31">
        <f t="shared" si="204"/>
        <v>0</v>
      </c>
      <c r="AS177" s="31">
        <f t="shared" si="204"/>
        <v>0</v>
      </c>
      <c r="AT177" s="31">
        <f t="shared" si="204"/>
        <v>0</v>
      </c>
      <c r="AU177" s="31">
        <f t="shared" si="204"/>
        <v>0</v>
      </c>
      <c r="AV177" s="31">
        <f t="shared" si="204"/>
        <v>0</v>
      </c>
      <c r="AW177" s="31">
        <f t="shared" si="204"/>
        <v>0</v>
      </c>
      <c r="AX177" s="31">
        <f t="shared" si="204"/>
        <v>0</v>
      </c>
      <c r="AY177" s="31">
        <f t="shared" si="204"/>
        <v>0</v>
      </c>
      <c r="AZ177" s="31">
        <f t="shared" si="204"/>
        <v>0</v>
      </c>
      <c r="BA177" s="31">
        <f t="shared" si="204"/>
        <v>0</v>
      </c>
      <c r="BB177" s="31">
        <f t="shared" si="204"/>
        <v>0</v>
      </c>
      <c r="BC177" s="31">
        <f t="shared" si="204"/>
        <v>0</v>
      </c>
      <c r="BD177" s="31">
        <f t="shared" si="204"/>
        <v>0</v>
      </c>
      <c r="BE177" s="31">
        <f t="shared" si="204"/>
        <v>0</v>
      </c>
      <c r="BF177" s="31">
        <f t="shared" si="204"/>
        <v>0</v>
      </c>
      <c r="BG177" s="31">
        <f t="shared" si="204"/>
        <v>0</v>
      </c>
      <c r="BH177" s="31">
        <f t="shared" si="204"/>
        <v>0</v>
      </c>
      <c r="BI177" s="31">
        <f t="shared" si="204"/>
        <v>0</v>
      </c>
      <c r="BJ177" s="31">
        <f t="shared" si="204"/>
        <v>0</v>
      </c>
      <c r="BK177" s="31">
        <f t="shared" si="204"/>
        <v>0</v>
      </c>
      <c r="BL177" s="31">
        <f t="shared" si="204"/>
        <v>0</v>
      </c>
      <c r="BM177" s="31">
        <f t="shared" si="204"/>
        <v>0</v>
      </c>
      <c r="BN177" s="31">
        <f t="shared" si="204"/>
        <v>0</v>
      </c>
      <c r="BO177" s="31">
        <f t="shared" si="204"/>
        <v>0</v>
      </c>
      <c r="BP177" s="31">
        <f t="shared" si="204"/>
        <v>0</v>
      </c>
      <c r="BQ177" s="31">
        <f t="shared" ref="BQ177:CH177" si="205">BP177+BQ176</f>
        <v>0</v>
      </c>
      <c r="BR177" s="31">
        <f t="shared" si="205"/>
        <v>0</v>
      </c>
      <c r="BS177" s="31">
        <f t="shared" si="205"/>
        <v>0</v>
      </c>
      <c r="BT177" s="31">
        <f t="shared" si="205"/>
        <v>0</v>
      </c>
      <c r="BU177" s="31">
        <f t="shared" si="205"/>
        <v>0</v>
      </c>
      <c r="BV177" s="31">
        <f t="shared" si="205"/>
        <v>0</v>
      </c>
      <c r="BW177" s="31">
        <f t="shared" si="205"/>
        <v>0</v>
      </c>
      <c r="BX177" s="31">
        <f t="shared" si="205"/>
        <v>0</v>
      </c>
      <c r="BY177" s="31">
        <f t="shared" si="205"/>
        <v>0</v>
      </c>
      <c r="BZ177" s="31">
        <f t="shared" si="205"/>
        <v>0</v>
      </c>
      <c r="CA177" s="31">
        <f t="shared" si="205"/>
        <v>0</v>
      </c>
      <c r="CB177" s="31">
        <f t="shared" si="205"/>
        <v>0</v>
      </c>
      <c r="CC177" s="31">
        <f t="shared" si="205"/>
        <v>0</v>
      </c>
      <c r="CD177" s="31">
        <f t="shared" si="205"/>
        <v>0</v>
      </c>
      <c r="CE177" s="31">
        <f t="shared" si="205"/>
        <v>0</v>
      </c>
      <c r="CF177" s="31">
        <f t="shared" si="205"/>
        <v>0</v>
      </c>
      <c r="CG177" s="31">
        <f t="shared" si="205"/>
        <v>0</v>
      </c>
      <c r="CH177" s="35">
        <f t="shared" si="205"/>
        <v>0</v>
      </c>
    </row>
    <row r="178" spans="1:86" s="131" customFormat="1" hidden="1" x14ac:dyDescent="0.3">
      <c r="A178" s="122"/>
      <c r="B178" s="122" t="s">
        <v>162</v>
      </c>
      <c r="C178" s="130">
        <f>C157+C176</f>
        <v>0</v>
      </c>
      <c r="D178" s="130">
        <f t="shared" ref="D178:BO178" si="206">D157+D176</f>
        <v>0</v>
      </c>
      <c r="E178" s="130">
        <f t="shared" si="206"/>
        <v>0</v>
      </c>
      <c r="F178" s="130">
        <f t="shared" si="206"/>
        <v>0</v>
      </c>
      <c r="G178" s="130">
        <f t="shared" si="206"/>
        <v>0</v>
      </c>
      <c r="H178" s="130">
        <f t="shared" si="206"/>
        <v>0</v>
      </c>
      <c r="I178" s="130">
        <f t="shared" si="206"/>
        <v>0</v>
      </c>
      <c r="J178" s="130">
        <f t="shared" si="206"/>
        <v>0</v>
      </c>
      <c r="K178" s="130">
        <f t="shared" si="206"/>
        <v>0</v>
      </c>
      <c r="L178" s="130">
        <f t="shared" si="206"/>
        <v>0</v>
      </c>
      <c r="M178" s="130">
        <f t="shared" si="206"/>
        <v>0</v>
      </c>
      <c r="N178" s="130">
        <f t="shared" si="206"/>
        <v>0</v>
      </c>
      <c r="O178" s="130">
        <f t="shared" si="206"/>
        <v>0</v>
      </c>
      <c r="P178" s="130">
        <f t="shared" si="206"/>
        <v>0</v>
      </c>
      <c r="Q178" s="130">
        <f t="shared" si="206"/>
        <v>0</v>
      </c>
      <c r="R178" s="130">
        <f t="shared" si="206"/>
        <v>0</v>
      </c>
      <c r="S178" s="130">
        <f t="shared" si="206"/>
        <v>0</v>
      </c>
      <c r="T178" s="130">
        <f t="shared" si="206"/>
        <v>0</v>
      </c>
      <c r="U178" s="130">
        <f t="shared" si="206"/>
        <v>0</v>
      </c>
      <c r="V178" s="130">
        <f t="shared" si="206"/>
        <v>0</v>
      </c>
      <c r="W178" s="130">
        <f t="shared" si="206"/>
        <v>0</v>
      </c>
      <c r="X178" s="130">
        <f t="shared" si="206"/>
        <v>0</v>
      </c>
      <c r="Y178" s="130">
        <f t="shared" si="206"/>
        <v>0</v>
      </c>
      <c r="Z178" s="130">
        <f t="shared" si="206"/>
        <v>0</v>
      </c>
      <c r="AA178" s="130">
        <f t="shared" si="206"/>
        <v>0</v>
      </c>
      <c r="AB178" s="130">
        <f t="shared" si="206"/>
        <v>0</v>
      </c>
      <c r="AC178" s="130">
        <f t="shared" si="206"/>
        <v>0</v>
      </c>
      <c r="AD178" s="130">
        <f t="shared" si="206"/>
        <v>0</v>
      </c>
      <c r="AE178" s="130">
        <f t="shared" si="206"/>
        <v>0</v>
      </c>
      <c r="AF178" s="130">
        <f t="shared" si="206"/>
        <v>0</v>
      </c>
      <c r="AG178" s="130">
        <f t="shared" si="206"/>
        <v>0</v>
      </c>
      <c r="AH178" s="130">
        <f t="shared" si="206"/>
        <v>0</v>
      </c>
      <c r="AI178" s="130">
        <f t="shared" si="206"/>
        <v>0</v>
      </c>
      <c r="AJ178" s="130">
        <f t="shared" si="206"/>
        <v>0</v>
      </c>
      <c r="AK178" s="130">
        <f t="shared" si="206"/>
        <v>0</v>
      </c>
      <c r="AL178" s="130">
        <f t="shared" si="206"/>
        <v>0</v>
      </c>
      <c r="AM178" s="130">
        <f t="shared" si="206"/>
        <v>0</v>
      </c>
      <c r="AN178" s="130">
        <f t="shared" si="206"/>
        <v>0</v>
      </c>
      <c r="AO178" s="130">
        <f t="shared" si="206"/>
        <v>0</v>
      </c>
      <c r="AP178" s="130">
        <f t="shared" si="206"/>
        <v>0</v>
      </c>
      <c r="AQ178" s="130">
        <f t="shared" si="206"/>
        <v>0</v>
      </c>
      <c r="AR178" s="130">
        <f t="shared" si="206"/>
        <v>0</v>
      </c>
      <c r="AS178" s="130">
        <f t="shared" si="206"/>
        <v>0</v>
      </c>
      <c r="AT178" s="130">
        <f t="shared" si="206"/>
        <v>0</v>
      </c>
      <c r="AU178" s="130">
        <f t="shared" si="206"/>
        <v>0</v>
      </c>
      <c r="AV178" s="130">
        <f t="shared" si="206"/>
        <v>0</v>
      </c>
      <c r="AW178" s="130">
        <f t="shared" si="206"/>
        <v>0</v>
      </c>
      <c r="AX178" s="130">
        <f t="shared" si="206"/>
        <v>0</v>
      </c>
      <c r="AY178" s="130">
        <f t="shared" si="206"/>
        <v>0</v>
      </c>
      <c r="AZ178" s="130">
        <f t="shared" si="206"/>
        <v>0</v>
      </c>
      <c r="BA178" s="130">
        <f t="shared" si="206"/>
        <v>0</v>
      </c>
      <c r="BB178" s="130">
        <f t="shared" si="206"/>
        <v>0</v>
      </c>
      <c r="BC178" s="130">
        <f t="shared" si="206"/>
        <v>0</v>
      </c>
      <c r="BD178" s="130">
        <f t="shared" si="206"/>
        <v>0</v>
      </c>
      <c r="BE178" s="130">
        <f t="shared" si="206"/>
        <v>0</v>
      </c>
      <c r="BF178" s="130">
        <f t="shared" si="206"/>
        <v>0</v>
      </c>
      <c r="BG178" s="130">
        <f t="shared" si="206"/>
        <v>0</v>
      </c>
      <c r="BH178" s="130">
        <f t="shared" si="206"/>
        <v>0</v>
      </c>
      <c r="BI178" s="130">
        <f t="shared" si="206"/>
        <v>0</v>
      </c>
      <c r="BJ178" s="130">
        <f t="shared" si="206"/>
        <v>0</v>
      </c>
      <c r="BK178" s="130">
        <f t="shared" si="206"/>
        <v>0</v>
      </c>
      <c r="BL178" s="130">
        <f t="shared" si="206"/>
        <v>0</v>
      </c>
      <c r="BM178" s="130">
        <f t="shared" si="206"/>
        <v>0</v>
      </c>
      <c r="BN178" s="130">
        <f t="shared" si="206"/>
        <v>0</v>
      </c>
      <c r="BO178" s="130">
        <f t="shared" si="206"/>
        <v>0</v>
      </c>
      <c r="BP178" s="130">
        <f t="shared" ref="BP178:CH178" si="207">BP157+BP176</f>
        <v>0</v>
      </c>
      <c r="BQ178" s="130">
        <f t="shared" si="207"/>
        <v>0</v>
      </c>
      <c r="BR178" s="130">
        <f t="shared" si="207"/>
        <v>0</v>
      </c>
      <c r="BS178" s="130">
        <f t="shared" si="207"/>
        <v>0</v>
      </c>
      <c r="BT178" s="130">
        <f t="shared" si="207"/>
        <v>0</v>
      </c>
      <c r="BU178" s="130">
        <f t="shared" si="207"/>
        <v>0</v>
      </c>
      <c r="BV178" s="130">
        <f t="shared" si="207"/>
        <v>0</v>
      </c>
      <c r="BW178" s="130">
        <f t="shared" si="207"/>
        <v>0</v>
      </c>
      <c r="BX178" s="130">
        <f t="shared" si="207"/>
        <v>0</v>
      </c>
      <c r="BY178" s="130">
        <f t="shared" si="207"/>
        <v>0</v>
      </c>
      <c r="BZ178" s="130">
        <f t="shared" si="207"/>
        <v>0</v>
      </c>
      <c r="CA178" s="130">
        <f t="shared" si="207"/>
        <v>0</v>
      </c>
      <c r="CB178" s="130">
        <f t="shared" si="207"/>
        <v>0</v>
      </c>
      <c r="CC178" s="130">
        <f t="shared" si="207"/>
        <v>0</v>
      </c>
      <c r="CD178" s="130">
        <f t="shared" si="207"/>
        <v>0</v>
      </c>
      <c r="CE178" s="130">
        <f t="shared" si="207"/>
        <v>0</v>
      </c>
      <c r="CF178" s="130">
        <f t="shared" si="207"/>
        <v>0</v>
      </c>
      <c r="CG178" s="130">
        <f t="shared" si="207"/>
        <v>0</v>
      </c>
      <c r="CH178" s="130">
        <f t="shared" si="207"/>
        <v>0</v>
      </c>
    </row>
    <row r="179" spans="1:86" hidden="1" x14ac:dyDescent="0.3">
      <c r="A179" s="122"/>
      <c r="B179" s="122" t="s">
        <v>163</v>
      </c>
      <c r="C179" s="127">
        <f>C178-C73</f>
        <v>0</v>
      </c>
      <c r="D179" s="127">
        <f t="shared" ref="D179:BO179" si="208">D178-D73</f>
        <v>0</v>
      </c>
      <c r="E179" s="127">
        <f t="shared" si="208"/>
        <v>0</v>
      </c>
      <c r="F179" s="127">
        <f t="shared" si="208"/>
        <v>0</v>
      </c>
      <c r="G179" s="127">
        <f t="shared" si="208"/>
        <v>0</v>
      </c>
      <c r="H179" s="127">
        <f t="shared" si="208"/>
        <v>0</v>
      </c>
      <c r="I179" s="127">
        <f t="shared" si="208"/>
        <v>0</v>
      </c>
      <c r="J179" s="127">
        <f t="shared" si="208"/>
        <v>0</v>
      </c>
      <c r="K179" s="127">
        <f t="shared" si="208"/>
        <v>0</v>
      </c>
      <c r="L179" s="127">
        <f t="shared" si="208"/>
        <v>0</v>
      </c>
      <c r="M179" s="127">
        <f t="shared" si="208"/>
        <v>0</v>
      </c>
      <c r="N179" s="127">
        <f t="shared" si="208"/>
        <v>0</v>
      </c>
      <c r="O179" s="266">
        <f t="shared" si="208"/>
        <v>0</v>
      </c>
      <c r="P179" s="266">
        <f t="shared" si="208"/>
        <v>0</v>
      </c>
      <c r="Q179" s="266">
        <f t="shared" si="208"/>
        <v>0</v>
      </c>
      <c r="R179" s="266">
        <f t="shared" si="208"/>
        <v>0</v>
      </c>
      <c r="S179" s="266">
        <f t="shared" si="208"/>
        <v>0</v>
      </c>
      <c r="T179" s="266">
        <f t="shared" si="208"/>
        <v>0</v>
      </c>
      <c r="U179" s="266">
        <f t="shared" si="208"/>
        <v>0</v>
      </c>
      <c r="V179" s="266">
        <f t="shared" si="208"/>
        <v>0</v>
      </c>
      <c r="W179" s="266">
        <f t="shared" si="208"/>
        <v>0</v>
      </c>
      <c r="X179" s="266">
        <f t="shared" si="208"/>
        <v>0</v>
      </c>
      <c r="Y179" s="266">
        <f t="shared" si="208"/>
        <v>0</v>
      </c>
      <c r="Z179" s="266">
        <f t="shared" si="208"/>
        <v>0</v>
      </c>
      <c r="AA179" s="266">
        <f t="shared" si="208"/>
        <v>0</v>
      </c>
      <c r="AB179" s="266">
        <f t="shared" si="208"/>
        <v>0</v>
      </c>
      <c r="AC179" s="266">
        <f t="shared" si="208"/>
        <v>0</v>
      </c>
      <c r="AD179" s="266">
        <f t="shared" si="208"/>
        <v>0</v>
      </c>
      <c r="AE179" s="266">
        <f t="shared" si="208"/>
        <v>0</v>
      </c>
      <c r="AF179" s="266">
        <f t="shared" si="208"/>
        <v>0</v>
      </c>
      <c r="AG179" s="266">
        <f t="shared" si="208"/>
        <v>0</v>
      </c>
      <c r="AH179" s="266">
        <f t="shared" si="208"/>
        <v>0</v>
      </c>
      <c r="AI179" s="266">
        <f t="shared" si="208"/>
        <v>0</v>
      </c>
      <c r="AJ179" s="266">
        <f t="shared" si="208"/>
        <v>0</v>
      </c>
      <c r="AK179" s="266">
        <f t="shared" si="208"/>
        <v>0</v>
      </c>
      <c r="AL179" s="266">
        <f t="shared" si="208"/>
        <v>0</v>
      </c>
      <c r="AM179" s="266">
        <f t="shared" si="208"/>
        <v>0</v>
      </c>
      <c r="AN179" s="266">
        <f t="shared" si="208"/>
        <v>0</v>
      </c>
      <c r="AO179" s="266">
        <f t="shared" si="208"/>
        <v>0</v>
      </c>
      <c r="AP179" s="266">
        <f t="shared" si="208"/>
        <v>0</v>
      </c>
      <c r="AQ179" s="266">
        <f t="shared" si="208"/>
        <v>0</v>
      </c>
      <c r="AR179" s="266">
        <f t="shared" si="208"/>
        <v>0</v>
      </c>
      <c r="AS179" s="266">
        <f t="shared" si="208"/>
        <v>0</v>
      </c>
      <c r="AT179" s="266">
        <f t="shared" si="208"/>
        <v>0</v>
      </c>
      <c r="AU179" s="266">
        <f t="shared" si="208"/>
        <v>0</v>
      </c>
      <c r="AV179" s="266">
        <f t="shared" si="208"/>
        <v>0</v>
      </c>
      <c r="AW179" s="266">
        <f t="shared" si="208"/>
        <v>0</v>
      </c>
      <c r="AX179" s="266">
        <f t="shared" si="208"/>
        <v>0</v>
      </c>
      <c r="AY179" s="266">
        <f t="shared" si="208"/>
        <v>0</v>
      </c>
      <c r="AZ179" s="266">
        <f t="shared" si="208"/>
        <v>0</v>
      </c>
      <c r="BA179" s="266">
        <f t="shared" si="208"/>
        <v>0</v>
      </c>
      <c r="BB179" s="266">
        <f t="shared" si="208"/>
        <v>0</v>
      </c>
      <c r="BC179" s="266">
        <f t="shared" si="208"/>
        <v>0</v>
      </c>
      <c r="BD179" s="266">
        <f t="shared" si="208"/>
        <v>0</v>
      </c>
      <c r="BE179" s="266">
        <f t="shared" si="208"/>
        <v>0</v>
      </c>
      <c r="BF179" s="266">
        <f t="shared" si="208"/>
        <v>0</v>
      </c>
      <c r="BG179" s="266">
        <f t="shared" si="208"/>
        <v>0</v>
      </c>
      <c r="BH179" s="266">
        <f t="shared" si="208"/>
        <v>0</v>
      </c>
      <c r="BI179" s="266">
        <f t="shared" si="208"/>
        <v>0</v>
      </c>
      <c r="BJ179" s="266">
        <f t="shared" si="208"/>
        <v>0</v>
      </c>
      <c r="BK179" s="266">
        <f t="shared" si="208"/>
        <v>0</v>
      </c>
      <c r="BL179" s="266">
        <f t="shared" si="208"/>
        <v>0</v>
      </c>
      <c r="BM179" s="266">
        <f t="shared" si="208"/>
        <v>0</v>
      </c>
      <c r="BN179" s="266">
        <f t="shared" si="208"/>
        <v>0</v>
      </c>
      <c r="BO179" s="266">
        <f t="shared" si="208"/>
        <v>0</v>
      </c>
      <c r="BP179" s="266">
        <f t="shared" ref="BP179:CH179" si="209">BP178-BP73</f>
        <v>0</v>
      </c>
      <c r="BQ179" s="266">
        <f t="shared" si="209"/>
        <v>0</v>
      </c>
      <c r="BR179" s="266">
        <f t="shared" si="209"/>
        <v>0</v>
      </c>
      <c r="BS179" s="266">
        <f t="shared" si="209"/>
        <v>0</v>
      </c>
      <c r="BT179" s="266">
        <f t="shared" si="209"/>
        <v>0</v>
      </c>
      <c r="BU179" s="266">
        <f t="shared" si="209"/>
        <v>0</v>
      </c>
      <c r="BV179" s="266">
        <f t="shared" si="209"/>
        <v>0</v>
      </c>
      <c r="BW179" s="266">
        <f t="shared" si="209"/>
        <v>0</v>
      </c>
      <c r="BX179" s="266">
        <f t="shared" si="209"/>
        <v>0</v>
      </c>
      <c r="BY179" s="266">
        <f t="shared" si="209"/>
        <v>0</v>
      </c>
      <c r="BZ179" s="266">
        <f t="shared" si="209"/>
        <v>0</v>
      </c>
      <c r="CA179" s="266">
        <f t="shared" si="209"/>
        <v>0</v>
      </c>
      <c r="CB179" s="266">
        <f t="shared" si="209"/>
        <v>0</v>
      </c>
      <c r="CC179" s="266">
        <f t="shared" si="209"/>
        <v>0</v>
      </c>
      <c r="CD179" s="266">
        <f t="shared" si="209"/>
        <v>0</v>
      </c>
      <c r="CE179" s="266">
        <f t="shared" si="209"/>
        <v>0</v>
      </c>
      <c r="CF179" s="266">
        <f t="shared" si="209"/>
        <v>0</v>
      </c>
      <c r="CG179" s="266">
        <f t="shared" si="209"/>
        <v>0</v>
      </c>
      <c r="CH179" s="266">
        <f t="shared" si="209"/>
        <v>0</v>
      </c>
    </row>
    <row r="180" spans="1:86" ht="15" hidden="1" thickBot="1" x14ac:dyDescent="0.35">
      <c r="A180" s="122"/>
      <c r="B180" s="122"/>
      <c r="C180" s="127"/>
      <c r="D180" s="127"/>
      <c r="E180" s="127"/>
      <c r="F180" s="127"/>
      <c r="G180" s="127"/>
      <c r="H180" s="127"/>
      <c r="I180" s="127"/>
      <c r="J180" s="127"/>
      <c r="K180" s="127"/>
      <c r="L180" s="127"/>
      <c r="M180" s="127"/>
      <c r="N180" s="127"/>
    </row>
    <row r="181" spans="1:86" ht="15" hidden="1" thickBot="1" x14ac:dyDescent="0.35">
      <c r="A181" s="122"/>
      <c r="B181" s="336" t="s">
        <v>44</v>
      </c>
      <c r="C181" s="350">
        <v>43831</v>
      </c>
      <c r="D181" s="350">
        <v>43862</v>
      </c>
      <c r="E181" s="350">
        <v>43891</v>
      </c>
      <c r="F181" s="350">
        <v>43922</v>
      </c>
      <c r="G181" s="350">
        <v>43952</v>
      </c>
      <c r="H181" s="350">
        <v>43983</v>
      </c>
      <c r="I181" s="350">
        <v>44013</v>
      </c>
      <c r="J181" s="350">
        <v>44044</v>
      </c>
      <c r="K181" s="350">
        <v>44075</v>
      </c>
      <c r="L181" s="350">
        <v>44105</v>
      </c>
      <c r="M181" s="350">
        <v>44136</v>
      </c>
      <c r="N181" s="350">
        <v>44166</v>
      </c>
      <c r="O181" s="350">
        <v>44197</v>
      </c>
      <c r="P181" s="350">
        <v>44228</v>
      </c>
      <c r="Q181" s="350">
        <v>44256</v>
      </c>
      <c r="R181" s="350">
        <v>44287</v>
      </c>
      <c r="S181" s="350">
        <v>44317</v>
      </c>
      <c r="T181" s="350">
        <v>44348</v>
      </c>
      <c r="U181" s="350">
        <v>44378</v>
      </c>
      <c r="V181" s="350">
        <v>44409</v>
      </c>
      <c r="W181" s="350">
        <v>44440</v>
      </c>
      <c r="X181" s="350">
        <v>44470</v>
      </c>
      <c r="Y181" s="350">
        <v>44501</v>
      </c>
      <c r="Z181" s="350">
        <v>44531</v>
      </c>
      <c r="AA181" s="350">
        <v>44562</v>
      </c>
      <c r="AB181" s="350">
        <v>44593</v>
      </c>
      <c r="AC181" s="350">
        <v>44621</v>
      </c>
      <c r="AD181" s="350">
        <v>44652</v>
      </c>
      <c r="AE181" s="350">
        <v>44682</v>
      </c>
      <c r="AF181" s="350">
        <v>44713</v>
      </c>
      <c r="AG181" s="350">
        <v>44743</v>
      </c>
      <c r="AH181" s="350">
        <v>44774</v>
      </c>
      <c r="AI181" s="350">
        <v>44805</v>
      </c>
      <c r="AJ181" s="350">
        <v>44835</v>
      </c>
      <c r="AK181" s="350">
        <v>44866</v>
      </c>
      <c r="AL181" s="350">
        <v>44896</v>
      </c>
      <c r="AM181" s="350">
        <v>44927</v>
      </c>
      <c r="AN181" s="350">
        <v>44958</v>
      </c>
      <c r="AO181" s="350">
        <v>44986</v>
      </c>
      <c r="AP181" s="350">
        <v>45017</v>
      </c>
      <c r="AQ181" s="350">
        <v>45047</v>
      </c>
      <c r="AR181" s="350">
        <v>45078</v>
      </c>
      <c r="AS181" s="350">
        <v>45108</v>
      </c>
      <c r="AT181" s="350">
        <v>45139</v>
      </c>
      <c r="AU181" s="350">
        <v>45170</v>
      </c>
      <c r="AV181" s="350">
        <v>45200</v>
      </c>
      <c r="AW181" s="350">
        <v>45231</v>
      </c>
      <c r="AX181" s="350">
        <v>45261</v>
      </c>
      <c r="AY181" s="350">
        <v>45292</v>
      </c>
      <c r="AZ181" s="350">
        <v>45323</v>
      </c>
      <c r="BA181" s="350">
        <v>45352</v>
      </c>
      <c r="BB181" s="350">
        <v>45383</v>
      </c>
      <c r="BC181" s="350">
        <v>45413</v>
      </c>
      <c r="BD181" s="350">
        <v>45444</v>
      </c>
      <c r="BE181" s="350">
        <v>45474</v>
      </c>
      <c r="BF181" s="350">
        <v>45505</v>
      </c>
      <c r="BG181" s="350">
        <v>45536</v>
      </c>
      <c r="BH181" s="350">
        <v>45566</v>
      </c>
      <c r="BI181" s="350">
        <v>45597</v>
      </c>
      <c r="BJ181" s="350">
        <v>45627</v>
      </c>
      <c r="BK181" s="350">
        <v>45658</v>
      </c>
      <c r="BL181" s="350">
        <v>45689</v>
      </c>
      <c r="BM181" s="350">
        <v>45717</v>
      </c>
      <c r="BN181" s="350">
        <v>45748</v>
      </c>
      <c r="BO181" s="350">
        <v>45778</v>
      </c>
      <c r="BP181" s="350">
        <v>45809</v>
      </c>
      <c r="BQ181" s="350">
        <v>45839</v>
      </c>
      <c r="BR181" s="350">
        <v>45870</v>
      </c>
      <c r="BS181" s="350">
        <v>45901</v>
      </c>
      <c r="BT181" s="350">
        <v>45931</v>
      </c>
      <c r="BU181" s="350">
        <v>45962</v>
      </c>
      <c r="BV181" s="350">
        <v>45992</v>
      </c>
      <c r="BW181" s="350">
        <v>46023</v>
      </c>
      <c r="BX181" s="350">
        <v>46054</v>
      </c>
      <c r="BY181" s="350">
        <v>46082</v>
      </c>
      <c r="BZ181" s="350">
        <v>46113</v>
      </c>
      <c r="CA181" s="350">
        <v>46143</v>
      </c>
      <c r="CB181" s="350">
        <v>46174</v>
      </c>
      <c r="CC181" s="350">
        <v>46204</v>
      </c>
      <c r="CD181" s="350">
        <v>46235</v>
      </c>
      <c r="CE181" s="350">
        <v>46266</v>
      </c>
      <c r="CF181" s="350">
        <v>46296</v>
      </c>
      <c r="CG181" s="350">
        <v>46327</v>
      </c>
      <c r="CH181" s="351">
        <v>46357</v>
      </c>
    </row>
    <row r="182" spans="1:86" hidden="1" x14ac:dyDescent="0.3">
      <c r="A182" s="122"/>
      <c r="B182" s="323" t="s">
        <v>164</v>
      </c>
      <c r="C182" s="139">
        <f>C157*'YTD PROGRAM SUMMARY'!C47</f>
        <v>0</v>
      </c>
      <c r="D182" s="139">
        <f>D157*'YTD PROGRAM SUMMARY'!D47</f>
        <v>0</v>
      </c>
      <c r="E182" s="139">
        <f>E157*'YTD PROGRAM SUMMARY'!E47</f>
        <v>0</v>
      </c>
      <c r="F182" s="139">
        <f>F157*'YTD PROGRAM SUMMARY'!F47</f>
        <v>0</v>
      </c>
      <c r="G182" s="139">
        <f>G157*'YTD PROGRAM SUMMARY'!G47</f>
        <v>0</v>
      </c>
      <c r="H182" s="139">
        <f>H157*'YTD PROGRAM SUMMARY'!H47</f>
        <v>0</v>
      </c>
      <c r="I182" s="139">
        <f>I157*'YTD PROGRAM SUMMARY'!I47</f>
        <v>0</v>
      </c>
      <c r="J182" s="139">
        <f>J157*'YTD PROGRAM SUMMARY'!J47</f>
        <v>0</v>
      </c>
      <c r="K182" s="139">
        <f>K157*'YTD PROGRAM SUMMARY'!K47</f>
        <v>0</v>
      </c>
      <c r="L182" s="139">
        <f>L157*'YTD PROGRAM SUMMARY'!L47</f>
        <v>0</v>
      </c>
      <c r="M182" s="139">
        <f>M157*'YTD PROGRAM SUMMARY'!M47</f>
        <v>0</v>
      </c>
      <c r="N182" s="139">
        <f>N157*'YTD PROGRAM SUMMARY'!N47</f>
        <v>0</v>
      </c>
      <c r="O182" s="275">
        <f>O157*'YTD PROGRAM SUMMARY'!O47</f>
        <v>0</v>
      </c>
      <c r="P182" s="275">
        <f>P157*'YTD PROGRAM SUMMARY'!P47</f>
        <v>0</v>
      </c>
      <c r="Q182" s="275">
        <f>Q157*'YTD PROGRAM SUMMARY'!Q47</f>
        <v>0</v>
      </c>
      <c r="R182" s="275">
        <f>R157*'YTD PROGRAM SUMMARY'!R47</f>
        <v>0</v>
      </c>
      <c r="S182" s="275">
        <f>S157*'YTD PROGRAM SUMMARY'!S47</f>
        <v>0</v>
      </c>
      <c r="T182" s="275">
        <f>T157*'YTD PROGRAM SUMMARY'!T47</f>
        <v>0</v>
      </c>
      <c r="U182" s="275">
        <f>U157*'YTD PROGRAM SUMMARY'!U47</f>
        <v>0</v>
      </c>
      <c r="V182" s="275">
        <f>V157*'YTD PROGRAM SUMMARY'!V47</f>
        <v>0</v>
      </c>
      <c r="W182" s="275">
        <f>W157*'YTD PROGRAM SUMMARY'!W47</f>
        <v>0</v>
      </c>
      <c r="X182" s="275">
        <f>X157*'YTD PROGRAM SUMMARY'!X47</f>
        <v>0</v>
      </c>
      <c r="Y182" s="275">
        <f>Y157*'YTD PROGRAM SUMMARY'!Y47</f>
        <v>0</v>
      </c>
      <c r="Z182" s="275">
        <f>Z157*'YTD PROGRAM SUMMARY'!Z47</f>
        <v>0</v>
      </c>
      <c r="AA182" s="275">
        <f>AA157*'YTD PROGRAM SUMMARY'!AA47</f>
        <v>0</v>
      </c>
      <c r="AB182" s="275">
        <f>AB157*'YTD PROGRAM SUMMARY'!AB47</f>
        <v>0</v>
      </c>
      <c r="AC182" s="275">
        <f>AC157*'YTD PROGRAM SUMMARY'!AC47</f>
        <v>0</v>
      </c>
      <c r="AD182" s="275">
        <f>AD157*'YTD PROGRAM SUMMARY'!AD47</f>
        <v>0</v>
      </c>
      <c r="AE182" s="275">
        <f>AE157*'YTD PROGRAM SUMMARY'!AE47</f>
        <v>0</v>
      </c>
      <c r="AF182" s="275">
        <f>AF157*'YTD PROGRAM SUMMARY'!AF47</f>
        <v>0</v>
      </c>
      <c r="AG182" s="275">
        <f>AG157*'YTD PROGRAM SUMMARY'!AG47</f>
        <v>0</v>
      </c>
      <c r="AH182" s="275">
        <f>AH157*'YTD PROGRAM SUMMARY'!AH47</f>
        <v>0</v>
      </c>
      <c r="AI182" s="275">
        <f>AI157*'YTD PROGRAM SUMMARY'!AI47</f>
        <v>0</v>
      </c>
      <c r="AJ182" s="275">
        <f>AJ157*'YTD PROGRAM SUMMARY'!AJ47</f>
        <v>0</v>
      </c>
      <c r="AK182" s="275">
        <f>AK157*'YTD PROGRAM SUMMARY'!AK47</f>
        <v>0</v>
      </c>
      <c r="AL182" s="275">
        <f>AL157*'YTD PROGRAM SUMMARY'!AL47</f>
        <v>0</v>
      </c>
      <c r="AM182" s="275">
        <f>AM157*'YTD PROGRAM SUMMARY'!AM47</f>
        <v>0</v>
      </c>
      <c r="AN182" s="275">
        <f>AN157*'YTD PROGRAM SUMMARY'!AN47</f>
        <v>0</v>
      </c>
      <c r="AO182" s="275">
        <f>AO157*'YTD PROGRAM SUMMARY'!AO47</f>
        <v>0</v>
      </c>
      <c r="AP182" s="275">
        <f>AP157*'YTD PROGRAM SUMMARY'!AP47</f>
        <v>0</v>
      </c>
      <c r="AQ182" s="275">
        <f>AQ157*'YTD PROGRAM SUMMARY'!AQ47</f>
        <v>0</v>
      </c>
      <c r="AR182" s="275">
        <f>AR157*'YTD PROGRAM SUMMARY'!AR47</f>
        <v>0</v>
      </c>
      <c r="AS182" s="275">
        <f>AS157*'YTD PROGRAM SUMMARY'!AS47</f>
        <v>0</v>
      </c>
      <c r="AT182" s="275">
        <f>AT157*'YTD PROGRAM SUMMARY'!AT47</f>
        <v>0</v>
      </c>
      <c r="AU182" s="275">
        <f>AU157*'YTD PROGRAM SUMMARY'!AU47</f>
        <v>0</v>
      </c>
      <c r="AV182" s="275">
        <f>AV157*'YTD PROGRAM SUMMARY'!AV47</f>
        <v>0</v>
      </c>
      <c r="AW182" s="275">
        <f>AW157*'YTD PROGRAM SUMMARY'!AW47</f>
        <v>0</v>
      </c>
      <c r="AX182" s="275">
        <f>AX157*'YTD PROGRAM SUMMARY'!AX47</f>
        <v>0</v>
      </c>
      <c r="AY182" s="275">
        <f>AY157*'YTD PROGRAM SUMMARY'!AY47</f>
        <v>0</v>
      </c>
      <c r="AZ182" s="275">
        <f>AZ157*'YTD PROGRAM SUMMARY'!AZ47</f>
        <v>0</v>
      </c>
      <c r="BA182" s="275">
        <f>BA157*'YTD PROGRAM SUMMARY'!BA47</f>
        <v>0</v>
      </c>
      <c r="BB182" s="275">
        <f>BB157*'YTD PROGRAM SUMMARY'!BB47</f>
        <v>0</v>
      </c>
      <c r="BC182" s="275">
        <f>BC157*'YTD PROGRAM SUMMARY'!BC47</f>
        <v>0</v>
      </c>
      <c r="BD182" s="275">
        <f>BD157*'YTD PROGRAM SUMMARY'!BD47</f>
        <v>0</v>
      </c>
      <c r="BE182" s="275">
        <f>BE157*'YTD PROGRAM SUMMARY'!BE47</f>
        <v>0</v>
      </c>
      <c r="BF182" s="275">
        <f>BF157*'YTD PROGRAM SUMMARY'!BF47</f>
        <v>0</v>
      </c>
      <c r="BG182" s="275">
        <f>BG157*'YTD PROGRAM SUMMARY'!BG47</f>
        <v>0</v>
      </c>
      <c r="BH182" s="275">
        <f>BH157*'YTD PROGRAM SUMMARY'!BH47</f>
        <v>0</v>
      </c>
      <c r="BI182" s="275">
        <f>BI157*'YTD PROGRAM SUMMARY'!BI47</f>
        <v>0</v>
      </c>
      <c r="BJ182" s="275">
        <f>BJ157*'YTD PROGRAM SUMMARY'!BJ47</f>
        <v>0</v>
      </c>
      <c r="BK182" s="275">
        <f>BK157*'YTD PROGRAM SUMMARY'!BK47</f>
        <v>0</v>
      </c>
      <c r="BL182" s="275">
        <f>BL157*'YTD PROGRAM SUMMARY'!BL47</f>
        <v>0</v>
      </c>
      <c r="BM182" s="275">
        <f>BM157*'YTD PROGRAM SUMMARY'!BM47</f>
        <v>0</v>
      </c>
      <c r="BN182" s="275">
        <f>BN157*'YTD PROGRAM SUMMARY'!BN47</f>
        <v>0</v>
      </c>
      <c r="BO182" s="275">
        <f>BO157*'YTD PROGRAM SUMMARY'!BO47</f>
        <v>0</v>
      </c>
      <c r="BP182" s="275">
        <f>BP157*'YTD PROGRAM SUMMARY'!BP47</f>
        <v>0</v>
      </c>
      <c r="BQ182" s="275">
        <f>BQ157*'YTD PROGRAM SUMMARY'!BQ47</f>
        <v>0</v>
      </c>
      <c r="BR182" s="275">
        <f>BR157*'YTD PROGRAM SUMMARY'!BR47</f>
        <v>0</v>
      </c>
      <c r="BS182" s="275">
        <f>BS157*'YTD PROGRAM SUMMARY'!BS47</f>
        <v>0</v>
      </c>
      <c r="BT182" s="275">
        <f>BT157*'YTD PROGRAM SUMMARY'!BT47</f>
        <v>0</v>
      </c>
      <c r="BU182" s="275">
        <f>BU157*'YTD PROGRAM SUMMARY'!BU47</f>
        <v>0</v>
      </c>
      <c r="BV182" s="275">
        <f>BV157*'YTD PROGRAM SUMMARY'!BV47</f>
        <v>0</v>
      </c>
      <c r="BW182" s="275">
        <f>BW157*'YTD PROGRAM SUMMARY'!BW47</f>
        <v>0</v>
      </c>
      <c r="BX182" s="275">
        <f>BX157*'YTD PROGRAM SUMMARY'!BX47</f>
        <v>0</v>
      </c>
      <c r="BY182" s="275">
        <f>BY157*'YTD PROGRAM SUMMARY'!BY47</f>
        <v>0</v>
      </c>
      <c r="BZ182" s="275">
        <f>BZ157*'YTD PROGRAM SUMMARY'!BZ47</f>
        <v>0</v>
      </c>
      <c r="CA182" s="275">
        <f>CA157*'YTD PROGRAM SUMMARY'!CA47</f>
        <v>0</v>
      </c>
      <c r="CB182" s="275">
        <f>CB157*'YTD PROGRAM SUMMARY'!CB47</f>
        <v>0</v>
      </c>
      <c r="CC182" s="275">
        <f>CC157*'YTD PROGRAM SUMMARY'!CC47</f>
        <v>0</v>
      </c>
      <c r="CD182" s="275">
        <f>CD157*'YTD PROGRAM SUMMARY'!CD47</f>
        <v>0</v>
      </c>
      <c r="CE182" s="275">
        <f>CE157*'YTD PROGRAM SUMMARY'!CE47</f>
        <v>0</v>
      </c>
      <c r="CF182" s="275">
        <f>CF157*'YTD PROGRAM SUMMARY'!CF47</f>
        <v>0</v>
      </c>
      <c r="CG182" s="275">
        <f>CG157*'YTD PROGRAM SUMMARY'!CG47</f>
        <v>0</v>
      </c>
      <c r="CH182" s="276">
        <f>CH157*'YTD PROGRAM SUMMARY'!CH47</f>
        <v>0</v>
      </c>
    </row>
    <row r="183" spans="1:86" ht="15" hidden="1" thickBot="1" x14ac:dyDescent="0.35">
      <c r="A183" s="122"/>
      <c r="B183" s="310" t="s">
        <v>165</v>
      </c>
      <c r="C183" s="132">
        <f>C176*'YTD PROGRAM SUMMARY'!C47</f>
        <v>0</v>
      </c>
      <c r="D183" s="132">
        <f>D176*'YTD PROGRAM SUMMARY'!D47</f>
        <v>0</v>
      </c>
      <c r="E183" s="132">
        <f>E176*'YTD PROGRAM SUMMARY'!E47</f>
        <v>0</v>
      </c>
      <c r="F183" s="132">
        <f>F176*'YTD PROGRAM SUMMARY'!F47</f>
        <v>0</v>
      </c>
      <c r="G183" s="132">
        <f>G176*'YTD PROGRAM SUMMARY'!G47</f>
        <v>0</v>
      </c>
      <c r="H183" s="132">
        <f>H176*'YTD PROGRAM SUMMARY'!H47</f>
        <v>0</v>
      </c>
      <c r="I183" s="132">
        <f>I176*'YTD PROGRAM SUMMARY'!I47</f>
        <v>0</v>
      </c>
      <c r="J183" s="132">
        <f>J176*'YTD PROGRAM SUMMARY'!J47</f>
        <v>0</v>
      </c>
      <c r="K183" s="132">
        <f>K176*'YTD PROGRAM SUMMARY'!K47</f>
        <v>0</v>
      </c>
      <c r="L183" s="132">
        <f>L176*'YTD PROGRAM SUMMARY'!L47</f>
        <v>0</v>
      </c>
      <c r="M183" s="132">
        <f>M176*'YTD PROGRAM SUMMARY'!M47</f>
        <v>0</v>
      </c>
      <c r="N183" s="132">
        <f>N176*'YTD PROGRAM SUMMARY'!N47</f>
        <v>0</v>
      </c>
      <c r="O183" s="267">
        <f>O176*'YTD PROGRAM SUMMARY'!O47</f>
        <v>0</v>
      </c>
      <c r="P183" s="267">
        <f>P176*'YTD PROGRAM SUMMARY'!P47</f>
        <v>0</v>
      </c>
      <c r="Q183" s="267">
        <f>Q176*'YTD PROGRAM SUMMARY'!Q47</f>
        <v>0</v>
      </c>
      <c r="R183" s="267">
        <f>R176*'YTD PROGRAM SUMMARY'!R47</f>
        <v>0</v>
      </c>
      <c r="S183" s="267">
        <f>S176*'YTD PROGRAM SUMMARY'!S47</f>
        <v>0</v>
      </c>
      <c r="T183" s="267">
        <f>T176*'YTD PROGRAM SUMMARY'!T47</f>
        <v>0</v>
      </c>
      <c r="U183" s="267">
        <f>U176*'YTD PROGRAM SUMMARY'!U47</f>
        <v>0</v>
      </c>
      <c r="V183" s="267">
        <f>V176*'YTD PROGRAM SUMMARY'!V47</f>
        <v>0</v>
      </c>
      <c r="W183" s="267">
        <f>W176*'YTD PROGRAM SUMMARY'!W47</f>
        <v>0</v>
      </c>
      <c r="X183" s="267">
        <f>X176*'YTD PROGRAM SUMMARY'!X47</f>
        <v>0</v>
      </c>
      <c r="Y183" s="267">
        <f>Y176*'YTD PROGRAM SUMMARY'!Y47</f>
        <v>0</v>
      </c>
      <c r="Z183" s="267">
        <f>Z176*'YTD PROGRAM SUMMARY'!Z47</f>
        <v>0</v>
      </c>
      <c r="AA183" s="267">
        <f>AA176*'YTD PROGRAM SUMMARY'!AA47</f>
        <v>0</v>
      </c>
      <c r="AB183" s="267">
        <f>AB176*'YTD PROGRAM SUMMARY'!AB47</f>
        <v>0</v>
      </c>
      <c r="AC183" s="267">
        <f>AC176*'YTD PROGRAM SUMMARY'!AC47</f>
        <v>0</v>
      </c>
      <c r="AD183" s="267">
        <f>AD176*'YTD PROGRAM SUMMARY'!AD47</f>
        <v>0</v>
      </c>
      <c r="AE183" s="267">
        <f>AE176*'YTD PROGRAM SUMMARY'!AE47</f>
        <v>0</v>
      </c>
      <c r="AF183" s="267">
        <f>AF176*'YTD PROGRAM SUMMARY'!AF47</f>
        <v>0</v>
      </c>
      <c r="AG183" s="267">
        <f>AG176*'YTD PROGRAM SUMMARY'!AG47</f>
        <v>0</v>
      </c>
      <c r="AH183" s="267">
        <f>AH176*'YTD PROGRAM SUMMARY'!AH47</f>
        <v>0</v>
      </c>
      <c r="AI183" s="267">
        <f>AI176*'YTD PROGRAM SUMMARY'!AI47</f>
        <v>0</v>
      </c>
      <c r="AJ183" s="267">
        <f>AJ176*'YTD PROGRAM SUMMARY'!AJ47</f>
        <v>0</v>
      </c>
      <c r="AK183" s="267">
        <f>AK176*'YTD PROGRAM SUMMARY'!AK47</f>
        <v>0</v>
      </c>
      <c r="AL183" s="267">
        <f>AL176*'YTD PROGRAM SUMMARY'!AL47</f>
        <v>0</v>
      </c>
      <c r="AM183" s="267">
        <f>AM176*'YTD PROGRAM SUMMARY'!AM47</f>
        <v>0</v>
      </c>
      <c r="AN183" s="267">
        <f>AN176*'YTD PROGRAM SUMMARY'!AN47</f>
        <v>0</v>
      </c>
      <c r="AO183" s="267">
        <f>AO176*'YTD PROGRAM SUMMARY'!AO47</f>
        <v>0</v>
      </c>
      <c r="AP183" s="267">
        <f>AP176*'YTD PROGRAM SUMMARY'!AP47</f>
        <v>0</v>
      </c>
      <c r="AQ183" s="267">
        <f>AQ176*'YTD PROGRAM SUMMARY'!AQ47</f>
        <v>0</v>
      </c>
      <c r="AR183" s="267">
        <f>AR176*'YTD PROGRAM SUMMARY'!AR47</f>
        <v>0</v>
      </c>
      <c r="AS183" s="267">
        <f>AS176*'YTD PROGRAM SUMMARY'!AS47</f>
        <v>0</v>
      </c>
      <c r="AT183" s="267">
        <f>AT176*'YTD PROGRAM SUMMARY'!AT47</f>
        <v>0</v>
      </c>
      <c r="AU183" s="267">
        <f>AU176*'YTD PROGRAM SUMMARY'!AU47</f>
        <v>0</v>
      </c>
      <c r="AV183" s="267">
        <f>AV176*'YTD PROGRAM SUMMARY'!AV47</f>
        <v>0</v>
      </c>
      <c r="AW183" s="267">
        <f>AW176*'YTD PROGRAM SUMMARY'!AW47</f>
        <v>0</v>
      </c>
      <c r="AX183" s="267">
        <f>AX176*'YTD PROGRAM SUMMARY'!AX47</f>
        <v>0</v>
      </c>
      <c r="AY183" s="267">
        <f>AY176*'YTD PROGRAM SUMMARY'!AY47</f>
        <v>0</v>
      </c>
      <c r="AZ183" s="267">
        <f>AZ176*'YTD PROGRAM SUMMARY'!AZ47</f>
        <v>0</v>
      </c>
      <c r="BA183" s="267">
        <f>BA176*'YTD PROGRAM SUMMARY'!BA47</f>
        <v>0</v>
      </c>
      <c r="BB183" s="267">
        <f>BB176*'YTD PROGRAM SUMMARY'!BB47</f>
        <v>0</v>
      </c>
      <c r="BC183" s="267">
        <f>BC176*'YTD PROGRAM SUMMARY'!BC47</f>
        <v>0</v>
      </c>
      <c r="BD183" s="267">
        <f>BD176*'YTD PROGRAM SUMMARY'!BD47</f>
        <v>0</v>
      </c>
      <c r="BE183" s="267">
        <f>BE176*'YTD PROGRAM SUMMARY'!BE47</f>
        <v>0</v>
      </c>
      <c r="BF183" s="267">
        <f>BF176*'YTD PROGRAM SUMMARY'!BF47</f>
        <v>0</v>
      </c>
      <c r="BG183" s="267">
        <f>BG176*'YTD PROGRAM SUMMARY'!BG47</f>
        <v>0</v>
      </c>
      <c r="BH183" s="267">
        <f>BH176*'YTD PROGRAM SUMMARY'!BH47</f>
        <v>0</v>
      </c>
      <c r="BI183" s="267">
        <f>BI176*'YTD PROGRAM SUMMARY'!BI47</f>
        <v>0</v>
      </c>
      <c r="BJ183" s="267">
        <f>BJ176*'YTD PROGRAM SUMMARY'!BJ47</f>
        <v>0</v>
      </c>
      <c r="BK183" s="267">
        <f>BK176*'YTD PROGRAM SUMMARY'!BK47</f>
        <v>0</v>
      </c>
      <c r="BL183" s="267">
        <f>BL176*'YTD PROGRAM SUMMARY'!BL47</f>
        <v>0</v>
      </c>
      <c r="BM183" s="267">
        <f>BM176*'YTD PROGRAM SUMMARY'!BM47</f>
        <v>0</v>
      </c>
      <c r="BN183" s="267">
        <f>BN176*'YTD PROGRAM SUMMARY'!BN47</f>
        <v>0</v>
      </c>
      <c r="BO183" s="267">
        <f>BO176*'YTD PROGRAM SUMMARY'!BO47</f>
        <v>0</v>
      </c>
      <c r="BP183" s="267">
        <f>BP176*'YTD PROGRAM SUMMARY'!BP47</f>
        <v>0</v>
      </c>
      <c r="BQ183" s="267">
        <f>BQ176*'YTD PROGRAM SUMMARY'!BQ47</f>
        <v>0</v>
      </c>
      <c r="BR183" s="267">
        <f>BR176*'YTD PROGRAM SUMMARY'!BR47</f>
        <v>0</v>
      </c>
      <c r="BS183" s="267">
        <f>BS176*'YTD PROGRAM SUMMARY'!BS47</f>
        <v>0</v>
      </c>
      <c r="BT183" s="267">
        <f>BT176*'YTD PROGRAM SUMMARY'!BT47</f>
        <v>0</v>
      </c>
      <c r="BU183" s="267">
        <f>BU176*'YTD PROGRAM SUMMARY'!BU47</f>
        <v>0</v>
      </c>
      <c r="BV183" s="267">
        <f>BV176*'YTD PROGRAM SUMMARY'!BV47</f>
        <v>0</v>
      </c>
      <c r="BW183" s="267">
        <f>BW176*'YTD PROGRAM SUMMARY'!BW47</f>
        <v>0</v>
      </c>
      <c r="BX183" s="267">
        <f>BX176*'YTD PROGRAM SUMMARY'!BX47</f>
        <v>0</v>
      </c>
      <c r="BY183" s="267">
        <f>BY176*'YTD PROGRAM SUMMARY'!BY47</f>
        <v>0</v>
      </c>
      <c r="BZ183" s="267">
        <f>BZ176*'YTD PROGRAM SUMMARY'!BZ47</f>
        <v>0</v>
      </c>
      <c r="CA183" s="267">
        <f>CA176*'YTD PROGRAM SUMMARY'!CA47</f>
        <v>0</v>
      </c>
      <c r="CB183" s="267">
        <f>CB176*'YTD PROGRAM SUMMARY'!CB47</f>
        <v>0</v>
      </c>
      <c r="CC183" s="267">
        <f>CC176*'YTD PROGRAM SUMMARY'!CC47</f>
        <v>0</v>
      </c>
      <c r="CD183" s="267">
        <f>CD176*'YTD PROGRAM SUMMARY'!CD47</f>
        <v>0</v>
      </c>
      <c r="CE183" s="267">
        <f>CE176*'YTD PROGRAM SUMMARY'!CE47</f>
        <v>0</v>
      </c>
      <c r="CF183" s="267">
        <f>CF176*'YTD PROGRAM SUMMARY'!CF47</f>
        <v>0</v>
      </c>
      <c r="CG183" s="267">
        <f>CG176*'YTD PROGRAM SUMMARY'!CG47</f>
        <v>0</v>
      </c>
      <c r="CH183" s="268">
        <f>CH176*'YTD PROGRAM SUMMARY'!CH47</f>
        <v>0</v>
      </c>
    </row>
    <row r="184" spans="1:86" hidden="1" x14ac:dyDescent="0.3">
      <c r="A184" s="122"/>
      <c r="B184" s="323" t="s">
        <v>166</v>
      </c>
      <c r="C184" s="133">
        <f>IFERROR(C182/C73,0)</f>
        <v>0</v>
      </c>
      <c r="D184" s="133">
        <f t="shared" ref="D184:BO184" si="210">IFERROR(D182/D73,0)</f>
        <v>0</v>
      </c>
      <c r="E184" s="133">
        <f t="shared" si="210"/>
        <v>0</v>
      </c>
      <c r="F184" s="133">
        <f t="shared" si="210"/>
        <v>0</v>
      </c>
      <c r="G184" s="133">
        <f t="shared" si="210"/>
        <v>0</v>
      </c>
      <c r="H184" s="133">
        <f t="shared" si="210"/>
        <v>0</v>
      </c>
      <c r="I184" s="133">
        <f t="shared" si="210"/>
        <v>0</v>
      </c>
      <c r="J184" s="133">
        <f t="shared" si="210"/>
        <v>0</v>
      </c>
      <c r="K184" s="133">
        <f t="shared" si="210"/>
        <v>0</v>
      </c>
      <c r="L184" s="133">
        <f t="shared" si="210"/>
        <v>0</v>
      </c>
      <c r="M184" s="133">
        <f t="shared" si="210"/>
        <v>0</v>
      </c>
      <c r="N184" s="133">
        <f t="shared" si="210"/>
        <v>0</v>
      </c>
      <c r="O184" s="269">
        <f t="shared" si="210"/>
        <v>0</v>
      </c>
      <c r="P184" s="269">
        <f t="shared" si="210"/>
        <v>0</v>
      </c>
      <c r="Q184" s="269">
        <f t="shared" si="210"/>
        <v>0</v>
      </c>
      <c r="R184" s="269">
        <f t="shared" si="210"/>
        <v>0</v>
      </c>
      <c r="S184" s="269">
        <f t="shared" si="210"/>
        <v>0</v>
      </c>
      <c r="T184" s="269">
        <f t="shared" si="210"/>
        <v>0</v>
      </c>
      <c r="U184" s="269">
        <f t="shared" si="210"/>
        <v>0</v>
      </c>
      <c r="V184" s="269">
        <f t="shared" si="210"/>
        <v>0</v>
      </c>
      <c r="W184" s="269">
        <f t="shared" si="210"/>
        <v>0</v>
      </c>
      <c r="X184" s="269">
        <f t="shared" si="210"/>
        <v>0</v>
      </c>
      <c r="Y184" s="269">
        <f t="shared" si="210"/>
        <v>0</v>
      </c>
      <c r="Z184" s="269">
        <f t="shared" si="210"/>
        <v>0</v>
      </c>
      <c r="AA184" s="269">
        <f t="shared" si="210"/>
        <v>0</v>
      </c>
      <c r="AB184" s="269">
        <f t="shared" si="210"/>
        <v>0</v>
      </c>
      <c r="AC184" s="269">
        <f t="shared" si="210"/>
        <v>0</v>
      </c>
      <c r="AD184" s="269">
        <f t="shared" si="210"/>
        <v>0</v>
      </c>
      <c r="AE184" s="269">
        <f t="shared" si="210"/>
        <v>0</v>
      </c>
      <c r="AF184" s="269">
        <f t="shared" si="210"/>
        <v>0</v>
      </c>
      <c r="AG184" s="269">
        <f t="shared" si="210"/>
        <v>0</v>
      </c>
      <c r="AH184" s="269">
        <f t="shared" si="210"/>
        <v>0</v>
      </c>
      <c r="AI184" s="269">
        <f t="shared" si="210"/>
        <v>0</v>
      </c>
      <c r="AJ184" s="269">
        <f t="shared" si="210"/>
        <v>0</v>
      </c>
      <c r="AK184" s="269">
        <f t="shared" si="210"/>
        <v>0</v>
      </c>
      <c r="AL184" s="269">
        <f t="shared" si="210"/>
        <v>0</v>
      </c>
      <c r="AM184" s="269">
        <f t="shared" si="210"/>
        <v>0</v>
      </c>
      <c r="AN184" s="269">
        <f t="shared" si="210"/>
        <v>0</v>
      </c>
      <c r="AO184" s="269">
        <f t="shared" si="210"/>
        <v>0</v>
      </c>
      <c r="AP184" s="269">
        <f t="shared" si="210"/>
        <v>0</v>
      </c>
      <c r="AQ184" s="269">
        <f t="shared" si="210"/>
        <v>0</v>
      </c>
      <c r="AR184" s="269">
        <f t="shared" si="210"/>
        <v>0</v>
      </c>
      <c r="AS184" s="269">
        <f t="shared" si="210"/>
        <v>0</v>
      </c>
      <c r="AT184" s="269">
        <f t="shared" si="210"/>
        <v>0</v>
      </c>
      <c r="AU184" s="269">
        <f t="shared" si="210"/>
        <v>0</v>
      </c>
      <c r="AV184" s="269">
        <f t="shared" si="210"/>
        <v>0</v>
      </c>
      <c r="AW184" s="269">
        <f t="shared" si="210"/>
        <v>0</v>
      </c>
      <c r="AX184" s="269">
        <f t="shared" si="210"/>
        <v>0</v>
      </c>
      <c r="AY184" s="269">
        <f t="shared" si="210"/>
        <v>0</v>
      </c>
      <c r="AZ184" s="269">
        <f t="shared" si="210"/>
        <v>0</v>
      </c>
      <c r="BA184" s="269">
        <f t="shared" si="210"/>
        <v>0</v>
      </c>
      <c r="BB184" s="269">
        <f t="shared" si="210"/>
        <v>0</v>
      </c>
      <c r="BC184" s="269">
        <f t="shared" si="210"/>
        <v>0</v>
      </c>
      <c r="BD184" s="269">
        <f t="shared" si="210"/>
        <v>0</v>
      </c>
      <c r="BE184" s="269">
        <f t="shared" si="210"/>
        <v>0</v>
      </c>
      <c r="BF184" s="269">
        <f t="shared" si="210"/>
        <v>0</v>
      </c>
      <c r="BG184" s="269">
        <f t="shared" si="210"/>
        <v>0</v>
      </c>
      <c r="BH184" s="269">
        <f t="shared" si="210"/>
        <v>0</v>
      </c>
      <c r="BI184" s="269">
        <f t="shared" si="210"/>
        <v>0</v>
      </c>
      <c r="BJ184" s="269">
        <f t="shared" si="210"/>
        <v>0</v>
      </c>
      <c r="BK184" s="269">
        <f t="shared" si="210"/>
        <v>0</v>
      </c>
      <c r="BL184" s="269">
        <f t="shared" si="210"/>
        <v>0</v>
      </c>
      <c r="BM184" s="269">
        <f t="shared" si="210"/>
        <v>0</v>
      </c>
      <c r="BN184" s="269">
        <f t="shared" si="210"/>
        <v>0</v>
      </c>
      <c r="BO184" s="269">
        <f t="shared" si="210"/>
        <v>0</v>
      </c>
      <c r="BP184" s="269">
        <f t="shared" ref="BP184:CH184" si="211">IFERROR(BP182/BP73,0)</f>
        <v>0</v>
      </c>
      <c r="BQ184" s="269">
        <f t="shared" si="211"/>
        <v>0</v>
      </c>
      <c r="BR184" s="269">
        <f t="shared" si="211"/>
        <v>0</v>
      </c>
      <c r="BS184" s="269">
        <f t="shared" si="211"/>
        <v>0</v>
      </c>
      <c r="BT184" s="269">
        <f t="shared" si="211"/>
        <v>0</v>
      </c>
      <c r="BU184" s="269">
        <f t="shared" si="211"/>
        <v>0</v>
      </c>
      <c r="BV184" s="269">
        <f t="shared" si="211"/>
        <v>0</v>
      </c>
      <c r="BW184" s="269">
        <f t="shared" si="211"/>
        <v>0</v>
      </c>
      <c r="BX184" s="269">
        <f t="shared" si="211"/>
        <v>0</v>
      </c>
      <c r="BY184" s="269">
        <f t="shared" si="211"/>
        <v>0</v>
      </c>
      <c r="BZ184" s="269">
        <f t="shared" si="211"/>
        <v>0</v>
      </c>
      <c r="CA184" s="269">
        <f t="shared" si="211"/>
        <v>0</v>
      </c>
      <c r="CB184" s="269">
        <f t="shared" si="211"/>
        <v>0</v>
      </c>
      <c r="CC184" s="269">
        <f t="shared" si="211"/>
        <v>0</v>
      </c>
      <c r="CD184" s="269">
        <f t="shared" si="211"/>
        <v>0</v>
      </c>
      <c r="CE184" s="269">
        <f t="shared" si="211"/>
        <v>0</v>
      </c>
      <c r="CF184" s="269">
        <f t="shared" si="211"/>
        <v>0</v>
      </c>
      <c r="CG184" s="269">
        <f t="shared" si="211"/>
        <v>0</v>
      </c>
      <c r="CH184" s="277">
        <f t="shared" si="211"/>
        <v>0</v>
      </c>
    </row>
    <row r="185" spans="1:86" ht="15" hidden="1" thickBot="1" x14ac:dyDescent="0.35">
      <c r="A185" s="122"/>
      <c r="B185" s="310" t="s">
        <v>167</v>
      </c>
      <c r="C185" s="134">
        <f>IFERROR(C183/C73,0)</f>
        <v>0</v>
      </c>
      <c r="D185" s="134">
        <f t="shared" ref="D185:BO185" si="212">IFERROR(D183/D73,0)</f>
        <v>0</v>
      </c>
      <c r="E185" s="134">
        <f t="shared" si="212"/>
        <v>0</v>
      </c>
      <c r="F185" s="134">
        <f t="shared" si="212"/>
        <v>0</v>
      </c>
      <c r="G185" s="134">
        <f t="shared" si="212"/>
        <v>0</v>
      </c>
      <c r="H185" s="134">
        <f t="shared" si="212"/>
        <v>0</v>
      </c>
      <c r="I185" s="134">
        <f t="shared" si="212"/>
        <v>0</v>
      </c>
      <c r="J185" s="134">
        <f t="shared" si="212"/>
        <v>0</v>
      </c>
      <c r="K185" s="134">
        <f t="shared" si="212"/>
        <v>0</v>
      </c>
      <c r="L185" s="134">
        <f t="shared" si="212"/>
        <v>0</v>
      </c>
      <c r="M185" s="134">
        <f t="shared" si="212"/>
        <v>0</v>
      </c>
      <c r="N185" s="134">
        <f t="shared" si="212"/>
        <v>0</v>
      </c>
      <c r="O185" s="270">
        <f t="shared" si="212"/>
        <v>0</v>
      </c>
      <c r="P185" s="270">
        <f t="shared" si="212"/>
        <v>0</v>
      </c>
      <c r="Q185" s="270">
        <f t="shared" si="212"/>
        <v>0</v>
      </c>
      <c r="R185" s="270">
        <f t="shared" si="212"/>
        <v>0</v>
      </c>
      <c r="S185" s="270">
        <f t="shared" si="212"/>
        <v>0</v>
      </c>
      <c r="T185" s="270">
        <f t="shared" si="212"/>
        <v>0</v>
      </c>
      <c r="U185" s="270">
        <f t="shared" si="212"/>
        <v>0</v>
      </c>
      <c r="V185" s="270">
        <f t="shared" si="212"/>
        <v>0</v>
      </c>
      <c r="W185" s="270">
        <f t="shared" si="212"/>
        <v>0</v>
      </c>
      <c r="X185" s="270">
        <f t="shared" si="212"/>
        <v>0</v>
      </c>
      <c r="Y185" s="270">
        <f t="shared" si="212"/>
        <v>0</v>
      </c>
      <c r="Z185" s="270">
        <f t="shared" si="212"/>
        <v>0</v>
      </c>
      <c r="AA185" s="270">
        <f t="shared" si="212"/>
        <v>0</v>
      </c>
      <c r="AB185" s="270">
        <f t="shared" si="212"/>
        <v>0</v>
      </c>
      <c r="AC185" s="270">
        <f t="shared" si="212"/>
        <v>0</v>
      </c>
      <c r="AD185" s="270">
        <f t="shared" si="212"/>
        <v>0</v>
      </c>
      <c r="AE185" s="270">
        <f t="shared" si="212"/>
        <v>0</v>
      </c>
      <c r="AF185" s="270">
        <f t="shared" si="212"/>
        <v>0</v>
      </c>
      <c r="AG185" s="270">
        <f t="shared" si="212"/>
        <v>0</v>
      </c>
      <c r="AH185" s="270">
        <f t="shared" si="212"/>
        <v>0</v>
      </c>
      <c r="AI185" s="270">
        <f t="shared" si="212"/>
        <v>0</v>
      </c>
      <c r="AJ185" s="270">
        <f t="shared" si="212"/>
        <v>0</v>
      </c>
      <c r="AK185" s="270">
        <f t="shared" si="212"/>
        <v>0</v>
      </c>
      <c r="AL185" s="270">
        <f t="shared" si="212"/>
        <v>0</v>
      </c>
      <c r="AM185" s="270">
        <f t="shared" si="212"/>
        <v>0</v>
      </c>
      <c r="AN185" s="270">
        <f t="shared" si="212"/>
        <v>0</v>
      </c>
      <c r="AO185" s="270">
        <f t="shared" si="212"/>
        <v>0</v>
      </c>
      <c r="AP185" s="270">
        <f t="shared" si="212"/>
        <v>0</v>
      </c>
      <c r="AQ185" s="270">
        <f t="shared" si="212"/>
        <v>0</v>
      </c>
      <c r="AR185" s="270">
        <f t="shared" si="212"/>
        <v>0</v>
      </c>
      <c r="AS185" s="270">
        <f t="shared" si="212"/>
        <v>0</v>
      </c>
      <c r="AT185" s="270">
        <f t="shared" si="212"/>
        <v>0</v>
      </c>
      <c r="AU185" s="270">
        <f t="shared" si="212"/>
        <v>0</v>
      </c>
      <c r="AV185" s="270">
        <f t="shared" si="212"/>
        <v>0</v>
      </c>
      <c r="AW185" s="270">
        <f t="shared" si="212"/>
        <v>0</v>
      </c>
      <c r="AX185" s="270">
        <f t="shared" si="212"/>
        <v>0</v>
      </c>
      <c r="AY185" s="270">
        <f t="shared" si="212"/>
        <v>0</v>
      </c>
      <c r="AZ185" s="270">
        <f t="shared" si="212"/>
        <v>0</v>
      </c>
      <c r="BA185" s="270">
        <f t="shared" si="212"/>
        <v>0</v>
      </c>
      <c r="BB185" s="270">
        <f t="shared" si="212"/>
        <v>0</v>
      </c>
      <c r="BC185" s="270">
        <f t="shared" si="212"/>
        <v>0</v>
      </c>
      <c r="BD185" s="270">
        <f t="shared" si="212"/>
        <v>0</v>
      </c>
      <c r="BE185" s="270">
        <f t="shared" si="212"/>
        <v>0</v>
      </c>
      <c r="BF185" s="270">
        <f t="shared" si="212"/>
        <v>0</v>
      </c>
      <c r="BG185" s="270">
        <f t="shared" si="212"/>
        <v>0</v>
      </c>
      <c r="BH185" s="270">
        <f t="shared" si="212"/>
        <v>0</v>
      </c>
      <c r="BI185" s="270">
        <f t="shared" si="212"/>
        <v>0</v>
      </c>
      <c r="BJ185" s="270">
        <f t="shared" si="212"/>
        <v>0</v>
      </c>
      <c r="BK185" s="270">
        <f t="shared" si="212"/>
        <v>0</v>
      </c>
      <c r="BL185" s="270">
        <f t="shared" si="212"/>
        <v>0</v>
      </c>
      <c r="BM185" s="270">
        <f t="shared" si="212"/>
        <v>0</v>
      </c>
      <c r="BN185" s="270">
        <f t="shared" si="212"/>
        <v>0</v>
      </c>
      <c r="BO185" s="270">
        <f t="shared" si="212"/>
        <v>0</v>
      </c>
      <c r="BP185" s="270">
        <f t="shared" ref="BP185:CH185" si="213">IFERROR(BP183/BP73,0)</f>
        <v>0</v>
      </c>
      <c r="BQ185" s="270">
        <f t="shared" si="213"/>
        <v>0</v>
      </c>
      <c r="BR185" s="270">
        <f t="shared" si="213"/>
        <v>0</v>
      </c>
      <c r="BS185" s="270">
        <f t="shared" si="213"/>
        <v>0</v>
      </c>
      <c r="BT185" s="270">
        <f t="shared" si="213"/>
        <v>0</v>
      </c>
      <c r="BU185" s="270">
        <f t="shared" si="213"/>
        <v>0</v>
      </c>
      <c r="BV185" s="270">
        <f t="shared" si="213"/>
        <v>0</v>
      </c>
      <c r="BW185" s="270">
        <f t="shared" si="213"/>
        <v>0</v>
      </c>
      <c r="BX185" s="270">
        <f t="shared" si="213"/>
        <v>0</v>
      </c>
      <c r="BY185" s="270">
        <f t="shared" si="213"/>
        <v>0</v>
      </c>
      <c r="BZ185" s="270">
        <f t="shared" si="213"/>
        <v>0</v>
      </c>
      <c r="CA185" s="270">
        <f t="shared" si="213"/>
        <v>0</v>
      </c>
      <c r="CB185" s="270">
        <f t="shared" si="213"/>
        <v>0</v>
      </c>
      <c r="CC185" s="270">
        <f t="shared" si="213"/>
        <v>0</v>
      </c>
      <c r="CD185" s="270">
        <f t="shared" si="213"/>
        <v>0</v>
      </c>
      <c r="CE185" s="270">
        <f t="shared" si="213"/>
        <v>0</v>
      </c>
      <c r="CF185" s="270">
        <f t="shared" si="213"/>
        <v>0</v>
      </c>
      <c r="CG185" s="270">
        <f t="shared" si="213"/>
        <v>0</v>
      </c>
      <c r="CH185" s="271">
        <f t="shared" si="213"/>
        <v>0</v>
      </c>
    </row>
    <row r="186" spans="1:86" ht="15" hidden="1" thickBot="1" x14ac:dyDescent="0.35">
      <c r="A186" s="122"/>
      <c r="B186" s="338" t="s">
        <v>168</v>
      </c>
      <c r="C186" s="136">
        <f>C184+C185</f>
        <v>0</v>
      </c>
      <c r="D186" s="136">
        <f t="shared" ref="D186:BO186" si="214">D184+D185</f>
        <v>0</v>
      </c>
      <c r="E186" s="137">
        <f t="shared" si="214"/>
        <v>0</v>
      </c>
      <c r="F186" s="137">
        <f t="shared" si="214"/>
        <v>0</v>
      </c>
      <c r="G186" s="137">
        <f t="shared" si="214"/>
        <v>0</v>
      </c>
      <c r="H186" s="137">
        <f t="shared" si="214"/>
        <v>0</v>
      </c>
      <c r="I186" s="137">
        <f t="shared" si="214"/>
        <v>0</v>
      </c>
      <c r="J186" s="137">
        <f t="shared" si="214"/>
        <v>0</v>
      </c>
      <c r="K186" s="137">
        <f t="shared" si="214"/>
        <v>0</v>
      </c>
      <c r="L186" s="137">
        <f t="shared" si="214"/>
        <v>0</v>
      </c>
      <c r="M186" s="138">
        <f t="shared" si="214"/>
        <v>0</v>
      </c>
      <c r="N186" s="147">
        <f t="shared" si="214"/>
        <v>0</v>
      </c>
      <c r="O186" s="272">
        <f t="shared" si="214"/>
        <v>0</v>
      </c>
      <c r="P186" s="272">
        <f t="shared" si="214"/>
        <v>0</v>
      </c>
      <c r="Q186" s="273">
        <f t="shared" si="214"/>
        <v>0</v>
      </c>
      <c r="R186" s="273">
        <f t="shared" si="214"/>
        <v>0</v>
      </c>
      <c r="S186" s="273">
        <f t="shared" si="214"/>
        <v>0</v>
      </c>
      <c r="T186" s="273">
        <f t="shared" si="214"/>
        <v>0</v>
      </c>
      <c r="U186" s="273">
        <f t="shared" si="214"/>
        <v>0</v>
      </c>
      <c r="V186" s="273">
        <f t="shared" si="214"/>
        <v>0</v>
      </c>
      <c r="W186" s="273">
        <f t="shared" si="214"/>
        <v>0</v>
      </c>
      <c r="X186" s="273">
        <f t="shared" si="214"/>
        <v>0</v>
      </c>
      <c r="Y186" s="290">
        <f t="shared" si="214"/>
        <v>0</v>
      </c>
      <c r="Z186" s="290">
        <f t="shared" si="214"/>
        <v>0</v>
      </c>
      <c r="AA186" s="272">
        <f t="shared" si="214"/>
        <v>0</v>
      </c>
      <c r="AB186" s="272">
        <f t="shared" si="214"/>
        <v>0</v>
      </c>
      <c r="AC186" s="273">
        <f t="shared" si="214"/>
        <v>0</v>
      </c>
      <c r="AD186" s="273">
        <f t="shared" si="214"/>
        <v>0</v>
      </c>
      <c r="AE186" s="273">
        <f t="shared" si="214"/>
        <v>0</v>
      </c>
      <c r="AF186" s="273">
        <f t="shared" si="214"/>
        <v>0</v>
      </c>
      <c r="AG186" s="273">
        <f t="shared" si="214"/>
        <v>0</v>
      </c>
      <c r="AH186" s="273">
        <f t="shared" si="214"/>
        <v>0</v>
      </c>
      <c r="AI186" s="273">
        <f t="shared" si="214"/>
        <v>0</v>
      </c>
      <c r="AJ186" s="273">
        <f t="shared" si="214"/>
        <v>0</v>
      </c>
      <c r="AK186" s="290">
        <f t="shared" si="214"/>
        <v>0</v>
      </c>
      <c r="AL186" s="290">
        <f t="shared" si="214"/>
        <v>0</v>
      </c>
      <c r="AM186" s="272">
        <f t="shared" si="214"/>
        <v>0</v>
      </c>
      <c r="AN186" s="272">
        <f t="shared" si="214"/>
        <v>0</v>
      </c>
      <c r="AO186" s="273">
        <f t="shared" si="214"/>
        <v>0</v>
      </c>
      <c r="AP186" s="273">
        <f t="shared" si="214"/>
        <v>0</v>
      </c>
      <c r="AQ186" s="273">
        <f t="shared" si="214"/>
        <v>0</v>
      </c>
      <c r="AR186" s="273">
        <f t="shared" si="214"/>
        <v>0</v>
      </c>
      <c r="AS186" s="273">
        <f t="shared" si="214"/>
        <v>0</v>
      </c>
      <c r="AT186" s="273">
        <f t="shared" si="214"/>
        <v>0</v>
      </c>
      <c r="AU186" s="273">
        <f t="shared" si="214"/>
        <v>0</v>
      </c>
      <c r="AV186" s="273">
        <f t="shared" si="214"/>
        <v>0</v>
      </c>
      <c r="AW186" s="290">
        <f t="shared" si="214"/>
        <v>0</v>
      </c>
      <c r="AX186" s="290">
        <f t="shared" si="214"/>
        <v>0</v>
      </c>
      <c r="AY186" s="272">
        <f t="shared" si="214"/>
        <v>0</v>
      </c>
      <c r="AZ186" s="272">
        <f t="shared" si="214"/>
        <v>0</v>
      </c>
      <c r="BA186" s="273">
        <f t="shared" si="214"/>
        <v>0</v>
      </c>
      <c r="BB186" s="273">
        <f t="shared" si="214"/>
        <v>0</v>
      </c>
      <c r="BC186" s="273">
        <f t="shared" si="214"/>
        <v>0</v>
      </c>
      <c r="BD186" s="273">
        <f t="shared" si="214"/>
        <v>0</v>
      </c>
      <c r="BE186" s="273">
        <f t="shared" si="214"/>
        <v>0</v>
      </c>
      <c r="BF186" s="273">
        <f t="shared" si="214"/>
        <v>0</v>
      </c>
      <c r="BG186" s="273">
        <f t="shared" si="214"/>
        <v>0</v>
      </c>
      <c r="BH186" s="273">
        <f t="shared" si="214"/>
        <v>0</v>
      </c>
      <c r="BI186" s="290">
        <f t="shared" si="214"/>
        <v>0</v>
      </c>
      <c r="BJ186" s="290">
        <f t="shared" si="214"/>
        <v>0</v>
      </c>
      <c r="BK186" s="272">
        <f t="shared" si="214"/>
        <v>0</v>
      </c>
      <c r="BL186" s="272">
        <f t="shared" si="214"/>
        <v>0</v>
      </c>
      <c r="BM186" s="273">
        <f t="shared" si="214"/>
        <v>0</v>
      </c>
      <c r="BN186" s="273">
        <f t="shared" si="214"/>
        <v>0</v>
      </c>
      <c r="BO186" s="273">
        <f t="shared" si="214"/>
        <v>0</v>
      </c>
      <c r="BP186" s="273">
        <f t="shared" ref="BP186:CH186" si="215">BP184+BP185</f>
        <v>0</v>
      </c>
      <c r="BQ186" s="273">
        <f t="shared" si="215"/>
        <v>0</v>
      </c>
      <c r="BR186" s="273">
        <f t="shared" si="215"/>
        <v>0</v>
      </c>
      <c r="BS186" s="273">
        <f t="shared" si="215"/>
        <v>0</v>
      </c>
      <c r="BT186" s="273">
        <f t="shared" si="215"/>
        <v>0</v>
      </c>
      <c r="BU186" s="290">
        <f t="shared" si="215"/>
        <v>0</v>
      </c>
      <c r="BV186" s="290">
        <f t="shared" si="215"/>
        <v>0</v>
      </c>
      <c r="BW186" s="272">
        <f t="shared" si="215"/>
        <v>0</v>
      </c>
      <c r="BX186" s="272">
        <f t="shared" si="215"/>
        <v>0</v>
      </c>
      <c r="BY186" s="273">
        <f t="shared" si="215"/>
        <v>0</v>
      </c>
      <c r="BZ186" s="273">
        <f t="shared" si="215"/>
        <v>0</v>
      </c>
      <c r="CA186" s="273">
        <f t="shared" si="215"/>
        <v>0</v>
      </c>
      <c r="CB186" s="273">
        <f t="shared" si="215"/>
        <v>0</v>
      </c>
      <c r="CC186" s="273">
        <f t="shared" si="215"/>
        <v>0</v>
      </c>
      <c r="CD186" s="273">
        <f t="shared" si="215"/>
        <v>0</v>
      </c>
      <c r="CE186" s="273">
        <f t="shared" si="215"/>
        <v>0</v>
      </c>
      <c r="CF186" s="273">
        <f t="shared" si="215"/>
        <v>0</v>
      </c>
      <c r="CG186" s="290">
        <f t="shared" si="215"/>
        <v>0</v>
      </c>
      <c r="CH186" s="347">
        <f t="shared" si="215"/>
        <v>0</v>
      </c>
    </row>
    <row r="187" spans="1:86" ht="15" hidden="1" thickBot="1" x14ac:dyDescent="0.35">
      <c r="A187" s="122"/>
      <c r="B187" s="122"/>
      <c r="C187" s="127"/>
      <c r="D187" s="127"/>
      <c r="E187" s="127"/>
      <c r="F187" s="127"/>
      <c r="G187" s="127"/>
      <c r="H187" s="127"/>
      <c r="I187" s="127"/>
      <c r="J187" s="127"/>
      <c r="K187" s="127"/>
      <c r="L187" s="127"/>
      <c r="M187" s="127"/>
      <c r="N187" s="127"/>
      <c r="O187" s="127"/>
      <c r="P187" s="127"/>
      <c r="Q187" s="127"/>
      <c r="R187" s="127"/>
      <c r="S187" s="127"/>
      <c r="T187" s="127"/>
      <c r="U187" s="127"/>
      <c r="V187" s="127"/>
      <c r="W187" s="127"/>
      <c r="X187" s="127"/>
      <c r="Y187" s="127"/>
      <c r="Z187" s="127"/>
      <c r="AA187" s="127"/>
      <c r="AB187" s="127"/>
      <c r="AC187" s="127"/>
      <c r="AD187" s="127"/>
      <c r="AE187" s="127"/>
      <c r="AF187" s="127"/>
      <c r="AG187" s="127"/>
      <c r="AH187" s="127"/>
      <c r="AI187" s="127"/>
      <c r="AJ187" s="127"/>
      <c r="AK187" s="127"/>
      <c r="AL187" s="127"/>
      <c r="AM187" s="127"/>
      <c r="AN187" s="127"/>
      <c r="AO187" s="127"/>
      <c r="AP187" s="127"/>
      <c r="AQ187" s="127"/>
      <c r="AR187" s="127"/>
      <c r="AS187" s="127"/>
      <c r="AT187" s="127"/>
      <c r="AU187" s="127"/>
      <c r="AV187" s="127"/>
      <c r="AW187" s="127"/>
      <c r="AX187" s="127"/>
      <c r="AY187" s="127"/>
      <c r="AZ187" s="127"/>
      <c r="BA187" s="127"/>
      <c r="BB187" s="127"/>
      <c r="BC187" s="127"/>
      <c r="BD187" s="127"/>
      <c r="BE187" s="127"/>
      <c r="BF187" s="127"/>
      <c r="BG187" s="127"/>
      <c r="BH187" s="127"/>
      <c r="BI187" s="127"/>
      <c r="BJ187" s="127"/>
      <c r="BK187" s="127"/>
      <c r="BL187" s="127"/>
      <c r="BM187" s="127"/>
      <c r="BN187" s="127"/>
      <c r="BO187" s="127"/>
      <c r="BP187" s="127"/>
      <c r="BQ187" s="127"/>
      <c r="BR187" s="127"/>
      <c r="BS187" s="127"/>
      <c r="BT187" s="127"/>
      <c r="BU187" s="127"/>
      <c r="BV187" s="127"/>
      <c r="BW187" s="127"/>
      <c r="BX187" s="127"/>
      <c r="BY187" s="127"/>
      <c r="BZ187" s="127"/>
      <c r="CA187" s="127"/>
      <c r="CB187" s="127"/>
      <c r="CC187" s="127"/>
      <c r="CD187" s="127"/>
      <c r="CE187" s="127"/>
      <c r="CF187" s="127"/>
      <c r="CG187" s="127"/>
      <c r="CH187" s="127"/>
    </row>
    <row r="188" spans="1:86" ht="15" hidden="1" thickBot="1" x14ac:dyDescent="0.35">
      <c r="A188" s="122"/>
      <c r="B188" s="336" t="s">
        <v>45</v>
      </c>
      <c r="C188" s="350">
        <v>43831</v>
      </c>
      <c r="D188" s="350">
        <v>43862</v>
      </c>
      <c r="E188" s="350">
        <v>43891</v>
      </c>
      <c r="F188" s="350">
        <v>43922</v>
      </c>
      <c r="G188" s="350">
        <v>43952</v>
      </c>
      <c r="H188" s="350">
        <v>43983</v>
      </c>
      <c r="I188" s="350">
        <v>44013</v>
      </c>
      <c r="J188" s="350">
        <v>44044</v>
      </c>
      <c r="K188" s="350">
        <v>44075</v>
      </c>
      <c r="L188" s="350">
        <v>44105</v>
      </c>
      <c r="M188" s="350">
        <v>44136</v>
      </c>
      <c r="N188" s="350">
        <v>44166</v>
      </c>
      <c r="O188" s="350">
        <v>44197</v>
      </c>
      <c r="P188" s="350">
        <v>44228</v>
      </c>
      <c r="Q188" s="350">
        <v>44256</v>
      </c>
      <c r="R188" s="350">
        <v>44287</v>
      </c>
      <c r="S188" s="350">
        <v>44317</v>
      </c>
      <c r="T188" s="350">
        <v>44348</v>
      </c>
      <c r="U188" s="350">
        <v>44378</v>
      </c>
      <c r="V188" s="350">
        <v>44409</v>
      </c>
      <c r="W188" s="350">
        <v>44440</v>
      </c>
      <c r="X188" s="350">
        <v>44470</v>
      </c>
      <c r="Y188" s="350">
        <v>44501</v>
      </c>
      <c r="Z188" s="350">
        <v>44531</v>
      </c>
      <c r="AA188" s="350">
        <v>44562</v>
      </c>
      <c r="AB188" s="350">
        <v>44593</v>
      </c>
      <c r="AC188" s="350">
        <v>44621</v>
      </c>
      <c r="AD188" s="350">
        <v>44652</v>
      </c>
      <c r="AE188" s="350">
        <v>44682</v>
      </c>
      <c r="AF188" s="350">
        <v>44713</v>
      </c>
      <c r="AG188" s="350">
        <v>44743</v>
      </c>
      <c r="AH188" s="350">
        <v>44774</v>
      </c>
      <c r="AI188" s="350">
        <v>44805</v>
      </c>
      <c r="AJ188" s="350">
        <v>44835</v>
      </c>
      <c r="AK188" s="350">
        <v>44866</v>
      </c>
      <c r="AL188" s="350">
        <v>44896</v>
      </c>
      <c r="AM188" s="350">
        <v>44927</v>
      </c>
      <c r="AN188" s="350">
        <v>44958</v>
      </c>
      <c r="AO188" s="350">
        <v>44986</v>
      </c>
      <c r="AP188" s="350">
        <v>45017</v>
      </c>
      <c r="AQ188" s="350">
        <v>45047</v>
      </c>
      <c r="AR188" s="350">
        <v>45078</v>
      </c>
      <c r="AS188" s="350">
        <v>45108</v>
      </c>
      <c r="AT188" s="350">
        <v>45139</v>
      </c>
      <c r="AU188" s="350">
        <v>45170</v>
      </c>
      <c r="AV188" s="350">
        <v>45200</v>
      </c>
      <c r="AW188" s="350">
        <v>45231</v>
      </c>
      <c r="AX188" s="350">
        <v>45261</v>
      </c>
      <c r="AY188" s="350">
        <v>45292</v>
      </c>
      <c r="AZ188" s="350">
        <v>45323</v>
      </c>
      <c r="BA188" s="350">
        <v>45352</v>
      </c>
      <c r="BB188" s="350">
        <v>45383</v>
      </c>
      <c r="BC188" s="350">
        <v>45413</v>
      </c>
      <c r="BD188" s="350">
        <v>45444</v>
      </c>
      <c r="BE188" s="350">
        <v>45474</v>
      </c>
      <c r="BF188" s="350">
        <v>45505</v>
      </c>
      <c r="BG188" s="350">
        <v>45536</v>
      </c>
      <c r="BH188" s="350">
        <v>45566</v>
      </c>
      <c r="BI188" s="350">
        <v>45597</v>
      </c>
      <c r="BJ188" s="350">
        <v>45627</v>
      </c>
      <c r="BK188" s="350">
        <v>45658</v>
      </c>
      <c r="BL188" s="350">
        <v>45689</v>
      </c>
      <c r="BM188" s="350">
        <v>45717</v>
      </c>
      <c r="BN188" s="350">
        <v>45748</v>
      </c>
      <c r="BO188" s="350">
        <v>45778</v>
      </c>
      <c r="BP188" s="350">
        <v>45809</v>
      </c>
      <c r="BQ188" s="350">
        <v>45839</v>
      </c>
      <c r="BR188" s="350">
        <v>45870</v>
      </c>
      <c r="BS188" s="350">
        <v>45901</v>
      </c>
      <c r="BT188" s="350">
        <v>45931</v>
      </c>
      <c r="BU188" s="350">
        <v>45962</v>
      </c>
      <c r="BV188" s="350">
        <v>45992</v>
      </c>
      <c r="BW188" s="350">
        <v>46023</v>
      </c>
      <c r="BX188" s="350">
        <v>46054</v>
      </c>
      <c r="BY188" s="350">
        <v>46082</v>
      </c>
      <c r="BZ188" s="350">
        <v>46113</v>
      </c>
      <c r="CA188" s="350">
        <v>46143</v>
      </c>
      <c r="CB188" s="350">
        <v>46174</v>
      </c>
      <c r="CC188" s="350">
        <v>46204</v>
      </c>
      <c r="CD188" s="350">
        <v>46235</v>
      </c>
      <c r="CE188" s="350">
        <v>46266</v>
      </c>
      <c r="CF188" s="350">
        <v>46296</v>
      </c>
      <c r="CG188" s="350">
        <v>46327</v>
      </c>
      <c r="CH188" s="351">
        <v>46357</v>
      </c>
    </row>
    <row r="189" spans="1:86" hidden="1" x14ac:dyDescent="0.3">
      <c r="A189" s="122"/>
      <c r="B189" s="323" t="s">
        <v>169</v>
      </c>
      <c r="C189" s="139">
        <f>C157*'YTD PROGRAM SUMMARY'!C48</f>
        <v>0</v>
      </c>
      <c r="D189" s="139">
        <f>D157*'YTD PROGRAM SUMMARY'!D48</f>
        <v>0</v>
      </c>
      <c r="E189" s="139">
        <f>E157*'YTD PROGRAM SUMMARY'!E48</f>
        <v>0</v>
      </c>
      <c r="F189" s="139">
        <f>F157*'YTD PROGRAM SUMMARY'!F48</f>
        <v>0</v>
      </c>
      <c r="G189" s="139">
        <f>G157*'YTD PROGRAM SUMMARY'!G48</f>
        <v>0</v>
      </c>
      <c r="H189" s="139">
        <f>H157*'YTD PROGRAM SUMMARY'!H48</f>
        <v>0</v>
      </c>
      <c r="I189" s="139">
        <f>I157*'YTD PROGRAM SUMMARY'!I48</f>
        <v>0</v>
      </c>
      <c r="J189" s="139">
        <f>J157*'YTD PROGRAM SUMMARY'!J48</f>
        <v>0</v>
      </c>
      <c r="K189" s="139">
        <f>K157*'YTD PROGRAM SUMMARY'!K48</f>
        <v>0</v>
      </c>
      <c r="L189" s="139">
        <f>L157*'YTD PROGRAM SUMMARY'!L48</f>
        <v>0</v>
      </c>
      <c r="M189" s="139">
        <f>M157*'YTD PROGRAM SUMMARY'!M48</f>
        <v>0</v>
      </c>
      <c r="N189" s="139">
        <f>N157*'YTD PROGRAM SUMMARY'!N48</f>
        <v>0</v>
      </c>
      <c r="O189" s="275">
        <f>O157*'YTD PROGRAM SUMMARY'!O48</f>
        <v>0</v>
      </c>
      <c r="P189" s="275">
        <f>P157*'YTD PROGRAM SUMMARY'!P48</f>
        <v>0</v>
      </c>
      <c r="Q189" s="275">
        <f>Q157*'YTD PROGRAM SUMMARY'!Q48</f>
        <v>0</v>
      </c>
      <c r="R189" s="275">
        <f>R157*'YTD PROGRAM SUMMARY'!R48</f>
        <v>0</v>
      </c>
      <c r="S189" s="275">
        <f>S157*'YTD PROGRAM SUMMARY'!S48</f>
        <v>0</v>
      </c>
      <c r="T189" s="275">
        <f>T157*'YTD PROGRAM SUMMARY'!T48</f>
        <v>0</v>
      </c>
      <c r="U189" s="275">
        <f>U157*'YTD PROGRAM SUMMARY'!U48</f>
        <v>0</v>
      </c>
      <c r="V189" s="275">
        <f>V157*'YTD PROGRAM SUMMARY'!V48</f>
        <v>0</v>
      </c>
      <c r="W189" s="275">
        <f>W157*'YTD PROGRAM SUMMARY'!W48</f>
        <v>0</v>
      </c>
      <c r="X189" s="275">
        <f>X157*'YTD PROGRAM SUMMARY'!X48</f>
        <v>0</v>
      </c>
      <c r="Y189" s="275">
        <f>Y157*'YTD PROGRAM SUMMARY'!Y48</f>
        <v>0</v>
      </c>
      <c r="Z189" s="275">
        <f>Z157*'YTD PROGRAM SUMMARY'!Z48</f>
        <v>0</v>
      </c>
      <c r="AA189" s="275">
        <f>AA157*'YTD PROGRAM SUMMARY'!AA48</f>
        <v>0</v>
      </c>
      <c r="AB189" s="275">
        <f>AB157*'YTD PROGRAM SUMMARY'!AB48</f>
        <v>0</v>
      </c>
      <c r="AC189" s="275">
        <f>AC157*'YTD PROGRAM SUMMARY'!AC48</f>
        <v>0</v>
      </c>
      <c r="AD189" s="275">
        <f>AD157*'YTD PROGRAM SUMMARY'!AD48</f>
        <v>0</v>
      </c>
      <c r="AE189" s="275">
        <f>AE157*'YTD PROGRAM SUMMARY'!AE48</f>
        <v>0</v>
      </c>
      <c r="AF189" s="275">
        <f>AF157*'YTD PROGRAM SUMMARY'!AF48</f>
        <v>0</v>
      </c>
      <c r="AG189" s="275">
        <f>AG157*'YTD PROGRAM SUMMARY'!AG48</f>
        <v>0</v>
      </c>
      <c r="AH189" s="275">
        <f>AH157*'YTD PROGRAM SUMMARY'!AH48</f>
        <v>0</v>
      </c>
      <c r="AI189" s="275">
        <f>AI157*'YTD PROGRAM SUMMARY'!AI48</f>
        <v>0</v>
      </c>
      <c r="AJ189" s="275">
        <f>AJ157*'YTD PROGRAM SUMMARY'!AJ48</f>
        <v>0</v>
      </c>
      <c r="AK189" s="275">
        <f>AK157*'YTD PROGRAM SUMMARY'!AK48</f>
        <v>0</v>
      </c>
      <c r="AL189" s="275">
        <f>AL157*'YTD PROGRAM SUMMARY'!AL48</f>
        <v>0</v>
      </c>
      <c r="AM189" s="275">
        <f>AM157*'YTD PROGRAM SUMMARY'!AM48</f>
        <v>0</v>
      </c>
      <c r="AN189" s="275">
        <f>AN157*'YTD PROGRAM SUMMARY'!AN48</f>
        <v>0</v>
      </c>
      <c r="AO189" s="275">
        <f>AO157*'YTD PROGRAM SUMMARY'!AO48</f>
        <v>0</v>
      </c>
      <c r="AP189" s="275">
        <f>AP157*'YTD PROGRAM SUMMARY'!AP48</f>
        <v>0</v>
      </c>
      <c r="AQ189" s="275">
        <f>AQ157*'YTD PROGRAM SUMMARY'!AQ48</f>
        <v>0</v>
      </c>
      <c r="AR189" s="275">
        <f>AR157*'YTD PROGRAM SUMMARY'!AR48</f>
        <v>0</v>
      </c>
      <c r="AS189" s="275">
        <f>AS157*'YTD PROGRAM SUMMARY'!AS48</f>
        <v>0</v>
      </c>
      <c r="AT189" s="275">
        <f>AT157*'YTD PROGRAM SUMMARY'!AT48</f>
        <v>0</v>
      </c>
      <c r="AU189" s="275">
        <f>AU157*'YTD PROGRAM SUMMARY'!AU48</f>
        <v>0</v>
      </c>
      <c r="AV189" s="275">
        <f>AV157*'YTD PROGRAM SUMMARY'!AV48</f>
        <v>0</v>
      </c>
      <c r="AW189" s="275">
        <f>AW157*'YTD PROGRAM SUMMARY'!AW48</f>
        <v>0</v>
      </c>
      <c r="AX189" s="275">
        <f>AX157*'YTD PROGRAM SUMMARY'!AX48</f>
        <v>0</v>
      </c>
      <c r="AY189" s="275">
        <f>AY157*'YTD PROGRAM SUMMARY'!AY48</f>
        <v>0</v>
      </c>
      <c r="AZ189" s="275">
        <f>AZ157*'YTD PROGRAM SUMMARY'!AZ48</f>
        <v>0</v>
      </c>
      <c r="BA189" s="275">
        <f>BA157*'YTD PROGRAM SUMMARY'!BA48</f>
        <v>0</v>
      </c>
      <c r="BB189" s="275">
        <f>BB157*'YTD PROGRAM SUMMARY'!BB48</f>
        <v>0</v>
      </c>
      <c r="BC189" s="275">
        <f>BC157*'YTD PROGRAM SUMMARY'!BC48</f>
        <v>0</v>
      </c>
      <c r="BD189" s="275">
        <f>BD157*'YTD PROGRAM SUMMARY'!BD48</f>
        <v>0</v>
      </c>
      <c r="BE189" s="275">
        <f>BE157*'YTD PROGRAM SUMMARY'!BE48</f>
        <v>0</v>
      </c>
      <c r="BF189" s="275">
        <f>BF157*'YTD PROGRAM SUMMARY'!BF48</f>
        <v>0</v>
      </c>
      <c r="BG189" s="275">
        <f>BG157*'YTD PROGRAM SUMMARY'!BG48</f>
        <v>0</v>
      </c>
      <c r="BH189" s="275">
        <f>BH157*'YTD PROGRAM SUMMARY'!BH48</f>
        <v>0</v>
      </c>
      <c r="BI189" s="275">
        <f>BI157*'YTD PROGRAM SUMMARY'!BI48</f>
        <v>0</v>
      </c>
      <c r="BJ189" s="275">
        <f>BJ157*'YTD PROGRAM SUMMARY'!BJ48</f>
        <v>0</v>
      </c>
      <c r="BK189" s="275">
        <f>BK157*'YTD PROGRAM SUMMARY'!BK48</f>
        <v>0</v>
      </c>
      <c r="BL189" s="275">
        <f>BL157*'YTD PROGRAM SUMMARY'!BL48</f>
        <v>0</v>
      </c>
      <c r="BM189" s="275">
        <f>BM157*'YTD PROGRAM SUMMARY'!BM48</f>
        <v>0</v>
      </c>
      <c r="BN189" s="275">
        <f>BN157*'YTD PROGRAM SUMMARY'!BN48</f>
        <v>0</v>
      </c>
      <c r="BO189" s="275">
        <f>BO157*'YTD PROGRAM SUMMARY'!BO48</f>
        <v>0</v>
      </c>
      <c r="BP189" s="275">
        <f>BP157*'YTD PROGRAM SUMMARY'!BP48</f>
        <v>0</v>
      </c>
      <c r="BQ189" s="275">
        <f>BQ157*'YTD PROGRAM SUMMARY'!BQ48</f>
        <v>0</v>
      </c>
      <c r="BR189" s="275">
        <f>BR157*'YTD PROGRAM SUMMARY'!BR48</f>
        <v>0</v>
      </c>
      <c r="BS189" s="275">
        <f>BS157*'YTD PROGRAM SUMMARY'!BS48</f>
        <v>0</v>
      </c>
      <c r="BT189" s="275">
        <f>BT157*'YTD PROGRAM SUMMARY'!BT48</f>
        <v>0</v>
      </c>
      <c r="BU189" s="275">
        <f>BU157*'YTD PROGRAM SUMMARY'!BU48</f>
        <v>0</v>
      </c>
      <c r="BV189" s="275">
        <f>BV157*'YTD PROGRAM SUMMARY'!BV48</f>
        <v>0</v>
      </c>
      <c r="BW189" s="275">
        <f>BW157*'YTD PROGRAM SUMMARY'!BW48</f>
        <v>0</v>
      </c>
      <c r="BX189" s="275">
        <f>BX157*'YTD PROGRAM SUMMARY'!BX48</f>
        <v>0</v>
      </c>
      <c r="BY189" s="275">
        <f>BY157*'YTD PROGRAM SUMMARY'!BY48</f>
        <v>0</v>
      </c>
      <c r="BZ189" s="275">
        <f>BZ157*'YTD PROGRAM SUMMARY'!BZ48</f>
        <v>0</v>
      </c>
      <c r="CA189" s="275">
        <f>CA157*'YTD PROGRAM SUMMARY'!CA48</f>
        <v>0</v>
      </c>
      <c r="CB189" s="275">
        <f>CB157*'YTD PROGRAM SUMMARY'!CB48</f>
        <v>0</v>
      </c>
      <c r="CC189" s="275">
        <f>CC157*'YTD PROGRAM SUMMARY'!CC48</f>
        <v>0</v>
      </c>
      <c r="CD189" s="275">
        <f>CD157*'YTD PROGRAM SUMMARY'!CD48</f>
        <v>0</v>
      </c>
      <c r="CE189" s="275">
        <f>CE157*'YTD PROGRAM SUMMARY'!CE48</f>
        <v>0</v>
      </c>
      <c r="CF189" s="275">
        <f>CF157*'YTD PROGRAM SUMMARY'!CF48</f>
        <v>0</v>
      </c>
      <c r="CG189" s="275">
        <f>CG157*'YTD PROGRAM SUMMARY'!CG48</f>
        <v>0</v>
      </c>
      <c r="CH189" s="276">
        <f>CH157*'YTD PROGRAM SUMMARY'!CH48</f>
        <v>0</v>
      </c>
    </row>
    <row r="190" spans="1:86" ht="15" hidden="1" thickBot="1" x14ac:dyDescent="0.35">
      <c r="A190" s="122"/>
      <c r="B190" s="310" t="s">
        <v>170</v>
      </c>
      <c r="C190" s="132">
        <f>C176*'YTD PROGRAM SUMMARY'!C48</f>
        <v>0</v>
      </c>
      <c r="D190" s="132">
        <f>D176*'YTD PROGRAM SUMMARY'!D48</f>
        <v>0</v>
      </c>
      <c r="E190" s="132">
        <f>E176*'YTD PROGRAM SUMMARY'!E48</f>
        <v>0</v>
      </c>
      <c r="F190" s="132">
        <f>F176*'YTD PROGRAM SUMMARY'!F48</f>
        <v>0</v>
      </c>
      <c r="G190" s="132">
        <f>G176*'YTD PROGRAM SUMMARY'!G48</f>
        <v>0</v>
      </c>
      <c r="H190" s="132">
        <f>H176*'YTD PROGRAM SUMMARY'!H48</f>
        <v>0</v>
      </c>
      <c r="I190" s="132">
        <f>I176*'YTD PROGRAM SUMMARY'!I48</f>
        <v>0</v>
      </c>
      <c r="J190" s="132">
        <f>J176*'YTD PROGRAM SUMMARY'!J48</f>
        <v>0</v>
      </c>
      <c r="K190" s="132">
        <f>K176*'YTD PROGRAM SUMMARY'!K48</f>
        <v>0</v>
      </c>
      <c r="L190" s="132">
        <f>L176*'YTD PROGRAM SUMMARY'!L48</f>
        <v>0</v>
      </c>
      <c r="M190" s="132">
        <f>M176*'YTD PROGRAM SUMMARY'!M48</f>
        <v>0</v>
      </c>
      <c r="N190" s="132">
        <f>N176*'YTD PROGRAM SUMMARY'!N48</f>
        <v>0</v>
      </c>
      <c r="O190" s="267">
        <f>O176*'YTD PROGRAM SUMMARY'!O48</f>
        <v>0</v>
      </c>
      <c r="P190" s="267">
        <f>P176*'YTD PROGRAM SUMMARY'!P48</f>
        <v>0</v>
      </c>
      <c r="Q190" s="267">
        <f>Q176*'YTD PROGRAM SUMMARY'!Q48</f>
        <v>0</v>
      </c>
      <c r="R190" s="267">
        <f>R176*'YTD PROGRAM SUMMARY'!R48</f>
        <v>0</v>
      </c>
      <c r="S190" s="267">
        <f>S176*'YTD PROGRAM SUMMARY'!S48</f>
        <v>0</v>
      </c>
      <c r="T190" s="267">
        <f>T176*'YTD PROGRAM SUMMARY'!T48</f>
        <v>0</v>
      </c>
      <c r="U190" s="267">
        <f>U176*'YTD PROGRAM SUMMARY'!U48</f>
        <v>0</v>
      </c>
      <c r="V190" s="267">
        <f>V176*'YTD PROGRAM SUMMARY'!V48</f>
        <v>0</v>
      </c>
      <c r="W190" s="267">
        <f>W176*'YTD PROGRAM SUMMARY'!W48</f>
        <v>0</v>
      </c>
      <c r="X190" s="267">
        <f>X176*'YTD PROGRAM SUMMARY'!X48</f>
        <v>0</v>
      </c>
      <c r="Y190" s="267">
        <f>Y176*'YTD PROGRAM SUMMARY'!Y48</f>
        <v>0</v>
      </c>
      <c r="Z190" s="267">
        <f>Z176*'YTD PROGRAM SUMMARY'!Z48</f>
        <v>0</v>
      </c>
      <c r="AA190" s="267">
        <f>AA176*'YTD PROGRAM SUMMARY'!AA48</f>
        <v>0</v>
      </c>
      <c r="AB190" s="267">
        <f>AB176*'YTD PROGRAM SUMMARY'!AB48</f>
        <v>0</v>
      </c>
      <c r="AC190" s="267">
        <f>AC176*'YTD PROGRAM SUMMARY'!AC48</f>
        <v>0</v>
      </c>
      <c r="AD190" s="267">
        <f>AD176*'YTD PROGRAM SUMMARY'!AD48</f>
        <v>0</v>
      </c>
      <c r="AE190" s="267">
        <f>AE176*'YTD PROGRAM SUMMARY'!AE48</f>
        <v>0</v>
      </c>
      <c r="AF190" s="267">
        <f>AF176*'YTD PROGRAM SUMMARY'!AF48</f>
        <v>0</v>
      </c>
      <c r="AG190" s="267">
        <f>AG176*'YTD PROGRAM SUMMARY'!AG48</f>
        <v>0</v>
      </c>
      <c r="AH190" s="267">
        <f>AH176*'YTD PROGRAM SUMMARY'!AH48</f>
        <v>0</v>
      </c>
      <c r="AI190" s="267">
        <f>AI176*'YTD PROGRAM SUMMARY'!AI48</f>
        <v>0</v>
      </c>
      <c r="AJ190" s="267">
        <f>AJ176*'YTD PROGRAM SUMMARY'!AJ48</f>
        <v>0</v>
      </c>
      <c r="AK190" s="267">
        <f>AK176*'YTD PROGRAM SUMMARY'!AK48</f>
        <v>0</v>
      </c>
      <c r="AL190" s="267">
        <f>AL176*'YTD PROGRAM SUMMARY'!AL48</f>
        <v>0</v>
      </c>
      <c r="AM190" s="267">
        <f>AM176*'YTD PROGRAM SUMMARY'!AM48</f>
        <v>0</v>
      </c>
      <c r="AN190" s="267">
        <f>AN176*'YTD PROGRAM SUMMARY'!AN48</f>
        <v>0</v>
      </c>
      <c r="AO190" s="267">
        <f>AO176*'YTD PROGRAM SUMMARY'!AO48</f>
        <v>0</v>
      </c>
      <c r="AP190" s="267">
        <f>AP176*'YTD PROGRAM SUMMARY'!AP48</f>
        <v>0</v>
      </c>
      <c r="AQ190" s="267">
        <f>AQ176*'YTD PROGRAM SUMMARY'!AQ48</f>
        <v>0</v>
      </c>
      <c r="AR190" s="267">
        <f>AR176*'YTD PROGRAM SUMMARY'!AR48</f>
        <v>0</v>
      </c>
      <c r="AS190" s="267">
        <f>AS176*'YTD PROGRAM SUMMARY'!AS48</f>
        <v>0</v>
      </c>
      <c r="AT190" s="267">
        <f>AT176*'YTD PROGRAM SUMMARY'!AT48</f>
        <v>0</v>
      </c>
      <c r="AU190" s="267">
        <f>AU176*'YTD PROGRAM SUMMARY'!AU48</f>
        <v>0</v>
      </c>
      <c r="AV190" s="267">
        <f>AV176*'YTD PROGRAM SUMMARY'!AV48</f>
        <v>0</v>
      </c>
      <c r="AW190" s="267">
        <f>AW176*'YTD PROGRAM SUMMARY'!AW48</f>
        <v>0</v>
      </c>
      <c r="AX190" s="267">
        <f>AX176*'YTD PROGRAM SUMMARY'!AX48</f>
        <v>0</v>
      </c>
      <c r="AY190" s="267">
        <f>AY176*'YTD PROGRAM SUMMARY'!AY48</f>
        <v>0</v>
      </c>
      <c r="AZ190" s="267">
        <f>AZ176*'YTD PROGRAM SUMMARY'!AZ48</f>
        <v>0</v>
      </c>
      <c r="BA190" s="267">
        <f>BA176*'YTD PROGRAM SUMMARY'!BA48</f>
        <v>0</v>
      </c>
      <c r="BB190" s="267">
        <f>BB176*'YTD PROGRAM SUMMARY'!BB48</f>
        <v>0</v>
      </c>
      <c r="BC190" s="267">
        <f>BC176*'YTD PROGRAM SUMMARY'!BC48</f>
        <v>0</v>
      </c>
      <c r="BD190" s="267">
        <f>BD176*'YTD PROGRAM SUMMARY'!BD48</f>
        <v>0</v>
      </c>
      <c r="BE190" s="267">
        <f>BE176*'YTD PROGRAM SUMMARY'!BE48</f>
        <v>0</v>
      </c>
      <c r="BF190" s="267">
        <f>BF176*'YTD PROGRAM SUMMARY'!BF48</f>
        <v>0</v>
      </c>
      <c r="BG190" s="267">
        <f>BG176*'YTD PROGRAM SUMMARY'!BG48</f>
        <v>0</v>
      </c>
      <c r="BH190" s="267">
        <f>BH176*'YTD PROGRAM SUMMARY'!BH48</f>
        <v>0</v>
      </c>
      <c r="BI190" s="267">
        <f>BI176*'YTD PROGRAM SUMMARY'!BI48</f>
        <v>0</v>
      </c>
      <c r="BJ190" s="267">
        <f>BJ176*'YTD PROGRAM SUMMARY'!BJ48</f>
        <v>0</v>
      </c>
      <c r="BK190" s="267">
        <f>BK176*'YTD PROGRAM SUMMARY'!BK48</f>
        <v>0</v>
      </c>
      <c r="BL190" s="267">
        <f>BL176*'YTD PROGRAM SUMMARY'!BL48</f>
        <v>0</v>
      </c>
      <c r="BM190" s="267">
        <f>BM176*'YTD PROGRAM SUMMARY'!BM48</f>
        <v>0</v>
      </c>
      <c r="BN190" s="267">
        <f>BN176*'YTD PROGRAM SUMMARY'!BN48</f>
        <v>0</v>
      </c>
      <c r="BO190" s="267">
        <f>BO176*'YTD PROGRAM SUMMARY'!BO48</f>
        <v>0</v>
      </c>
      <c r="BP190" s="267">
        <f>BP176*'YTD PROGRAM SUMMARY'!BP48</f>
        <v>0</v>
      </c>
      <c r="BQ190" s="267">
        <f>BQ176*'YTD PROGRAM SUMMARY'!BQ48</f>
        <v>0</v>
      </c>
      <c r="BR190" s="267">
        <f>BR176*'YTD PROGRAM SUMMARY'!BR48</f>
        <v>0</v>
      </c>
      <c r="BS190" s="267">
        <f>BS176*'YTD PROGRAM SUMMARY'!BS48</f>
        <v>0</v>
      </c>
      <c r="BT190" s="267">
        <f>BT176*'YTD PROGRAM SUMMARY'!BT48</f>
        <v>0</v>
      </c>
      <c r="BU190" s="267">
        <f>BU176*'YTD PROGRAM SUMMARY'!BU48</f>
        <v>0</v>
      </c>
      <c r="BV190" s="267">
        <f>BV176*'YTD PROGRAM SUMMARY'!BV48</f>
        <v>0</v>
      </c>
      <c r="BW190" s="267">
        <f>BW176*'YTD PROGRAM SUMMARY'!BW48</f>
        <v>0</v>
      </c>
      <c r="BX190" s="267">
        <f>BX176*'YTD PROGRAM SUMMARY'!BX48</f>
        <v>0</v>
      </c>
      <c r="BY190" s="267">
        <f>BY176*'YTD PROGRAM SUMMARY'!BY48</f>
        <v>0</v>
      </c>
      <c r="BZ190" s="267">
        <f>BZ176*'YTD PROGRAM SUMMARY'!BZ48</f>
        <v>0</v>
      </c>
      <c r="CA190" s="267">
        <f>CA176*'YTD PROGRAM SUMMARY'!CA48</f>
        <v>0</v>
      </c>
      <c r="CB190" s="267">
        <f>CB176*'YTD PROGRAM SUMMARY'!CB48</f>
        <v>0</v>
      </c>
      <c r="CC190" s="267">
        <f>CC176*'YTD PROGRAM SUMMARY'!CC48</f>
        <v>0</v>
      </c>
      <c r="CD190" s="267">
        <f>CD176*'YTD PROGRAM SUMMARY'!CD48</f>
        <v>0</v>
      </c>
      <c r="CE190" s="267">
        <f>CE176*'YTD PROGRAM SUMMARY'!CE48</f>
        <v>0</v>
      </c>
      <c r="CF190" s="267">
        <f>CF176*'YTD PROGRAM SUMMARY'!CF48</f>
        <v>0</v>
      </c>
      <c r="CG190" s="267">
        <f>CG176*'YTD PROGRAM SUMMARY'!CG48</f>
        <v>0</v>
      </c>
      <c r="CH190" s="268">
        <f>CH176*'YTD PROGRAM SUMMARY'!CH48</f>
        <v>0</v>
      </c>
    </row>
    <row r="191" spans="1:86" hidden="1" x14ac:dyDescent="0.3">
      <c r="A191" s="122"/>
      <c r="B191" s="323" t="s">
        <v>171</v>
      </c>
      <c r="C191" s="133">
        <f>IFERROR(C189/C73,0)</f>
        <v>0</v>
      </c>
      <c r="D191" s="133">
        <f t="shared" ref="D191:BO191" si="216">IFERROR(D189/D73,0)</f>
        <v>0</v>
      </c>
      <c r="E191" s="133">
        <f t="shared" si="216"/>
        <v>0</v>
      </c>
      <c r="F191" s="133">
        <f t="shared" si="216"/>
        <v>0</v>
      </c>
      <c r="G191" s="133">
        <f t="shared" si="216"/>
        <v>0</v>
      </c>
      <c r="H191" s="133">
        <f t="shared" si="216"/>
        <v>0</v>
      </c>
      <c r="I191" s="133">
        <f t="shared" si="216"/>
        <v>0</v>
      </c>
      <c r="J191" s="133">
        <f t="shared" si="216"/>
        <v>0</v>
      </c>
      <c r="K191" s="133">
        <f t="shared" si="216"/>
        <v>0</v>
      </c>
      <c r="L191" s="133">
        <f t="shared" si="216"/>
        <v>0</v>
      </c>
      <c r="M191" s="133">
        <f t="shared" si="216"/>
        <v>0</v>
      </c>
      <c r="N191" s="133">
        <f t="shared" si="216"/>
        <v>0</v>
      </c>
      <c r="O191" s="269">
        <f t="shared" si="216"/>
        <v>0</v>
      </c>
      <c r="P191" s="269">
        <f t="shared" si="216"/>
        <v>0</v>
      </c>
      <c r="Q191" s="269">
        <f t="shared" si="216"/>
        <v>0</v>
      </c>
      <c r="R191" s="269">
        <f t="shared" si="216"/>
        <v>0</v>
      </c>
      <c r="S191" s="269">
        <f t="shared" si="216"/>
        <v>0</v>
      </c>
      <c r="T191" s="269">
        <f t="shared" si="216"/>
        <v>0</v>
      </c>
      <c r="U191" s="269">
        <f t="shared" si="216"/>
        <v>0</v>
      </c>
      <c r="V191" s="269">
        <f t="shared" si="216"/>
        <v>0</v>
      </c>
      <c r="W191" s="269">
        <f t="shared" si="216"/>
        <v>0</v>
      </c>
      <c r="X191" s="269">
        <f t="shared" si="216"/>
        <v>0</v>
      </c>
      <c r="Y191" s="269">
        <f t="shared" si="216"/>
        <v>0</v>
      </c>
      <c r="Z191" s="269">
        <f t="shared" si="216"/>
        <v>0</v>
      </c>
      <c r="AA191" s="269">
        <f t="shared" si="216"/>
        <v>0</v>
      </c>
      <c r="AB191" s="269">
        <f t="shared" si="216"/>
        <v>0</v>
      </c>
      <c r="AC191" s="269">
        <f t="shared" si="216"/>
        <v>0</v>
      </c>
      <c r="AD191" s="269">
        <f t="shared" si="216"/>
        <v>0</v>
      </c>
      <c r="AE191" s="269">
        <f t="shared" si="216"/>
        <v>0</v>
      </c>
      <c r="AF191" s="269">
        <f t="shared" si="216"/>
        <v>0</v>
      </c>
      <c r="AG191" s="269">
        <f t="shared" si="216"/>
        <v>0</v>
      </c>
      <c r="AH191" s="269">
        <f t="shared" si="216"/>
        <v>0</v>
      </c>
      <c r="AI191" s="269">
        <f t="shared" si="216"/>
        <v>0</v>
      </c>
      <c r="AJ191" s="269">
        <f t="shared" si="216"/>
        <v>0</v>
      </c>
      <c r="AK191" s="269">
        <f t="shared" si="216"/>
        <v>0</v>
      </c>
      <c r="AL191" s="269">
        <f t="shared" si="216"/>
        <v>0</v>
      </c>
      <c r="AM191" s="269">
        <f t="shared" si="216"/>
        <v>0</v>
      </c>
      <c r="AN191" s="269">
        <f t="shared" si="216"/>
        <v>0</v>
      </c>
      <c r="AO191" s="269">
        <f t="shared" si="216"/>
        <v>0</v>
      </c>
      <c r="AP191" s="269">
        <f t="shared" si="216"/>
        <v>0</v>
      </c>
      <c r="AQ191" s="269">
        <f t="shared" si="216"/>
        <v>0</v>
      </c>
      <c r="AR191" s="269">
        <f t="shared" si="216"/>
        <v>0</v>
      </c>
      <c r="AS191" s="269">
        <f t="shared" si="216"/>
        <v>0</v>
      </c>
      <c r="AT191" s="269">
        <f t="shared" si="216"/>
        <v>0</v>
      </c>
      <c r="AU191" s="269">
        <f t="shared" si="216"/>
        <v>0</v>
      </c>
      <c r="AV191" s="269">
        <f t="shared" si="216"/>
        <v>0</v>
      </c>
      <c r="AW191" s="269">
        <f t="shared" si="216"/>
        <v>0</v>
      </c>
      <c r="AX191" s="269">
        <f t="shared" si="216"/>
        <v>0</v>
      </c>
      <c r="AY191" s="269">
        <f t="shared" si="216"/>
        <v>0</v>
      </c>
      <c r="AZ191" s="269">
        <f t="shared" si="216"/>
        <v>0</v>
      </c>
      <c r="BA191" s="269">
        <f t="shared" si="216"/>
        <v>0</v>
      </c>
      <c r="BB191" s="269">
        <f t="shared" si="216"/>
        <v>0</v>
      </c>
      <c r="BC191" s="269">
        <f t="shared" si="216"/>
        <v>0</v>
      </c>
      <c r="BD191" s="269">
        <f t="shared" si="216"/>
        <v>0</v>
      </c>
      <c r="BE191" s="269">
        <f t="shared" si="216"/>
        <v>0</v>
      </c>
      <c r="BF191" s="269">
        <f t="shared" si="216"/>
        <v>0</v>
      </c>
      <c r="BG191" s="269">
        <f t="shared" si="216"/>
        <v>0</v>
      </c>
      <c r="BH191" s="269">
        <f t="shared" si="216"/>
        <v>0</v>
      </c>
      <c r="BI191" s="269">
        <f t="shared" si="216"/>
        <v>0</v>
      </c>
      <c r="BJ191" s="269">
        <f t="shared" si="216"/>
        <v>0</v>
      </c>
      <c r="BK191" s="269">
        <f t="shared" si="216"/>
        <v>0</v>
      </c>
      <c r="BL191" s="269">
        <f t="shared" si="216"/>
        <v>0</v>
      </c>
      <c r="BM191" s="269">
        <f t="shared" si="216"/>
        <v>0</v>
      </c>
      <c r="BN191" s="269">
        <f t="shared" si="216"/>
        <v>0</v>
      </c>
      <c r="BO191" s="269">
        <f t="shared" si="216"/>
        <v>0</v>
      </c>
      <c r="BP191" s="269">
        <f t="shared" ref="BP191:CH191" si="217">IFERROR(BP189/BP73,0)</f>
        <v>0</v>
      </c>
      <c r="BQ191" s="269">
        <f t="shared" si="217"/>
        <v>0</v>
      </c>
      <c r="BR191" s="269">
        <f t="shared" si="217"/>
        <v>0</v>
      </c>
      <c r="BS191" s="269">
        <f t="shared" si="217"/>
        <v>0</v>
      </c>
      <c r="BT191" s="269">
        <f t="shared" si="217"/>
        <v>0</v>
      </c>
      <c r="BU191" s="269">
        <f t="shared" si="217"/>
        <v>0</v>
      </c>
      <c r="BV191" s="269">
        <f t="shared" si="217"/>
        <v>0</v>
      </c>
      <c r="BW191" s="269">
        <f t="shared" si="217"/>
        <v>0</v>
      </c>
      <c r="BX191" s="269">
        <f t="shared" si="217"/>
        <v>0</v>
      </c>
      <c r="BY191" s="269">
        <f t="shared" si="217"/>
        <v>0</v>
      </c>
      <c r="BZ191" s="269">
        <f t="shared" si="217"/>
        <v>0</v>
      </c>
      <c r="CA191" s="269">
        <f t="shared" si="217"/>
        <v>0</v>
      </c>
      <c r="CB191" s="269">
        <f t="shared" si="217"/>
        <v>0</v>
      </c>
      <c r="CC191" s="269">
        <f t="shared" si="217"/>
        <v>0</v>
      </c>
      <c r="CD191" s="269">
        <f t="shared" si="217"/>
        <v>0</v>
      </c>
      <c r="CE191" s="269">
        <f t="shared" si="217"/>
        <v>0</v>
      </c>
      <c r="CF191" s="269">
        <f t="shared" si="217"/>
        <v>0</v>
      </c>
      <c r="CG191" s="269">
        <f t="shared" si="217"/>
        <v>0</v>
      </c>
      <c r="CH191" s="277">
        <f t="shared" si="217"/>
        <v>0</v>
      </c>
    </row>
    <row r="192" spans="1:86" ht="15" hidden="1" thickBot="1" x14ac:dyDescent="0.35">
      <c r="A192" s="122"/>
      <c r="B192" s="310" t="s">
        <v>172</v>
      </c>
      <c r="C192" s="134">
        <f>IFERROR(C190/C73,0)</f>
        <v>0</v>
      </c>
      <c r="D192" s="134">
        <f t="shared" ref="D192:BO192" si="218">IFERROR(D190/D73,0)</f>
        <v>0</v>
      </c>
      <c r="E192" s="134">
        <f t="shared" si="218"/>
        <v>0</v>
      </c>
      <c r="F192" s="134">
        <f t="shared" si="218"/>
        <v>0</v>
      </c>
      <c r="G192" s="134">
        <f t="shared" si="218"/>
        <v>0</v>
      </c>
      <c r="H192" s="134">
        <f t="shared" si="218"/>
        <v>0</v>
      </c>
      <c r="I192" s="134">
        <f t="shared" si="218"/>
        <v>0</v>
      </c>
      <c r="J192" s="134">
        <f t="shared" si="218"/>
        <v>0</v>
      </c>
      <c r="K192" s="134">
        <f t="shared" si="218"/>
        <v>0</v>
      </c>
      <c r="L192" s="134">
        <f t="shared" si="218"/>
        <v>0</v>
      </c>
      <c r="M192" s="134">
        <f t="shared" si="218"/>
        <v>0</v>
      </c>
      <c r="N192" s="134">
        <f t="shared" si="218"/>
        <v>0</v>
      </c>
      <c r="O192" s="270">
        <f t="shared" si="218"/>
        <v>0</v>
      </c>
      <c r="P192" s="270">
        <f t="shared" si="218"/>
        <v>0</v>
      </c>
      <c r="Q192" s="270">
        <f t="shared" si="218"/>
        <v>0</v>
      </c>
      <c r="R192" s="270">
        <f t="shared" si="218"/>
        <v>0</v>
      </c>
      <c r="S192" s="270">
        <f t="shared" si="218"/>
        <v>0</v>
      </c>
      <c r="T192" s="270">
        <f t="shared" si="218"/>
        <v>0</v>
      </c>
      <c r="U192" s="270">
        <f t="shared" si="218"/>
        <v>0</v>
      </c>
      <c r="V192" s="270">
        <f t="shared" si="218"/>
        <v>0</v>
      </c>
      <c r="W192" s="270">
        <f t="shared" si="218"/>
        <v>0</v>
      </c>
      <c r="X192" s="270">
        <f t="shared" si="218"/>
        <v>0</v>
      </c>
      <c r="Y192" s="270">
        <f t="shared" si="218"/>
        <v>0</v>
      </c>
      <c r="Z192" s="270">
        <f t="shared" si="218"/>
        <v>0</v>
      </c>
      <c r="AA192" s="270">
        <f t="shared" si="218"/>
        <v>0</v>
      </c>
      <c r="AB192" s="270">
        <f t="shared" si="218"/>
        <v>0</v>
      </c>
      <c r="AC192" s="270">
        <f t="shared" si="218"/>
        <v>0</v>
      </c>
      <c r="AD192" s="270">
        <f t="shared" si="218"/>
        <v>0</v>
      </c>
      <c r="AE192" s="270">
        <f t="shared" si="218"/>
        <v>0</v>
      </c>
      <c r="AF192" s="270">
        <f t="shared" si="218"/>
        <v>0</v>
      </c>
      <c r="AG192" s="270">
        <f t="shared" si="218"/>
        <v>0</v>
      </c>
      <c r="AH192" s="270">
        <f t="shared" si="218"/>
        <v>0</v>
      </c>
      <c r="AI192" s="270">
        <f t="shared" si="218"/>
        <v>0</v>
      </c>
      <c r="AJ192" s="270">
        <f t="shared" si="218"/>
        <v>0</v>
      </c>
      <c r="AK192" s="270">
        <f t="shared" si="218"/>
        <v>0</v>
      </c>
      <c r="AL192" s="270">
        <f t="shared" si="218"/>
        <v>0</v>
      </c>
      <c r="AM192" s="270">
        <f t="shared" si="218"/>
        <v>0</v>
      </c>
      <c r="AN192" s="270">
        <f t="shared" si="218"/>
        <v>0</v>
      </c>
      <c r="AO192" s="270">
        <f t="shared" si="218"/>
        <v>0</v>
      </c>
      <c r="AP192" s="270">
        <f t="shared" si="218"/>
        <v>0</v>
      </c>
      <c r="AQ192" s="270">
        <f t="shared" si="218"/>
        <v>0</v>
      </c>
      <c r="AR192" s="270">
        <f t="shared" si="218"/>
        <v>0</v>
      </c>
      <c r="AS192" s="270">
        <f t="shared" si="218"/>
        <v>0</v>
      </c>
      <c r="AT192" s="270">
        <f t="shared" si="218"/>
        <v>0</v>
      </c>
      <c r="AU192" s="270">
        <f t="shared" si="218"/>
        <v>0</v>
      </c>
      <c r="AV192" s="270">
        <f t="shared" si="218"/>
        <v>0</v>
      </c>
      <c r="AW192" s="270">
        <f t="shared" si="218"/>
        <v>0</v>
      </c>
      <c r="AX192" s="270">
        <f t="shared" si="218"/>
        <v>0</v>
      </c>
      <c r="AY192" s="270">
        <f t="shared" si="218"/>
        <v>0</v>
      </c>
      <c r="AZ192" s="270">
        <f t="shared" si="218"/>
        <v>0</v>
      </c>
      <c r="BA192" s="270">
        <f t="shared" si="218"/>
        <v>0</v>
      </c>
      <c r="BB192" s="270">
        <f t="shared" si="218"/>
        <v>0</v>
      </c>
      <c r="BC192" s="270">
        <f t="shared" si="218"/>
        <v>0</v>
      </c>
      <c r="BD192" s="270">
        <f t="shared" si="218"/>
        <v>0</v>
      </c>
      <c r="BE192" s="270">
        <f t="shared" si="218"/>
        <v>0</v>
      </c>
      <c r="BF192" s="270">
        <f t="shared" si="218"/>
        <v>0</v>
      </c>
      <c r="BG192" s="270">
        <f t="shared" si="218"/>
        <v>0</v>
      </c>
      <c r="BH192" s="270">
        <f t="shared" si="218"/>
        <v>0</v>
      </c>
      <c r="BI192" s="270">
        <f t="shared" si="218"/>
        <v>0</v>
      </c>
      <c r="BJ192" s="270">
        <f t="shared" si="218"/>
        <v>0</v>
      </c>
      <c r="BK192" s="270">
        <f t="shared" si="218"/>
        <v>0</v>
      </c>
      <c r="BL192" s="270">
        <f t="shared" si="218"/>
        <v>0</v>
      </c>
      <c r="BM192" s="270">
        <f t="shared" si="218"/>
        <v>0</v>
      </c>
      <c r="BN192" s="270">
        <f t="shared" si="218"/>
        <v>0</v>
      </c>
      <c r="BO192" s="270">
        <f t="shared" si="218"/>
        <v>0</v>
      </c>
      <c r="BP192" s="270">
        <f t="shared" ref="BP192:CH192" si="219">IFERROR(BP190/BP73,0)</f>
        <v>0</v>
      </c>
      <c r="BQ192" s="270">
        <f t="shared" si="219"/>
        <v>0</v>
      </c>
      <c r="BR192" s="270">
        <f t="shared" si="219"/>
        <v>0</v>
      </c>
      <c r="BS192" s="270">
        <f t="shared" si="219"/>
        <v>0</v>
      </c>
      <c r="BT192" s="270">
        <f t="shared" si="219"/>
        <v>0</v>
      </c>
      <c r="BU192" s="270">
        <f t="shared" si="219"/>
        <v>0</v>
      </c>
      <c r="BV192" s="270">
        <f t="shared" si="219"/>
        <v>0</v>
      </c>
      <c r="BW192" s="270">
        <f t="shared" si="219"/>
        <v>0</v>
      </c>
      <c r="BX192" s="270">
        <f t="shared" si="219"/>
        <v>0</v>
      </c>
      <c r="BY192" s="270">
        <f t="shared" si="219"/>
        <v>0</v>
      </c>
      <c r="BZ192" s="270">
        <f t="shared" si="219"/>
        <v>0</v>
      </c>
      <c r="CA192" s="270">
        <f t="shared" si="219"/>
        <v>0</v>
      </c>
      <c r="CB192" s="270">
        <f t="shared" si="219"/>
        <v>0</v>
      </c>
      <c r="CC192" s="270">
        <f t="shared" si="219"/>
        <v>0</v>
      </c>
      <c r="CD192" s="270">
        <f t="shared" si="219"/>
        <v>0</v>
      </c>
      <c r="CE192" s="270">
        <f t="shared" si="219"/>
        <v>0</v>
      </c>
      <c r="CF192" s="270">
        <f t="shared" si="219"/>
        <v>0</v>
      </c>
      <c r="CG192" s="270">
        <f t="shared" si="219"/>
        <v>0</v>
      </c>
      <c r="CH192" s="271">
        <f t="shared" si="219"/>
        <v>0</v>
      </c>
    </row>
    <row r="193" spans="1:86" ht="15" hidden="1" thickBot="1" x14ac:dyDescent="0.35">
      <c r="A193" s="122"/>
      <c r="B193" s="338" t="s">
        <v>173</v>
      </c>
      <c r="C193" s="136">
        <f>C191+C192</f>
        <v>0</v>
      </c>
      <c r="D193" s="136">
        <f t="shared" ref="D193:BO193" si="220">D191+D192</f>
        <v>0</v>
      </c>
      <c r="E193" s="137">
        <f t="shared" si="220"/>
        <v>0</v>
      </c>
      <c r="F193" s="137">
        <f t="shared" si="220"/>
        <v>0</v>
      </c>
      <c r="G193" s="137">
        <f t="shared" si="220"/>
        <v>0</v>
      </c>
      <c r="H193" s="137">
        <f t="shared" si="220"/>
        <v>0</v>
      </c>
      <c r="I193" s="137">
        <f t="shared" si="220"/>
        <v>0</v>
      </c>
      <c r="J193" s="137">
        <f t="shared" si="220"/>
        <v>0</v>
      </c>
      <c r="K193" s="137">
        <f t="shared" si="220"/>
        <v>0</v>
      </c>
      <c r="L193" s="137">
        <f t="shared" si="220"/>
        <v>0</v>
      </c>
      <c r="M193" s="138">
        <f t="shared" si="220"/>
        <v>0</v>
      </c>
      <c r="N193" s="147">
        <f t="shared" si="220"/>
        <v>0</v>
      </c>
      <c r="O193" s="272">
        <f t="shared" si="220"/>
        <v>0</v>
      </c>
      <c r="P193" s="272">
        <f t="shared" si="220"/>
        <v>0</v>
      </c>
      <c r="Q193" s="273">
        <f t="shared" si="220"/>
        <v>0</v>
      </c>
      <c r="R193" s="273">
        <f t="shared" si="220"/>
        <v>0</v>
      </c>
      <c r="S193" s="273">
        <f t="shared" si="220"/>
        <v>0</v>
      </c>
      <c r="T193" s="273">
        <f t="shared" si="220"/>
        <v>0</v>
      </c>
      <c r="U193" s="273">
        <f t="shared" si="220"/>
        <v>0</v>
      </c>
      <c r="V193" s="273">
        <f t="shared" si="220"/>
        <v>0</v>
      </c>
      <c r="W193" s="273">
        <f t="shared" si="220"/>
        <v>0</v>
      </c>
      <c r="X193" s="273">
        <f t="shared" si="220"/>
        <v>0</v>
      </c>
      <c r="Y193" s="290">
        <f t="shared" si="220"/>
        <v>0</v>
      </c>
      <c r="Z193" s="290">
        <f t="shared" si="220"/>
        <v>0</v>
      </c>
      <c r="AA193" s="272">
        <f t="shared" si="220"/>
        <v>0</v>
      </c>
      <c r="AB193" s="272">
        <f t="shared" si="220"/>
        <v>0</v>
      </c>
      <c r="AC193" s="273">
        <f t="shared" si="220"/>
        <v>0</v>
      </c>
      <c r="AD193" s="273">
        <f t="shared" si="220"/>
        <v>0</v>
      </c>
      <c r="AE193" s="273">
        <f t="shared" si="220"/>
        <v>0</v>
      </c>
      <c r="AF193" s="273">
        <f t="shared" si="220"/>
        <v>0</v>
      </c>
      <c r="AG193" s="273">
        <f t="shared" si="220"/>
        <v>0</v>
      </c>
      <c r="AH193" s="273">
        <f t="shared" si="220"/>
        <v>0</v>
      </c>
      <c r="AI193" s="273">
        <f t="shared" si="220"/>
        <v>0</v>
      </c>
      <c r="AJ193" s="273">
        <f t="shared" si="220"/>
        <v>0</v>
      </c>
      <c r="AK193" s="290">
        <f t="shared" si="220"/>
        <v>0</v>
      </c>
      <c r="AL193" s="290">
        <f t="shared" si="220"/>
        <v>0</v>
      </c>
      <c r="AM193" s="272">
        <f t="shared" si="220"/>
        <v>0</v>
      </c>
      <c r="AN193" s="272">
        <f t="shared" si="220"/>
        <v>0</v>
      </c>
      <c r="AO193" s="273">
        <f t="shared" si="220"/>
        <v>0</v>
      </c>
      <c r="AP193" s="273">
        <f t="shared" si="220"/>
        <v>0</v>
      </c>
      <c r="AQ193" s="273">
        <f t="shared" si="220"/>
        <v>0</v>
      </c>
      <c r="AR193" s="273">
        <f t="shared" si="220"/>
        <v>0</v>
      </c>
      <c r="AS193" s="273">
        <f t="shared" si="220"/>
        <v>0</v>
      </c>
      <c r="AT193" s="273">
        <f t="shared" si="220"/>
        <v>0</v>
      </c>
      <c r="AU193" s="273">
        <f t="shared" si="220"/>
        <v>0</v>
      </c>
      <c r="AV193" s="273">
        <f t="shared" si="220"/>
        <v>0</v>
      </c>
      <c r="AW193" s="290">
        <f t="shared" si="220"/>
        <v>0</v>
      </c>
      <c r="AX193" s="290">
        <f t="shared" si="220"/>
        <v>0</v>
      </c>
      <c r="AY193" s="272">
        <f t="shared" si="220"/>
        <v>0</v>
      </c>
      <c r="AZ193" s="272">
        <f t="shared" si="220"/>
        <v>0</v>
      </c>
      <c r="BA193" s="273">
        <f t="shared" si="220"/>
        <v>0</v>
      </c>
      <c r="BB193" s="273">
        <f t="shared" si="220"/>
        <v>0</v>
      </c>
      <c r="BC193" s="273">
        <f t="shared" si="220"/>
        <v>0</v>
      </c>
      <c r="BD193" s="273">
        <f t="shared" si="220"/>
        <v>0</v>
      </c>
      <c r="BE193" s="273">
        <f t="shared" si="220"/>
        <v>0</v>
      </c>
      <c r="BF193" s="273">
        <f t="shared" si="220"/>
        <v>0</v>
      </c>
      <c r="BG193" s="273">
        <f t="shared" si="220"/>
        <v>0</v>
      </c>
      <c r="BH193" s="273">
        <f t="shared" si="220"/>
        <v>0</v>
      </c>
      <c r="BI193" s="290">
        <f t="shared" si="220"/>
        <v>0</v>
      </c>
      <c r="BJ193" s="290">
        <f t="shared" si="220"/>
        <v>0</v>
      </c>
      <c r="BK193" s="272">
        <f t="shared" si="220"/>
        <v>0</v>
      </c>
      <c r="BL193" s="272">
        <f t="shared" si="220"/>
        <v>0</v>
      </c>
      <c r="BM193" s="273">
        <f t="shared" si="220"/>
        <v>0</v>
      </c>
      <c r="BN193" s="273">
        <f t="shared" si="220"/>
        <v>0</v>
      </c>
      <c r="BO193" s="273">
        <f t="shared" si="220"/>
        <v>0</v>
      </c>
      <c r="BP193" s="273">
        <f t="shared" ref="BP193:CH193" si="221">BP191+BP192</f>
        <v>0</v>
      </c>
      <c r="BQ193" s="273">
        <f t="shared" si="221"/>
        <v>0</v>
      </c>
      <c r="BR193" s="273">
        <f t="shared" si="221"/>
        <v>0</v>
      </c>
      <c r="BS193" s="273">
        <f t="shared" si="221"/>
        <v>0</v>
      </c>
      <c r="BT193" s="273">
        <f t="shared" si="221"/>
        <v>0</v>
      </c>
      <c r="BU193" s="290">
        <f t="shared" si="221"/>
        <v>0</v>
      </c>
      <c r="BV193" s="290">
        <f t="shared" si="221"/>
        <v>0</v>
      </c>
      <c r="BW193" s="272">
        <f t="shared" si="221"/>
        <v>0</v>
      </c>
      <c r="BX193" s="272">
        <f t="shared" si="221"/>
        <v>0</v>
      </c>
      <c r="BY193" s="273">
        <f t="shared" si="221"/>
        <v>0</v>
      </c>
      <c r="BZ193" s="273">
        <f t="shared" si="221"/>
        <v>0</v>
      </c>
      <c r="CA193" s="273">
        <f t="shared" si="221"/>
        <v>0</v>
      </c>
      <c r="CB193" s="273">
        <f t="shared" si="221"/>
        <v>0</v>
      </c>
      <c r="CC193" s="273">
        <f t="shared" si="221"/>
        <v>0</v>
      </c>
      <c r="CD193" s="273">
        <f t="shared" si="221"/>
        <v>0</v>
      </c>
      <c r="CE193" s="273">
        <f t="shared" si="221"/>
        <v>0</v>
      </c>
      <c r="CF193" s="273">
        <f t="shared" si="221"/>
        <v>0</v>
      </c>
      <c r="CG193" s="290">
        <f t="shared" si="221"/>
        <v>0</v>
      </c>
      <c r="CH193" s="347">
        <f t="shared" si="221"/>
        <v>0</v>
      </c>
    </row>
    <row r="194" spans="1:86" hidden="1" x14ac:dyDescent="0.3">
      <c r="A194" s="122"/>
      <c r="B194" s="122" t="s">
        <v>174</v>
      </c>
      <c r="C194" s="140">
        <f>C186+C193</f>
        <v>0</v>
      </c>
      <c r="D194" s="140">
        <f t="shared" ref="D194:BO194" si="222">D186+D193</f>
        <v>0</v>
      </c>
      <c r="E194" s="140">
        <f t="shared" si="222"/>
        <v>0</v>
      </c>
      <c r="F194" s="140">
        <f t="shared" si="222"/>
        <v>0</v>
      </c>
      <c r="G194" s="140">
        <f t="shared" si="222"/>
        <v>0</v>
      </c>
      <c r="H194" s="140">
        <f t="shared" si="222"/>
        <v>0</v>
      </c>
      <c r="I194" s="140">
        <f t="shared" si="222"/>
        <v>0</v>
      </c>
      <c r="J194" s="140">
        <f t="shared" si="222"/>
        <v>0</v>
      </c>
      <c r="K194" s="140">
        <f t="shared" si="222"/>
        <v>0</v>
      </c>
      <c r="L194" s="140">
        <f t="shared" si="222"/>
        <v>0</v>
      </c>
      <c r="M194" s="140">
        <f t="shared" si="222"/>
        <v>0</v>
      </c>
      <c r="N194" s="140">
        <f t="shared" si="222"/>
        <v>0</v>
      </c>
      <c r="O194" s="279">
        <f t="shared" si="222"/>
        <v>0</v>
      </c>
      <c r="P194" s="279">
        <f t="shared" si="222"/>
        <v>0</v>
      </c>
      <c r="Q194" s="279">
        <f t="shared" si="222"/>
        <v>0</v>
      </c>
      <c r="R194" s="279">
        <f t="shared" si="222"/>
        <v>0</v>
      </c>
      <c r="S194" s="279">
        <f t="shared" si="222"/>
        <v>0</v>
      </c>
      <c r="T194" s="279">
        <f t="shared" si="222"/>
        <v>0</v>
      </c>
      <c r="U194" s="279">
        <f t="shared" si="222"/>
        <v>0</v>
      </c>
      <c r="V194" s="279">
        <f t="shared" si="222"/>
        <v>0</v>
      </c>
      <c r="W194" s="279">
        <f t="shared" si="222"/>
        <v>0</v>
      </c>
      <c r="X194" s="279">
        <f t="shared" si="222"/>
        <v>0</v>
      </c>
      <c r="Y194" s="279">
        <f t="shared" si="222"/>
        <v>0</v>
      </c>
      <c r="Z194" s="279">
        <f t="shared" si="222"/>
        <v>0</v>
      </c>
      <c r="AA194" s="279">
        <f t="shared" si="222"/>
        <v>0</v>
      </c>
      <c r="AB194" s="279">
        <f t="shared" si="222"/>
        <v>0</v>
      </c>
      <c r="AC194" s="279">
        <f t="shared" si="222"/>
        <v>0</v>
      </c>
      <c r="AD194" s="279">
        <f t="shared" si="222"/>
        <v>0</v>
      </c>
      <c r="AE194" s="279">
        <f t="shared" si="222"/>
        <v>0</v>
      </c>
      <c r="AF194" s="279">
        <f t="shared" si="222"/>
        <v>0</v>
      </c>
      <c r="AG194" s="279">
        <f t="shared" si="222"/>
        <v>0</v>
      </c>
      <c r="AH194" s="279">
        <f t="shared" si="222"/>
        <v>0</v>
      </c>
      <c r="AI194" s="279">
        <f t="shared" si="222"/>
        <v>0</v>
      </c>
      <c r="AJ194" s="279">
        <f t="shared" si="222"/>
        <v>0</v>
      </c>
      <c r="AK194" s="279">
        <f t="shared" si="222"/>
        <v>0</v>
      </c>
      <c r="AL194" s="279">
        <f t="shared" si="222"/>
        <v>0</v>
      </c>
      <c r="AM194" s="279">
        <f t="shared" si="222"/>
        <v>0</v>
      </c>
      <c r="AN194" s="279">
        <f t="shared" si="222"/>
        <v>0</v>
      </c>
      <c r="AO194" s="279">
        <f t="shared" si="222"/>
        <v>0</v>
      </c>
      <c r="AP194" s="279">
        <f t="shared" si="222"/>
        <v>0</v>
      </c>
      <c r="AQ194" s="279">
        <f t="shared" si="222"/>
        <v>0</v>
      </c>
      <c r="AR194" s="279">
        <f t="shared" si="222"/>
        <v>0</v>
      </c>
      <c r="AS194" s="279">
        <f t="shared" si="222"/>
        <v>0</v>
      </c>
      <c r="AT194" s="279">
        <f t="shared" si="222"/>
        <v>0</v>
      </c>
      <c r="AU194" s="279">
        <f t="shared" si="222"/>
        <v>0</v>
      </c>
      <c r="AV194" s="279">
        <f t="shared" si="222"/>
        <v>0</v>
      </c>
      <c r="AW194" s="279">
        <f t="shared" si="222"/>
        <v>0</v>
      </c>
      <c r="AX194" s="279">
        <f t="shared" si="222"/>
        <v>0</v>
      </c>
      <c r="AY194" s="279">
        <f t="shared" si="222"/>
        <v>0</v>
      </c>
      <c r="AZ194" s="279">
        <f t="shared" si="222"/>
        <v>0</v>
      </c>
      <c r="BA194" s="279">
        <f t="shared" si="222"/>
        <v>0</v>
      </c>
      <c r="BB194" s="279">
        <f t="shared" si="222"/>
        <v>0</v>
      </c>
      <c r="BC194" s="279">
        <f t="shared" si="222"/>
        <v>0</v>
      </c>
      <c r="BD194" s="279">
        <f t="shared" si="222"/>
        <v>0</v>
      </c>
      <c r="BE194" s="279">
        <f t="shared" si="222"/>
        <v>0</v>
      </c>
      <c r="BF194" s="279">
        <f t="shared" si="222"/>
        <v>0</v>
      </c>
      <c r="BG194" s="279">
        <f t="shared" si="222"/>
        <v>0</v>
      </c>
      <c r="BH194" s="279">
        <f t="shared" si="222"/>
        <v>0</v>
      </c>
      <c r="BI194" s="279">
        <f t="shared" si="222"/>
        <v>0</v>
      </c>
      <c r="BJ194" s="279">
        <f t="shared" si="222"/>
        <v>0</v>
      </c>
      <c r="BK194" s="279">
        <f t="shared" si="222"/>
        <v>0</v>
      </c>
      <c r="BL194" s="279">
        <f t="shared" si="222"/>
        <v>0</v>
      </c>
      <c r="BM194" s="279">
        <f t="shared" si="222"/>
        <v>0</v>
      </c>
      <c r="BN194" s="279">
        <f t="shared" si="222"/>
        <v>0</v>
      </c>
      <c r="BO194" s="279">
        <f t="shared" si="222"/>
        <v>0</v>
      </c>
      <c r="BP194" s="279">
        <f t="shared" ref="BP194:CH194" si="223">BP186+BP193</f>
        <v>0</v>
      </c>
      <c r="BQ194" s="279">
        <f t="shared" si="223"/>
        <v>0</v>
      </c>
      <c r="BR194" s="279">
        <f t="shared" si="223"/>
        <v>0</v>
      </c>
      <c r="BS194" s="279">
        <f t="shared" si="223"/>
        <v>0</v>
      </c>
      <c r="BT194" s="279">
        <f t="shared" si="223"/>
        <v>0</v>
      </c>
      <c r="BU194" s="279">
        <f t="shared" si="223"/>
        <v>0</v>
      </c>
      <c r="BV194" s="279">
        <f t="shared" si="223"/>
        <v>0</v>
      </c>
      <c r="BW194" s="279">
        <f t="shared" si="223"/>
        <v>0</v>
      </c>
      <c r="BX194" s="279">
        <f t="shared" si="223"/>
        <v>0</v>
      </c>
      <c r="BY194" s="279">
        <f t="shared" si="223"/>
        <v>0</v>
      </c>
      <c r="BZ194" s="279">
        <f t="shared" si="223"/>
        <v>0</v>
      </c>
      <c r="CA194" s="279">
        <f t="shared" si="223"/>
        <v>0</v>
      </c>
      <c r="CB194" s="279">
        <f t="shared" si="223"/>
        <v>0</v>
      </c>
      <c r="CC194" s="279">
        <f t="shared" si="223"/>
        <v>0</v>
      </c>
      <c r="CD194" s="279">
        <f t="shared" si="223"/>
        <v>0</v>
      </c>
      <c r="CE194" s="279">
        <f t="shared" si="223"/>
        <v>0</v>
      </c>
      <c r="CF194" s="279">
        <f t="shared" si="223"/>
        <v>0</v>
      </c>
      <c r="CG194" s="279">
        <f t="shared" si="223"/>
        <v>0</v>
      </c>
      <c r="CH194" s="279">
        <f t="shared" si="223"/>
        <v>0</v>
      </c>
    </row>
    <row r="195" spans="1:86" hidden="1" x14ac:dyDescent="0.3">
      <c r="A195" s="122"/>
      <c r="B195" s="122"/>
      <c r="C195" s="127"/>
      <c r="D195" s="127"/>
      <c r="E195" s="127"/>
      <c r="F195" s="127"/>
      <c r="G195" s="127"/>
      <c r="H195" s="127"/>
      <c r="I195" s="127"/>
      <c r="J195" s="127"/>
      <c r="K195" s="127"/>
      <c r="L195" s="127"/>
      <c r="M195" s="127"/>
      <c r="N195" s="127"/>
      <c r="O195" s="127"/>
      <c r="P195" s="127"/>
      <c r="Q195" s="127"/>
      <c r="R195" s="127"/>
      <c r="S195" s="127"/>
      <c r="T195" s="127"/>
      <c r="U195" s="127"/>
      <c r="V195" s="127"/>
      <c r="W195" s="127"/>
      <c r="X195" s="127"/>
      <c r="Y195" s="127"/>
      <c r="Z195" s="127"/>
      <c r="AA195" s="127"/>
      <c r="AB195" s="127"/>
      <c r="AC195" s="127"/>
      <c r="AD195" s="127"/>
      <c r="AE195" s="127"/>
      <c r="AF195" s="127"/>
      <c r="AG195" s="127"/>
      <c r="AH195" s="127"/>
      <c r="AI195" s="127"/>
      <c r="AJ195" s="127"/>
      <c r="AK195" s="127"/>
      <c r="AL195" s="127"/>
      <c r="AM195" s="127"/>
      <c r="AN195" s="127"/>
      <c r="AO195" s="127"/>
      <c r="AP195" s="127"/>
      <c r="AQ195" s="127"/>
      <c r="AR195" s="127"/>
      <c r="AS195" s="127"/>
      <c r="AT195" s="127"/>
      <c r="AU195" s="127"/>
      <c r="AV195" s="127"/>
      <c r="AW195" s="127"/>
      <c r="AX195" s="127"/>
      <c r="AY195" s="127"/>
      <c r="AZ195" s="127"/>
      <c r="BA195" s="127"/>
      <c r="BB195" s="127"/>
      <c r="BC195" s="127"/>
      <c r="BD195" s="127"/>
      <c r="BE195" s="127"/>
      <c r="BF195" s="127"/>
      <c r="BG195" s="127"/>
      <c r="BH195" s="127"/>
      <c r="BI195" s="127"/>
      <c r="BJ195" s="127"/>
      <c r="BK195" s="127"/>
      <c r="BL195" s="127"/>
      <c r="BM195" s="127"/>
      <c r="BN195" s="127"/>
      <c r="BO195" s="127"/>
      <c r="BP195" s="127"/>
      <c r="BQ195" s="127"/>
      <c r="BR195" s="127"/>
      <c r="BS195" s="127"/>
      <c r="BT195" s="127"/>
      <c r="BU195" s="127"/>
      <c r="BV195" s="127"/>
      <c r="BW195" s="127"/>
      <c r="BX195" s="127"/>
      <c r="BY195" s="127"/>
      <c r="BZ195" s="127"/>
      <c r="CA195" s="127"/>
      <c r="CB195" s="127"/>
      <c r="CC195" s="127"/>
      <c r="CD195" s="127"/>
      <c r="CE195" s="127"/>
      <c r="CF195" s="127"/>
      <c r="CG195" s="127"/>
      <c r="CH195" s="127"/>
    </row>
    <row r="196" spans="1:86" hidden="1" x14ac:dyDescent="0.3">
      <c r="A196" s="122"/>
      <c r="B196" s="122" t="s">
        <v>175</v>
      </c>
      <c r="C196" s="141">
        <f t="shared" ref="C196" si="224">SUM(C182:C183)</f>
        <v>0</v>
      </c>
      <c r="D196" s="141">
        <f t="shared" ref="D196:BO196" si="225">SUM(D182:D183)</f>
        <v>0</v>
      </c>
      <c r="E196" s="142">
        <f t="shared" si="225"/>
        <v>0</v>
      </c>
      <c r="F196" s="142">
        <f t="shared" si="225"/>
        <v>0</v>
      </c>
      <c r="G196" s="142">
        <f t="shared" si="225"/>
        <v>0</v>
      </c>
      <c r="H196" s="142">
        <f t="shared" si="225"/>
        <v>0</v>
      </c>
      <c r="I196" s="142">
        <f t="shared" si="225"/>
        <v>0</v>
      </c>
      <c r="J196" s="142">
        <f t="shared" si="225"/>
        <v>0</v>
      </c>
      <c r="K196" s="142">
        <f t="shared" si="225"/>
        <v>0</v>
      </c>
      <c r="L196" s="142">
        <f t="shared" si="225"/>
        <v>0</v>
      </c>
      <c r="M196" s="143">
        <f t="shared" si="225"/>
        <v>0</v>
      </c>
      <c r="N196" s="143">
        <f t="shared" si="225"/>
        <v>0</v>
      </c>
      <c r="O196" s="285">
        <f t="shared" si="225"/>
        <v>0</v>
      </c>
      <c r="P196" s="285">
        <f t="shared" si="225"/>
        <v>0</v>
      </c>
      <c r="Q196" s="286">
        <f t="shared" si="225"/>
        <v>0</v>
      </c>
      <c r="R196" s="286">
        <f t="shared" si="225"/>
        <v>0</v>
      </c>
      <c r="S196" s="286">
        <f t="shared" si="225"/>
        <v>0</v>
      </c>
      <c r="T196" s="286">
        <f t="shared" si="225"/>
        <v>0</v>
      </c>
      <c r="U196" s="286">
        <f t="shared" si="225"/>
        <v>0</v>
      </c>
      <c r="V196" s="286">
        <f t="shared" si="225"/>
        <v>0</v>
      </c>
      <c r="W196" s="286">
        <f t="shared" si="225"/>
        <v>0</v>
      </c>
      <c r="X196" s="286">
        <f t="shared" si="225"/>
        <v>0</v>
      </c>
      <c r="Y196" s="287">
        <f t="shared" si="225"/>
        <v>0</v>
      </c>
      <c r="Z196" s="287">
        <f t="shared" si="225"/>
        <v>0</v>
      </c>
      <c r="AA196" s="285">
        <f t="shared" si="225"/>
        <v>0</v>
      </c>
      <c r="AB196" s="285">
        <f t="shared" si="225"/>
        <v>0</v>
      </c>
      <c r="AC196" s="286">
        <f t="shared" si="225"/>
        <v>0</v>
      </c>
      <c r="AD196" s="286">
        <f t="shared" si="225"/>
        <v>0</v>
      </c>
      <c r="AE196" s="286">
        <f t="shared" si="225"/>
        <v>0</v>
      </c>
      <c r="AF196" s="286">
        <f t="shared" si="225"/>
        <v>0</v>
      </c>
      <c r="AG196" s="286">
        <f t="shared" si="225"/>
        <v>0</v>
      </c>
      <c r="AH196" s="286">
        <f t="shared" si="225"/>
        <v>0</v>
      </c>
      <c r="AI196" s="286">
        <f t="shared" si="225"/>
        <v>0</v>
      </c>
      <c r="AJ196" s="286">
        <f t="shared" si="225"/>
        <v>0</v>
      </c>
      <c r="AK196" s="287">
        <f t="shared" si="225"/>
        <v>0</v>
      </c>
      <c r="AL196" s="287">
        <f t="shared" si="225"/>
        <v>0</v>
      </c>
      <c r="AM196" s="285">
        <f t="shared" si="225"/>
        <v>0</v>
      </c>
      <c r="AN196" s="285">
        <f t="shared" si="225"/>
        <v>0</v>
      </c>
      <c r="AO196" s="286">
        <f t="shared" si="225"/>
        <v>0</v>
      </c>
      <c r="AP196" s="286">
        <f t="shared" si="225"/>
        <v>0</v>
      </c>
      <c r="AQ196" s="286">
        <f t="shared" si="225"/>
        <v>0</v>
      </c>
      <c r="AR196" s="286">
        <f t="shared" si="225"/>
        <v>0</v>
      </c>
      <c r="AS196" s="286">
        <f t="shared" si="225"/>
        <v>0</v>
      </c>
      <c r="AT196" s="286">
        <f t="shared" si="225"/>
        <v>0</v>
      </c>
      <c r="AU196" s="286">
        <f t="shared" si="225"/>
        <v>0</v>
      </c>
      <c r="AV196" s="286">
        <f t="shared" si="225"/>
        <v>0</v>
      </c>
      <c r="AW196" s="287">
        <f t="shared" si="225"/>
        <v>0</v>
      </c>
      <c r="AX196" s="287">
        <f t="shared" si="225"/>
        <v>0</v>
      </c>
      <c r="AY196" s="285">
        <f t="shared" si="225"/>
        <v>0</v>
      </c>
      <c r="AZ196" s="285">
        <f t="shared" si="225"/>
        <v>0</v>
      </c>
      <c r="BA196" s="286">
        <f t="shared" si="225"/>
        <v>0</v>
      </c>
      <c r="BB196" s="286">
        <f t="shared" si="225"/>
        <v>0</v>
      </c>
      <c r="BC196" s="286">
        <f t="shared" si="225"/>
        <v>0</v>
      </c>
      <c r="BD196" s="286">
        <f t="shared" si="225"/>
        <v>0</v>
      </c>
      <c r="BE196" s="286">
        <f t="shared" si="225"/>
        <v>0</v>
      </c>
      <c r="BF196" s="286">
        <f t="shared" si="225"/>
        <v>0</v>
      </c>
      <c r="BG196" s="286">
        <f t="shared" si="225"/>
        <v>0</v>
      </c>
      <c r="BH196" s="286">
        <f t="shared" si="225"/>
        <v>0</v>
      </c>
      <c r="BI196" s="287">
        <f t="shared" si="225"/>
        <v>0</v>
      </c>
      <c r="BJ196" s="287">
        <f t="shared" si="225"/>
        <v>0</v>
      </c>
      <c r="BK196" s="285">
        <f t="shared" si="225"/>
        <v>0</v>
      </c>
      <c r="BL196" s="285">
        <f t="shared" si="225"/>
        <v>0</v>
      </c>
      <c r="BM196" s="286">
        <f t="shared" si="225"/>
        <v>0</v>
      </c>
      <c r="BN196" s="286">
        <f t="shared" si="225"/>
        <v>0</v>
      </c>
      <c r="BO196" s="286">
        <f t="shared" si="225"/>
        <v>0</v>
      </c>
      <c r="BP196" s="286">
        <f t="shared" ref="BP196:CH196" si="226">SUM(BP182:BP183)</f>
        <v>0</v>
      </c>
      <c r="BQ196" s="286">
        <f t="shared" si="226"/>
        <v>0</v>
      </c>
      <c r="BR196" s="286">
        <f t="shared" si="226"/>
        <v>0</v>
      </c>
      <c r="BS196" s="286">
        <f t="shared" si="226"/>
        <v>0</v>
      </c>
      <c r="BT196" s="286">
        <f t="shared" si="226"/>
        <v>0</v>
      </c>
      <c r="BU196" s="287">
        <f t="shared" si="226"/>
        <v>0</v>
      </c>
      <c r="BV196" s="287">
        <f t="shared" si="226"/>
        <v>0</v>
      </c>
      <c r="BW196" s="285">
        <f t="shared" si="226"/>
        <v>0</v>
      </c>
      <c r="BX196" s="285">
        <f t="shared" si="226"/>
        <v>0</v>
      </c>
      <c r="BY196" s="286">
        <f t="shared" si="226"/>
        <v>0</v>
      </c>
      <c r="BZ196" s="286">
        <f t="shared" si="226"/>
        <v>0</v>
      </c>
      <c r="CA196" s="286">
        <f t="shared" si="226"/>
        <v>0</v>
      </c>
      <c r="CB196" s="286">
        <f t="shared" si="226"/>
        <v>0</v>
      </c>
      <c r="CC196" s="286">
        <f t="shared" si="226"/>
        <v>0</v>
      </c>
      <c r="CD196" s="286">
        <f t="shared" si="226"/>
        <v>0</v>
      </c>
      <c r="CE196" s="286">
        <f t="shared" si="226"/>
        <v>0</v>
      </c>
      <c r="CF196" s="286">
        <f t="shared" si="226"/>
        <v>0</v>
      </c>
      <c r="CG196" s="287">
        <f t="shared" si="226"/>
        <v>0</v>
      </c>
      <c r="CH196" s="287">
        <f t="shared" si="226"/>
        <v>0</v>
      </c>
    </row>
    <row r="197" spans="1:86" hidden="1" x14ac:dyDescent="0.3">
      <c r="A197" s="122"/>
      <c r="B197" s="122" t="s">
        <v>176</v>
      </c>
      <c r="C197" s="141">
        <f t="shared" ref="C197" si="227">SUM(C189:C190)</f>
        <v>0</v>
      </c>
      <c r="D197" s="141">
        <f t="shared" ref="D197:BO197" si="228">SUM(D189:D190)</f>
        <v>0</v>
      </c>
      <c r="E197" s="142">
        <f t="shared" si="228"/>
        <v>0</v>
      </c>
      <c r="F197" s="142">
        <f t="shared" si="228"/>
        <v>0</v>
      </c>
      <c r="G197" s="142">
        <f t="shared" si="228"/>
        <v>0</v>
      </c>
      <c r="H197" s="142">
        <f t="shared" si="228"/>
        <v>0</v>
      </c>
      <c r="I197" s="142">
        <f t="shared" si="228"/>
        <v>0</v>
      </c>
      <c r="J197" s="142">
        <f t="shared" si="228"/>
        <v>0</v>
      </c>
      <c r="K197" s="142">
        <f t="shared" si="228"/>
        <v>0</v>
      </c>
      <c r="L197" s="142">
        <f t="shared" si="228"/>
        <v>0</v>
      </c>
      <c r="M197" s="143">
        <f t="shared" si="228"/>
        <v>0</v>
      </c>
      <c r="N197" s="143">
        <f t="shared" si="228"/>
        <v>0</v>
      </c>
      <c r="O197" s="285">
        <f t="shared" si="228"/>
        <v>0</v>
      </c>
      <c r="P197" s="285">
        <f t="shared" si="228"/>
        <v>0</v>
      </c>
      <c r="Q197" s="286">
        <f t="shared" si="228"/>
        <v>0</v>
      </c>
      <c r="R197" s="286">
        <f t="shared" si="228"/>
        <v>0</v>
      </c>
      <c r="S197" s="286">
        <f t="shared" si="228"/>
        <v>0</v>
      </c>
      <c r="T197" s="286">
        <f t="shared" si="228"/>
        <v>0</v>
      </c>
      <c r="U197" s="286">
        <f t="shared" si="228"/>
        <v>0</v>
      </c>
      <c r="V197" s="286">
        <f t="shared" si="228"/>
        <v>0</v>
      </c>
      <c r="W197" s="286">
        <f t="shared" si="228"/>
        <v>0</v>
      </c>
      <c r="X197" s="286">
        <f t="shared" si="228"/>
        <v>0</v>
      </c>
      <c r="Y197" s="287">
        <f t="shared" si="228"/>
        <v>0</v>
      </c>
      <c r="Z197" s="287">
        <f t="shared" si="228"/>
        <v>0</v>
      </c>
      <c r="AA197" s="285">
        <f t="shared" si="228"/>
        <v>0</v>
      </c>
      <c r="AB197" s="285">
        <f t="shared" si="228"/>
        <v>0</v>
      </c>
      <c r="AC197" s="286">
        <f t="shared" si="228"/>
        <v>0</v>
      </c>
      <c r="AD197" s="286">
        <f t="shared" si="228"/>
        <v>0</v>
      </c>
      <c r="AE197" s="286">
        <f t="shared" si="228"/>
        <v>0</v>
      </c>
      <c r="AF197" s="286">
        <f t="shared" si="228"/>
        <v>0</v>
      </c>
      <c r="AG197" s="286">
        <f t="shared" si="228"/>
        <v>0</v>
      </c>
      <c r="AH197" s="286">
        <f t="shared" si="228"/>
        <v>0</v>
      </c>
      <c r="AI197" s="286">
        <f t="shared" si="228"/>
        <v>0</v>
      </c>
      <c r="AJ197" s="286">
        <f t="shared" si="228"/>
        <v>0</v>
      </c>
      <c r="AK197" s="287">
        <f t="shared" si="228"/>
        <v>0</v>
      </c>
      <c r="AL197" s="287">
        <f t="shared" si="228"/>
        <v>0</v>
      </c>
      <c r="AM197" s="285">
        <f t="shared" si="228"/>
        <v>0</v>
      </c>
      <c r="AN197" s="285">
        <f t="shared" si="228"/>
        <v>0</v>
      </c>
      <c r="AO197" s="286">
        <f t="shared" si="228"/>
        <v>0</v>
      </c>
      <c r="AP197" s="286">
        <f t="shared" si="228"/>
        <v>0</v>
      </c>
      <c r="AQ197" s="286">
        <f t="shared" si="228"/>
        <v>0</v>
      </c>
      <c r="AR197" s="286">
        <f t="shared" si="228"/>
        <v>0</v>
      </c>
      <c r="AS197" s="286">
        <f t="shared" si="228"/>
        <v>0</v>
      </c>
      <c r="AT197" s="286">
        <f t="shared" si="228"/>
        <v>0</v>
      </c>
      <c r="AU197" s="286">
        <f t="shared" si="228"/>
        <v>0</v>
      </c>
      <c r="AV197" s="286">
        <f t="shared" si="228"/>
        <v>0</v>
      </c>
      <c r="AW197" s="287">
        <f t="shared" si="228"/>
        <v>0</v>
      </c>
      <c r="AX197" s="287">
        <f t="shared" si="228"/>
        <v>0</v>
      </c>
      <c r="AY197" s="285">
        <f t="shared" si="228"/>
        <v>0</v>
      </c>
      <c r="AZ197" s="285">
        <f t="shared" si="228"/>
        <v>0</v>
      </c>
      <c r="BA197" s="286">
        <f t="shared" si="228"/>
        <v>0</v>
      </c>
      <c r="BB197" s="286">
        <f t="shared" si="228"/>
        <v>0</v>
      </c>
      <c r="BC197" s="286">
        <f t="shared" si="228"/>
        <v>0</v>
      </c>
      <c r="BD197" s="286">
        <f t="shared" si="228"/>
        <v>0</v>
      </c>
      <c r="BE197" s="286">
        <f t="shared" si="228"/>
        <v>0</v>
      </c>
      <c r="BF197" s="286">
        <f t="shared" si="228"/>
        <v>0</v>
      </c>
      <c r="BG197" s="286">
        <f t="shared" si="228"/>
        <v>0</v>
      </c>
      <c r="BH197" s="286">
        <f t="shared" si="228"/>
        <v>0</v>
      </c>
      <c r="BI197" s="287">
        <f t="shared" si="228"/>
        <v>0</v>
      </c>
      <c r="BJ197" s="287">
        <f t="shared" si="228"/>
        <v>0</v>
      </c>
      <c r="BK197" s="285">
        <f t="shared" si="228"/>
        <v>0</v>
      </c>
      <c r="BL197" s="285">
        <f t="shared" si="228"/>
        <v>0</v>
      </c>
      <c r="BM197" s="286">
        <f t="shared" si="228"/>
        <v>0</v>
      </c>
      <c r="BN197" s="286">
        <f t="shared" si="228"/>
        <v>0</v>
      </c>
      <c r="BO197" s="286">
        <f t="shared" si="228"/>
        <v>0</v>
      </c>
      <c r="BP197" s="286">
        <f t="shared" ref="BP197:CH197" si="229">SUM(BP189:BP190)</f>
        <v>0</v>
      </c>
      <c r="BQ197" s="286">
        <f t="shared" si="229"/>
        <v>0</v>
      </c>
      <c r="BR197" s="286">
        <f t="shared" si="229"/>
        <v>0</v>
      </c>
      <c r="BS197" s="286">
        <f t="shared" si="229"/>
        <v>0</v>
      </c>
      <c r="BT197" s="286">
        <f t="shared" si="229"/>
        <v>0</v>
      </c>
      <c r="BU197" s="287">
        <f t="shared" si="229"/>
        <v>0</v>
      </c>
      <c r="BV197" s="287">
        <f t="shared" si="229"/>
        <v>0</v>
      </c>
      <c r="BW197" s="285">
        <f t="shared" si="229"/>
        <v>0</v>
      </c>
      <c r="BX197" s="285">
        <f t="shared" si="229"/>
        <v>0</v>
      </c>
      <c r="BY197" s="286">
        <f t="shared" si="229"/>
        <v>0</v>
      </c>
      <c r="BZ197" s="286">
        <f t="shared" si="229"/>
        <v>0</v>
      </c>
      <c r="CA197" s="286">
        <f t="shared" si="229"/>
        <v>0</v>
      </c>
      <c r="CB197" s="286">
        <f t="shared" si="229"/>
        <v>0</v>
      </c>
      <c r="CC197" s="286">
        <f t="shared" si="229"/>
        <v>0</v>
      </c>
      <c r="CD197" s="286">
        <f t="shared" si="229"/>
        <v>0</v>
      </c>
      <c r="CE197" s="286">
        <f t="shared" si="229"/>
        <v>0</v>
      </c>
      <c r="CF197" s="286">
        <f t="shared" si="229"/>
        <v>0</v>
      </c>
      <c r="CG197" s="287">
        <f t="shared" si="229"/>
        <v>0</v>
      </c>
      <c r="CH197" s="287">
        <f t="shared" si="229"/>
        <v>0</v>
      </c>
    </row>
    <row r="198" spans="1:86" hidden="1" x14ac:dyDescent="0.3">
      <c r="A198" s="122"/>
      <c r="B198" s="122" t="s">
        <v>162</v>
      </c>
      <c r="C198" s="144">
        <f t="shared" ref="C198" si="230">SUM(C196:C197)</f>
        <v>0</v>
      </c>
      <c r="D198" s="144">
        <f t="shared" ref="D198:BO198" si="231">SUM(D196:D197)</f>
        <v>0</v>
      </c>
      <c r="E198" s="144">
        <f t="shared" si="231"/>
        <v>0</v>
      </c>
      <c r="F198" s="144">
        <f t="shared" si="231"/>
        <v>0</v>
      </c>
      <c r="G198" s="144">
        <f t="shared" si="231"/>
        <v>0</v>
      </c>
      <c r="H198" s="144">
        <f t="shared" si="231"/>
        <v>0</v>
      </c>
      <c r="I198" s="144">
        <f t="shared" si="231"/>
        <v>0</v>
      </c>
      <c r="J198" s="144">
        <f t="shared" si="231"/>
        <v>0</v>
      </c>
      <c r="K198" s="144">
        <f t="shared" si="231"/>
        <v>0</v>
      </c>
      <c r="L198" s="144">
        <f t="shared" si="231"/>
        <v>0</v>
      </c>
      <c r="M198" s="145">
        <f t="shared" si="231"/>
        <v>0</v>
      </c>
      <c r="N198" s="145">
        <f t="shared" si="231"/>
        <v>0</v>
      </c>
      <c r="O198" s="288">
        <f t="shared" si="231"/>
        <v>0</v>
      </c>
      <c r="P198" s="288">
        <f t="shared" si="231"/>
        <v>0</v>
      </c>
      <c r="Q198" s="288">
        <f t="shared" si="231"/>
        <v>0</v>
      </c>
      <c r="R198" s="288">
        <f t="shared" si="231"/>
        <v>0</v>
      </c>
      <c r="S198" s="288">
        <f t="shared" si="231"/>
        <v>0</v>
      </c>
      <c r="T198" s="288">
        <f t="shared" si="231"/>
        <v>0</v>
      </c>
      <c r="U198" s="288">
        <f t="shared" si="231"/>
        <v>0</v>
      </c>
      <c r="V198" s="288">
        <f t="shared" si="231"/>
        <v>0</v>
      </c>
      <c r="W198" s="288">
        <f t="shared" si="231"/>
        <v>0</v>
      </c>
      <c r="X198" s="288">
        <f t="shared" si="231"/>
        <v>0</v>
      </c>
      <c r="Y198" s="289">
        <f t="shared" si="231"/>
        <v>0</v>
      </c>
      <c r="Z198" s="289">
        <f t="shared" si="231"/>
        <v>0</v>
      </c>
      <c r="AA198" s="288">
        <f t="shared" si="231"/>
        <v>0</v>
      </c>
      <c r="AB198" s="288">
        <f t="shared" si="231"/>
        <v>0</v>
      </c>
      <c r="AC198" s="288">
        <f t="shared" si="231"/>
        <v>0</v>
      </c>
      <c r="AD198" s="288">
        <f t="shared" si="231"/>
        <v>0</v>
      </c>
      <c r="AE198" s="288">
        <f t="shared" si="231"/>
        <v>0</v>
      </c>
      <c r="AF198" s="288">
        <f t="shared" si="231"/>
        <v>0</v>
      </c>
      <c r="AG198" s="288">
        <f t="shared" si="231"/>
        <v>0</v>
      </c>
      <c r="AH198" s="288">
        <f t="shared" si="231"/>
        <v>0</v>
      </c>
      <c r="AI198" s="288">
        <f t="shared" si="231"/>
        <v>0</v>
      </c>
      <c r="AJ198" s="288">
        <f t="shared" si="231"/>
        <v>0</v>
      </c>
      <c r="AK198" s="289">
        <f t="shared" si="231"/>
        <v>0</v>
      </c>
      <c r="AL198" s="289">
        <f t="shared" si="231"/>
        <v>0</v>
      </c>
      <c r="AM198" s="288">
        <f t="shared" si="231"/>
        <v>0</v>
      </c>
      <c r="AN198" s="288">
        <f t="shared" si="231"/>
        <v>0</v>
      </c>
      <c r="AO198" s="288">
        <f t="shared" si="231"/>
        <v>0</v>
      </c>
      <c r="AP198" s="288">
        <f t="shared" si="231"/>
        <v>0</v>
      </c>
      <c r="AQ198" s="288">
        <f t="shared" si="231"/>
        <v>0</v>
      </c>
      <c r="AR198" s="288">
        <f t="shared" si="231"/>
        <v>0</v>
      </c>
      <c r="AS198" s="288">
        <f t="shared" si="231"/>
        <v>0</v>
      </c>
      <c r="AT198" s="288">
        <f t="shared" si="231"/>
        <v>0</v>
      </c>
      <c r="AU198" s="288">
        <f t="shared" si="231"/>
        <v>0</v>
      </c>
      <c r="AV198" s="288">
        <f t="shared" si="231"/>
        <v>0</v>
      </c>
      <c r="AW198" s="289">
        <f t="shared" si="231"/>
        <v>0</v>
      </c>
      <c r="AX198" s="289">
        <f t="shared" si="231"/>
        <v>0</v>
      </c>
      <c r="AY198" s="288">
        <f t="shared" si="231"/>
        <v>0</v>
      </c>
      <c r="AZ198" s="288">
        <f t="shared" si="231"/>
        <v>0</v>
      </c>
      <c r="BA198" s="288">
        <f t="shared" si="231"/>
        <v>0</v>
      </c>
      <c r="BB198" s="288">
        <f t="shared" si="231"/>
        <v>0</v>
      </c>
      <c r="BC198" s="288">
        <f t="shared" si="231"/>
        <v>0</v>
      </c>
      <c r="BD198" s="288">
        <f t="shared" si="231"/>
        <v>0</v>
      </c>
      <c r="BE198" s="288">
        <f t="shared" si="231"/>
        <v>0</v>
      </c>
      <c r="BF198" s="288">
        <f t="shared" si="231"/>
        <v>0</v>
      </c>
      <c r="BG198" s="288">
        <f t="shared" si="231"/>
        <v>0</v>
      </c>
      <c r="BH198" s="288">
        <f t="shared" si="231"/>
        <v>0</v>
      </c>
      <c r="BI198" s="289">
        <f t="shared" si="231"/>
        <v>0</v>
      </c>
      <c r="BJ198" s="289">
        <f t="shared" si="231"/>
        <v>0</v>
      </c>
      <c r="BK198" s="288">
        <f t="shared" si="231"/>
        <v>0</v>
      </c>
      <c r="BL198" s="288">
        <f t="shared" si="231"/>
        <v>0</v>
      </c>
      <c r="BM198" s="288">
        <f t="shared" si="231"/>
        <v>0</v>
      </c>
      <c r="BN198" s="288">
        <f t="shared" si="231"/>
        <v>0</v>
      </c>
      <c r="BO198" s="288">
        <f t="shared" si="231"/>
        <v>0</v>
      </c>
      <c r="BP198" s="288">
        <f t="shared" ref="BP198:CH198" si="232">SUM(BP196:BP197)</f>
        <v>0</v>
      </c>
      <c r="BQ198" s="288">
        <f t="shared" si="232"/>
        <v>0</v>
      </c>
      <c r="BR198" s="288">
        <f t="shared" si="232"/>
        <v>0</v>
      </c>
      <c r="BS198" s="288">
        <f t="shared" si="232"/>
        <v>0</v>
      </c>
      <c r="BT198" s="288">
        <f t="shared" si="232"/>
        <v>0</v>
      </c>
      <c r="BU198" s="289">
        <f t="shared" si="232"/>
        <v>0</v>
      </c>
      <c r="BV198" s="289">
        <f t="shared" si="232"/>
        <v>0</v>
      </c>
      <c r="BW198" s="288">
        <f t="shared" si="232"/>
        <v>0</v>
      </c>
      <c r="BX198" s="288">
        <f t="shared" si="232"/>
        <v>0</v>
      </c>
      <c r="BY198" s="288">
        <f t="shared" si="232"/>
        <v>0</v>
      </c>
      <c r="BZ198" s="288">
        <f t="shared" si="232"/>
        <v>0</v>
      </c>
      <c r="CA198" s="288">
        <f t="shared" si="232"/>
        <v>0</v>
      </c>
      <c r="CB198" s="288">
        <f t="shared" si="232"/>
        <v>0</v>
      </c>
      <c r="CC198" s="288">
        <f t="shared" si="232"/>
        <v>0</v>
      </c>
      <c r="CD198" s="288">
        <f t="shared" si="232"/>
        <v>0</v>
      </c>
      <c r="CE198" s="288">
        <f t="shared" si="232"/>
        <v>0</v>
      </c>
      <c r="CF198" s="288">
        <f t="shared" si="232"/>
        <v>0</v>
      </c>
      <c r="CG198" s="289">
        <f t="shared" si="232"/>
        <v>0</v>
      </c>
      <c r="CH198" s="289">
        <f t="shared" si="232"/>
        <v>0</v>
      </c>
    </row>
    <row r="199" spans="1:86" hidden="1" x14ac:dyDescent="0.3"/>
  </sheetData>
  <mergeCells count="31">
    <mergeCell ref="A92:A105"/>
    <mergeCell ref="A77:A90"/>
    <mergeCell ref="A4:A19"/>
    <mergeCell ref="A22:A37"/>
    <mergeCell ref="A40:A55"/>
    <mergeCell ref="A58:A74"/>
    <mergeCell ref="A107:A122"/>
    <mergeCell ref="B107:N107"/>
    <mergeCell ref="O107:Z107"/>
    <mergeCell ref="AA107:AL107"/>
    <mergeCell ref="AM107:AX107"/>
    <mergeCell ref="AY107:BJ107"/>
    <mergeCell ref="BK107:BV107"/>
    <mergeCell ref="BW107:CH107"/>
    <mergeCell ref="B108:N108"/>
    <mergeCell ref="O108:Z108"/>
    <mergeCell ref="AA108:AL108"/>
    <mergeCell ref="AM108:AX108"/>
    <mergeCell ref="AY108:BJ108"/>
    <mergeCell ref="BK108:BV108"/>
    <mergeCell ref="BW108:CH108"/>
    <mergeCell ref="BK125:BV125"/>
    <mergeCell ref="BW125:CH125"/>
    <mergeCell ref="A126:A139"/>
    <mergeCell ref="A142:A158"/>
    <mergeCell ref="A161:A177"/>
    <mergeCell ref="C125:N125"/>
    <mergeCell ref="O125:Z125"/>
    <mergeCell ref="AA125:AL125"/>
    <mergeCell ref="AM125:AX125"/>
    <mergeCell ref="AY125:BJ12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CJ109"/>
  <sheetViews>
    <sheetView zoomScale="80" zoomScaleNormal="80" workbookViewId="0">
      <pane xSplit="2" topLeftCell="C1" activePane="topRight" state="frozen"/>
      <selection activeCell="B2" sqref="B2:B3"/>
      <selection pane="topRight" activeCell="P38" sqref="P38"/>
    </sheetView>
  </sheetViews>
  <sheetFormatPr defaultRowHeight="14.4" x14ac:dyDescent="0.3"/>
  <cols>
    <col min="1" max="1" width="8" customWidth="1"/>
    <col min="2" max="2" width="24.77734375" customWidth="1"/>
    <col min="3" max="3" width="15.77734375" bestFit="1" customWidth="1"/>
    <col min="4" max="4" width="11.5546875" bestFit="1" customWidth="1"/>
    <col min="5" max="6" width="12.5546875" bestFit="1" customWidth="1"/>
    <col min="7" max="14" width="14.21875" bestFit="1" customWidth="1"/>
    <col min="15" max="16" width="15.21875" bestFit="1" customWidth="1"/>
    <col min="17" max="30" width="15.21875" customWidth="1"/>
    <col min="31" max="86" width="13.77734375" customWidth="1"/>
    <col min="87" max="88" width="10.5546875" bestFit="1" customWidth="1"/>
  </cols>
  <sheetData>
    <row r="1" spans="1:88" s="2" customFormat="1" ht="15" thickBot="1" x14ac:dyDescent="0.3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" thickBot="1" x14ac:dyDescent="0.35">
      <c r="A2" s="19"/>
      <c r="B2" s="36" t="s">
        <v>121</v>
      </c>
      <c r="C2" s="472">
        <f>' 1M - RES'!C2</f>
        <v>0.79015470747957905</v>
      </c>
      <c r="D2" s="472">
        <f>C2</f>
        <v>0.79015470747957905</v>
      </c>
      <c r="E2" s="470">
        <f t="shared" ref="E2:BP2" si="0">D2</f>
        <v>0.79015470747957905</v>
      </c>
      <c r="F2" s="474">
        <f t="shared" si="0"/>
        <v>0.79015470747957905</v>
      </c>
      <c r="G2" s="474">
        <f t="shared" si="0"/>
        <v>0.79015470747957905</v>
      </c>
      <c r="H2" s="474">
        <f t="shared" si="0"/>
        <v>0.79015470747957905</v>
      </c>
      <c r="I2" s="474">
        <f t="shared" si="0"/>
        <v>0.79015470747957905</v>
      </c>
      <c r="J2" s="474">
        <f t="shared" si="0"/>
        <v>0.79015470747957905</v>
      </c>
      <c r="K2" s="474">
        <f t="shared" si="0"/>
        <v>0.79015470747957905</v>
      </c>
      <c r="L2" s="474">
        <f t="shared" si="0"/>
        <v>0.79015470747957905</v>
      </c>
      <c r="M2" s="474">
        <f t="shared" si="0"/>
        <v>0.79015470747957905</v>
      </c>
      <c r="N2" s="474">
        <f t="shared" si="0"/>
        <v>0.79015470747957905</v>
      </c>
      <c r="O2" s="474">
        <f t="shared" si="0"/>
        <v>0.79015470747957905</v>
      </c>
      <c r="P2" s="474">
        <f t="shared" si="0"/>
        <v>0.79015470747957905</v>
      </c>
      <c r="Q2" s="474">
        <f t="shared" si="0"/>
        <v>0.79015470747957905</v>
      </c>
      <c r="R2" s="474">
        <f t="shared" si="0"/>
        <v>0.79015470747957905</v>
      </c>
      <c r="S2" s="474">
        <f t="shared" si="0"/>
        <v>0.79015470747957905</v>
      </c>
      <c r="T2" s="474">
        <f t="shared" si="0"/>
        <v>0.79015470747957905</v>
      </c>
      <c r="U2" s="474">
        <f t="shared" si="0"/>
        <v>0.79015470747957905</v>
      </c>
      <c r="V2" s="474">
        <f t="shared" si="0"/>
        <v>0.79015470747957905</v>
      </c>
      <c r="W2" s="474">
        <f t="shared" si="0"/>
        <v>0.79015470747957905</v>
      </c>
      <c r="X2" s="474">
        <f t="shared" si="0"/>
        <v>0.79015470747957905</v>
      </c>
      <c r="Y2" s="474">
        <f t="shared" si="0"/>
        <v>0.79015470747957905</v>
      </c>
      <c r="Z2" s="474">
        <f t="shared" si="0"/>
        <v>0.79015470747957905</v>
      </c>
      <c r="AA2" s="474">
        <f t="shared" si="0"/>
        <v>0.79015470747957905</v>
      </c>
      <c r="AB2" s="474">
        <f t="shared" si="0"/>
        <v>0.79015470747957905</v>
      </c>
      <c r="AC2" s="474">
        <f t="shared" si="0"/>
        <v>0.79015470747957905</v>
      </c>
      <c r="AD2" s="474">
        <f t="shared" si="0"/>
        <v>0.79015470747957905</v>
      </c>
      <c r="AE2" s="474">
        <f t="shared" si="0"/>
        <v>0.79015470747957905</v>
      </c>
      <c r="AF2" s="474">
        <f t="shared" si="0"/>
        <v>0.79015470747957905</v>
      </c>
      <c r="AG2" s="474">
        <f t="shared" si="0"/>
        <v>0.79015470747957905</v>
      </c>
      <c r="AH2" s="474">
        <f t="shared" si="0"/>
        <v>0.79015470747957905</v>
      </c>
      <c r="AI2" s="474">
        <f t="shared" si="0"/>
        <v>0.79015470747957905</v>
      </c>
      <c r="AJ2" s="474">
        <f t="shared" si="0"/>
        <v>0.79015470747957905</v>
      </c>
      <c r="AK2" s="474">
        <f t="shared" si="0"/>
        <v>0.79015470747957905</v>
      </c>
      <c r="AL2" s="474">
        <f t="shared" si="0"/>
        <v>0.79015470747957905</v>
      </c>
      <c r="AM2" s="474">
        <f t="shared" si="0"/>
        <v>0.79015470747957905</v>
      </c>
      <c r="AN2" s="474">
        <f t="shared" si="0"/>
        <v>0.79015470747957905</v>
      </c>
      <c r="AO2" s="474">
        <f t="shared" si="0"/>
        <v>0.79015470747957905</v>
      </c>
      <c r="AP2" s="474">
        <f t="shared" si="0"/>
        <v>0.79015470747957905</v>
      </c>
      <c r="AQ2" s="474">
        <f t="shared" si="0"/>
        <v>0.79015470747957905</v>
      </c>
      <c r="AR2" s="474">
        <f t="shared" si="0"/>
        <v>0.79015470747957905</v>
      </c>
      <c r="AS2" s="474">
        <f t="shared" si="0"/>
        <v>0.79015470747957905</v>
      </c>
      <c r="AT2" s="474">
        <f t="shared" si="0"/>
        <v>0.79015470747957905</v>
      </c>
      <c r="AU2" s="474">
        <f t="shared" si="0"/>
        <v>0.79015470747957905</v>
      </c>
      <c r="AV2" s="474">
        <f t="shared" si="0"/>
        <v>0.79015470747957905</v>
      </c>
      <c r="AW2" s="474">
        <f t="shared" si="0"/>
        <v>0.79015470747957905</v>
      </c>
      <c r="AX2" s="474">
        <f t="shared" si="0"/>
        <v>0.79015470747957905</v>
      </c>
      <c r="AY2" s="474">
        <f t="shared" si="0"/>
        <v>0.79015470747957905</v>
      </c>
      <c r="AZ2" s="474">
        <f t="shared" si="0"/>
        <v>0.79015470747957905</v>
      </c>
      <c r="BA2" s="474">
        <f t="shared" si="0"/>
        <v>0.79015470747957905</v>
      </c>
      <c r="BB2" s="474">
        <f t="shared" si="0"/>
        <v>0.79015470747957905</v>
      </c>
      <c r="BC2" s="474">
        <f t="shared" si="0"/>
        <v>0.79015470747957905</v>
      </c>
      <c r="BD2" s="474">
        <f t="shared" si="0"/>
        <v>0.79015470747957905</v>
      </c>
      <c r="BE2" s="474">
        <f t="shared" si="0"/>
        <v>0.79015470747957905</v>
      </c>
      <c r="BF2" s="474">
        <f t="shared" si="0"/>
        <v>0.79015470747957905</v>
      </c>
      <c r="BG2" s="474">
        <f t="shared" si="0"/>
        <v>0.79015470747957905</v>
      </c>
      <c r="BH2" s="474">
        <f t="shared" si="0"/>
        <v>0.79015470747957905</v>
      </c>
      <c r="BI2" s="474">
        <f t="shared" si="0"/>
        <v>0.79015470747957905</v>
      </c>
      <c r="BJ2" s="474">
        <f t="shared" si="0"/>
        <v>0.79015470747957905</v>
      </c>
      <c r="BK2" s="474">
        <f t="shared" si="0"/>
        <v>0.79015470747957905</v>
      </c>
      <c r="BL2" s="474">
        <f t="shared" si="0"/>
        <v>0.79015470747957905</v>
      </c>
      <c r="BM2" s="474">
        <f t="shared" si="0"/>
        <v>0.79015470747957905</v>
      </c>
      <c r="BN2" s="474">
        <f t="shared" si="0"/>
        <v>0.79015470747957905</v>
      </c>
      <c r="BO2" s="474">
        <f t="shared" si="0"/>
        <v>0.79015470747957905</v>
      </c>
      <c r="BP2" s="474">
        <f t="shared" si="0"/>
        <v>0.79015470747957905</v>
      </c>
      <c r="BQ2" s="474">
        <f t="shared" ref="BQ2:CH2" si="1">BP2</f>
        <v>0.79015470747957905</v>
      </c>
      <c r="BR2" s="474">
        <f t="shared" si="1"/>
        <v>0.79015470747957905</v>
      </c>
      <c r="BS2" s="474">
        <f t="shared" si="1"/>
        <v>0.79015470747957905</v>
      </c>
      <c r="BT2" s="474">
        <f t="shared" si="1"/>
        <v>0.79015470747957905</v>
      </c>
      <c r="BU2" s="474">
        <f t="shared" si="1"/>
        <v>0.79015470747957905</v>
      </c>
      <c r="BV2" s="474">
        <f t="shared" si="1"/>
        <v>0.79015470747957905</v>
      </c>
      <c r="BW2" s="474">
        <f t="shared" si="1"/>
        <v>0.79015470747957905</v>
      </c>
      <c r="BX2" s="474">
        <f t="shared" si="1"/>
        <v>0.79015470747957905</v>
      </c>
      <c r="BY2" s="474">
        <f t="shared" si="1"/>
        <v>0.79015470747957905</v>
      </c>
      <c r="BZ2" s="474">
        <f t="shared" si="1"/>
        <v>0.79015470747957905</v>
      </c>
      <c r="CA2" s="474">
        <f t="shared" si="1"/>
        <v>0.79015470747957905</v>
      </c>
      <c r="CB2" s="474">
        <f t="shared" si="1"/>
        <v>0.79015470747957905</v>
      </c>
      <c r="CC2" s="474">
        <f t="shared" si="1"/>
        <v>0.79015470747957905</v>
      </c>
      <c r="CD2" s="474">
        <f t="shared" si="1"/>
        <v>0.79015470747957905</v>
      </c>
      <c r="CE2" s="474">
        <f t="shared" si="1"/>
        <v>0.79015470747957905</v>
      </c>
      <c r="CF2" s="474">
        <f t="shared" si="1"/>
        <v>0.79015470747957905</v>
      </c>
      <c r="CG2" s="474">
        <f t="shared" si="1"/>
        <v>0.79015470747957905</v>
      </c>
      <c r="CH2" s="475">
        <f t="shared" si="1"/>
        <v>0.79015470747957905</v>
      </c>
    </row>
    <row r="3" spans="1:88" s="7" customFormat="1" ht="15" thickBot="1" x14ac:dyDescent="0.3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x14ac:dyDescent="0.3">
      <c r="A4" s="541" t="s">
        <v>12</v>
      </c>
      <c r="B4" s="18" t="s">
        <v>124</v>
      </c>
      <c r="C4" s="292">
        <f>'LI 11M - LPS'!C4</f>
        <v>43831</v>
      </c>
      <c r="D4" s="292">
        <f>'LI 11M - LPS'!D4</f>
        <v>43862</v>
      </c>
      <c r="E4" s="292">
        <f>'LI 11M - LPS'!E4</f>
        <v>43891</v>
      </c>
      <c r="F4" s="292">
        <f>'LI 11M - LPS'!F4</f>
        <v>43922</v>
      </c>
      <c r="G4" s="292">
        <f>'LI 11M - LPS'!G4</f>
        <v>43952</v>
      </c>
      <c r="H4" s="292">
        <f>'LI 11M - LPS'!H4</f>
        <v>43983</v>
      </c>
      <c r="I4" s="292">
        <f>'LI 11M - LPS'!I4</f>
        <v>44013</v>
      </c>
      <c r="J4" s="292">
        <f>'LI 11M - LPS'!J4</f>
        <v>44044</v>
      </c>
      <c r="K4" s="292">
        <f>'LI 11M - LPS'!K4</f>
        <v>44075</v>
      </c>
      <c r="L4" s="292">
        <f>'LI 11M - LPS'!L4</f>
        <v>44105</v>
      </c>
      <c r="M4" s="292">
        <f>'LI 11M - LPS'!M4</f>
        <v>44136</v>
      </c>
      <c r="N4" s="292">
        <f>'LI 11M - LPS'!N4</f>
        <v>44166</v>
      </c>
      <c r="O4" s="292">
        <f>'LI 11M - LPS'!O4</f>
        <v>44197</v>
      </c>
      <c r="P4" s="292">
        <f>'LI 11M - LPS'!P4</f>
        <v>44228</v>
      </c>
      <c r="Q4" s="292">
        <f>'LI 11M - LPS'!Q4</f>
        <v>44256</v>
      </c>
      <c r="R4" s="292">
        <f>'LI 11M - LPS'!R4</f>
        <v>44287</v>
      </c>
      <c r="S4" s="292">
        <f>'LI 11M - LPS'!S4</f>
        <v>44317</v>
      </c>
      <c r="T4" s="292">
        <f>'LI 11M - LPS'!T4</f>
        <v>44348</v>
      </c>
      <c r="U4" s="292">
        <f>'LI 11M - LPS'!U4</f>
        <v>44378</v>
      </c>
      <c r="V4" s="292">
        <f>'LI 11M - LPS'!V4</f>
        <v>44409</v>
      </c>
      <c r="W4" s="292">
        <f>'LI 11M - LPS'!W4</f>
        <v>44440</v>
      </c>
      <c r="X4" s="292">
        <f>'LI 11M - LPS'!X4</f>
        <v>44470</v>
      </c>
      <c r="Y4" s="292">
        <f>'LI 11M - LPS'!Y4</f>
        <v>44501</v>
      </c>
      <c r="Z4" s="292">
        <f>'LI 11M - LPS'!Z4</f>
        <v>44531</v>
      </c>
      <c r="AA4" s="292">
        <f>'LI 11M - LPS'!AA4</f>
        <v>44562</v>
      </c>
      <c r="AB4" s="292">
        <f>'LI 11M - LPS'!AB4</f>
        <v>44593</v>
      </c>
      <c r="AC4" s="292">
        <f>'LI 11M - LPS'!AC4</f>
        <v>44621</v>
      </c>
      <c r="AD4" s="292">
        <f>'LI 11M - LPS'!AD4</f>
        <v>44652</v>
      </c>
      <c r="AE4" s="292">
        <f>'LI 11M - LPS'!AE4</f>
        <v>44682</v>
      </c>
      <c r="AF4" s="292">
        <f>'LI 11M - LPS'!AF4</f>
        <v>44713</v>
      </c>
      <c r="AG4" s="292">
        <f>'LI 11M - LPS'!AG4</f>
        <v>44743</v>
      </c>
      <c r="AH4" s="292">
        <f>'LI 11M - LPS'!AH4</f>
        <v>44774</v>
      </c>
      <c r="AI4" s="292">
        <f>'LI 11M - LPS'!AI4</f>
        <v>44805</v>
      </c>
      <c r="AJ4" s="292">
        <f>'LI 11M - LPS'!AJ4</f>
        <v>44835</v>
      </c>
      <c r="AK4" s="292">
        <f>'LI 11M - LPS'!AK4</f>
        <v>44866</v>
      </c>
      <c r="AL4" s="292">
        <f>'LI 11M - LPS'!AL4</f>
        <v>44896</v>
      </c>
      <c r="AM4" s="292">
        <f>'LI 11M - LPS'!AM4</f>
        <v>44927</v>
      </c>
      <c r="AN4" s="292">
        <f>'LI 11M - LPS'!AN4</f>
        <v>44958</v>
      </c>
      <c r="AO4" s="292">
        <f>'LI 11M - LPS'!AO4</f>
        <v>44986</v>
      </c>
      <c r="AP4" s="292">
        <f>'LI 11M - LPS'!AP4</f>
        <v>45017</v>
      </c>
      <c r="AQ4" s="292">
        <f>'LI 11M - LPS'!AQ4</f>
        <v>45047</v>
      </c>
      <c r="AR4" s="292">
        <f>'LI 11M - LPS'!AR4</f>
        <v>45078</v>
      </c>
      <c r="AS4" s="292">
        <f>'LI 11M - LPS'!AS4</f>
        <v>45108</v>
      </c>
      <c r="AT4" s="292">
        <f>'LI 11M - LPS'!AT4</f>
        <v>45139</v>
      </c>
      <c r="AU4" s="292">
        <f>'LI 11M - LPS'!AU4</f>
        <v>45170</v>
      </c>
      <c r="AV4" s="292">
        <f>'LI 11M - LPS'!AV4</f>
        <v>45200</v>
      </c>
      <c r="AW4" s="292">
        <f>'LI 11M - LPS'!AW4</f>
        <v>45231</v>
      </c>
      <c r="AX4" s="292">
        <f>'LI 11M - LPS'!AX4</f>
        <v>45261</v>
      </c>
      <c r="AY4" s="292">
        <f>'LI 11M - LPS'!AY4</f>
        <v>45292</v>
      </c>
      <c r="AZ4" s="292">
        <f>'LI 11M - LPS'!AZ4</f>
        <v>45323</v>
      </c>
      <c r="BA4" s="292">
        <f>'LI 11M - LPS'!BA4</f>
        <v>45352</v>
      </c>
      <c r="BB4" s="292">
        <f>'LI 11M - LPS'!BB4</f>
        <v>45383</v>
      </c>
      <c r="BC4" s="292">
        <f>'LI 11M - LPS'!BC4</f>
        <v>45413</v>
      </c>
      <c r="BD4" s="292">
        <f>'LI 11M - LPS'!BD4</f>
        <v>45444</v>
      </c>
      <c r="BE4" s="292">
        <f>'LI 11M - LPS'!BE4</f>
        <v>45474</v>
      </c>
      <c r="BF4" s="292">
        <f>'LI 11M - LPS'!BF4</f>
        <v>45505</v>
      </c>
      <c r="BG4" s="292">
        <f>'LI 11M - LPS'!BG4</f>
        <v>45536</v>
      </c>
      <c r="BH4" s="292">
        <f>'LI 11M - LPS'!BH4</f>
        <v>45566</v>
      </c>
      <c r="BI4" s="292">
        <f>'LI 11M - LPS'!BI4</f>
        <v>45597</v>
      </c>
      <c r="BJ4" s="292">
        <f>'LI 11M - LPS'!BJ4</f>
        <v>45627</v>
      </c>
      <c r="BK4" s="292">
        <f>'LI 11M - LPS'!BK4</f>
        <v>45658</v>
      </c>
      <c r="BL4" s="292">
        <f>'LI 11M - LPS'!BL4</f>
        <v>45689</v>
      </c>
      <c r="BM4" s="292">
        <f>'LI 11M - LPS'!BM4</f>
        <v>45717</v>
      </c>
      <c r="BN4" s="292">
        <f>'LI 11M - LPS'!BN4</f>
        <v>45748</v>
      </c>
      <c r="BO4" s="292">
        <f>'LI 11M - LPS'!BO4</f>
        <v>45778</v>
      </c>
      <c r="BP4" s="292">
        <f>'LI 11M - LPS'!BP4</f>
        <v>45809</v>
      </c>
      <c r="BQ4" s="292">
        <f>'LI 11M - LPS'!BQ4</f>
        <v>45839</v>
      </c>
      <c r="BR4" s="292">
        <f>'LI 11M - LPS'!BR4</f>
        <v>45870</v>
      </c>
      <c r="BS4" s="292">
        <f>'LI 11M - LPS'!BS4</f>
        <v>45901</v>
      </c>
      <c r="BT4" s="292">
        <f>'LI 11M - LPS'!BT4</f>
        <v>45931</v>
      </c>
      <c r="BU4" s="292">
        <f>'LI 11M - LPS'!BU4</f>
        <v>45962</v>
      </c>
      <c r="BV4" s="292">
        <f>'LI 11M - LPS'!BV4</f>
        <v>45992</v>
      </c>
      <c r="BW4" s="292">
        <f>'LI 11M - LPS'!BW4</f>
        <v>46023</v>
      </c>
      <c r="BX4" s="292">
        <f>'LI 11M - LPS'!BX4</f>
        <v>46054</v>
      </c>
      <c r="BY4" s="292">
        <f>'LI 11M - LPS'!BY4</f>
        <v>46082</v>
      </c>
      <c r="BZ4" s="292">
        <f>'LI 11M - LPS'!BZ4</f>
        <v>46113</v>
      </c>
      <c r="CA4" s="292">
        <f>'LI 11M - LPS'!CA4</f>
        <v>46143</v>
      </c>
      <c r="CB4" s="292">
        <f>'LI 11M - LPS'!CB4</f>
        <v>46174</v>
      </c>
      <c r="CC4" s="292">
        <f>'LI 11M - LPS'!CC4</f>
        <v>46204</v>
      </c>
      <c r="CD4" s="292">
        <f>'LI 11M - LPS'!CD4</f>
        <v>46235</v>
      </c>
      <c r="CE4" s="292">
        <f>'LI 11M - LPS'!CE4</f>
        <v>46266</v>
      </c>
      <c r="CF4" s="292">
        <f>'LI 11M - LPS'!CF4</f>
        <v>46296</v>
      </c>
      <c r="CG4" s="292">
        <f>'LI 11M - LPS'!CG4</f>
        <v>46327</v>
      </c>
      <c r="CH4" s="293">
        <f>'LI 11M - LPS'!CH4</f>
        <v>46357</v>
      </c>
    </row>
    <row r="5" spans="1:88" ht="15" customHeight="1" x14ac:dyDescent="0.3">
      <c r="A5" s="542"/>
      <c r="B5" s="11" t="s">
        <v>141</v>
      </c>
      <c r="C5" s="3">
        <f>'BIZ kWh ENTRY'!C100</f>
        <v>0</v>
      </c>
      <c r="D5" s="3">
        <f>'BIZ kWh ENTRY'!D100</f>
        <v>0</v>
      </c>
      <c r="E5" s="3">
        <f>'BIZ kWh ENTRY'!E100</f>
        <v>0</v>
      </c>
      <c r="F5" s="3">
        <f>'BIZ kWh ENTRY'!F100</f>
        <v>0</v>
      </c>
      <c r="G5" s="3">
        <f>'BIZ kWh ENTRY'!G100</f>
        <v>0</v>
      </c>
      <c r="H5" s="3">
        <f>'BIZ kWh ENTRY'!H100</f>
        <v>0</v>
      </c>
      <c r="I5" s="3">
        <f>'BIZ kWh ENTRY'!I100</f>
        <v>0</v>
      </c>
      <c r="J5" s="3">
        <f>'BIZ kWh ENTRY'!J100</f>
        <v>0</v>
      </c>
      <c r="K5" s="3">
        <f>'BIZ kWh ENTRY'!K100</f>
        <v>0</v>
      </c>
      <c r="L5" s="3">
        <f>'BIZ kWh ENTRY'!L100</f>
        <v>0</v>
      </c>
      <c r="M5" s="3">
        <f>'BIZ kWh ENTRY'!M100</f>
        <v>0</v>
      </c>
      <c r="N5" s="3">
        <f>'BIZ kWh ENTRY'!N100</f>
        <v>0</v>
      </c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91"/>
    </row>
    <row r="6" spans="1:88" x14ac:dyDescent="0.3">
      <c r="A6" s="542"/>
      <c r="B6" s="13" t="s">
        <v>59</v>
      </c>
      <c r="C6" s="3">
        <f>'BIZ kWh ENTRY'!C101</f>
        <v>0</v>
      </c>
      <c r="D6" s="3">
        <f>'BIZ kWh ENTRY'!D101</f>
        <v>0</v>
      </c>
      <c r="E6" s="3">
        <f>'BIZ kWh ENTRY'!E101</f>
        <v>0</v>
      </c>
      <c r="F6" s="3">
        <f>'BIZ kWh ENTRY'!F101</f>
        <v>0</v>
      </c>
      <c r="G6" s="3">
        <f>'BIZ kWh ENTRY'!G101</f>
        <v>0</v>
      </c>
      <c r="H6" s="3">
        <f>'BIZ kWh ENTRY'!H101</f>
        <v>0</v>
      </c>
      <c r="I6" s="3">
        <f>'BIZ kWh ENTRY'!I101</f>
        <v>0</v>
      </c>
      <c r="J6" s="3">
        <f>'BIZ kWh ENTRY'!J101</f>
        <v>0</v>
      </c>
      <c r="K6" s="3">
        <f>'BIZ kWh ENTRY'!K101</f>
        <v>0</v>
      </c>
      <c r="L6" s="3">
        <f>'BIZ kWh ENTRY'!L101</f>
        <v>0</v>
      </c>
      <c r="M6" s="3">
        <f>'BIZ kWh ENTRY'!M101</f>
        <v>0</v>
      </c>
      <c r="N6" s="3">
        <f>'BIZ kWh ENTRY'!N101</f>
        <v>0</v>
      </c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91"/>
    </row>
    <row r="7" spans="1:88" x14ac:dyDescent="0.3">
      <c r="A7" s="542"/>
      <c r="B7" s="11" t="s">
        <v>142</v>
      </c>
      <c r="C7" s="3">
        <f>'BIZ kWh ENTRY'!C102</f>
        <v>0</v>
      </c>
      <c r="D7" s="3">
        <f>'BIZ kWh ENTRY'!D102</f>
        <v>0</v>
      </c>
      <c r="E7" s="3">
        <f>'BIZ kWh ENTRY'!E102</f>
        <v>0</v>
      </c>
      <c r="F7" s="3">
        <f>'BIZ kWh ENTRY'!F102</f>
        <v>0</v>
      </c>
      <c r="G7" s="3">
        <f>'BIZ kWh ENTRY'!G102</f>
        <v>0</v>
      </c>
      <c r="H7" s="3">
        <f>'BIZ kWh ENTRY'!H102</f>
        <v>0</v>
      </c>
      <c r="I7" s="3">
        <f>'BIZ kWh ENTRY'!I102</f>
        <v>0</v>
      </c>
      <c r="J7" s="3">
        <f>'BIZ kWh ENTRY'!J102</f>
        <v>0</v>
      </c>
      <c r="K7" s="3">
        <f>'BIZ kWh ENTRY'!K102</f>
        <v>0</v>
      </c>
      <c r="L7" s="3">
        <f>'BIZ kWh ENTRY'!L102</f>
        <v>0</v>
      </c>
      <c r="M7" s="3">
        <f>'BIZ kWh ENTRY'!M102</f>
        <v>0</v>
      </c>
      <c r="N7" s="3">
        <f>'BIZ kWh ENTRY'!N102</f>
        <v>0</v>
      </c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91"/>
    </row>
    <row r="8" spans="1:88" x14ac:dyDescent="0.3">
      <c r="A8" s="542"/>
      <c r="B8" s="11" t="s">
        <v>60</v>
      </c>
      <c r="C8" s="3">
        <f>'BIZ kWh ENTRY'!C103</f>
        <v>0</v>
      </c>
      <c r="D8" s="3">
        <f>'BIZ kWh ENTRY'!D103</f>
        <v>0</v>
      </c>
      <c r="E8" s="3">
        <f>'BIZ kWh ENTRY'!E103</f>
        <v>0</v>
      </c>
      <c r="F8" s="3">
        <f>'BIZ kWh ENTRY'!F103</f>
        <v>0</v>
      </c>
      <c r="G8" s="3">
        <f>'BIZ kWh ENTRY'!G103</f>
        <v>0</v>
      </c>
      <c r="H8" s="3">
        <f>'BIZ kWh ENTRY'!H103</f>
        <v>0</v>
      </c>
      <c r="I8" s="3">
        <f>'BIZ kWh ENTRY'!I103</f>
        <v>0</v>
      </c>
      <c r="J8" s="3">
        <f>'BIZ kWh ENTRY'!J103</f>
        <v>0</v>
      </c>
      <c r="K8" s="3">
        <f>'BIZ kWh ENTRY'!K103</f>
        <v>0</v>
      </c>
      <c r="L8" s="3">
        <f>'BIZ kWh ENTRY'!L103</f>
        <v>0</v>
      </c>
      <c r="M8" s="3">
        <f>'BIZ kWh ENTRY'!M103</f>
        <v>0</v>
      </c>
      <c r="N8" s="3">
        <f>'BIZ kWh ENTRY'!N103</f>
        <v>0</v>
      </c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91"/>
    </row>
    <row r="9" spans="1:88" x14ac:dyDescent="0.3">
      <c r="A9" s="542"/>
      <c r="B9" s="13" t="s">
        <v>143</v>
      </c>
      <c r="C9" s="3">
        <f>'BIZ kWh ENTRY'!C104</f>
        <v>0</v>
      </c>
      <c r="D9" s="3">
        <f>'BIZ kWh ENTRY'!D104</f>
        <v>0</v>
      </c>
      <c r="E9" s="3">
        <f>'BIZ kWh ENTRY'!E104</f>
        <v>0</v>
      </c>
      <c r="F9" s="3">
        <f>'BIZ kWh ENTRY'!F104</f>
        <v>0</v>
      </c>
      <c r="G9" s="3">
        <f>'BIZ kWh ENTRY'!G104</f>
        <v>0</v>
      </c>
      <c r="H9" s="3">
        <f>'BIZ kWh ENTRY'!H104</f>
        <v>0</v>
      </c>
      <c r="I9" s="3">
        <f>'BIZ kWh ENTRY'!I104</f>
        <v>0</v>
      </c>
      <c r="J9" s="3">
        <f>'BIZ kWh ENTRY'!J104</f>
        <v>0</v>
      </c>
      <c r="K9" s="3">
        <f>'BIZ kWh ENTRY'!K104</f>
        <v>0</v>
      </c>
      <c r="L9" s="3">
        <f>'BIZ kWh ENTRY'!L104</f>
        <v>0</v>
      </c>
      <c r="M9" s="3">
        <f>'BIZ kWh ENTRY'!M104</f>
        <v>0</v>
      </c>
      <c r="N9" s="3">
        <f>'BIZ kWh ENTRY'!N104</f>
        <v>0</v>
      </c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91"/>
    </row>
    <row r="10" spans="1:88" x14ac:dyDescent="0.3">
      <c r="A10" s="542"/>
      <c r="B10" s="11" t="s">
        <v>62</v>
      </c>
      <c r="C10" s="3">
        <f>'BIZ kWh ENTRY'!C105</f>
        <v>0</v>
      </c>
      <c r="D10" s="3">
        <f>'BIZ kWh ENTRY'!D105</f>
        <v>0</v>
      </c>
      <c r="E10" s="3">
        <f>'BIZ kWh ENTRY'!E105</f>
        <v>0</v>
      </c>
      <c r="F10" s="3">
        <f>'BIZ kWh ENTRY'!F105</f>
        <v>0</v>
      </c>
      <c r="G10" s="3">
        <f>'BIZ kWh ENTRY'!G105</f>
        <v>0</v>
      </c>
      <c r="H10" s="3">
        <f>'BIZ kWh ENTRY'!H105</f>
        <v>0</v>
      </c>
      <c r="I10" s="3">
        <f>'BIZ kWh ENTRY'!I105</f>
        <v>0</v>
      </c>
      <c r="J10" s="3">
        <f>'BIZ kWh ENTRY'!J105</f>
        <v>0</v>
      </c>
      <c r="K10" s="3">
        <f>'BIZ kWh ENTRY'!K105</f>
        <v>0</v>
      </c>
      <c r="L10" s="3">
        <f>'BIZ kWh ENTRY'!L105</f>
        <v>0</v>
      </c>
      <c r="M10" s="3">
        <f>'BIZ kWh ENTRY'!M105</f>
        <v>0</v>
      </c>
      <c r="N10" s="3">
        <f>'BIZ kWh ENTRY'!N105</f>
        <v>0</v>
      </c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91"/>
    </row>
    <row r="11" spans="1:88" x14ac:dyDescent="0.3">
      <c r="A11" s="542"/>
      <c r="B11" s="11" t="s">
        <v>63</v>
      </c>
      <c r="C11" s="3">
        <f>'BIZ kWh ENTRY'!C106</f>
        <v>0</v>
      </c>
      <c r="D11" s="3">
        <f>'BIZ kWh ENTRY'!D106</f>
        <v>0</v>
      </c>
      <c r="E11" s="3">
        <f>'BIZ kWh ENTRY'!E106</f>
        <v>0</v>
      </c>
      <c r="F11" s="3">
        <f>'BIZ kWh ENTRY'!F106</f>
        <v>0</v>
      </c>
      <c r="G11" s="3">
        <f>'BIZ kWh ENTRY'!G106</f>
        <v>0</v>
      </c>
      <c r="H11" s="3">
        <f>'BIZ kWh ENTRY'!H106</f>
        <v>0</v>
      </c>
      <c r="I11" s="3">
        <f>'BIZ kWh ENTRY'!I106</f>
        <v>0</v>
      </c>
      <c r="J11" s="3">
        <f>'BIZ kWh ENTRY'!J106</f>
        <v>0</v>
      </c>
      <c r="K11" s="3">
        <f>'BIZ kWh ENTRY'!K106</f>
        <v>0</v>
      </c>
      <c r="L11" s="3">
        <f>'BIZ kWh ENTRY'!L106</f>
        <v>0</v>
      </c>
      <c r="M11" s="3">
        <f>'BIZ kWh ENTRY'!M106</f>
        <v>0</v>
      </c>
      <c r="N11" s="3">
        <f>'BIZ kWh ENTRY'!N106</f>
        <v>0</v>
      </c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1"/>
      <c r="CC11" s="211"/>
      <c r="CD11" s="211"/>
      <c r="CE11" s="211"/>
      <c r="CF11" s="211"/>
      <c r="CG11" s="211"/>
      <c r="CH11" s="291"/>
    </row>
    <row r="12" spans="1:88" x14ac:dyDescent="0.3">
      <c r="A12" s="542"/>
      <c r="B12" s="11" t="s">
        <v>64</v>
      </c>
      <c r="C12" s="3">
        <f>'BIZ kWh ENTRY'!C107</f>
        <v>0</v>
      </c>
      <c r="D12" s="3">
        <f>'BIZ kWh ENTRY'!D107</f>
        <v>0</v>
      </c>
      <c r="E12" s="3">
        <f>'BIZ kWh ENTRY'!E107</f>
        <v>0</v>
      </c>
      <c r="F12" s="3">
        <f>'BIZ kWh ENTRY'!F107</f>
        <v>0</v>
      </c>
      <c r="G12" s="3">
        <f>'BIZ kWh ENTRY'!G107</f>
        <v>0</v>
      </c>
      <c r="H12" s="3">
        <f>'BIZ kWh ENTRY'!H107</f>
        <v>0</v>
      </c>
      <c r="I12" s="3">
        <f>'BIZ kWh ENTRY'!I107</f>
        <v>0</v>
      </c>
      <c r="J12" s="3">
        <f>'BIZ kWh ENTRY'!J107</f>
        <v>0</v>
      </c>
      <c r="K12" s="3">
        <f>'BIZ kWh ENTRY'!K107</f>
        <v>0</v>
      </c>
      <c r="L12" s="3">
        <f>'BIZ kWh ENTRY'!L107</f>
        <v>0</v>
      </c>
      <c r="M12" s="3">
        <f>'BIZ kWh ENTRY'!M107</f>
        <v>0</v>
      </c>
      <c r="N12" s="3">
        <f>'BIZ kWh ENTRY'!N107</f>
        <v>0</v>
      </c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91"/>
    </row>
    <row r="13" spans="1:88" x14ac:dyDescent="0.3">
      <c r="A13" s="542"/>
      <c r="B13" s="11" t="s">
        <v>65</v>
      </c>
      <c r="C13" s="3">
        <f>'BIZ kWh ENTRY'!C108</f>
        <v>0</v>
      </c>
      <c r="D13" s="3">
        <f>'BIZ kWh ENTRY'!D108</f>
        <v>0</v>
      </c>
      <c r="E13" s="3">
        <f>'BIZ kWh ENTRY'!E108</f>
        <v>0</v>
      </c>
      <c r="F13" s="3">
        <f>'BIZ kWh ENTRY'!F108</f>
        <v>0</v>
      </c>
      <c r="G13" s="3">
        <f>'BIZ kWh ENTRY'!G108</f>
        <v>0</v>
      </c>
      <c r="H13" s="3">
        <f>'BIZ kWh ENTRY'!H108</f>
        <v>0</v>
      </c>
      <c r="I13" s="3">
        <f>'BIZ kWh ENTRY'!I108</f>
        <v>0</v>
      </c>
      <c r="J13" s="3">
        <f>'BIZ kWh ENTRY'!J108</f>
        <v>837.8</v>
      </c>
      <c r="K13" s="3">
        <f>'BIZ kWh ENTRY'!K108</f>
        <v>555.36450863970663</v>
      </c>
      <c r="L13" s="3">
        <f>'BIZ kWh ENTRY'!L108</f>
        <v>0</v>
      </c>
      <c r="M13" s="3">
        <f>'BIZ kWh ENTRY'!M108</f>
        <v>0</v>
      </c>
      <c r="N13" s="3">
        <f>'BIZ kWh ENTRY'!N108</f>
        <v>0</v>
      </c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1"/>
      <c r="CC13" s="211"/>
      <c r="CD13" s="211"/>
      <c r="CE13" s="211"/>
      <c r="CF13" s="211"/>
      <c r="CG13" s="211"/>
      <c r="CH13" s="291"/>
    </row>
    <row r="14" spans="1:88" x14ac:dyDescent="0.3">
      <c r="A14" s="542"/>
      <c r="B14" s="11" t="s">
        <v>144</v>
      </c>
      <c r="C14" s="3">
        <f>'BIZ kWh ENTRY'!C109</f>
        <v>0</v>
      </c>
      <c r="D14" s="3">
        <f>'BIZ kWh ENTRY'!D109</f>
        <v>0</v>
      </c>
      <c r="E14" s="3">
        <f>'BIZ kWh ENTRY'!E109</f>
        <v>0</v>
      </c>
      <c r="F14" s="3">
        <f>'BIZ kWh ENTRY'!F109</f>
        <v>0</v>
      </c>
      <c r="G14" s="3">
        <f>'BIZ kWh ENTRY'!G109</f>
        <v>0</v>
      </c>
      <c r="H14" s="3">
        <f>'BIZ kWh ENTRY'!H109</f>
        <v>0</v>
      </c>
      <c r="I14" s="3">
        <f>'BIZ kWh ENTRY'!I109</f>
        <v>0</v>
      </c>
      <c r="J14" s="3">
        <f>'BIZ kWh ENTRY'!J109</f>
        <v>0</v>
      </c>
      <c r="K14" s="3">
        <f>'BIZ kWh ENTRY'!K109</f>
        <v>0</v>
      </c>
      <c r="L14" s="3">
        <f>'BIZ kWh ENTRY'!L109</f>
        <v>0</v>
      </c>
      <c r="M14" s="3">
        <f>'BIZ kWh ENTRY'!M109</f>
        <v>0</v>
      </c>
      <c r="N14" s="3">
        <f>'BIZ kWh ENTRY'!N109</f>
        <v>0</v>
      </c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A14" s="211"/>
      <c r="CB14" s="211"/>
      <c r="CC14" s="211"/>
      <c r="CD14" s="211"/>
      <c r="CE14" s="211"/>
      <c r="CF14" s="211"/>
      <c r="CG14" s="211"/>
      <c r="CH14" s="291"/>
    </row>
    <row r="15" spans="1:88" x14ac:dyDescent="0.3">
      <c r="A15" s="542"/>
      <c r="B15" s="11" t="s">
        <v>145</v>
      </c>
      <c r="C15" s="3">
        <f>'BIZ kWh ENTRY'!C110</f>
        <v>0</v>
      </c>
      <c r="D15" s="3">
        <f>'BIZ kWh ENTRY'!D110</f>
        <v>0</v>
      </c>
      <c r="E15" s="3">
        <f>'BIZ kWh ENTRY'!E110</f>
        <v>0</v>
      </c>
      <c r="F15" s="3">
        <f>'BIZ kWh ENTRY'!F110</f>
        <v>0</v>
      </c>
      <c r="G15" s="3">
        <f>'BIZ kWh ENTRY'!G110</f>
        <v>0</v>
      </c>
      <c r="H15" s="3">
        <f>'BIZ kWh ENTRY'!H110</f>
        <v>0</v>
      </c>
      <c r="I15" s="3">
        <f>'BIZ kWh ENTRY'!I110</f>
        <v>0</v>
      </c>
      <c r="J15" s="3">
        <f>'BIZ kWh ENTRY'!J110</f>
        <v>0</v>
      </c>
      <c r="K15" s="3">
        <f>'BIZ kWh ENTRY'!K110</f>
        <v>0</v>
      </c>
      <c r="L15" s="3">
        <f>'BIZ kWh ENTRY'!L110</f>
        <v>0</v>
      </c>
      <c r="M15" s="3">
        <f>'BIZ kWh ENTRY'!M110</f>
        <v>0</v>
      </c>
      <c r="N15" s="3">
        <f>'BIZ kWh ENTRY'!N110</f>
        <v>0</v>
      </c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91"/>
    </row>
    <row r="16" spans="1:88" x14ac:dyDescent="0.3">
      <c r="A16" s="542"/>
      <c r="B16" s="11" t="s">
        <v>67</v>
      </c>
      <c r="C16" s="3">
        <f>'BIZ kWh ENTRY'!C111</f>
        <v>0</v>
      </c>
      <c r="D16" s="3">
        <f>'BIZ kWh ENTRY'!D111</f>
        <v>0</v>
      </c>
      <c r="E16" s="3">
        <f>'BIZ kWh ENTRY'!E111</f>
        <v>0</v>
      </c>
      <c r="F16" s="3">
        <f>'BIZ kWh ENTRY'!F111</f>
        <v>0</v>
      </c>
      <c r="G16" s="3">
        <f>'BIZ kWh ENTRY'!G111</f>
        <v>0</v>
      </c>
      <c r="H16" s="3">
        <f>'BIZ kWh ENTRY'!H111</f>
        <v>0</v>
      </c>
      <c r="I16" s="3">
        <f>'BIZ kWh ENTRY'!I111</f>
        <v>0</v>
      </c>
      <c r="J16" s="3">
        <f>'BIZ kWh ENTRY'!J111</f>
        <v>0</v>
      </c>
      <c r="K16" s="3">
        <f>'BIZ kWh ENTRY'!K111</f>
        <v>0</v>
      </c>
      <c r="L16" s="3">
        <f>'BIZ kWh ENTRY'!L111</f>
        <v>0</v>
      </c>
      <c r="M16" s="3">
        <f>'BIZ kWh ENTRY'!M111</f>
        <v>0</v>
      </c>
      <c r="N16" s="3">
        <f>'BIZ kWh ENTRY'!N111</f>
        <v>0</v>
      </c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91"/>
    </row>
    <row r="17" spans="1:86" x14ac:dyDescent="0.3">
      <c r="A17" s="542"/>
      <c r="B17" s="11" t="s">
        <v>68</v>
      </c>
      <c r="C17" s="3">
        <f>'BIZ kWh ENTRY'!C112</f>
        <v>0</v>
      </c>
      <c r="D17" s="3">
        <f>'BIZ kWh ENTRY'!D112</f>
        <v>0</v>
      </c>
      <c r="E17" s="3">
        <f>'BIZ kWh ENTRY'!E112</f>
        <v>0</v>
      </c>
      <c r="F17" s="3">
        <f>'BIZ kWh ENTRY'!F112</f>
        <v>0</v>
      </c>
      <c r="G17" s="3">
        <f>'BIZ kWh ENTRY'!G112</f>
        <v>0</v>
      </c>
      <c r="H17" s="3">
        <f>'BIZ kWh ENTRY'!H112</f>
        <v>0</v>
      </c>
      <c r="I17" s="3">
        <f>'BIZ kWh ENTRY'!I112</f>
        <v>0</v>
      </c>
      <c r="J17" s="3">
        <f>'BIZ kWh ENTRY'!J112</f>
        <v>0</v>
      </c>
      <c r="K17" s="3">
        <f>'BIZ kWh ENTRY'!K112</f>
        <v>0</v>
      </c>
      <c r="L17" s="3">
        <f>'BIZ kWh ENTRY'!L112</f>
        <v>0</v>
      </c>
      <c r="M17" s="3">
        <f>'BIZ kWh ENTRY'!M112</f>
        <v>0</v>
      </c>
      <c r="N17" s="3">
        <f>'BIZ kWh ENTRY'!N112</f>
        <v>0</v>
      </c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1"/>
      <c r="CE17" s="211"/>
      <c r="CF17" s="211"/>
      <c r="CG17" s="211"/>
      <c r="CH17" s="291"/>
    </row>
    <row r="18" spans="1:86" x14ac:dyDescent="0.3">
      <c r="A18" s="542"/>
      <c r="B18" s="11" t="s">
        <v>146</v>
      </c>
      <c r="C18" s="3"/>
      <c r="D18" s="3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91"/>
    </row>
    <row r="19" spans="1:86" ht="15" thickBot="1" x14ac:dyDescent="0.35">
      <c r="A19" s="543"/>
      <c r="B19" s="295" t="s">
        <v>125</v>
      </c>
      <c r="C19" s="296">
        <f>SUM(C5:C18)</f>
        <v>0</v>
      </c>
      <c r="D19" s="296">
        <f t="shared" ref="D19:N19" si="2">SUM(D5:D18)</f>
        <v>0</v>
      </c>
      <c r="E19" s="296">
        <f t="shared" si="2"/>
        <v>0</v>
      </c>
      <c r="F19" s="296">
        <f t="shared" si="2"/>
        <v>0</v>
      </c>
      <c r="G19" s="296">
        <f t="shared" si="2"/>
        <v>0</v>
      </c>
      <c r="H19" s="296">
        <f t="shared" si="2"/>
        <v>0</v>
      </c>
      <c r="I19" s="296">
        <f t="shared" si="2"/>
        <v>0</v>
      </c>
      <c r="J19" s="296">
        <f t="shared" si="2"/>
        <v>837.8</v>
      </c>
      <c r="K19" s="296">
        <f t="shared" si="2"/>
        <v>555.36450863970663</v>
      </c>
      <c r="L19" s="296">
        <f t="shared" si="2"/>
        <v>0</v>
      </c>
      <c r="M19" s="296">
        <f t="shared" si="2"/>
        <v>0</v>
      </c>
      <c r="N19" s="296">
        <f t="shared" si="2"/>
        <v>0</v>
      </c>
      <c r="O19" s="352"/>
      <c r="P19" s="352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52"/>
      <c r="AC19" s="352"/>
      <c r="AD19" s="352"/>
      <c r="AE19" s="352"/>
      <c r="AF19" s="352"/>
      <c r="AG19" s="352"/>
      <c r="AH19" s="352"/>
      <c r="AI19" s="352"/>
      <c r="AJ19" s="352"/>
      <c r="AK19" s="352"/>
      <c r="AL19" s="352"/>
      <c r="AM19" s="352"/>
      <c r="AN19" s="352"/>
      <c r="AO19" s="352"/>
      <c r="AP19" s="352"/>
      <c r="AQ19" s="352"/>
      <c r="AR19" s="352"/>
      <c r="AS19" s="352"/>
      <c r="AT19" s="352"/>
      <c r="AU19" s="352"/>
      <c r="AV19" s="352"/>
      <c r="AW19" s="352"/>
      <c r="AX19" s="352"/>
      <c r="AY19" s="352"/>
      <c r="AZ19" s="352"/>
      <c r="BA19" s="352"/>
      <c r="BB19" s="352"/>
      <c r="BC19" s="352"/>
      <c r="BD19" s="352"/>
      <c r="BE19" s="352"/>
      <c r="BF19" s="352"/>
      <c r="BG19" s="352"/>
      <c r="BH19" s="352"/>
      <c r="BI19" s="352"/>
      <c r="BJ19" s="352"/>
      <c r="BK19" s="352"/>
      <c r="BL19" s="352"/>
      <c r="BM19" s="352"/>
      <c r="BN19" s="352"/>
      <c r="BO19" s="352"/>
      <c r="BP19" s="352"/>
      <c r="BQ19" s="352"/>
      <c r="BR19" s="352"/>
      <c r="BS19" s="352"/>
      <c r="BT19" s="352"/>
      <c r="BU19" s="352"/>
      <c r="BV19" s="352"/>
      <c r="BW19" s="352"/>
      <c r="BX19" s="352"/>
      <c r="BY19" s="352"/>
      <c r="BZ19" s="352"/>
      <c r="CA19" s="352"/>
      <c r="CB19" s="352"/>
      <c r="CC19" s="352"/>
      <c r="CD19" s="352"/>
      <c r="CE19" s="352"/>
      <c r="CF19" s="352"/>
      <c r="CG19" s="352"/>
      <c r="CH19" s="353"/>
    </row>
    <row r="20" spans="1:86" s="49" customFormat="1" x14ac:dyDescent="0.3">
      <c r="A20" s="329"/>
      <c r="B20" s="330"/>
      <c r="C20" s="9"/>
      <c r="D20" s="330"/>
      <c r="E20" s="9"/>
      <c r="F20" s="330"/>
      <c r="G20" s="330"/>
      <c r="H20" s="9"/>
      <c r="I20" s="330"/>
      <c r="J20" s="330"/>
      <c r="K20" s="9"/>
      <c r="L20" s="330"/>
      <c r="M20" s="418" t="s">
        <v>180</v>
      </c>
      <c r="N20" s="419">
        <f>SUM(C19:N19)</f>
        <v>1393.1645086397066</v>
      </c>
      <c r="O20" s="418" t="s">
        <v>181</v>
      </c>
      <c r="P20" s="420">
        <f>'BIZ kWh ENTRY'!O113</f>
        <v>1393.1645086397066</v>
      </c>
      <c r="Q20" s="9"/>
      <c r="R20" s="330"/>
      <c r="S20" s="330"/>
      <c r="T20" s="9"/>
      <c r="U20" s="330"/>
      <c r="V20" s="330"/>
      <c r="W20" s="9"/>
      <c r="X20" s="330"/>
      <c r="Y20" s="330"/>
      <c r="Z20" s="9"/>
      <c r="AA20" s="330"/>
      <c r="AB20" s="330"/>
      <c r="AC20" s="9"/>
      <c r="AD20" s="330"/>
      <c r="AE20" s="330"/>
      <c r="AF20" s="9"/>
      <c r="AG20" s="330"/>
      <c r="AH20" s="330"/>
      <c r="AI20" s="9"/>
      <c r="AJ20" s="330"/>
      <c r="AK20" s="330"/>
      <c r="AL20" s="9"/>
      <c r="AM20" s="330"/>
      <c r="AN20" s="330"/>
      <c r="AO20" s="9"/>
      <c r="AP20" s="330"/>
      <c r="AQ20" s="330"/>
      <c r="AR20" s="9"/>
      <c r="AS20" s="330"/>
      <c r="AT20" s="330"/>
      <c r="AU20" s="9"/>
      <c r="AV20" s="330"/>
      <c r="AW20" s="330"/>
      <c r="AX20" s="9"/>
      <c r="AY20" s="330"/>
      <c r="AZ20" s="330"/>
      <c r="BA20" s="9"/>
      <c r="BB20" s="330"/>
      <c r="BC20" s="330"/>
      <c r="BD20" s="9"/>
      <c r="BE20" s="330"/>
      <c r="BF20" s="330"/>
      <c r="BG20" s="9"/>
      <c r="BH20" s="330"/>
      <c r="BI20" s="330"/>
      <c r="BJ20" s="9"/>
      <c r="BK20" s="330"/>
      <c r="BL20" s="330"/>
      <c r="BM20" s="9"/>
      <c r="BN20" s="330"/>
      <c r="BO20" s="330"/>
      <c r="BP20" s="9"/>
      <c r="BQ20" s="330"/>
      <c r="BR20" s="330"/>
      <c r="BS20" s="9"/>
      <c r="BT20" s="330"/>
      <c r="BU20" s="330"/>
      <c r="BV20" s="9"/>
      <c r="BW20" s="330"/>
      <c r="BX20" s="330"/>
      <c r="BY20" s="9"/>
      <c r="BZ20" s="330"/>
      <c r="CA20" s="330"/>
      <c r="CB20" s="9"/>
      <c r="CC20" s="330"/>
      <c r="CD20" s="330"/>
      <c r="CE20" s="9"/>
      <c r="CF20" s="330"/>
      <c r="CG20" s="330"/>
      <c r="CH20" s="153"/>
    </row>
    <row r="21" spans="1:86" s="49" customFormat="1" ht="15" thickBot="1" x14ac:dyDescent="0.35"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</row>
    <row r="22" spans="1:86" ht="15.6" x14ac:dyDescent="0.3">
      <c r="A22" s="544" t="s">
        <v>14</v>
      </c>
      <c r="B22" s="18" t="str">
        <f t="shared" ref="B22" si="3">B4</f>
        <v>End Use</v>
      </c>
      <c r="C22" s="292">
        <v>43831</v>
      </c>
      <c r="D22" s="292">
        <v>43862</v>
      </c>
      <c r="E22" s="292">
        <v>43891</v>
      </c>
      <c r="F22" s="292">
        <v>43922</v>
      </c>
      <c r="G22" s="292">
        <v>43952</v>
      </c>
      <c r="H22" s="292">
        <v>43983</v>
      </c>
      <c r="I22" s="292">
        <v>44013</v>
      </c>
      <c r="J22" s="292">
        <v>44044</v>
      </c>
      <c r="K22" s="292">
        <v>44075</v>
      </c>
      <c r="L22" s="292">
        <v>44105</v>
      </c>
      <c r="M22" s="292">
        <v>44136</v>
      </c>
      <c r="N22" s="292">
        <v>44166</v>
      </c>
      <c r="O22" s="292">
        <v>44197</v>
      </c>
      <c r="P22" s="292">
        <v>44228</v>
      </c>
      <c r="Q22" s="292">
        <v>44256</v>
      </c>
      <c r="R22" s="292">
        <v>44287</v>
      </c>
      <c r="S22" s="292">
        <v>44317</v>
      </c>
      <c r="T22" s="292">
        <v>44348</v>
      </c>
      <c r="U22" s="292">
        <v>44378</v>
      </c>
      <c r="V22" s="292">
        <v>44409</v>
      </c>
      <c r="W22" s="292">
        <v>44440</v>
      </c>
      <c r="X22" s="292">
        <v>44470</v>
      </c>
      <c r="Y22" s="292">
        <v>44501</v>
      </c>
      <c r="Z22" s="292">
        <v>44531</v>
      </c>
      <c r="AA22" s="292">
        <v>44562</v>
      </c>
      <c r="AB22" s="292">
        <v>44593</v>
      </c>
      <c r="AC22" s="292">
        <v>44621</v>
      </c>
      <c r="AD22" s="292">
        <v>44652</v>
      </c>
      <c r="AE22" s="292">
        <v>44682</v>
      </c>
      <c r="AF22" s="292">
        <v>44713</v>
      </c>
      <c r="AG22" s="292">
        <v>44743</v>
      </c>
      <c r="AH22" s="292">
        <v>44774</v>
      </c>
      <c r="AI22" s="292">
        <v>44805</v>
      </c>
      <c r="AJ22" s="292">
        <v>44835</v>
      </c>
      <c r="AK22" s="292">
        <v>44866</v>
      </c>
      <c r="AL22" s="292">
        <v>44896</v>
      </c>
      <c r="AM22" s="292">
        <v>44927</v>
      </c>
      <c r="AN22" s="292">
        <v>44958</v>
      </c>
      <c r="AO22" s="292">
        <v>44986</v>
      </c>
      <c r="AP22" s="292">
        <v>45017</v>
      </c>
      <c r="AQ22" s="292">
        <v>45047</v>
      </c>
      <c r="AR22" s="292">
        <v>45078</v>
      </c>
      <c r="AS22" s="292">
        <v>45108</v>
      </c>
      <c r="AT22" s="292">
        <v>45139</v>
      </c>
      <c r="AU22" s="292">
        <v>45170</v>
      </c>
      <c r="AV22" s="292">
        <v>45200</v>
      </c>
      <c r="AW22" s="292">
        <v>45231</v>
      </c>
      <c r="AX22" s="292">
        <v>45261</v>
      </c>
      <c r="AY22" s="292">
        <v>45292</v>
      </c>
      <c r="AZ22" s="292">
        <v>45323</v>
      </c>
      <c r="BA22" s="292">
        <v>45352</v>
      </c>
      <c r="BB22" s="292">
        <v>45383</v>
      </c>
      <c r="BC22" s="292">
        <v>45413</v>
      </c>
      <c r="BD22" s="292">
        <v>45444</v>
      </c>
      <c r="BE22" s="292">
        <v>45474</v>
      </c>
      <c r="BF22" s="292">
        <v>45505</v>
      </c>
      <c r="BG22" s="292">
        <v>45536</v>
      </c>
      <c r="BH22" s="292">
        <v>45566</v>
      </c>
      <c r="BI22" s="292">
        <v>45597</v>
      </c>
      <c r="BJ22" s="292">
        <v>45627</v>
      </c>
      <c r="BK22" s="292">
        <v>45658</v>
      </c>
      <c r="BL22" s="292">
        <v>45689</v>
      </c>
      <c r="BM22" s="292">
        <v>45717</v>
      </c>
      <c r="BN22" s="292">
        <v>45748</v>
      </c>
      <c r="BO22" s="292">
        <v>45778</v>
      </c>
      <c r="BP22" s="292">
        <v>45809</v>
      </c>
      <c r="BQ22" s="292">
        <v>45839</v>
      </c>
      <c r="BR22" s="292">
        <v>45870</v>
      </c>
      <c r="BS22" s="292">
        <v>45901</v>
      </c>
      <c r="BT22" s="292">
        <v>45931</v>
      </c>
      <c r="BU22" s="292">
        <v>45962</v>
      </c>
      <c r="BV22" s="292">
        <v>45992</v>
      </c>
      <c r="BW22" s="292">
        <v>46023</v>
      </c>
      <c r="BX22" s="292">
        <v>46054</v>
      </c>
      <c r="BY22" s="292">
        <v>46082</v>
      </c>
      <c r="BZ22" s="292">
        <v>46113</v>
      </c>
      <c r="CA22" s="292">
        <v>46143</v>
      </c>
      <c r="CB22" s="292">
        <v>46174</v>
      </c>
      <c r="CC22" s="292">
        <v>46204</v>
      </c>
      <c r="CD22" s="292">
        <v>46235</v>
      </c>
      <c r="CE22" s="292">
        <v>46266</v>
      </c>
      <c r="CF22" s="292">
        <v>46296</v>
      </c>
      <c r="CG22" s="292">
        <v>46327</v>
      </c>
      <c r="CH22" s="293">
        <v>46357</v>
      </c>
    </row>
    <row r="23" spans="1:86" ht="15" customHeight="1" x14ac:dyDescent="0.3">
      <c r="A23" s="545"/>
      <c r="B23" s="11" t="str">
        <f t="shared" ref="B23:B37" si="4">B5</f>
        <v>Air Comp</v>
      </c>
      <c r="C23" s="3">
        <f>'BIZ kWh ENTRY'!S100</f>
        <v>0</v>
      </c>
      <c r="D23" s="3">
        <f>'BIZ kWh ENTRY'!T100</f>
        <v>0</v>
      </c>
      <c r="E23" s="3">
        <f>'BIZ kWh ENTRY'!U100</f>
        <v>0</v>
      </c>
      <c r="F23" s="3">
        <f>'BIZ kWh ENTRY'!V100</f>
        <v>0</v>
      </c>
      <c r="G23" s="3">
        <f>'BIZ kWh ENTRY'!W100</f>
        <v>0</v>
      </c>
      <c r="H23" s="3">
        <f>'BIZ kWh ENTRY'!X100</f>
        <v>0</v>
      </c>
      <c r="I23" s="3">
        <f>'BIZ kWh ENTRY'!Y100</f>
        <v>0</v>
      </c>
      <c r="J23" s="3">
        <f>'BIZ kWh ENTRY'!Z100</f>
        <v>0</v>
      </c>
      <c r="K23" s="3">
        <f>'BIZ kWh ENTRY'!AA100</f>
        <v>0</v>
      </c>
      <c r="L23" s="3">
        <f>'BIZ kWh ENTRY'!AB100</f>
        <v>0</v>
      </c>
      <c r="M23" s="3">
        <f>'BIZ kWh ENTRY'!AC100</f>
        <v>0</v>
      </c>
      <c r="N23" s="3">
        <f>'BIZ kWh ENTRY'!AD100</f>
        <v>0</v>
      </c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1"/>
      <c r="BN23" s="211"/>
      <c r="BO23" s="211"/>
      <c r="BP23" s="211"/>
      <c r="BQ23" s="211"/>
      <c r="BR23" s="211"/>
      <c r="BS23" s="211"/>
      <c r="BT23" s="211"/>
      <c r="BU23" s="211"/>
      <c r="BV23" s="211"/>
      <c r="BW23" s="211"/>
      <c r="BX23" s="211"/>
      <c r="BY23" s="211"/>
      <c r="BZ23" s="211"/>
      <c r="CA23" s="211"/>
      <c r="CB23" s="211"/>
      <c r="CC23" s="211"/>
      <c r="CD23" s="211"/>
      <c r="CE23" s="211"/>
      <c r="CF23" s="211"/>
      <c r="CG23" s="211"/>
      <c r="CH23" s="291"/>
    </row>
    <row r="24" spans="1:86" x14ac:dyDescent="0.3">
      <c r="A24" s="545"/>
      <c r="B24" s="13" t="str">
        <f t="shared" si="4"/>
        <v>Building Shell</v>
      </c>
      <c r="C24" s="3">
        <f>'BIZ kWh ENTRY'!S101</f>
        <v>0</v>
      </c>
      <c r="D24" s="3">
        <f>'BIZ kWh ENTRY'!T101</f>
        <v>0</v>
      </c>
      <c r="E24" s="3">
        <f>'BIZ kWh ENTRY'!U101</f>
        <v>0</v>
      </c>
      <c r="F24" s="3">
        <f>'BIZ kWh ENTRY'!V101</f>
        <v>0</v>
      </c>
      <c r="G24" s="3">
        <f>'BIZ kWh ENTRY'!W101</f>
        <v>0</v>
      </c>
      <c r="H24" s="3">
        <f>'BIZ kWh ENTRY'!X101</f>
        <v>0</v>
      </c>
      <c r="I24" s="3">
        <f>'BIZ kWh ENTRY'!Y101</f>
        <v>0</v>
      </c>
      <c r="J24" s="3">
        <f>'BIZ kWh ENTRY'!Z101</f>
        <v>0</v>
      </c>
      <c r="K24" s="3">
        <f>'BIZ kWh ENTRY'!AA101</f>
        <v>0</v>
      </c>
      <c r="L24" s="3">
        <f>'BIZ kWh ENTRY'!AB101</f>
        <v>0</v>
      </c>
      <c r="M24" s="3">
        <f>'BIZ kWh ENTRY'!AC101</f>
        <v>0</v>
      </c>
      <c r="N24" s="3">
        <f>'BIZ kWh ENTRY'!AD101</f>
        <v>0</v>
      </c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  <c r="CE24" s="211"/>
      <c r="CF24" s="211"/>
      <c r="CG24" s="211"/>
      <c r="CH24" s="291"/>
    </row>
    <row r="25" spans="1:86" x14ac:dyDescent="0.3">
      <c r="A25" s="545"/>
      <c r="B25" s="11" t="str">
        <f t="shared" si="4"/>
        <v>Cooking</v>
      </c>
      <c r="C25" s="3">
        <f>'BIZ kWh ENTRY'!S102</f>
        <v>0</v>
      </c>
      <c r="D25" s="3">
        <f>'BIZ kWh ENTRY'!T102</f>
        <v>0</v>
      </c>
      <c r="E25" s="3">
        <f>'BIZ kWh ENTRY'!U102</f>
        <v>0</v>
      </c>
      <c r="F25" s="3">
        <f>'BIZ kWh ENTRY'!V102</f>
        <v>0</v>
      </c>
      <c r="G25" s="3">
        <f>'BIZ kWh ENTRY'!W102</f>
        <v>0</v>
      </c>
      <c r="H25" s="3">
        <f>'BIZ kWh ENTRY'!X102</f>
        <v>0</v>
      </c>
      <c r="I25" s="3">
        <f>'BIZ kWh ENTRY'!Y102</f>
        <v>0</v>
      </c>
      <c r="J25" s="3">
        <f>'BIZ kWh ENTRY'!Z102</f>
        <v>0</v>
      </c>
      <c r="K25" s="3">
        <f>'BIZ kWh ENTRY'!AA102</f>
        <v>0</v>
      </c>
      <c r="L25" s="3">
        <f>'BIZ kWh ENTRY'!AB102</f>
        <v>0</v>
      </c>
      <c r="M25" s="3">
        <f>'BIZ kWh ENTRY'!AC102</f>
        <v>0</v>
      </c>
      <c r="N25" s="3">
        <f>'BIZ kWh ENTRY'!AD102</f>
        <v>0</v>
      </c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1"/>
      <c r="CE25" s="211"/>
      <c r="CF25" s="211"/>
      <c r="CG25" s="211"/>
      <c r="CH25" s="291"/>
    </row>
    <row r="26" spans="1:86" x14ac:dyDescent="0.3">
      <c r="A26" s="545"/>
      <c r="B26" s="11" t="str">
        <f t="shared" si="4"/>
        <v>Cooling</v>
      </c>
      <c r="C26" s="3">
        <f>'BIZ kWh ENTRY'!S103</f>
        <v>0</v>
      </c>
      <c r="D26" s="3">
        <f>'BIZ kWh ENTRY'!T103</f>
        <v>0</v>
      </c>
      <c r="E26" s="3">
        <f>'BIZ kWh ENTRY'!U103</f>
        <v>0</v>
      </c>
      <c r="F26" s="3">
        <f>'BIZ kWh ENTRY'!V103</f>
        <v>0</v>
      </c>
      <c r="G26" s="3">
        <f>'BIZ kWh ENTRY'!W103</f>
        <v>0</v>
      </c>
      <c r="H26" s="3">
        <f>'BIZ kWh ENTRY'!X103</f>
        <v>0</v>
      </c>
      <c r="I26" s="3">
        <f>'BIZ kWh ENTRY'!Y103</f>
        <v>0</v>
      </c>
      <c r="J26" s="3">
        <f>'BIZ kWh ENTRY'!Z103</f>
        <v>0</v>
      </c>
      <c r="K26" s="3">
        <f>'BIZ kWh ENTRY'!AA103</f>
        <v>0</v>
      </c>
      <c r="L26" s="3">
        <f>'BIZ kWh ENTRY'!AB103</f>
        <v>0</v>
      </c>
      <c r="M26" s="3">
        <f>'BIZ kWh ENTRY'!AC103</f>
        <v>0</v>
      </c>
      <c r="N26" s="3">
        <f>'BIZ kWh ENTRY'!AD103</f>
        <v>0</v>
      </c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91"/>
    </row>
    <row r="27" spans="1:86" x14ac:dyDescent="0.3">
      <c r="A27" s="545"/>
      <c r="B27" s="13" t="str">
        <f t="shared" si="4"/>
        <v>Ext Lighting</v>
      </c>
      <c r="C27" s="3">
        <f>'BIZ kWh ENTRY'!S104</f>
        <v>0</v>
      </c>
      <c r="D27" s="3">
        <f>'BIZ kWh ENTRY'!T104</f>
        <v>0</v>
      </c>
      <c r="E27" s="3">
        <f>'BIZ kWh ENTRY'!U104</f>
        <v>0</v>
      </c>
      <c r="F27" s="3">
        <f>'BIZ kWh ENTRY'!V104</f>
        <v>0</v>
      </c>
      <c r="G27" s="3">
        <f>'BIZ kWh ENTRY'!W104</f>
        <v>0</v>
      </c>
      <c r="H27" s="3">
        <f>'BIZ kWh ENTRY'!X104</f>
        <v>0</v>
      </c>
      <c r="I27" s="3">
        <f>'BIZ kWh ENTRY'!Y104</f>
        <v>0</v>
      </c>
      <c r="J27" s="3">
        <f>'BIZ kWh ENTRY'!Z104</f>
        <v>0</v>
      </c>
      <c r="K27" s="3">
        <f>'BIZ kWh ENTRY'!AA104</f>
        <v>0</v>
      </c>
      <c r="L27" s="3">
        <f>'BIZ kWh ENTRY'!AB104</f>
        <v>0</v>
      </c>
      <c r="M27" s="3">
        <f>'BIZ kWh ENTRY'!AC104</f>
        <v>0</v>
      </c>
      <c r="N27" s="3">
        <f>'BIZ kWh ENTRY'!AD104</f>
        <v>0</v>
      </c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91"/>
    </row>
    <row r="28" spans="1:86" x14ac:dyDescent="0.3">
      <c r="A28" s="545"/>
      <c r="B28" s="11" t="str">
        <f t="shared" si="4"/>
        <v>Heating</v>
      </c>
      <c r="C28" s="3">
        <f>'BIZ kWh ENTRY'!S105</f>
        <v>0</v>
      </c>
      <c r="D28" s="3">
        <f>'BIZ kWh ENTRY'!T105</f>
        <v>0</v>
      </c>
      <c r="E28" s="3">
        <f>'BIZ kWh ENTRY'!U105</f>
        <v>0</v>
      </c>
      <c r="F28" s="3">
        <f>'BIZ kWh ENTRY'!V105</f>
        <v>0</v>
      </c>
      <c r="G28" s="3">
        <f>'BIZ kWh ENTRY'!W105</f>
        <v>0</v>
      </c>
      <c r="H28" s="3">
        <f>'BIZ kWh ENTRY'!X105</f>
        <v>0</v>
      </c>
      <c r="I28" s="3">
        <f>'BIZ kWh ENTRY'!Y105</f>
        <v>0</v>
      </c>
      <c r="J28" s="3">
        <f>'BIZ kWh ENTRY'!Z105</f>
        <v>0</v>
      </c>
      <c r="K28" s="3">
        <f>'BIZ kWh ENTRY'!AA105</f>
        <v>0</v>
      </c>
      <c r="L28" s="3">
        <f>'BIZ kWh ENTRY'!AB105</f>
        <v>0</v>
      </c>
      <c r="M28" s="3">
        <f>'BIZ kWh ENTRY'!AC105</f>
        <v>0</v>
      </c>
      <c r="N28" s="3">
        <f>'BIZ kWh ENTRY'!AD105</f>
        <v>0</v>
      </c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91"/>
    </row>
    <row r="29" spans="1:86" x14ac:dyDescent="0.3">
      <c r="A29" s="545"/>
      <c r="B29" s="11" t="str">
        <f t="shared" si="4"/>
        <v>HVAC</v>
      </c>
      <c r="C29" s="3">
        <f>'BIZ kWh ENTRY'!S106</f>
        <v>0</v>
      </c>
      <c r="D29" s="3">
        <f>'BIZ kWh ENTRY'!T106</f>
        <v>0</v>
      </c>
      <c r="E29" s="3">
        <f>'BIZ kWh ENTRY'!U106</f>
        <v>0</v>
      </c>
      <c r="F29" s="3">
        <f>'BIZ kWh ENTRY'!V106</f>
        <v>0</v>
      </c>
      <c r="G29" s="3">
        <f>'BIZ kWh ENTRY'!W106</f>
        <v>0</v>
      </c>
      <c r="H29" s="3">
        <f>'BIZ kWh ENTRY'!X106</f>
        <v>0</v>
      </c>
      <c r="I29" s="3">
        <f>'BIZ kWh ENTRY'!Y106</f>
        <v>0</v>
      </c>
      <c r="J29" s="3">
        <f>'BIZ kWh ENTRY'!Z106</f>
        <v>0</v>
      </c>
      <c r="K29" s="3">
        <f>'BIZ kWh ENTRY'!AA106</f>
        <v>0</v>
      </c>
      <c r="L29" s="3">
        <f>'BIZ kWh ENTRY'!AB106</f>
        <v>0</v>
      </c>
      <c r="M29" s="3">
        <f>'BIZ kWh ENTRY'!AC106</f>
        <v>0</v>
      </c>
      <c r="N29" s="3">
        <f>'BIZ kWh ENTRY'!AD106</f>
        <v>0</v>
      </c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91"/>
    </row>
    <row r="30" spans="1:86" x14ac:dyDescent="0.3">
      <c r="A30" s="545"/>
      <c r="B30" s="11" t="str">
        <f t="shared" si="4"/>
        <v>Lighting</v>
      </c>
      <c r="C30" s="3">
        <f>'BIZ kWh ENTRY'!S107</f>
        <v>0</v>
      </c>
      <c r="D30" s="3">
        <f>'BIZ kWh ENTRY'!T107</f>
        <v>0</v>
      </c>
      <c r="E30" s="3">
        <f>'BIZ kWh ENTRY'!U107</f>
        <v>0</v>
      </c>
      <c r="F30" s="3">
        <f>'BIZ kWh ENTRY'!V107</f>
        <v>0</v>
      </c>
      <c r="G30" s="3">
        <f>'BIZ kWh ENTRY'!W107</f>
        <v>0</v>
      </c>
      <c r="H30" s="3">
        <f>'BIZ kWh ENTRY'!X107</f>
        <v>0</v>
      </c>
      <c r="I30" s="3">
        <f>'BIZ kWh ENTRY'!Y107</f>
        <v>0</v>
      </c>
      <c r="J30" s="3">
        <f>'BIZ kWh ENTRY'!Z107</f>
        <v>0</v>
      </c>
      <c r="K30" s="3">
        <f>'BIZ kWh ENTRY'!AA107</f>
        <v>0</v>
      </c>
      <c r="L30" s="3">
        <f>'BIZ kWh ENTRY'!AB107</f>
        <v>0</v>
      </c>
      <c r="M30" s="3">
        <f>'BIZ kWh ENTRY'!AC107</f>
        <v>0</v>
      </c>
      <c r="N30" s="3">
        <f>'BIZ kWh ENTRY'!AD107</f>
        <v>0</v>
      </c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1"/>
      <c r="BY30" s="211"/>
      <c r="BZ30" s="211"/>
      <c r="CA30" s="211"/>
      <c r="CB30" s="211"/>
      <c r="CC30" s="211"/>
      <c r="CD30" s="211"/>
      <c r="CE30" s="211"/>
      <c r="CF30" s="211"/>
      <c r="CG30" s="211"/>
      <c r="CH30" s="291"/>
    </row>
    <row r="31" spans="1:86" x14ac:dyDescent="0.3">
      <c r="A31" s="545"/>
      <c r="B31" s="11" t="str">
        <f t="shared" si="4"/>
        <v>Miscellaneous</v>
      </c>
      <c r="C31" s="3">
        <f>'BIZ kWh ENTRY'!S108</f>
        <v>0</v>
      </c>
      <c r="D31" s="3">
        <f>'BIZ kWh ENTRY'!T108</f>
        <v>0</v>
      </c>
      <c r="E31" s="3">
        <f>'BIZ kWh ENTRY'!U108</f>
        <v>0</v>
      </c>
      <c r="F31" s="3">
        <f>'BIZ kWh ENTRY'!V108</f>
        <v>0</v>
      </c>
      <c r="G31" s="3">
        <f>'BIZ kWh ENTRY'!W108</f>
        <v>0</v>
      </c>
      <c r="H31" s="3">
        <f>'BIZ kWh ENTRY'!X108</f>
        <v>0</v>
      </c>
      <c r="I31" s="3">
        <f>'BIZ kWh ENTRY'!Y108</f>
        <v>0</v>
      </c>
      <c r="J31" s="3">
        <f>'BIZ kWh ENTRY'!Z108</f>
        <v>105120.06082500002</v>
      </c>
      <c r="K31" s="3">
        <f>'BIZ kWh ENTRY'!AA108</f>
        <v>88804.278668198545</v>
      </c>
      <c r="L31" s="3">
        <f>'BIZ kWh ENTRY'!AB108</f>
        <v>0</v>
      </c>
      <c r="M31" s="3">
        <f>'BIZ kWh ENTRY'!AC108</f>
        <v>0</v>
      </c>
      <c r="N31" s="3">
        <f>'BIZ kWh ENTRY'!AD108</f>
        <v>-1131.4699999999987</v>
      </c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11"/>
      <c r="BT31" s="211"/>
      <c r="BU31" s="211"/>
      <c r="BV31" s="211"/>
      <c r="BW31" s="211"/>
      <c r="BX31" s="211"/>
      <c r="BY31" s="211"/>
      <c r="BZ31" s="211"/>
      <c r="CA31" s="211"/>
      <c r="CB31" s="211"/>
      <c r="CC31" s="211"/>
      <c r="CD31" s="211"/>
      <c r="CE31" s="211"/>
      <c r="CF31" s="211"/>
      <c r="CG31" s="211"/>
      <c r="CH31" s="291"/>
    </row>
    <row r="32" spans="1:86" ht="15" customHeight="1" x14ac:dyDescent="0.3">
      <c r="A32" s="545"/>
      <c r="B32" s="11" t="str">
        <f t="shared" si="4"/>
        <v>Motors</v>
      </c>
      <c r="C32" s="3">
        <f>'BIZ kWh ENTRY'!S109</f>
        <v>0</v>
      </c>
      <c r="D32" s="3">
        <f>'BIZ kWh ENTRY'!T109</f>
        <v>0</v>
      </c>
      <c r="E32" s="3">
        <f>'BIZ kWh ENTRY'!U109</f>
        <v>0</v>
      </c>
      <c r="F32" s="3">
        <f>'BIZ kWh ENTRY'!V109</f>
        <v>0</v>
      </c>
      <c r="G32" s="3">
        <f>'BIZ kWh ENTRY'!W109</f>
        <v>0</v>
      </c>
      <c r="H32" s="3">
        <f>'BIZ kWh ENTRY'!X109</f>
        <v>0</v>
      </c>
      <c r="I32" s="3">
        <f>'BIZ kWh ENTRY'!Y109</f>
        <v>0</v>
      </c>
      <c r="J32" s="3">
        <f>'BIZ kWh ENTRY'!Z109</f>
        <v>0</v>
      </c>
      <c r="K32" s="3">
        <f>'BIZ kWh ENTRY'!AA109</f>
        <v>0</v>
      </c>
      <c r="L32" s="3">
        <f>'BIZ kWh ENTRY'!AB109</f>
        <v>0</v>
      </c>
      <c r="M32" s="3">
        <f>'BIZ kWh ENTRY'!AC109</f>
        <v>0</v>
      </c>
      <c r="N32" s="3">
        <f>'BIZ kWh ENTRY'!AD109</f>
        <v>0</v>
      </c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91"/>
    </row>
    <row r="33" spans="1:86" x14ac:dyDescent="0.3">
      <c r="A33" s="545"/>
      <c r="B33" s="11" t="str">
        <f t="shared" si="4"/>
        <v>Process</v>
      </c>
      <c r="C33" s="3">
        <f>'BIZ kWh ENTRY'!S110</f>
        <v>0</v>
      </c>
      <c r="D33" s="3">
        <f>'BIZ kWh ENTRY'!T110</f>
        <v>0</v>
      </c>
      <c r="E33" s="3">
        <f>'BIZ kWh ENTRY'!U110</f>
        <v>0</v>
      </c>
      <c r="F33" s="3">
        <f>'BIZ kWh ENTRY'!V110</f>
        <v>0</v>
      </c>
      <c r="G33" s="3">
        <f>'BIZ kWh ENTRY'!W110</f>
        <v>0</v>
      </c>
      <c r="H33" s="3">
        <f>'BIZ kWh ENTRY'!X110</f>
        <v>0</v>
      </c>
      <c r="I33" s="3">
        <f>'BIZ kWh ENTRY'!Y110</f>
        <v>0</v>
      </c>
      <c r="J33" s="3">
        <f>'BIZ kWh ENTRY'!Z110</f>
        <v>0</v>
      </c>
      <c r="K33" s="3">
        <f>'BIZ kWh ENTRY'!AA110</f>
        <v>0</v>
      </c>
      <c r="L33" s="3">
        <f>'BIZ kWh ENTRY'!AB110</f>
        <v>0</v>
      </c>
      <c r="M33" s="3">
        <f>'BIZ kWh ENTRY'!AC110</f>
        <v>0</v>
      </c>
      <c r="N33" s="3">
        <f>'BIZ kWh ENTRY'!AD110</f>
        <v>0</v>
      </c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  <c r="BR33" s="211"/>
      <c r="BS33" s="211"/>
      <c r="BT33" s="211"/>
      <c r="BU33" s="211"/>
      <c r="BV33" s="211"/>
      <c r="BW33" s="211"/>
      <c r="BX33" s="211"/>
      <c r="BY33" s="211"/>
      <c r="BZ33" s="211"/>
      <c r="CA33" s="211"/>
      <c r="CB33" s="211"/>
      <c r="CC33" s="211"/>
      <c r="CD33" s="211"/>
      <c r="CE33" s="211"/>
      <c r="CF33" s="211"/>
      <c r="CG33" s="211"/>
      <c r="CH33" s="291"/>
    </row>
    <row r="34" spans="1:86" x14ac:dyDescent="0.3">
      <c r="A34" s="545"/>
      <c r="B34" s="11" t="str">
        <f t="shared" si="4"/>
        <v>Refrigeration</v>
      </c>
      <c r="C34" s="3">
        <f>'BIZ kWh ENTRY'!S111</f>
        <v>0</v>
      </c>
      <c r="D34" s="3">
        <f>'BIZ kWh ENTRY'!T111</f>
        <v>0</v>
      </c>
      <c r="E34" s="3">
        <f>'BIZ kWh ENTRY'!U111</f>
        <v>0</v>
      </c>
      <c r="F34" s="3">
        <f>'BIZ kWh ENTRY'!V111</f>
        <v>0</v>
      </c>
      <c r="G34" s="3">
        <f>'BIZ kWh ENTRY'!W111</f>
        <v>0</v>
      </c>
      <c r="H34" s="3">
        <f>'BIZ kWh ENTRY'!X111</f>
        <v>0</v>
      </c>
      <c r="I34" s="3">
        <f>'BIZ kWh ENTRY'!Y111</f>
        <v>0</v>
      </c>
      <c r="J34" s="3">
        <f>'BIZ kWh ENTRY'!Z111</f>
        <v>0</v>
      </c>
      <c r="K34" s="3">
        <f>'BIZ kWh ENTRY'!AA111</f>
        <v>0</v>
      </c>
      <c r="L34" s="3">
        <f>'BIZ kWh ENTRY'!AB111</f>
        <v>0</v>
      </c>
      <c r="M34" s="3">
        <f>'BIZ kWh ENTRY'!AC111</f>
        <v>0</v>
      </c>
      <c r="N34" s="3">
        <f>'BIZ kWh ENTRY'!AD111</f>
        <v>0</v>
      </c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91"/>
    </row>
    <row r="35" spans="1:86" x14ac:dyDescent="0.3">
      <c r="A35" s="545"/>
      <c r="B35" s="11" t="str">
        <f t="shared" si="4"/>
        <v>Water Heating</v>
      </c>
      <c r="C35" s="3">
        <f>'BIZ kWh ENTRY'!S112</f>
        <v>0</v>
      </c>
      <c r="D35" s="3">
        <f>'BIZ kWh ENTRY'!T112</f>
        <v>0</v>
      </c>
      <c r="E35" s="3">
        <f>'BIZ kWh ENTRY'!U112</f>
        <v>0</v>
      </c>
      <c r="F35" s="3">
        <f>'BIZ kWh ENTRY'!V112</f>
        <v>0</v>
      </c>
      <c r="G35" s="3">
        <f>'BIZ kWh ENTRY'!W112</f>
        <v>0</v>
      </c>
      <c r="H35" s="3">
        <f>'BIZ kWh ENTRY'!X112</f>
        <v>0</v>
      </c>
      <c r="I35" s="3">
        <f>'BIZ kWh ENTRY'!Y112</f>
        <v>0</v>
      </c>
      <c r="J35" s="3">
        <f>'BIZ kWh ENTRY'!Z112</f>
        <v>0</v>
      </c>
      <c r="K35" s="3">
        <f>'BIZ kWh ENTRY'!AA112</f>
        <v>0</v>
      </c>
      <c r="L35" s="3">
        <f>'BIZ kWh ENTRY'!AB112</f>
        <v>0</v>
      </c>
      <c r="M35" s="3">
        <f>'BIZ kWh ENTRY'!AC112</f>
        <v>0</v>
      </c>
      <c r="N35" s="3">
        <f>'BIZ kWh ENTRY'!AD112</f>
        <v>0</v>
      </c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1"/>
      <c r="BN35" s="211"/>
      <c r="BO35" s="211"/>
      <c r="BP35" s="211"/>
      <c r="BQ35" s="211"/>
      <c r="BR35" s="211"/>
      <c r="BS35" s="211"/>
      <c r="BT35" s="211"/>
      <c r="BU35" s="211"/>
      <c r="BV35" s="211"/>
      <c r="BW35" s="211"/>
      <c r="BX35" s="211"/>
      <c r="BY35" s="211"/>
      <c r="BZ35" s="211"/>
      <c r="CA35" s="211"/>
      <c r="CB35" s="211"/>
      <c r="CC35" s="211"/>
      <c r="CD35" s="211"/>
      <c r="CE35" s="211"/>
      <c r="CF35" s="211"/>
      <c r="CG35" s="211"/>
      <c r="CH35" s="291"/>
    </row>
    <row r="36" spans="1:86" ht="15" customHeight="1" x14ac:dyDescent="0.3">
      <c r="A36" s="545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1"/>
      <c r="BN36" s="211"/>
      <c r="BO36" s="211"/>
      <c r="BP36" s="211"/>
      <c r="BQ36" s="211"/>
      <c r="BR36" s="211"/>
      <c r="BS36" s="211"/>
      <c r="BT36" s="211"/>
      <c r="BU36" s="211"/>
      <c r="BV36" s="211"/>
      <c r="BW36" s="211"/>
      <c r="BX36" s="211"/>
      <c r="BY36" s="211"/>
      <c r="BZ36" s="211"/>
      <c r="CA36" s="211"/>
      <c r="CB36" s="211"/>
      <c r="CC36" s="211"/>
      <c r="CD36" s="211"/>
      <c r="CE36" s="211"/>
      <c r="CF36" s="211"/>
      <c r="CG36" s="211"/>
      <c r="CH36" s="291"/>
    </row>
    <row r="37" spans="1:86" ht="15" customHeight="1" thickBot="1" x14ac:dyDescent="0.35">
      <c r="A37" s="546"/>
      <c r="B37" s="295" t="str">
        <f t="shared" si="4"/>
        <v>Monthly kWh</v>
      </c>
      <c r="C37" s="296">
        <f>SUM(C23:C36)</f>
        <v>0</v>
      </c>
      <c r="D37" s="296">
        <f t="shared" ref="D37:N37" si="5">SUM(D23:D36)</f>
        <v>0</v>
      </c>
      <c r="E37" s="296">
        <f t="shared" si="5"/>
        <v>0</v>
      </c>
      <c r="F37" s="296">
        <f t="shared" si="5"/>
        <v>0</v>
      </c>
      <c r="G37" s="296">
        <f t="shared" si="5"/>
        <v>0</v>
      </c>
      <c r="H37" s="296">
        <f t="shared" si="5"/>
        <v>0</v>
      </c>
      <c r="I37" s="296">
        <f t="shared" si="5"/>
        <v>0</v>
      </c>
      <c r="J37" s="296">
        <f t="shared" si="5"/>
        <v>105120.06082500002</v>
      </c>
      <c r="K37" s="296">
        <f t="shared" si="5"/>
        <v>88804.278668198545</v>
      </c>
      <c r="L37" s="296">
        <f t="shared" si="5"/>
        <v>0</v>
      </c>
      <c r="M37" s="296">
        <f t="shared" si="5"/>
        <v>0</v>
      </c>
      <c r="N37" s="296">
        <f t="shared" si="5"/>
        <v>-1131.4699999999987</v>
      </c>
      <c r="O37" s="352"/>
      <c r="P37" s="352"/>
      <c r="Q37" s="352"/>
      <c r="R37" s="352"/>
      <c r="S37" s="352"/>
      <c r="T37" s="352"/>
      <c r="U37" s="352"/>
      <c r="V37" s="352"/>
      <c r="W37" s="352"/>
      <c r="X37" s="352"/>
      <c r="Y37" s="352"/>
      <c r="Z37" s="352"/>
      <c r="AA37" s="352"/>
      <c r="AB37" s="352"/>
      <c r="AC37" s="352"/>
      <c r="AD37" s="352"/>
      <c r="AE37" s="352"/>
      <c r="AF37" s="352"/>
      <c r="AG37" s="352"/>
      <c r="AH37" s="352"/>
      <c r="AI37" s="352"/>
      <c r="AJ37" s="352"/>
      <c r="AK37" s="352"/>
      <c r="AL37" s="352"/>
      <c r="AM37" s="352"/>
      <c r="AN37" s="352"/>
      <c r="AO37" s="352"/>
      <c r="AP37" s="352"/>
      <c r="AQ37" s="352"/>
      <c r="AR37" s="352"/>
      <c r="AS37" s="352"/>
      <c r="AT37" s="352"/>
      <c r="AU37" s="352"/>
      <c r="AV37" s="352"/>
      <c r="AW37" s="352"/>
      <c r="AX37" s="352"/>
      <c r="AY37" s="352"/>
      <c r="AZ37" s="352"/>
      <c r="BA37" s="352"/>
      <c r="BB37" s="352"/>
      <c r="BC37" s="352"/>
      <c r="BD37" s="352"/>
      <c r="BE37" s="352"/>
      <c r="BF37" s="352"/>
      <c r="BG37" s="352"/>
      <c r="BH37" s="352"/>
      <c r="BI37" s="352"/>
      <c r="BJ37" s="352"/>
      <c r="BK37" s="352"/>
      <c r="BL37" s="352"/>
      <c r="BM37" s="352"/>
      <c r="BN37" s="352"/>
      <c r="BO37" s="352"/>
      <c r="BP37" s="352"/>
      <c r="BQ37" s="352"/>
      <c r="BR37" s="352"/>
      <c r="BS37" s="352"/>
      <c r="BT37" s="352"/>
      <c r="BU37" s="352"/>
      <c r="BV37" s="352"/>
      <c r="BW37" s="352"/>
      <c r="BX37" s="352"/>
      <c r="BY37" s="352"/>
      <c r="BZ37" s="352"/>
      <c r="CA37" s="352"/>
      <c r="CB37" s="352"/>
      <c r="CC37" s="352"/>
      <c r="CD37" s="352"/>
      <c r="CE37" s="352"/>
      <c r="CF37" s="352"/>
      <c r="CG37" s="352"/>
      <c r="CH37" s="353"/>
    </row>
    <row r="38" spans="1:86" s="49" customFormat="1" x14ac:dyDescent="0.3">
      <c r="A38" s="8"/>
      <c r="B38" s="330"/>
      <c r="C38" s="9"/>
      <c r="D38" s="330"/>
      <c r="E38" s="9"/>
      <c r="F38" s="330"/>
      <c r="G38" s="330"/>
      <c r="H38" s="9"/>
      <c r="I38" s="330"/>
      <c r="J38" s="330"/>
      <c r="K38" s="9"/>
      <c r="L38" s="330"/>
      <c r="M38" s="418" t="s">
        <v>180</v>
      </c>
      <c r="N38" s="419">
        <f>SUM(C37:N37)</f>
        <v>192792.86949319855</v>
      </c>
      <c r="O38" s="418" t="s">
        <v>181</v>
      </c>
      <c r="P38" s="420">
        <f>'BIZ kWh ENTRY'!AE113</f>
        <v>192792.86949319855</v>
      </c>
      <c r="Q38" s="9"/>
      <c r="R38" s="330"/>
      <c r="S38" s="330"/>
      <c r="T38" s="9"/>
      <c r="U38" s="330"/>
      <c r="V38" s="330"/>
      <c r="W38" s="9"/>
      <c r="X38" s="330"/>
      <c r="Y38" s="330"/>
      <c r="Z38" s="9"/>
      <c r="AA38" s="330"/>
      <c r="AB38" s="330"/>
      <c r="AC38" s="9"/>
      <c r="AD38" s="330"/>
      <c r="AE38" s="330"/>
      <c r="AF38" s="9"/>
      <c r="AG38" s="330"/>
      <c r="AH38" s="330"/>
      <c r="AI38" s="9"/>
      <c r="AJ38" s="330"/>
      <c r="AK38" s="330"/>
      <c r="AL38" s="9"/>
      <c r="AM38" s="330"/>
      <c r="AN38" s="330"/>
      <c r="AO38" s="9"/>
      <c r="AP38" s="330"/>
      <c r="AQ38" s="330"/>
      <c r="AR38" s="9"/>
      <c r="AS38" s="330"/>
      <c r="AT38" s="330"/>
      <c r="AU38" s="9"/>
      <c r="AV38" s="330"/>
      <c r="AW38" s="330"/>
      <c r="AX38" s="9"/>
      <c r="AY38" s="330"/>
      <c r="AZ38" s="330"/>
      <c r="BA38" s="9"/>
      <c r="BB38" s="330"/>
      <c r="BC38" s="330"/>
      <c r="BD38" s="9"/>
      <c r="BE38" s="330"/>
      <c r="BF38" s="330"/>
      <c r="BG38" s="9"/>
      <c r="BH38" s="330"/>
      <c r="BI38" s="330"/>
      <c r="BJ38" s="9"/>
      <c r="BK38" s="330"/>
      <c r="BL38" s="330"/>
      <c r="BM38" s="9"/>
      <c r="BN38" s="330"/>
      <c r="BO38" s="330"/>
      <c r="BP38" s="9"/>
      <c r="BQ38" s="330"/>
      <c r="BR38" s="330"/>
      <c r="BS38" s="9"/>
      <c r="BT38" s="330"/>
      <c r="BU38" s="330"/>
      <c r="BV38" s="9"/>
      <c r="BW38" s="330"/>
      <c r="BX38" s="330"/>
      <c r="BY38" s="9"/>
      <c r="BZ38" s="330"/>
      <c r="CA38" s="330"/>
      <c r="CB38" s="9"/>
      <c r="CC38" s="330"/>
      <c r="CD38" s="330"/>
      <c r="CE38" s="9"/>
      <c r="CF38" s="330"/>
      <c r="CG38" s="330"/>
      <c r="CH38" s="153"/>
    </row>
    <row r="39" spans="1:86" s="49" customFormat="1" ht="15" thickBot="1" x14ac:dyDescent="0.35"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  <c r="BI39" s="152"/>
      <c r="BJ39" s="152"/>
      <c r="BK39" s="152"/>
      <c r="BL39" s="152"/>
      <c r="BM39" s="152"/>
      <c r="BN39" s="152"/>
      <c r="BO39" s="152"/>
      <c r="BP39" s="152"/>
      <c r="BQ39" s="152"/>
      <c r="BR39" s="152"/>
      <c r="BS39" s="152"/>
      <c r="BT39" s="152"/>
      <c r="BU39" s="152"/>
      <c r="BV39" s="152"/>
      <c r="BW39" s="152"/>
      <c r="BX39" s="152"/>
      <c r="BY39" s="152"/>
      <c r="BZ39" s="152"/>
      <c r="CA39" s="152"/>
      <c r="CB39" s="152"/>
      <c r="CC39" s="152"/>
      <c r="CD39" s="152"/>
      <c r="CE39" s="152"/>
      <c r="CF39" s="152"/>
      <c r="CG39" s="152"/>
      <c r="CH39" s="152"/>
    </row>
    <row r="40" spans="1:86" ht="15.6" x14ac:dyDescent="0.3">
      <c r="A40" s="547" t="s">
        <v>15</v>
      </c>
      <c r="B40" s="18" t="str">
        <f t="shared" ref="B40" si="6">B22</f>
        <v>End Use</v>
      </c>
      <c r="C40" s="292">
        <v>43831</v>
      </c>
      <c r="D40" s="292">
        <v>43862</v>
      </c>
      <c r="E40" s="292">
        <v>43891</v>
      </c>
      <c r="F40" s="292">
        <v>43922</v>
      </c>
      <c r="G40" s="292">
        <v>43952</v>
      </c>
      <c r="H40" s="292">
        <v>43983</v>
      </c>
      <c r="I40" s="292">
        <v>44013</v>
      </c>
      <c r="J40" s="292">
        <v>44044</v>
      </c>
      <c r="K40" s="292">
        <v>44075</v>
      </c>
      <c r="L40" s="292">
        <v>44105</v>
      </c>
      <c r="M40" s="292">
        <v>44136</v>
      </c>
      <c r="N40" s="292">
        <v>44166</v>
      </c>
      <c r="O40" s="292">
        <v>44197</v>
      </c>
      <c r="P40" s="292">
        <v>44228</v>
      </c>
      <c r="Q40" s="292">
        <v>44256</v>
      </c>
      <c r="R40" s="292">
        <v>44287</v>
      </c>
      <c r="S40" s="292">
        <v>44317</v>
      </c>
      <c r="T40" s="292">
        <v>44348</v>
      </c>
      <c r="U40" s="292">
        <v>44378</v>
      </c>
      <c r="V40" s="292">
        <v>44409</v>
      </c>
      <c r="W40" s="292">
        <v>44440</v>
      </c>
      <c r="X40" s="292">
        <v>44470</v>
      </c>
      <c r="Y40" s="292">
        <v>44501</v>
      </c>
      <c r="Z40" s="292">
        <v>44531</v>
      </c>
      <c r="AA40" s="292">
        <v>44562</v>
      </c>
      <c r="AB40" s="292">
        <v>44593</v>
      </c>
      <c r="AC40" s="292">
        <v>44621</v>
      </c>
      <c r="AD40" s="292">
        <v>44652</v>
      </c>
      <c r="AE40" s="292">
        <v>44682</v>
      </c>
      <c r="AF40" s="292">
        <v>44713</v>
      </c>
      <c r="AG40" s="292">
        <v>44743</v>
      </c>
      <c r="AH40" s="292">
        <v>44774</v>
      </c>
      <c r="AI40" s="292">
        <v>44805</v>
      </c>
      <c r="AJ40" s="292">
        <v>44835</v>
      </c>
      <c r="AK40" s="292">
        <v>44866</v>
      </c>
      <c r="AL40" s="292">
        <v>44896</v>
      </c>
      <c r="AM40" s="292">
        <v>44927</v>
      </c>
      <c r="AN40" s="292">
        <v>44958</v>
      </c>
      <c r="AO40" s="292">
        <v>44986</v>
      </c>
      <c r="AP40" s="292">
        <v>45017</v>
      </c>
      <c r="AQ40" s="292">
        <v>45047</v>
      </c>
      <c r="AR40" s="292">
        <v>45078</v>
      </c>
      <c r="AS40" s="292">
        <v>45108</v>
      </c>
      <c r="AT40" s="292">
        <v>45139</v>
      </c>
      <c r="AU40" s="292">
        <v>45170</v>
      </c>
      <c r="AV40" s="292">
        <v>45200</v>
      </c>
      <c r="AW40" s="292">
        <v>45231</v>
      </c>
      <c r="AX40" s="292">
        <v>45261</v>
      </c>
      <c r="AY40" s="292">
        <v>45292</v>
      </c>
      <c r="AZ40" s="292">
        <v>45323</v>
      </c>
      <c r="BA40" s="292">
        <v>45352</v>
      </c>
      <c r="BB40" s="292">
        <v>45383</v>
      </c>
      <c r="BC40" s="292">
        <v>45413</v>
      </c>
      <c r="BD40" s="292">
        <v>45444</v>
      </c>
      <c r="BE40" s="292">
        <v>45474</v>
      </c>
      <c r="BF40" s="292">
        <v>45505</v>
      </c>
      <c r="BG40" s="292">
        <v>45536</v>
      </c>
      <c r="BH40" s="292">
        <v>45566</v>
      </c>
      <c r="BI40" s="292">
        <v>45597</v>
      </c>
      <c r="BJ40" s="292">
        <v>45627</v>
      </c>
      <c r="BK40" s="292">
        <v>45658</v>
      </c>
      <c r="BL40" s="292">
        <v>45689</v>
      </c>
      <c r="BM40" s="292">
        <v>45717</v>
      </c>
      <c r="BN40" s="292">
        <v>45748</v>
      </c>
      <c r="BO40" s="292">
        <v>45778</v>
      </c>
      <c r="BP40" s="292">
        <v>45809</v>
      </c>
      <c r="BQ40" s="292">
        <v>45839</v>
      </c>
      <c r="BR40" s="292">
        <v>45870</v>
      </c>
      <c r="BS40" s="292">
        <v>45901</v>
      </c>
      <c r="BT40" s="292">
        <v>45931</v>
      </c>
      <c r="BU40" s="292">
        <v>45962</v>
      </c>
      <c r="BV40" s="292">
        <v>45992</v>
      </c>
      <c r="BW40" s="292">
        <v>46023</v>
      </c>
      <c r="BX40" s="292">
        <v>46054</v>
      </c>
      <c r="BY40" s="292">
        <v>46082</v>
      </c>
      <c r="BZ40" s="292">
        <v>46113</v>
      </c>
      <c r="CA40" s="292">
        <v>46143</v>
      </c>
      <c r="CB40" s="292">
        <v>46174</v>
      </c>
      <c r="CC40" s="292">
        <v>46204</v>
      </c>
      <c r="CD40" s="292">
        <v>46235</v>
      </c>
      <c r="CE40" s="292">
        <v>46266</v>
      </c>
      <c r="CF40" s="292">
        <v>46296</v>
      </c>
      <c r="CG40" s="292">
        <v>46327</v>
      </c>
      <c r="CH40" s="293">
        <v>46357</v>
      </c>
    </row>
    <row r="41" spans="1:86" ht="15" customHeight="1" x14ac:dyDescent="0.3">
      <c r="A41" s="548"/>
      <c r="B41" s="11" t="str">
        <f t="shared" ref="B41:B55" si="7">B23</f>
        <v>Air Comp</v>
      </c>
      <c r="C41" s="3">
        <f>'BIZ kWh ENTRY'!AI100</f>
        <v>0</v>
      </c>
      <c r="D41" s="3">
        <f>'BIZ kWh ENTRY'!AJ100</f>
        <v>0</v>
      </c>
      <c r="E41" s="3">
        <f>'BIZ kWh ENTRY'!AK100</f>
        <v>0</v>
      </c>
      <c r="F41" s="3">
        <f>'BIZ kWh ENTRY'!AL100</f>
        <v>0</v>
      </c>
      <c r="G41" s="3">
        <f>'BIZ kWh ENTRY'!AM100</f>
        <v>0</v>
      </c>
      <c r="H41" s="3">
        <f>'BIZ kWh ENTRY'!AN100</f>
        <v>0</v>
      </c>
      <c r="I41" s="3">
        <f>'BIZ kWh ENTRY'!AO100</f>
        <v>0</v>
      </c>
      <c r="J41" s="3">
        <f>'BIZ kWh ENTRY'!AP100</f>
        <v>0</v>
      </c>
      <c r="K41" s="3">
        <f>'BIZ kWh ENTRY'!AQ100</f>
        <v>0</v>
      </c>
      <c r="L41" s="3">
        <f>'BIZ kWh ENTRY'!AR100</f>
        <v>0</v>
      </c>
      <c r="M41" s="3">
        <f>'BIZ kWh ENTRY'!AS100</f>
        <v>0</v>
      </c>
      <c r="N41" s="3">
        <f>'BIZ kWh ENTRY'!AT100</f>
        <v>0</v>
      </c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11"/>
      <c r="BR41" s="211"/>
      <c r="BS41" s="211"/>
      <c r="BT41" s="211"/>
      <c r="BU41" s="211"/>
      <c r="BV41" s="211"/>
      <c r="BW41" s="211"/>
      <c r="BX41" s="211"/>
      <c r="BY41" s="211"/>
      <c r="BZ41" s="211"/>
      <c r="CA41" s="211"/>
      <c r="CB41" s="211"/>
      <c r="CC41" s="211"/>
      <c r="CD41" s="211"/>
      <c r="CE41" s="211"/>
      <c r="CF41" s="211"/>
      <c r="CG41" s="211"/>
      <c r="CH41" s="291"/>
    </row>
    <row r="42" spans="1:86" x14ac:dyDescent="0.3">
      <c r="A42" s="548"/>
      <c r="B42" s="13" t="str">
        <f t="shared" si="7"/>
        <v>Building Shell</v>
      </c>
      <c r="C42" s="3">
        <f>'BIZ kWh ENTRY'!AI101</f>
        <v>0</v>
      </c>
      <c r="D42" s="3">
        <f>'BIZ kWh ENTRY'!AJ101</f>
        <v>0</v>
      </c>
      <c r="E42" s="3">
        <f>'BIZ kWh ENTRY'!AK101</f>
        <v>0</v>
      </c>
      <c r="F42" s="3">
        <f>'BIZ kWh ENTRY'!AL101</f>
        <v>0</v>
      </c>
      <c r="G42" s="3">
        <f>'BIZ kWh ENTRY'!AM101</f>
        <v>0</v>
      </c>
      <c r="H42" s="3">
        <f>'BIZ kWh ENTRY'!AN101</f>
        <v>0</v>
      </c>
      <c r="I42" s="3">
        <f>'BIZ kWh ENTRY'!AO101</f>
        <v>0</v>
      </c>
      <c r="J42" s="3">
        <f>'BIZ kWh ENTRY'!AP101</f>
        <v>0</v>
      </c>
      <c r="K42" s="3">
        <f>'BIZ kWh ENTRY'!AQ101</f>
        <v>0</v>
      </c>
      <c r="L42" s="3">
        <f>'BIZ kWh ENTRY'!AR101</f>
        <v>0</v>
      </c>
      <c r="M42" s="3">
        <f>'BIZ kWh ENTRY'!AS101</f>
        <v>0</v>
      </c>
      <c r="N42" s="3">
        <f>'BIZ kWh ENTRY'!AT101</f>
        <v>0</v>
      </c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91"/>
    </row>
    <row r="43" spans="1:86" x14ac:dyDescent="0.3">
      <c r="A43" s="548"/>
      <c r="B43" s="11" t="str">
        <f t="shared" si="7"/>
        <v>Cooking</v>
      </c>
      <c r="C43" s="3">
        <f>'BIZ kWh ENTRY'!AI102</f>
        <v>0</v>
      </c>
      <c r="D43" s="3">
        <f>'BIZ kWh ENTRY'!AJ102</f>
        <v>0</v>
      </c>
      <c r="E43" s="3">
        <f>'BIZ kWh ENTRY'!AK102</f>
        <v>0</v>
      </c>
      <c r="F43" s="3">
        <f>'BIZ kWh ENTRY'!AL102</f>
        <v>0</v>
      </c>
      <c r="G43" s="3">
        <f>'BIZ kWh ENTRY'!AM102</f>
        <v>0</v>
      </c>
      <c r="H43" s="3">
        <f>'BIZ kWh ENTRY'!AN102</f>
        <v>0</v>
      </c>
      <c r="I43" s="3">
        <f>'BIZ kWh ENTRY'!AO102</f>
        <v>0</v>
      </c>
      <c r="J43" s="3">
        <f>'BIZ kWh ENTRY'!AP102</f>
        <v>0</v>
      </c>
      <c r="K43" s="3">
        <f>'BIZ kWh ENTRY'!AQ102</f>
        <v>0</v>
      </c>
      <c r="L43" s="3">
        <f>'BIZ kWh ENTRY'!AR102</f>
        <v>0</v>
      </c>
      <c r="M43" s="3">
        <f>'BIZ kWh ENTRY'!AS102</f>
        <v>0</v>
      </c>
      <c r="N43" s="3">
        <f>'BIZ kWh ENTRY'!AT102</f>
        <v>0</v>
      </c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91"/>
    </row>
    <row r="44" spans="1:86" x14ac:dyDescent="0.3">
      <c r="A44" s="548"/>
      <c r="B44" s="11" t="str">
        <f t="shared" si="7"/>
        <v>Cooling</v>
      </c>
      <c r="C44" s="3">
        <f>'BIZ kWh ENTRY'!AI103</f>
        <v>0</v>
      </c>
      <c r="D44" s="3">
        <f>'BIZ kWh ENTRY'!AJ103</f>
        <v>0</v>
      </c>
      <c r="E44" s="3">
        <f>'BIZ kWh ENTRY'!AK103</f>
        <v>0</v>
      </c>
      <c r="F44" s="3">
        <f>'BIZ kWh ENTRY'!AL103</f>
        <v>0</v>
      </c>
      <c r="G44" s="3">
        <f>'BIZ kWh ENTRY'!AM103</f>
        <v>0</v>
      </c>
      <c r="H44" s="3">
        <f>'BIZ kWh ENTRY'!AN103</f>
        <v>0</v>
      </c>
      <c r="I44" s="3">
        <f>'BIZ kWh ENTRY'!AO103</f>
        <v>0</v>
      </c>
      <c r="J44" s="3">
        <f>'BIZ kWh ENTRY'!AP103</f>
        <v>0</v>
      </c>
      <c r="K44" s="3">
        <f>'BIZ kWh ENTRY'!AQ103</f>
        <v>0</v>
      </c>
      <c r="L44" s="3">
        <f>'BIZ kWh ENTRY'!AR103</f>
        <v>0</v>
      </c>
      <c r="M44" s="3">
        <f>'BIZ kWh ENTRY'!AS103</f>
        <v>0</v>
      </c>
      <c r="N44" s="3">
        <f>'BIZ kWh ENTRY'!AT103</f>
        <v>0</v>
      </c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91"/>
    </row>
    <row r="45" spans="1:86" x14ac:dyDescent="0.3">
      <c r="A45" s="548"/>
      <c r="B45" s="13" t="str">
        <f t="shared" si="7"/>
        <v>Ext Lighting</v>
      </c>
      <c r="C45" s="3">
        <f>'BIZ kWh ENTRY'!AI104</f>
        <v>0</v>
      </c>
      <c r="D45" s="3">
        <f>'BIZ kWh ENTRY'!AJ104</f>
        <v>0</v>
      </c>
      <c r="E45" s="3">
        <f>'BIZ kWh ENTRY'!AK104</f>
        <v>0</v>
      </c>
      <c r="F45" s="3">
        <f>'BIZ kWh ENTRY'!AL104</f>
        <v>0</v>
      </c>
      <c r="G45" s="3">
        <f>'BIZ kWh ENTRY'!AM104</f>
        <v>0</v>
      </c>
      <c r="H45" s="3">
        <f>'BIZ kWh ENTRY'!AN104</f>
        <v>0</v>
      </c>
      <c r="I45" s="3">
        <f>'BIZ kWh ENTRY'!AO104</f>
        <v>0</v>
      </c>
      <c r="J45" s="3">
        <f>'BIZ kWh ENTRY'!AP104</f>
        <v>0</v>
      </c>
      <c r="K45" s="3">
        <f>'BIZ kWh ENTRY'!AQ104</f>
        <v>0</v>
      </c>
      <c r="L45" s="3">
        <f>'BIZ kWh ENTRY'!AR104</f>
        <v>0</v>
      </c>
      <c r="M45" s="3">
        <f>'BIZ kWh ENTRY'!AS104</f>
        <v>0</v>
      </c>
      <c r="N45" s="3">
        <f>'BIZ kWh ENTRY'!AT104</f>
        <v>0</v>
      </c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91"/>
    </row>
    <row r="46" spans="1:86" x14ac:dyDescent="0.3">
      <c r="A46" s="548"/>
      <c r="B46" s="11" t="str">
        <f t="shared" si="7"/>
        <v>Heating</v>
      </c>
      <c r="C46" s="3">
        <f>'BIZ kWh ENTRY'!AI105</f>
        <v>0</v>
      </c>
      <c r="D46" s="3">
        <f>'BIZ kWh ENTRY'!AJ105</f>
        <v>0</v>
      </c>
      <c r="E46" s="3">
        <f>'BIZ kWh ENTRY'!AK105</f>
        <v>0</v>
      </c>
      <c r="F46" s="3">
        <f>'BIZ kWh ENTRY'!AL105</f>
        <v>0</v>
      </c>
      <c r="G46" s="3">
        <f>'BIZ kWh ENTRY'!AM105</f>
        <v>0</v>
      </c>
      <c r="H46" s="3">
        <f>'BIZ kWh ENTRY'!AN105</f>
        <v>0</v>
      </c>
      <c r="I46" s="3">
        <f>'BIZ kWh ENTRY'!AO105</f>
        <v>0</v>
      </c>
      <c r="J46" s="3">
        <f>'BIZ kWh ENTRY'!AP105</f>
        <v>0</v>
      </c>
      <c r="K46" s="3">
        <f>'BIZ kWh ENTRY'!AQ105</f>
        <v>0</v>
      </c>
      <c r="L46" s="3">
        <f>'BIZ kWh ENTRY'!AR105</f>
        <v>0</v>
      </c>
      <c r="M46" s="3">
        <f>'BIZ kWh ENTRY'!AS105</f>
        <v>0</v>
      </c>
      <c r="N46" s="3">
        <f>'BIZ kWh ENTRY'!AT105</f>
        <v>0</v>
      </c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211"/>
      <c r="CD46" s="211"/>
      <c r="CE46" s="211"/>
      <c r="CF46" s="211"/>
      <c r="CG46" s="211"/>
      <c r="CH46" s="291"/>
    </row>
    <row r="47" spans="1:86" x14ac:dyDescent="0.3">
      <c r="A47" s="548"/>
      <c r="B47" s="11" t="str">
        <f t="shared" si="7"/>
        <v>HVAC</v>
      </c>
      <c r="C47" s="3">
        <f>'BIZ kWh ENTRY'!AI106</f>
        <v>0</v>
      </c>
      <c r="D47" s="3">
        <f>'BIZ kWh ENTRY'!AJ106</f>
        <v>0</v>
      </c>
      <c r="E47" s="3">
        <f>'BIZ kWh ENTRY'!AK106</f>
        <v>0</v>
      </c>
      <c r="F47" s="3">
        <f>'BIZ kWh ENTRY'!AL106</f>
        <v>0</v>
      </c>
      <c r="G47" s="3">
        <f>'BIZ kWh ENTRY'!AM106</f>
        <v>0</v>
      </c>
      <c r="H47" s="3">
        <f>'BIZ kWh ENTRY'!AN106</f>
        <v>0</v>
      </c>
      <c r="I47" s="3">
        <f>'BIZ kWh ENTRY'!AO106</f>
        <v>0</v>
      </c>
      <c r="J47" s="3">
        <f>'BIZ kWh ENTRY'!AP106</f>
        <v>0</v>
      </c>
      <c r="K47" s="3">
        <f>'BIZ kWh ENTRY'!AQ106</f>
        <v>0</v>
      </c>
      <c r="L47" s="3">
        <f>'BIZ kWh ENTRY'!AR106</f>
        <v>0</v>
      </c>
      <c r="M47" s="3">
        <f>'BIZ kWh ENTRY'!AS106</f>
        <v>0</v>
      </c>
      <c r="N47" s="3">
        <f>'BIZ kWh ENTRY'!AT106</f>
        <v>0</v>
      </c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211"/>
      <c r="CD47" s="211"/>
      <c r="CE47" s="211"/>
      <c r="CF47" s="211"/>
      <c r="CG47" s="211"/>
      <c r="CH47" s="291"/>
    </row>
    <row r="48" spans="1:86" x14ac:dyDescent="0.3">
      <c r="A48" s="548"/>
      <c r="B48" s="11" t="str">
        <f t="shared" si="7"/>
        <v>Lighting</v>
      </c>
      <c r="C48" s="3">
        <f>'BIZ kWh ENTRY'!AI107</f>
        <v>0</v>
      </c>
      <c r="D48" s="3">
        <f>'BIZ kWh ENTRY'!AJ107</f>
        <v>0</v>
      </c>
      <c r="E48" s="3">
        <f>'BIZ kWh ENTRY'!AK107</f>
        <v>0</v>
      </c>
      <c r="F48" s="3">
        <f>'BIZ kWh ENTRY'!AL107</f>
        <v>0</v>
      </c>
      <c r="G48" s="3">
        <f>'BIZ kWh ENTRY'!AM107</f>
        <v>0</v>
      </c>
      <c r="H48" s="3">
        <f>'BIZ kWh ENTRY'!AN107</f>
        <v>0</v>
      </c>
      <c r="I48" s="3">
        <f>'BIZ kWh ENTRY'!AO107</f>
        <v>0</v>
      </c>
      <c r="J48" s="3">
        <f>'BIZ kWh ENTRY'!AP107</f>
        <v>0</v>
      </c>
      <c r="K48" s="3">
        <f>'BIZ kWh ENTRY'!AQ107</f>
        <v>0</v>
      </c>
      <c r="L48" s="3">
        <f>'BIZ kWh ENTRY'!AR107</f>
        <v>0</v>
      </c>
      <c r="M48" s="3">
        <f>'BIZ kWh ENTRY'!AS107</f>
        <v>0</v>
      </c>
      <c r="N48" s="3">
        <f>'BIZ kWh ENTRY'!AT107</f>
        <v>0</v>
      </c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211"/>
      <c r="CD48" s="211"/>
      <c r="CE48" s="211"/>
      <c r="CF48" s="211"/>
      <c r="CG48" s="211"/>
      <c r="CH48" s="291"/>
    </row>
    <row r="49" spans="1:86" x14ac:dyDescent="0.3">
      <c r="A49" s="548"/>
      <c r="B49" s="11" t="str">
        <f t="shared" si="7"/>
        <v>Miscellaneous</v>
      </c>
      <c r="C49" s="3">
        <f>'BIZ kWh ENTRY'!AI108</f>
        <v>0</v>
      </c>
      <c r="D49" s="3">
        <f>'BIZ kWh ENTRY'!AJ108</f>
        <v>0</v>
      </c>
      <c r="E49" s="3">
        <f>'BIZ kWh ENTRY'!AK108</f>
        <v>0</v>
      </c>
      <c r="F49" s="3">
        <f>'BIZ kWh ENTRY'!AL108</f>
        <v>0</v>
      </c>
      <c r="G49" s="3">
        <f>'BIZ kWh ENTRY'!AM108</f>
        <v>0</v>
      </c>
      <c r="H49" s="3">
        <f>'BIZ kWh ENTRY'!AN108</f>
        <v>0</v>
      </c>
      <c r="I49" s="3">
        <f>'BIZ kWh ENTRY'!AO108</f>
        <v>0</v>
      </c>
      <c r="J49" s="3">
        <f>'BIZ kWh ENTRY'!AP108</f>
        <v>108535.28150000001</v>
      </c>
      <c r="K49" s="3">
        <f>'BIZ kWh ENTRY'!AQ108</f>
        <v>31429.493825000049</v>
      </c>
      <c r="L49" s="3">
        <f>'BIZ kWh ENTRY'!AR108</f>
        <v>0</v>
      </c>
      <c r="M49" s="3">
        <f>'BIZ kWh ENTRY'!AS108</f>
        <v>0</v>
      </c>
      <c r="N49" s="3">
        <f>'BIZ kWh ENTRY'!AT108</f>
        <v>21538.600000000002</v>
      </c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211"/>
      <c r="CD49" s="211"/>
      <c r="CE49" s="211"/>
      <c r="CF49" s="211"/>
      <c r="CG49" s="211"/>
      <c r="CH49" s="291"/>
    </row>
    <row r="50" spans="1:86" ht="15" customHeight="1" x14ac:dyDescent="0.3">
      <c r="A50" s="548"/>
      <c r="B50" s="11" t="str">
        <f t="shared" si="7"/>
        <v>Motors</v>
      </c>
      <c r="C50" s="3">
        <f>'BIZ kWh ENTRY'!AI109</f>
        <v>0</v>
      </c>
      <c r="D50" s="3">
        <f>'BIZ kWh ENTRY'!AJ109</f>
        <v>0</v>
      </c>
      <c r="E50" s="3">
        <f>'BIZ kWh ENTRY'!AK109</f>
        <v>0</v>
      </c>
      <c r="F50" s="3">
        <f>'BIZ kWh ENTRY'!AL109</f>
        <v>0</v>
      </c>
      <c r="G50" s="3">
        <f>'BIZ kWh ENTRY'!AM109</f>
        <v>0</v>
      </c>
      <c r="H50" s="3">
        <f>'BIZ kWh ENTRY'!AN109</f>
        <v>0</v>
      </c>
      <c r="I50" s="3">
        <f>'BIZ kWh ENTRY'!AO109</f>
        <v>0</v>
      </c>
      <c r="J50" s="3">
        <f>'BIZ kWh ENTRY'!AP109</f>
        <v>0</v>
      </c>
      <c r="K50" s="3">
        <f>'BIZ kWh ENTRY'!AQ109</f>
        <v>0</v>
      </c>
      <c r="L50" s="3">
        <f>'BIZ kWh ENTRY'!AR109</f>
        <v>0</v>
      </c>
      <c r="M50" s="3">
        <f>'BIZ kWh ENTRY'!AS109</f>
        <v>0</v>
      </c>
      <c r="N50" s="3">
        <f>'BIZ kWh ENTRY'!AT109</f>
        <v>0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211"/>
      <c r="CD50" s="211"/>
      <c r="CE50" s="211"/>
      <c r="CF50" s="211"/>
      <c r="CG50" s="211"/>
      <c r="CH50" s="291"/>
    </row>
    <row r="51" spans="1:86" x14ac:dyDescent="0.3">
      <c r="A51" s="548"/>
      <c r="B51" s="11" t="str">
        <f t="shared" si="7"/>
        <v>Process</v>
      </c>
      <c r="C51" s="3">
        <f>'BIZ kWh ENTRY'!AI110</f>
        <v>0</v>
      </c>
      <c r="D51" s="3">
        <f>'BIZ kWh ENTRY'!AJ110</f>
        <v>0</v>
      </c>
      <c r="E51" s="3">
        <f>'BIZ kWh ENTRY'!AK110</f>
        <v>0</v>
      </c>
      <c r="F51" s="3">
        <f>'BIZ kWh ENTRY'!AL110</f>
        <v>0</v>
      </c>
      <c r="G51" s="3">
        <f>'BIZ kWh ENTRY'!AM110</f>
        <v>0</v>
      </c>
      <c r="H51" s="3">
        <f>'BIZ kWh ENTRY'!AN110</f>
        <v>0</v>
      </c>
      <c r="I51" s="3">
        <f>'BIZ kWh ENTRY'!AO110</f>
        <v>0</v>
      </c>
      <c r="J51" s="3">
        <f>'BIZ kWh ENTRY'!AP110</f>
        <v>0</v>
      </c>
      <c r="K51" s="3">
        <f>'BIZ kWh ENTRY'!AQ110</f>
        <v>0</v>
      </c>
      <c r="L51" s="3">
        <f>'BIZ kWh ENTRY'!AR110</f>
        <v>0</v>
      </c>
      <c r="M51" s="3">
        <f>'BIZ kWh ENTRY'!AS110</f>
        <v>0</v>
      </c>
      <c r="N51" s="3">
        <f>'BIZ kWh ENTRY'!AT110</f>
        <v>0</v>
      </c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  <c r="BI51" s="211"/>
      <c r="BJ51" s="211"/>
      <c r="BK51" s="211"/>
      <c r="BL51" s="211"/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1"/>
      <c r="CA51" s="211"/>
      <c r="CB51" s="211"/>
      <c r="CC51" s="211"/>
      <c r="CD51" s="211"/>
      <c r="CE51" s="211"/>
      <c r="CF51" s="211"/>
      <c r="CG51" s="211"/>
      <c r="CH51" s="291"/>
    </row>
    <row r="52" spans="1:86" x14ac:dyDescent="0.3">
      <c r="A52" s="548"/>
      <c r="B52" s="11" t="str">
        <f t="shared" si="7"/>
        <v>Refrigeration</v>
      </c>
      <c r="C52" s="3">
        <f>'BIZ kWh ENTRY'!AI111</f>
        <v>0</v>
      </c>
      <c r="D52" s="3">
        <f>'BIZ kWh ENTRY'!AJ111</f>
        <v>0</v>
      </c>
      <c r="E52" s="3">
        <f>'BIZ kWh ENTRY'!AK111</f>
        <v>0</v>
      </c>
      <c r="F52" s="3">
        <f>'BIZ kWh ENTRY'!AL111</f>
        <v>0</v>
      </c>
      <c r="G52" s="3">
        <f>'BIZ kWh ENTRY'!AM111</f>
        <v>0</v>
      </c>
      <c r="H52" s="3">
        <f>'BIZ kWh ENTRY'!AN111</f>
        <v>0</v>
      </c>
      <c r="I52" s="3">
        <f>'BIZ kWh ENTRY'!AO111</f>
        <v>0</v>
      </c>
      <c r="J52" s="3">
        <f>'BIZ kWh ENTRY'!AP111</f>
        <v>0</v>
      </c>
      <c r="K52" s="3">
        <f>'BIZ kWh ENTRY'!AQ111</f>
        <v>0</v>
      </c>
      <c r="L52" s="3">
        <f>'BIZ kWh ENTRY'!AR111</f>
        <v>0</v>
      </c>
      <c r="M52" s="3">
        <f>'BIZ kWh ENTRY'!AS111</f>
        <v>0</v>
      </c>
      <c r="N52" s="3">
        <f>'BIZ kWh ENTRY'!AT111</f>
        <v>0</v>
      </c>
      <c r="O52" s="211"/>
      <c r="P52" s="211"/>
      <c r="Q52" s="211"/>
      <c r="R52" s="211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  <c r="BI52" s="211"/>
      <c r="BJ52" s="211"/>
      <c r="BK52" s="211"/>
      <c r="BL52" s="211"/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211"/>
      <c r="CD52" s="211"/>
      <c r="CE52" s="211"/>
      <c r="CF52" s="211"/>
      <c r="CG52" s="211"/>
      <c r="CH52" s="291"/>
    </row>
    <row r="53" spans="1:86" x14ac:dyDescent="0.3">
      <c r="A53" s="548"/>
      <c r="B53" s="11" t="str">
        <f t="shared" si="7"/>
        <v>Water Heating</v>
      </c>
      <c r="C53" s="3">
        <f>'BIZ kWh ENTRY'!AI112</f>
        <v>0</v>
      </c>
      <c r="D53" s="3">
        <f>'BIZ kWh ENTRY'!AJ112</f>
        <v>0</v>
      </c>
      <c r="E53" s="3">
        <f>'BIZ kWh ENTRY'!AK112</f>
        <v>0</v>
      </c>
      <c r="F53" s="3">
        <f>'BIZ kWh ENTRY'!AL112</f>
        <v>0</v>
      </c>
      <c r="G53" s="3">
        <f>'BIZ kWh ENTRY'!AM112</f>
        <v>0</v>
      </c>
      <c r="H53" s="3">
        <f>'BIZ kWh ENTRY'!AN112</f>
        <v>0</v>
      </c>
      <c r="I53" s="3">
        <f>'BIZ kWh ENTRY'!AO112</f>
        <v>0</v>
      </c>
      <c r="J53" s="3">
        <f>'BIZ kWh ENTRY'!AP112</f>
        <v>0</v>
      </c>
      <c r="K53" s="3">
        <f>'BIZ kWh ENTRY'!AQ112</f>
        <v>0</v>
      </c>
      <c r="L53" s="3">
        <f>'BIZ kWh ENTRY'!AR112</f>
        <v>0</v>
      </c>
      <c r="M53" s="3">
        <f>'BIZ kWh ENTRY'!AS112</f>
        <v>0</v>
      </c>
      <c r="N53" s="3">
        <f>'BIZ kWh ENTRY'!AT112</f>
        <v>0</v>
      </c>
      <c r="O53" s="211"/>
      <c r="P53" s="211"/>
      <c r="Q53" s="211"/>
      <c r="R53" s="211"/>
      <c r="S53" s="211"/>
      <c r="T53" s="211"/>
      <c r="U53" s="211"/>
      <c r="V53" s="211"/>
      <c r="W53" s="211"/>
      <c r="X53" s="211"/>
      <c r="Y53" s="211"/>
      <c r="Z53" s="211"/>
      <c r="AA53" s="211"/>
      <c r="AB53" s="211"/>
      <c r="AC53" s="211"/>
      <c r="AD53" s="211"/>
      <c r="AE53" s="211"/>
      <c r="AF53" s="211"/>
      <c r="AG53" s="211"/>
      <c r="AH53" s="211"/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  <c r="BI53" s="211"/>
      <c r="BJ53" s="211"/>
      <c r="BK53" s="211"/>
      <c r="BL53" s="211"/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211"/>
      <c r="CD53" s="211"/>
      <c r="CE53" s="211"/>
      <c r="CF53" s="211"/>
      <c r="CG53" s="211"/>
      <c r="CH53" s="291"/>
    </row>
    <row r="54" spans="1:86" ht="15" customHeight="1" x14ac:dyDescent="0.3">
      <c r="A54" s="548"/>
      <c r="B54" s="11" t="str">
        <f t="shared" si="7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211"/>
      <c r="P54" s="211"/>
      <c r="Q54" s="211"/>
      <c r="R54" s="211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211"/>
      <c r="AD54" s="211"/>
      <c r="AE54" s="211"/>
      <c r="AF54" s="211"/>
      <c r="AG54" s="211"/>
      <c r="AH54" s="211"/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  <c r="BI54" s="211"/>
      <c r="BJ54" s="211"/>
      <c r="BK54" s="211"/>
      <c r="BL54" s="211"/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211"/>
      <c r="CD54" s="211"/>
      <c r="CE54" s="211"/>
      <c r="CF54" s="211"/>
      <c r="CG54" s="211"/>
      <c r="CH54" s="291"/>
    </row>
    <row r="55" spans="1:86" ht="15" customHeight="1" thickBot="1" x14ac:dyDescent="0.35">
      <c r="A55" s="549"/>
      <c r="B55" s="295" t="str">
        <f t="shared" si="7"/>
        <v>Monthly kWh</v>
      </c>
      <c r="C55" s="296">
        <f>SUM(C41:C54)</f>
        <v>0</v>
      </c>
      <c r="D55" s="296">
        <f t="shared" ref="D55:N55" si="8">SUM(D41:D54)</f>
        <v>0</v>
      </c>
      <c r="E55" s="296">
        <f t="shared" si="8"/>
        <v>0</v>
      </c>
      <c r="F55" s="296">
        <f t="shared" si="8"/>
        <v>0</v>
      </c>
      <c r="G55" s="296">
        <f t="shared" si="8"/>
        <v>0</v>
      </c>
      <c r="H55" s="296">
        <f t="shared" si="8"/>
        <v>0</v>
      </c>
      <c r="I55" s="296">
        <f t="shared" si="8"/>
        <v>0</v>
      </c>
      <c r="J55" s="296">
        <f t="shared" si="8"/>
        <v>108535.28150000001</v>
      </c>
      <c r="K55" s="296">
        <f t="shared" si="8"/>
        <v>31429.493825000049</v>
      </c>
      <c r="L55" s="296">
        <f t="shared" si="8"/>
        <v>0</v>
      </c>
      <c r="M55" s="296">
        <f t="shared" si="8"/>
        <v>0</v>
      </c>
      <c r="N55" s="296">
        <f t="shared" si="8"/>
        <v>21538.600000000002</v>
      </c>
      <c r="O55" s="352"/>
      <c r="P55" s="352"/>
      <c r="Q55" s="352"/>
      <c r="R55" s="352"/>
      <c r="S55" s="352"/>
      <c r="T55" s="352"/>
      <c r="U55" s="352"/>
      <c r="V55" s="352"/>
      <c r="W55" s="352"/>
      <c r="X55" s="352"/>
      <c r="Y55" s="352"/>
      <c r="Z55" s="352"/>
      <c r="AA55" s="352"/>
      <c r="AB55" s="352"/>
      <c r="AC55" s="352"/>
      <c r="AD55" s="352"/>
      <c r="AE55" s="352"/>
      <c r="AF55" s="352"/>
      <c r="AG55" s="352"/>
      <c r="AH55" s="352"/>
      <c r="AI55" s="352"/>
      <c r="AJ55" s="352"/>
      <c r="AK55" s="352"/>
      <c r="AL55" s="352"/>
      <c r="AM55" s="352"/>
      <c r="AN55" s="352"/>
      <c r="AO55" s="352"/>
      <c r="AP55" s="352"/>
      <c r="AQ55" s="352"/>
      <c r="AR55" s="352"/>
      <c r="AS55" s="352"/>
      <c r="AT55" s="352"/>
      <c r="AU55" s="352"/>
      <c r="AV55" s="352"/>
      <c r="AW55" s="352"/>
      <c r="AX55" s="352"/>
      <c r="AY55" s="352"/>
      <c r="AZ55" s="352"/>
      <c r="BA55" s="352"/>
      <c r="BB55" s="352"/>
      <c r="BC55" s="352"/>
      <c r="BD55" s="352"/>
      <c r="BE55" s="352"/>
      <c r="BF55" s="352"/>
      <c r="BG55" s="352"/>
      <c r="BH55" s="352"/>
      <c r="BI55" s="352"/>
      <c r="BJ55" s="352"/>
      <c r="BK55" s="352"/>
      <c r="BL55" s="352"/>
      <c r="BM55" s="352"/>
      <c r="BN55" s="352"/>
      <c r="BO55" s="352"/>
      <c r="BP55" s="352"/>
      <c r="BQ55" s="352"/>
      <c r="BR55" s="352"/>
      <c r="BS55" s="352"/>
      <c r="BT55" s="352"/>
      <c r="BU55" s="352"/>
      <c r="BV55" s="352"/>
      <c r="BW55" s="352"/>
      <c r="BX55" s="352"/>
      <c r="BY55" s="352"/>
      <c r="BZ55" s="352"/>
      <c r="CA55" s="352"/>
      <c r="CB55" s="352"/>
      <c r="CC55" s="352"/>
      <c r="CD55" s="352"/>
      <c r="CE55" s="352"/>
      <c r="CF55" s="352"/>
      <c r="CG55" s="352"/>
      <c r="CH55" s="353"/>
    </row>
    <row r="56" spans="1:86" s="49" customFormat="1" ht="15" customHeight="1" x14ac:dyDescent="0.3">
      <c r="A56" s="8"/>
      <c r="B56" s="330"/>
      <c r="C56" s="9"/>
      <c r="D56" s="330"/>
      <c r="E56" s="9"/>
      <c r="F56" s="97"/>
      <c r="G56" s="97"/>
      <c r="H56" s="97"/>
      <c r="I56" s="97"/>
      <c r="J56" s="97"/>
      <c r="K56" s="97"/>
      <c r="L56" s="97"/>
      <c r="M56" s="418" t="s">
        <v>180</v>
      </c>
      <c r="N56" s="419">
        <f>SUM(C55:N55)</f>
        <v>161503.37532500006</v>
      </c>
      <c r="O56" s="418" t="s">
        <v>181</v>
      </c>
      <c r="P56" s="420">
        <f>'BIZ kWh ENTRY'!AU113</f>
        <v>161503.37532500006</v>
      </c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97"/>
      <c r="BM56" s="97"/>
      <c r="BN56" s="97"/>
      <c r="BO56" s="97"/>
      <c r="BP56" s="97"/>
      <c r="BQ56" s="97"/>
      <c r="BR56" s="97"/>
      <c r="BS56" s="97"/>
      <c r="BT56" s="97"/>
      <c r="BU56" s="97"/>
      <c r="BV56" s="97"/>
      <c r="BW56" s="97"/>
      <c r="BX56" s="97"/>
      <c r="BY56" s="97"/>
      <c r="BZ56" s="97"/>
      <c r="CA56" s="97"/>
      <c r="CB56" s="97"/>
      <c r="CC56" s="97"/>
      <c r="CD56" s="97"/>
      <c r="CE56" s="97"/>
      <c r="CF56" s="97"/>
      <c r="CG56" s="97"/>
      <c r="CH56" s="177"/>
    </row>
    <row r="57" spans="1:86" s="49" customFormat="1" ht="15" thickBot="1" x14ac:dyDescent="0.35">
      <c r="C57" s="152"/>
      <c r="D57" s="152"/>
      <c r="E57" s="152"/>
      <c r="F57" s="330"/>
      <c r="G57" s="330"/>
      <c r="H57" s="9"/>
      <c r="I57" s="330"/>
      <c r="J57" s="330"/>
      <c r="K57" s="9"/>
      <c r="L57" s="330"/>
      <c r="M57" s="330"/>
      <c r="N57" s="9"/>
      <c r="O57" s="330"/>
      <c r="P57" s="330"/>
      <c r="Q57" s="9"/>
      <c r="R57" s="330"/>
      <c r="S57" s="330"/>
      <c r="T57" s="9"/>
      <c r="U57" s="330"/>
      <c r="V57" s="330"/>
      <c r="W57" s="9"/>
      <c r="X57" s="330"/>
      <c r="Y57" s="330"/>
      <c r="Z57" s="9"/>
      <c r="AA57" s="330"/>
      <c r="AB57" s="330"/>
      <c r="AC57" s="9"/>
      <c r="AD57" s="330"/>
      <c r="AE57" s="330"/>
      <c r="AF57" s="9"/>
      <c r="AG57" s="330"/>
      <c r="AH57" s="330"/>
      <c r="AI57" s="9"/>
      <c r="AJ57" s="330"/>
      <c r="AK57" s="330"/>
      <c r="AL57" s="9"/>
      <c r="AM57" s="330"/>
      <c r="AN57" s="330"/>
      <c r="AO57" s="9"/>
      <c r="AP57" s="330"/>
      <c r="AQ57" s="330"/>
      <c r="AR57" s="9"/>
      <c r="AS57" s="330"/>
      <c r="AT57" s="330"/>
      <c r="AU57" s="9"/>
      <c r="AV57" s="330"/>
      <c r="AW57" s="330"/>
      <c r="AX57" s="9"/>
      <c r="AY57" s="330"/>
      <c r="AZ57" s="330"/>
      <c r="BA57" s="9"/>
      <c r="BB57" s="330"/>
      <c r="BC57" s="330"/>
      <c r="BD57" s="9"/>
      <c r="BE57" s="330"/>
      <c r="BF57" s="330"/>
      <c r="BG57" s="9"/>
      <c r="BH57" s="330"/>
      <c r="BI57" s="330"/>
      <c r="BJ57" s="9"/>
      <c r="BK57" s="330"/>
      <c r="BL57" s="330"/>
      <c r="BM57" s="9"/>
      <c r="BN57" s="330"/>
      <c r="BO57" s="330"/>
      <c r="BP57" s="9"/>
      <c r="BQ57" s="330"/>
      <c r="BR57" s="330"/>
      <c r="BS57" s="9"/>
      <c r="BT57" s="330"/>
      <c r="BU57" s="330"/>
      <c r="BV57" s="9"/>
      <c r="BW57" s="330"/>
      <c r="BX57" s="330"/>
      <c r="BY57" s="9"/>
      <c r="BZ57" s="330"/>
      <c r="CA57" s="330"/>
      <c r="CB57" s="9"/>
      <c r="CC57" s="330"/>
      <c r="CD57" s="330"/>
      <c r="CE57" s="9"/>
      <c r="CF57" s="330"/>
      <c r="CG57" s="330"/>
      <c r="CH57" s="178"/>
    </row>
    <row r="58" spans="1:86" ht="15.6" x14ac:dyDescent="0.3">
      <c r="A58" s="616" t="s">
        <v>16</v>
      </c>
      <c r="B58" s="18" t="str">
        <f t="shared" ref="B58" si="9">B40</f>
        <v>End Use</v>
      </c>
      <c r="C58" s="292">
        <v>43831</v>
      </c>
      <c r="D58" s="292">
        <v>43862</v>
      </c>
      <c r="E58" s="292">
        <v>43891</v>
      </c>
      <c r="F58" s="292">
        <v>43922</v>
      </c>
      <c r="G58" s="292">
        <v>43952</v>
      </c>
      <c r="H58" s="292">
        <v>43983</v>
      </c>
      <c r="I58" s="292">
        <v>44013</v>
      </c>
      <c r="J58" s="292">
        <v>44044</v>
      </c>
      <c r="K58" s="292">
        <v>44075</v>
      </c>
      <c r="L58" s="292">
        <v>44105</v>
      </c>
      <c r="M58" s="292">
        <v>44136</v>
      </c>
      <c r="N58" s="292">
        <v>44166</v>
      </c>
      <c r="O58" s="292">
        <v>44197</v>
      </c>
      <c r="P58" s="292">
        <v>44228</v>
      </c>
      <c r="Q58" s="292">
        <v>44256</v>
      </c>
      <c r="R58" s="292">
        <v>44287</v>
      </c>
      <c r="S58" s="292">
        <v>44317</v>
      </c>
      <c r="T58" s="292">
        <v>44348</v>
      </c>
      <c r="U58" s="292">
        <v>44378</v>
      </c>
      <c r="V58" s="292">
        <v>44409</v>
      </c>
      <c r="W58" s="292">
        <v>44440</v>
      </c>
      <c r="X58" s="292">
        <v>44470</v>
      </c>
      <c r="Y58" s="292">
        <v>44501</v>
      </c>
      <c r="Z58" s="292">
        <v>44531</v>
      </c>
      <c r="AA58" s="292">
        <v>44562</v>
      </c>
      <c r="AB58" s="292">
        <v>44593</v>
      </c>
      <c r="AC58" s="292">
        <v>44621</v>
      </c>
      <c r="AD58" s="292">
        <v>44652</v>
      </c>
      <c r="AE58" s="292">
        <v>44682</v>
      </c>
      <c r="AF58" s="292">
        <v>44713</v>
      </c>
      <c r="AG58" s="292">
        <v>44743</v>
      </c>
      <c r="AH58" s="292">
        <v>44774</v>
      </c>
      <c r="AI58" s="292">
        <v>44805</v>
      </c>
      <c r="AJ58" s="292">
        <v>44835</v>
      </c>
      <c r="AK58" s="292">
        <v>44866</v>
      </c>
      <c r="AL58" s="292">
        <v>44896</v>
      </c>
      <c r="AM58" s="292">
        <v>44927</v>
      </c>
      <c r="AN58" s="292">
        <v>44958</v>
      </c>
      <c r="AO58" s="292">
        <v>44986</v>
      </c>
      <c r="AP58" s="292">
        <v>45017</v>
      </c>
      <c r="AQ58" s="292">
        <v>45047</v>
      </c>
      <c r="AR58" s="292">
        <v>45078</v>
      </c>
      <c r="AS58" s="292">
        <v>45108</v>
      </c>
      <c r="AT58" s="292">
        <v>45139</v>
      </c>
      <c r="AU58" s="292">
        <v>45170</v>
      </c>
      <c r="AV58" s="292">
        <v>45200</v>
      </c>
      <c r="AW58" s="292">
        <v>45231</v>
      </c>
      <c r="AX58" s="292">
        <v>45261</v>
      </c>
      <c r="AY58" s="292">
        <v>45292</v>
      </c>
      <c r="AZ58" s="292">
        <v>45323</v>
      </c>
      <c r="BA58" s="292">
        <v>45352</v>
      </c>
      <c r="BB58" s="292">
        <v>45383</v>
      </c>
      <c r="BC58" s="292">
        <v>45413</v>
      </c>
      <c r="BD58" s="292">
        <v>45444</v>
      </c>
      <c r="BE58" s="292">
        <v>45474</v>
      </c>
      <c r="BF58" s="292">
        <v>45505</v>
      </c>
      <c r="BG58" s="292">
        <v>45536</v>
      </c>
      <c r="BH58" s="292">
        <v>45566</v>
      </c>
      <c r="BI58" s="292">
        <v>45597</v>
      </c>
      <c r="BJ58" s="292">
        <v>45627</v>
      </c>
      <c r="BK58" s="292">
        <v>45658</v>
      </c>
      <c r="BL58" s="292">
        <v>45689</v>
      </c>
      <c r="BM58" s="292">
        <v>45717</v>
      </c>
      <c r="BN58" s="292">
        <v>45748</v>
      </c>
      <c r="BO58" s="292">
        <v>45778</v>
      </c>
      <c r="BP58" s="292">
        <v>45809</v>
      </c>
      <c r="BQ58" s="292">
        <v>45839</v>
      </c>
      <c r="BR58" s="292">
        <v>45870</v>
      </c>
      <c r="BS58" s="292">
        <v>45901</v>
      </c>
      <c r="BT58" s="292">
        <v>45931</v>
      </c>
      <c r="BU58" s="292">
        <v>45962</v>
      </c>
      <c r="BV58" s="292">
        <v>45992</v>
      </c>
      <c r="BW58" s="292">
        <v>46023</v>
      </c>
      <c r="BX58" s="292">
        <v>46054</v>
      </c>
      <c r="BY58" s="292">
        <v>46082</v>
      </c>
      <c r="BZ58" s="292">
        <v>46113</v>
      </c>
      <c r="CA58" s="292">
        <v>46143</v>
      </c>
      <c r="CB58" s="292">
        <v>46174</v>
      </c>
      <c r="CC58" s="292">
        <v>46204</v>
      </c>
      <c r="CD58" s="292">
        <v>46235</v>
      </c>
      <c r="CE58" s="292">
        <v>46266</v>
      </c>
      <c r="CF58" s="292">
        <v>46296</v>
      </c>
      <c r="CG58" s="292">
        <v>46327</v>
      </c>
      <c r="CH58" s="293">
        <v>46357</v>
      </c>
    </row>
    <row r="59" spans="1:86" x14ac:dyDescent="0.3">
      <c r="A59" s="617"/>
      <c r="B59" s="11" t="str">
        <f t="shared" ref="B59:B73" si="10">B41</f>
        <v>Air Comp</v>
      </c>
      <c r="C59" s="3">
        <f>'BIZ kWh ENTRY'!AY100</f>
        <v>0</v>
      </c>
      <c r="D59" s="3">
        <f>'BIZ kWh ENTRY'!AZ100</f>
        <v>0</v>
      </c>
      <c r="E59" s="3">
        <f>'BIZ kWh ENTRY'!BA100</f>
        <v>0</v>
      </c>
      <c r="F59" s="3">
        <f>'BIZ kWh ENTRY'!BB100</f>
        <v>0</v>
      </c>
      <c r="G59" s="3">
        <f>'BIZ kWh ENTRY'!BC100</f>
        <v>0</v>
      </c>
      <c r="H59" s="3">
        <f>'BIZ kWh ENTRY'!BD100</f>
        <v>0</v>
      </c>
      <c r="I59" s="3">
        <f>'BIZ kWh ENTRY'!BE100</f>
        <v>0</v>
      </c>
      <c r="J59" s="3">
        <f>'BIZ kWh ENTRY'!BF100</f>
        <v>0</v>
      </c>
      <c r="K59" s="3">
        <f>'BIZ kWh ENTRY'!BG100</f>
        <v>0</v>
      </c>
      <c r="L59" s="3">
        <f>'BIZ kWh ENTRY'!BH100</f>
        <v>0</v>
      </c>
      <c r="M59" s="3">
        <f>'BIZ kWh ENTRY'!BI100</f>
        <v>0</v>
      </c>
      <c r="N59" s="3">
        <f>'BIZ kWh ENTRY'!BJ100</f>
        <v>0</v>
      </c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211"/>
      <c r="CD59" s="211"/>
      <c r="CE59" s="211"/>
      <c r="CF59" s="211"/>
      <c r="CG59" s="211"/>
      <c r="CH59" s="291"/>
    </row>
    <row r="60" spans="1:86" ht="15" customHeight="1" x14ac:dyDescent="0.3">
      <c r="A60" s="617"/>
      <c r="B60" s="11" t="str">
        <f t="shared" si="10"/>
        <v>Building Shell</v>
      </c>
      <c r="C60" s="3">
        <f>'BIZ kWh ENTRY'!AY101</f>
        <v>0</v>
      </c>
      <c r="D60" s="3">
        <f>'BIZ kWh ENTRY'!AZ101</f>
        <v>0</v>
      </c>
      <c r="E60" s="3">
        <f>'BIZ kWh ENTRY'!BA101</f>
        <v>0</v>
      </c>
      <c r="F60" s="3">
        <f>'BIZ kWh ENTRY'!BB101</f>
        <v>0</v>
      </c>
      <c r="G60" s="3">
        <f>'BIZ kWh ENTRY'!BC101</f>
        <v>0</v>
      </c>
      <c r="H60" s="3">
        <f>'BIZ kWh ENTRY'!BD101</f>
        <v>0</v>
      </c>
      <c r="I60" s="3">
        <f>'BIZ kWh ENTRY'!BE101</f>
        <v>0</v>
      </c>
      <c r="J60" s="3">
        <f>'BIZ kWh ENTRY'!BF101</f>
        <v>0</v>
      </c>
      <c r="K60" s="3">
        <f>'BIZ kWh ENTRY'!BG101</f>
        <v>0</v>
      </c>
      <c r="L60" s="3">
        <f>'BIZ kWh ENTRY'!BH101</f>
        <v>0</v>
      </c>
      <c r="M60" s="3">
        <f>'BIZ kWh ENTRY'!BI101</f>
        <v>0</v>
      </c>
      <c r="N60" s="3">
        <f>'BIZ kWh ENTRY'!BJ101</f>
        <v>0</v>
      </c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  <c r="BI60" s="211"/>
      <c r="BJ60" s="211"/>
      <c r="BK60" s="211"/>
      <c r="BL60" s="211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  <c r="BY60" s="211"/>
      <c r="BZ60" s="211"/>
      <c r="CA60" s="211"/>
      <c r="CB60" s="211"/>
      <c r="CC60" s="211"/>
      <c r="CD60" s="211"/>
      <c r="CE60" s="211"/>
      <c r="CF60" s="211"/>
      <c r="CG60" s="211"/>
      <c r="CH60" s="291"/>
    </row>
    <row r="61" spans="1:86" x14ac:dyDescent="0.3">
      <c r="A61" s="617"/>
      <c r="B61" s="11" t="str">
        <f t="shared" si="10"/>
        <v>Cooking</v>
      </c>
      <c r="C61" s="3">
        <f>'BIZ kWh ENTRY'!AY102</f>
        <v>0</v>
      </c>
      <c r="D61" s="3">
        <f>'BIZ kWh ENTRY'!AZ102</f>
        <v>0</v>
      </c>
      <c r="E61" s="3">
        <f>'BIZ kWh ENTRY'!BA102</f>
        <v>0</v>
      </c>
      <c r="F61" s="3">
        <f>'BIZ kWh ENTRY'!BB102</f>
        <v>0</v>
      </c>
      <c r="G61" s="3">
        <f>'BIZ kWh ENTRY'!BC102</f>
        <v>0</v>
      </c>
      <c r="H61" s="3">
        <f>'BIZ kWh ENTRY'!BD102</f>
        <v>0</v>
      </c>
      <c r="I61" s="3">
        <f>'BIZ kWh ENTRY'!BE102</f>
        <v>0</v>
      </c>
      <c r="J61" s="3">
        <f>'BIZ kWh ENTRY'!BF102</f>
        <v>0</v>
      </c>
      <c r="K61" s="3">
        <f>'BIZ kWh ENTRY'!BG102</f>
        <v>0</v>
      </c>
      <c r="L61" s="3">
        <f>'BIZ kWh ENTRY'!BH102</f>
        <v>0</v>
      </c>
      <c r="M61" s="3">
        <f>'BIZ kWh ENTRY'!BI102</f>
        <v>0</v>
      </c>
      <c r="N61" s="3">
        <f>'BIZ kWh ENTRY'!BJ102</f>
        <v>0</v>
      </c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  <c r="BY61" s="211"/>
      <c r="BZ61" s="211"/>
      <c r="CA61" s="211"/>
      <c r="CB61" s="211"/>
      <c r="CC61" s="211"/>
      <c r="CD61" s="211"/>
      <c r="CE61" s="211"/>
      <c r="CF61" s="211"/>
      <c r="CG61" s="211"/>
      <c r="CH61" s="291"/>
    </row>
    <row r="62" spans="1:86" x14ac:dyDescent="0.3">
      <c r="A62" s="617"/>
      <c r="B62" s="11" t="str">
        <f t="shared" si="10"/>
        <v>Cooling</v>
      </c>
      <c r="C62" s="3">
        <f>'BIZ kWh ENTRY'!AY103</f>
        <v>0</v>
      </c>
      <c r="D62" s="3">
        <f>'BIZ kWh ENTRY'!AZ103</f>
        <v>0</v>
      </c>
      <c r="E62" s="3">
        <f>'BIZ kWh ENTRY'!BA103</f>
        <v>0</v>
      </c>
      <c r="F62" s="3">
        <f>'BIZ kWh ENTRY'!BB103</f>
        <v>0</v>
      </c>
      <c r="G62" s="3">
        <f>'BIZ kWh ENTRY'!BC103</f>
        <v>0</v>
      </c>
      <c r="H62" s="3">
        <f>'BIZ kWh ENTRY'!BD103</f>
        <v>0</v>
      </c>
      <c r="I62" s="3">
        <f>'BIZ kWh ENTRY'!BE103</f>
        <v>0</v>
      </c>
      <c r="J62" s="3">
        <f>'BIZ kWh ENTRY'!BF103</f>
        <v>0</v>
      </c>
      <c r="K62" s="3">
        <f>'BIZ kWh ENTRY'!BG103</f>
        <v>0</v>
      </c>
      <c r="L62" s="3">
        <f>'BIZ kWh ENTRY'!BH103</f>
        <v>0</v>
      </c>
      <c r="M62" s="3">
        <f>'BIZ kWh ENTRY'!BI103</f>
        <v>0</v>
      </c>
      <c r="N62" s="3">
        <f>'BIZ kWh ENTRY'!BJ103</f>
        <v>0</v>
      </c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  <c r="BY62" s="211"/>
      <c r="BZ62" s="211"/>
      <c r="CA62" s="211"/>
      <c r="CB62" s="211"/>
      <c r="CC62" s="211"/>
      <c r="CD62" s="211"/>
      <c r="CE62" s="211"/>
      <c r="CF62" s="211"/>
      <c r="CG62" s="211"/>
      <c r="CH62" s="291"/>
    </row>
    <row r="63" spans="1:86" x14ac:dyDescent="0.3">
      <c r="A63" s="617"/>
      <c r="B63" s="11" t="str">
        <f t="shared" si="10"/>
        <v>Ext Lighting</v>
      </c>
      <c r="C63" s="3">
        <f>'BIZ kWh ENTRY'!AY104</f>
        <v>0</v>
      </c>
      <c r="D63" s="3">
        <f>'BIZ kWh ENTRY'!AZ104</f>
        <v>0</v>
      </c>
      <c r="E63" s="3">
        <f>'BIZ kWh ENTRY'!BA104</f>
        <v>0</v>
      </c>
      <c r="F63" s="3">
        <f>'BIZ kWh ENTRY'!BB104</f>
        <v>0</v>
      </c>
      <c r="G63" s="3">
        <f>'BIZ kWh ENTRY'!BC104</f>
        <v>0</v>
      </c>
      <c r="H63" s="3">
        <f>'BIZ kWh ENTRY'!BD104</f>
        <v>0</v>
      </c>
      <c r="I63" s="3">
        <f>'BIZ kWh ENTRY'!BE104</f>
        <v>0</v>
      </c>
      <c r="J63" s="3">
        <f>'BIZ kWh ENTRY'!BF104</f>
        <v>0</v>
      </c>
      <c r="K63" s="3">
        <f>'BIZ kWh ENTRY'!BG104</f>
        <v>0</v>
      </c>
      <c r="L63" s="3">
        <f>'BIZ kWh ENTRY'!BH104</f>
        <v>0</v>
      </c>
      <c r="M63" s="3">
        <f>'BIZ kWh ENTRY'!BI104</f>
        <v>0</v>
      </c>
      <c r="N63" s="3">
        <f>'BIZ kWh ENTRY'!BJ104</f>
        <v>0</v>
      </c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211"/>
      <c r="CD63" s="211"/>
      <c r="CE63" s="211"/>
      <c r="CF63" s="211"/>
      <c r="CG63" s="211"/>
      <c r="CH63" s="291"/>
    </row>
    <row r="64" spans="1:86" x14ac:dyDescent="0.3">
      <c r="A64" s="617"/>
      <c r="B64" s="11" t="str">
        <f t="shared" si="10"/>
        <v>Heating</v>
      </c>
      <c r="C64" s="3">
        <f>'BIZ kWh ENTRY'!AY105</f>
        <v>0</v>
      </c>
      <c r="D64" s="3">
        <f>'BIZ kWh ENTRY'!AZ105</f>
        <v>0</v>
      </c>
      <c r="E64" s="3">
        <f>'BIZ kWh ENTRY'!BA105</f>
        <v>0</v>
      </c>
      <c r="F64" s="3">
        <f>'BIZ kWh ENTRY'!BB105</f>
        <v>0</v>
      </c>
      <c r="G64" s="3">
        <f>'BIZ kWh ENTRY'!BC105</f>
        <v>0</v>
      </c>
      <c r="H64" s="3">
        <f>'BIZ kWh ENTRY'!BD105</f>
        <v>0</v>
      </c>
      <c r="I64" s="3">
        <f>'BIZ kWh ENTRY'!BE105</f>
        <v>0</v>
      </c>
      <c r="J64" s="3">
        <f>'BIZ kWh ENTRY'!BF105</f>
        <v>0</v>
      </c>
      <c r="K64" s="3">
        <f>'BIZ kWh ENTRY'!BG105</f>
        <v>0</v>
      </c>
      <c r="L64" s="3">
        <f>'BIZ kWh ENTRY'!BH105</f>
        <v>0</v>
      </c>
      <c r="M64" s="3">
        <f>'BIZ kWh ENTRY'!BI105</f>
        <v>0</v>
      </c>
      <c r="N64" s="3">
        <f>'BIZ kWh ENTRY'!BJ105</f>
        <v>0</v>
      </c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211"/>
      <c r="CD64" s="211"/>
      <c r="CE64" s="211"/>
      <c r="CF64" s="211"/>
      <c r="CG64" s="211"/>
      <c r="CH64" s="291"/>
    </row>
    <row r="65" spans="1:86" x14ac:dyDescent="0.3">
      <c r="A65" s="617"/>
      <c r="B65" s="11" t="str">
        <f t="shared" si="10"/>
        <v>HVAC</v>
      </c>
      <c r="C65" s="3">
        <f>'BIZ kWh ENTRY'!AY106</f>
        <v>0</v>
      </c>
      <c r="D65" s="3">
        <f>'BIZ kWh ENTRY'!AZ106</f>
        <v>0</v>
      </c>
      <c r="E65" s="3">
        <f>'BIZ kWh ENTRY'!BA106</f>
        <v>0</v>
      </c>
      <c r="F65" s="3">
        <f>'BIZ kWh ENTRY'!BB106</f>
        <v>0</v>
      </c>
      <c r="G65" s="3">
        <f>'BIZ kWh ENTRY'!BC106</f>
        <v>0</v>
      </c>
      <c r="H65" s="3">
        <f>'BIZ kWh ENTRY'!BD106</f>
        <v>0</v>
      </c>
      <c r="I65" s="3">
        <f>'BIZ kWh ENTRY'!BE106</f>
        <v>0</v>
      </c>
      <c r="J65" s="3">
        <f>'BIZ kWh ENTRY'!BF106</f>
        <v>0</v>
      </c>
      <c r="K65" s="3">
        <f>'BIZ kWh ENTRY'!BG106</f>
        <v>0</v>
      </c>
      <c r="L65" s="3">
        <f>'BIZ kWh ENTRY'!BH106</f>
        <v>0</v>
      </c>
      <c r="M65" s="3">
        <f>'BIZ kWh ENTRY'!BI106</f>
        <v>0</v>
      </c>
      <c r="N65" s="3">
        <f>'BIZ kWh ENTRY'!BJ106</f>
        <v>0</v>
      </c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11"/>
      <c r="BN65" s="211"/>
      <c r="BO65" s="211"/>
      <c r="BP65" s="211"/>
      <c r="BQ65" s="211"/>
      <c r="BR65" s="211"/>
      <c r="BS65" s="211"/>
      <c r="BT65" s="211"/>
      <c r="BU65" s="211"/>
      <c r="BV65" s="211"/>
      <c r="BW65" s="211"/>
      <c r="BX65" s="211"/>
      <c r="BY65" s="211"/>
      <c r="BZ65" s="211"/>
      <c r="CA65" s="211"/>
      <c r="CB65" s="211"/>
      <c r="CC65" s="211"/>
      <c r="CD65" s="211"/>
      <c r="CE65" s="211"/>
      <c r="CF65" s="211"/>
      <c r="CG65" s="211"/>
      <c r="CH65" s="291"/>
    </row>
    <row r="66" spans="1:86" x14ac:dyDescent="0.3">
      <c r="A66" s="617"/>
      <c r="B66" s="11" t="str">
        <f t="shared" si="10"/>
        <v>Lighting</v>
      </c>
      <c r="C66" s="3">
        <f>'BIZ kWh ENTRY'!AY107</f>
        <v>0</v>
      </c>
      <c r="D66" s="3">
        <f>'BIZ kWh ENTRY'!AZ107</f>
        <v>0</v>
      </c>
      <c r="E66" s="3">
        <f>'BIZ kWh ENTRY'!BA107</f>
        <v>0</v>
      </c>
      <c r="F66" s="3">
        <f>'BIZ kWh ENTRY'!BB107</f>
        <v>0</v>
      </c>
      <c r="G66" s="3">
        <f>'BIZ kWh ENTRY'!BC107</f>
        <v>0</v>
      </c>
      <c r="H66" s="3">
        <f>'BIZ kWh ENTRY'!BD107</f>
        <v>0</v>
      </c>
      <c r="I66" s="3">
        <f>'BIZ kWh ENTRY'!BE107</f>
        <v>0</v>
      </c>
      <c r="J66" s="3">
        <f>'BIZ kWh ENTRY'!BF107</f>
        <v>0</v>
      </c>
      <c r="K66" s="3">
        <f>'BIZ kWh ENTRY'!BG107</f>
        <v>0</v>
      </c>
      <c r="L66" s="3">
        <f>'BIZ kWh ENTRY'!BH107</f>
        <v>0</v>
      </c>
      <c r="M66" s="3">
        <f>'BIZ kWh ENTRY'!BI107</f>
        <v>0</v>
      </c>
      <c r="N66" s="3">
        <f>'BIZ kWh ENTRY'!BJ107</f>
        <v>0</v>
      </c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211"/>
      <c r="CD66" s="211"/>
      <c r="CE66" s="211"/>
      <c r="CF66" s="211"/>
      <c r="CG66" s="211"/>
      <c r="CH66" s="291"/>
    </row>
    <row r="67" spans="1:86" x14ac:dyDescent="0.3">
      <c r="A67" s="617"/>
      <c r="B67" s="11" t="str">
        <f t="shared" si="10"/>
        <v>Miscellaneous</v>
      </c>
      <c r="C67" s="3">
        <f>'BIZ kWh ENTRY'!AY108</f>
        <v>0</v>
      </c>
      <c r="D67" s="3">
        <f>'BIZ kWh ENTRY'!AZ108</f>
        <v>0</v>
      </c>
      <c r="E67" s="3">
        <f>'BIZ kWh ENTRY'!BA108</f>
        <v>0</v>
      </c>
      <c r="F67" s="3">
        <f>'BIZ kWh ENTRY'!BB108</f>
        <v>0</v>
      </c>
      <c r="G67" s="3">
        <f>'BIZ kWh ENTRY'!BC108</f>
        <v>0</v>
      </c>
      <c r="H67" s="3">
        <f>'BIZ kWh ENTRY'!BD108</f>
        <v>0</v>
      </c>
      <c r="I67" s="3">
        <f>'BIZ kWh ENTRY'!BE108</f>
        <v>0</v>
      </c>
      <c r="J67" s="3">
        <f>'BIZ kWh ENTRY'!BF108</f>
        <v>11145.32000000002</v>
      </c>
      <c r="K67" s="3">
        <f>'BIZ kWh ENTRY'!BG108</f>
        <v>33840.790000000008</v>
      </c>
      <c r="L67" s="3">
        <f>'BIZ kWh ENTRY'!BH108</f>
        <v>0</v>
      </c>
      <c r="M67" s="3">
        <f>'BIZ kWh ENTRY'!BI108</f>
        <v>0</v>
      </c>
      <c r="N67" s="3">
        <f>'BIZ kWh ENTRY'!BJ108</f>
        <v>0</v>
      </c>
      <c r="O67" s="211"/>
      <c r="P67" s="211"/>
      <c r="Q67" s="211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  <c r="AD67" s="211"/>
      <c r="AE67" s="211"/>
      <c r="AF67" s="211"/>
      <c r="AG67" s="211"/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  <c r="BI67" s="211"/>
      <c r="BJ67" s="211"/>
      <c r="BK67" s="211"/>
      <c r="BL67" s="211"/>
      <c r="BM67" s="211"/>
      <c r="BN67" s="211"/>
      <c r="BO67" s="211"/>
      <c r="BP67" s="211"/>
      <c r="BQ67" s="211"/>
      <c r="BR67" s="211"/>
      <c r="BS67" s="211"/>
      <c r="BT67" s="211"/>
      <c r="BU67" s="211"/>
      <c r="BV67" s="211"/>
      <c r="BW67" s="211"/>
      <c r="BX67" s="211"/>
      <c r="BY67" s="211"/>
      <c r="BZ67" s="211"/>
      <c r="CA67" s="211"/>
      <c r="CB67" s="211"/>
      <c r="CC67" s="211"/>
      <c r="CD67" s="211"/>
      <c r="CE67" s="211"/>
      <c r="CF67" s="211"/>
      <c r="CG67" s="211"/>
      <c r="CH67" s="291"/>
    </row>
    <row r="68" spans="1:86" x14ac:dyDescent="0.3">
      <c r="A68" s="617"/>
      <c r="B68" s="11" t="str">
        <f t="shared" si="10"/>
        <v>Motors</v>
      </c>
      <c r="C68" s="3">
        <f>'BIZ kWh ENTRY'!AY109</f>
        <v>0</v>
      </c>
      <c r="D68" s="3">
        <f>'BIZ kWh ENTRY'!AZ109</f>
        <v>0</v>
      </c>
      <c r="E68" s="3">
        <f>'BIZ kWh ENTRY'!BA109</f>
        <v>0</v>
      </c>
      <c r="F68" s="3">
        <f>'BIZ kWh ENTRY'!BB109</f>
        <v>0</v>
      </c>
      <c r="G68" s="3">
        <f>'BIZ kWh ENTRY'!BC109</f>
        <v>0</v>
      </c>
      <c r="H68" s="3">
        <f>'BIZ kWh ENTRY'!BD109</f>
        <v>0</v>
      </c>
      <c r="I68" s="3">
        <f>'BIZ kWh ENTRY'!BE109</f>
        <v>0</v>
      </c>
      <c r="J68" s="3">
        <f>'BIZ kWh ENTRY'!BF109</f>
        <v>0</v>
      </c>
      <c r="K68" s="3">
        <f>'BIZ kWh ENTRY'!BG109</f>
        <v>0</v>
      </c>
      <c r="L68" s="3">
        <f>'BIZ kWh ENTRY'!BH109</f>
        <v>0</v>
      </c>
      <c r="M68" s="3">
        <f>'BIZ kWh ENTRY'!BI109</f>
        <v>0</v>
      </c>
      <c r="N68" s="3">
        <f>'BIZ kWh ENTRY'!BJ109</f>
        <v>0</v>
      </c>
      <c r="O68" s="211"/>
      <c r="P68" s="211"/>
      <c r="Q68" s="211"/>
      <c r="R68" s="211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91"/>
    </row>
    <row r="69" spans="1:86" ht="15.75" customHeight="1" x14ac:dyDescent="0.3">
      <c r="A69" s="617"/>
      <c r="B69" s="11" t="str">
        <f t="shared" si="10"/>
        <v>Process</v>
      </c>
      <c r="C69" s="3">
        <f>'BIZ kWh ENTRY'!AY110</f>
        <v>0</v>
      </c>
      <c r="D69" s="3">
        <f>'BIZ kWh ENTRY'!AZ110</f>
        <v>0</v>
      </c>
      <c r="E69" s="3">
        <f>'BIZ kWh ENTRY'!BA110</f>
        <v>0</v>
      </c>
      <c r="F69" s="3">
        <f>'BIZ kWh ENTRY'!BB110</f>
        <v>0</v>
      </c>
      <c r="G69" s="3">
        <f>'BIZ kWh ENTRY'!BC110</f>
        <v>0</v>
      </c>
      <c r="H69" s="3">
        <f>'BIZ kWh ENTRY'!BD110</f>
        <v>0</v>
      </c>
      <c r="I69" s="3">
        <f>'BIZ kWh ENTRY'!BE110</f>
        <v>0</v>
      </c>
      <c r="J69" s="3">
        <f>'BIZ kWh ENTRY'!BF110</f>
        <v>0</v>
      </c>
      <c r="K69" s="3">
        <f>'BIZ kWh ENTRY'!BG110</f>
        <v>0</v>
      </c>
      <c r="L69" s="3">
        <f>'BIZ kWh ENTRY'!BH110</f>
        <v>0</v>
      </c>
      <c r="M69" s="3">
        <f>'BIZ kWh ENTRY'!BI110</f>
        <v>0</v>
      </c>
      <c r="N69" s="3">
        <f>'BIZ kWh ENTRY'!BJ110</f>
        <v>0</v>
      </c>
      <c r="O69" s="211"/>
      <c r="P69" s="211"/>
      <c r="Q69" s="211"/>
      <c r="R69" s="211"/>
      <c r="S69" s="211"/>
      <c r="T69" s="211"/>
      <c r="U69" s="211"/>
      <c r="V69" s="211"/>
      <c r="W69" s="211"/>
      <c r="X69" s="211"/>
      <c r="Y69" s="211"/>
      <c r="Z69" s="211"/>
      <c r="AA69" s="211"/>
      <c r="AB69" s="211"/>
      <c r="AC69" s="211"/>
      <c r="AD69" s="211"/>
      <c r="AE69" s="211"/>
      <c r="AF69" s="211"/>
      <c r="AG69" s="211"/>
      <c r="AH69" s="211"/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  <c r="BI69" s="211"/>
      <c r="BJ69" s="211"/>
      <c r="BK69" s="211"/>
      <c r="BL69" s="211"/>
      <c r="BM69" s="211"/>
      <c r="BN69" s="211"/>
      <c r="BO69" s="211"/>
      <c r="BP69" s="211"/>
      <c r="BQ69" s="211"/>
      <c r="BR69" s="211"/>
      <c r="BS69" s="211"/>
      <c r="BT69" s="211"/>
      <c r="BU69" s="211"/>
      <c r="BV69" s="211"/>
      <c r="BW69" s="211"/>
      <c r="BX69" s="211"/>
      <c r="BY69" s="211"/>
      <c r="BZ69" s="211"/>
      <c r="CA69" s="211"/>
      <c r="CB69" s="211"/>
      <c r="CC69" s="211"/>
      <c r="CD69" s="211"/>
      <c r="CE69" s="211"/>
      <c r="CF69" s="211"/>
      <c r="CG69" s="211"/>
      <c r="CH69" s="291"/>
    </row>
    <row r="70" spans="1:86" x14ac:dyDescent="0.3">
      <c r="A70" s="617"/>
      <c r="B70" s="11" t="str">
        <f t="shared" si="10"/>
        <v>Refrigeration</v>
      </c>
      <c r="C70" s="3">
        <f>'BIZ kWh ENTRY'!AY111</f>
        <v>0</v>
      </c>
      <c r="D70" s="3">
        <f>'BIZ kWh ENTRY'!AZ111</f>
        <v>0</v>
      </c>
      <c r="E70" s="3">
        <f>'BIZ kWh ENTRY'!BA111</f>
        <v>0</v>
      </c>
      <c r="F70" s="3">
        <f>'BIZ kWh ENTRY'!BB111</f>
        <v>0</v>
      </c>
      <c r="G70" s="3">
        <f>'BIZ kWh ENTRY'!BC111</f>
        <v>0</v>
      </c>
      <c r="H70" s="3">
        <f>'BIZ kWh ENTRY'!BD111</f>
        <v>0</v>
      </c>
      <c r="I70" s="3">
        <f>'BIZ kWh ENTRY'!BE111</f>
        <v>0</v>
      </c>
      <c r="J70" s="3">
        <f>'BIZ kWh ENTRY'!BF111</f>
        <v>0</v>
      </c>
      <c r="K70" s="3">
        <f>'BIZ kWh ENTRY'!BG111</f>
        <v>0</v>
      </c>
      <c r="L70" s="3">
        <f>'BIZ kWh ENTRY'!BH111</f>
        <v>0</v>
      </c>
      <c r="M70" s="3">
        <f>'BIZ kWh ENTRY'!BI111</f>
        <v>0</v>
      </c>
      <c r="N70" s="3">
        <f>'BIZ kWh ENTRY'!BJ111</f>
        <v>0</v>
      </c>
      <c r="O70" s="211"/>
      <c r="P70" s="211"/>
      <c r="Q70" s="211"/>
      <c r="R70" s="211"/>
      <c r="S70" s="211"/>
      <c r="T70" s="211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11"/>
      <c r="BH70" s="211"/>
      <c r="BI70" s="211"/>
      <c r="BJ70" s="211"/>
      <c r="BK70" s="211"/>
      <c r="BL70" s="211"/>
      <c r="BM70" s="211"/>
      <c r="BN70" s="211"/>
      <c r="BO70" s="211"/>
      <c r="BP70" s="211"/>
      <c r="BQ70" s="211"/>
      <c r="BR70" s="211"/>
      <c r="BS70" s="211"/>
      <c r="BT70" s="211"/>
      <c r="BU70" s="211"/>
      <c r="BV70" s="211"/>
      <c r="BW70" s="211"/>
      <c r="BX70" s="211"/>
      <c r="BY70" s="211"/>
      <c r="BZ70" s="211"/>
      <c r="CA70" s="211"/>
      <c r="CB70" s="211"/>
      <c r="CC70" s="211"/>
      <c r="CD70" s="211"/>
      <c r="CE70" s="211"/>
      <c r="CF70" s="211"/>
      <c r="CG70" s="211"/>
      <c r="CH70" s="291"/>
    </row>
    <row r="71" spans="1:86" x14ac:dyDescent="0.3">
      <c r="A71" s="617"/>
      <c r="B71" s="11" t="str">
        <f t="shared" si="10"/>
        <v>Water Heating</v>
      </c>
      <c r="C71" s="3">
        <f>'BIZ kWh ENTRY'!AY112</f>
        <v>0</v>
      </c>
      <c r="D71" s="3">
        <f>'BIZ kWh ENTRY'!AZ112</f>
        <v>0</v>
      </c>
      <c r="E71" s="3">
        <f>'BIZ kWh ENTRY'!BA112</f>
        <v>0</v>
      </c>
      <c r="F71" s="3">
        <f>'BIZ kWh ENTRY'!BB112</f>
        <v>0</v>
      </c>
      <c r="G71" s="3">
        <f>'BIZ kWh ENTRY'!BC112</f>
        <v>0</v>
      </c>
      <c r="H71" s="3">
        <f>'BIZ kWh ENTRY'!BD112</f>
        <v>0</v>
      </c>
      <c r="I71" s="3">
        <f>'BIZ kWh ENTRY'!BE112</f>
        <v>0</v>
      </c>
      <c r="J71" s="3">
        <f>'BIZ kWh ENTRY'!BF112</f>
        <v>0</v>
      </c>
      <c r="K71" s="3">
        <f>'BIZ kWh ENTRY'!BG112</f>
        <v>0</v>
      </c>
      <c r="L71" s="3">
        <f>'BIZ kWh ENTRY'!BH112</f>
        <v>0</v>
      </c>
      <c r="M71" s="3">
        <f>'BIZ kWh ENTRY'!BI112</f>
        <v>0</v>
      </c>
      <c r="N71" s="3">
        <f>'BIZ kWh ENTRY'!BJ112</f>
        <v>0</v>
      </c>
      <c r="O71" s="211"/>
      <c r="P71" s="211"/>
      <c r="Q71" s="211"/>
      <c r="R71" s="211"/>
      <c r="S71" s="211"/>
      <c r="T71" s="211"/>
      <c r="U71" s="211"/>
      <c r="V71" s="211"/>
      <c r="W71" s="211"/>
      <c r="X71" s="211"/>
      <c r="Y71" s="211"/>
      <c r="Z71" s="211"/>
      <c r="AA71" s="211"/>
      <c r="AB71" s="211"/>
      <c r="AC71" s="211"/>
      <c r="AD71" s="211"/>
      <c r="AE71" s="211"/>
      <c r="AF71" s="211"/>
      <c r="AG71" s="211"/>
      <c r="AH71" s="211"/>
      <c r="AI71" s="211"/>
      <c r="AJ71" s="211"/>
      <c r="AK71" s="211"/>
      <c r="AL71" s="211"/>
      <c r="AM71" s="21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11"/>
      <c r="BH71" s="211"/>
      <c r="BI71" s="211"/>
      <c r="BJ71" s="211"/>
      <c r="BK71" s="211"/>
      <c r="BL71" s="211"/>
      <c r="BM71" s="211"/>
      <c r="BN71" s="211"/>
      <c r="BO71" s="211"/>
      <c r="BP71" s="211"/>
      <c r="BQ71" s="211"/>
      <c r="BR71" s="211"/>
      <c r="BS71" s="211"/>
      <c r="BT71" s="211"/>
      <c r="BU71" s="211"/>
      <c r="BV71" s="211"/>
      <c r="BW71" s="211"/>
      <c r="BX71" s="211"/>
      <c r="BY71" s="211"/>
      <c r="BZ71" s="211"/>
      <c r="CA71" s="211"/>
      <c r="CB71" s="211"/>
      <c r="CC71" s="211"/>
      <c r="CD71" s="211"/>
      <c r="CE71" s="211"/>
      <c r="CF71" s="211"/>
      <c r="CG71" s="211"/>
      <c r="CH71" s="291"/>
    </row>
    <row r="72" spans="1:86" x14ac:dyDescent="0.3">
      <c r="A72" s="617"/>
      <c r="B72" s="11" t="str">
        <f t="shared" si="10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211"/>
      <c r="P72" s="211"/>
      <c r="Q72" s="211"/>
      <c r="R72" s="211"/>
      <c r="S72" s="211"/>
      <c r="T72" s="211"/>
      <c r="U72" s="211"/>
      <c r="V72" s="211"/>
      <c r="W72" s="211"/>
      <c r="X72" s="211"/>
      <c r="Y72" s="211"/>
      <c r="Z72" s="211"/>
      <c r="AA72" s="211"/>
      <c r="AB72" s="211"/>
      <c r="AC72" s="211"/>
      <c r="AD72" s="211"/>
      <c r="AE72" s="211"/>
      <c r="AF72" s="211"/>
      <c r="AG72" s="211"/>
      <c r="AH72" s="211"/>
      <c r="AI72" s="211"/>
      <c r="AJ72" s="211"/>
      <c r="AK72" s="211"/>
      <c r="AL72" s="211"/>
      <c r="AM72" s="21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11"/>
      <c r="BH72" s="211"/>
      <c r="BI72" s="211"/>
      <c r="BJ72" s="211"/>
      <c r="BK72" s="211"/>
      <c r="BL72" s="211"/>
      <c r="BM72" s="211"/>
      <c r="BN72" s="211"/>
      <c r="BO72" s="211"/>
      <c r="BP72" s="211"/>
      <c r="BQ72" s="211"/>
      <c r="BR72" s="211"/>
      <c r="BS72" s="211"/>
      <c r="BT72" s="211"/>
      <c r="BU72" s="211"/>
      <c r="BV72" s="211"/>
      <c r="BW72" s="211"/>
      <c r="BX72" s="211"/>
      <c r="BY72" s="211"/>
      <c r="BZ72" s="211"/>
      <c r="CA72" s="211"/>
      <c r="CB72" s="211"/>
      <c r="CC72" s="211"/>
      <c r="CD72" s="211"/>
      <c r="CE72" s="211"/>
      <c r="CF72" s="211"/>
      <c r="CG72" s="211"/>
      <c r="CH72" s="291"/>
    </row>
    <row r="73" spans="1:86" ht="15.75" customHeight="1" thickBot="1" x14ac:dyDescent="0.35">
      <c r="A73" s="618"/>
      <c r="B73" s="295" t="str">
        <f t="shared" si="10"/>
        <v>Monthly kWh</v>
      </c>
      <c r="C73" s="296">
        <f>SUM(C59:C72)</f>
        <v>0</v>
      </c>
      <c r="D73" s="296">
        <f t="shared" ref="D73:N73" si="11">SUM(D59:D72)</f>
        <v>0</v>
      </c>
      <c r="E73" s="296">
        <f t="shared" si="11"/>
        <v>0</v>
      </c>
      <c r="F73" s="296">
        <f t="shared" si="11"/>
        <v>0</v>
      </c>
      <c r="G73" s="296">
        <f t="shared" si="11"/>
        <v>0</v>
      </c>
      <c r="H73" s="296">
        <f t="shared" si="11"/>
        <v>0</v>
      </c>
      <c r="I73" s="296">
        <f t="shared" si="11"/>
        <v>0</v>
      </c>
      <c r="J73" s="296">
        <f t="shared" si="11"/>
        <v>11145.32000000002</v>
      </c>
      <c r="K73" s="296">
        <f t="shared" si="11"/>
        <v>33840.790000000008</v>
      </c>
      <c r="L73" s="296">
        <f t="shared" si="11"/>
        <v>0</v>
      </c>
      <c r="M73" s="296">
        <f t="shared" si="11"/>
        <v>0</v>
      </c>
      <c r="N73" s="296">
        <f t="shared" si="11"/>
        <v>0</v>
      </c>
      <c r="O73" s="352"/>
      <c r="P73" s="352"/>
      <c r="Q73" s="352"/>
      <c r="R73" s="352"/>
      <c r="S73" s="352"/>
      <c r="T73" s="352"/>
      <c r="U73" s="352"/>
      <c r="V73" s="352"/>
      <c r="W73" s="352"/>
      <c r="X73" s="352"/>
      <c r="Y73" s="352"/>
      <c r="Z73" s="352"/>
      <c r="AA73" s="352"/>
      <c r="AB73" s="352"/>
      <c r="AC73" s="352"/>
      <c r="AD73" s="352"/>
      <c r="AE73" s="352"/>
      <c r="AF73" s="352"/>
      <c r="AG73" s="352"/>
      <c r="AH73" s="352"/>
      <c r="AI73" s="352"/>
      <c r="AJ73" s="352"/>
      <c r="AK73" s="352"/>
      <c r="AL73" s="352"/>
      <c r="AM73" s="352"/>
      <c r="AN73" s="352"/>
      <c r="AO73" s="352"/>
      <c r="AP73" s="352"/>
      <c r="AQ73" s="352"/>
      <c r="AR73" s="352"/>
      <c r="AS73" s="352"/>
      <c r="AT73" s="352"/>
      <c r="AU73" s="352"/>
      <c r="AV73" s="352"/>
      <c r="AW73" s="352"/>
      <c r="AX73" s="352"/>
      <c r="AY73" s="352"/>
      <c r="AZ73" s="352"/>
      <c r="BA73" s="352"/>
      <c r="BB73" s="352"/>
      <c r="BC73" s="352"/>
      <c r="BD73" s="352"/>
      <c r="BE73" s="352"/>
      <c r="BF73" s="352"/>
      <c r="BG73" s="352"/>
      <c r="BH73" s="352"/>
      <c r="BI73" s="352"/>
      <c r="BJ73" s="352"/>
      <c r="BK73" s="352"/>
      <c r="BL73" s="352"/>
      <c r="BM73" s="352"/>
      <c r="BN73" s="352"/>
      <c r="BO73" s="352"/>
      <c r="BP73" s="352"/>
      <c r="BQ73" s="352"/>
      <c r="BR73" s="352"/>
      <c r="BS73" s="352"/>
      <c r="BT73" s="352"/>
      <c r="BU73" s="352"/>
      <c r="BV73" s="352"/>
      <c r="BW73" s="352"/>
      <c r="BX73" s="352"/>
      <c r="BY73" s="352"/>
      <c r="BZ73" s="352"/>
      <c r="CA73" s="352"/>
      <c r="CB73" s="352"/>
      <c r="CC73" s="352"/>
      <c r="CD73" s="352"/>
      <c r="CE73" s="352"/>
      <c r="CF73" s="352"/>
      <c r="CG73" s="352"/>
      <c r="CH73" s="353"/>
    </row>
    <row r="74" spans="1:86" s="49" customFormat="1" ht="15.75" customHeight="1" x14ac:dyDescent="0.3">
      <c r="A74" s="8"/>
      <c r="B74" s="330"/>
      <c r="C74" s="9"/>
      <c r="D74" s="330"/>
      <c r="E74" s="9"/>
      <c r="F74" s="97"/>
      <c r="G74" s="330"/>
      <c r="H74" s="330"/>
      <c r="I74" s="9"/>
      <c r="J74" s="330"/>
      <c r="K74" s="330"/>
      <c r="L74" s="9"/>
      <c r="M74" s="418" t="s">
        <v>180</v>
      </c>
      <c r="N74" s="419">
        <f>SUM(C73:N73)</f>
        <v>44986.11000000003</v>
      </c>
      <c r="O74" s="418" t="s">
        <v>181</v>
      </c>
      <c r="P74" s="420">
        <f>'BIZ kWh ENTRY'!BK113</f>
        <v>44986.11000000003</v>
      </c>
      <c r="Q74" s="330"/>
      <c r="R74" s="9"/>
      <c r="S74" s="330"/>
      <c r="T74" s="330"/>
      <c r="U74" s="9"/>
      <c r="V74" s="330"/>
      <c r="W74" s="330"/>
      <c r="X74" s="9"/>
      <c r="Y74" s="330"/>
      <c r="Z74" s="330"/>
      <c r="AA74" s="9"/>
      <c r="AB74" s="330"/>
      <c r="AC74" s="330"/>
      <c r="AD74" s="9"/>
      <c r="AE74" s="330"/>
      <c r="AF74" s="330"/>
      <c r="AG74" s="9"/>
      <c r="AH74" s="330"/>
      <c r="AI74" s="330"/>
      <c r="AJ74" s="9"/>
      <c r="AK74" s="330"/>
      <c r="AL74" s="330"/>
      <c r="AM74" s="9"/>
      <c r="AN74" s="330"/>
      <c r="AO74" s="330"/>
      <c r="AP74" s="9"/>
      <c r="AQ74" s="330"/>
      <c r="AR74" s="330"/>
      <c r="AS74" s="9"/>
      <c r="AT74" s="330"/>
      <c r="AU74" s="330"/>
      <c r="AV74" s="9"/>
      <c r="AW74" s="330"/>
      <c r="AX74" s="330"/>
      <c r="AY74" s="9"/>
      <c r="AZ74" s="330"/>
      <c r="BA74" s="330"/>
      <c r="BB74" s="9"/>
      <c r="BC74" s="330"/>
      <c r="BD74" s="330"/>
      <c r="BE74" s="9"/>
      <c r="BF74" s="330"/>
      <c r="BG74" s="330"/>
      <c r="BH74" s="9"/>
      <c r="BI74" s="330"/>
      <c r="BJ74" s="330"/>
      <c r="BK74" s="9"/>
      <c r="BL74" s="330"/>
      <c r="BM74" s="330"/>
      <c r="BN74" s="9"/>
      <c r="BO74" s="330"/>
      <c r="BP74" s="330"/>
      <c r="BQ74" s="9"/>
      <c r="BR74" s="330"/>
      <c r="BS74" s="330"/>
      <c r="BT74" s="9"/>
      <c r="BU74" s="330"/>
      <c r="BV74" s="330"/>
      <c r="BW74" s="9"/>
      <c r="BX74" s="330"/>
      <c r="BY74" s="330"/>
      <c r="BZ74" s="9"/>
      <c r="CA74" s="330"/>
      <c r="CB74" s="330"/>
      <c r="CC74" s="9"/>
      <c r="CD74" s="330"/>
      <c r="CE74" s="330"/>
      <c r="CF74" s="9"/>
      <c r="CG74" s="330"/>
      <c r="CH74" s="330"/>
    </row>
    <row r="75" spans="1:86" s="49" customFormat="1" ht="15.75" customHeight="1" thickBot="1" x14ac:dyDescent="0.35">
      <c r="O75" s="461" t="s">
        <v>3</v>
      </c>
      <c r="P75" s="410">
        <f>P20+P38+P56+P74</f>
        <v>400675.51932683837</v>
      </c>
    </row>
    <row r="76" spans="1:86" ht="16.5" customHeight="1" x14ac:dyDescent="0.3">
      <c r="A76" s="533" t="s">
        <v>30</v>
      </c>
      <c r="B76" s="18" t="s">
        <v>182</v>
      </c>
      <c r="C76" s="292">
        <v>43831</v>
      </c>
      <c r="D76" s="292">
        <v>43862</v>
      </c>
      <c r="E76" s="292">
        <v>43891</v>
      </c>
      <c r="F76" s="292">
        <v>43922</v>
      </c>
      <c r="G76" s="292">
        <v>43952</v>
      </c>
      <c r="H76" s="292">
        <v>43983</v>
      </c>
      <c r="I76" s="292">
        <v>44013</v>
      </c>
      <c r="J76" s="292">
        <v>44044</v>
      </c>
      <c r="K76" s="292">
        <v>44075</v>
      </c>
      <c r="L76" s="292">
        <v>44105</v>
      </c>
      <c r="M76" s="292">
        <v>44136</v>
      </c>
      <c r="N76" s="292">
        <v>44166</v>
      </c>
      <c r="O76" s="292">
        <v>44197</v>
      </c>
      <c r="P76" s="292">
        <v>44228</v>
      </c>
      <c r="Q76" s="292">
        <v>44256</v>
      </c>
      <c r="R76" s="292">
        <v>44287</v>
      </c>
      <c r="S76" s="292">
        <v>44317</v>
      </c>
      <c r="T76" s="292">
        <v>44348</v>
      </c>
      <c r="U76" s="292">
        <v>44378</v>
      </c>
      <c r="V76" s="292">
        <v>44409</v>
      </c>
      <c r="W76" s="292">
        <v>44440</v>
      </c>
      <c r="X76" s="292">
        <v>44470</v>
      </c>
      <c r="Y76" s="292">
        <v>44501</v>
      </c>
      <c r="Z76" s="292">
        <v>44531</v>
      </c>
      <c r="AA76" s="292">
        <v>44562</v>
      </c>
      <c r="AB76" s="292">
        <v>44593</v>
      </c>
      <c r="AC76" s="292">
        <v>44621</v>
      </c>
      <c r="AD76" s="292">
        <v>44652</v>
      </c>
      <c r="AE76" s="292">
        <v>44682</v>
      </c>
      <c r="AF76" s="292">
        <v>44713</v>
      </c>
      <c r="AG76" s="292">
        <v>44743</v>
      </c>
      <c r="AH76" s="292">
        <v>44774</v>
      </c>
      <c r="AI76" s="292">
        <v>44805</v>
      </c>
      <c r="AJ76" s="292">
        <v>44835</v>
      </c>
      <c r="AK76" s="292">
        <v>44866</v>
      </c>
      <c r="AL76" s="292">
        <v>44896</v>
      </c>
      <c r="AM76" s="292">
        <v>44927</v>
      </c>
      <c r="AN76" s="292">
        <v>44958</v>
      </c>
      <c r="AO76" s="292">
        <v>44986</v>
      </c>
      <c r="AP76" s="292">
        <v>45017</v>
      </c>
      <c r="AQ76" s="292">
        <v>45047</v>
      </c>
      <c r="AR76" s="292">
        <v>45078</v>
      </c>
      <c r="AS76" s="292">
        <v>45108</v>
      </c>
      <c r="AT76" s="292">
        <v>45139</v>
      </c>
      <c r="AU76" s="292">
        <v>45170</v>
      </c>
      <c r="AV76" s="292">
        <v>45200</v>
      </c>
      <c r="AW76" s="292">
        <v>45231</v>
      </c>
      <c r="AX76" s="292">
        <v>45261</v>
      </c>
      <c r="AY76" s="292">
        <v>45292</v>
      </c>
      <c r="AZ76" s="292">
        <v>45323</v>
      </c>
      <c r="BA76" s="292">
        <v>45352</v>
      </c>
      <c r="BB76" s="292">
        <v>45383</v>
      </c>
      <c r="BC76" s="292">
        <v>45413</v>
      </c>
      <c r="BD76" s="292">
        <v>45444</v>
      </c>
      <c r="BE76" s="292">
        <v>45474</v>
      </c>
      <c r="BF76" s="292">
        <v>45505</v>
      </c>
      <c r="BG76" s="292">
        <v>45536</v>
      </c>
      <c r="BH76" s="292">
        <v>45566</v>
      </c>
      <c r="BI76" s="292">
        <v>45597</v>
      </c>
      <c r="BJ76" s="292">
        <v>45627</v>
      </c>
      <c r="BK76" s="292">
        <v>45658</v>
      </c>
      <c r="BL76" s="292">
        <v>45689</v>
      </c>
      <c r="BM76" s="292">
        <v>45717</v>
      </c>
      <c r="BN76" s="292">
        <v>45748</v>
      </c>
      <c r="BO76" s="292">
        <v>45778</v>
      </c>
      <c r="BP76" s="292">
        <v>45809</v>
      </c>
      <c r="BQ76" s="292">
        <v>45839</v>
      </c>
      <c r="BR76" s="292">
        <v>45870</v>
      </c>
      <c r="BS76" s="292">
        <v>45901</v>
      </c>
      <c r="BT76" s="292">
        <v>45931</v>
      </c>
      <c r="BU76" s="292">
        <v>45962</v>
      </c>
      <c r="BV76" s="292">
        <v>45992</v>
      </c>
      <c r="BW76" s="292">
        <v>46023</v>
      </c>
      <c r="BX76" s="292">
        <v>46054</v>
      </c>
      <c r="BY76" s="292">
        <v>46082</v>
      </c>
      <c r="BZ76" s="292">
        <v>46113</v>
      </c>
      <c r="CA76" s="292">
        <v>46143</v>
      </c>
      <c r="CB76" s="292">
        <v>46174</v>
      </c>
      <c r="CC76" s="292">
        <v>46204</v>
      </c>
      <c r="CD76" s="292">
        <v>46235</v>
      </c>
      <c r="CE76" s="292">
        <v>46266</v>
      </c>
      <c r="CF76" s="292">
        <v>46296</v>
      </c>
      <c r="CG76" s="292">
        <v>46327</v>
      </c>
      <c r="CH76" s="293">
        <v>46357</v>
      </c>
    </row>
    <row r="77" spans="1:86" ht="15.6" x14ac:dyDescent="0.3">
      <c r="A77" s="534"/>
      <c r="B77" s="14" t="s">
        <v>12</v>
      </c>
      <c r="C77" s="30">
        <f>((C19*C$90))*C$2</f>
        <v>0</v>
      </c>
      <c r="D77" s="30">
        <f t="shared" ref="D77:BO77" si="12">((D19*D$90))*D$2</f>
        <v>0</v>
      </c>
      <c r="E77" s="30">
        <f t="shared" si="12"/>
        <v>0</v>
      </c>
      <c r="F77" s="30">
        <f t="shared" si="12"/>
        <v>0</v>
      </c>
      <c r="G77" s="30">
        <f t="shared" si="12"/>
        <v>0</v>
      </c>
      <c r="H77" s="30">
        <f t="shared" si="12"/>
        <v>0</v>
      </c>
      <c r="I77" s="30">
        <f t="shared" si="12"/>
        <v>0</v>
      </c>
      <c r="J77" s="30">
        <f t="shared" si="12"/>
        <v>60.235940934390193</v>
      </c>
      <c r="K77" s="30">
        <f t="shared" si="12"/>
        <v>39.929462568009079</v>
      </c>
      <c r="L77" s="30">
        <f t="shared" si="12"/>
        <v>0</v>
      </c>
      <c r="M77" s="30">
        <f t="shared" si="12"/>
        <v>0</v>
      </c>
      <c r="N77" s="30">
        <f t="shared" si="12"/>
        <v>0</v>
      </c>
      <c r="O77" s="30">
        <f t="shared" si="12"/>
        <v>0</v>
      </c>
      <c r="P77" s="30">
        <f t="shared" si="12"/>
        <v>0</v>
      </c>
      <c r="Q77" s="30">
        <f t="shared" si="12"/>
        <v>0</v>
      </c>
      <c r="R77" s="30">
        <f t="shared" si="12"/>
        <v>0</v>
      </c>
      <c r="S77" s="30">
        <f t="shared" si="12"/>
        <v>0</v>
      </c>
      <c r="T77" s="30">
        <f t="shared" si="12"/>
        <v>0</v>
      </c>
      <c r="U77" s="30">
        <f t="shared" si="12"/>
        <v>0</v>
      </c>
      <c r="V77" s="30">
        <f t="shared" si="12"/>
        <v>0</v>
      </c>
      <c r="W77" s="30">
        <f t="shared" si="12"/>
        <v>0</v>
      </c>
      <c r="X77" s="30">
        <f t="shared" si="12"/>
        <v>0</v>
      </c>
      <c r="Y77" s="30">
        <f t="shared" si="12"/>
        <v>0</v>
      </c>
      <c r="Z77" s="30">
        <f t="shared" si="12"/>
        <v>0</v>
      </c>
      <c r="AA77" s="30">
        <f t="shared" si="12"/>
        <v>0</v>
      </c>
      <c r="AB77" s="30">
        <f t="shared" si="12"/>
        <v>0</v>
      </c>
      <c r="AC77" s="30">
        <f t="shared" si="12"/>
        <v>0</v>
      </c>
      <c r="AD77" s="30">
        <f t="shared" si="12"/>
        <v>0</v>
      </c>
      <c r="AE77" s="30">
        <f t="shared" si="12"/>
        <v>0</v>
      </c>
      <c r="AF77" s="30">
        <f t="shared" si="12"/>
        <v>0</v>
      </c>
      <c r="AG77" s="30">
        <f t="shared" si="12"/>
        <v>0</v>
      </c>
      <c r="AH77" s="30">
        <f t="shared" si="12"/>
        <v>0</v>
      </c>
      <c r="AI77" s="30">
        <f t="shared" si="12"/>
        <v>0</v>
      </c>
      <c r="AJ77" s="30">
        <f t="shared" si="12"/>
        <v>0</v>
      </c>
      <c r="AK77" s="30">
        <f t="shared" si="12"/>
        <v>0</v>
      </c>
      <c r="AL77" s="30">
        <f t="shared" si="12"/>
        <v>0</v>
      </c>
      <c r="AM77" s="30">
        <f t="shared" si="12"/>
        <v>0</v>
      </c>
      <c r="AN77" s="30">
        <f t="shared" si="12"/>
        <v>0</v>
      </c>
      <c r="AO77" s="30">
        <f t="shared" si="12"/>
        <v>0</v>
      </c>
      <c r="AP77" s="30">
        <f t="shared" si="12"/>
        <v>0</v>
      </c>
      <c r="AQ77" s="30">
        <f t="shared" si="12"/>
        <v>0</v>
      </c>
      <c r="AR77" s="30">
        <f t="shared" si="12"/>
        <v>0</v>
      </c>
      <c r="AS77" s="30">
        <f t="shared" si="12"/>
        <v>0</v>
      </c>
      <c r="AT77" s="30">
        <f t="shared" si="12"/>
        <v>0</v>
      </c>
      <c r="AU77" s="30">
        <f t="shared" si="12"/>
        <v>0</v>
      </c>
      <c r="AV77" s="30">
        <f t="shared" si="12"/>
        <v>0</v>
      </c>
      <c r="AW77" s="30">
        <f t="shared" si="12"/>
        <v>0</v>
      </c>
      <c r="AX77" s="30">
        <f t="shared" si="12"/>
        <v>0</v>
      </c>
      <c r="AY77" s="30">
        <f t="shared" si="12"/>
        <v>0</v>
      </c>
      <c r="AZ77" s="30">
        <f t="shared" si="12"/>
        <v>0</v>
      </c>
      <c r="BA77" s="30">
        <f t="shared" si="12"/>
        <v>0</v>
      </c>
      <c r="BB77" s="30">
        <f t="shared" si="12"/>
        <v>0</v>
      </c>
      <c r="BC77" s="30">
        <f t="shared" si="12"/>
        <v>0</v>
      </c>
      <c r="BD77" s="30">
        <f t="shared" si="12"/>
        <v>0</v>
      </c>
      <c r="BE77" s="30">
        <f t="shared" si="12"/>
        <v>0</v>
      </c>
      <c r="BF77" s="30">
        <f t="shared" si="12"/>
        <v>0</v>
      </c>
      <c r="BG77" s="30">
        <f t="shared" si="12"/>
        <v>0</v>
      </c>
      <c r="BH77" s="30">
        <f t="shared" si="12"/>
        <v>0</v>
      </c>
      <c r="BI77" s="30">
        <f t="shared" si="12"/>
        <v>0</v>
      </c>
      <c r="BJ77" s="30">
        <f t="shared" si="12"/>
        <v>0</v>
      </c>
      <c r="BK77" s="30">
        <f t="shared" si="12"/>
        <v>0</v>
      </c>
      <c r="BL77" s="30">
        <f t="shared" si="12"/>
        <v>0</v>
      </c>
      <c r="BM77" s="30">
        <f t="shared" si="12"/>
        <v>0</v>
      </c>
      <c r="BN77" s="30">
        <f t="shared" si="12"/>
        <v>0</v>
      </c>
      <c r="BO77" s="30">
        <f t="shared" si="12"/>
        <v>0</v>
      </c>
      <c r="BP77" s="30">
        <f t="shared" ref="BP77:CH77" si="13">((BP19*BP$90))*BP$2</f>
        <v>0</v>
      </c>
      <c r="BQ77" s="30">
        <f t="shared" si="13"/>
        <v>0</v>
      </c>
      <c r="BR77" s="30">
        <f t="shared" si="13"/>
        <v>0</v>
      </c>
      <c r="BS77" s="30">
        <f t="shared" si="13"/>
        <v>0</v>
      </c>
      <c r="BT77" s="30">
        <f t="shared" si="13"/>
        <v>0</v>
      </c>
      <c r="BU77" s="30">
        <f t="shared" si="13"/>
        <v>0</v>
      </c>
      <c r="BV77" s="30">
        <f t="shared" si="13"/>
        <v>0</v>
      </c>
      <c r="BW77" s="30">
        <f t="shared" si="13"/>
        <v>0</v>
      </c>
      <c r="BX77" s="30">
        <f t="shared" si="13"/>
        <v>0</v>
      </c>
      <c r="BY77" s="30">
        <f t="shared" si="13"/>
        <v>0</v>
      </c>
      <c r="BZ77" s="30">
        <f t="shared" si="13"/>
        <v>0</v>
      </c>
      <c r="CA77" s="30">
        <f t="shared" si="13"/>
        <v>0</v>
      </c>
      <c r="CB77" s="30">
        <f t="shared" si="13"/>
        <v>0</v>
      </c>
      <c r="CC77" s="30">
        <f t="shared" si="13"/>
        <v>0</v>
      </c>
      <c r="CD77" s="30">
        <f t="shared" si="13"/>
        <v>0</v>
      </c>
      <c r="CE77" s="30">
        <f t="shared" si="13"/>
        <v>0</v>
      </c>
      <c r="CF77" s="30">
        <f t="shared" si="13"/>
        <v>0</v>
      </c>
      <c r="CG77" s="30">
        <f t="shared" si="13"/>
        <v>0</v>
      </c>
      <c r="CH77" s="34">
        <f t="shared" si="13"/>
        <v>0</v>
      </c>
    </row>
    <row r="78" spans="1:86" ht="15.6" x14ac:dyDescent="0.3">
      <c r="A78" s="534"/>
      <c r="B78" s="14" t="s">
        <v>14</v>
      </c>
      <c r="C78" s="30">
        <f>((C37*C$91))*C$2</f>
        <v>0</v>
      </c>
      <c r="D78" s="30">
        <f t="shared" ref="D78:BO78" si="14">((D37*D$91))*D$2</f>
        <v>0</v>
      </c>
      <c r="E78" s="30">
        <f t="shared" si="14"/>
        <v>0</v>
      </c>
      <c r="F78" s="30">
        <f t="shared" si="14"/>
        <v>0</v>
      </c>
      <c r="G78" s="30">
        <f t="shared" si="14"/>
        <v>0</v>
      </c>
      <c r="H78" s="30">
        <f t="shared" si="14"/>
        <v>0</v>
      </c>
      <c r="I78" s="30">
        <f t="shared" si="14"/>
        <v>0</v>
      </c>
      <c r="J78" s="30">
        <f t="shared" si="14"/>
        <v>5655.7141030690536</v>
      </c>
      <c r="K78" s="30">
        <f t="shared" si="14"/>
        <v>4637.6875710959212</v>
      </c>
      <c r="L78" s="30">
        <f t="shared" si="14"/>
        <v>0</v>
      </c>
      <c r="M78" s="30">
        <f t="shared" si="14"/>
        <v>0</v>
      </c>
      <c r="N78" s="30">
        <f t="shared" si="14"/>
        <v>-30.016376309877785</v>
      </c>
      <c r="O78" s="30">
        <f t="shared" si="14"/>
        <v>0</v>
      </c>
      <c r="P78" s="30">
        <f t="shared" si="14"/>
        <v>0</v>
      </c>
      <c r="Q78" s="30">
        <f t="shared" si="14"/>
        <v>0</v>
      </c>
      <c r="R78" s="30">
        <f t="shared" si="14"/>
        <v>0</v>
      </c>
      <c r="S78" s="30">
        <f t="shared" si="14"/>
        <v>0</v>
      </c>
      <c r="T78" s="30">
        <f t="shared" si="14"/>
        <v>0</v>
      </c>
      <c r="U78" s="30">
        <f t="shared" si="14"/>
        <v>0</v>
      </c>
      <c r="V78" s="30">
        <f t="shared" si="14"/>
        <v>0</v>
      </c>
      <c r="W78" s="30">
        <f t="shared" si="14"/>
        <v>0</v>
      </c>
      <c r="X78" s="30">
        <f t="shared" si="14"/>
        <v>0</v>
      </c>
      <c r="Y78" s="30">
        <f t="shared" si="14"/>
        <v>0</v>
      </c>
      <c r="Z78" s="30">
        <f t="shared" si="14"/>
        <v>0</v>
      </c>
      <c r="AA78" s="30">
        <f t="shared" si="14"/>
        <v>0</v>
      </c>
      <c r="AB78" s="30">
        <f t="shared" si="14"/>
        <v>0</v>
      </c>
      <c r="AC78" s="30">
        <f t="shared" si="14"/>
        <v>0</v>
      </c>
      <c r="AD78" s="30">
        <f t="shared" si="14"/>
        <v>0</v>
      </c>
      <c r="AE78" s="30">
        <f t="shared" si="14"/>
        <v>0</v>
      </c>
      <c r="AF78" s="30">
        <f t="shared" si="14"/>
        <v>0</v>
      </c>
      <c r="AG78" s="30">
        <f t="shared" si="14"/>
        <v>0</v>
      </c>
      <c r="AH78" s="30">
        <f t="shared" si="14"/>
        <v>0</v>
      </c>
      <c r="AI78" s="30">
        <f t="shared" si="14"/>
        <v>0</v>
      </c>
      <c r="AJ78" s="30">
        <f t="shared" si="14"/>
        <v>0</v>
      </c>
      <c r="AK78" s="30">
        <f t="shared" si="14"/>
        <v>0</v>
      </c>
      <c r="AL78" s="30">
        <f t="shared" si="14"/>
        <v>0</v>
      </c>
      <c r="AM78" s="30">
        <f t="shared" si="14"/>
        <v>0</v>
      </c>
      <c r="AN78" s="30">
        <f t="shared" si="14"/>
        <v>0</v>
      </c>
      <c r="AO78" s="30">
        <f t="shared" si="14"/>
        <v>0</v>
      </c>
      <c r="AP78" s="30">
        <f t="shared" si="14"/>
        <v>0</v>
      </c>
      <c r="AQ78" s="30">
        <f t="shared" si="14"/>
        <v>0</v>
      </c>
      <c r="AR78" s="30">
        <f t="shared" si="14"/>
        <v>0</v>
      </c>
      <c r="AS78" s="30">
        <f t="shared" si="14"/>
        <v>0</v>
      </c>
      <c r="AT78" s="30">
        <f t="shared" si="14"/>
        <v>0</v>
      </c>
      <c r="AU78" s="30">
        <f t="shared" si="14"/>
        <v>0</v>
      </c>
      <c r="AV78" s="30">
        <f t="shared" si="14"/>
        <v>0</v>
      </c>
      <c r="AW78" s="30">
        <f t="shared" si="14"/>
        <v>0</v>
      </c>
      <c r="AX78" s="30">
        <f t="shared" si="14"/>
        <v>0</v>
      </c>
      <c r="AY78" s="30">
        <f t="shared" si="14"/>
        <v>0</v>
      </c>
      <c r="AZ78" s="30">
        <f t="shared" si="14"/>
        <v>0</v>
      </c>
      <c r="BA78" s="30">
        <f t="shared" si="14"/>
        <v>0</v>
      </c>
      <c r="BB78" s="30">
        <f t="shared" si="14"/>
        <v>0</v>
      </c>
      <c r="BC78" s="30">
        <f t="shared" si="14"/>
        <v>0</v>
      </c>
      <c r="BD78" s="30">
        <f t="shared" si="14"/>
        <v>0</v>
      </c>
      <c r="BE78" s="30">
        <f t="shared" si="14"/>
        <v>0</v>
      </c>
      <c r="BF78" s="30">
        <f t="shared" si="14"/>
        <v>0</v>
      </c>
      <c r="BG78" s="30">
        <f t="shared" si="14"/>
        <v>0</v>
      </c>
      <c r="BH78" s="30">
        <f t="shared" si="14"/>
        <v>0</v>
      </c>
      <c r="BI78" s="30">
        <f t="shared" si="14"/>
        <v>0</v>
      </c>
      <c r="BJ78" s="30">
        <f t="shared" si="14"/>
        <v>0</v>
      </c>
      <c r="BK78" s="30">
        <f t="shared" si="14"/>
        <v>0</v>
      </c>
      <c r="BL78" s="30">
        <f t="shared" si="14"/>
        <v>0</v>
      </c>
      <c r="BM78" s="30">
        <f t="shared" si="14"/>
        <v>0</v>
      </c>
      <c r="BN78" s="30">
        <f t="shared" si="14"/>
        <v>0</v>
      </c>
      <c r="BO78" s="30">
        <f t="shared" si="14"/>
        <v>0</v>
      </c>
      <c r="BP78" s="30">
        <f t="shared" ref="BP78:CH78" si="15">((BP37*BP$91))*BP$2</f>
        <v>0</v>
      </c>
      <c r="BQ78" s="30">
        <f t="shared" si="15"/>
        <v>0</v>
      </c>
      <c r="BR78" s="30">
        <f t="shared" si="15"/>
        <v>0</v>
      </c>
      <c r="BS78" s="30">
        <f t="shared" si="15"/>
        <v>0</v>
      </c>
      <c r="BT78" s="30">
        <f t="shared" si="15"/>
        <v>0</v>
      </c>
      <c r="BU78" s="30">
        <f t="shared" si="15"/>
        <v>0</v>
      </c>
      <c r="BV78" s="30">
        <f t="shared" si="15"/>
        <v>0</v>
      </c>
      <c r="BW78" s="30">
        <f t="shared" si="15"/>
        <v>0</v>
      </c>
      <c r="BX78" s="30">
        <f t="shared" si="15"/>
        <v>0</v>
      </c>
      <c r="BY78" s="30">
        <f t="shared" si="15"/>
        <v>0</v>
      </c>
      <c r="BZ78" s="30">
        <f t="shared" si="15"/>
        <v>0</v>
      </c>
      <c r="CA78" s="30">
        <f t="shared" si="15"/>
        <v>0</v>
      </c>
      <c r="CB78" s="30">
        <f t="shared" si="15"/>
        <v>0</v>
      </c>
      <c r="CC78" s="30">
        <f t="shared" si="15"/>
        <v>0</v>
      </c>
      <c r="CD78" s="30">
        <f t="shared" si="15"/>
        <v>0</v>
      </c>
      <c r="CE78" s="30">
        <f t="shared" si="15"/>
        <v>0</v>
      </c>
      <c r="CF78" s="30">
        <f t="shared" si="15"/>
        <v>0</v>
      </c>
      <c r="CG78" s="30">
        <f t="shared" si="15"/>
        <v>0</v>
      </c>
      <c r="CH78" s="34">
        <f t="shared" si="15"/>
        <v>0</v>
      </c>
    </row>
    <row r="79" spans="1:86" ht="15.6" x14ac:dyDescent="0.3">
      <c r="A79" s="534"/>
      <c r="B79" s="14" t="s">
        <v>15</v>
      </c>
      <c r="C79" s="30">
        <f>((C55*C$92))*C$2</f>
        <v>0</v>
      </c>
      <c r="D79" s="30">
        <f t="shared" ref="D79:BO79" si="16">((D55*D$92))*D$2</f>
        <v>0</v>
      </c>
      <c r="E79" s="30">
        <f t="shared" si="16"/>
        <v>0</v>
      </c>
      <c r="F79" s="30">
        <f t="shared" si="16"/>
        <v>0</v>
      </c>
      <c r="G79" s="30">
        <f t="shared" si="16"/>
        <v>0</v>
      </c>
      <c r="H79" s="30">
        <f t="shared" si="16"/>
        <v>0</v>
      </c>
      <c r="I79" s="30">
        <f t="shared" si="16"/>
        <v>0</v>
      </c>
      <c r="J79" s="30">
        <f t="shared" si="16"/>
        <v>5672.915987796976</v>
      </c>
      <c r="K79" s="30">
        <f t="shared" si="16"/>
        <v>1605.9756205192277</v>
      </c>
      <c r="L79" s="30">
        <f t="shared" si="16"/>
        <v>0</v>
      </c>
      <c r="M79" s="30">
        <f t="shared" si="16"/>
        <v>0</v>
      </c>
      <c r="N79" s="30">
        <f t="shared" si="16"/>
        <v>539.90524181425383</v>
      </c>
      <c r="O79" s="30">
        <f t="shared" si="16"/>
        <v>0</v>
      </c>
      <c r="P79" s="30">
        <f t="shared" si="16"/>
        <v>0</v>
      </c>
      <c r="Q79" s="30">
        <f t="shared" si="16"/>
        <v>0</v>
      </c>
      <c r="R79" s="30">
        <f t="shared" si="16"/>
        <v>0</v>
      </c>
      <c r="S79" s="30">
        <f t="shared" si="16"/>
        <v>0</v>
      </c>
      <c r="T79" s="30">
        <f t="shared" si="16"/>
        <v>0</v>
      </c>
      <c r="U79" s="30">
        <f t="shared" si="16"/>
        <v>0</v>
      </c>
      <c r="V79" s="30">
        <f t="shared" si="16"/>
        <v>0</v>
      </c>
      <c r="W79" s="30">
        <f t="shared" si="16"/>
        <v>0</v>
      </c>
      <c r="X79" s="30">
        <f t="shared" si="16"/>
        <v>0</v>
      </c>
      <c r="Y79" s="30">
        <f t="shared" si="16"/>
        <v>0</v>
      </c>
      <c r="Z79" s="30">
        <f t="shared" si="16"/>
        <v>0</v>
      </c>
      <c r="AA79" s="30">
        <f t="shared" si="16"/>
        <v>0</v>
      </c>
      <c r="AB79" s="30">
        <f t="shared" si="16"/>
        <v>0</v>
      </c>
      <c r="AC79" s="30">
        <f t="shared" si="16"/>
        <v>0</v>
      </c>
      <c r="AD79" s="30">
        <f t="shared" si="16"/>
        <v>0</v>
      </c>
      <c r="AE79" s="30">
        <f t="shared" si="16"/>
        <v>0</v>
      </c>
      <c r="AF79" s="30">
        <f t="shared" si="16"/>
        <v>0</v>
      </c>
      <c r="AG79" s="30">
        <f t="shared" si="16"/>
        <v>0</v>
      </c>
      <c r="AH79" s="30">
        <f t="shared" si="16"/>
        <v>0</v>
      </c>
      <c r="AI79" s="30">
        <f t="shared" si="16"/>
        <v>0</v>
      </c>
      <c r="AJ79" s="30">
        <f t="shared" si="16"/>
        <v>0</v>
      </c>
      <c r="AK79" s="30">
        <f t="shared" si="16"/>
        <v>0</v>
      </c>
      <c r="AL79" s="30">
        <f t="shared" si="16"/>
        <v>0</v>
      </c>
      <c r="AM79" s="30">
        <f t="shared" si="16"/>
        <v>0</v>
      </c>
      <c r="AN79" s="30">
        <f t="shared" si="16"/>
        <v>0</v>
      </c>
      <c r="AO79" s="30">
        <f t="shared" si="16"/>
        <v>0</v>
      </c>
      <c r="AP79" s="30">
        <f t="shared" si="16"/>
        <v>0</v>
      </c>
      <c r="AQ79" s="30">
        <f t="shared" si="16"/>
        <v>0</v>
      </c>
      <c r="AR79" s="30">
        <f t="shared" si="16"/>
        <v>0</v>
      </c>
      <c r="AS79" s="30">
        <f t="shared" si="16"/>
        <v>0</v>
      </c>
      <c r="AT79" s="30">
        <f t="shared" si="16"/>
        <v>0</v>
      </c>
      <c r="AU79" s="30">
        <f t="shared" si="16"/>
        <v>0</v>
      </c>
      <c r="AV79" s="30">
        <f t="shared" si="16"/>
        <v>0</v>
      </c>
      <c r="AW79" s="30">
        <f t="shared" si="16"/>
        <v>0</v>
      </c>
      <c r="AX79" s="30">
        <f t="shared" si="16"/>
        <v>0</v>
      </c>
      <c r="AY79" s="30">
        <f t="shared" si="16"/>
        <v>0</v>
      </c>
      <c r="AZ79" s="30">
        <f t="shared" si="16"/>
        <v>0</v>
      </c>
      <c r="BA79" s="30">
        <f t="shared" si="16"/>
        <v>0</v>
      </c>
      <c r="BB79" s="30">
        <f t="shared" si="16"/>
        <v>0</v>
      </c>
      <c r="BC79" s="30">
        <f t="shared" si="16"/>
        <v>0</v>
      </c>
      <c r="BD79" s="30">
        <f t="shared" si="16"/>
        <v>0</v>
      </c>
      <c r="BE79" s="30">
        <f t="shared" si="16"/>
        <v>0</v>
      </c>
      <c r="BF79" s="30">
        <f t="shared" si="16"/>
        <v>0</v>
      </c>
      <c r="BG79" s="30">
        <f t="shared" si="16"/>
        <v>0</v>
      </c>
      <c r="BH79" s="30">
        <f t="shared" si="16"/>
        <v>0</v>
      </c>
      <c r="BI79" s="30">
        <f t="shared" si="16"/>
        <v>0</v>
      </c>
      <c r="BJ79" s="30">
        <f t="shared" si="16"/>
        <v>0</v>
      </c>
      <c r="BK79" s="30">
        <f t="shared" si="16"/>
        <v>0</v>
      </c>
      <c r="BL79" s="30">
        <f t="shared" si="16"/>
        <v>0</v>
      </c>
      <c r="BM79" s="30">
        <f t="shared" si="16"/>
        <v>0</v>
      </c>
      <c r="BN79" s="30">
        <f t="shared" si="16"/>
        <v>0</v>
      </c>
      <c r="BO79" s="30">
        <f t="shared" si="16"/>
        <v>0</v>
      </c>
      <c r="BP79" s="30">
        <f t="shared" ref="BP79:CH79" si="17">((BP55*BP$92))*BP$2</f>
        <v>0</v>
      </c>
      <c r="BQ79" s="30">
        <f t="shared" si="17"/>
        <v>0</v>
      </c>
      <c r="BR79" s="30">
        <f t="shared" si="17"/>
        <v>0</v>
      </c>
      <c r="BS79" s="30">
        <f t="shared" si="17"/>
        <v>0</v>
      </c>
      <c r="BT79" s="30">
        <f t="shared" si="17"/>
        <v>0</v>
      </c>
      <c r="BU79" s="30">
        <f t="shared" si="17"/>
        <v>0</v>
      </c>
      <c r="BV79" s="30">
        <f t="shared" si="17"/>
        <v>0</v>
      </c>
      <c r="BW79" s="30">
        <f t="shared" si="17"/>
        <v>0</v>
      </c>
      <c r="BX79" s="30">
        <f t="shared" si="17"/>
        <v>0</v>
      </c>
      <c r="BY79" s="30">
        <f t="shared" si="17"/>
        <v>0</v>
      </c>
      <c r="BZ79" s="30">
        <f t="shared" si="17"/>
        <v>0</v>
      </c>
      <c r="CA79" s="30">
        <f t="shared" si="17"/>
        <v>0</v>
      </c>
      <c r="CB79" s="30">
        <f t="shared" si="17"/>
        <v>0</v>
      </c>
      <c r="CC79" s="30">
        <f t="shared" si="17"/>
        <v>0</v>
      </c>
      <c r="CD79" s="30">
        <f t="shared" si="17"/>
        <v>0</v>
      </c>
      <c r="CE79" s="30">
        <f t="shared" si="17"/>
        <v>0</v>
      </c>
      <c r="CF79" s="30">
        <f t="shared" si="17"/>
        <v>0</v>
      </c>
      <c r="CG79" s="30">
        <f t="shared" si="17"/>
        <v>0</v>
      </c>
      <c r="CH79" s="34">
        <f t="shared" si="17"/>
        <v>0</v>
      </c>
    </row>
    <row r="80" spans="1:86" ht="15.75" customHeight="1" x14ac:dyDescent="0.3">
      <c r="A80" s="534"/>
      <c r="B80" s="14" t="s">
        <v>16</v>
      </c>
      <c r="C80" s="30">
        <f>((C73*C$93))*C$2</f>
        <v>0</v>
      </c>
      <c r="D80" s="30">
        <f t="shared" ref="D80:BO80" si="18">((D73*D$93))*D$2</f>
        <v>0</v>
      </c>
      <c r="E80" s="30">
        <f t="shared" si="18"/>
        <v>0</v>
      </c>
      <c r="F80" s="30">
        <f t="shared" si="18"/>
        <v>0</v>
      </c>
      <c r="G80" s="30">
        <f t="shared" si="18"/>
        <v>0</v>
      </c>
      <c r="H80" s="30">
        <f t="shared" si="18"/>
        <v>0</v>
      </c>
      <c r="I80" s="30">
        <f t="shared" si="18"/>
        <v>0</v>
      </c>
      <c r="J80" s="30">
        <f t="shared" si="18"/>
        <v>439.92125297335502</v>
      </c>
      <c r="K80" s="30">
        <f t="shared" si="18"/>
        <v>1361.7604551445186</v>
      </c>
      <c r="L80" s="30">
        <f t="shared" si="18"/>
        <v>0</v>
      </c>
      <c r="M80" s="30">
        <f t="shared" si="18"/>
        <v>0</v>
      </c>
      <c r="N80" s="30">
        <f t="shared" si="18"/>
        <v>0</v>
      </c>
      <c r="O80" s="30">
        <f t="shared" si="18"/>
        <v>0</v>
      </c>
      <c r="P80" s="30">
        <f t="shared" si="18"/>
        <v>0</v>
      </c>
      <c r="Q80" s="30">
        <f t="shared" si="18"/>
        <v>0</v>
      </c>
      <c r="R80" s="30">
        <f t="shared" si="18"/>
        <v>0</v>
      </c>
      <c r="S80" s="30">
        <f t="shared" si="18"/>
        <v>0</v>
      </c>
      <c r="T80" s="30">
        <f t="shared" si="18"/>
        <v>0</v>
      </c>
      <c r="U80" s="30">
        <f t="shared" si="18"/>
        <v>0</v>
      </c>
      <c r="V80" s="30">
        <f t="shared" si="18"/>
        <v>0</v>
      </c>
      <c r="W80" s="30">
        <f t="shared" si="18"/>
        <v>0</v>
      </c>
      <c r="X80" s="30">
        <f t="shared" si="18"/>
        <v>0</v>
      </c>
      <c r="Y80" s="30">
        <f t="shared" si="18"/>
        <v>0</v>
      </c>
      <c r="Z80" s="30">
        <f t="shared" si="18"/>
        <v>0</v>
      </c>
      <c r="AA80" s="30">
        <f t="shared" si="18"/>
        <v>0</v>
      </c>
      <c r="AB80" s="30">
        <f t="shared" si="18"/>
        <v>0</v>
      </c>
      <c r="AC80" s="30">
        <f t="shared" si="18"/>
        <v>0</v>
      </c>
      <c r="AD80" s="30">
        <f t="shared" si="18"/>
        <v>0</v>
      </c>
      <c r="AE80" s="30">
        <f t="shared" si="18"/>
        <v>0</v>
      </c>
      <c r="AF80" s="30">
        <f t="shared" si="18"/>
        <v>0</v>
      </c>
      <c r="AG80" s="30">
        <f t="shared" si="18"/>
        <v>0</v>
      </c>
      <c r="AH80" s="30">
        <f t="shared" si="18"/>
        <v>0</v>
      </c>
      <c r="AI80" s="30">
        <f t="shared" si="18"/>
        <v>0</v>
      </c>
      <c r="AJ80" s="30">
        <f t="shared" si="18"/>
        <v>0</v>
      </c>
      <c r="AK80" s="30">
        <f t="shared" si="18"/>
        <v>0</v>
      </c>
      <c r="AL80" s="30">
        <f t="shared" si="18"/>
        <v>0</v>
      </c>
      <c r="AM80" s="30">
        <f t="shared" si="18"/>
        <v>0</v>
      </c>
      <c r="AN80" s="30">
        <f t="shared" si="18"/>
        <v>0</v>
      </c>
      <c r="AO80" s="30">
        <f t="shared" si="18"/>
        <v>0</v>
      </c>
      <c r="AP80" s="30">
        <f t="shared" si="18"/>
        <v>0</v>
      </c>
      <c r="AQ80" s="30">
        <f t="shared" si="18"/>
        <v>0</v>
      </c>
      <c r="AR80" s="30">
        <f t="shared" si="18"/>
        <v>0</v>
      </c>
      <c r="AS80" s="30">
        <f t="shared" si="18"/>
        <v>0</v>
      </c>
      <c r="AT80" s="30">
        <f t="shared" si="18"/>
        <v>0</v>
      </c>
      <c r="AU80" s="30">
        <f t="shared" si="18"/>
        <v>0</v>
      </c>
      <c r="AV80" s="30">
        <f t="shared" si="18"/>
        <v>0</v>
      </c>
      <c r="AW80" s="30">
        <f t="shared" si="18"/>
        <v>0</v>
      </c>
      <c r="AX80" s="30">
        <f t="shared" si="18"/>
        <v>0</v>
      </c>
      <c r="AY80" s="30">
        <f t="shared" si="18"/>
        <v>0</v>
      </c>
      <c r="AZ80" s="30">
        <f t="shared" si="18"/>
        <v>0</v>
      </c>
      <c r="BA80" s="30">
        <f t="shared" si="18"/>
        <v>0</v>
      </c>
      <c r="BB80" s="30">
        <f t="shared" si="18"/>
        <v>0</v>
      </c>
      <c r="BC80" s="30">
        <f t="shared" si="18"/>
        <v>0</v>
      </c>
      <c r="BD80" s="30">
        <f t="shared" si="18"/>
        <v>0</v>
      </c>
      <c r="BE80" s="30">
        <f t="shared" si="18"/>
        <v>0</v>
      </c>
      <c r="BF80" s="30">
        <f t="shared" si="18"/>
        <v>0</v>
      </c>
      <c r="BG80" s="30">
        <f t="shared" si="18"/>
        <v>0</v>
      </c>
      <c r="BH80" s="30">
        <f t="shared" si="18"/>
        <v>0</v>
      </c>
      <c r="BI80" s="30">
        <f t="shared" si="18"/>
        <v>0</v>
      </c>
      <c r="BJ80" s="30">
        <f t="shared" si="18"/>
        <v>0</v>
      </c>
      <c r="BK80" s="30">
        <f t="shared" si="18"/>
        <v>0</v>
      </c>
      <c r="BL80" s="30">
        <f t="shared" si="18"/>
        <v>0</v>
      </c>
      <c r="BM80" s="30">
        <f t="shared" si="18"/>
        <v>0</v>
      </c>
      <c r="BN80" s="30">
        <f t="shared" si="18"/>
        <v>0</v>
      </c>
      <c r="BO80" s="30">
        <f t="shared" si="18"/>
        <v>0</v>
      </c>
      <c r="BP80" s="30">
        <f t="shared" ref="BP80:CH80" si="19">((BP73*BP$93))*BP$2</f>
        <v>0</v>
      </c>
      <c r="BQ80" s="30">
        <f t="shared" si="19"/>
        <v>0</v>
      </c>
      <c r="BR80" s="30">
        <f t="shared" si="19"/>
        <v>0</v>
      </c>
      <c r="BS80" s="30">
        <f t="shared" si="19"/>
        <v>0</v>
      </c>
      <c r="BT80" s="30">
        <f t="shared" si="19"/>
        <v>0</v>
      </c>
      <c r="BU80" s="30">
        <f t="shared" si="19"/>
        <v>0</v>
      </c>
      <c r="BV80" s="30">
        <f t="shared" si="19"/>
        <v>0</v>
      </c>
      <c r="BW80" s="30">
        <f t="shared" si="19"/>
        <v>0</v>
      </c>
      <c r="BX80" s="30">
        <f t="shared" si="19"/>
        <v>0</v>
      </c>
      <c r="BY80" s="30">
        <f t="shared" si="19"/>
        <v>0</v>
      </c>
      <c r="BZ80" s="30">
        <f t="shared" si="19"/>
        <v>0</v>
      </c>
      <c r="CA80" s="30">
        <f t="shared" si="19"/>
        <v>0</v>
      </c>
      <c r="CB80" s="30">
        <f t="shared" si="19"/>
        <v>0</v>
      </c>
      <c r="CC80" s="30">
        <f t="shared" si="19"/>
        <v>0</v>
      </c>
      <c r="CD80" s="30">
        <f t="shared" si="19"/>
        <v>0</v>
      </c>
      <c r="CE80" s="30">
        <f t="shared" si="19"/>
        <v>0</v>
      </c>
      <c r="CF80" s="30">
        <f t="shared" si="19"/>
        <v>0</v>
      </c>
      <c r="CG80" s="30">
        <f t="shared" si="19"/>
        <v>0</v>
      </c>
      <c r="CH80" s="34">
        <f t="shared" si="19"/>
        <v>0</v>
      </c>
    </row>
    <row r="81" spans="1:88" ht="15.6" x14ac:dyDescent="0.3">
      <c r="A81" s="534"/>
      <c r="B81" s="14" t="str">
        <f>B54</f>
        <v xml:space="preserve"> 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12"/>
    </row>
    <row r="82" spans="1:88" ht="15.6" x14ac:dyDescent="0.3">
      <c r="A82" s="534"/>
      <c r="B82" s="14" t="s">
        <v>183</v>
      </c>
      <c r="C82" s="30">
        <f>C77</f>
        <v>0</v>
      </c>
      <c r="D82" s="30">
        <f>C82+D77</f>
        <v>0</v>
      </c>
      <c r="E82" s="30">
        <f t="shared" ref="E82:BP82" si="20">D82+E77</f>
        <v>0</v>
      </c>
      <c r="F82" s="30">
        <f t="shared" si="20"/>
        <v>0</v>
      </c>
      <c r="G82" s="30">
        <f t="shared" si="20"/>
        <v>0</v>
      </c>
      <c r="H82" s="30">
        <f t="shared" si="20"/>
        <v>0</v>
      </c>
      <c r="I82" s="30">
        <f t="shared" si="20"/>
        <v>0</v>
      </c>
      <c r="J82" s="30">
        <f t="shared" si="20"/>
        <v>60.235940934390193</v>
      </c>
      <c r="K82" s="30">
        <f t="shared" si="20"/>
        <v>100.16540350239927</v>
      </c>
      <c r="L82" s="30">
        <f t="shared" si="20"/>
        <v>100.16540350239927</v>
      </c>
      <c r="M82" s="30">
        <f t="shared" si="20"/>
        <v>100.16540350239927</v>
      </c>
      <c r="N82" s="30">
        <f t="shared" si="20"/>
        <v>100.16540350239927</v>
      </c>
      <c r="O82" s="30">
        <f t="shared" si="20"/>
        <v>100.16540350239927</v>
      </c>
      <c r="P82" s="30">
        <f t="shared" si="20"/>
        <v>100.16540350239927</v>
      </c>
      <c r="Q82" s="30">
        <f t="shared" si="20"/>
        <v>100.16540350239927</v>
      </c>
      <c r="R82" s="30">
        <f t="shared" si="20"/>
        <v>100.16540350239927</v>
      </c>
      <c r="S82" s="30">
        <f t="shared" si="20"/>
        <v>100.16540350239927</v>
      </c>
      <c r="T82" s="30">
        <f t="shared" si="20"/>
        <v>100.16540350239927</v>
      </c>
      <c r="U82" s="30">
        <f t="shared" si="20"/>
        <v>100.16540350239927</v>
      </c>
      <c r="V82" s="30">
        <f t="shared" si="20"/>
        <v>100.16540350239927</v>
      </c>
      <c r="W82" s="30">
        <f t="shared" si="20"/>
        <v>100.16540350239927</v>
      </c>
      <c r="X82" s="30">
        <f t="shared" si="20"/>
        <v>100.16540350239927</v>
      </c>
      <c r="Y82" s="30">
        <f t="shared" si="20"/>
        <v>100.16540350239927</v>
      </c>
      <c r="Z82" s="30">
        <f t="shared" si="20"/>
        <v>100.16540350239927</v>
      </c>
      <c r="AA82" s="30">
        <f t="shared" si="20"/>
        <v>100.16540350239927</v>
      </c>
      <c r="AB82" s="30">
        <f t="shared" si="20"/>
        <v>100.16540350239927</v>
      </c>
      <c r="AC82" s="30">
        <f t="shared" si="20"/>
        <v>100.16540350239927</v>
      </c>
      <c r="AD82" s="30">
        <f t="shared" si="20"/>
        <v>100.16540350239927</v>
      </c>
      <c r="AE82" s="30">
        <f t="shared" si="20"/>
        <v>100.16540350239927</v>
      </c>
      <c r="AF82" s="30">
        <f t="shared" si="20"/>
        <v>100.16540350239927</v>
      </c>
      <c r="AG82" s="30">
        <f t="shared" si="20"/>
        <v>100.16540350239927</v>
      </c>
      <c r="AH82" s="30">
        <f t="shared" si="20"/>
        <v>100.16540350239927</v>
      </c>
      <c r="AI82" s="30">
        <f t="shared" si="20"/>
        <v>100.16540350239927</v>
      </c>
      <c r="AJ82" s="30">
        <f t="shared" si="20"/>
        <v>100.16540350239927</v>
      </c>
      <c r="AK82" s="30">
        <f t="shared" si="20"/>
        <v>100.16540350239927</v>
      </c>
      <c r="AL82" s="30">
        <f t="shared" si="20"/>
        <v>100.16540350239927</v>
      </c>
      <c r="AM82" s="30">
        <f t="shared" si="20"/>
        <v>100.16540350239927</v>
      </c>
      <c r="AN82" s="30">
        <f t="shared" si="20"/>
        <v>100.16540350239927</v>
      </c>
      <c r="AO82" s="30">
        <f t="shared" si="20"/>
        <v>100.16540350239927</v>
      </c>
      <c r="AP82" s="30">
        <f t="shared" si="20"/>
        <v>100.16540350239927</v>
      </c>
      <c r="AQ82" s="30">
        <f t="shared" si="20"/>
        <v>100.16540350239927</v>
      </c>
      <c r="AR82" s="30">
        <f t="shared" si="20"/>
        <v>100.16540350239927</v>
      </c>
      <c r="AS82" s="30">
        <f t="shared" si="20"/>
        <v>100.16540350239927</v>
      </c>
      <c r="AT82" s="30">
        <f t="shared" si="20"/>
        <v>100.16540350239927</v>
      </c>
      <c r="AU82" s="30">
        <f t="shared" si="20"/>
        <v>100.16540350239927</v>
      </c>
      <c r="AV82" s="30">
        <f t="shared" si="20"/>
        <v>100.16540350239927</v>
      </c>
      <c r="AW82" s="30">
        <f t="shared" si="20"/>
        <v>100.16540350239927</v>
      </c>
      <c r="AX82" s="30">
        <f t="shared" si="20"/>
        <v>100.16540350239927</v>
      </c>
      <c r="AY82" s="30">
        <f t="shared" si="20"/>
        <v>100.16540350239927</v>
      </c>
      <c r="AZ82" s="30">
        <f t="shared" si="20"/>
        <v>100.16540350239927</v>
      </c>
      <c r="BA82" s="30">
        <f t="shared" si="20"/>
        <v>100.16540350239927</v>
      </c>
      <c r="BB82" s="30">
        <f t="shared" si="20"/>
        <v>100.16540350239927</v>
      </c>
      <c r="BC82" s="30">
        <f t="shared" si="20"/>
        <v>100.16540350239927</v>
      </c>
      <c r="BD82" s="30">
        <f t="shared" si="20"/>
        <v>100.16540350239927</v>
      </c>
      <c r="BE82" s="30">
        <f t="shared" si="20"/>
        <v>100.16540350239927</v>
      </c>
      <c r="BF82" s="30">
        <f t="shared" si="20"/>
        <v>100.16540350239927</v>
      </c>
      <c r="BG82" s="30">
        <f t="shared" si="20"/>
        <v>100.16540350239927</v>
      </c>
      <c r="BH82" s="30">
        <f t="shared" si="20"/>
        <v>100.16540350239927</v>
      </c>
      <c r="BI82" s="30">
        <f t="shared" si="20"/>
        <v>100.16540350239927</v>
      </c>
      <c r="BJ82" s="30">
        <f t="shared" si="20"/>
        <v>100.16540350239927</v>
      </c>
      <c r="BK82" s="30">
        <f t="shared" si="20"/>
        <v>100.16540350239927</v>
      </c>
      <c r="BL82" s="30">
        <f t="shared" si="20"/>
        <v>100.16540350239927</v>
      </c>
      <c r="BM82" s="30">
        <f t="shared" si="20"/>
        <v>100.16540350239927</v>
      </c>
      <c r="BN82" s="30">
        <f t="shared" si="20"/>
        <v>100.16540350239927</v>
      </c>
      <c r="BO82" s="30">
        <f t="shared" si="20"/>
        <v>100.16540350239927</v>
      </c>
      <c r="BP82" s="30">
        <f t="shared" si="20"/>
        <v>100.16540350239927</v>
      </c>
      <c r="BQ82" s="30">
        <f t="shared" ref="BQ82:CH82" si="21">BP82+BQ77</f>
        <v>100.16540350239927</v>
      </c>
      <c r="BR82" s="30">
        <f t="shared" si="21"/>
        <v>100.16540350239927</v>
      </c>
      <c r="BS82" s="30">
        <f t="shared" si="21"/>
        <v>100.16540350239927</v>
      </c>
      <c r="BT82" s="30">
        <f t="shared" si="21"/>
        <v>100.16540350239927</v>
      </c>
      <c r="BU82" s="30">
        <f t="shared" si="21"/>
        <v>100.16540350239927</v>
      </c>
      <c r="BV82" s="30">
        <f t="shared" si="21"/>
        <v>100.16540350239927</v>
      </c>
      <c r="BW82" s="30">
        <f t="shared" si="21"/>
        <v>100.16540350239927</v>
      </c>
      <c r="BX82" s="30">
        <f t="shared" si="21"/>
        <v>100.16540350239927</v>
      </c>
      <c r="BY82" s="30">
        <f t="shared" si="21"/>
        <v>100.16540350239927</v>
      </c>
      <c r="BZ82" s="30">
        <f t="shared" si="21"/>
        <v>100.16540350239927</v>
      </c>
      <c r="CA82" s="30">
        <f t="shared" si="21"/>
        <v>100.16540350239927</v>
      </c>
      <c r="CB82" s="30">
        <f t="shared" si="21"/>
        <v>100.16540350239927</v>
      </c>
      <c r="CC82" s="30">
        <f t="shared" si="21"/>
        <v>100.16540350239927</v>
      </c>
      <c r="CD82" s="30">
        <f t="shared" si="21"/>
        <v>100.16540350239927</v>
      </c>
      <c r="CE82" s="30">
        <f t="shared" si="21"/>
        <v>100.16540350239927</v>
      </c>
      <c r="CF82" s="30">
        <f t="shared" si="21"/>
        <v>100.16540350239927</v>
      </c>
      <c r="CG82" s="30">
        <f t="shared" si="21"/>
        <v>100.16540350239927</v>
      </c>
      <c r="CH82" s="34">
        <f t="shared" si="21"/>
        <v>100.16540350239927</v>
      </c>
    </row>
    <row r="83" spans="1:88" ht="15.6" x14ac:dyDescent="0.3">
      <c r="A83" s="534"/>
      <c r="B83" s="14" t="s">
        <v>184</v>
      </c>
      <c r="C83" s="30">
        <f t="shared" ref="C83:C85" si="22">C78</f>
        <v>0</v>
      </c>
      <c r="D83" s="30">
        <f>C83+D78</f>
        <v>0</v>
      </c>
      <c r="E83" s="30">
        <f t="shared" ref="E83:BP83" si="23">D83+E78</f>
        <v>0</v>
      </c>
      <c r="F83" s="30">
        <f t="shared" si="23"/>
        <v>0</v>
      </c>
      <c r="G83" s="30">
        <f t="shared" si="23"/>
        <v>0</v>
      </c>
      <c r="H83" s="30">
        <f t="shared" si="23"/>
        <v>0</v>
      </c>
      <c r="I83" s="30">
        <f t="shared" si="23"/>
        <v>0</v>
      </c>
      <c r="J83" s="30">
        <f t="shared" si="23"/>
        <v>5655.7141030690536</v>
      </c>
      <c r="K83" s="30">
        <f t="shared" si="23"/>
        <v>10293.401674164976</v>
      </c>
      <c r="L83" s="30">
        <f t="shared" si="23"/>
        <v>10293.401674164976</v>
      </c>
      <c r="M83" s="30">
        <f t="shared" si="23"/>
        <v>10293.401674164976</v>
      </c>
      <c r="N83" s="30">
        <f t="shared" si="23"/>
        <v>10263.385297855099</v>
      </c>
      <c r="O83" s="30">
        <f t="shared" si="23"/>
        <v>10263.385297855099</v>
      </c>
      <c r="P83" s="30">
        <f t="shared" si="23"/>
        <v>10263.385297855099</v>
      </c>
      <c r="Q83" s="30">
        <f t="shared" si="23"/>
        <v>10263.385297855099</v>
      </c>
      <c r="R83" s="30">
        <f t="shared" si="23"/>
        <v>10263.385297855099</v>
      </c>
      <c r="S83" s="30">
        <f t="shared" si="23"/>
        <v>10263.385297855099</v>
      </c>
      <c r="T83" s="30">
        <f t="shared" si="23"/>
        <v>10263.385297855099</v>
      </c>
      <c r="U83" s="30">
        <f t="shared" si="23"/>
        <v>10263.385297855099</v>
      </c>
      <c r="V83" s="30">
        <f t="shared" si="23"/>
        <v>10263.385297855099</v>
      </c>
      <c r="W83" s="30">
        <f t="shared" si="23"/>
        <v>10263.385297855099</v>
      </c>
      <c r="X83" s="30">
        <f t="shared" si="23"/>
        <v>10263.385297855099</v>
      </c>
      <c r="Y83" s="30">
        <f t="shared" si="23"/>
        <v>10263.385297855099</v>
      </c>
      <c r="Z83" s="30">
        <f t="shared" si="23"/>
        <v>10263.385297855099</v>
      </c>
      <c r="AA83" s="30">
        <f t="shared" si="23"/>
        <v>10263.385297855099</v>
      </c>
      <c r="AB83" s="30">
        <f t="shared" si="23"/>
        <v>10263.385297855099</v>
      </c>
      <c r="AC83" s="30">
        <f t="shared" si="23"/>
        <v>10263.385297855099</v>
      </c>
      <c r="AD83" s="30">
        <f t="shared" si="23"/>
        <v>10263.385297855099</v>
      </c>
      <c r="AE83" s="30">
        <f t="shared" si="23"/>
        <v>10263.385297855099</v>
      </c>
      <c r="AF83" s="30">
        <f t="shared" si="23"/>
        <v>10263.385297855099</v>
      </c>
      <c r="AG83" s="30">
        <f t="shared" si="23"/>
        <v>10263.385297855099</v>
      </c>
      <c r="AH83" s="30">
        <f t="shared" si="23"/>
        <v>10263.385297855099</v>
      </c>
      <c r="AI83" s="30">
        <f t="shared" si="23"/>
        <v>10263.385297855099</v>
      </c>
      <c r="AJ83" s="30">
        <f t="shared" si="23"/>
        <v>10263.385297855099</v>
      </c>
      <c r="AK83" s="30">
        <f t="shared" si="23"/>
        <v>10263.385297855099</v>
      </c>
      <c r="AL83" s="30">
        <f t="shared" si="23"/>
        <v>10263.385297855099</v>
      </c>
      <c r="AM83" s="30">
        <f t="shared" si="23"/>
        <v>10263.385297855099</v>
      </c>
      <c r="AN83" s="30">
        <f t="shared" si="23"/>
        <v>10263.385297855099</v>
      </c>
      <c r="AO83" s="30">
        <f t="shared" si="23"/>
        <v>10263.385297855099</v>
      </c>
      <c r="AP83" s="30">
        <f t="shared" si="23"/>
        <v>10263.385297855099</v>
      </c>
      <c r="AQ83" s="30">
        <f t="shared" si="23"/>
        <v>10263.385297855099</v>
      </c>
      <c r="AR83" s="30">
        <f t="shared" si="23"/>
        <v>10263.385297855099</v>
      </c>
      <c r="AS83" s="30">
        <f t="shared" si="23"/>
        <v>10263.385297855099</v>
      </c>
      <c r="AT83" s="30">
        <f t="shared" si="23"/>
        <v>10263.385297855099</v>
      </c>
      <c r="AU83" s="30">
        <f t="shared" si="23"/>
        <v>10263.385297855099</v>
      </c>
      <c r="AV83" s="30">
        <f t="shared" si="23"/>
        <v>10263.385297855099</v>
      </c>
      <c r="AW83" s="30">
        <f t="shared" si="23"/>
        <v>10263.385297855099</v>
      </c>
      <c r="AX83" s="30">
        <f t="shared" si="23"/>
        <v>10263.385297855099</v>
      </c>
      <c r="AY83" s="30">
        <f t="shared" si="23"/>
        <v>10263.385297855099</v>
      </c>
      <c r="AZ83" s="30">
        <f t="shared" si="23"/>
        <v>10263.385297855099</v>
      </c>
      <c r="BA83" s="30">
        <f t="shared" si="23"/>
        <v>10263.385297855099</v>
      </c>
      <c r="BB83" s="30">
        <f t="shared" si="23"/>
        <v>10263.385297855099</v>
      </c>
      <c r="BC83" s="30">
        <f t="shared" si="23"/>
        <v>10263.385297855099</v>
      </c>
      <c r="BD83" s="30">
        <f t="shared" si="23"/>
        <v>10263.385297855099</v>
      </c>
      <c r="BE83" s="30">
        <f t="shared" si="23"/>
        <v>10263.385297855099</v>
      </c>
      <c r="BF83" s="30">
        <f t="shared" si="23"/>
        <v>10263.385297855099</v>
      </c>
      <c r="BG83" s="30">
        <f t="shared" si="23"/>
        <v>10263.385297855099</v>
      </c>
      <c r="BH83" s="30">
        <f t="shared" si="23"/>
        <v>10263.385297855099</v>
      </c>
      <c r="BI83" s="30">
        <f t="shared" si="23"/>
        <v>10263.385297855099</v>
      </c>
      <c r="BJ83" s="30">
        <f t="shared" si="23"/>
        <v>10263.385297855099</v>
      </c>
      <c r="BK83" s="30">
        <f t="shared" si="23"/>
        <v>10263.385297855099</v>
      </c>
      <c r="BL83" s="30">
        <f t="shared" si="23"/>
        <v>10263.385297855099</v>
      </c>
      <c r="BM83" s="30">
        <f t="shared" si="23"/>
        <v>10263.385297855099</v>
      </c>
      <c r="BN83" s="30">
        <f t="shared" si="23"/>
        <v>10263.385297855099</v>
      </c>
      <c r="BO83" s="30">
        <f t="shared" si="23"/>
        <v>10263.385297855099</v>
      </c>
      <c r="BP83" s="30">
        <f t="shared" si="23"/>
        <v>10263.385297855099</v>
      </c>
      <c r="BQ83" s="30">
        <f t="shared" ref="BQ83:CH83" si="24">BP83+BQ78</f>
        <v>10263.385297855099</v>
      </c>
      <c r="BR83" s="30">
        <f t="shared" si="24"/>
        <v>10263.385297855099</v>
      </c>
      <c r="BS83" s="30">
        <f t="shared" si="24"/>
        <v>10263.385297855099</v>
      </c>
      <c r="BT83" s="30">
        <f t="shared" si="24"/>
        <v>10263.385297855099</v>
      </c>
      <c r="BU83" s="30">
        <f t="shared" si="24"/>
        <v>10263.385297855099</v>
      </c>
      <c r="BV83" s="30">
        <f t="shared" si="24"/>
        <v>10263.385297855099</v>
      </c>
      <c r="BW83" s="30">
        <f t="shared" si="24"/>
        <v>10263.385297855099</v>
      </c>
      <c r="BX83" s="30">
        <f t="shared" si="24"/>
        <v>10263.385297855099</v>
      </c>
      <c r="BY83" s="30">
        <f t="shared" si="24"/>
        <v>10263.385297855099</v>
      </c>
      <c r="BZ83" s="30">
        <f t="shared" si="24"/>
        <v>10263.385297855099</v>
      </c>
      <c r="CA83" s="30">
        <f t="shared" si="24"/>
        <v>10263.385297855099</v>
      </c>
      <c r="CB83" s="30">
        <f t="shared" si="24"/>
        <v>10263.385297855099</v>
      </c>
      <c r="CC83" s="30">
        <f t="shared" si="24"/>
        <v>10263.385297855099</v>
      </c>
      <c r="CD83" s="30">
        <f t="shared" si="24"/>
        <v>10263.385297855099</v>
      </c>
      <c r="CE83" s="30">
        <f t="shared" si="24"/>
        <v>10263.385297855099</v>
      </c>
      <c r="CF83" s="30">
        <f t="shared" si="24"/>
        <v>10263.385297855099</v>
      </c>
      <c r="CG83" s="30">
        <f t="shared" si="24"/>
        <v>10263.385297855099</v>
      </c>
      <c r="CH83" s="34">
        <f t="shared" si="24"/>
        <v>10263.385297855099</v>
      </c>
    </row>
    <row r="84" spans="1:88" ht="15.6" x14ac:dyDescent="0.3">
      <c r="A84" s="534"/>
      <c r="B84" s="14" t="s">
        <v>185</v>
      </c>
      <c r="C84" s="30">
        <f t="shared" si="22"/>
        <v>0</v>
      </c>
      <c r="D84" s="30">
        <f>C84+D79</f>
        <v>0</v>
      </c>
      <c r="E84" s="30">
        <f t="shared" ref="E84:BP84" si="25">D84+E79</f>
        <v>0</v>
      </c>
      <c r="F84" s="30">
        <f t="shared" si="25"/>
        <v>0</v>
      </c>
      <c r="G84" s="30">
        <f t="shared" si="25"/>
        <v>0</v>
      </c>
      <c r="H84" s="30">
        <f t="shared" si="25"/>
        <v>0</v>
      </c>
      <c r="I84" s="30">
        <f t="shared" si="25"/>
        <v>0</v>
      </c>
      <c r="J84" s="30">
        <f t="shared" si="25"/>
        <v>5672.915987796976</v>
      </c>
      <c r="K84" s="30">
        <f t="shared" si="25"/>
        <v>7278.8916083162039</v>
      </c>
      <c r="L84" s="30">
        <f t="shared" si="25"/>
        <v>7278.8916083162039</v>
      </c>
      <c r="M84" s="30">
        <f t="shared" si="25"/>
        <v>7278.8916083162039</v>
      </c>
      <c r="N84" s="30">
        <f t="shared" si="25"/>
        <v>7818.7968501304576</v>
      </c>
      <c r="O84" s="30">
        <f t="shared" si="25"/>
        <v>7818.7968501304576</v>
      </c>
      <c r="P84" s="30">
        <f t="shared" si="25"/>
        <v>7818.7968501304576</v>
      </c>
      <c r="Q84" s="30">
        <f t="shared" si="25"/>
        <v>7818.7968501304576</v>
      </c>
      <c r="R84" s="30">
        <f t="shared" si="25"/>
        <v>7818.7968501304576</v>
      </c>
      <c r="S84" s="30">
        <f t="shared" si="25"/>
        <v>7818.7968501304576</v>
      </c>
      <c r="T84" s="30">
        <f t="shared" si="25"/>
        <v>7818.7968501304576</v>
      </c>
      <c r="U84" s="30">
        <f t="shared" si="25"/>
        <v>7818.7968501304576</v>
      </c>
      <c r="V84" s="30">
        <f t="shared" si="25"/>
        <v>7818.7968501304576</v>
      </c>
      <c r="W84" s="30">
        <f t="shared" si="25"/>
        <v>7818.7968501304576</v>
      </c>
      <c r="X84" s="30">
        <f t="shared" si="25"/>
        <v>7818.7968501304576</v>
      </c>
      <c r="Y84" s="30">
        <f t="shared" si="25"/>
        <v>7818.7968501304576</v>
      </c>
      <c r="Z84" s="30">
        <f t="shared" si="25"/>
        <v>7818.7968501304576</v>
      </c>
      <c r="AA84" s="30">
        <f t="shared" si="25"/>
        <v>7818.7968501304576</v>
      </c>
      <c r="AB84" s="30">
        <f t="shared" si="25"/>
        <v>7818.7968501304576</v>
      </c>
      <c r="AC84" s="30">
        <f t="shared" si="25"/>
        <v>7818.7968501304576</v>
      </c>
      <c r="AD84" s="30">
        <f t="shared" si="25"/>
        <v>7818.7968501304576</v>
      </c>
      <c r="AE84" s="30">
        <f t="shared" si="25"/>
        <v>7818.7968501304576</v>
      </c>
      <c r="AF84" s="30">
        <f t="shared" si="25"/>
        <v>7818.7968501304576</v>
      </c>
      <c r="AG84" s="30">
        <f t="shared" si="25"/>
        <v>7818.7968501304576</v>
      </c>
      <c r="AH84" s="30">
        <f t="shared" si="25"/>
        <v>7818.7968501304576</v>
      </c>
      <c r="AI84" s="30">
        <f t="shared" si="25"/>
        <v>7818.7968501304576</v>
      </c>
      <c r="AJ84" s="30">
        <f t="shared" si="25"/>
        <v>7818.7968501304576</v>
      </c>
      <c r="AK84" s="30">
        <f t="shared" si="25"/>
        <v>7818.7968501304576</v>
      </c>
      <c r="AL84" s="30">
        <f t="shared" si="25"/>
        <v>7818.7968501304576</v>
      </c>
      <c r="AM84" s="30">
        <f t="shared" si="25"/>
        <v>7818.7968501304576</v>
      </c>
      <c r="AN84" s="30">
        <f t="shared" si="25"/>
        <v>7818.7968501304576</v>
      </c>
      <c r="AO84" s="30">
        <f t="shared" si="25"/>
        <v>7818.7968501304576</v>
      </c>
      <c r="AP84" s="30">
        <f t="shared" si="25"/>
        <v>7818.7968501304576</v>
      </c>
      <c r="AQ84" s="30">
        <f t="shared" si="25"/>
        <v>7818.7968501304576</v>
      </c>
      <c r="AR84" s="30">
        <f t="shared" si="25"/>
        <v>7818.7968501304576</v>
      </c>
      <c r="AS84" s="30">
        <f t="shared" si="25"/>
        <v>7818.7968501304576</v>
      </c>
      <c r="AT84" s="30">
        <f t="shared" si="25"/>
        <v>7818.7968501304576</v>
      </c>
      <c r="AU84" s="30">
        <f t="shared" si="25"/>
        <v>7818.7968501304576</v>
      </c>
      <c r="AV84" s="30">
        <f t="shared" si="25"/>
        <v>7818.7968501304576</v>
      </c>
      <c r="AW84" s="30">
        <f t="shared" si="25"/>
        <v>7818.7968501304576</v>
      </c>
      <c r="AX84" s="30">
        <f t="shared" si="25"/>
        <v>7818.7968501304576</v>
      </c>
      <c r="AY84" s="30">
        <f t="shared" si="25"/>
        <v>7818.7968501304576</v>
      </c>
      <c r="AZ84" s="30">
        <f t="shared" si="25"/>
        <v>7818.7968501304576</v>
      </c>
      <c r="BA84" s="30">
        <f t="shared" si="25"/>
        <v>7818.7968501304576</v>
      </c>
      <c r="BB84" s="30">
        <f t="shared" si="25"/>
        <v>7818.7968501304576</v>
      </c>
      <c r="BC84" s="30">
        <f t="shared" si="25"/>
        <v>7818.7968501304576</v>
      </c>
      <c r="BD84" s="30">
        <f t="shared" si="25"/>
        <v>7818.7968501304576</v>
      </c>
      <c r="BE84" s="30">
        <f t="shared" si="25"/>
        <v>7818.7968501304576</v>
      </c>
      <c r="BF84" s="30">
        <f t="shared" si="25"/>
        <v>7818.7968501304576</v>
      </c>
      <c r="BG84" s="30">
        <f t="shared" si="25"/>
        <v>7818.7968501304576</v>
      </c>
      <c r="BH84" s="30">
        <f t="shared" si="25"/>
        <v>7818.7968501304576</v>
      </c>
      <c r="BI84" s="30">
        <f t="shared" si="25"/>
        <v>7818.7968501304576</v>
      </c>
      <c r="BJ84" s="30">
        <f t="shared" si="25"/>
        <v>7818.7968501304576</v>
      </c>
      <c r="BK84" s="30">
        <f t="shared" si="25"/>
        <v>7818.7968501304576</v>
      </c>
      <c r="BL84" s="30">
        <f t="shared" si="25"/>
        <v>7818.7968501304576</v>
      </c>
      <c r="BM84" s="30">
        <f t="shared" si="25"/>
        <v>7818.7968501304576</v>
      </c>
      <c r="BN84" s="30">
        <f t="shared" si="25"/>
        <v>7818.7968501304576</v>
      </c>
      <c r="BO84" s="30">
        <f t="shared" si="25"/>
        <v>7818.7968501304576</v>
      </c>
      <c r="BP84" s="30">
        <f t="shared" si="25"/>
        <v>7818.7968501304576</v>
      </c>
      <c r="BQ84" s="30">
        <f t="shared" ref="BQ84:CH84" si="26">BP84+BQ79</f>
        <v>7818.7968501304576</v>
      </c>
      <c r="BR84" s="30">
        <f t="shared" si="26"/>
        <v>7818.7968501304576</v>
      </c>
      <c r="BS84" s="30">
        <f t="shared" si="26"/>
        <v>7818.7968501304576</v>
      </c>
      <c r="BT84" s="30">
        <f t="shared" si="26"/>
        <v>7818.7968501304576</v>
      </c>
      <c r="BU84" s="30">
        <f t="shared" si="26"/>
        <v>7818.7968501304576</v>
      </c>
      <c r="BV84" s="30">
        <f t="shared" si="26"/>
        <v>7818.7968501304576</v>
      </c>
      <c r="BW84" s="30">
        <f t="shared" si="26"/>
        <v>7818.7968501304576</v>
      </c>
      <c r="BX84" s="30">
        <f t="shared" si="26"/>
        <v>7818.7968501304576</v>
      </c>
      <c r="BY84" s="30">
        <f t="shared" si="26"/>
        <v>7818.7968501304576</v>
      </c>
      <c r="BZ84" s="30">
        <f t="shared" si="26"/>
        <v>7818.7968501304576</v>
      </c>
      <c r="CA84" s="30">
        <f t="shared" si="26"/>
        <v>7818.7968501304576</v>
      </c>
      <c r="CB84" s="30">
        <f t="shared" si="26"/>
        <v>7818.7968501304576</v>
      </c>
      <c r="CC84" s="30">
        <f t="shared" si="26"/>
        <v>7818.7968501304576</v>
      </c>
      <c r="CD84" s="30">
        <f t="shared" si="26"/>
        <v>7818.7968501304576</v>
      </c>
      <c r="CE84" s="30">
        <f t="shared" si="26"/>
        <v>7818.7968501304576</v>
      </c>
      <c r="CF84" s="30">
        <f t="shared" si="26"/>
        <v>7818.7968501304576</v>
      </c>
      <c r="CG84" s="30">
        <f t="shared" si="26"/>
        <v>7818.7968501304576</v>
      </c>
      <c r="CH84" s="34">
        <f t="shared" si="26"/>
        <v>7818.7968501304576</v>
      </c>
    </row>
    <row r="85" spans="1:88" ht="16.2" thickBot="1" x14ac:dyDescent="0.35">
      <c r="A85" s="535"/>
      <c r="B85" s="15" t="s">
        <v>186</v>
      </c>
      <c r="C85" s="31">
        <f t="shared" si="22"/>
        <v>0</v>
      </c>
      <c r="D85" s="31">
        <f>C85+D80</f>
        <v>0</v>
      </c>
      <c r="E85" s="31">
        <f t="shared" ref="E85:BP85" si="27">D85+E80</f>
        <v>0</v>
      </c>
      <c r="F85" s="31">
        <f t="shared" si="27"/>
        <v>0</v>
      </c>
      <c r="G85" s="31">
        <f t="shared" si="27"/>
        <v>0</v>
      </c>
      <c r="H85" s="31">
        <f t="shared" si="27"/>
        <v>0</v>
      </c>
      <c r="I85" s="31">
        <f t="shared" si="27"/>
        <v>0</v>
      </c>
      <c r="J85" s="31">
        <f t="shared" si="27"/>
        <v>439.92125297335502</v>
      </c>
      <c r="K85" s="31">
        <f t="shared" si="27"/>
        <v>1801.6817081178735</v>
      </c>
      <c r="L85" s="31">
        <f t="shared" si="27"/>
        <v>1801.6817081178735</v>
      </c>
      <c r="M85" s="31">
        <f t="shared" si="27"/>
        <v>1801.6817081178735</v>
      </c>
      <c r="N85" s="31">
        <f t="shared" si="27"/>
        <v>1801.6817081178735</v>
      </c>
      <c r="O85" s="31">
        <f t="shared" si="27"/>
        <v>1801.6817081178735</v>
      </c>
      <c r="P85" s="31">
        <f t="shared" si="27"/>
        <v>1801.6817081178735</v>
      </c>
      <c r="Q85" s="31">
        <f t="shared" si="27"/>
        <v>1801.6817081178735</v>
      </c>
      <c r="R85" s="31">
        <f t="shared" si="27"/>
        <v>1801.6817081178735</v>
      </c>
      <c r="S85" s="31">
        <f t="shared" si="27"/>
        <v>1801.6817081178735</v>
      </c>
      <c r="T85" s="31">
        <f t="shared" si="27"/>
        <v>1801.6817081178735</v>
      </c>
      <c r="U85" s="31">
        <f t="shared" si="27"/>
        <v>1801.6817081178735</v>
      </c>
      <c r="V85" s="31">
        <f t="shared" si="27"/>
        <v>1801.6817081178735</v>
      </c>
      <c r="W85" s="31">
        <f t="shared" si="27"/>
        <v>1801.6817081178735</v>
      </c>
      <c r="X85" s="31">
        <f t="shared" si="27"/>
        <v>1801.6817081178735</v>
      </c>
      <c r="Y85" s="31">
        <f t="shared" si="27"/>
        <v>1801.6817081178735</v>
      </c>
      <c r="Z85" s="31">
        <f t="shared" si="27"/>
        <v>1801.6817081178735</v>
      </c>
      <c r="AA85" s="31">
        <f t="shared" si="27"/>
        <v>1801.6817081178735</v>
      </c>
      <c r="AB85" s="31">
        <f t="shared" si="27"/>
        <v>1801.6817081178735</v>
      </c>
      <c r="AC85" s="31">
        <f t="shared" si="27"/>
        <v>1801.6817081178735</v>
      </c>
      <c r="AD85" s="31">
        <f t="shared" si="27"/>
        <v>1801.6817081178735</v>
      </c>
      <c r="AE85" s="31">
        <f t="shared" si="27"/>
        <v>1801.6817081178735</v>
      </c>
      <c r="AF85" s="31">
        <f t="shared" si="27"/>
        <v>1801.6817081178735</v>
      </c>
      <c r="AG85" s="31">
        <f t="shared" si="27"/>
        <v>1801.6817081178735</v>
      </c>
      <c r="AH85" s="31">
        <f t="shared" si="27"/>
        <v>1801.6817081178735</v>
      </c>
      <c r="AI85" s="31">
        <f t="shared" si="27"/>
        <v>1801.6817081178735</v>
      </c>
      <c r="AJ85" s="31">
        <f t="shared" si="27"/>
        <v>1801.6817081178735</v>
      </c>
      <c r="AK85" s="31">
        <f t="shared" si="27"/>
        <v>1801.6817081178735</v>
      </c>
      <c r="AL85" s="31">
        <f t="shared" si="27"/>
        <v>1801.6817081178735</v>
      </c>
      <c r="AM85" s="31">
        <f t="shared" si="27"/>
        <v>1801.6817081178735</v>
      </c>
      <c r="AN85" s="31">
        <f t="shared" si="27"/>
        <v>1801.6817081178735</v>
      </c>
      <c r="AO85" s="31">
        <f t="shared" si="27"/>
        <v>1801.6817081178735</v>
      </c>
      <c r="AP85" s="31">
        <f t="shared" si="27"/>
        <v>1801.6817081178735</v>
      </c>
      <c r="AQ85" s="31">
        <f t="shared" si="27"/>
        <v>1801.6817081178735</v>
      </c>
      <c r="AR85" s="31">
        <f t="shared" si="27"/>
        <v>1801.6817081178735</v>
      </c>
      <c r="AS85" s="31">
        <f t="shared" si="27"/>
        <v>1801.6817081178735</v>
      </c>
      <c r="AT85" s="31">
        <f t="shared" si="27"/>
        <v>1801.6817081178735</v>
      </c>
      <c r="AU85" s="31">
        <f t="shared" si="27"/>
        <v>1801.6817081178735</v>
      </c>
      <c r="AV85" s="31">
        <f t="shared" si="27"/>
        <v>1801.6817081178735</v>
      </c>
      <c r="AW85" s="31">
        <f t="shared" si="27"/>
        <v>1801.6817081178735</v>
      </c>
      <c r="AX85" s="31">
        <f t="shared" si="27"/>
        <v>1801.6817081178735</v>
      </c>
      <c r="AY85" s="31">
        <f t="shared" si="27"/>
        <v>1801.6817081178735</v>
      </c>
      <c r="AZ85" s="31">
        <f t="shared" si="27"/>
        <v>1801.6817081178735</v>
      </c>
      <c r="BA85" s="31">
        <f t="shared" si="27"/>
        <v>1801.6817081178735</v>
      </c>
      <c r="BB85" s="31">
        <f t="shared" si="27"/>
        <v>1801.6817081178735</v>
      </c>
      <c r="BC85" s="31">
        <f t="shared" si="27"/>
        <v>1801.6817081178735</v>
      </c>
      <c r="BD85" s="31">
        <f t="shared" si="27"/>
        <v>1801.6817081178735</v>
      </c>
      <c r="BE85" s="31">
        <f t="shared" si="27"/>
        <v>1801.6817081178735</v>
      </c>
      <c r="BF85" s="31">
        <f t="shared" si="27"/>
        <v>1801.6817081178735</v>
      </c>
      <c r="BG85" s="31">
        <f t="shared" si="27"/>
        <v>1801.6817081178735</v>
      </c>
      <c r="BH85" s="31">
        <f t="shared" si="27"/>
        <v>1801.6817081178735</v>
      </c>
      <c r="BI85" s="31">
        <f t="shared" si="27"/>
        <v>1801.6817081178735</v>
      </c>
      <c r="BJ85" s="31">
        <f t="shared" si="27"/>
        <v>1801.6817081178735</v>
      </c>
      <c r="BK85" s="31">
        <f t="shared" si="27"/>
        <v>1801.6817081178735</v>
      </c>
      <c r="BL85" s="31">
        <f t="shared" si="27"/>
        <v>1801.6817081178735</v>
      </c>
      <c r="BM85" s="31">
        <f t="shared" si="27"/>
        <v>1801.6817081178735</v>
      </c>
      <c r="BN85" s="31">
        <f t="shared" si="27"/>
        <v>1801.6817081178735</v>
      </c>
      <c r="BO85" s="31">
        <f t="shared" si="27"/>
        <v>1801.6817081178735</v>
      </c>
      <c r="BP85" s="31">
        <f t="shared" si="27"/>
        <v>1801.6817081178735</v>
      </c>
      <c r="BQ85" s="31">
        <f t="shared" ref="BQ85:CH85" si="28">BP85+BQ80</f>
        <v>1801.6817081178735</v>
      </c>
      <c r="BR85" s="31">
        <f t="shared" si="28"/>
        <v>1801.6817081178735</v>
      </c>
      <c r="BS85" s="31">
        <f t="shared" si="28"/>
        <v>1801.6817081178735</v>
      </c>
      <c r="BT85" s="31">
        <f t="shared" si="28"/>
        <v>1801.6817081178735</v>
      </c>
      <c r="BU85" s="31">
        <f t="shared" si="28"/>
        <v>1801.6817081178735</v>
      </c>
      <c r="BV85" s="31">
        <f t="shared" si="28"/>
        <v>1801.6817081178735</v>
      </c>
      <c r="BW85" s="31">
        <f t="shared" si="28"/>
        <v>1801.6817081178735</v>
      </c>
      <c r="BX85" s="31">
        <f t="shared" si="28"/>
        <v>1801.6817081178735</v>
      </c>
      <c r="BY85" s="31">
        <f t="shared" si="28"/>
        <v>1801.6817081178735</v>
      </c>
      <c r="BZ85" s="31">
        <f t="shared" si="28"/>
        <v>1801.6817081178735</v>
      </c>
      <c r="CA85" s="31">
        <f t="shared" si="28"/>
        <v>1801.6817081178735</v>
      </c>
      <c r="CB85" s="31">
        <f t="shared" si="28"/>
        <v>1801.6817081178735</v>
      </c>
      <c r="CC85" s="31">
        <f t="shared" si="28"/>
        <v>1801.6817081178735</v>
      </c>
      <c r="CD85" s="31">
        <f t="shared" si="28"/>
        <v>1801.6817081178735</v>
      </c>
      <c r="CE85" s="31">
        <f t="shared" si="28"/>
        <v>1801.6817081178735</v>
      </c>
      <c r="CF85" s="31">
        <f t="shared" si="28"/>
        <v>1801.6817081178735</v>
      </c>
      <c r="CG85" s="31">
        <f t="shared" si="28"/>
        <v>1801.6817081178735</v>
      </c>
      <c r="CH85" s="35">
        <f t="shared" si="28"/>
        <v>1801.6817081178735</v>
      </c>
    </row>
    <row r="86" spans="1:88" x14ac:dyDescent="0.3">
      <c r="A86" s="8"/>
      <c r="B86" s="41"/>
      <c r="C86" s="38"/>
      <c r="D86" s="43"/>
      <c r="E86" s="38"/>
      <c r="F86" s="43"/>
      <c r="G86" s="38"/>
      <c r="H86" s="43"/>
      <c r="I86" s="38"/>
      <c r="J86" s="43"/>
      <c r="K86" s="38"/>
      <c r="L86" s="43"/>
      <c r="M86" s="38"/>
      <c r="N86" s="43"/>
      <c r="O86" s="38"/>
      <c r="P86" s="43"/>
      <c r="Q86" s="38"/>
      <c r="R86" s="43"/>
      <c r="S86" s="38"/>
      <c r="T86" s="43"/>
      <c r="U86" s="38"/>
      <c r="V86" s="43"/>
      <c r="W86" s="38"/>
      <c r="X86" s="43"/>
      <c r="Y86" s="38"/>
      <c r="Z86" s="43"/>
      <c r="AA86" s="38"/>
      <c r="AB86" s="43"/>
      <c r="AC86" s="38"/>
      <c r="AD86" s="43"/>
      <c r="AE86" s="38"/>
      <c r="AF86" s="43"/>
      <c r="AG86" s="38"/>
      <c r="AH86" s="43"/>
      <c r="AI86" s="38"/>
      <c r="AJ86" s="43"/>
      <c r="AK86" s="38"/>
      <c r="AL86" s="43"/>
      <c r="AM86" s="38"/>
      <c r="AN86" s="43"/>
      <c r="AO86" s="38"/>
      <c r="AP86" s="43"/>
      <c r="AQ86" s="38"/>
      <c r="AR86" s="43"/>
      <c r="AS86" s="38"/>
      <c r="AT86" s="43"/>
      <c r="AU86" s="38"/>
      <c r="AV86" s="43"/>
      <c r="AW86" s="38"/>
      <c r="AX86" s="43"/>
      <c r="AY86" s="38"/>
      <c r="AZ86" s="43"/>
      <c r="BA86" s="38"/>
      <c r="BB86" s="43"/>
      <c r="BC86" s="38"/>
      <c r="BD86" s="43"/>
      <c r="BE86" s="38"/>
      <c r="BF86" s="43"/>
      <c r="BG86" s="38"/>
      <c r="BH86" s="43"/>
      <c r="BI86" s="38"/>
      <c r="BJ86" s="43"/>
      <c r="BK86" s="38"/>
      <c r="BL86" s="43"/>
      <c r="BM86" s="38"/>
      <c r="BN86" s="43"/>
      <c r="BO86" s="38"/>
      <c r="BP86" s="43"/>
      <c r="BQ86" s="38"/>
      <c r="BR86" s="43"/>
      <c r="BS86" s="38"/>
      <c r="BT86" s="43"/>
      <c r="BU86" s="38"/>
      <c r="BV86" s="43"/>
      <c r="BW86" s="38"/>
      <c r="BX86" s="43"/>
      <c r="BY86" s="38"/>
      <c r="BZ86" s="43"/>
      <c r="CA86" s="38"/>
      <c r="CB86" s="43"/>
      <c r="CC86" s="38"/>
      <c r="CD86" s="43"/>
      <c r="CE86" s="38"/>
      <c r="CF86" s="43"/>
      <c r="CG86" s="38"/>
      <c r="CH86" s="43"/>
    </row>
    <row r="87" spans="1:88" x14ac:dyDescent="0.3">
      <c r="B87" s="17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</row>
    <row r="88" spans="1:88" ht="15" thickBot="1" x14ac:dyDescent="0.35">
      <c r="A88" s="7"/>
      <c r="E88" s="241" t="s">
        <v>187</v>
      </c>
    </row>
    <row r="89" spans="1:88" ht="15" customHeight="1" x14ac:dyDescent="0.3">
      <c r="A89" s="613" t="s">
        <v>188</v>
      </c>
      <c r="B89" s="342" t="s">
        <v>189</v>
      </c>
      <c r="C89" s="292">
        <v>43831</v>
      </c>
      <c r="D89" s="292">
        <v>43862</v>
      </c>
      <c r="E89" s="292">
        <v>43891</v>
      </c>
      <c r="F89" s="292">
        <v>43922</v>
      </c>
      <c r="G89" s="292">
        <v>43952</v>
      </c>
      <c r="H89" s="292">
        <v>43983</v>
      </c>
      <c r="I89" s="292">
        <v>44013</v>
      </c>
      <c r="J89" s="292">
        <v>44044</v>
      </c>
      <c r="K89" s="292">
        <v>44075</v>
      </c>
      <c r="L89" s="292">
        <v>44105</v>
      </c>
      <c r="M89" s="292">
        <v>44136</v>
      </c>
      <c r="N89" s="292">
        <v>44166</v>
      </c>
      <c r="O89" s="292">
        <v>44197</v>
      </c>
      <c r="P89" s="292">
        <v>44228</v>
      </c>
      <c r="Q89" s="292">
        <v>44256</v>
      </c>
      <c r="R89" s="292">
        <v>44287</v>
      </c>
      <c r="S89" s="292">
        <v>44317</v>
      </c>
      <c r="T89" s="292">
        <v>44348</v>
      </c>
      <c r="U89" s="292">
        <v>44378</v>
      </c>
      <c r="V89" s="292">
        <v>44409</v>
      </c>
      <c r="W89" s="292">
        <v>44440</v>
      </c>
      <c r="X89" s="292">
        <v>44470</v>
      </c>
      <c r="Y89" s="292">
        <v>44501</v>
      </c>
      <c r="Z89" s="292">
        <v>44531</v>
      </c>
      <c r="AA89" s="292">
        <v>44562</v>
      </c>
      <c r="AB89" s="292">
        <v>44593</v>
      </c>
      <c r="AC89" s="292">
        <v>44621</v>
      </c>
      <c r="AD89" s="292">
        <v>44652</v>
      </c>
      <c r="AE89" s="292">
        <v>44682</v>
      </c>
      <c r="AF89" s="292">
        <v>44713</v>
      </c>
      <c r="AG89" s="292">
        <v>44743</v>
      </c>
      <c r="AH89" s="292">
        <v>44774</v>
      </c>
      <c r="AI89" s="292">
        <v>44805</v>
      </c>
      <c r="AJ89" s="292">
        <v>44835</v>
      </c>
      <c r="AK89" s="292">
        <v>44866</v>
      </c>
      <c r="AL89" s="292">
        <v>44896</v>
      </c>
      <c r="AM89" s="292">
        <v>44927</v>
      </c>
      <c r="AN89" s="292">
        <v>44958</v>
      </c>
      <c r="AO89" s="292">
        <v>44986</v>
      </c>
      <c r="AP89" s="292">
        <v>45017</v>
      </c>
      <c r="AQ89" s="292">
        <v>45047</v>
      </c>
      <c r="AR89" s="292">
        <v>45078</v>
      </c>
      <c r="AS89" s="292">
        <v>45108</v>
      </c>
      <c r="AT89" s="292">
        <v>45139</v>
      </c>
      <c r="AU89" s="292">
        <v>45170</v>
      </c>
      <c r="AV89" s="292">
        <v>45200</v>
      </c>
      <c r="AW89" s="292">
        <v>45231</v>
      </c>
      <c r="AX89" s="292">
        <v>45261</v>
      </c>
      <c r="AY89" s="292">
        <v>45292</v>
      </c>
      <c r="AZ89" s="292">
        <v>45323</v>
      </c>
      <c r="BA89" s="292">
        <v>45352</v>
      </c>
      <c r="BB89" s="292">
        <v>45383</v>
      </c>
      <c r="BC89" s="292">
        <v>45413</v>
      </c>
      <c r="BD89" s="292">
        <v>45444</v>
      </c>
      <c r="BE89" s="292">
        <v>45474</v>
      </c>
      <c r="BF89" s="292">
        <v>45505</v>
      </c>
      <c r="BG89" s="292">
        <v>45536</v>
      </c>
      <c r="BH89" s="292">
        <v>45566</v>
      </c>
      <c r="BI89" s="292">
        <v>45597</v>
      </c>
      <c r="BJ89" s="292">
        <v>45627</v>
      </c>
      <c r="BK89" s="292">
        <v>45658</v>
      </c>
      <c r="BL89" s="292">
        <v>45689</v>
      </c>
      <c r="BM89" s="292">
        <v>45717</v>
      </c>
      <c r="BN89" s="292">
        <v>45748</v>
      </c>
      <c r="BO89" s="292">
        <v>45778</v>
      </c>
      <c r="BP89" s="292">
        <v>45809</v>
      </c>
      <c r="BQ89" s="292">
        <v>45839</v>
      </c>
      <c r="BR89" s="292">
        <v>45870</v>
      </c>
      <c r="BS89" s="292">
        <v>45901</v>
      </c>
      <c r="BT89" s="292">
        <v>45931</v>
      </c>
      <c r="BU89" s="292">
        <v>45962</v>
      </c>
      <c r="BV89" s="292">
        <v>45992</v>
      </c>
      <c r="BW89" s="292">
        <v>46023</v>
      </c>
      <c r="BX89" s="292">
        <v>46054</v>
      </c>
      <c r="BY89" s="292">
        <v>46082</v>
      </c>
      <c r="BZ89" s="292">
        <v>46113</v>
      </c>
      <c r="CA89" s="292">
        <v>46143</v>
      </c>
      <c r="CB89" s="292">
        <v>46174</v>
      </c>
      <c r="CC89" s="292">
        <v>46204</v>
      </c>
      <c r="CD89" s="292">
        <v>46235</v>
      </c>
      <c r="CE89" s="292">
        <v>46266</v>
      </c>
      <c r="CF89" s="292">
        <v>46296</v>
      </c>
      <c r="CG89" s="292">
        <v>46327</v>
      </c>
      <c r="CH89" s="293">
        <v>46357</v>
      </c>
    </row>
    <row r="90" spans="1:88" ht="15.75" customHeight="1" x14ac:dyDescent="0.3">
      <c r="A90" s="614"/>
      <c r="B90" s="11" t="s">
        <v>12</v>
      </c>
      <c r="C90" s="381">
        <f>'LI 2M - SGS'!C93</f>
        <v>4.8845E-2</v>
      </c>
      <c r="D90" s="381">
        <f>'LI 2M - SGS'!D93</f>
        <v>5.0525E-2</v>
      </c>
      <c r="E90" s="381">
        <f>'LI 2M - SGS'!E93</f>
        <v>5.3254999999999997E-2</v>
      </c>
      <c r="F90" s="382">
        <f>'LI 2M - SGS'!F93</f>
        <v>5.8521999999999998E-2</v>
      </c>
      <c r="G90" s="382">
        <f>'LI 2M - SGS'!G93</f>
        <v>6.1238000000000001E-2</v>
      </c>
      <c r="H90" s="382">
        <f>'LI 2M - SGS'!H93</f>
        <v>9.0992000000000003E-2</v>
      </c>
      <c r="I90" s="382">
        <f>'LI 2M - SGS'!I93</f>
        <v>9.0992000000000003E-2</v>
      </c>
      <c r="J90" s="382">
        <f>'LI 2M - SGS'!J93</f>
        <v>9.0992000000000003E-2</v>
      </c>
      <c r="K90" s="382">
        <f>'LI 2M - SGS'!K93</f>
        <v>9.0992000000000003E-2</v>
      </c>
      <c r="L90" s="382">
        <f>'LI 2M - SGS'!L93</f>
        <v>5.9082999999999997E-2</v>
      </c>
      <c r="M90" s="382">
        <f>'LI 2M - SGS'!M93</f>
        <v>6.0645999999999999E-2</v>
      </c>
      <c r="N90" s="382">
        <f>'LI 2M - SGS'!N93</f>
        <v>5.6723000000000003E-2</v>
      </c>
      <c r="O90" s="382">
        <f>'LI 2M - SGS'!O93</f>
        <v>5.3661E-2</v>
      </c>
      <c r="P90" s="382">
        <f>'LI 2M - SGS'!P93</f>
        <v>5.5252000000000002E-2</v>
      </c>
      <c r="Q90" s="382">
        <f>'LI 2M - SGS'!Q93</f>
        <v>5.7793999999999998E-2</v>
      </c>
      <c r="R90" s="382">
        <f>'LI 2M - SGS'!R93</f>
        <v>5.8521999999999998E-2</v>
      </c>
      <c r="S90" s="382">
        <f>'LI 2M - SGS'!S93</f>
        <v>6.1238000000000001E-2</v>
      </c>
      <c r="T90" s="382">
        <f>'LI 2M - SGS'!T93</f>
        <v>9.0992000000000003E-2</v>
      </c>
      <c r="U90" s="382">
        <f>'LI 2M - SGS'!U93</f>
        <v>9.0992000000000003E-2</v>
      </c>
      <c r="V90" s="382">
        <f>'LI 2M - SGS'!V93</f>
        <v>9.0992000000000003E-2</v>
      </c>
      <c r="W90" s="382">
        <f>'LI 2M - SGS'!W93</f>
        <v>9.0992000000000003E-2</v>
      </c>
      <c r="X90" s="382">
        <f>'LI 2M - SGS'!X93</f>
        <v>5.9082999999999997E-2</v>
      </c>
      <c r="Y90" s="382">
        <f>'LI 2M - SGS'!Y93</f>
        <v>6.0645999999999999E-2</v>
      </c>
      <c r="Z90" s="382">
        <f>'LI 2M - SGS'!Z93</f>
        <v>5.6723000000000003E-2</v>
      </c>
      <c r="AA90" s="382">
        <f>'LI 2M - SGS'!AA93</f>
        <v>5.3661E-2</v>
      </c>
      <c r="AB90" s="382">
        <f>'LI 2M - SGS'!AB93</f>
        <v>5.5252000000000002E-2</v>
      </c>
      <c r="AC90" s="382">
        <f>'LI 2M - SGS'!AC93</f>
        <v>5.7793999999999998E-2</v>
      </c>
      <c r="AD90" s="382">
        <f>'LI 2M - SGS'!AD93</f>
        <v>5.8521999999999998E-2</v>
      </c>
      <c r="AE90" s="382">
        <f>'LI 2M - SGS'!AE93</f>
        <v>6.1238000000000001E-2</v>
      </c>
      <c r="AF90" s="382">
        <f>'LI 2M - SGS'!AF93</f>
        <v>9.0992000000000003E-2</v>
      </c>
      <c r="AG90" s="382">
        <f>'LI 2M - SGS'!AG93</f>
        <v>9.0992000000000003E-2</v>
      </c>
      <c r="AH90" s="382">
        <f>'LI 2M - SGS'!AH93</f>
        <v>9.0992000000000003E-2</v>
      </c>
      <c r="AI90" s="382">
        <f>'LI 2M - SGS'!AI93</f>
        <v>9.0992000000000003E-2</v>
      </c>
      <c r="AJ90" s="382">
        <f>'LI 2M - SGS'!AJ93</f>
        <v>5.9082999999999997E-2</v>
      </c>
      <c r="AK90" s="382">
        <f>'LI 2M - SGS'!AK93</f>
        <v>6.0645999999999999E-2</v>
      </c>
      <c r="AL90" s="382">
        <f>'LI 2M - SGS'!AL93</f>
        <v>5.6723000000000003E-2</v>
      </c>
      <c r="AM90" s="382">
        <f>'LI 2M - SGS'!AM93</f>
        <v>5.3661E-2</v>
      </c>
      <c r="AN90" s="382">
        <f>'LI 2M - SGS'!AN93</f>
        <v>5.5252000000000002E-2</v>
      </c>
      <c r="AO90" s="382">
        <f>'LI 2M - SGS'!AO93</f>
        <v>5.7793999999999998E-2</v>
      </c>
      <c r="AP90" s="382">
        <f>'LI 2M - SGS'!AP93</f>
        <v>5.8521999999999998E-2</v>
      </c>
      <c r="AQ90" s="382">
        <f>'LI 2M - SGS'!AQ93</f>
        <v>6.1238000000000001E-2</v>
      </c>
      <c r="AR90" s="382">
        <f>'LI 2M - SGS'!AR93</f>
        <v>9.0992000000000003E-2</v>
      </c>
      <c r="AS90" s="382">
        <f>'LI 2M - SGS'!AS93</f>
        <v>9.0992000000000003E-2</v>
      </c>
      <c r="AT90" s="382">
        <f>'LI 2M - SGS'!AT93</f>
        <v>9.0992000000000003E-2</v>
      </c>
      <c r="AU90" s="382">
        <f>'LI 2M - SGS'!AU93</f>
        <v>9.0992000000000003E-2</v>
      </c>
      <c r="AV90" s="382">
        <f>'LI 2M - SGS'!AV93</f>
        <v>5.9082999999999997E-2</v>
      </c>
      <c r="AW90" s="382">
        <f>'LI 2M - SGS'!AW93</f>
        <v>6.0645999999999999E-2</v>
      </c>
      <c r="AX90" s="382">
        <f>'LI 2M - SGS'!AX93</f>
        <v>5.6723000000000003E-2</v>
      </c>
      <c r="AY90" s="382">
        <f>'LI 2M - SGS'!AY93</f>
        <v>5.3661E-2</v>
      </c>
      <c r="AZ90" s="382">
        <f>'LI 2M - SGS'!AZ93</f>
        <v>5.5252000000000002E-2</v>
      </c>
      <c r="BA90" s="382">
        <f>'LI 2M - SGS'!BA93</f>
        <v>5.7793999999999998E-2</v>
      </c>
      <c r="BB90" s="382">
        <f>'LI 2M - SGS'!BB93</f>
        <v>5.8521999999999998E-2</v>
      </c>
      <c r="BC90" s="382">
        <f>'LI 2M - SGS'!BC93</f>
        <v>6.1238000000000001E-2</v>
      </c>
      <c r="BD90" s="382">
        <f>'LI 2M - SGS'!BD93</f>
        <v>9.0992000000000003E-2</v>
      </c>
      <c r="BE90" s="382">
        <f>'LI 2M - SGS'!BE93</f>
        <v>9.0992000000000003E-2</v>
      </c>
      <c r="BF90" s="382">
        <f>'LI 2M - SGS'!BF93</f>
        <v>9.0992000000000003E-2</v>
      </c>
      <c r="BG90" s="382">
        <f>'LI 2M - SGS'!BG93</f>
        <v>9.0992000000000003E-2</v>
      </c>
      <c r="BH90" s="382">
        <f>'LI 2M - SGS'!BH93</f>
        <v>5.9082999999999997E-2</v>
      </c>
      <c r="BI90" s="382">
        <f>'LI 2M - SGS'!BI93</f>
        <v>6.0645999999999999E-2</v>
      </c>
      <c r="BJ90" s="382">
        <f>'LI 2M - SGS'!BJ93</f>
        <v>5.6723000000000003E-2</v>
      </c>
      <c r="BK90" s="382">
        <f>'LI 2M - SGS'!BK93</f>
        <v>5.3661E-2</v>
      </c>
      <c r="BL90" s="382">
        <f>'LI 2M - SGS'!BL93</f>
        <v>5.5252000000000002E-2</v>
      </c>
      <c r="BM90" s="382">
        <f>'LI 2M - SGS'!BM93</f>
        <v>5.7793999999999998E-2</v>
      </c>
      <c r="BN90" s="382">
        <f>'LI 2M - SGS'!BN93</f>
        <v>5.8521999999999998E-2</v>
      </c>
      <c r="BO90" s="382">
        <f>'LI 2M - SGS'!BO93</f>
        <v>6.1238000000000001E-2</v>
      </c>
      <c r="BP90" s="382">
        <f>'LI 2M - SGS'!BP93</f>
        <v>9.0992000000000003E-2</v>
      </c>
      <c r="BQ90" s="382">
        <f>'LI 2M - SGS'!BQ93</f>
        <v>9.0992000000000003E-2</v>
      </c>
      <c r="BR90" s="382">
        <f>'LI 2M - SGS'!BR93</f>
        <v>9.0992000000000003E-2</v>
      </c>
      <c r="BS90" s="382">
        <f>'LI 2M - SGS'!BS93</f>
        <v>9.0992000000000003E-2</v>
      </c>
      <c r="BT90" s="382">
        <f>'LI 2M - SGS'!BT93</f>
        <v>5.9082999999999997E-2</v>
      </c>
      <c r="BU90" s="382">
        <f>'LI 2M - SGS'!BU93</f>
        <v>6.0645999999999999E-2</v>
      </c>
      <c r="BV90" s="382">
        <f>'LI 2M - SGS'!BV93</f>
        <v>5.6723000000000003E-2</v>
      </c>
      <c r="BW90" s="382">
        <f>'LI 2M - SGS'!BW93</f>
        <v>5.3661E-2</v>
      </c>
      <c r="BX90" s="382">
        <f>'LI 2M - SGS'!BX93</f>
        <v>5.5252000000000002E-2</v>
      </c>
      <c r="BY90" s="382">
        <f>'LI 2M - SGS'!BY93</f>
        <v>5.7793999999999998E-2</v>
      </c>
      <c r="BZ90" s="382">
        <f>'LI 2M - SGS'!BZ93</f>
        <v>5.8521999999999998E-2</v>
      </c>
      <c r="CA90" s="382">
        <f>'LI 2M - SGS'!CA93</f>
        <v>6.1238000000000001E-2</v>
      </c>
      <c r="CB90" s="382">
        <f>'LI 2M - SGS'!CB93</f>
        <v>9.0992000000000003E-2</v>
      </c>
      <c r="CC90" s="382">
        <f>'LI 2M - SGS'!CC93</f>
        <v>9.0992000000000003E-2</v>
      </c>
      <c r="CD90" s="382">
        <f>'LI 2M - SGS'!CD93</f>
        <v>9.0992000000000003E-2</v>
      </c>
      <c r="CE90" s="382">
        <f>'LI 2M - SGS'!CE93</f>
        <v>9.0992000000000003E-2</v>
      </c>
      <c r="CF90" s="382">
        <f>'LI 2M - SGS'!CF93</f>
        <v>5.9082999999999997E-2</v>
      </c>
      <c r="CG90" s="382">
        <f>'LI 2M - SGS'!CG93</f>
        <v>6.0645999999999999E-2</v>
      </c>
      <c r="CH90" s="383">
        <f>'LI 2M - SGS'!CH93</f>
        <v>5.6723000000000003E-2</v>
      </c>
      <c r="CJ90" s="243" t="s">
        <v>139</v>
      </c>
    </row>
    <row r="91" spans="1:88" x14ac:dyDescent="0.3">
      <c r="A91" s="614"/>
      <c r="B91" s="11" t="s">
        <v>14</v>
      </c>
      <c r="C91" s="381">
        <f>'LI 3M - LGS'!C101</f>
        <v>2.8837000000000002E-2</v>
      </c>
      <c r="D91" s="381">
        <f>'LI 3M - LGS'!D101</f>
        <v>3.0424E-2</v>
      </c>
      <c r="E91" s="381">
        <f>'LI 3M - LGS'!E101</f>
        <v>2.7962999999999998E-2</v>
      </c>
      <c r="F91" s="382">
        <f>'LI 3M - LGS'!F101</f>
        <v>3.3774999999999999E-2</v>
      </c>
      <c r="G91" s="382">
        <f>'LI 3M - LGS'!G101</f>
        <v>3.6714999999999998E-2</v>
      </c>
      <c r="H91" s="382">
        <f>'LI 3M - LGS'!H101</f>
        <v>6.8380999999999997E-2</v>
      </c>
      <c r="I91" s="382">
        <f>'LI 3M - LGS'!I101</f>
        <v>6.6040000000000001E-2</v>
      </c>
      <c r="J91" s="382">
        <f>'LI 3M - LGS'!J101</f>
        <v>6.8090999999999999E-2</v>
      </c>
      <c r="K91" s="382">
        <f>'LI 3M - LGS'!K101</f>
        <v>6.6092999999999999E-2</v>
      </c>
      <c r="L91" s="382">
        <f>'LI 3M - LGS'!L101</f>
        <v>3.5712000000000001E-2</v>
      </c>
      <c r="M91" s="382">
        <f>'LI 3M - LGS'!M101</f>
        <v>3.6135E-2</v>
      </c>
      <c r="N91" s="382">
        <f>'LI 3M - LGS'!N101</f>
        <v>3.3574E-2</v>
      </c>
      <c r="O91" s="382">
        <f>'LI 3M - LGS'!O101</f>
        <v>3.2899999999999999E-2</v>
      </c>
      <c r="P91" s="382">
        <f>'LI 3M - LGS'!P101</f>
        <v>3.3628999999999999E-2</v>
      </c>
      <c r="Q91" s="382">
        <f>'LI 3M - LGS'!Q101</f>
        <v>3.4622E-2</v>
      </c>
      <c r="R91" s="382">
        <f>'LI 3M - LGS'!R101</f>
        <v>3.3774999999999999E-2</v>
      </c>
      <c r="S91" s="382">
        <f>'LI 3M - LGS'!S101</f>
        <v>3.6714999999999998E-2</v>
      </c>
      <c r="T91" s="382">
        <f>'LI 3M - LGS'!T101</f>
        <v>6.8380999999999997E-2</v>
      </c>
      <c r="U91" s="382">
        <f>'LI 3M - LGS'!U101</f>
        <v>6.6040000000000001E-2</v>
      </c>
      <c r="V91" s="382">
        <f>'LI 3M - LGS'!V101</f>
        <v>6.8090999999999999E-2</v>
      </c>
      <c r="W91" s="382">
        <f>'LI 3M - LGS'!W101</f>
        <v>6.6092999999999999E-2</v>
      </c>
      <c r="X91" s="382">
        <f>'LI 3M - LGS'!X101</f>
        <v>3.5712000000000001E-2</v>
      </c>
      <c r="Y91" s="382">
        <f>'LI 3M - LGS'!Y101</f>
        <v>3.6135E-2</v>
      </c>
      <c r="Z91" s="382">
        <f>'LI 3M - LGS'!Z101</f>
        <v>3.3574E-2</v>
      </c>
      <c r="AA91" s="382">
        <f>'LI 3M - LGS'!AA101</f>
        <v>3.2899999999999999E-2</v>
      </c>
      <c r="AB91" s="382">
        <f>'LI 3M - LGS'!AB101</f>
        <v>3.3628999999999999E-2</v>
      </c>
      <c r="AC91" s="382">
        <f>'LI 3M - LGS'!AC101</f>
        <v>3.4622E-2</v>
      </c>
      <c r="AD91" s="382">
        <f>'LI 3M - LGS'!AD101</f>
        <v>3.3774999999999999E-2</v>
      </c>
      <c r="AE91" s="382">
        <f>'LI 3M - LGS'!AE101</f>
        <v>3.6714999999999998E-2</v>
      </c>
      <c r="AF91" s="382">
        <f>'LI 3M - LGS'!AF101</f>
        <v>6.8380999999999997E-2</v>
      </c>
      <c r="AG91" s="382">
        <f>'LI 3M - LGS'!AG101</f>
        <v>6.6040000000000001E-2</v>
      </c>
      <c r="AH91" s="382">
        <f>'LI 3M - LGS'!AH101</f>
        <v>6.8090999999999999E-2</v>
      </c>
      <c r="AI91" s="382">
        <f>'LI 3M - LGS'!AI101</f>
        <v>6.6092999999999999E-2</v>
      </c>
      <c r="AJ91" s="382">
        <f>'LI 3M - LGS'!AJ101</f>
        <v>3.5712000000000001E-2</v>
      </c>
      <c r="AK91" s="382">
        <f>'LI 3M - LGS'!AK101</f>
        <v>3.6135E-2</v>
      </c>
      <c r="AL91" s="382">
        <f>'LI 3M - LGS'!AL101</f>
        <v>3.3574E-2</v>
      </c>
      <c r="AM91" s="382">
        <f>'LI 3M - LGS'!AM101</f>
        <v>3.2899999999999999E-2</v>
      </c>
      <c r="AN91" s="382">
        <f>'LI 3M - LGS'!AN101</f>
        <v>3.3628999999999999E-2</v>
      </c>
      <c r="AO91" s="382">
        <f>'LI 3M - LGS'!AO101</f>
        <v>3.4622E-2</v>
      </c>
      <c r="AP91" s="382">
        <f>'LI 3M - LGS'!AP101</f>
        <v>3.3774999999999999E-2</v>
      </c>
      <c r="AQ91" s="382">
        <f>'LI 3M - LGS'!AQ101</f>
        <v>3.6714999999999998E-2</v>
      </c>
      <c r="AR91" s="382">
        <f>'LI 3M - LGS'!AR101</f>
        <v>6.8380999999999997E-2</v>
      </c>
      <c r="AS91" s="382">
        <f>'LI 3M - LGS'!AS101</f>
        <v>6.6040000000000001E-2</v>
      </c>
      <c r="AT91" s="382">
        <f>'LI 3M - LGS'!AT101</f>
        <v>6.8090999999999999E-2</v>
      </c>
      <c r="AU91" s="382">
        <f>'LI 3M - LGS'!AU101</f>
        <v>6.6092999999999999E-2</v>
      </c>
      <c r="AV91" s="382">
        <f>'LI 3M - LGS'!AV101</f>
        <v>3.5712000000000001E-2</v>
      </c>
      <c r="AW91" s="382">
        <f>'LI 3M - LGS'!AW101</f>
        <v>3.6135E-2</v>
      </c>
      <c r="AX91" s="382">
        <f>'LI 3M - LGS'!AX101</f>
        <v>3.3574E-2</v>
      </c>
      <c r="AY91" s="382">
        <f>'LI 3M - LGS'!AY101</f>
        <v>3.2899999999999999E-2</v>
      </c>
      <c r="AZ91" s="382">
        <f>'LI 3M - LGS'!AZ101</f>
        <v>3.3628999999999999E-2</v>
      </c>
      <c r="BA91" s="382">
        <f>'LI 3M - LGS'!BA101</f>
        <v>3.4622E-2</v>
      </c>
      <c r="BB91" s="382">
        <f>'LI 3M - LGS'!BB101</f>
        <v>3.3774999999999999E-2</v>
      </c>
      <c r="BC91" s="382">
        <f>'LI 3M - LGS'!BC101</f>
        <v>3.6714999999999998E-2</v>
      </c>
      <c r="BD91" s="382">
        <f>'LI 3M - LGS'!BD101</f>
        <v>6.8380999999999997E-2</v>
      </c>
      <c r="BE91" s="382">
        <f>'LI 3M - LGS'!BE101</f>
        <v>6.6040000000000001E-2</v>
      </c>
      <c r="BF91" s="382">
        <f>'LI 3M - LGS'!BF101</f>
        <v>6.8090999999999999E-2</v>
      </c>
      <c r="BG91" s="382">
        <f>'LI 3M - LGS'!BG101</f>
        <v>6.6092999999999999E-2</v>
      </c>
      <c r="BH91" s="382">
        <f>'LI 3M - LGS'!BH101</f>
        <v>3.5712000000000001E-2</v>
      </c>
      <c r="BI91" s="382">
        <f>'LI 3M - LGS'!BI101</f>
        <v>3.6135E-2</v>
      </c>
      <c r="BJ91" s="382">
        <f>'LI 3M - LGS'!BJ101</f>
        <v>3.3574E-2</v>
      </c>
      <c r="BK91" s="382">
        <f>'LI 3M - LGS'!BK101</f>
        <v>3.2899999999999999E-2</v>
      </c>
      <c r="BL91" s="382">
        <f>'LI 3M - LGS'!BL101</f>
        <v>3.3628999999999999E-2</v>
      </c>
      <c r="BM91" s="382">
        <f>'LI 3M - LGS'!BM101</f>
        <v>3.4622E-2</v>
      </c>
      <c r="BN91" s="382">
        <f>'LI 3M - LGS'!BN101</f>
        <v>3.3774999999999999E-2</v>
      </c>
      <c r="BO91" s="382">
        <f>'LI 3M - LGS'!BO101</f>
        <v>3.6714999999999998E-2</v>
      </c>
      <c r="BP91" s="382">
        <f>'LI 3M - LGS'!BP101</f>
        <v>6.8380999999999997E-2</v>
      </c>
      <c r="BQ91" s="382">
        <f>'LI 3M - LGS'!BQ101</f>
        <v>6.6040000000000001E-2</v>
      </c>
      <c r="BR91" s="382">
        <f>'LI 3M - LGS'!BR101</f>
        <v>6.8090999999999999E-2</v>
      </c>
      <c r="BS91" s="382">
        <f>'LI 3M - LGS'!BS101</f>
        <v>6.6092999999999999E-2</v>
      </c>
      <c r="BT91" s="382">
        <f>'LI 3M - LGS'!BT101</f>
        <v>3.5712000000000001E-2</v>
      </c>
      <c r="BU91" s="382">
        <f>'LI 3M - LGS'!BU101</f>
        <v>3.6135E-2</v>
      </c>
      <c r="BV91" s="382">
        <f>'LI 3M - LGS'!BV101</f>
        <v>3.3574E-2</v>
      </c>
      <c r="BW91" s="382">
        <f>'LI 3M - LGS'!BW101</f>
        <v>3.2899999999999999E-2</v>
      </c>
      <c r="BX91" s="382">
        <f>'LI 3M - LGS'!BX101</f>
        <v>3.3628999999999999E-2</v>
      </c>
      <c r="BY91" s="382">
        <f>'LI 3M - LGS'!BY101</f>
        <v>3.4622E-2</v>
      </c>
      <c r="BZ91" s="382">
        <f>'LI 3M - LGS'!BZ101</f>
        <v>3.3774999999999999E-2</v>
      </c>
      <c r="CA91" s="382">
        <f>'LI 3M - LGS'!CA101</f>
        <v>3.6714999999999998E-2</v>
      </c>
      <c r="CB91" s="382">
        <f>'LI 3M - LGS'!CB101</f>
        <v>6.8380999999999997E-2</v>
      </c>
      <c r="CC91" s="382">
        <f>'LI 3M - LGS'!CC101</f>
        <v>6.6040000000000001E-2</v>
      </c>
      <c r="CD91" s="382">
        <f>'LI 3M - LGS'!CD101</f>
        <v>6.8090999999999999E-2</v>
      </c>
      <c r="CE91" s="382">
        <f>'LI 3M - LGS'!CE101</f>
        <v>6.6092999999999999E-2</v>
      </c>
      <c r="CF91" s="382">
        <f>'LI 3M - LGS'!CF101</f>
        <v>3.5712000000000001E-2</v>
      </c>
      <c r="CG91" s="382">
        <f>'LI 3M - LGS'!CG101</f>
        <v>3.6135E-2</v>
      </c>
      <c r="CH91" s="383">
        <f>'LI 3M - LGS'!CH101</f>
        <v>3.3574E-2</v>
      </c>
      <c r="CJ91" s="243" t="s">
        <v>140</v>
      </c>
    </row>
    <row r="92" spans="1:88" x14ac:dyDescent="0.3">
      <c r="A92" s="614"/>
      <c r="B92" s="11" t="s">
        <v>15</v>
      </c>
      <c r="C92" s="381">
        <f>'LI 4M - SPS'!C101</f>
        <v>2.9367000000000001E-2</v>
      </c>
      <c r="D92" s="381">
        <f>'LI 4M - SPS'!D101</f>
        <v>2.8156E-2</v>
      </c>
      <c r="E92" s="381">
        <f>'LI 4M - SPS'!E101</f>
        <v>2.9522E-2</v>
      </c>
      <c r="F92" s="382">
        <f>'LI 4M - SPS'!F101</f>
        <v>3.4296E-2</v>
      </c>
      <c r="G92" s="382">
        <f>'LI 4M - SPS'!G101</f>
        <v>3.6755000000000003E-2</v>
      </c>
      <c r="H92" s="382">
        <f>'LI 4M - SPS'!H101</f>
        <v>6.7155999999999993E-2</v>
      </c>
      <c r="I92" s="382">
        <f>'LI 4M - SPS'!I101</f>
        <v>6.5257999999999997E-2</v>
      </c>
      <c r="J92" s="382">
        <f>'LI 4M - SPS'!J101</f>
        <v>6.6148999999999999E-2</v>
      </c>
      <c r="K92" s="382">
        <f>'LI 4M - SPS'!K101</f>
        <v>6.4668000000000003E-2</v>
      </c>
      <c r="L92" s="382">
        <f>'LI 4M - SPS'!L101</f>
        <v>3.5714999999999997E-2</v>
      </c>
      <c r="M92" s="382">
        <f>'LI 4M - SPS'!M101</f>
        <v>3.5963000000000002E-2</v>
      </c>
      <c r="N92" s="382">
        <f>'LI 4M - SPS'!N101</f>
        <v>3.1724000000000002E-2</v>
      </c>
      <c r="O92" s="382">
        <f>'LI 4M - SPS'!O101</f>
        <v>3.2612000000000002E-2</v>
      </c>
      <c r="P92" s="382">
        <f>'LI 4M - SPS'!P101</f>
        <v>3.3308999999999998E-2</v>
      </c>
      <c r="Q92" s="382">
        <f>'LI 4M - SPS'!Q101</f>
        <v>3.3845E-2</v>
      </c>
      <c r="R92" s="382">
        <f>'LI 4M - SPS'!R101</f>
        <v>3.4296E-2</v>
      </c>
      <c r="S92" s="382">
        <f>'LI 4M - SPS'!S101</f>
        <v>3.6755000000000003E-2</v>
      </c>
      <c r="T92" s="382">
        <f>'LI 4M - SPS'!T101</f>
        <v>6.7155999999999993E-2</v>
      </c>
      <c r="U92" s="382">
        <f>'LI 4M - SPS'!U101</f>
        <v>6.5257999999999997E-2</v>
      </c>
      <c r="V92" s="382">
        <f>'LI 4M - SPS'!V101</f>
        <v>6.6148999999999999E-2</v>
      </c>
      <c r="W92" s="382">
        <f>'LI 4M - SPS'!W101</f>
        <v>6.4668000000000003E-2</v>
      </c>
      <c r="X92" s="382">
        <f>'LI 4M - SPS'!X101</f>
        <v>3.5714999999999997E-2</v>
      </c>
      <c r="Y92" s="382">
        <f>'LI 4M - SPS'!Y101</f>
        <v>3.5963000000000002E-2</v>
      </c>
      <c r="Z92" s="382">
        <f>'LI 4M - SPS'!Z101</f>
        <v>3.1724000000000002E-2</v>
      </c>
      <c r="AA92" s="382">
        <f>'LI 4M - SPS'!AA101</f>
        <v>3.2612000000000002E-2</v>
      </c>
      <c r="AB92" s="382">
        <f>'LI 4M - SPS'!AB101</f>
        <v>3.3308999999999998E-2</v>
      </c>
      <c r="AC92" s="382">
        <f>'LI 4M - SPS'!AC101</f>
        <v>3.3845E-2</v>
      </c>
      <c r="AD92" s="382">
        <f>'LI 4M - SPS'!AD101</f>
        <v>3.4296E-2</v>
      </c>
      <c r="AE92" s="382">
        <f>'LI 4M - SPS'!AE101</f>
        <v>3.6755000000000003E-2</v>
      </c>
      <c r="AF92" s="382">
        <f>'LI 4M - SPS'!AF101</f>
        <v>6.7155999999999993E-2</v>
      </c>
      <c r="AG92" s="382">
        <f>'LI 4M - SPS'!AG101</f>
        <v>6.5257999999999997E-2</v>
      </c>
      <c r="AH92" s="382">
        <f>'LI 4M - SPS'!AH101</f>
        <v>6.6148999999999999E-2</v>
      </c>
      <c r="AI92" s="382">
        <f>'LI 4M - SPS'!AI101</f>
        <v>6.4668000000000003E-2</v>
      </c>
      <c r="AJ92" s="382">
        <f>'LI 4M - SPS'!AJ101</f>
        <v>3.5714999999999997E-2</v>
      </c>
      <c r="AK92" s="382">
        <f>'LI 4M - SPS'!AK101</f>
        <v>3.5963000000000002E-2</v>
      </c>
      <c r="AL92" s="382">
        <f>'LI 4M - SPS'!AL101</f>
        <v>3.1724000000000002E-2</v>
      </c>
      <c r="AM92" s="382">
        <f>'LI 4M - SPS'!AM101</f>
        <v>3.2612000000000002E-2</v>
      </c>
      <c r="AN92" s="382">
        <f>'LI 4M - SPS'!AN101</f>
        <v>3.3308999999999998E-2</v>
      </c>
      <c r="AO92" s="382">
        <f>'LI 4M - SPS'!AO101</f>
        <v>3.3845E-2</v>
      </c>
      <c r="AP92" s="382">
        <f>'LI 4M - SPS'!AP101</f>
        <v>3.4296E-2</v>
      </c>
      <c r="AQ92" s="382">
        <f>'LI 4M - SPS'!AQ101</f>
        <v>3.6755000000000003E-2</v>
      </c>
      <c r="AR92" s="382">
        <f>'LI 4M - SPS'!AR101</f>
        <v>6.7155999999999993E-2</v>
      </c>
      <c r="AS92" s="382">
        <f>'LI 4M - SPS'!AS101</f>
        <v>6.5257999999999997E-2</v>
      </c>
      <c r="AT92" s="382">
        <f>'LI 4M - SPS'!AT101</f>
        <v>6.6148999999999999E-2</v>
      </c>
      <c r="AU92" s="382">
        <f>'LI 4M - SPS'!AU101</f>
        <v>6.4668000000000003E-2</v>
      </c>
      <c r="AV92" s="382">
        <f>'LI 4M - SPS'!AV101</f>
        <v>3.5714999999999997E-2</v>
      </c>
      <c r="AW92" s="382">
        <f>'LI 4M - SPS'!AW101</f>
        <v>3.5963000000000002E-2</v>
      </c>
      <c r="AX92" s="382">
        <f>'LI 4M - SPS'!AX101</f>
        <v>3.1724000000000002E-2</v>
      </c>
      <c r="AY92" s="382">
        <f>'LI 4M - SPS'!AY101</f>
        <v>3.2612000000000002E-2</v>
      </c>
      <c r="AZ92" s="382">
        <f>'LI 4M - SPS'!AZ101</f>
        <v>3.3308999999999998E-2</v>
      </c>
      <c r="BA92" s="382">
        <f>'LI 4M - SPS'!BA101</f>
        <v>3.3845E-2</v>
      </c>
      <c r="BB92" s="382">
        <f>'LI 4M - SPS'!BB101</f>
        <v>3.4296E-2</v>
      </c>
      <c r="BC92" s="382">
        <f>'LI 4M - SPS'!BC101</f>
        <v>3.6755000000000003E-2</v>
      </c>
      <c r="BD92" s="382">
        <f>'LI 4M - SPS'!BD101</f>
        <v>6.7155999999999993E-2</v>
      </c>
      <c r="BE92" s="382">
        <f>'LI 4M - SPS'!BE101</f>
        <v>6.5257999999999997E-2</v>
      </c>
      <c r="BF92" s="382">
        <f>'LI 4M - SPS'!BF101</f>
        <v>6.6148999999999999E-2</v>
      </c>
      <c r="BG92" s="382">
        <f>'LI 4M - SPS'!BG101</f>
        <v>6.4668000000000003E-2</v>
      </c>
      <c r="BH92" s="382">
        <f>'LI 4M - SPS'!BH101</f>
        <v>3.5714999999999997E-2</v>
      </c>
      <c r="BI92" s="382">
        <f>'LI 4M - SPS'!BI101</f>
        <v>3.5963000000000002E-2</v>
      </c>
      <c r="BJ92" s="382">
        <f>'LI 4M - SPS'!BJ101</f>
        <v>3.1724000000000002E-2</v>
      </c>
      <c r="BK92" s="382">
        <f>'LI 4M - SPS'!BK101</f>
        <v>3.2612000000000002E-2</v>
      </c>
      <c r="BL92" s="382">
        <f>'LI 4M - SPS'!BL101</f>
        <v>3.3308999999999998E-2</v>
      </c>
      <c r="BM92" s="382">
        <f>'LI 4M - SPS'!BM101</f>
        <v>3.3845E-2</v>
      </c>
      <c r="BN92" s="382">
        <f>'LI 4M - SPS'!BN101</f>
        <v>3.4296E-2</v>
      </c>
      <c r="BO92" s="382">
        <f>'LI 4M - SPS'!BO101</f>
        <v>3.6755000000000003E-2</v>
      </c>
      <c r="BP92" s="382">
        <f>'LI 4M - SPS'!BP101</f>
        <v>6.7155999999999993E-2</v>
      </c>
      <c r="BQ92" s="382">
        <f>'LI 4M - SPS'!BQ101</f>
        <v>6.5257999999999997E-2</v>
      </c>
      <c r="BR92" s="382">
        <f>'LI 4M - SPS'!BR101</f>
        <v>6.6148999999999999E-2</v>
      </c>
      <c r="BS92" s="382">
        <f>'LI 4M - SPS'!BS101</f>
        <v>6.4668000000000003E-2</v>
      </c>
      <c r="BT92" s="382">
        <f>'LI 4M - SPS'!BT101</f>
        <v>3.5714999999999997E-2</v>
      </c>
      <c r="BU92" s="382">
        <f>'LI 4M - SPS'!BU101</f>
        <v>3.5963000000000002E-2</v>
      </c>
      <c r="BV92" s="382">
        <f>'LI 4M - SPS'!BV101</f>
        <v>3.1724000000000002E-2</v>
      </c>
      <c r="BW92" s="382">
        <f>'LI 4M - SPS'!BW101</f>
        <v>3.2612000000000002E-2</v>
      </c>
      <c r="BX92" s="382">
        <f>'LI 4M - SPS'!BX101</f>
        <v>3.3308999999999998E-2</v>
      </c>
      <c r="BY92" s="382">
        <f>'LI 4M - SPS'!BY101</f>
        <v>3.3845E-2</v>
      </c>
      <c r="BZ92" s="382">
        <f>'LI 4M - SPS'!BZ101</f>
        <v>3.4296E-2</v>
      </c>
      <c r="CA92" s="382">
        <f>'LI 4M - SPS'!CA101</f>
        <v>3.6755000000000003E-2</v>
      </c>
      <c r="CB92" s="382">
        <f>'LI 4M - SPS'!CB101</f>
        <v>6.7155999999999993E-2</v>
      </c>
      <c r="CC92" s="382">
        <f>'LI 4M - SPS'!CC101</f>
        <v>6.5257999999999997E-2</v>
      </c>
      <c r="CD92" s="382">
        <f>'LI 4M - SPS'!CD101</f>
        <v>6.6148999999999999E-2</v>
      </c>
      <c r="CE92" s="382">
        <f>'LI 4M - SPS'!CE101</f>
        <v>6.4668000000000003E-2</v>
      </c>
      <c r="CF92" s="382">
        <f>'LI 4M - SPS'!CF101</f>
        <v>3.5714999999999997E-2</v>
      </c>
      <c r="CG92" s="382">
        <f>'LI 4M - SPS'!CG101</f>
        <v>3.5963000000000002E-2</v>
      </c>
      <c r="CH92" s="383">
        <f>'LI 4M - SPS'!CH101</f>
        <v>3.1724000000000002E-2</v>
      </c>
    </row>
    <row r="93" spans="1:88" ht="15" thickBot="1" x14ac:dyDescent="0.35">
      <c r="A93" s="615"/>
      <c r="B93" s="16" t="s">
        <v>16</v>
      </c>
      <c r="C93" s="379">
        <f>'LI 11M - LPS'!C101</f>
        <v>2.2321000000000001E-2</v>
      </c>
      <c r="D93" s="379">
        <f>'LI 11M - LPS'!D101</f>
        <v>2.3022000000000001E-2</v>
      </c>
      <c r="E93" s="379">
        <f>'LI 11M - LPS'!E101</f>
        <v>2.3028E-2</v>
      </c>
      <c r="F93" s="380">
        <f>'LI 11M - LPS'!F101</f>
        <v>2.7399E-2</v>
      </c>
      <c r="G93" s="380">
        <f>'LI 11M - LPS'!G101</f>
        <v>3.1260000000000003E-2</v>
      </c>
      <c r="H93" s="380">
        <f>'LI 11M - LPS'!H101</f>
        <v>5.3324000000000003E-2</v>
      </c>
      <c r="I93" s="380">
        <f>'LI 11M - LPS'!I101</f>
        <v>5.024E-2</v>
      </c>
      <c r="J93" s="380">
        <f>'LI 11M - LPS'!J101</f>
        <v>4.9953999999999998E-2</v>
      </c>
      <c r="K93" s="380">
        <f>'LI 11M - LPS'!K101</f>
        <v>5.0927E-2</v>
      </c>
      <c r="L93" s="380">
        <f>'LI 11M - LPS'!L101</f>
        <v>3.2402E-2</v>
      </c>
      <c r="M93" s="380">
        <f>'LI 11M - LPS'!M101</f>
        <v>3.0643E-2</v>
      </c>
      <c r="N93" s="380">
        <f>'LI 11M - LPS'!N101</f>
        <v>2.8851999999999999E-2</v>
      </c>
      <c r="O93" s="380">
        <f>'LI 11M - LPS'!O101</f>
        <v>2.6759000000000002E-2</v>
      </c>
      <c r="P93" s="380">
        <f>'LI 11M - LPS'!P101</f>
        <v>2.7252999999999999E-2</v>
      </c>
      <c r="Q93" s="380">
        <f>'LI 11M - LPS'!Q101</f>
        <v>2.7386000000000001E-2</v>
      </c>
      <c r="R93" s="380">
        <f>'LI 11M - LPS'!R101</f>
        <v>2.7399E-2</v>
      </c>
      <c r="S93" s="380">
        <f>'LI 11M - LPS'!S101</f>
        <v>3.1260000000000003E-2</v>
      </c>
      <c r="T93" s="380">
        <f>'LI 11M - LPS'!T101</f>
        <v>5.3324000000000003E-2</v>
      </c>
      <c r="U93" s="380">
        <f>'LI 11M - LPS'!U101</f>
        <v>5.024E-2</v>
      </c>
      <c r="V93" s="380">
        <f>'LI 11M - LPS'!V101</f>
        <v>4.9953999999999998E-2</v>
      </c>
      <c r="W93" s="380">
        <f>'LI 11M - LPS'!W101</f>
        <v>5.0927E-2</v>
      </c>
      <c r="X93" s="380">
        <f>'LI 11M - LPS'!X101</f>
        <v>3.2402E-2</v>
      </c>
      <c r="Y93" s="380">
        <f>'LI 11M - LPS'!Y101</f>
        <v>3.0643E-2</v>
      </c>
      <c r="Z93" s="380">
        <f>'LI 11M - LPS'!Z101</f>
        <v>2.8851999999999999E-2</v>
      </c>
      <c r="AA93" s="380">
        <f>'LI 11M - LPS'!AA101</f>
        <v>2.6759000000000002E-2</v>
      </c>
      <c r="AB93" s="380">
        <f>'LI 11M - LPS'!AB101</f>
        <v>2.7252999999999999E-2</v>
      </c>
      <c r="AC93" s="380">
        <f>'LI 11M - LPS'!AC101</f>
        <v>2.7386000000000001E-2</v>
      </c>
      <c r="AD93" s="380">
        <f>'LI 11M - LPS'!AD101</f>
        <v>2.7399E-2</v>
      </c>
      <c r="AE93" s="380">
        <f>'LI 11M - LPS'!AE101</f>
        <v>3.1260000000000003E-2</v>
      </c>
      <c r="AF93" s="380">
        <f>'LI 11M - LPS'!AF101</f>
        <v>5.3324000000000003E-2</v>
      </c>
      <c r="AG93" s="380">
        <f>'LI 11M - LPS'!AG101</f>
        <v>5.024E-2</v>
      </c>
      <c r="AH93" s="380">
        <f>'LI 11M - LPS'!AH101</f>
        <v>4.9953999999999998E-2</v>
      </c>
      <c r="AI93" s="380">
        <f>'LI 11M - LPS'!AI101</f>
        <v>5.0927E-2</v>
      </c>
      <c r="AJ93" s="380">
        <f>'LI 11M - LPS'!AJ101</f>
        <v>3.2402E-2</v>
      </c>
      <c r="AK93" s="380">
        <f>'LI 11M - LPS'!AK101</f>
        <v>3.0643E-2</v>
      </c>
      <c r="AL93" s="380">
        <f>'LI 11M - LPS'!AL101</f>
        <v>2.8851999999999999E-2</v>
      </c>
      <c r="AM93" s="380">
        <f>'LI 11M - LPS'!AM101</f>
        <v>2.6759000000000002E-2</v>
      </c>
      <c r="AN93" s="380">
        <f>'LI 11M - LPS'!AN101</f>
        <v>2.7252999999999999E-2</v>
      </c>
      <c r="AO93" s="380">
        <f>'LI 11M - LPS'!AO101</f>
        <v>2.7386000000000001E-2</v>
      </c>
      <c r="AP93" s="380">
        <f>'LI 11M - LPS'!AP101</f>
        <v>2.7399E-2</v>
      </c>
      <c r="AQ93" s="380">
        <f>'LI 11M - LPS'!AQ101</f>
        <v>3.1260000000000003E-2</v>
      </c>
      <c r="AR93" s="380">
        <f>'LI 11M - LPS'!AR101</f>
        <v>5.3324000000000003E-2</v>
      </c>
      <c r="AS93" s="380">
        <f>'LI 11M - LPS'!AS101</f>
        <v>5.024E-2</v>
      </c>
      <c r="AT93" s="380">
        <f>'LI 11M - LPS'!AT101</f>
        <v>4.9953999999999998E-2</v>
      </c>
      <c r="AU93" s="380">
        <f>'LI 11M - LPS'!AU101</f>
        <v>5.0927E-2</v>
      </c>
      <c r="AV93" s="380">
        <f>'LI 11M - LPS'!AV101</f>
        <v>3.2402E-2</v>
      </c>
      <c r="AW93" s="380">
        <f>'LI 11M - LPS'!AW101</f>
        <v>3.0643E-2</v>
      </c>
      <c r="AX93" s="380">
        <f>'LI 11M - LPS'!AX101</f>
        <v>2.8851999999999999E-2</v>
      </c>
      <c r="AY93" s="380">
        <f>'LI 11M - LPS'!AY101</f>
        <v>2.6759000000000002E-2</v>
      </c>
      <c r="AZ93" s="380">
        <f>'LI 11M - LPS'!AZ101</f>
        <v>2.7252999999999999E-2</v>
      </c>
      <c r="BA93" s="380">
        <f>'LI 11M - LPS'!BA101</f>
        <v>2.7386000000000001E-2</v>
      </c>
      <c r="BB93" s="380">
        <f>'LI 11M - LPS'!BB101</f>
        <v>2.7399E-2</v>
      </c>
      <c r="BC93" s="380">
        <f>'LI 11M - LPS'!BC101</f>
        <v>3.1260000000000003E-2</v>
      </c>
      <c r="BD93" s="380">
        <f>'LI 11M - LPS'!BD101</f>
        <v>5.3324000000000003E-2</v>
      </c>
      <c r="BE93" s="380">
        <f>'LI 11M - LPS'!BE101</f>
        <v>5.024E-2</v>
      </c>
      <c r="BF93" s="380">
        <f>'LI 11M - LPS'!BF101</f>
        <v>4.9953999999999998E-2</v>
      </c>
      <c r="BG93" s="380">
        <f>'LI 11M - LPS'!BG101</f>
        <v>5.0927E-2</v>
      </c>
      <c r="BH93" s="380">
        <f>'LI 11M - LPS'!BH101</f>
        <v>3.2402E-2</v>
      </c>
      <c r="BI93" s="380">
        <f>'LI 11M - LPS'!BI101</f>
        <v>3.0643E-2</v>
      </c>
      <c r="BJ93" s="380">
        <f>'LI 11M - LPS'!BJ101</f>
        <v>2.8851999999999999E-2</v>
      </c>
      <c r="BK93" s="380">
        <f>'LI 11M - LPS'!BK101</f>
        <v>2.6759000000000002E-2</v>
      </c>
      <c r="BL93" s="380">
        <f>'LI 11M - LPS'!BL101</f>
        <v>2.7252999999999999E-2</v>
      </c>
      <c r="BM93" s="380">
        <f>'LI 11M - LPS'!BM101</f>
        <v>2.7386000000000001E-2</v>
      </c>
      <c r="BN93" s="380">
        <f>'LI 11M - LPS'!BN101</f>
        <v>2.7399E-2</v>
      </c>
      <c r="BO93" s="380">
        <f>'LI 11M - LPS'!BO101</f>
        <v>3.1260000000000003E-2</v>
      </c>
      <c r="BP93" s="380">
        <f>'LI 11M - LPS'!BP101</f>
        <v>5.3324000000000003E-2</v>
      </c>
      <c r="BQ93" s="380">
        <f>'LI 11M - LPS'!BQ101</f>
        <v>5.024E-2</v>
      </c>
      <c r="BR93" s="380">
        <f>'LI 11M - LPS'!BR101</f>
        <v>4.9953999999999998E-2</v>
      </c>
      <c r="BS93" s="380">
        <f>'LI 11M - LPS'!BS101</f>
        <v>5.0927E-2</v>
      </c>
      <c r="BT93" s="380">
        <f>'LI 11M - LPS'!BT101</f>
        <v>3.2402E-2</v>
      </c>
      <c r="BU93" s="380">
        <f>'LI 11M - LPS'!BU101</f>
        <v>3.0643E-2</v>
      </c>
      <c r="BV93" s="380">
        <f>'LI 11M - LPS'!BV101</f>
        <v>2.8851999999999999E-2</v>
      </c>
      <c r="BW93" s="380">
        <f>'LI 11M - LPS'!BW101</f>
        <v>2.6759000000000002E-2</v>
      </c>
      <c r="BX93" s="380">
        <f>'LI 11M - LPS'!BX101</f>
        <v>2.7252999999999999E-2</v>
      </c>
      <c r="BY93" s="380">
        <f>'LI 11M - LPS'!BY101</f>
        <v>2.7386000000000001E-2</v>
      </c>
      <c r="BZ93" s="380">
        <f>'LI 11M - LPS'!BZ101</f>
        <v>2.7399E-2</v>
      </c>
      <c r="CA93" s="380">
        <f>'LI 11M - LPS'!CA101</f>
        <v>3.1260000000000003E-2</v>
      </c>
      <c r="CB93" s="380">
        <f>'LI 11M - LPS'!CB101</f>
        <v>5.3324000000000003E-2</v>
      </c>
      <c r="CC93" s="380">
        <f>'LI 11M - LPS'!CC101</f>
        <v>5.024E-2</v>
      </c>
      <c r="CD93" s="380">
        <f>'LI 11M - LPS'!CD101</f>
        <v>4.9953999999999998E-2</v>
      </c>
      <c r="CE93" s="380">
        <f>'LI 11M - LPS'!CE101</f>
        <v>5.0927E-2</v>
      </c>
      <c r="CF93" s="380">
        <f>'LI 11M - LPS'!CF101</f>
        <v>3.2402E-2</v>
      </c>
      <c r="CG93" s="380">
        <f>'LI 11M - LPS'!CG101</f>
        <v>3.0643E-2</v>
      </c>
      <c r="CH93" s="384">
        <f>'LI 11M - LPS'!CH101</f>
        <v>2.8851999999999999E-2</v>
      </c>
    </row>
    <row r="108" spans="4:10" x14ac:dyDescent="0.3">
      <c r="J108" s="5"/>
    </row>
    <row r="109" spans="4:10" x14ac:dyDescent="0.3">
      <c r="D109" s="6"/>
    </row>
  </sheetData>
  <mergeCells count="6">
    <mergeCell ref="A89:A93"/>
    <mergeCell ref="A58:A73"/>
    <mergeCell ref="A4:A19"/>
    <mergeCell ref="A22:A37"/>
    <mergeCell ref="A40:A55"/>
    <mergeCell ref="A76:A85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CJ44"/>
  <sheetViews>
    <sheetView zoomScale="80" zoomScaleNormal="80" workbookViewId="0">
      <pane xSplit="2" topLeftCell="C1" activePane="topRight" state="frozen"/>
      <selection activeCell="B2" sqref="B2:B3"/>
      <selection pane="topRight" activeCell="C2" sqref="C2:CH2"/>
    </sheetView>
  </sheetViews>
  <sheetFormatPr defaultRowHeight="14.4" x14ac:dyDescent="0.3"/>
  <cols>
    <col min="1" max="1" width="8" customWidth="1"/>
    <col min="2" max="2" width="24.77734375" customWidth="1"/>
    <col min="3" max="3" width="15.77734375" bestFit="1" customWidth="1"/>
    <col min="4" max="4" width="11.5546875" bestFit="1" customWidth="1"/>
    <col min="5" max="6" width="12.5546875" bestFit="1" customWidth="1"/>
    <col min="7" max="14" width="14.21875" bestFit="1" customWidth="1"/>
    <col min="15" max="16" width="15.21875" bestFit="1" customWidth="1"/>
    <col min="17" max="30" width="15.21875" customWidth="1"/>
    <col min="31" max="86" width="13.77734375" customWidth="1"/>
    <col min="87" max="88" width="10.5546875" bestFit="1" customWidth="1"/>
  </cols>
  <sheetData>
    <row r="1" spans="1:88" s="2" customFormat="1" ht="15" thickBot="1" x14ac:dyDescent="0.3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" thickBot="1" x14ac:dyDescent="0.35">
      <c r="A2" s="19"/>
      <c r="B2" s="36" t="s">
        <v>121</v>
      </c>
      <c r="C2" s="472">
        <f>' 1M - RES'!C2</f>
        <v>0.79015470747957905</v>
      </c>
      <c r="D2" s="472">
        <f>C2</f>
        <v>0.79015470747957905</v>
      </c>
      <c r="E2" s="470">
        <f t="shared" ref="E2:BP2" si="0">D2</f>
        <v>0.79015470747957905</v>
      </c>
      <c r="F2" s="474">
        <f t="shared" si="0"/>
        <v>0.79015470747957905</v>
      </c>
      <c r="G2" s="474">
        <f t="shared" si="0"/>
        <v>0.79015470747957905</v>
      </c>
      <c r="H2" s="474">
        <f t="shared" si="0"/>
        <v>0.79015470747957905</v>
      </c>
      <c r="I2" s="474">
        <f t="shared" si="0"/>
        <v>0.79015470747957905</v>
      </c>
      <c r="J2" s="474">
        <f t="shared" si="0"/>
        <v>0.79015470747957905</v>
      </c>
      <c r="K2" s="474">
        <f t="shared" si="0"/>
        <v>0.79015470747957905</v>
      </c>
      <c r="L2" s="474">
        <f t="shared" si="0"/>
        <v>0.79015470747957905</v>
      </c>
      <c r="M2" s="474">
        <f t="shared" si="0"/>
        <v>0.79015470747957905</v>
      </c>
      <c r="N2" s="474">
        <f t="shared" si="0"/>
        <v>0.79015470747957905</v>
      </c>
      <c r="O2" s="474">
        <f t="shared" si="0"/>
        <v>0.79015470747957905</v>
      </c>
      <c r="P2" s="474">
        <f t="shared" si="0"/>
        <v>0.79015470747957905</v>
      </c>
      <c r="Q2" s="474">
        <f t="shared" si="0"/>
        <v>0.79015470747957905</v>
      </c>
      <c r="R2" s="474">
        <f t="shared" si="0"/>
        <v>0.79015470747957905</v>
      </c>
      <c r="S2" s="474">
        <f t="shared" si="0"/>
        <v>0.79015470747957905</v>
      </c>
      <c r="T2" s="474">
        <f t="shared" si="0"/>
        <v>0.79015470747957905</v>
      </c>
      <c r="U2" s="474">
        <f t="shared" si="0"/>
        <v>0.79015470747957905</v>
      </c>
      <c r="V2" s="474">
        <f t="shared" si="0"/>
        <v>0.79015470747957905</v>
      </c>
      <c r="W2" s="474">
        <f t="shared" si="0"/>
        <v>0.79015470747957905</v>
      </c>
      <c r="X2" s="474">
        <f t="shared" si="0"/>
        <v>0.79015470747957905</v>
      </c>
      <c r="Y2" s="474">
        <f t="shared" si="0"/>
        <v>0.79015470747957905</v>
      </c>
      <c r="Z2" s="474">
        <f t="shared" si="0"/>
        <v>0.79015470747957905</v>
      </c>
      <c r="AA2" s="474">
        <f t="shared" si="0"/>
        <v>0.79015470747957905</v>
      </c>
      <c r="AB2" s="474">
        <f t="shared" si="0"/>
        <v>0.79015470747957905</v>
      </c>
      <c r="AC2" s="474">
        <f t="shared" si="0"/>
        <v>0.79015470747957905</v>
      </c>
      <c r="AD2" s="474">
        <f t="shared" si="0"/>
        <v>0.79015470747957905</v>
      </c>
      <c r="AE2" s="474">
        <f t="shared" si="0"/>
        <v>0.79015470747957905</v>
      </c>
      <c r="AF2" s="474">
        <f t="shared" si="0"/>
        <v>0.79015470747957905</v>
      </c>
      <c r="AG2" s="474">
        <f t="shared" si="0"/>
        <v>0.79015470747957905</v>
      </c>
      <c r="AH2" s="474">
        <f t="shared" si="0"/>
        <v>0.79015470747957905</v>
      </c>
      <c r="AI2" s="474">
        <f t="shared" si="0"/>
        <v>0.79015470747957905</v>
      </c>
      <c r="AJ2" s="474">
        <f t="shared" si="0"/>
        <v>0.79015470747957905</v>
      </c>
      <c r="AK2" s="474">
        <f t="shared" si="0"/>
        <v>0.79015470747957905</v>
      </c>
      <c r="AL2" s="474">
        <f t="shared" si="0"/>
        <v>0.79015470747957905</v>
      </c>
      <c r="AM2" s="474">
        <f t="shared" si="0"/>
        <v>0.79015470747957905</v>
      </c>
      <c r="AN2" s="474">
        <f t="shared" si="0"/>
        <v>0.79015470747957905</v>
      </c>
      <c r="AO2" s="474">
        <f t="shared" si="0"/>
        <v>0.79015470747957905</v>
      </c>
      <c r="AP2" s="474">
        <f t="shared" si="0"/>
        <v>0.79015470747957905</v>
      </c>
      <c r="AQ2" s="474">
        <f t="shared" si="0"/>
        <v>0.79015470747957905</v>
      </c>
      <c r="AR2" s="474">
        <f t="shared" si="0"/>
        <v>0.79015470747957905</v>
      </c>
      <c r="AS2" s="474">
        <f t="shared" si="0"/>
        <v>0.79015470747957905</v>
      </c>
      <c r="AT2" s="474">
        <f t="shared" si="0"/>
        <v>0.79015470747957905</v>
      </c>
      <c r="AU2" s="474">
        <f t="shared" si="0"/>
        <v>0.79015470747957905</v>
      </c>
      <c r="AV2" s="474">
        <f t="shared" si="0"/>
        <v>0.79015470747957905</v>
      </c>
      <c r="AW2" s="474">
        <f t="shared" si="0"/>
        <v>0.79015470747957905</v>
      </c>
      <c r="AX2" s="474">
        <f t="shared" si="0"/>
        <v>0.79015470747957905</v>
      </c>
      <c r="AY2" s="474">
        <f t="shared" si="0"/>
        <v>0.79015470747957905</v>
      </c>
      <c r="AZ2" s="474">
        <f t="shared" si="0"/>
        <v>0.79015470747957905</v>
      </c>
      <c r="BA2" s="474">
        <f t="shared" si="0"/>
        <v>0.79015470747957905</v>
      </c>
      <c r="BB2" s="474">
        <f t="shared" si="0"/>
        <v>0.79015470747957905</v>
      </c>
      <c r="BC2" s="474">
        <f t="shared" si="0"/>
        <v>0.79015470747957905</v>
      </c>
      <c r="BD2" s="474">
        <f t="shared" si="0"/>
        <v>0.79015470747957905</v>
      </c>
      <c r="BE2" s="474">
        <f t="shared" si="0"/>
        <v>0.79015470747957905</v>
      </c>
      <c r="BF2" s="474">
        <f t="shared" si="0"/>
        <v>0.79015470747957905</v>
      </c>
      <c r="BG2" s="474">
        <f t="shared" si="0"/>
        <v>0.79015470747957905</v>
      </c>
      <c r="BH2" s="474">
        <f t="shared" si="0"/>
        <v>0.79015470747957905</v>
      </c>
      <c r="BI2" s="474">
        <f t="shared" si="0"/>
        <v>0.79015470747957905</v>
      </c>
      <c r="BJ2" s="474">
        <f t="shared" si="0"/>
        <v>0.79015470747957905</v>
      </c>
      <c r="BK2" s="474">
        <f t="shared" si="0"/>
        <v>0.79015470747957905</v>
      </c>
      <c r="BL2" s="474">
        <f t="shared" si="0"/>
        <v>0.79015470747957905</v>
      </c>
      <c r="BM2" s="474">
        <f t="shared" si="0"/>
        <v>0.79015470747957905</v>
      </c>
      <c r="BN2" s="474">
        <f t="shared" si="0"/>
        <v>0.79015470747957905</v>
      </c>
      <c r="BO2" s="474">
        <f t="shared" si="0"/>
        <v>0.79015470747957905</v>
      </c>
      <c r="BP2" s="474">
        <f t="shared" si="0"/>
        <v>0.79015470747957905</v>
      </c>
      <c r="BQ2" s="474">
        <f t="shared" ref="BQ2:CH2" si="1">BP2</f>
        <v>0.79015470747957905</v>
      </c>
      <c r="BR2" s="474">
        <f t="shared" si="1"/>
        <v>0.79015470747957905</v>
      </c>
      <c r="BS2" s="474">
        <f t="shared" si="1"/>
        <v>0.79015470747957905</v>
      </c>
      <c r="BT2" s="474">
        <f t="shared" si="1"/>
        <v>0.79015470747957905</v>
      </c>
      <c r="BU2" s="474">
        <f t="shared" si="1"/>
        <v>0.79015470747957905</v>
      </c>
      <c r="BV2" s="474">
        <f t="shared" si="1"/>
        <v>0.79015470747957905</v>
      </c>
      <c r="BW2" s="474">
        <f t="shared" si="1"/>
        <v>0.79015470747957905</v>
      </c>
      <c r="BX2" s="474">
        <f t="shared" si="1"/>
        <v>0.79015470747957905</v>
      </c>
      <c r="BY2" s="474">
        <f t="shared" si="1"/>
        <v>0.79015470747957905</v>
      </c>
      <c r="BZ2" s="474">
        <f t="shared" si="1"/>
        <v>0.79015470747957905</v>
      </c>
      <c r="CA2" s="474">
        <f t="shared" si="1"/>
        <v>0.79015470747957905</v>
      </c>
      <c r="CB2" s="474">
        <f t="shared" si="1"/>
        <v>0.79015470747957905</v>
      </c>
      <c r="CC2" s="474">
        <f t="shared" si="1"/>
        <v>0.79015470747957905</v>
      </c>
      <c r="CD2" s="474">
        <f t="shared" si="1"/>
        <v>0.79015470747957905</v>
      </c>
      <c r="CE2" s="474">
        <f t="shared" si="1"/>
        <v>0.79015470747957905</v>
      </c>
      <c r="CF2" s="474">
        <f t="shared" si="1"/>
        <v>0.79015470747957905</v>
      </c>
      <c r="CG2" s="474">
        <f t="shared" si="1"/>
        <v>0.79015470747957905</v>
      </c>
      <c r="CH2" s="475">
        <f t="shared" si="1"/>
        <v>0.79015470747957905</v>
      </c>
    </row>
    <row r="3" spans="1:88" s="7" customFormat="1" ht="15" thickBot="1" x14ac:dyDescent="0.3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x14ac:dyDescent="0.3">
      <c r="A4" s="541" t="s">
        <v>7</v>
      </c>
      <c r="B4" s="18" t="s">
        <v>124</v>
      </c>
      <c r="C4" s="292">
        <f>'LI 11M - LPS'!C4</f>
        <v>43831</v>
      </c>
      <c r="D4" s="292">
        <f>'LI 11M - LPS'!D4</f>
        <v>43862</v>
      </c>
      <c r="E4" s="292">
        <f>'LI 11M - LPS'!E4</f>
        <v>43891</v>
      </c>
      <c r="F4" s="292">
        <f>'LI 11M - LPS'!F4</f>
        <v>43922</v>
      </c>
      <c r="G4" s="292">
        <f>'LI 11M - LPS'!G4</f>
        <v>43952</v>
      </c>
      <c r="H4" s="292">
        <f>'LI 11M - LPS'!H4</f>
        <v>43983</v>
      </c>
      <c r="I4" s="292">
        <f>'LI 11M - LPS'!I4</f>
        <v>44013</v>
      </c>
      <c r="J4" s="292">
        <f>'LI 11M - LPS'!J4</f>
        <v>44044</v>
      </c>
      <c r="K4" s="292">
        <f>'LI 11M - LPS'!K4</f>
        <v>44075</v>
      </c>
      <c r="L4" s="292">
        <f>'LI 11M - LPS'!L4</f>
        <v>44105</v>
      </c>
      <c r="M4" s="292">
        <f>'LI 11M - LPS'!M4</f>
        <v>44136</v>
      </c>
      <c r="N4" s="292">
        <f>'LI 11M - LPS'!N4</f>
        <v>44166</v>
      </c>
      <c r="O4" s="292">
        <f>'LI 11M - LPS'!O4</f>
        <v>44197</v>
      </c>
      <c r="P4" s="292">
        <f>'LI 11M - LPS'!P4</f>
        <v>44228</v>
      </c>
      <c r="Q4" s="292">
        <f>'LI 11M - LPS'!Q4</f>
        <v>44256</v>
      </c>
      <c r="R4" s="292">
        <f>'LI 11M - LPS'!R4</f>
        <v>44287</v>
      </c>
      <c r="S4" s="292">
        <f>'LI 11M - LPS'!S4</f>
        <v>44317</v>
      </c>
      <c r="T4" s="292">
        <f>'LI 11M - LPS'!T4</f>
        <v>44348</v>
      </c>
      <c r="U4" s="292">
        <f>'LI 11M - LPS'!U4</f>
        <v>44378</v>
      </c>
      <c r="V4" s="292">
        <f>'LI 11M - LPS'!V4</f>
        <v>44409</v>
      </c>
      <c r="W4" s="292">
        <f>'LI 11M - LPS'!W4</f>
        <v>44440</v>
      </c>
      <c r="X4" s="292">
        <f>'LI 11M - LPS'!X4</f>
        <v>44470</v>
      </c>
      <c r="Y4" s="292">
        <f>'LI 11M - LPS'!Y4</f>
        <v>44501</v>
      </c>
      <c r="Z4" s="292">
        <f>'LI 11M - LPS'!Z4</f>
        <v>44531</v>
      </c>
      <c r="AA4" s="292">
        <f>'LI 11M - LPS'!AA4</f>
        <v>44562</v>
      </c>
      <c r="AB4" s="292">
        <f>'LI 11M - LPS'!AB4</f>
        <v>44593</v>
      </c>
      <c r="AC4" s="292">
        <f>'LI 11M - LPS'!AC4</f>
        <v>44621</v>
      </c>
      <c r="AD4" s="292">
        <f>'LI 11M - LPS'!AD4</f>
        <v>44652</v>
      </c>
      <c r="AE4" s="292">
        <f>'LI 11M - LPS'!AE4</f>
        <v>44682</v>
      </c>
      <c r="AF4" s="292">
        <f>'LI 11M - LPS'!AF4</f>
        <v>44713</v>
      </c>
      <c r="AG4" s="292">
        <f>'LI 11M - LPS'!AG4</f>
        <v>44743</v>
      </c>
      <c r="AH4" s="292">
        <f>'LI 11M - LPS'!AH4</f>
        <v>44774</v>
      </c>
      <c r="AI4" s="292">
        <f>'LI 11M - LPS'!AI4</f>
        <v>44805</v>
      </c>
      <c r="AJ4" s="292">
        <f>'LI 11M - LPS'!AJ4</f>
        <v>44835</v>
      </c>
      <c r="AK4" s="292">
        <f>'LI 11M - LPS'!AK4</f>
        <v>44866</v>
      </c>
      <c r="AL4" s="292">
        <f>'LI 11M - LPS'!AL4</f>
        <v>44896</v>
      </c>
      <c r="AM4" s="292">
        <f>'LI 11M - LPS'!AM4</f>
        <v>44927</v>
      </c>
      <c r="AN4" s="292">
        <f>'LI 11M - LPS'!AN4</f>
        <v>44958</v>
      </c>
      <c r="AO4" s="292">
        <f>'LI 11M - LPS'!AO4</f>
        <v>44986</v>
      </c>
      <c r="AP4" s="292">
        <f>'LI 11M - LPS'!AP4</f>
        <v>45017</v>
      </c>
      <c r="AQ4" s="292">
        <f>'LI 11M - LPS'!AQ4</f>
        <v>45047</v>
      </c>
      <c r="AR4" s="292">
        <f>'LI 11M - LPS'!AR4</f>
        <v>45078</v>
      </c>
      <c r="AS4" s="292">
        <f>'LI 11M - LPS'!AS4</f>
        <v>45108</v>
      </c>
      <c r="AT4" s="292">
        <f>'LI 11M - LPS'!AT4</f>
        <v>45139</v>
      </c>
      <c r="AU4" s="292">
        <f>'LI 11M - LPS'!AU4</f>
        <v>45170</v>
      </c>
      <c r="AV4" s="292">
        <f>'LI 11M - LPS'!AV4</f>
        <v>45200</v>
      </c>
      <c r="AW4" s="292">
        <f>'LI 11M - LPS'!AW4</f>
        <v>45231</v>
      </c>
      <c r="AX4" s="292">
        <f>'LI 11M - LPS'!AX4</f>
        <v>45261</v>
      </c>
      <c r="AY4" s="292">
        <f>'LI 11M - LPS'!AY4</f>
        <v>45292</v>
      </c>
      <c r="AZ4" s="292">
        <f>'LI 11M - LPS'!AZ4</f>
        <v>45323</v>
      </c>
      <c r="BA4" s="292">
        <f>'LI 11M - LPS'!BA4</f>
        <v>45352</v>
      </c>
      <c r="BB4" s="292">
        <f>'LI 11M - LPS'!BB4</f>
        <v>45383</v>
      </c>
      <c r="BC4" s="292">
        <f>'LI 11M - LPS'!BC4</f>
        <v>45413</v>
      </c>
      <c r="BD4" s="292">
        <f>'LI 11M - LPS'!BD4</f>
        <v>45444</v>
      </c>
      <c r="BE4" s="292">
        <f>'LI 11M - LPS'!BE4</f>
        <v>45474</v>
      </c>
      <c r="BF4" s="292">
        <f>'LI 11M - LPS'!BF4</f>
        <v>45505</v>
      </c>
      <c r="BG4" s="292">
        <f>'LI 11M - LPS'!BG4</f>
        <v>45536</v>
      </c>
      <c r="BH4" s="292">
        <f>'LI 11M - LPS'!BH4</f>
        <v>45566</v>
      </c>
      <c r="BI4" s="292">
        <f>'LI 11M - LPS'!BI4</f>
        <v>45597</v>
      </c>
      <c r="BJ4" s="292">
        <f>'LI 11M - LPS'!BJ4</f>
        <v>45627</v>
      </c>
      <c r="BK4" s="292">
        <f>'LI 11M - LPS'!BK4</f>
        <v>45658</v>
      </c>
      <c r="BL4" s="292">
        <f>'LI 11M - LPS'!BL4</f>
        <v>45689</v>
      </c>
      <c r="BM4" s="292">
        <f>'LI 11M - LPS'!BM4</f>
        <v>45717</v>
      </c>
      <c r="BN4" s="292">
        <f>'LI 11M - LPS'!BN4</f>
        <v>45748</v>
      </c>
      <c r="BO4" s="292">
        <f>'LI 11M - LPS'!BO4</f>
        <v>45778</v>
      </c>
      <c r="BP4" s="292">
        <f>'LI 11M - LPS'!BP4</f>
        <v>45809</v>
      </c>
      <c r="BQ4" s="292">
        <f>'LI 11M - LPS'!BQ4</f>
        <v>45839</v>
      </c>
      <c r="BR4" s="292">
        <f>'LI 11M - LPS'!BR4</f>
        <v>45870</v>
      </c>
      <c r="BS4" s="292">
        <f>'LI 11M - LPS'!BS4</f>
        <v>45901</v>
      </c>
      <c r="BT4" s="292">
        <f>'LI 11M - LPS'!BT4</f>
        <v>45931</v>
      </c>
      <c r="BU4" s="292">
        <f>'LI 11M - LPS'!BU4</f>
        <v>45962</v>
      </c>
      <c r="BV4" s="292">
        <f>'LI 11M - LPS'!BV4</f>
        <v>45992</v>
      </c>
      <c r="BW4" s="292">
        <f>'LI 11M - LPS'!BW4</f>
        <v>46023</v>
      </c>
      <c r="BX4" s="292">
        <f>'LI 11M - LPS'!BX4</f>
        <v>46054</v>
      </c>
      <c r="BY4" s="292">
        <f>'LI 11M - LPS'!BY4</f>
        <v>46082</v>
      </c>
      <c r="BZ4" s="292">
        <f>'LI 11M - LPS'!BZ4</f>
        <v>46113</v>
      </c>
      <c r="CA4" s="292">
        <f>'LI 11M - LPS'!CA4</f>
        <v>46143</v>
      </c>
      <c r="CB4" s="292">
        <f>'LI 11M - LPS'!CB4</f>
        <v>46174</v>
      </c>
      <c r="CC4" s="292">
        <f>'LI 11M - LPS'!CC4</f>
        <v>46204</v>
      </c>
      <c r="CD4" s="292">
        <f>'LI 11M - LPS'!CD4</f>
        <v>46235</v>
      </c>
      <c r="CE4" s="292">
        <f>'LI 11M - LPS'!CE4</f>
        <v>46266</v>
      </c>
      <c r="CF4" s="292">
        <f>'LI 11M - LPS'!CF4</f>
        <v>46296</v>
      </c>
      <c r="CG4" s="292">
        <f>'LI 11M - LPS'!CG4</f>
        <v>46327</v>
      </c>
      <c r="CH4" s="293">
        <f>'LI 11M - LPS'!CH4</f>
        <v>46357</v>
      </c>
    </row>
    <row r="5" spans="1:88" ht="15" customHeight="1" x14ac:dyDescent="0.3">
      <c r="A5" s="542"/>
      <c r="B5" s="11" t="s">
        <v>59</v>
      </c>
      <c r="C5" s="3">
        <f>'RES kWh ENTRY'!C158</f>
        <v>0</v>
      </c>
      <c r="D5" s="3">
        <f>'RES kWh ENTRY'!D158</f>
        <v>0</v>
      </c>
      <c r="E5" s="3">
        <f>'RES kWh ENTRY'!E158</f>
        <v>0</v>
      </c>
      <c r="F5" s="3">
        <f>'RES kWh ENTRY'!F158</f>
        <v>0</v>
      </c>
      <c r="G5" s="3">
        <f>'RES kWh ENTRY'!G158</f>
        <v>0</v>
      </c>
      <c r="H5" s="3">
        <f>'RES kWh ENTRY'!H158</f>
        <v>0</v>
      </c>
      <c r="I5" s="3">
        <f>'RES kWh ENTRY'!I158</f>
        <v>0</v>
      </c>
      <c r="J5" s="3">
        <f>'RES kWh ENTRY'!J158</f>
        <v>0</v>
      </c>
      <c r="K5" s="3">
        <f>'RES kWh ENTRY'!K158</f>
        <v>0</v>
      </c>
      <c r="L5" s="3">
        <f>'RES kWh ENTRY'!L158</f>
        <v>0</v>
      </c>
      <c r="M5" s="3">
        <f>'RES kWh ENTRY'!M158</f>
        <v>0</v>
      </c>
      <c r="N5" s="3">
        <f>'RES kWh ENTRY'!N158</f>
        <v>0</v>
      </c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91"/>
    </row>
    <row r="6" spans="1:88" x14ac:dyDescent="0.3">
      <c r="A6" s="542"/>
      <c r="B6" s="13" t="s">
        <v>60</v>
      </c>
      <c r="C6" s="3">
        <f>'RES kWh ENTRY'!C159</f>
        <v>0</v>
      </c>
      <c r="D6" s="3">
        <f>'RES kWh ENTRY'!D159</f>
        <v>0</v>
      </c>
      <c r="E6" s="3">
        <f>'RES kWh ENTRY'!E159</f>
        <v>0</v>
      </c>
      <c r="F6" s="3">
        <f>'RES kWh ENTRY'!F159</f>
        <v>0</v>
      </c>
      <c r="G6" s="3">
        <f>'RES kWh ENTRY'!G159</f>
        <v>0</v>
      </c>
      <c r="H6" s="3">
        <f>'RES kWh ENTRY'!H159</f>
        <v>0</v>
      </c>
      <c r="I6" s="3">
        <f>'RES kWh ENTRY'!I159</f>
        <v>0</v>
      </c>
      <c r="J6" s="3">
        <f>'RES kWh ENTRY'!J159</f>
        <v>0</v>
      </c>
      <c r="K6" s="3">
        <f>'RES kWh ENTRY'!K159</f>
        <v>0</v>
      </c>
      <c r="L6" s="3">
        <f>'RES kWh ENTRY'!L159</f>
        <v>0</v>
      </c>
      <c r="M6" s="3">
        <f>'RES kWh ENTRY'!M159</f>
        <v>0</v>
      </c>
      <c r="N6" s="3">
        <f>'RES kWh ENTRY'!N159</f>
        <v>0</v>
      </c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91"/>
    </row>
    <row r="7" spans="1:88" x14ac:dyDescent="0.3">
      <c r="A7" s="542"/>
      <c r="B7" s="11" t="s">
        <v>61</v>
      </c>
      <c r="C7" s="3">
        <f>'RES kWh ENTRY'!C160</f>
        <v>0</v>
      </c>
      <c r="D7" s="3">
        <f>'RES kWh ENTRY'!D160</f>
        <v>0</v>
      </c>
      <c r="E7" s="3">
        <f>'RES kWh ENTRY'!E160</f>
        <v>0</v>
      </c>
      <c r="F7" s="3">
        <f>'RES kWh ENTRY'!F160</f>
        <v>0</v>
      </c>
      <c r="G7" s="3">
        <f>'RES kWh ENTRY'!G160</f>
        <v>0</v>
      </c>
      <c r="H7" s="3">
        <f>'RES kWh ENTRY'!H160</f>
        <v>0</v>
      </c>
      <c r="I7" s="3">
        <f>'RES kWh ENTRY'!I160</f>
        <v>0</v>
      </c>
      <c r="J7" s="3">
        <f>'RES kWh ENTRY'!J160</f>
        <v>0</v>
      </c>
      <c r="K7" s="3">
        <f>'RES kWh ENTRY'!K160</f>
        <v>0</v>
      </c>
      <c r="L7" s="3">
        <f>'RES kWh ENTRY'!L160</f>
        <v>0</v>
      </c>
      <c r="M7" s="3">
        <f>'RES kWh ENTRY'!M160</f>
        <v>0</v>
      </c>
      <c r="N7" s="3">
        <f>'RES kWh ENTRY'!N160</f>
        <v>0</v>
      </c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91"/>
    </row>
    <row r="8" spans="1:88" x14ac:dyDescent="0.3">
      <c r="A8" s="542"/>
      <c r="B8" s="11" t="s">
        <v>62</v>
      </c>
      <c r="C8" s="3">
        <f>'RES kWh ENTRY'!C161</f>
        <v>0</v>
      </c>
      <c r="D8" s="3">
        <f>'RES kWh ENTRY'!D161</f>
        <v>0</v>
      </c>
      <c r="E8" s="3">
        <f>'RES kWh ENTRY'!E161</f>
        <v>0</v>
      </c>
      <c r="F8" s="3">
        <f>'RES kWh ENTRY'!F161</f>
        <v>0</v>
      </c>
      <c r="G8" s="3">
        <f>'RES kWh ENTRY'!G161</f>
        <v>0</v>
      </c>
      <c r="H8" s="3">
        <f>'RES kWh ENTRY'!H161</f>
        <v>0</v>
      </c>
      <c r="I8" s="3">
        <f>'RES kWh ENTRY'!I161</f>
        <v>0</v>
      </c>
      <c r="J8" s="3">
        <f>'RES kWh ENTRY'!J161</f>
        <v>0</v>
      </c>
      <c r="K8" s="3">
        <f>'RES kWh ENTRY'!K161</f>
        <v>0</v>
      </c>
      <c r="L8" s="3">
        <f>'RES kWh ENTRY'!L161</f>
        <v>0</v>
      </c>
      <c r="M8" s="3">
        <f>'RES kWh ENTRY'!M161</f>
        <v>0</v>
      </c>
      <c r="N8" s="3">
        <f>'RES kWh ENTRY'!N161</f>
        <v>0</v>
      </c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91"/>
    </row>
    <row r="9" spans="1:88" x14ac:dyDescent="0.3">
      <c r="A9" s="542"/>
      <c r="B9" s="13" t="s">
        <v>63</v>
      </c>
      <c r="C9" s="3">
        <f>'RES kWh ENTRY'!C162</f>
        <v>0</v>
      </c>
      <c r="D9" s="3">
        <f>'RES kWh ENTRY'!D162</f>
        <v>0</v>
      </c>
      <c r="E9" s="3">
        <f>'RES kWh ENTRY'!E162</f>
        <v>0</v>
      </c>
      <c r="F9" s="3">
        <f>'RES kWh ENTRY'!F162</f>
        <v>0</v>
      </c>
      <c r="G9" s="3">
        <f>'RES kWh ENTRY'!G162</f>
        <v>0</v>
      </c>
      <c r="H9" s="3">
        <f>'RES kWh ENTRY'!H162</f>
        <v>11359.1653713988</v>
      </c>
      <c r="I9" s="3">
        <f>'RES kWh ENTRY'!I162</f>
        <v>0</v>
      </c>
      <c r="J9" s="3">
        <f>'RES kWh ENTRY'!J162</f>
        <v>59810.149481493303</v>
      </c>
      <c r="K9" s="3">
        <f>'RES kWh ENTRY'!K162</f>
        <v>23582.918553195799</v>
      </c>
      <c r="L9" s="3">
        <f>'RES kWh ENTRY'!L162</f>
        <v>0</v>
      </c>
      <c r="M9" s="3">
        <f>'RES kWh ENTRY'!M162</f>
        <v>0</v>
      </c>
      <c r="N9" s="3">
        <f>'RES kWh ENTRY'!N162</f>
        <v>0</v>
      </c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91"/>
    </row>
    <row r="10" spans="1:88" x14ac:dyDescent="0.3">
      <c r="A10" s="542"/>
      <c r="B10" s="11" t="s">
        <v>64</v>
      </c>
      <c r="C10" s="3">
        <f>'RES kWh ENTRY'!C163</f>
        <v>0</v>
      </c>
      <c r="D10" s="3">
        <f>'RES kWh ENTRY'!D163</f>
        <v>0</v>
      </c>
      <c r="E10" s="3">
        <f>'RES kWh ENTRY'!E163</f>
        <v>0</v>
      </c>
      <c r="F10" s="3">
        <f>'RES kWh ENTRY'!F163</f>
        <v>0</v>
      </c>
      <c r="G10" s="3">
        <f>'RES kWh ENTRY'!G163</f>
        <v>0</v>
      </c>
      <c r="H10" s="3">
        <f>'RES kWh ENTRY'!H163</f>
        <v>0</v>
      </c>
      <c r="I10" s="3">
        <f>'RES kWh ENTRY'!I163</f>
        <v>0</v>
      </c>
      <c r="J10" s="3">
        <f>'RES kWh ENTRY'!J163</f>
        <v>0</v>
      </c>
      <c r="K10" s="3">
        <f>'RES kWh ENTRY'!K163</f>
        <v>0</v>
      </c>
      <c r="L10" s="3">
        <f>'RES kWh ENTRY'!L163</f>
        <v>0</v>
      </c>
      <c r="M10" s="3">
        <f>'RES kWh ENTRY'!M163</f>
        <v>0</v>
      </c>
      <c r="N10" s="3">
        <f>'RES kWh ENTRY'!N163</f>
        <v>0</v>
      </c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91"/>
    </row>
    <row r="11" spans="1:88" x14ac:dyDescent="0.3">
      <c r="A11" s="542"/>
      <c r="B11" s="11" t="s">
        <v>65</v>
      </c>
      <c r="C11" s="3">
        <f>'RES kWh ENTRY'!C164</f>
        <v>0</v>
      </c>
      <c r="D11" s="3">
        <f>'RES kWh ENTRY'!D164</f>
        <v>0</v>
      </c>
      <c r="E11" s="3">
        <f>'RES kWh ENTRY'!E164</f>
        <v>0</v>
      </c>
      <c r="F11" s="3">
        <f>'RES kWh ENTRY'!F164</f>
        <v>0</v>
      </c>
      <c r="G11" s="3">
        <f>'RES kWh ENTRY'!G164</f>
        <v>0</v>
      </c>
      <c r="H11" s="3">
        <f>'RES kWh ENTRY'!H164</f>
        <v>0</v>
      </c>
      <c r="I11" s="3">
        <f>'RES kWh ENTRY'!I164</f>
        <v>0</v>
      </c>
      <c r="J11" s="3">
        <f>'RES kWh ENTRY'!J164</f>
        <v>0</v>
      </c>
      <c r="K11" s="3">
        <f>'RES kWh ENTRY'!K164</f>
        <v>0</v>
      </c>
      <c r="L11" s="3">
        <f>'RES kWh ENTRY'!L164</f>
        <v>0</v>
      </c>
      <c r="M11" s="3">
        <f>'RES kWh ENTRY'!M164</f>
        <v>0</v>
      </c>
      <c r="N11" s="3">
        <f>'RES kWh ENTRY'!N164</f>
        <v>0</v>
      </c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1"/>
      <c r="CC11" s="211"/>
      <c r="CD11" s="211"/>
      <c r="CE11" s="211"/>
      <c r="CF11" s="211"/>
      <c r="CG11" s="211"/>
      <c r="CH11" s="291"/>
    </row>
    <row r="12" spans="1:88" x14ac:dyDescent="0.3">
      <c r="A12" s="542"/>
      <c r="B12" s="11" t="s">
        <v>66</v>
      </c>
      <c r="C12" s="3">
        <f>'RES kWh ENTRY'!C165</f>
        <v>0</v>
      </c>
      <c r="D12" s="3">
        <f>'RES kWh ENTRY'!D165</f>
        <v>0</v>
      </c>
      <c r="E12" s="3">
        <f>'RES kWh ENTRY'!E165</f>
        <v>0</v>
      </c>
      <c r="F12" s="3">
        <f>'RES kWh ENTRY'!F165</f>
        <v>0</v>
      </c>
      <c r="G12" s="3">
        <f>'RES kWh ENTRY'!G165</f>
        <v>0</v>
      </c>
      <c r="H12" s="3">
        <f>'RES kWh ENTRY'!H165</f>
        <v>0</v>
      </c>
      <c r="I12" s="3">
        <f>'RES kWh ENTRY'!I165</f>
        <v>0</v>
      </c>
      <c r="J12" s="3">
        <f>'RES kWh ENTRY'!J165</f>
        <v>0</v>
      </c>
      <c r="K12" s="3">
        <f>'RES kWh ENTRY'!K165</f>
        <v>0</v>
      </c>
      <c r="L12" s="3">
        <f>'RES kWh ENTRY'!L165</f>
        <v>0</v>
      </c>
      <c r="M12" s="3">
        <f>'RES kWh ENTRY'!M165</f>
        <v>0</v>
      </c>
      <c r="N12" s="3">
        <f>'RES kWh ENTRY'!N165</f>
        <v>0</v>
      </c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91"/>
    </row>
    <row r="13" spans="1:88" x14ac:dyDescent="0.3">
      <c r="A13" s="542"/>
      <c r="B13" s="11" t="s">
        <v>67</v>
      </c>
      <c r="C13" s="3">
        <f>'RES kWh ENTRY'!C166</f>
        <v>0</v>
      </c>
      <c r="D13" s="3">
        <f>'RES kWh ENTRY'!D166</f>
        <v>0</v>
      </c>
      <c r="E13" s="3">
        <f>'RES kWh ENTRY'!E166</f>
        <v>0</v>
      </c>
      <c r="F13" s="3">
        <f>'RES kWh ENTRY'!F166</f>
        <v>0</v>
      </c>
      <c r="G13" s="3">
        <f>'RES kWh ENTRY'!G166</f>
        <v>0</v>
      </c>
      <c r="H13" s="3">
        <f>'RES kWh ENTRY'!H166</f>
        <v>0</v>
      </c>
      <c r="I13" s="3">
        <f>'RES kWh ENTRY'!I166</f>
        <v>0</v>
      </c>
      <c r="J13" s="3">
        <f>'RES kWh ENTRY'!J166</f>
        <v>0</v>
      </c>
      <c r="K13" s="3">
        <f>'RES kWh ENTRY'!K166</f>
        <v>0</v>
      </c>
      <c r="L13" s="3">
        <f>'RES kWh ENTRY'!L166</f>
        <v>0</v>
      </c>
      <c r="M13" s="3">
        <f>'RES kWh ENTRY'!M166</f>
        <v>0</v>
      </c>
      <c r="N13" s="3">
        <f>'RES kWh ENTRY'!N166</f>
        <v>0</v>
      </c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1"/>
      <c r="CC13" s="211"/>
      <c r="CD13" s="211"/>
      <c r="CE13" s="211"/>
      <c r="CF13" s="211"/>
      <c r="CG13" s="211"/>
      <c r="CH13" s="291"/>
    </row>
    <row r="14" spans="1:88" x14ac:dyDescent="0.3">
      <c r="A14" s="542"/>
      <c r="B14" s="11" t="s">
        <v>68</v>
      </c>
      <c r="C14" s="3">
        <f>'RES kWh ENTRY'!C167</f>
        <v>0</v>
      </c>
      <c r="D14" s="3">
        <f>'RES kWh ENTRY'!D167</f>
        <v>0</v>
      </c>
      <c r="E14" s="3">
        <f>'RES kWh ENTRY'!E167</f>
        <v>0</v>
      </c>
      <c r="F14" s="3">
        <f>'RES kWh ENTRY'!F167</f>
        <v>0</v>
      </c>
      <c r="G14" s="3">
        <f>'RES kWh ENTRY'!G167</f>
        <v>0</v>
      </c>
      <c r="H14" s="3">
        <f>'RES kWh ENTRY'!H167</f>
        <v>0</v>
      </c>
      <c r="I14" s="3">
        <f>'RES kWh ENTRY'!I167</f>
        <v>0</v>
      </c>
      <c r="J14" s="3">
        <f>'RES kWh ENTRY'!J167</f>
        <v>0</v>
      </c>
      <c r="K14" s="3">
        <f>'RES kWh ENTRY'!K167</f>
        <v>0</v>
      </c>
      <c r="L14" s="3">
        <f>'RES kWh ENTRY'!L167</f>
        <v>0</v>
      </c>
      <c r="M14" s="3">
        <f>'RES kWh ENTRY'!M167</f>
        <v>0</v>
      </c>
      <c r="N14" s="3">
        <f>'RES kWh ENTRY'!N167</f>
        <v>0</v>
      </c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A14" s="211"/>
      <c r="CB14" s="211"/>
      <c r="CC14" s="211"/>
      <c r="CD14" s="211"/>
      <c r="CE14" s="211"/>
      <c r="CF14" s="211"/>
      <c r="CG14" s="211"/>
      <c r="CH14" s="291"/>
    </row>
    <row r="15" spans="1:88" x14ac:dyDescent="0.3">
      <c r="A15" s="542"/>
      <c r="B15" s="11" t="s">
        <v>69</v>
      </c>
      <c r="C15" s="3">
        <f>'RES kWh ENTRY'!C168</f>
        <v>0</v>
      </c>
      <c r="D15" s="3">
        <f>'RES kWh ENTRY'!D168</f>
        <v>0</v>
      </c>
      <c r="E15" s="3">
        <f>'RES kWh ENTRY'!E168</f>
        <v>0</v>
      </c>
      <c r="F15" s="3">
        <f>'RES kWh ENTRY'!F168</f>
        <v>0</v>
      </c>
      <c r="G15" s="3">
        <f>'RES kWh ENTRY'!G168</f>
        <v>0</v>
      </c>
      <c r="H15" s="3">
        <f>'RES kWh ENTRY'!H168</f>
        <v>0</v>
      </c>
      <c r="I15" s="3">
        <f>'RES kWh ENTRY'!I168</f>
        <v>0</v>
      </c>
      <c r="J15" s="3">
        <f>'RES kWh ENTRY'!J168</f>
        <v>0</v>
      </c>
      <c r="K15" s="3">
        <f>'RES kWh ENTRY'!K168</f>
        <v>0</v>
      </c>
      <c r="L15" s="3">
        <f>'RES kWh ENTRY'!L168</f>
        <v>0</v>
      </c>
      <c r="M15" s="3">
        <f>'RES kWh ENTRY'!M168</f>
        <v>0</v>
      </c>
      <c r="N15" s="3">
        <f>'RES kWh ENTRY'!N168</f>
        <v>0</v>
      </c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91"/>
    </row>
    <row r="16" spans="1:88" x14ac:dyDescent="0.3">
      <c r="A16" s="542"/>
      <c r="B16" s="11" t="s">
        <v>146</v>
      </c>
      <c r="C16" s="3"/>
      <c r="D16" s="3"/>
      <c r="E16" s="294"/>
      <c r="F16" s="294"/>
      <c r="G16" s="294"/>
      <c r="H16" s="294"/>
      <c r="I16" s="294"/>
      <c r="J16" s="294"/>
      <c r="K16" s="294"/>
      <c r="L16" s="294"/>
      <c r="M16" s="294"/>
      <c r="N16" s="294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91"/>
    </row>
    <row r="17" spans="1:88" ht="15" thickBot="1" x14ac:dyDescent="0.35">
      <c r="A17" s="543"/>
      <c r="B17" s="295" t="s">
        <v>125</v>
      </c>
      <c r="C17" s="296">
        <f t="shared" ref="C17:N17" si="2">SUM(C5:C16)</f>
        <v>0</v>
      </c>
      <c r="D17" s="296">
        <f t="shared" si="2"/>
        <v>0</v>
      </c>
      <c r="E17" s="296">
        <f t="shared" si="2"/>
        <v>0</v>
      </c>
      <c r="F17" s="296">
        <f t="shared" si="2"/>
        <v>0</v>
      </c>
      <c r="G17" s="296">
        <f t="shared" si="2"/>
        <v>0</v>
      </c>
      <c r="H17" s="296">
        <f t="shared" si="2"/>
        <v>11359.1653713988</v>
      </c>
      <c r="I17" s="296">
        <f t="shared" si="2"/>
        <v>0</v>
      </c>
      <c r="J17" s="296">
        <f t="shared" si="2"/>
        <v>59810.149481493303</v>
      </c>
      <c r="K17" s="296">
        <f t="shared" si="2"/>
        <v>23582.918553195799</v>
      </c>
      <c r="L17" s="296">
        <f t="shared" si="2"/>
        <v>0</v>
      </c>
      <c r="M17" s="296">
        <f t="shared" si="2"/>
        <v>0</v>
      </c>
      <c r="N17" s="296">
        <f t="shared" si="2"/>
        <v>0</v>
      </c>
      <c r="O17" s="352"/>
      <c r="P17" s="352"/>
      <c r="Q17" s="352"/>
      <c r="R17" s="352"/>
      <c r="S17" s="352"/>
      <c r="T17" s="352"/>
      <c r="U17" s="352"/>
      <c r="V17" s="352"/>
      <c r="W17" s="352"/>
      <c r="X17" s="352"/>
      <c r="Y17" s="352"/>
      <c r="Z17" s="352"/>
      <c r="AA17" s="352"/>
      <c r="AB17" s="352"/>
      <c r="AC17" s="352"/>
      <c r="AD17" s="352"/>
      <c r="AE17" s="352"/>
      <c r="AF17" s="352"/>
      <c r="AG17" s="352"/>
      <c r="AH17" s="352"/>
      <c r="AI17" s="352"/>
      <c r="AJ17" s="352"/>
      <c r="AK17" s="352"/>
      <c r="AL17" s="352"/>
      <c r="AM17" s="352"/>
      <c r="AN17" s="352"/>
      <c r="AO17" s="352"/>
      <c r="AP17" s="352"/>
      <c r="AQ17" s="352"/>
      <c r="AR17" s="352"/>
      <c r="AS17" s="352"/>
      <c r="AT17" s="352"/>
      <c r="AU17" s="352"/>
      <c r="AV17" s="352"/>
      <c r="AW17" s="352"/>
      <c r="AX17" s="352"/>
      <c r="AY17" s="352"/>
      <c r="AZ17" s="352"/>
      <c r="BA17" s="352"/>
      <c r="BB17" s="352"/>
      <c r="BC17" s="352"/>
      <c r="BD17" s="352"/>
      <c r="BE17" s="352"/>
      <c r="BF17" s="352"/>
      <c r="BG17" s="352"/>
      <c r="BH17" s="352"/>
      <c r="BI17" s="352"/>
      <c r="BJ17" s="352"/>
      <c r="BK17" s="352"/>
      <c r="BL17" s="352"/>
      <c r="BM17" s="352"/>
      <c r="BN17" s="352"/>
      <c r="BO17" s="352"/>
      <c r="BP17" s="352"/>
      <c r="BQ17" s="352"/>
      <c r="BR17" s="352"/>
      <c r="BS17" s="352"/>
      <c r="BT17" s="352"/>
      <c r="BU17" s="352"/>
      <c r="BV17" s="352"/>
      <c r="BW17" s="352"/>
      <c r="BX17" s="352"/>
      <c r="BY17" s="352"/>
      <c r="BZ17" s="352"/>
      <c r="CA17" s="352"/>
      <c r="CB17" s="352"/>
      <c r="CC17" s="352"/>
      <c r="CD17" s="352"/>
      <c r="CE17" s="352"/>
      <c r="CF17" s="352"/>
      <c r="CG17" s="352"/>
      <c r="CH17" s="353"/>
    </row>
    <row r="18" spans="1:88" s="49" customFormat="1" x14ac:dyDescent="0.3">
      <c r="A18" s="329"/>
      <c r="B18" s="330"/>
      <c r="C18" s="9"/>
      <c r="D18" s="330"/>
      <c r="E18" s="9"/>
      <c r="F18" s="330"/>
      <c r="G18" s="330"/>
      <c r="H18" s="9"/>
      <c r="I18" s="330"/>
      <c r="J18" s="330"/>
      <c r="K18" s="9"/>
      <c r="L18" s="330"/>
      <c r="M18" s="418" t="s">
        <v>180</v>
      </c>
      <c r="N18" s="419">
        <f>SUM(C17:N17)</f>
        <v>94752.233406087907</v>
      </c>
      <c r="O18" s="9"/>
      <c r="P18" s="9"/>
      <c r="Q18" s="9"/>
      <c r="R18" s="330"/>
      <c r="S18" s="330"/>
      <c r="T18" s="9"/>
      <c r="U18" s="330"/>
      <c r="V18" s="330"/>
      <c r="W18" s="9"/>
      <c r="X18" s="330"/>
      <c r="Y18" s="330"/>
      <c r="Z18" s="9"/>
      <c r="AA18" s="330"/>
      <c r="AB18" s="330"/>
      <c r="AC18" s="9"/>
      <c r="AD18" s="330"/>
      <c r="AE18" s="330"/>
      <c r="AF18" s="9"/>
      <c r="AG18" s="330"/>
      <c r="AH18" s="330"/>
      <c r="AI18" s="9"/>
      <c r="AJ18" s="330"/>
      <c r="AK18" s="330"/>
      <c r="AL18" s="9"/>
      <c r="AM18" s="330"/>
      <c r="AN18" s="330"/>
      <c r="AO18" s="9"/>
      <c r="AP18" s="330"/>
      <c r="AQ18" s="330"/>
      <c r="AR18" s="9"/>
      <c r="AS18" s="330"/>
      <c r="AT18" s="330"/>
      <c r="AU18" s="9"/>
      <c r="AV18" s="330"/>
      <c r="AW18" s="330"/>
      <c r="AX18" s="9"/>
      <c r="AY18" s="330"/>
      <c r="AZ18" s="330"/>
      <c r="BA18" s="9"/>
      <c r="BB18" s="330"/>
      <c r="BC18" s="330"/>
      <c r="BD18" s="9"/>
      <c r="BE18" s="330"/>
      <c r="BF18" s="330"/>
      <c r="BG18" s="9"/>
      <c r="BH18" s="330"/>
      <c r="BI18" s="330"/>
      <c r="BJ18" s="9"/>
      <c r="BK18" s="330"/>
      <c r="BL18" s="330"/>
      <c r="BM18" s="9"/>
      <c r="BN18" s="330"/>
      <c r="BO18" s="330"/>
      <c r="BP18" s="9"/>
      <c r="BQ18" s="330"/>
      <c r="BR18" s="330"/>
      <c r="BS18" s="9"/>
      <c r="BT18" s="330"/>
      <c r="BU18" s="330"/>
      <c r="BV18" s="9"/>
      <c r="BW18" s="330"/>
      <c r="BX18" s="330"/>
      <c r="BY18" s="9"/>
      <c r="BZ18" s="330"/>
      <c r="CA18" s="330"/>
      <c r="CB18" s="9"/>
      <c r="CC18" s="330"/>
      <c r="CD18" s="330"/>
      <c r="CE18" s="9"/>
      <c r="CF18" s="330"/>
      <c r="CG18" s="330"/>
      <c r="CH18" s="153"/>
    </row>
    <row r="19" spans="1:88" s="49" customFormat="1" ht="15" thickBot="1" x14ac:dyDescent="0.35"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</row>
    <row r="20" spans="1:88" ht="16.5" customHeight="1" x14ac:dyDescent="0.3">
      <c r="A20" s="533" t="s">
        <v>30</v>
      </c>
      <c r="B20" s="18" t="s">
        <v>182</v>
      </c>
      <c r="C20" s="292">
        <v>43831</v>
      </c>
      <c r="D20" s="292">
        <v>43862</v>
      </c>
      <c r="E20" s="292">
        <v>43891</v>
      </c>
      <c r="F20" s="292">
        <v>43922</v>
      </c>
      <c r="G20" s="292">
        <v>43952</v>
      </c>
      <c r="H20" s="292">
        <v>43983</v>
      </c>
      <c r="I20" s="292">
        <v>44013</v>
      </c>
      <c r="J20" s="292">
        <v>44044</v>
      </c>
      <c r="K20" s="292">
        <v>44075</v>
      </c>
      <c r="L20" s="292">
        <v>44105</v>
      </c>
      <c r="M20" s="292">
        <v>44136</v>
      </c>
      <c r="N20" s="292">
        <v>44166</v>
      </c>
      <c r="O20" s="292">
        <v>44197</v>
      </c>
      <c r="P20" s="292">
        <v>44228</v>
      </c>
      <c r="Q20" s="292">
        <v>44256</v>
      </c>
      <c r="R20" s="292">
        <v>44287</v>
      </c>
      <c r="S20" s="292">
        <v>44317</v>
      </c>
      <c r="T20" s="292">
        <v>44348</v>
      </c>
      <c r="U20" s="292">
        <v>44378</v>
      </c>
      <c r="V20" s="292">
        <v>44409</v>
      </c>
      <c r="W20" s="292">
        <v>44440</v>
      </c>
      <c r="X20" s="292">
        <v>44470</v>
      </c>
      <c r="Y20" s="292">
        <v>44501</v>
      </c>
      <c r="Z20" s="292">
        <v>44531</v>
      </c>
      <c r="AA20" s="292">
        <v>44562</v>
      </c>
      <c r="AB20" s="292">
        <v>44593</v>
      </c>
      <c r="AC20" s="292">
        <v>44621</v>
      </c>
      <c r="AD20" s="292">
        <v>44652</v>
      </c>
      <c r="AE20" s="292">
        <v>44682</v>
      </c>
      <c r="AF20" s="292">
        <v>44713</v>
      </c>
      <c r="AG20" s="292">
        <v>44743</v>
      </c>
      <c r="AH20" s="292">
        <v>44774</v>
      </c>
      <c r="AI20" s="292">
        <v>44805</v>
      </c>
      <c r="AJ20" s="292">
        <v>44835</v>
      </c>
      <c r="AK20" s="292">
        <v>44866</v>
      </c>
      <c r="AL20" s="292">
        <v>44896</v>
      </c>
      <c r="AM20" s="292">
        <v>44927</v>
      </c>
      <c r="AN20" s="292">
        <v>44958</v>
      </c>
      <c r="AO20" s="292">
        <v>44986</v>
      </c>
      <c r="AP20" s="292">
        <v>45017</v>
      </c>
      <c r="AQ20" s="292">
        <v>45047</v>
      </c>
      <c r="AR20" s="292">
        <v>45078</v>
      </c>
      <c r="AS20" s="292">
        <v>45108</v>
      </c>
      <c r="AT20" s="292">
        <v>45139</v>
      </c>
      <c r="AU20" s="292">
        <v>45170</v>
      </c>
      <c r="AV20" s="292">
        <v>45200</v>
      </c>
      <c r="AW20" s="292">
        <v>45231</v>
      </c>
      <c r="AX20" s="292">
        <v>45261</v>
      </c>
      <c r="AY20" s="292">
        <v>45292</v>
      </c>
      <c r="AZ20" s="292">
        <v>45323</v>
      </c>
      <c r="BA20" s="292">
        <v>45352</v>
      </c>
      <c r="BB20" s="292">
        <v>45383</v>
      </c>
      <c r="BC20" s="292">
        <v>45413</v>
      </c>
      <c r="BD20" s="292">
        <v>45444</v>
      </c>
      <c r="BE20" s="292">
        <v>45474</v>
      </c>
      <c r="BF20" s="292">
        <v>45505</v>
      </c>
      <c r="BG20" s="292">
        <v>45536</v>
      </c>
      <c r="BH20" s="292">
        <v>45566</v>
      </c>
      <c r="BI20" s="292">
        <v>45597</v>
      </c>
      <c r="BJ20" s="292">
        <v>45627</v>
      </c>
      <c r="BK20" s="292">
        <v>45658</v>
      </c>
      <c r="BL20" s="292">
        <v>45689</v>
      </c>
      <c r="BM20" s="292">
        <v>45717</v>
      </c>
      <c r="BN20" s="292">
        <v>45748</v>
      </c>
      <c r="BO20" s="292">
        <v>45778</v>
      </c>
      <c r="BP20" s="292">
        <v>45809</v>
      </c>
      <c r="BQ20" s="292">
        <v>45839</v>
      </c>
      <c r="BR20" s="292">
        <v>45870</v>
      </c>
      <c r="BS20" s="292">
        <v>45901</v>
      </c>
      <c r="BT20" s="292">
        <v>45931</v>
      </c>
      <c r="BU20" s="292">
        <v>45962</v>
      </c>
      <c r="BV20" s="292">
        <v>45992</v>
      </c>
      <c r="BW20" s="292">
        <v>46023</v>
      </c>
      <c r="BX20" s="292">
        <v>46054</v>
      </c>
      <c r="BY20" s="292">
        <v>46082</v>
      </c>
      <c r="BZ20" s="292">
        <v>46113</v>
      </c>
      <c r="CA20" s="292">
        <v>46143</v>
      </c>
      <c r="CB20" s="292">
        <v>46174</v>
      </c>
      <c r="CC20" s="292">
        <v>46204</v>
      </c>
      <c r="CD20" s="292">
        <v>46235</v>
      </c>
      <c r="CE20" s="292">
        <v>46266</v>
      </c>
      <c r="CF20" s="292">
        <v>46296</v>
      </c>
      <c r="CG20" s="292">
        <v>46327</v>
      </c>
      <c r="CH20" s="293">
        <v>46357</v>
      </c>
    </row>
    <row r="21" spans="1:88" ht="15.6" x14ac:dyDescent="0.3">
      <c r="A21" s="534"/>
      <c r="B21" s="14" t="s">
        <v>198</v>
      </c>
      <c r="C21" s="30">
        <f t="shared" ref="C21:AH21" si="3">((C17*C$28))*C$2</f>
        <v>0</v>
      </c>
      <c r="D21" s="30">
        <f t="shared" si="3"/>
        <v>0</v>
      </c>
      <c r="E21" s="30">
        <f t="shared" si="3"/>
        <v>0</v>
      </c>
      <c r="F21" s="30">
        <f t="shared" si="3"/>
        <v>0</v>
      </c>
      <c r="G21" s="30">
        <f t="shared" si="3"/>
        <v>0</v>
      </c>
      <c r="H21" s="30">
        <f t="shared" si="3"/>
        <v>940.56038549904724</v>
      </c>
      <c r="I21" s="30">
        <f t="shared" si="3"/>
        <v>0</v>
      </c>
      <c r="J21" s="30">
        <f t="shared" si="3"/>
        <v>4952.3935442223046</v>
      </c>
      <c r="K21" s="30">
        <f t="shared" si="3"/>
        <v>1952.7102775910218</v>
      </c>
      <c r="L21" s="30">
        <f t="shared" si="3"/>
        <v>0</v>
      </c>
      <c r="M21" s="30">
        <f t="shared" si="3"/>
        <v>0</v>
      </c>
      <c r="N21" s="30">
        <f t="shared" si="3"/>
        <v>0</v>
      </c>
      <c r="O21" s="30">
        <f t="shared" si="3"/>
        <v>0</v>
      </c>
      <c r="P21" s="30">
        <f t="shared" si="3"/>
        <v>0</v>
      </c>
      <c r="Q21" s="30">
        <f t="shared" si="3"/>
        <v>0</v>
      </c>
      <c r="R21" s="30">
        <f t="shared" si="3"/>
        <v>0</v>
      </c>
      <c r="S21" s="30">
        <f t="shared" si="3"/>
        <v>0</v>
      </c>
      <c r="T21" s="30">
        <f t="shared" si="3"/>
        <v>0</v>
      </c>
      <c r="U21" s="30">
        <f t="shared" si="3"/>
        <v>0</v>
      </c>
      <c r="V21" s="30">
        <f t="shared" si="3"/>
        <v>0</v>
      </c>
      <c r="W21" s="30">
        <f t="shared" si="3"/>
        <v>0</v>
      </c>
      <c r="X21" s="30">
        <f t="shared" si="3"/>
        <v>0</v>
      </c>
      <c r="Y21" s="30">
        <f t="shared" si="3"/>
        <v>0</v>
      </c>
      <c r="Z21" s="30">
        <f t="shared" si="3"/>
        <v>0</v>
      </c>
      <c r="AA21" s="30">
        <f t="shared" si="3"/>
        <v>0</v>
      </c>
      <c r="AB21" s="30">
        <f t="shared" si="3"/>
        <v>0</v>
      </c>
      <c r="AC21" s="30">
        <f t="shared" si="3"/>
        <v>0</v>
      </c>
      <c r="AD21" s="30">
        <f t="shared" si="3"/>
        <v>0</v>
      </c>
      <c r="AE21" s="30">
        <f t="shared" si="3"/>
        <v>0</v>
      </c>
      <c r="AF21" s="30">
        <f t="shared" si="3"/>
        <v>0</v>
      </c>
      <c r="AG21" s="30">
        <f t="shared" si="3"/>
        <v>0</v>
      </c>
      <c r="AH21" s="30">
        <f t="shared" si="3"/>
        <v>0</v>
      </c>
      <c r="AI21" s="30">
        <f t="shared" ref="AI21:BN21" si="4">((AI17*AI$28))*AI$2</f>
        <v>0</v>
      </c>
      <c r="AJ21" s="30">
        <f t="shared" si="4"/>
        <v>0</v>
      </c>
      <c r="AK21" s="30">
        <f t="shared" si="4"/>
        <v>0</v>
      </c>
      <c r="AL21" s="30">
        <f t="shared" si="4"/>
        <v>0</v>
      </c>
      <c r="AM21" s="30">
        <f t="shared" si="4"/>
        <v>0</v>
      </c>
      <c r="AN21" s="30">
        <f t="shared" si="4"/>
        <v>0</v>
      </c>
      <c r="AO21" s="30">
        <f t="shared" si="4"/>
        <v>0</v>
      </c>
      <c r="AP21" s="30">
        <f t="shared" si="4"/>
        <v>0</v>
      </c>
      <c r="AQ21" s="30">
        <f t="shared" si="4"/>
        <v>0</v>
      </c>
      <c r="AR21" s="30">
        <f t="shared" si="4"/>
        <v>0</v>
      </c>
      <c r="AS21" s="30">
        <f t="shared" si="4"/>
        <v>0</v>
      </c>
      <c r="AT21" s="30">
        <f t="shared" si="4"/>
        <v>0</v>
      </c>
      <c r="AU21" s="30">
        <f t="shared" si="4"/>
        <v>0</v>
      </c>
      <c r="AV21" s="30">
        <f t="shared" si="4"/>
        <v>0</v>
      </c>
      <c r="AW21" s="30">
        <f t="shared" si="4"/>
        <v>0</v>
      </c>
      <c r="AX21" s="30">
        <f t="shared" si="4"/>
        <v>0</v>
      </c>
      <c r="AY21" s="30">
        <f t="shared" si="4"/>
        <v>0</v>
      </c>
      <c r="AZ21" s="30">
        <f t="shared" si="4"/>
        <v>0</v>
      </c>
      <c r="BA21" s="30">
        <f t="shared" si="4"/>
        <v>0</v>
      </c>
      <c r="BB21" s="30">
        <f t="shared" si="4"/>
        <v>0</v>
      </c>
      <c r="BC21" s="30">
        <f t="shared" si="4"/>
        <v>0</v>
      </c>
      <c r="BD21" s="30">
        <f t="shared" si="4"/>
        <v>0</v>
      </c>
      <c r="BE21" s="30">
        <f t="shared" si="4"/>
        <v>0</v>
      </c>
      <c r="BF21" s="30">
        <f t="shared" si="4"/>
        <v>0</v>
      </c>
      <c r="BG21" s="30">
        <f t="shared" si="4"/>
        <v>0</v>
      </c>
      <c r="BH21" s="30">
        <f t="shared" si="4"/>
        <v>0</v>
      </c>
      <c r="BI21" s="30">
        <f t="shared" si="4"/>
        <v>0</v>
      </c>
      <c r="BJ21" s="30">
        <f t="shared" si="4"/>
        <v>0</v>
      </c>
      <c r="BK21" s="30">
        <f t="shared" si="4"/>
        <v>0</v>
      </c>
      <c r="BL21" s="30">
        <f t="shared" si="4"/>
        <v>0</v>
      </c>
      <c r="BM21" s="30">
        <f t="shared" si="4"/>
        <v>0</v>
      </c>
      <c r="BN21" s="30">
        <f t="shared" si="4"/>
        <v>0</v>
      </c>
      <c r="BO21" s="30">
        <f t="shared" ref="BO21:CH21" si="5">((BO17*BO$28))*BO$2</f>
        <v>0</v>
      </c>
      <c r="BP21" s="30">
        <f t="shared" si="5"/>
        <v>0</v>
      </c>
      <c r="BQ21" s="30">
        <f t="shared" si="5"/>
        <v>0</v>
      </c>
      <c r="BR21" s="30">
        <f t="shared" si="5"/>
        <v>0</v>
      </c>
      <c r="BS21" s="30">
        <f t="shared" si="5"/>
        <v>0</v>
      </c>
      <c r="BT21" s="30">
        <f t="shared" si="5"/>
        <v>0</v>
      </c>
      <c r="BU21" s="30">
        <f t="shared" si="5"/>
        <v>0</v>
      </c>
      <c r="BV21" s="30">
        <f t="shared" si="5"/>
        <v>0</v>
      </c>
      <c r="BW21" s="30">
        <f t="shared" si="5"/>
        <v>0</v>
      </c>
      <c r="BX21" s="30">
        <f t="shared" si="5"/>
        <v>0</v>
      </c>
      <c r="BY21" s="30">
        <f t="shared" si="5"/>
        <v>0</v>
      </c>
      <c r="BZ21" s="30">
        <f t="shared" si="5"/>
        <v>0</v>
      </c>
      <c r="CA21" s="30">
        <f t="shared" si="5"/>
        <v>0</v>
      </c>
      <c r="CB21" s="30">
        <f t="shared" si="5"/>
        <v>0</v>
      </c>
      <c r="CC21" s="30">
        <f t="shared" si="5"/>
        <v>0</v>
      </c>
      <c r="CD21" s="30">
        <f t="shared" si="5"/>
        <v>0</v>
      </c>
      <c r="CE21" s="30">
        <f t="shared" si="5"/>
        <v>0</v>
      </c>
      <c r="CF21" s="30">
        <f t="shared" si="5"/>
        <v>0</v>
      </c>
      <c r="CG21" s="30">
        <f t="shared" si="5"/>
        <v>0</v>
      </c>
      <c r="CH21" s="34">
        <f t="shared" si="5"/>
        <v>0</v>
      </c>
    </row>
    <row r="22" spans="1:88" ht="15.6" x14ac:dyDescent="0.3">
      <c r="A22" s="534"/>
      <c r="B22" s="1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12"/>
    </row>
    <row r="23" spans="1:88" ht="16.2" thickBot="1" x14ac:dyDescent="0.35">
      <c r="A23" s="535"/>
      <c r="B23" s="15" t="s">
        <v>199</v>
      </c>
      <c r="C23" s="31">
        <f>C21</f>
        <v>0</v>
      </c>
      <c r="D23" s="31">
        <f t="shared" ref="D23:AI23" si="6">C23+D21</f>
        <v>0</v>
      </c>
      <c r="E23" s="31">
        <f t="shared" si="6"/>
        <v>0</v>
      </c>
      <c r="F23" s="31">
        <f t="shared" si="6"/>
        <v>0</v>
      </c>
      <c r="G23" s="31">
        <f t="shared" si="6"/>
        <v>0</v>
      </c>
      <c r="H23" s="31">
        <f t="shared" si="6"/>
        <v>940.56038549904724</v>
      </c>
      <c r="I23" s="31">
        <f t="shared" si="6"/>
        <v>940.56038549904724</v>
      </c>
      <c r="J23" s="31">
        <f t="shared" si="6"/>
        <v>5892.9539297213523</v>
      </c>
      <c r="K23" s="31">
        <f t="shared" si="6"/>
        <v>7845.6642073123739</v>
      </c>
      <c r="L23" s="31">
        <f t="shared" si="6"/>
        <v>7845.6642073123739</v>
      </c>
      <c r="M23" s="31">
        <f t="shared" si="6"/>
        <v>7845.6642073123739</v>
      </c>
      <c r="N23" s="31">
        <f t="shared" si="6"/>
        <v>7845.6642073123739</v>
      </c>
      <c r="O23" s="31">
        <f t="shared" si="6"/>
        <v>7845.6642073123739</v>
      </c>
      <c r="P23" s="31">
        <f t="shared" si="6"/>
        <v>7845.6642073123739</v>
      </c>
      <c r="Q23" s="31">
        <f t="shared" si="6"/>
        <v>7845.6642073123739</v>
      </c>
      <c r="R23" s="31">
        <f t="shared" si="6"/>
        <v>7845.6642073123739</v>
      </c>
      <c r="S23" s="31">
        <f t="shared" si="6"/>
        <v>7845.6642073123739</v>
      </c>
      <c r="T23" s="31">
        <f t="shared" si="6"/>
        <v>7845.6642073123739</v>
      </c>
      <c r="U23" s="31">
        <f t="shared" si="6"/>
        <v>7845.6642073123739</v>
      </c>
      <c r="V23" s="31">
        <f t="shared" si="6"/>
        <v>7845.6642073123739</v>
      </c>
      <c r="W23" s="31">
        <f t="shared" si="6"/>
        <v>7845.6642073123739</v>
      </c>
      <c r="X23" s="31">
        <f t="shared" si="6"/>
        <v>7845.6642073123739</v>
      </c>
      <c r="Y23" s="31">
        <f t="shared" si="6"/>
        <v>7845.6642073123739</v>
      </c>
      <c r="Z23" s="31">
        <f t="shared" si="6"/>
        <v>7845.6642073123739</v>
      </c>
      <c r="AA23" s="31">
        <f t="shared" si="6"/>
        <v>7845.6642073123739</v>
      </c>
      <c r="AB23" s="31">
        <f t="shared" si="6"/>
        <v>7845.6642073123739</v>
      </c>
      <c r="AC23" s="31">
        <f t="shared" si="6"/>
        <v>7845.6642073123739</v>
      </c>
      <c r="AD23" s="31">
        <f t="shared" si="6"/>
        <v>7845.6642073123739</v>
      </c>
      <c r="AE23" s="31">
        <f t="shared" si="6"/>
        <v>7845.6642073123739</v>
      </c>
      <c r="AF23" s="31">
        <f t="shared" si="6"/>
        <v>7845.6642073123739</v>
      </c>
      <c r="AG23" s="31">
        <f t="shared" si="6"/>
        <v>7845.6642073123739</v>
      </c>
      <c r="AH23" s="31">
        <f t="shared" si="6"/>
        <v>7845.6642073123739</v>
      </c>
      <c r="AI23" s="31">
        <f t="shared" si="6"/>
        <v>7845.6642073123739</v>
      </c>
      <c r="AJ23" s="31">
        <f t="shared" ref="AJ23:BO23" si="7">AI23+AJ21</f>
        <v>7845.6642073123739</v>
      </c>
      <c r="AK23" s="31">
        <f t="shared" si="7"/>
        <v>7845.6642073123739</v>
      </c>
      <c r="AL23" s="31">
        <f t="shared" si="7"/>
        <v>7845.6642073123739</v>
      </c>
      <c r="AM23" s="31">
        <f t="shared" si="7"/>
        <v>7845.6642073123739</v>
      </c>
      <c r="AN23" s="31">
        <f t="shared" si="7"/>
        <v>7845.6642073123739</v>
      </c>
      <c r="AO23" s="31">
        <f t="shared" si="7"/>
        <v>7845.6642073123739</v>
      </c>
      <c r="AP23" s="31">
        <f t="shared" si="7"/>
        <v>7845.6642073123739</v>
      </c>
      <c r="AQ23" s="31">
        <f t="shared" si="7"/>
        <v>7845.6642073123739</v>
      </c>
      <c r="AR23" s="31">
        <f t="shared" si="7"/>
        <v>7845.6642073123739</v>
      </c>
      <c r="AS23" s="31">
        <f t="shared" si="7"/>
        <v>7845.6642073123739</v>
      </c>
      <c r="AT23" s="31">
        <f t="shared" si="7"/>
        <v>7845.6642073123739</v>
      </c>
      <c r="AU23" s="31">
        <f t="shared" si="7"/>
        <v>7845.6642073123739</v>
      </c>
      <c r="AV23" s="31">
        <f t="shared" si="7"/>
        <v>7845.6642073123739</v>
      </c>
      <c r="AW23" s="31">
        <f t="shared" si="7"/>
        <v>7845.6642073123739</v>
      </c>
      <c r="AX23" s="31">
        <f t="shared" si="7"/>
        <v>7845.6642073123739</v>
      </c>
      <c r="AY23" s="31">
        <f t="shared" si="7"/>
        <v>7845.6642073123739</v>
      </c>
      <c r="AZ23" s="31">
        <f t="shared" si="7"/>
        <v>7845.6642073123739</v>
      </c>
      <c r="BA23" s="31">
        <f t="shared" si="7"/>
        <v>7845.6642073123739</v>
      </c>
      <c r="BB23" s="31">
        <f t="shared" si="7"/>
        <v>7845.6642073123739</v>
      </c>
      <c r="BC23" s="31">
        <f t="shared" si="7"/>
        <v>7845.6642073123739</v>
      </c>
      <c r="BD23" s="31">
        <f t="shared" si="7"/>
        <v>7845.6642073123739</v>
      </c>
      <c r="BE23" s="31">
        <f t="shared" si="7"/>
        <v>7845.6642073123739</v>
      </c>
      <c r="BF23" s="31">
        <f t="shared" si="7"/>
        <v>7845.6642073123739</v>
      </c>
      <c r="BG23" s="31">
        <f t="shared" si="7"/>
        <v>7845.6642073123739</v>
      </c>
      <c r="BH23" s="31">
        <f t="shared" si="7"/>
        <v>7845.6642073123739</v>
      </c>
      <c r="BI23" s="31">
        <f t="shared" si="7"/>
        <v>7845.6642073123739</v>
      </c>
      <c r="BJ23" s="31">
        <f t="shared" si="7"/>
        <v>7845.6642073123739</v>
      </c>
      <c r="BK23" s="31">
        <f t="shared" si="7"/>
        <v>7845.6642073123739</v>
      </c>
      <c r="BL23" s="31">
        <f t="shared" si="7"/>
        <v>7845.6642073123739</v>
      </c>
      <c r="BM23" s="31">
        <f t="shared" si="7"/>
        <v>7845.6642073123739</v>
      </c>
      <c r="BN23" s="31">
        <f t="shared" si="7"/>
        <v>7845.6642073123739</v>
      </c>
      <c r="BO23" s="31">
        <f t="shared" si="7"/>
        <v>7845.6642073123739</v>
      </c>
      <c r="BP23" s="31">
        <f t="shared" ref="BP23:CH23" si="8">BO23+BP21</f>
        <v>7845.6642073123739</v>
      </c>
      <c r="BQ23" s="31">
        <f t="shared" si="8"/>
        <v>7845.6642073123739</v>
      </c>
      <c r="BR23" s="31">
        <f t="shared" si="8"/>
        <v>7845.6642073123739</v>
      </c>
      <c r="BS23" s="31">
        <f t="shared" si="8"/>
        <v>7845.6642073123739</v>
      </c>
      <c r="BT23" s="31">
        <f t="shared" si="8"/>
        <v>7845.6642073123739</v>
      </c>
      <c r="BU23" s="31">
        <f t="shared" si="8"/>
        <v>7845.6642073123739</v>
      </c>
      <c r="BV23" s="31">
        <f t="shared" si="8"/>
        <v>7845.6642073123739</v>
      </c>
      <c r="BW23" s="31">
        <f t="shared" si="8"/>
        <v>7845.6642073123739</v>
      </c>
      <c r="BX23" s="31">
        <f t="shared" si="8"/>
        <v>7845.6642073123739</v>
      </c>
      <c r="BY23" s="31">
        <f t="shared" si="8"/>
        <v>7845.6642073123739</v>
      </c>
      <c r="BZ23" s="31">
        <f t="shared" si="8"/>
        <v>7845.6642073123739</v>
      </c>
      <c r="CA23" s="31">
        <f t="shared" si="8"/>
        <v>7845.6642073123739</v>
      </c>
      <c r="CB23" s="31">
        <f t="shared" si="8"/>
        <v>7845.6642073123739</v>
      </c>
      <c r="CC23" s="31">
        <f t="shared" si="8"/>
        <v>7845.6642073123739</v>
      </c>
      <c r="CD23" s="31">
        <f t="shared" si="8"/>
        <v>7845.6642073123739</v>
      </c>
      <c r="CE23" s="31">
        <f t="shared" si="8"/>
        <v>7845.6642073123739</v>
      </c>
      <c r="CF23" s="31">
        <f t="shared" si="8"/>
        <v>7845.6642073123739</v>
      </c>
      <c r="CG23" s="31">
        <f t="shared" si="8"/>
        <v>7845.6642073123739</v>
      </c>
      <c r="CH23" s="35">
        <f t="shared" si="8"/>
        <v>7845.6642073123739</v>
      </c>
    </row>
    <row r="24" spans="1:88" x14ac:dyDescent="0.3">
      <c r="A24" s="8"/>
      <c r="B24" s="41"/>
      <c r="C24" s="38"/>
      <c r="D24" s="43"/>
      <c r="E24" s="38"/>
      <c r="F24" s="43"/>
      <c r="G24" s="38"/>
      <c r="H24" s="43"/>
      <c r="I24" s="38"/>
      <c r="J24" s="43"/>
      <c r="K24" s="38"/>
      <c r="L24" s="43"/>
      <c r="M24" s="38"/>
      <c r="N24" s="43"/>
      <c r="O24" s="38"/>
      <c r="P24" s="43"/>
      <c r="Q24" s="38"/>
      <c r="R24" s="43"/>
      <c r="S24" s="38"/>
      <c r="T24" s="43"/>
      <c r="U24" s="38"/>
      <c r="V24" s="43"/>
      <c r="W24" s="38"/>
      <c r="X24" s="43"/>
      <c r="Y24" s="38"/>
      <c r="Z24" s="43"/>
      <c r="AA24" s="38"/>
      <c r="AB24" s="43"/>
      <c r="AC24" s="38"/>
      <c r="AD24" s="43"/>
      <c r="AE24" s="38"/>
      <c r="AF24" s="43"/>
      <c r="AG24" s="38"/>
      <c r="AH24" s="43"/>
      <c r="AI24" s="38"/>
      <c r="AJ24" s="43"/>
      <c r="AK24" s="38"/>
      <c r="AL24" s="43"/>
      <c r="AM24" s="38"/>
      <c r="AN24" s="43"/>
      <c r="AO24" s="38"/>
      <c r="AP24" s="43"/>
      <c r="AQ24" s="38"/>
      <c r="AR24" s="43"/>
      <c r="AS24" s="38"/>
      <c r="AT24" s="43"/>
      <c r="AU24" s="38"/>
      <c r="AV24" s="43"/>
      <c r="AW24" s="38"/>
      <c r="AX24" s="43"/>
      <c r="AY24" s="38"/>
      <c r="AZ24" s="43"/>
      <c r="BA24" s="38"/>
      <c r="BB24" s="43"/>
      <c r="BC24" s="38"/>
      <c r="BD24" s="43"/>
      <c r="BE24" s="38"/>
      <c r="BF24" s="43"/>
      <c r="BG24" s="38"/>
      <c r="BH24" s="43"/>
      <c r="BI24" s="38"/>
      <c r="BJ24" s="43"/>
      <c r="BK24" s="38"/>
      <c r="BL24" s="43"/>
      <c r="BM24" s="38"/>
      <c r="BN24" s="43"/>
      <c r="BO24" s="38"/>
      <c r="BP24" s="43"/>
      <c r="BQ24" s="38"/>
      <c r="BR24" s="43"/>
      <c r="BS24" s="38"/>
      <c r="BT24" s="43"/>
      <c r="BU24" s="38"/>
      <c r="BV24" s="43"/>
      <c r="BW24" s="38"/>
      <c r="BX24" s="43"/>
      <c r="BY24" s="38"/>
      <c r="BZ24" s="43"/>
      <c r="CA24" s="38"/>
      <c r="CB24" s="43"/>
      <c r="CC24" s="38"/>
      <c r="CD24" s="43"/>
      <c r="CE24" s="38"/>
      <c r="CF24" s="43"/>
      <c r="CG24" s="38"/>
      <c r="CH24" s="43"/>
    </row>
    <row r="25" spans="1:88" x14ac:dyDescent="0.3">
      <c r="B25" s="1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</row>
    <row r="26" spans="1:88" ht="15" thickBot="1" x14ac:dyDescent="0.35">
      <c r="A26" s="7"/>
    </row>
    <row r="27" spans="1:88" ht="15" customHeight="1" x14ac:dyDescent="0.3">
      <c r="B27" s="522" t="s">
        <v>153</v>
      </c>
      <c r="C27" s="292">
        <v>43831</v>
      </c>
      <c r="D27" s="292">
        <v>43862</v>
      </c>
      <c r="E27" s="292">
        <v>43891</v>
      </c>
      <c r="F27" s="292">
        <v>43922</v>
      </c>
      <c r="G27" s="292">
        <v>43952</v>
      </c>
      <c r="H27" s="292">
        <v>43983</v>
      </c>
      <c r="I27" s="292">
        <v>44013</v>
      </c>
      <c r="J27" s="292">
        <v>44044</v>
      </c>
      <c r="K27" s="292">
        <v>44075</v>
      </c>
      <c r="L27" s="292">
        <v>44105</v>
      </c>
      <c r="M27" s="292">
        <v>44136</v>
      </c>
      <c r="N27" s="292">
        <v>44166</v>
      </c>
      <c r="O27" s="292">
        <v>44197</v>
      </c>
      <c r="P27" s="292">
        <v>44228</v>
      </c>
      <c r="Q27" s="292">
        <v>44256</v>
      </c>
      <c r="R27" s="292">
        <v>44287</v>
      </c>
      <c r="S27" s="292">
        <v>44317</v>
      </c>
      <c r="T27" s="292">
        <v>44348</v>
      </c>
      <c r="U27" s="292">
        <v>44378</v>
      </c>
      <c r="V27" s="292">
        <v>44409</v>
      </c>
      <c r="W27" s="292">
        <v>44440</v>
      </c>
      <c r="X27" s="292">
        <v>44470</v>
      </c>
      <c r="Y27" s="292">
        <v>44501</v>
      </c>
      <c r="Z27" s="292">
        <v>44531</v>
      </c>
      <c r="AA27" s="292">
        <v>44562</v>
      </c>
      <c r="AB27" s="292">
        <v>44593</v>
      </c>
      <c r="AC27" s="292">
        <v>44621</v>
      </c>
      <c r="AD27" s="292">
        <v>44652</v>
      </c>
      <c r="AE27" s="292">
        <v>44682</v>
      </c>
      <c r="AF27" s="292">
        <v>44713</v>
      </c>
      <c r="AG27" s="292">
        <v>44743</v>
      </c>
      <c r="AH27" s="292">
        <v>44774</v>
      </c>
      <c r="AI27" s="292">
        <v>44805</v>
      </c>
      <c r="AJ27" s="292">
        <v>44835</v>
      </c>
      <c r="AK27" s="292">
        <v>44866</v>
      </c>
      <c r="AL27" s="292">
        <v>44896</v>
      </c>
      <c r="AM27" s="292">
        <v>44927</v>
      </c>
      <c r="AN27" s="292">
        <v>44958</v>
      </c>
      <c r="AO27" s="292">
        <v>44986</v>
      </c>
      <c r="AP27" s="292">
        <v>45017</v>
      </c>
      <c r="AQ27" s="292">
        <v>45047</v>
      </c>
      <c r="AR27" s="292">
        <v>45078</v>
      </c>
      <c r="AS27" s="292">
        <v>45108</v>
      </c>
      <c r="AT27" s="292">
        <v>45139</v>
      </c>
      <c r="AU27" s="292">
        <v>45170</v>
      </c>
      <c r="AV27" s="292">
        <v>45200</v>
      </c>
      <c r="AW27" s="292">
        <v>45231</v>
      </c>
      <c r="AX27" s="292">
        <v>45261</v>
      </c>
      <c r="AY27" s="292">
        <v>45292</v>
      </c>
      <c r="AZ27" s="292">
        <v>45323</v>
      </c>
      <c r="BA27" s="292">
        <v>45352</v>
      </c>
      <c r="BB27" s="292">
        <v>45383</v>
      </c>
      <c r="BC27" s="292">
        <v>45413</v>
      </c>
      <c r="BD27" s="292">
        <v>45444</v>
      </c>
      <c r="BE27" s="292">
        <v>45474</v>
      </c>
      <c r="BF27" s="292">
        <v>45505</v>
      </c>
      <c r="BG27" s="292">
        <v>45536</v>
      </c>
      <c r="BH27" s="292">
        <v>45566</v>
      </c>
      <c r="BI27" s="292">
        <v>45597</v>
      </c>
      <c r="BJ27" s="292">
        <v>45627</v>
      </c>
      <c r="BK27" s="292">
        <v>45658</v>
      </c>
      <c r="BL27" s="292">
        <v>45689</v>
      </c>
      <c r="BM27" s="292">
        <v>45717</v>
      </c>
      <c r="BN27" s="292">
        <v>45748</v>
      </c>
      <c r="BO27" s="292">
        <v>45778</v>
      </c>
      <c r="BP27" s="292">
        <v>45809</v>
      </c>
      <c r="BQ27" s="292">
        <v>45839</v>
      </c>
      <c r="BR27" s="292">
        <v>45870</v>
      </c>
      <c r="BS27" s="292">
        <v>45901</v>
      </c>
      <c r="BT27" s="292">
        <v>45931</v>
      </c>
      <c r="BU27" s="292">
        <v>45962</v>
      </c>
      <c r="BV27" s="292">
        <v>45992</v>
      </c>
      <c r="BW27" s="292">
        <v>46023</v>
      </c>
      <c r="BX27" s="292">
        <v>46054</v>
      </c>
      <c r="BY27" s="292">
        <v>46082</v>
      </c>
      <c r="BZ27" s="292">
        <v>46113</v>
      </c>
      <c r="CA27" s="292">
        <v>46143</v>
      </c>
      <c r="CB27" s="292">
        <v>46174</v>
      </c>
      <c r="CC27" s="292">
        <v>46204</v>
      </c>
      <c r="CD27" s="292">
        <v>46235</v>
      </c>
      <c r="CE27" s="292">
        <v>46266</v>
      </c>
      <c r="CF27" s="292">
        <v>46296</v>
      </c>
      <c r="CG27" s="292">
        <v>46327</v>
      </c>
      <c r="CH27" s="293">
        <v>46357</v>
      </c>
    </row>
    <row r="28" spans="1:88" ht="15.75" customHeight="1" thickBot="1" x14ac:dyDescent="0.35">
      <c r="B28" s="523"/>
      <c r="C28" s="381">
        <f>' 1M - RES'!C78</f>
        <v>4.0911999999999997E-2</v>
      </c>
      <c r="D28" s="381">
        <f>' 1M - RES'!D78</f>
        <v>4.2255000000000001E-2</v>
      </c>
      <c r="E28" s="381">
        <f>' 1M - RES'!E78</f>
        <v>4.4016E-2</v>
      </c>
      <c r="F28" s="382">
        <f>' 1M - RES'!F78</f>
        <v>4.7618000000000001E-2</v>
      </c>
      <c r="G28" s="382">
        <f>' 1M - RES'!G78</f>
        <v>4.9702000000000003E-2</v>
      </c>
      <c r="H28" s="382">
        <f>' 1M - RES'!H78</f>
        <v>0.104792</v>
      </c>
      <c r="I28" s="382">
        <f>' 1M - RES'!I78</f>
        <v>0.104792</v>
      </c>
      <c r="J28" s="382">
        <f>' 1M - RES'!J78</f>
        <v>0.104792</v>
      </c>
      <c r="K28" s="382">
        <f>' 1M - RES'!K78</f>
        <v>0.104792</v>
      </c>
      <c r="L28" s="382">
        <f>' 1M - RES'!L78</f>
        <v>4.6772000000000001E-2</v>
      </c>
      <c r="M28" s="382">
        <f>' 1M - RES'!M78</f>
        <v>4.9327999999999997E-2</v>
      </c>
      <c r="N28" s="382">
        <f>' 1M - RES'!N78</f>
        <v>4.6037000000000002E-2</v>
      </c>
      <c r="O28" s="382">
        <f>' 1M - RES'!O78</f>
        <v>4.4374999999999998E-2</v>
      </c>
      <c r="P28" s="382">
        <f>' 1M - RES'!P78</f>
        <v>4.5622000000000003E-2</v>
      </c>
      <c r="Q28" s="382">
        <f>' 1M - RES'!Q78</f>
        <v>4.7230000000000001E-2</v>
      </c>
      <c r="R28" s="382">
        <f>' 1M - RES'!R78</f>
        <v>4.7618000000000001E-2</v>
      </c>
      <c r="S28" s="382">
        <f>' 1M - RES'!S78</f>
        <v>4.9702000000000003E-2</v>
      </c>
      <c r="T28" s="382">
        <f>' 1M - RES'!T78</f>
        <v>0.104792</v>
      </c>
      <c r="U28" s="382">
        <f>' 1M - RES'!U78</f>
        <v>0.104792</v>
      </c>
      <c r="V28" s="382">
        <f>' 1M - RES'!V78</f>
        <v>0.104792</v>
      </c>
      <c r="W28" s="382">
        <f>' 1M - RES'!W78</f>
        <v>0.104792</v>
      </c>
      <c r="X28" s="382">
        <f>' 1M - RES'!X78</f>
        <v>4.6772000000000001E-2</v>
      </c>
      <c r="Y28" s="382">
        <f>' 1M - RES'!Y78</f>
        <v>4.9327999999999997E-2</v>
      </c>
      <c r="Z28" s="382">
        <f>' 1M - RES'!Z78</f>
        <v>4.6037000000000002E-2</v>
      </c>
      <c r="AA28" s="382">
        <f>' 1M - RES'!AA78</f>
        <v>4.4374999999999998E-2</v>
      </c>
      <c r="AB28" s="382">
        <f>' 1M - RES'!AB78</f>
        <v>4.5622000000000003E-2</v>
      </c>
      <c r="AC28" s="382">
        <f>' 1M - RES'!AC78</f>
        <v>4.7230000000000001E-2</v>
      </c>
      <c r="AD28" s="382">
        <f>' 1M - RES'!AD78</f>
        <v>4.7618000000000001E-2</v>
      </c>
      <c r="AE28" s="382">
        <f>' 1M - RES'!AE78</f>
        <v>4.9702000000000003E-2</v>
      </c>
      <c r="AF28" s="382">
        <f>' 1M - RES'!AF78</f>
        <v>0.104792</v>
      </c>
      <c r="AG28" s="382">
        <f>' 1M - RES'!AG78</f>
        <v>0.104792</v>
      </c>
      <c r="AH28" s="382">
        <f>' 1M - RES'!AH78</f>
        <v>0.104792</v>
      </c>
      <c r="AI28" s="382">
        <f>' 1M - RES'!AI78</f>
        <v>0.104792</v>
      </c>
      <c r="AJ28" s="382">
        <f>' 1M - RES'!AJ78</f>
        <v>4.6772000000000001E-2</v>
      </c>
      <c r="AK28" s="382">
        <f>' 1M - RES'!AK78</f>
        <v>4.9327999999999997E-2</v>
      </c>
      <c r="AL28" s="382">
        <f>' 1M - RES'!AL78</f>
        <v>4.6037000000000002E-2</v>
      </c>
      <c r="AM28" s="382">
        <f>' 1M - RES'!AM78</f>
        <v>4.4374999999999998E-2</v>
      </c>
      <c r="AN28" s="382">
        <f>' 1M - RES'!AN78</f>
        <v>4.5622000000000003E-2</v>
      </c>
      <c r="AO28" s="382">
        <f>' 1M - RES'!AO78</f>
        <v>4.7230000000000001E-2</v>
      </c>
      <c r="AP28" s="382">
        <f>' 1M - RES'!AP78</f>
        <v>4.7618000000000001E-2</v>
      </c>
      <c r="AQ28" s="382">
        <f>' 1M - RES'!AQ78</f>
        <v>4.9702000000000003E-2</v>
      </c>
      <c r="AR28" s="382">
        <f>' 1M - RES'!AR78</f>
        <v>0.104792</v>
      </c>
      <c r="AS28" s="382">
        <f>' 1M - RES'!AS78</f>
        <v>0.104792</v>
      </c>
      <c r="AT28" s="382">
        <f>' 1M - RES'!AT78</f>
        <v>0.104792</v>
      </c>
      <c r="AU28" s="382">
        <f>' 1M - RES'!AU78</f>
        <v>0.104792</v>
      </c>
      <c r="AV28" s="382">
        <f>' 1M - RES'!AV78</f>
        <v>4.6772000000000001E-2</v>
      </c>
      <c r="AW28" s="382">
        <f>' 1M - RES'!AW78</f>
        <v>4.9327999999999997E-2</v>
      </c>
      <c r="AX28" s="382">
        <f>' 1M - RES'!AX78</f>
        <v>4.6037000000000002E-2</v>
      </c>
      <c r="AY28" s="382">
        <f>' 1M - RES'!AY78</f>
        <v>4.4374999999999998E-2</v>
      </c>
      <c r="AZ28" s="382">
        <f>' 1M - RES'!AZ78</f>
        <v>4.5622000000000003E-2</v>
      </c>
      <c r="BA28" s="382">
        <f>' 1M - RES'!BA78</f>
        <v>4.7230000000000001E-2</v>
      </c>
      <c r="BB28" s="382">
        <f>' 1M - RES'!BB78</f>
        <v>4.7618000000000001E-2</v>
      </c>
      <c r="BC28" s="382">
        <f>' 1M - RES'!BC78</f>
        <v>4.9702000000000003E-2</v>
      </c>
      <c r="BD28" s="382">
        <f>' 1M - RES'!BD78</f>
        <v>0.104792</v>
      </c>
      <c r="BE28" s="382">
        <f>' 1M - RES'!BE78</f>
        <v>0.104792</v>
      </c>
      <c r="BF28" s="382">
        <f>' 1M - RES'!BF78</f>
        <v>0.104792</v>
      </c>
      <c r="BG28" s="382">
        <f>' 1M - RES'!BG78</f>
        <v>0.104792</v>
      </c>
      <c r="BH28" s="382">
        <f>' 1M - RES'!BH78</f>
        <v>4.6772000000000001E-2</v>
      </c>
      <c r="BI28" s="382">
        <f>' 1M - RES'!BI78</f>
        <v>4.9327999999999997E-2</v>
      </c>
      <c r="BJ28" s="382">
        <f>' 1M - RES'!BJ78</f>
        <v>4.6037000000000002E-2</v>
      </c>
      <c r="BK28" s="382">
        <f>' 1M - RES'!BK78</f>
        <v>4.4374999999999998E-2</v>
      </c>
      <c r="BL28" s="382">
        <f>' 1M - RES'!BL78</f>
        <v>4.5622000000000003E-2</v>
      </c>
      <c r="BM28" s="382">
        <f>' 1M - RES'!BM78</f>
        <v>4.7230000000000001E-2</v>
      </c>
      <c r="BN28" s="382">
        <f>' 1M - RES'!BN78</f>
        <v>4.7618000000000001E-2</v>
      </c>
      <c r="BO28" s="382">
        <f>' 1M - RES'!BO78</f>
        <v>4.9702000000000003E-2</v>
      </c>
      <c r="BP28" s="382">
        <f>' 1M - RES'!BP78</f>
        <v>0.104792</v>
      </c>
      <c r="BQ28" s="382">
        <f>' 1M - RES'!BQ78</f>
        <v>0.104792</v>
      </c>
      <c r="BR28" s="382">
        <f>' 1M - RES'!BR78</f>
        <v>0.104792</v>
      </c>
      <c r="BS28" s="382">
        <f>' 1M - RES'!BS78</f>
        <v>0.104792</v>
      </c>
      <c r="BT28" s="382">
        <f>' 1M - RES'!BT78</f>
        <v>4.6772000000000001E-2</v>
      </c>
      <c r="BU28" s="382">
        <f>' 1M - RES'!BU78</f>
        <v>4.9327999999999997E-2</v>
      </c>
      <c r="BV28" s="382">
        <f>' 1M - RES'!BV78</f>
        <v>4.6037000000000002E-2</v>
      </c>
      <c r="BW28" s="382">
        <f>' 1M - RES'!BW78</f>
        <v>4.4374999999999998E-2</v>
      </c>
      <c r="BX28" s="382">
        <f>' 1M - RES'!BX78</f>
        <v>4.5622000000000003E-2</v>
      </c>
      <c r="BY28" s="382">
        <f>' 1M - RES'!BY78</f>
        <v>4.7230000000000001E-2</v>
      </c>
      <c r="BZ28" s="382">
        <f>' 1M - RES'!BZ78</f>
        <v>4.7618000000000001E-2</v>
      </c>
      <c r="CA28" s="382">
        <f>' 1M - RES'!CA78</f>
        <v>4.9702000000000003E-2</v>
      </c>
      <c r="CB28" s="382">
        <f>' 1M - RES'!CB78</f>
        <v>0.104792</v>
      </c>
      <c r="CC28" s="382">
        <f>' 1M - RES'!CC78</f>
        <v>0.104792</v>
      </c>
      <c r="CD28" s="382">
        <f>' 1M - RES'!CD78</f>
        <v>0.104792</v>
      </c>
      <c r="CE28" s="382">
        <f>' 1M - RES'!CE78</f>
        <v>0.104792</v>
      </c>
      <c r="CF28" s="382">
        <f>' 1M - RES'!CF78</f>
        <v>4.6772000000000001E-2</v>
      </c>
      <c r="CG28" s="382">
        <f>' 1M - RES'!CG78</f>
        <v>4.9327999999999997E-2</v>
      </c>
      <c r="CH28" s="383">
        <f>' 1M - RES'!CH78</f>
        <v>4.6037000000000002E-2</v>
      </c>
      <c r="CJ28" s="243" t="s">
        <v>139</v>
      </c>
    </row>
    <row r="43" spans="4:10" x14ac:dyDescent="0.3">
      <c r="J43" s="5"/>
    </row>
    <row r="44" spans="4:10" x14ac:dyDescent="0.3">
      <c r="D44" s="6"/>
    </row>
  </sheetData>
  <mergeCells count="3">
    <mergeCell ref="B27:B28"/>
    <mergeCell ref="A4:A17"/>
    <mergeCell ref="A20:A2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DD109"/>
  <sheetViews>
    <sheetView tabSelected="1" zoomScale="80" zoomScaleNormal="80" workbookViewId="0">
      <selection activeCell="H31" sqref="H31"/>
    </sheetView>
  </sheetViews>
  <sheetFormatPr defaultRowHeight="14.4" x14ac:dyDescent="0.3"/>
  <cols>
    <col min="1" max="1" width="13.21875" customWidth="1"/>
    <col min="2" max="2" width="19.21875" bestFit="1" customWidth="1"/>
    <col min="3" max="7" width="13.44140625" customWidth="1"/>
    <col min="8" max="9" width="14.44140625" customWidth="1"/>
    <col min="10" max="11" width="15.21875" customWidth="1"/>
    <col min="12" max="13" width="14.44140625" customWidth="1"/>
    <col min="14" max="14" width="14.5546875" customWidth="1"/>
    <col min="15" max="16" width="14.77734375" customWidth="1"/>
    <col min="17" max="17" width="13.77734375" customWidth="1"/>
    <col min="18" max="22" width="15.33203125" customWidth="1"/>
    <col min="23" max="24" width="12.21875" customWidth="1"/>
    <col min="25" max="38" width="12.21875" hidden="1" customWidth="1"/>
    <col min="39" max="86" width="7.21875" hidden="1" customWidth="1"/>
    <col min="87" max="87" width="15.6640625" bestFit="1" customWidth="1"/>
    <col min="88" max="105" width="12.21875" customWidth="1"/>
    <col min="108" max="108" width="11" bestFit="1" customWidth="1"/>
  </cols>
  <sheetData>
    <row r="1" spans="1:87" ht="25.8" x14ac:dyDescent="0.5">
      <c r="A1" s="354" t="s">
        <v>31</v>
      </c>
    </row>
    <row r="3" spans="1:87" x14ac:dyDescent="0.3">
      <c r="A3" s="483" t="s">
        <v>32</v>
      </c>
      <c r="B3" s="483"/>
      <c r="N3" s="376"/>
    </row>
    <row r="4" spans="1:87" ht="15" thickBot="1" x14ac:dyDescent="0.35">
      <c r="A4" s="483"/>
      <c r="B4" s="483"/>
      <c r="C4" s="118" t="s">
        <v>33</v>
      </c>
      <c r="D4" s="360" t="s">
        <v>33</v>
      </c>
      <c r="E4" s="360" t="s">
        <v>33</v>
      </c>
      <c r="F4" s="360" t="s">
        <v>33</v>
      </c>
      <c r="G4" s="360" t="s">
        <v>33</v>
      </c>
      <c r="H4" s="360" t="s">
        <v>33</v>
      </c>
      <c r="I4" s="413" t="s">
        <v>33</v>
      </c>
      <c r="J4" s="360" t="s">
        <v>33</v>
      </c>
      <c r="K4" s="360" t="s">
        <v>33</v>
      </c>
      <c r="L4" s="360" t="s">
        <v>33</v>
      </c>
      <c r="M4" s="360" t="s">
        <v>33</v>
      </c>
      <c r="N4" s="360" t="s">
        <v>33</v>
      </c>
      <c r="O4" s="360" t="s">
        <v>33</v>
      </c>
      <c r="P4" s="360" t="s">
        <v>33</v>
      </c>
      <c r="Q4" s="360" t="s">
        <v>33</v>
      </c>
      <c r="R4" s="360" t="s">
        <v>33</v>
      </c>
      <c r="S4" s="360" t="s">
        <v>33</v>
      </c>
      <c r="T4" s="360" t="s">
        <v>33</v>
      </c>
      <c r="U4" s="360" t="s">
        <v>33</v>
      </c>
      <c r="V4" s="360" t="s">
        <v>33</v>
      </c>
      <c r="W4" s="434"/>
      <c r="X4" s="434"/>
      <c r="Y4" s="434"/>
      <c r="Z4" s="434"/>
      <c r="AA4" s="434"/>
      <c r="AB4" s="434"/>
      <c r="AC4" s="434"/>
      <c r="AD4" s="434"/>
      <c r="AE4" s="434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</row>
    <row r="5" spans="1:87" ht="15" thickBot="1" x14ac:dyDescent="0.35">
      <c r="B5" s="191" t="s">
        <v>34</v>
      </c>
      <c r="C5" s="185">
        <v>43831</v>
      </c>
      <c r="D5" s="186">
        <v>43862</v>
      </c>
      <c r="E5" s="186">
        <v>43891</v>
      </c>
      <c r="F5" s="186">
        <v>43922</v>
      </c>
      <c r="G5" s="186">
        <v>43952</v>
      </c>
      <c r="H5" s="186">
        <v>43983</v>
      </c>
      <c r="I5" s="186">
        <v>44013</v>
      </c>
      <c r="J5" s="186">
        <v>44044</v>
      </c>
      <c r="K5" s="186">
        <v>44075</v>
      </c>
      <c r="L5" s="186">
        <v>44105</v>
      </c>
      <c r="M5" s="186">
        <v>44136</v>
      </c>
      <c r="N5" s="186">
        <v>44166</v>
      </c>
      <c r="O5" s="186">
        <v>44197</v>
      </c>
      <c r="P5" s="186">
        <v>44228</v>
      </c>
      <c r="Q5" s="186">
        <v>44256</v>
      </c>
      <c r="R5" s="186">
        <v>44287</v>
      </c>
      <c r="S5" s="186">
        <v>44317</v>
      </c>
      <c r="T5" s="186">
        <v>44348</v>
      </c>
      <c r="U5" s="186">
        <v>44378</v>
      </c>
      <c r="V5" s="186">
        <v>44409</v>
      </c>
      <c r="W5" s="186">
        <v>44440</v>
      </c>
      <c r="X5" s="186">
        <v>44470</v>
      </c>
      <c r="Y5" s="186">
        <v>44501</v>
      </c>
      <c r="Z5" s="186">
        <v>44531</v>
      </c>
      <c r="AA5" s="186">
        <v>44562</v>
      </c>
      <c r="AB5" s="186">
        <v>44593</v>
      </c>
      <c r="AC5" s="186">
        <v>44621</v>
      </c>
      <c r="AD5" s="186">
        <v>44652</v>
      </c>
      <c r="AE5" s="186">
        <v>44682</v>
      </c>
      <c r="AF5" s="186">
        <v>44713</v>
      </c>
      <c r="AG5" s="186">
        <v>44743</v>
      </c>
      <c r="AH5" s="186">
        <v>44774</v>
      </c>
      <c r="AI5" s="186">
        <v>44805</v>
      </c>
      <c r="AJ5" s="186">
        <v>44835</v>
      </c>
      <c r="AK5" s="186">
        <v>44866</v>
      </c>
      <c r="AL5" s="186">
        <v>44896</v>
      </c>
      <c r="AM5" s="186">
        <v>44927</v>
      </c>
      <c r="AN5" s="186">
        <v>44958</v>
      </c>
      <c r="AO5" s="186">
        <v>44986</v>
      </c>
      <c r="AP5" s="186">
        <v>45017</v>
      </c>
      <c r="AQ5" s="186">
        <v>45047</v>
      </c>
      <c r="AR5" s="186">
        <v>45078</v>
      </c>
      <c r="AS5" s="186">
        <v>45108</v>
      </c>
      <c r="AT5" s="186">
        <v>45139</v>
      </c>
      <c r="AU5" s="186">
        <v>45170</v>
      </c>
      <c r="AV5" s="186">
        <v>45200</v>
      </c>
      <c r="AW5" s="186">
        <v>45231</v>
      </c>
      <c r="AX5" s="186">
        <v>45261</v>
      </c>
      <c r="AY5" s="186">
        <v>45292</v>
      </c>
      <c r="AZ5" s="186">
        <v>45323</v>
      </c>
      <c r="BA5" s="186">
        <v>45352</v>
      </c>
      <c r="BB5" s="186">
        <v>45383</v>
      </c>
      <c r="BC5" s="186">
        <v>45413</v>
      </c>
      <c r="BD5" s="186">
        <v>45444</v>
      </c>
      <c r="BE5" s="186">
        <v>45474</v>
      </c>
      <c r="BF5" s="186">
        <v>45505</v>
      </c>
      <c r="BG5" s="186">
        <v>45536</v>
      </c>
      <c r="BH5" s="186">
        <v>45566</v>
      </c>
      <c r="BI5" s="186">
        <v>45597</v>
      </c>
      <c r="BJ5" s="186">
        <v>45627</v>
      </c>
      <c r="BK5" s="186">
        <v>45658</v>
      </c>
      <c r="BL5" s="186">
        <v>45689</v>
      </c>
      <c r="BM5" s="186">
        <v>45717</v>
      </c>
      <c r="BN5" s="186">
        <v>45748</v>
      </c>
      <c r="BO5" s="186">
        <v>45778</v>
      </c>
      <c r="BP5" s="186">
        <v>45809</v>
      </c>
      <c r="BQ5" s="186">
        <v>45839</v>
      </c>
      <c r="BR5" s="186">
        <v>45870</v>
      </c>
      <c r="BS5" s="186">
        <v>45901</v>
      </c>
      <c r="BT5" s="186">
        <v>45931</v>
      </c>
      <c r="BU5" s="186">
        <v>45962</v>
      </c>
      <c r="BV5" s="186">
        <v>45992</v>
      </c>
      <c r="BW5" s="186">
        <v>46023</v>
      </c>
      <c r="BX5" s="186">
        <v>46054</v>
      </c>
      <c r="BY5" s="186">
        <v>46082</v>
      </c>
      <c r="BZ5" s="186">
        <v>46113</v>
      </c>
      <c r="CA5" s="186">
        <v>46143</v>
      </c>
      <c r="CB5" s="186">
        <v>46174</v>
      </c>
      <c r="CC5" s="186">
        <v>46204</v>
      </c>
      <c r="CD5" s="186">
        <v>46235</v>
      </c>
      <c r="CE5" s="186">
        <v>46266</v>
      </c>
      <c r="CF5" s="186">
        <v>46296</v>
      </c>
      <c r="CG5" s="186">
        <v>46327</v>
      </c>
      <c r="CH5" s="187">
        <v>46357</v>
      </c>
    </row>
    <row r="6" spans="1:87" x14ac:dyDescent="0.3">
      <c r="B6" s="69" t="s">
        <v>7</v>
      </c>
      <c r="C6" s="57">
        <f t="shared" ref="C6:R10" si="0">IF(C$4="X",C14+C22,0)</f>
        <v>136800.08851818062</v>
      </c>
      <c r="D6" s="57">
        <f t="shared" si="0"/>
        <v>268170.34288345824</v>
      </c>
      <c r="E6" s="57">
        <f t="shared" si="0"/>
        <v>389613.01129018626</v>
      </c>
      <c r="F6" s="57">
        <f t="shared" si="0"/>
        <v>464858.92564231338</v>
      </c>
      <c r="G6" s="57">
        <f t="shared" si="0"/>
        <v>559975.95793459902</v>
      </c>
      <c r="H6" s="57">
        <f t="shared" si="0"/>
        <v>1026979.6929802434</v>
      </c>
      <c r="I6" s="57">
        <f t="shared" si="0"/>
        <v>1757923.2152917816</v>
      </c>
      <c r="J6" s="57">
        <f t="shared" si="0"/>
        <v>2651500.4164406443</v>
      </c>
      <c r="K6" s="57">
        <f t="shared" si="0"/>
        <v>3367654.5788039332</v>
      </c>
      <c r="L6" s="57">
        <f t="shared" si="0"/>
        <v>3674608.6858383124</v>
      </c>
      <c r="M6" s="57">
        <f t="shared" si="0"/>
        <v>4120327.3804975995</v>
      </c>
      <c r="N6" s="57">
        <f t="shared" si="0"/>
        <v>4766793.2459829329</v>
      </c>
      <c r="O6" s="57">
        <f t="shared" si="0"/>
        <v>5383397.8549151886</v>
      </c>
      <c r="P6" s="57">
        <f t="shared" si="0"/>
        <v>5931471.1096057948</v>
      </c>
      <c r="Q6" s="57">
        <f t="shared" si="0"/>
        <v>6487787.9206666285</v>
      </c>
      <c r="R6" s="57">
        <f t="shared" si="0"/>
        <v>6963736.6993217524</v>
      </c>
      <c r="S6" s="57">
        <f t="shared" ref="S6:CD9" si="1">IF(S$4="X",S14+S22,0)</f>
        <v>7461716.2085784432</v>
      </c>
      <c r="T6" s="57">
        <f t="shared" si="1"/>
        <v>8729984.0102336537</v>
      </c>
      <c r="U6" s="57">
        <f t="shared" si="1"/>
        <v>10172292.960807132</v>
      </c>
      <c r="V6" s="57">
        <f t="shared" si="1"/>
        <v>11606204.595631234</v>
      </c>
      <c r="W6" s="57">
        <f t="shared" si="1"/>
        <v>0</v>
      </c>
      <c r="X6" s="57">
        <f t="shared" si="1"/>
        <v>0</v>
      </c>
      <c r="Y6" s="57">
        <f t="shared" si="1"/>
        <v>0</v>
      </c>
      <c r="Z6" s="57">
        <f t="shared" si="1"/>
        <v>0</v>
      </c>
      <c r="AA6" s="57">
        <f t="shared" si="1"/>
        <v>0</v>
      </c>
      <c r="AB6" s="57">
        <f t="shared" si="1"/>
        <v>0</v>
      </c>
      <c r="AC6" s="57">
        <f t="shared" si="1"/>
        <v>0</v>
      </c>
      <c r="AD6" s="57">
        <f t="shared" si="1"/>
        <v>0</v>
      </c>
      <c r="AE6" s="57">
        <f t="shared" si="1"/>
        <v>0</v>
      </c>
      <c r="AF6" s="57">
        <f t="shared" si="1"/>
        <v>0</v>
      </c>
      <c r="AG6" s="57">
        <f t="shared" si="1"/>
        <v>0</v>
      </c>
      <c r="AH6" s="57">
        <f t="shared" si="1"/>
        <v>0</v>
      </c>
      <c r="AI6" s="57">
        <f t="shared" si="1"/>
        <v>0</v>
      </c>
      <c r="AJ6" s="57">
        <f t="shared" si="1"/>
        <v>0</v>
      </c>
      <c r="AK6" s="57">
        <f t="shared" si="1"/>
        <v>0</v>
      </c>
      <c r="AL6" s="57">
        <f t="shared" si="1"/>
        <v>0</v>
      </c>
      <c r="AM6" s="57">
        <f t="shared" si="1"/>
        <v>0</v>
      </c>
      <c r="AN6" s="57">
        <f t="shared" si="1"/>
        <v>0</v>
      </c>
      <c r="AO6" s="57">
        <f t="shared" si="1"/>
        <v>0</v>
      </c>
      <c r="AP6" s="57">
        <f t="shared" si="1"/>
        <v>0</v>
      </c>
      <c r="AQ6" s="57">
        <f t="shared" si="1"/>
        <v>0</v>
      </c>
      <c r="AR6" s="57">
        <f t="shared" si="1"/>
        <v>0</v>
      </c>
      <c r="AS6" s="57">
        <f t="shared" si="1"/>
        <v>0</v>
      </c>
      <c r="AT6" s="57">
        <f t="shared" si="1"/>
        <v>0</v>
      </c>
      <c r="AU6" s="57">
        <f t="shared" si="1"/>
        <v>0</v>
      </c>
      <c r="AV6" s="57">
        <f t="shared" si="1"/>
        <v>0</v>
      </c>
      <c r="AW6" s="57">
        <f t="shared" si="1"/>
        <v>0</v>
      </c>
      <c r="AX6" s="57">
        <f t="shared" si="1"/>
        <v>0</v>
      </c>
      <c r="AY6" s="57">
        <f t="shared" si="1"/>
        <v>0</v>
      </c>
      <c r="AZ6" s="57">
        <f t="shared" si="1"/>
        <v>0</v>
      </c>
      <c r="BA6" s="57">
        <f t="shared" si="1"/>
        <v>0</v>
      </c>
      <c r="BB6" s="57">
        <f t="shared" si="1"/>
        <v>0</v>
      </c>
      <c r="BC6" s="57">
        <f t="shared" si="1"/>
        <v>0</v>
      </c>
      <c r="BD6" s="57">
        <f t="shared" si="1"/>
        <v>0</v>
      </c>
      <c r="BE6" s="57">
        <f t="shared" si="1"/>
        <v>0</v>
      </c>
      <c r="BF6" s="57">
        <f t="shared" si="1"/>
        <v>0</v>
      </c>
      <c r="BG6" s="57">
        <f t="shared" si="1"/>
        <v>0</v>
      </c>
      <c r="BH6" s="57">
        <f t="shared" si="1"/>
        <v>0</v>
      </c>
      <c r="BI6" s="57">
        <f t="shared" si="1"/>
        <v>0</v>
      </c>
      <c r="BJ6" s="57">
        <f t="shared" si="1"/>
        <v>0</v>
      </c>
      <c r="BK6" s="57">
        <f t="shared" si="1"/>
        <v>0</v>
      </c>
      <c r="BL6" s="57">
        <f t="shared" si="1"/>
        <v>0</v>
      </c>
      <c r="BM6" s="57">
        <f t="shared" si="1"/>
        <v>0</v>
      </c>
      <c r="BN6" s="57">
        <f t="shared" si="1"/>
        <v>0</v>
      </c>
      <c r="BO6" s="57">
        <f t="shared" si="1"/>
        <v>0</v>
      </c>
      <c r="BP6" s="57">
        <f t="shared" si="1"/>
        <v>0</v>
      </c>
      <c r="BQ6" s="57">
        <f t="shared" si="1"/>
        <v>0</v>
      </c>
      <c r="BR6" s="57">
        <f t="shared" si="1"/>
        <v>0</v>
      </c>
      <c r="BS6" s="57">
        <f t="shared" si="1"/>
        <v>0</v>
      </c>
      <c r="BT6" s="57">
        <f t="shared" si="1"/>
        <v>0</v>
      </c>
      <c r="BU6" s="57">
        <f t="shared" si="1"/>
        <v>0</v>
      </c>
      <c r="BV6" s="57">
        <f t="shared" si="1"/>
        <v>0</v>
      </c>
      <c r="BW6" s="57">
        <f t="shared" si="1"/>
        <v>0</v>
      </c>
      <c r="BX6" s="57">
        <f t="shared" si="1"/>
        <v>0</v>
      </c>
      <c r="BY6" s="57">
        <f t="shared" si="1"/>
        <v>0</v>
      </c>
      <c r="BZ6" s="57">
        <f t="shared" si="1"/>
        <v>0</v>
      </c>
      <c r="CA6" s="57">
        <f t="shared" si="1"/>
        <v>0</v>
      </c>
      <c r="CB6" s="57">
        <f t="shared" si="1"/>
        <v>0</v>
      </c>
      <c r="CC6" s="57">
        <f t="shared" si="1"/>
        <v>0</v>
      </c>
      <c r="CD6" s="57">
        <f t="shared" si="1"/>
        <v>0</v>
      </c>
      <c r="CE6" s="57">
        <f t="shared" ref="CE6:CH9" si="2">IF(CE$4="X",CE14+CE22,0)</f>
        <v>0</v>
      </c>
      <c r="CF6" s="57">
        <f t="shared" si="2"/>
        <v>0</v>
      </c>
      <c r="CG6" s="57">
        <f t="shared" si="2"/>
        <v>0</v>
      </c>
      <c r="CH6" s="165">
        <f t="shared" si="2"/>
        <v>0</v>
      </c>
    </row>
    <row r="7" spans="1:87" x14ac:dyDescent="0.3">
      <c r="B7" s="62" t="s">
        <v>12</v>
      </c>
      <c r="C7" s="57">
        <f t="shared" si="0"/>
        <v>1480.9555724763188</v>
      </c>
      <c r="D7" s="57">
        <f t="shared" ref="D7:BO10" si="3">IF(D$4="X",D15+D23,0)</f>
        <v>5503.2126264759918</v>
      </c>
      <c r="E7" s="57">
        <f t="shared" si="3"/>
        <v>14176.909772683932</v>
      </c>
      <c r="F7" s="57">
        <f t="shared" si="3"/>
        <v>30881.894389179037</v>
      </c>
      <c r="G7" s="57">
        <f t="shared" si="3"/>
        <v>63399.442051134916</v>
      </c>
      <c r="H7" s="57">
        <f t="shared" si="3"/>
        <v>113040.28281001198</v>
      </c>
      <c r="I7" s="57">
        <f t="shared" si="3"/>
        <v>188811.89180220518</v>
      </c>
      <c r="J7" s="57">
        <f t="shared" si="3"/>
        <v>260581.38683581041</v>
      </c>
      <c r="K7" s="57">
        <f t="shared" si="3"/>
        <v>343707.85413755698</v>
      </c>
      <c r="L7" s="57">
        <f t="shared" si="3"/>
        <v>413574.67750127433</v>
      </c>
      <c r="M7" s="57">
        <f t="shared" si="3"/>
        <v>481332.26935199712</v>
      </c>
      <c r="N7" s="57">
        <f t="shared" si="3"/>
        <v>582765.5972027157</v>
      </c>
      <c r="O7" s="57">
        <f t="shared" si="3"/>
        <v>715044.81059581356</v>
      </c>
      <c r="P7" s="57">
        <f t="shared" si="3"/>
        <v>821735.05046881456</v>
      </c>
      <c r="Q7" s="57">
        <f t="shared" si="3"/>
        <v>937253.93119246175</v>
      </c>
      <c r="R7" s="57">
        <f t="shared" si="3"/>
        <v>1045738.2934560578</v>
      </c>
      <c r="S7" s="57">
        <f t="shared" si="3"/>
        <v>1184738.0362527212</v>
      </c>
      <c r="T7" s="57">
        <f t="shared" si="3"/>
        <v>1378202.5118631853</v>
      </c>
      <c r="U7" s="57">
        <f t="shared" si="3"/>
        <v>1627269.5910018589</v>
      </c>
      <c r="V7" s="57">
        <f t="shared" si="3"/>
        <v>1834301.6750121489</v>
      </c>
      <c r="W7" s="57">
        <f t="shared" si="3"/>
        <v>0</v>
      </c>
      <c r="X7" s="57">
        <f t="shared" si="3"/>
        <v>0</v>
      </c>
      <c r="Y7" s="57">
        <f t="shared" si="3"/>
        <v>0</v>
      </c>
      <c r="Z7" s="57">
        <f t="shared" si="3"/>
        <v>0</v>
      </c>
      <c r="AA7" s="57">
        <f t="shared" si="3"/>
        <v>0</v>
      </c>
      <c r="AB7" s="57">
        <f t="shared" si="3"/>
        <v>0</v>
      </c>
      <c r="AC7" s="57">
        <f t="shared" si="3"/>
        <v>0</v>
      </c>
      <c r="AD7" s="57">
        <f t="shared" si="3"/>
        <v>0</v>
      </c>
      <c r="AE7" s="57">
        <f t="shared" si="3"/>
        <v>0</v>
      </c>
      <c r="AF7" s="57">
        <f t="shared" si="3"/>
        <v>0</v>
      </c>
      <c r="AG7" s="57">
        <f t="shared" si="3"/>
        <v>0</v>
      </c>
      <c r="AH7" s="57">
        <f t="shared" si="3"/>
        <v>0</v>
      </c>
      <c r="AI7" s="57">
        <f t="shared" si="3"/>
        <v>0</v>
      </c>
      <c r="AJ7" s="57">
        <f t="shared" si="3"/>
        <v>0</v>
      </c>
      <c r="AK7" s="57">
        <f t="shared" si="3"/>
        <v>0</v>
      </c>
      <c r="AL7" s="57">
        <f t="shared" si="3"/>
        <v>0</v>
      </c>
      <c r="AM7" s="57">
        <f t="shared" si="3"/>
        <v>0</v>
      </c>
      <c r="AN7" s="57">
        <f t="shared" si="3"/>
        <v>0</v>
      </c>
      <c r="AO7" s="57">
        <f t="shared" si="3"/>
        <v>0</v>
      </c>
      <c r="AP7" s="57">
        <f t="shared" si="3"/>
        <v>0</v>
      </c>
      <c r="AQ7" s="57">
        <f t="shared" si="3"/>
        <v>0</v>
      </c>
      <c r="AR7" s="57">
        <f t="shared" si="3"/>
        <v>0</v>
      </c>
      <c r="AS7" s="57">
        <f t="shared" si="3"/>
        <v>0</v>
      </c>
      <c r="AT7" s="57">
        <f t="shared" si="3"/>
        <v>0</v>
      </c>
      <c r="AU7" s="57">
        <f t="shared" si="3"/>
        <v>0</v>
      </c>
      <c r="AV7" s="57">
        <f t="shared" si="3"/>
        <v>0</v>
      </c>
      <c r="AW7" s="57">
        <f t="shared" si="3"/>
        <v>0</v>
      </c>
      <c r="AX7" s="57">
        <f t="shared" si="3"/>
        <v>0</v>
      </c>
      <c r="AY7" s="57">
        <f t="shared" si="3"/>
        <v>0</v>
      </c>
      <c r="AZ7" s="57">
        <f t="shared" si="3"/>
        <v>0</v>
      </c>
      <c r="BA7" s="57">
        <f t="shared" si="3"/>
        <v>0</v>
      </c>
      <c r="BB7" s="57">
        <f t="shared" si="3"/>
        <v>0</v>
      </c>
      <c r="BC7" s="57">
        <f t="shared" si="3"/>
        <v>0</v>
      </c>
      <c r="BD7" s="57">
        <f t="shared" si="3"/>
        <v>0</v>
      </c>
      <c r="BE7" s="57">
        <f t="shared" si="3"/>
        <v>0</v>
      </c>
      <c r="BF7" s="57">
        <f t="shared" si="3"/>
        <v>0</v>
      </c>
      <c r="BG7" s="57">
        <f t="shared" si="3"/>
        <v>0</v>
      </c>
      <c r="BH7" s="57">
        <f t="shared" si="3"/>
        <v>0</v>
      </c>
      <c r="BI7" s="57">
        <f t="shared" si="3"/>
        <v>0</v>
      </c>
      <c r="BJ7" s="57">
        <f t="shared" si="3"/>
        <v>0</v>
      </c>
      <c r="BK7" s="57">
        <f t="shared" si="3"/>
        <v>0</v>
      </c>
      <c r="BL7" s="57">
        <f t="shared" si="3"/>
        <v>0</v>
      </c>
      <c r="BM7" s="57">
        <f t="shared" si="3"/>
        <v>0</v>
      </c>
      <c r="BN7" s="57">
        <f t="shared" si="3"/>
        <v>0</v>
      </c>
      <c r="BO7" s="57">
        <f t="shared" si="3"/>
        <v>0</v>
      </c>
      <c r="BP7" s="57">
        <f t="shared" si="1"/>
        <v>0</v>
      </c>
      <c r="BQ7" s="57">
        <f t="shared" si="1"/>
        <v>0</v>
      </c>
      <c r="BR7" s="57">
        <f t="shared" si="1"/>
        <v>0</v>
      </c>
      <c r="BS7" s="57">
        <f t="shared" si="1"/>
        <v>0</v>
      </c>
      <c r="BT7" s="57">
        <f t="shared" si="1"/>
        <v>0</v>
      </c>
      <c r="BU7" s="57">
        <f t="shared" si="1"/>
        <v>0</v>
      </c>
      <c r="BV7" s="57">
        <f t="shared" si="1"/>
        <v>0</v>
      </c>
      <c r="BW7" s="57">
        <f t="shared" si="1"/>
        <v>0</v>
      </c>
      <c r="BX7" s="57">
        <f t="shared" si="1"/>
        <v>0</v>
      </c>
      <c r="BY7" s="57">
        <f t="shared" si="1"/>
        <v>0</v>
      </c>
      <c r="BZ7" s="57">
        <f t="shared" si="1"/>
        <v>0</v>
      </c>
      <c r="CA7" s="57">
        <f t="shared" si="1"/>
        <v>0</v>
      </c>
      <c r="CB7" s="57">
        <f t="shared" si="1"/>
        <v>0</v>
      </c>
      <c r="CC7" s="57">
        <f t="shared" si="1"/>
        <v>0</v>
      </c>
      <c r="CD7" s="57">
        <f t="shared" si="1"/>
        <v>0</v>
      </c>
      <c r="CE7" s="57">
        <f t="shared" si="2"/>
        <v>0</v>
      </c>
      <c r="CF7" s="57">
        <f t="shared" si="2"/>
        <v>0</v>
      </c>
      <c r="CG7" s="57">
        <f t="shared" si="2"/>
        <v>0</v>
      </c>
      <c r="CH7" s="166">
        <f t="shared" si="2"/>
        <v>0</v>
      </c>
    </row>
    <row r="8" spans="1:87" x14ac:dyDescent="0.3">
      <c r="B8" s="62" t="s">
        <v>14</v>
      </c>
      <c r="C8" s="57">
        <f t="shared" si="0"/>
        <v>1597.9116889431366</v>
      </c>
      <c r="D8" s="57">
        <f t="shared" si="3"/>
        <v>6405.4537716147543</v>
      </c>
      <c r="E8" s="57">
        <f t="shared" si="3"/>
        <v>15513.693907954044</v>
      </c>
      <c r="F8" s="57">
        <f t="shared" si="3"/>
        <v>32517.126014201251</v>
      </c>
      <c r="G8" s="57">
        <f t="shared" si="3"/>
        <v>67122.215806833774</v>
      </c>
      <c r="H8" s="57">
        <f t="shared" si="3"/>
        <v>151819.18374457839</v>
      </c>
      <c r="I8" s="57">
        <f t="shared" si="3"/>
        <v>281505.93158837128</v>
      </c>
      <c r="J8" s="57">
        <f t="shared" si="3"/>
        <v>430853.52078260534</v>
      </c>
      <c r="K8" s="57">
        <f t="shared" si="3"/>
        <v>587357.43119592115</v>
      </c>
      <c r="L8" s="57">
        <f t="shared" si="3"/>
        <v>686212.04131827748</v>
      </c>
      <c r="M8" s="57">
        <f t="shared" si="3"/>
        <v>786630.69264428073</v>
      </c>
      <c r="N8" s="57">
        <f t="shared" si="3"/>
        <v>935947.27174807317</v>
      </c>
      <c r="O8" s="57">
        <f t="shared" si="3"/>
        <v>1135314.0133698494</v>
      </c>
      <c r="P8" s="57">
        <f t="shared" si="3"/>
        <v>1297161.0062466145</v>
      </c>
      <c r="Q8" s="57">
        <f t="shared" si="3"/>
        <v>1470401.2373305936</v>
      </c>
      <c r="R8" s="57">
        <f t="shared" si="3"/>
        <v>1628581.1215356805</v>
      </c>
      <c r="S8" s="57">
        <f t="shared" si="3"/>
        <v>1848014.9000932917</v>
      </c>
      <c r="T8" s="57">
        <f t="shared" si="3"/>
        <v>2324576.7289361623</v>
      </c>
      <c r="U8" s="57">
        <f t="shared" si="3"/>
        <v>2910050.9070954453</v>
      </c>
      <c r="V8" s="57">
        <f t="shared" si="3"/>
        <v>3437523.6047764029</v>
      </c>
      <c r="W8" s="57">
        <f t="shared" si="3"/>
        <v>0</v>
      </c>
      <c r="X8" s="57">
        <f t="shared" si="3"/>
        <v>0</v>
      </c>
      <c r="Y8" s="57">
        <f t="shared" si="3"/>
        <v>0</v>
      </c>
      <c r="Z8" s="57">
        <f t="shared" si="3"/>
        <v>0</v>
      </c>
      <c r="AA8" s="57">
        <f t="shared" si="3"/>
        <v>0</v>
      </c>
      <c r="AB8" s="57">
        <f t="shared" si="3"/>
        <v>0</v>
      </c>
      <c r="AC8" s="57">
        <f t="shared" si="3"/>
        <v>0</v>
      </c>
      <c r="AD8" s="57">
        <f t="shared" si="3"/>
        <v>0</v>
      </c>
      <c r="AE8" s="57">
        <f t="shared" si="3"/>
        <v>0</v>
      </c>
      <c r="AF8" s="57">
        <f t="shared" si="3"/>
        <v>0</v>
      </c>
      <c r="AG8" s="57">
        <f t="shared" si="3"/>
        <v>0</v>
      </c>
      <c r="AH8" s="57">
        <f t="shared" si="3"/>
        <v>0</v>
      </c>
      <c r="AI8" s="57">
        <f t="shared" si="3"/>
        <v>0</v>
      </c>
      <c r="AJ8" s="57">
        <f t="shared" si="3"/>
        <v>0</v>
      </c>
      <c r="AK8" s="57">
        <f t="shared" si="3"/>
        <v>0</v>
      </c>
      <c r="AL8" s="57">
        <f t="shared" si="3"/>
        <v>0</v>
      </c>
      <c r="AM8" s="57">
        <f t="shared" si="3"/>
        <v>0</v>
      </c>
      <c r="AN8" s="57">
        <f t="shared" si="3"/>
        <v>0</v>
      </c>
      <c r="AO8" s="57">
        <f t="shared" si="3"/>
        <v>0</v>
      </c>
      <c r="AP8" s="57">
        <f t="shared" si="3"/>
        <v>0</v>
      </c>
      <c r="AQ8" s="57">
        <f t="shared" si="3"/>
        <v>0</v>
      </c>
      <c r="AR8" s="57">
        <f t="shared" si="3"/>
        <v>0</v>
      </c>
      <c r="AS8" s="57">
        <f t="shared" si="3"/>
        <v>0</v>
      </c>
      <c r="AT8" s="57">
        <f t="shared" si="3"/>
        <v>0</v>
      </c>
      <c r="AU8" s="57">
        <f t="shared" si="3"/>
        <v>0</v>
      </c>
      <c r="AV8" s="57">
        <f t="shared" si="3"/>
        <v>0</v>
      </c>
      <c r="AW8" s="57">
        <f t="shared" si="3"/>
        <v>0</v>
      </c>
      <c r="AX8" s="57">
        <f t="shared" si="3"/>
        <v>0</v>
      </c>
      <c r="AY8" s="57">
        <f t="shared" si="3"/>
        <v>0</v>
      </c>
      <c r="AZ8" s="57">
        <f t="shared" si="3"/>
        <v>0</v>
      </c>
      <c r="BA8" s="57">
        <f t="shared" si="3"/>
        <v>0</v>
      </c>
      <c r="BB8" s="57">
        <f t="shared" si="3"/>
        <v>0</v>
      </c>
      <c r="BC8" s="57">
        <f t="shared" si="3"/>
        <v>0</v>
      </c>
      <c r="BD8" s="57">
        <f t="shared" si="3"/>
        <v>0</v>
      </c>
      <c r="BE8" s="57">
        <f t="shared" si="3"/>
        <v>0</v>
      </c>
      <c r="BF8" s="57">
        <f t="shared" si="3"/>
        <v>0</v>
      </c>
      <c r="BG8" s="57">
        <f t="shared" si="3"/>
        <v>0</v>
      </c>
      <c r="BH8" s="57">
        <f t="shared" si="3"/>
        <v>0</v>
      </c>
      <c r="BI8" s="57">
        <f t="shared" si="3"/>
        <v>0</v>
      </c>
      <c r="BJ8" s="57">
        <f t="shared" si="3"/>
        <v>0</v>
      </c>
      <c r="BK8" s="57">
        <f t="shared" si="3"/>
        <v>0</v>
      </c>
      <c r="BL8" s="57">
        <f t="shared" si="3"/>
        <v>0</v>
      </c>
      <c r="BM8" s="57">
        <f t="shared" si="3"/>
        <v>0</v>
      </c>
      <c r="BN8" s="57">
        <f t="shared" si="3"/>
        <v>0</v>
      </c>
      <c r="BO8" s="57">
        <f t="shared" si="3"/>
        <v>0</v>
      </c>
      <c r="BP8" s="57">
        <f t="shared" si="1"/>
        <v>0</v>
      </c>
      <c r="BQ8" s="57">
        <f t="shared" si="1"/>
        <v>0</v>
      </c>
      <c r="BR8" s="57">
        <f t="shared" si="1"/>
        <v>0</v>
      </c>
      <c r="BS8" s="57">
        <f t="shared" si="1"/>
        <v>0</v>
      </c>
      <c r="BT8" s="57">
        <f t="shared" si="1"/>
        <v>0</v>
      </c>
      <c r="BU8" s="57">
        <f t="shared" si="1"/>
        <v>0</v>
      </c>
      <c r="BV8" s="57">
        <f t="shared" si="1"/>
        <v>0</v>
      </c>
      <c r="BW8" s="57">
        <f t="shared" si="1"/>
        <v>0</v>
      </c>
      <c r="BX8" s="57">
        <f t="shared" si="1"/>
        <v>0</v>
      </c>
      <c r="BY8" s="57">
        <f t="shared" si="1"/>
        <v>0</v>
      </c>
      <c r="BZ8" s="57">
        <f t="shared" si="1"/>
        <v>0</v>
      </c>
      <c r="CA8" s="57">
        <f t="shared" si="1"/>
        <v>0</v>
      </c>
      <c r="CB8" s="57">
        <f t="shared" si="1"/>
        <v>0</v>
      </c>
      <c r="CC8" s="57">
        <f t="shared" si="1"/>
        <v>0</v>
      </c>
      <c r="CD8" s="57">
        <f t="shared" si="1"/>
        <v>0</v>
      </c>
      <c r="CE8" s="57">
        <f t="shared" si="2"/>
        <v>0</v>
      </c>
      <c r="CF8" s="57">
        <f t="shared" si="2"/>
        <v>0</v>
      </c>
      <c r="CG8" s="57">
        <f t="shared" si="2"/>
        <v>0</v>
      </c>
      <c r="CH8" s="166">
        <f t="shared" si="2"/>
        <v>0</v>
      </c>
    </row>
    <row r="9" spans="1:87" x14ac:dyDescent="0.3">
      <c r="B9" s="62" t="s">
        <v>15</v>
      </c>
      <c r="C9" s="57">
        <f t="shared" si="0"/>
        <v>2379.2727718963147</v>
      </c>
      <c r="D9" s="57">
        <f t="shared" si="3"/>
        <v>6240.5308575433664</v>
      </c>
      <c r="E9" s="57">
        <f t="shared" si="3"/>
        <v>10216.303454181318</v>
      </c>
      <c r="F9" s="57">
        <f t="shared" si="3"/>
        <v>15493.045908022843</v>
      </c>
      <c r="G9" s="57">
        <f t="shared" si="3"/>
        <v>26471.13861165621</v>
      </c>
      <c r="H9" s="57">
        <f t="shared" si="3"/>
        <v>63697.276114369975</v>
      </c>
      <c r="I9" s="57">
        <f t="shared" si="3"/>
        <v>125511.70225764342</v>
      </c>
      <c r="J9" s="57">
        <f t="shared" si="3"/>
        <v>203216.96504040633</v>
      </c>
      <c r="K9" s="57">
        <f t="shared" si="3"/>
        <v>257410.23646402563</v>
      </c>
      <c r="L9" s="57">
        <f t="shared" si="3"/>
        <v>284359.68580540869</v>
      </c>
      <c r="M9" s="57">
        <f t="shared" si="3"/>
        <v>312916.41330593929</v>
      </c>
      <c r="N9" s="57">
        <f t="shared" si="3"/>
        <v>352149.22602984839</v>
      </c>
      <c r="O9" s="57">
        <f t="shared" si="3"/>
        <v>405929.99309449107</v>
      </c>
      <c r="P9" s="57">
        <f t="shared" si="3"/>
        <v>450402.89661315881</v>
      </c>
      <c r="Q9" s="57">
        <f t="shared" si="3"/>
        <v>495938.57542113407</v>
      </c>
      <c r="R9" s="57">
        <f t="shared" si="3"/>
        <v>536996.70982152631</v>
      </c>
      <c r="S9" s="57">
        <f t="shared" si="3"/>
        <v>595409.59284983971</v>
      </c>
      <c r="T9" s="57">
        <f t="shared" si="3"/>
        <v>744946.54257110844</v>
      </c>
      <c r="U9" s="57">
        <f t="shared" si="3"/>
        <v>923312.61136333714</v>
      </c>
      <c r="V9" s="57">
        <f t="shared" si="3"/>
        <v>1091500.3537656048</v>
      </c>
      <c r="W9" s="57">
        <f t="shared" si="3"/>
        <v>0</v>
      </c>
      <c r="X9" s="57">
        <f t="shared" si="3"/>
        <v>0</v>
      </c>
      <c r="Y9" s="57">
        <f t="shared" si="3"/>
        <v>0</v>
      </c>
      <c r="Z9" s="57">
        <f t="shared" si="3"/>
        <v>0</v>
      </c>
      <c r="AA9" s="57">
        <f t="shared" si="3"/>
        <v>0</v>
      </c>
      <c r="AB9" s="57">
        <f t="shared" si="3"/>
        <v>0</v>
      </c>
      <c r="AC9" s="57">
        <f t="shared" si="3"/>
        <v>0</v>
      </c>
      <c r="AD9" s="57">
        <f t="shared" si="3"/>
        <v>0</v>
      </c>
      <c r="AE9" s="57">
        <f t="shared" si="3"/>
        <v>0</v>
      </c>
      <c r="AF9" s="57">
        <f t="shared" si="3"/>
        <v>0</v>
      </c>
      <c r="AG9" s="57">
        <f t="shared" si="3"/>
        <v>0</v>
      </c>
      <c r="AH9" s="57">
        <f t="shared" si="3"/>
        <v>0</v>
      </c>
      <c r="AI9" s="57">
        <f t="shared" si="3"/>
        <v>0</v>
      </c>
      <c r="AJ9" s="57">
        <f t="shared" si="3"/>
        <v>0</v>
      </c>
      <c r="AK9" s="57">
        <f t="shared" si="3"/>
        <v>0</v>
      </c>
      <c r="AL9" s="57">
        <f t="shared" si="3"/>
        <v>0</v>
      </c>
      <c r="AM9" s="57">
        <f t="shared" si="3"/>
        <v>0</v>
      </c>
      <c r="AN9" s="57">
        <f t="shared" si="3"/>
        <v>0</v>
      </c>
      <c r="AO9" s="57">
        <f t="shared" si="3"/>
        <v>0</v>
      </c>
      <c r="AP9" s="57">
        <f t="shared" si="3"/>
        <v>0</v>
      </c>
      <c r="AQ9" s="57">
        <f t="shared" si="3"/>
        <v>0</v>
      </c>
      <c r="AR9" s="57">
        <f t="shared" si="3"/>
        <v>0</v>
      </c>
      <c r="AS9" s="57">
        <f t="shared" si="3"/>
        <v>0</v>
      </c>
      <c r="AT9" s="57">
        <f t="shared" si="3"/>
        <v>0</v>
      </c>
      <c r="AU9" s="57">
        <f t="shared" si="3"/>
        <v>0</v>
      </c>
      <c r="AV9" s="57">
        <f t="shared" si="3"/>
        <v>0</v>
      </c>
      <c r="AW9" s="57">
        <f t="shared" si="3"/>
        <v>0</v>
      </c>
      <c r="AX9" s="57">
        <f t="shared" si="3"/>
        <v>0</v>
      </c>
      <c r="AY9" s="57">
        <f t="shared" si="3"/>
        <v>0</v>
      </c>
      <c r="AZ9" s="57">
        <f t="shared" si="3"/>
        <v>0</v>
      </c>
      <c r="BA9" s="57">
        <f t="shared" si="3"/>
        <v>0</v>
      </c>
      <c r="BB9" s="57">
        <f t="shared" si="3"/>
        <v>0</v>
      </c>
      <c r="BC9" s="57">
        <f t="shared" si="3"/>
        <v>0</v>
      </c>
      <c r="BD9" s="57">
        <f t="shared" si="3"/>
        <v>0</v>
      </c>
      <c r="BE9" s="57">
        <f t="shared" si="3"/>
        <v>0</v>
      </c>
      <c r="BF9" s="57">
        <f t="shared" si="3"/>
        <v>0</v>
      </c>
      <c r="BG9" s="57">
        <f t="shared" si="3"/>
        <v>0</v>
      </c>
      <c r="BH9" s="57">
        <f t="shared" si="3"/>
        <v>0</v>
      </c>
      <c r="BI9" s="57">
        <f t="shared" si="3"/>
        <v>0</v>
      </c>
      <c r="BJ9" s="57">
        <f t="shared" si="3"/>
        <v>0</v>
      </c>
      <c r="BK9" s="57">
        <f t="shared" si="3"/>
        <v>0</v>
      </c>
      <c r="BL9" s="57">
        <f t="shared" si="3"/>
        <v>0</v>
      </c>
      <c r="BM9" s="57">
        <f t="shared" si="3"/>
        <v>0</v>
      </c>
      <c r="BN9" s="57">
        <f t="shared" si="3"/>
        <v>0</v>
      </c>
      <c r="BO9" s="57">
        <f t="shared" si="3"/>
        <v>0</v>
      </c>
      <c r="BP9" s="57">
        <f t="shared" si="1"/>
        <v>0</v>
      </c>
      <c r="BQ9" s="57">
        <f t="shared" si="1"/>
        <v>0</v>
      </c>
      <c r="BR9" s="57">
        <f t="shared" si="1"/>
        <v>0</v>
      </c>
      <c r="BS9" s="57">
        <f t="shared" si="1"/>
        <v>0</v>
      </c>
      <c r="BT9" s="57">
        <f t="shared" si="1"/>
        <v>0</v>
      </c>
      <c r="BU9" s="57">
        <f t="shared" si="1"/>
        <v>0</v>
      </c>
      <c r="BV9" s="57">
        <f t="shared" si="1"/>
        <v>0</v>
      </c>
      <c r="BW9" s="57">
        <f t="shared" si="1"/>
        <v>0</v>
      </c>
      <c r="BX9" s="57">
        <f t="shared" si="1"/>
        <v>0</v>
      </c>
      <c r="BY9" s="57">
        <f t="shared" si="1"/>
        <v>0</v>
      </c>
      <c r="BZ9" s="57">
        <f t="shared" si="1"/>
        <v>0</v>
      </c>
      <c r="CA9" s="57">
        <f t="shared" si="1"/>
        <v>0</v>
      </c>
      <c r="CB9" s="57">
        <f t="shared" si="1"/>
        <v>0</v>
      </c>
      <c r="CC9" s="57">
        <f t="shared" si="1"/>
        <v>0</v>
      </c>
      <c r="CD9" s="57">
        <f t="shared" si="1"/>
        <v>0</v>
      </c>
      <c r="CE9" s="57">
        <f t="shared" si="2"/>
        <v>0</v>
      </c>
      <c r="CF9" s="57">
        <f t="shared" si="2"/>
        <v>0</v>
      </c>
      <c r="CG9" s="57">
        <f t="shared" si="2"/>
        <v>0</v>
      </c>
      <c r="CH9" s="166">
        <f t="shared" si="2"/>
        <v>0</v>
      </c>
    </row>
    <row r="10" spans="1:87" ht="15" thickBot="1" x14ac:dyDescent="0.35">
      <c r="B10" s="37" t="s">
        <v>16</v>
      </c>
      <c r="C10" s="171">
        <f t="shared" si="0"/>
        <v>133.68272163658341</v>
      </c>
      <c r="D10" s="171">
        <f t="shared" si="3"/>
        <v>340.94289190245627</v>
      </c>
      <c r="E10" s="171">
        <f t="shared" si="3"/>
        <v>565.99553087245499</v>
      </c>
      <c r="F10" s="171">
        <f t="shared" si="3"/>
        <v>1757.4473408178233</v>
      </c>
      <c r="G10" s="171">
        <f t="shared" si="3"/>
        <v>4723.7494978638824</v>
      </c>
      <c r="H10" s="171">
        <f t="shared" si="3"/>
        <v>9143.0191411119631</v>
      </c>
      <c r="I10" s="171">
        <f t="shared" si="3"/>
        <v>14147.029108269173</v>
      </c>
      <c r="J10" s="171">
        <f t="shared" si="3"/>
        <v>19837.92734250483</v>
      </c>
      <c r="K10" s="171">
        <f t="shared" si="3"/>
        <v>27690.479216092514</v>
      </c>
      <c r="L10" s="171">
        <f t="shared" si="3"/>
        <v>32818.527227310718</v>
      </c>
      <c r="M10" s="171">
        <f t="shared" si="3"/>
        <v>38301.887991423406</v>
      </c>
      <c r="N10" s="171">
        <f t="shared" si="3"/>
        <v>45060.537823073813</v>
      </c>
      <c r="O10" s="171">
        <f t="shared" si="3"/>
        <v>52143.997135489481</v>
      </c>
      <c r="P10" s="171">
        <f t="shared" si="3"/>
        <v>57903.135569967068</v>
      </c>
      <c r="Q10" s="171">
        <f t="shared" si="3"/>
        <v>64257.472403181462</v>
      </c>
      <c r="R10" s="171">
        <f t="shared" si="3"/>
        <v>70857.360776179732</v>
      </c>
      <c r="S10" s="171">
        <f t="shared" si="3"/>
        <v>81147.612983193918</v>
      </c>
      <c r="T10" s="171">
        <f t="shared" si="3"/>
        <v>104336.89850016123</v>
      </c>
      <c r="U10" s="171">
        <f t="shared" si="3"/>
        <v>129344.17957830981</v>
      </c>
      <c r="V10" s="171">
        <f t="shared" si="3"/>
        <v>152719.25841162601</v>
      </c>
      <c r="W10" s="171">
        <f t="shared" si="3"/>
        <v>0</v>
      </c>
      <c r="X10" s="171">
        <f t="shared" si="3"/>
        <v>0</v>
      </c>
      <c r="Y10" s="171">
        <f t="shared" si="3"/>
        <v>0</v>
      </c>
      <c r="Z10" s="171">
        <f t="shared" si="3"/>
        <v>0</v>
      </c>
      <c r="AA10" s="171">
        <f t="shared" si="3"/>
        <v>0</v>
      </c>
      <c r="AB10" s="171">
        <f t="shared" si="3"/>
        <v>0</v>
      </c>
      <c r="AC10" s="171">
        <f t="shared" si="3"/>
        <v>0</v>
      </c>
      <c r="AD10" s="171">
        <f t="shared" si="3"/>
        <v>0</v>
      </c>
      <c r="AE10" s="171">
        <f t="shared" si="3"/>
        <v>0</v>
      </c>
      <c r="AF10" s="171">
        <f t="shared" si="3"/>
        <v>0</v>
      </c>
      <c r="AG10" s="171">
        <f t="shared" si="3"/>
        <v>0</v>
      </c>
      <c r="AH10" s="171">
        <f t="shared" si="3"/>
        <v>0</v>
      </c>
      <c r="AI10" s="171">
        <f t="shared" si="3"/>
        <v>0</v>
      </c>
      <c r="AJ10" s="171">
        <f t="shared" si="3"/>
        <v>0</v>
      </c>
      <c r="AK10" s="171">
        <f t="shared" si="3"/>
        <v>0</v>
      </c>
      <c r="AL10" s="171">
        <f t="shared" si="3"/>
        <v>0</v>
      </c>
      <c r="AM10" s="171">
        <f t="shared" si="3"/>
        <v>0</v>
      </c>
      <c r="AN10" s="171">
        <f t="shared" si="3"/>
        <v>0</v>
      </c>
      <c r="AO10" s="171">
        <f t="shared" si="3"/>
        <v>0</v>
      </c>
      <c r="AP10" s="171">
        <f t="shared" si="3"/>
        <v>0</v>
      </c>
      <c r="AQ10" s="171">
        <f t="shared" si="3"/>
        <v>0</v>
      </c>
      <c r="AR10" s="171">
        <f t="shared" si="3"/>
        <v>0</v>
      </c>
      <c r="AS10" s="171">
        <f t="shared" si="3"/>
        <v>0</v>
      </c>
      <c r="AT10" s="171">
        <f t="shared" si="3"/>
        <v>0</v>
      </c>
      <c r="AU10" s="171">
        <f t="shared" si="3"/>
        <v>0</v>
      </c>
      <c r="AV10" s="171">
        <f t="shared" si="3"/>
        <v>0</v>
      </c>
      <c r="AW10" s="171">
        <f t="shared" si="3"/>
        <v>0</v>
      </c>
      <c r="AX10" s="171">
        <f t="shared" si="3"/>
        <v>0</v>
      </c>
      <c r="AY10" s="171">
        <f t="shared" si="3"/>
        <v>0</v>
      </c>
      <c r="AZ10" s="171">
        <f t="shared" si="3"/>
        <v>0</v>
      </c>
      <c r="BA10" s="171">
        <f t="shared" si="3"/>
        <v>0</v>
      </c>
      <c r="BB10" s="171">
        <f t="shared" si="3"/>
        <v>0</v>
      </c>
      <c r="BC10" s="171">
        <f t="shared" si="3"/>
        <v>0</v>
      </c>
      <c r="BD10" s="171">
        <f t="shared" si="3"/>
        <v>0</v>
      </c>
      <c r="BE10" s="171">
        <f t="shared" si="3"/>
        <v>0</v>
      </c>
      <c r="BF10" s="171">
        <f t="shared" si="3"/>
        <v>0</v>
      </c>
      <c r="BG10" s="171">
        <f t="shared" si="3"/>
        <v>0</v>
      </c>
      <c r="BH10" s="171">
        <f t="shared" si="3"/>
        <v>0</v>
      </c>
      <c r="BI10" s="171">
        <f t="shared" si="3"/>
        <v>0</v>
      </c>
      <c r="BJ10" s="171">
        <f t="shared" si="3"/>
        <v>0</v>
      </c>
      <c r="BK10" s="171">
        <f t="shared" si="3"/>
        <v>0</v>
      </c>
      <c r="BL10" s="171">
        <f t="shared" si="3"/>
        <v>0</v>
      </c>
      <c r="BM10" s="171">
        <f t="shared" si="3"/>
        <v>0</v>
      </c>
      <c r="BN10" s="171">
        <f t="shared" si="3"/>
        <v>0</v>
      </c>
      <c r="BO10" s="171">
        <f t="shared" ref="BO10:CH10" si="4">IF(BO$4="X",BO18+BO26,0)</f>
        <v>0</v>
      </c>
      <c r="BP10" s="171">
        <f t="shared" si="4"/>
        <v>0</v>
      </c>
      <c r="BQ10" s="171">
        <f t="shared" si="4"/>
        <v>0</v>
      </c>
      <c r="BR10" s="171">
        <f t="shared" si="4"/>
        <v>0</v>
      </c>
      <c r="BS10" s="171">
        <f t="shared" si="4"/>
        <v>0</v>
      </c>
      <c r="BT10" s="171">
        <f t="shared" si="4"/>
        <v>0</v>
      </c>
      <c r="BU10" s="171">
        <f t="shared" si="4"/>
        <v>0</v>
      </c>
      <c r="BV10" s="171">
        <f t="shared" si="4"/>
        <v>0</v>
      </c>
      <c r="BW10" s="171">
        <f t="shared" si="4"/>
        <v>0</v>
      </c>
      <c r="BX10" s="171">
        <f t="shared" si="4"/>
        <v>0</v>
      </c>
      <c r="BY10" s="171">
        <f t="shared" si="4"/>
        <v>0</v>
      </c>
      <c r="BZ10" s="171">
        <f t="shared" si="4"/>
        <v>0</v>
      </c>
      <c r="CA10" s="171">
        <f t="shared" si="4"/>
        <v>0</v>
      </c>
      <c r="CB10" s="171">
        <f t="shared" si="4"/>
        <v>0</v>
      </c>
      <c r="CC10" s="171">
        <f t="shared" si="4"/>
        <v>0</v>
      </c>
      <c r="CD10" s="171">
        <f t="shared" si="4"/>
        <v>0</v>
      </c>
      <c r="CE10" s="171">
        <f t="shared" si="4"/>
        <v>0</v>
      </c>
      <c r="CF10" s="171">
        <f t="shared" si="4"/>
        <v>0</v>
      </c>
      <c r="CG10" s="171">
        <f t="shared" si="4"/>
        <v>0</v>
      </c>
      <c r="CH10" s="172">
        <f t="shared" si="4"/>
        <v>0</v>
      </c>
      <c r="CI10" s="408" t="s">
        <v>35</v>
      </c>
    </row>
    <row r="11" spans="1:87" ht="15" thickBot="1" x14ac:dyDescent="0.35">
      <c r="A11" s="1"/>
      <c r="B11" s="63" t="s">
        <v>3</v>
      </c>
      <c r="C11" s="173">
        <f>SUM(C6:C10)</f>
        <v>142391.91127313298</v>
      </c>
      <c r="D11" s="174">
        <f t="shared" ref="D11:BO11" si="5">SUM(D6:D10)</f>
        <v>286660.48303099483</v>
      </c>
      <c r="E11" s="174">
        <f t="shared" si="5"/>
        <v>430085.91395587794</v>
      </c>
      <c r="F11" s="174">
        <f t="shared" si="5"/>
        <v>545508.43929453415</v>
      </c>
      <c r="G11" s="174">
        <f t="shared" si="5"/>
        <v>721692.50390208792</v>
      </c>
      <c r="H11" s="174">
        <f t="shared" si="5"/>
        <v>1364679.4547903156</v>
      </c>
      <c r="I11" s="174">
        <f t="shared" si="5"/>
        <v>2367899.7700482709</v>
      </c>
      <c r="J11" s="174">
        <f t="shared" si="5"/>
        <v>3565990.2164419708</v>
      </c>
      <c r="K11" s="174">
        <f t="shared" si="5"/>
        <v>4583820.5798175288</v>
      </c>
      <c r="L11" s="174">
        <f t="shared" si="5"/>
        <v>5091573.6176905828</v>
      </c>
      <c r="M11" s="174">
        <f t="shared" si="5"/>
        <v>5739508.6437912397</v>
      </c>
      <c r="N11" s="174">
        <f t="shared" si="5"/>
        <v>6682715.878786644</v>
      </c>
      <c r="O11" s="174">
        <f t="shared" si="5"/>
        <v>7691830.6691108318</v>
      </c>
      <c r="P11" s="174">
        <f t="shared" si="5"/>
        <v>8558673.1985043492</v>
      </c>
      <c r="Q11" s="174">
        <f t="shared" si="5"/>
        <v>9455639.1370139997</v>
      </c>
      <c r="R11" s="174">
        <f t="shared" si="5"/>
        <v>10245910.184911197</v>
      </c>
      <c r="S11" s="174">
        <f t="shared" si="5"/>
        <v>11171026.350757487</v>
      </c>
      <c r="T11" s="174">
        <f t="shared" si="5"/>
        <v>13282046.692104271</v>
      </c>
      <c r="U11" s="174">
        <f t="shared" si="5"/>
        <v>15762270.249846082</v>
      </c>
      <c r="V11" s="174">
        <f t="shared" si="5"/>
        <v>18122249.487597018</v>
      </c>
      <c r="W11" s="174">
        <f t="shared" si="5"/>
        <v>0</v>
      </c>
      <c r="X11" s="174">
        <f t="shared" si="5"/>
        <v>0</v>
      </c>
      <c r="Y11" s="174">
        <f t="shared" si="5"/>
        <v>0</v>
      </c>
      <c r="Z11" s="174">
        <f t="shared" si="5"/>
        <v>0</v>
      </c>
      <c r="AA11" s="174">
        <f t="shared" si="5"/>
        <v>0</v>
      </c>
      <c r="AB11" s="174">
        <f t="shared" si="5"/>
        <v>0</v>
      </c>
      <c r="AC11" s="174">
        <f t="shared" si="5"/>
        <v>0</v>
      </c>
      <c r="AD11" s="174">
        <f t="shared" si="5"/>
        <v>0</v>
      </c>
      <c r="AE11" s="174">
        <f t="shared" si="5"/>
        <v>0</v>
      </c>
      <c r="AF11" s="174">
        <f t="shared" si="5"/>
        <v>0</v>
      </c>
      <c r="AG11" s="174">
        <f t="shared" si="5"/>
        <v>0</v>
      </c>
      <c r="AH11" s="174">
        <f t="shared" si="5"/>
        <v>0</v>
      </c>
      <c r="AI11" s="174">
        <f t="shared" si="5"/>
        <v>0</v>
      </c>
      <c r="AJ11" s="174">
        <f t="shared" si="5"/>
        <v>0</v>
      </c>
      <c r="AK11" s="174">
        <f t="shared" si="5"/>
        <v>0</v>
      </c>
      <c r="AL11" s="174">
        <f t="shared" si="5"/>
        <v>0</v>
      </c>
      <c r="AM11" s="174">
        <f t="shared" si="5"/>
        <v>0</v>
      </c>
      <c r="AN11" s="174">
        <f t="shared" si="5"/>
        <v>0</v>
      </c>
      <c r="AO11" s="174">
        <f t="shared" si="5"/>
        <v>0</v>
      </c>
      <c r="AP11" s="174">
        <f t="shared" si="5"/>
        <v>0</v>
      </c>
      <c r="AQ11" s="174">
        <f t="shared" si="5"/>
        <v>0</v>
      </c>
      <c r="AR11" s="174">
        <f t="shared" si="5"/>
        <v>0</v>
      </c>
      <c r="AS11" s="174">
        <f t="shared" si="5"/>
        <v>0</v>
      </c>
      <c r="AT11" s="174">
        <f t="shared" si="5"/>
        <v>0</v>
      </c>
      <c r="AU11" s="174">
        <f t="shared" si="5"/>
        <v>0</v>
      </c>
      <c r="AV11" s="174">
        <f t="shared" si="5"/>
        <v>0</v>
      </c>
      <c r="AW11" s="174">
        <f t="shared" si="5"/>
        <v>0</v>
      </c>
      <c r="AX11" s="174">
        <f t="shared" si="5"/>
        <v>0</v>
      </c>
      <c r="AY11" s="174">
        <f t="shared" si="5"/>
        <v>0</v>
      </c>
      <c r="AZ11" s="174">
        <f t="shared" si="5"/>
        <v>0</v>
      </c>
      <c r="BA11" s="174">
        <f t="shared" si="5"/>
        <v>0</v>
      </c>
      <c r="BB11" s="174">
        <f t="shared" si="5"/>
        <v>0</v>
      </c>
      <c r="BC11" s="174">
        <f t="shared" si="5"/>
        <v>0</v>
      </c>
      <c r="BD11" s="174">
        <f t="shared" si="5"/>
        <v>0</v>
      </c>
      <c r="BE11" s="174">
        <f t="shared" si="5"/>
        <v>0</v>
      </c>
      <c r="BF11" s="174">
        <f t="shared" si="5"/>
        <v>0</v>
      </c>
      <c r="BG11" s="174">
        <f t="shared" si="5"/>
        <v>0</v>
      </c>
      <c r="BH11" s="174">
        <f t="shared" si="5"/>
        <v>0</v>
      </c>
      <c r="BI11" s="174">
        <f t="shared" si="5"/>
        <v>0</v>
      </c>
      <c r="BJ11" s="174">
        <f t="shared" si="5"/>
        <v>0</v>
      </c>
      <c r="BK11" s="174">
        <f t="shared" si="5"/>
        <v>0</v>
      </c>
      <c r="BL11" s="174">
        <f t="shared" si="5"/>
        <v>0</v>
      </c>
      <c r="BM11" s="174">
        <f t="shared" si="5"/>
        <v>0</v>
      </c>
      <c r="BN11" s="174">
        <f t="shared" si="5"/>
        <v>0</v>
      </c>
      <c r="BO11" s="174">
        <f t="shared" si="5"/>
        <v>0</v>
      </c>
      <c r="BP11" s="174">
        <f t="shared" ref="BP11:CH11" si="6">SUM(BP6:BP10)</f>
        <v>0</v>
      </c>
      <c r="BQ11" s="174">
        <f t="shared" si="6"/>
        <v>0</v>
      </c>
      <c r="BR11" s="174">
        <f t="shared" si="6"/>
        <v>0</v>
      </c>
      <c r="BS11" s="174">
        <f t="shared" si="6"/>
        <v>0</v>
      </c>
      <c r="BT11" s="174">
        <f t="shared" si="6"/>
        <v>0</v>
      </c>
      <c r="BU11" s="174">
        <f t="shared" si="6"/>
        <v>0</v>
      </c>
      <c r="BV11" s="174">
        <f t="shared" si="6"/>
        <v>0</v>
      </c>
      <c r="BW11" s="174">
        <f t="shared" si="6"/>
        <v>0</v>
      </c>
      <c r="BX11" s="174">
        <f t="shared" si="6"/>
        <v>0</v>
      </c>
      <c r="BY11" s="174">
        <f t="shared" si="6"/>
        <v>0</v>
      </c>
      <c r="BZ11" s="174">
        <f t="shared" si="6"/>
        <v>0</v>
      </c>
      <c r="CA11" s="174">
        <f t="shared" si="6"/>
        <v>0</v>
      </c>
      <c r="CB11" s="174">
        <f t="shared" si="6"/>
        <v>0</v>
      </c>
      <c r="CC11" s="174">
        <f t="shared" si="6"/>
        <v>0</v>
      </c>
      <c r="CD11" s="174">
        <f t="shared" si="6"/>
        <v>0</v>
      </c>
      <c r="CE11" s="174">
        <f t="shared" si="6"/>
        <v>0</v>
      </c>
      <c r="CF11" s="174">
        <f t="shared" si="6"/>
        <v>0</v>
      </c>
      <c r="CG11" s="174">
        <f t="shared" si="6"/>
        <v>0</v>
      </c>
      <c r="CH11" s="175">
        <f t="shared" si="6"/>
        <v>0</v>
      </c>
      <c r="CI11" s="411">
        <f>CI93</f>
        <v>18122249.487597015</v>
      </c>
    </row>
    <row r="12" spans="1:87" s="391" customFormat="1" ht="15" thickBot="1" x14ac:dyDescent="0.35">
      <c r="B12" s="392" t="s">
        <v>36</v>
      </c>
      <c r="C12" s="412">
        <f>IF(C4="x",' 1M - RES'!C62+'2M - SGS'!C74+'3M - LGS'!C74+'4M - SPS'!C74+'11M - LPS'!C74+' LI 1M - RES'!C62+'LI 2M - SGS'!C74+'LI 3M - LGS'!C74+'LI 4M - SPS'!C74+'LI 11M - LPS'!C74+'Biz DRENE'!C82+'Biz DRENE'!C83+'Biz DRENE'!C84+'Biz DRENE'!C85+'Res DRENE'!C23,0)</f>
        <v>142391.91127313298</v>
      </c>
      <c r="D12" s="412">
        <f>IF(D4="x",' 1M - RES'!D62+'2M - SGS'!D74+'3M - LGS'!D74+'4M - SPS'!D74+'11M - LPS'!D74+' LI 1M - RES'!D62+'LI 2M - SGS'!D74+'LI 3M - LGS'!D74+'LI 4M - SPS'!D74+'LI 11M - LPS'!D74+'Biz DRENE'!D82+'Biz DRENE'!D83+'Biz DRENE'!D84+'Biz DRENE'!D85+'Res DRENE'!D23,0)</f>
        <v>286660.48303099483</v>
      </c>
      <c r="E12" s="412">
        <f>IF(E4="x",' 1M - RES'!E62+'2M - SGS'!E74+'3M - LGS'!E74+'4M - SPS'!E74+'11M - LPS'!E74+' LI 1M - RES'!E62+'LI 2M - SGS'!E74+'LI 3M - LGS'!E74+'LI 4M - SPS'!E74+'LI 11M - LPS'!E74+'Biz DRENE'!E82+'Biz DRENE'!E83+'Biz DRENE'!E84+'Biz DRENE'!E85+'Res DRENE'!E23,0)</f>
        <v>430085.91395587794</v>
      </c>
      <c r="F12" s="412">
        <f>IF(F4="x",' 1M - RES'!F62+'2M - SGS'!F74+'3M - LGS'!F74+'4M - SPS'!F74+'11M - LPS'!F74+' LI 1M - RES'!F62+'LI 2M - SGS'!F74+'LI 3M - LGS'!F74+'LI 4M - SPS'!F74+'LI 11M - LPS'!F74+'Biz DRENE'!F82+'Biz DRENE'!F83+'Biz DRENE'!F84+'Biz DRENE'!F85+'Res DRENE'!F23,0)</f>
        <v>545508.43929453415</v>
      </c>
      <c r="G12" s="412">
        <f>IF(G4="x",' 1M - RES'!G62+'2M - SGS'!G74+'3M - LGS'!G74+'4M - SPS'!G74+'11M - LPS'!G74+' LI 1M - RES'!G62+'LI 2M - SGS'!G74+'LI 3M - LGS'!G74+'LI 4M - SPS'!G74+'LI 11M - LPS'!G74+'Biz DRENE'!G82+'Biz DRENE'!G83+'Biz DRENE'!G84+'Biz DRENE'!G85+'Res DRENE'!G23,0)</f>
        <v>721692.50390208792</v>
      </c>
      <c r="H12" s="412">
        <f>IF(H4="x",' 1M - RES'!H62+'2M - SGS'!H74+'3M - LGS'!H74+'4M - SPS'!H74+'11M - LPS'!H74+' LI 1M - RES'!H62+'LI 2M - SGS'!H74+'LI 3M - LGS'!H74+'LI 4M - SPS'!H74+'LI 11M - LPS'!H74+'Biz DRENE'!H82+'Biz DRENE'!H83+'Biz DRENE'!H84+'Biz DRENE'!H85+'Res DRENE'!H23,0)</f>
        <v>1364679.4547903158</v>
      </c>
      <c r="I12" s="412">
        <f>IF(I4="x",' 1M - RES'!I62+'2M - SGS'!I74+'3M - LGS'!I74+'4M - SPS'!I74+'11M - LPS'!I74+' LI 1M - RES'!I62+'LI 2M - SGS'!I74+'LI 3M - LGS'!I74+'LI 4M - SPS'!I74+'LI 11M - LPS'!I74+'Biz DRENE'!I82+'Biz DRENE'!I83+'Biz DRENE'!I84+'Biz DRENE'!I85+'Res DRENE'!I23,0)</f>
        <v>2367899.7700482709</v>
      </c>
      <c r="J12" s="412">
        <f>IF(J4="x",' 1M - RES'!J62+'2M - SGS'!J74+'3M - LGS'!J74+'4M - SPS'!J74+'11M - LPS'!J74+' LI 1M - RES'!J62+'LI 2M - SGS'!J74+'LI 3M - LGS'!J74+'LI 4M - SPS'!J74+'LI 11M - LPS'!J74+'Biz DRENE'!J82+'Biz DRENE'!J83+'Biz DRENE'!J84+'Biz DRENE'!J85+'Res DRENE'!J23,0)</f>
        <v>3565990.2164419708</v>
      </c>
      <c r="K12" s="412">
        <f>IF(K4="x",' 1M - RES'!K62+'2M - SGS'!K74+'3M - LGS'!K74+'4M - SPS'!K74+'11M - LPS'!K74+' LI 1M - RES'!K62+'LI 2M - SGS'!K74+'LI 3M - LGS'!K74+'LI 4M - SPS'!K74+'LI 11M - LPS'!K74+'Biz DRENE'!K82+'Biz DRENE'!K83+'Biz DRENE'!K84+'Biz DRENE'!K85+'Res DRENE'!K23,0)</f>
        <v>4583820.5798175288</v>
      </c>
      <c r="L12" s="412">
        <f>IF(L4="x",' 1M - RES'!L62+'2M - SGS'!L74+'3M - LGS'!L74+'4M - SPS'!L74+'11M - LPS'!L74+' LI 1M - RES'!L62+'LI 2M - SGS'!L74+'LI 3M - LGS'!L74+'LI 4M - SPS'!L74+'LI 11M - LPS'!L74+'Biz DRENE'!L82+'Biz DRENE'!L83+'Biz DRENE'!L84+'Biz DRENE'!L85+'Res DRENE'!L23,0)</f>
        <v>5091573.6176905846</v>
      </c>
      <c r="M12" s="412">
        <f>IF(M4="x",' 1M - RES'!M62+'2M - SGS'!M74+'3M - LGS'!M74+'4M - SPS'!M74+'11M - LPS'!M74+' LI 1M - RES'!M62+'LI 2M - SGS'!M74+'LI 3M - LGS'!M74+'LI 4M - SPS'!M74+'LI 11M - LPS'!M74+'Biz DRENE'!M82+'Biz DRENE'!M83+'Biz DRENE'!M84+'Biz DRENE'!M85+'Res DRENE'!M23,0)</f>
        <v>5739508.6437912416</v>
      </c>
      <c r="N12" s="412">
        <f>IF(N4="x",' 1M - RES'!N62+'2M - SGS'!N74+'3M - LGS'!N74+'4M - SPS'!N74+'11M - LPS'!N74+' LI 1M - RES'!N62+'LI 2M - SGS'!N74+'LI 3M - LGS'!N74+'LI 4M - SPS'!N74+'LI 11M - LPS'!N74+'Biz DRENE'!N82+'Biz DRENE'!N83+'Biz DRENE'!N84+'Biz DRENE'!N85+'Res DRENE'!N23,0)</f>
        <v>6682715.878786644</v>
      </c>
      <c r="O12" s="412">
        <f>IF(O4="x",' 1M - RES'!O62+'2M - SGS'!O74+'3M - LGS'!O74+'4M - SPS'!O74+'11M - LPS'!O74+' LI 1M - RES'!O62+'LI 2M - SGS'!O74+'LI 3M - LGS'!O74+'LI 4M - SPS'!O74+'LI 11M - LPS'!O74+'Biz DRENE'!O82+'Biz DRENE'!O83+'Biz DRENE'!O84+'Biz DRENE'!O85+'Res DRENE'!O23,0)</f>
        <v>7691830.6691108318</v>
      </c>
      <c r="P12" s="412">
        <f>IF(P4="x",' 1M - RES'!P62+'2M - SGS'!P74+'3M - LGS'!P74+'4M - SPS'!P74+'11M - LPS'!P74+' LI 1M - RES'!P62+'LI 2M - SGS'!P74+'LI 3M - LGS'!P74+'LI 4M - SPS'!P74+'LI 11M - LPS'!P74+'Biz DRENE'!P82+'Biz DRENE'!P83+'Biz DRENE'!P84+'Biz DRENE'!P85+'Res DRENE'!P23,0)</f>
        <v>8558673.1985043529</v>
      </c>
      <c r="Q12" s="412">
        <f>IF(Q4="x",' 1M - RES'!Q62+'2M - SGS'!Q74+'3M - LGS'!Q74+'4M - SPS'!Q74+'11M - LPS'!Q74+' LI 1M - RES'!Q62+'LI 2M - SGS'!Q74+'LI 3M - LGS'!Q74+'LI 4M - SPS'!Q74+'LI 11M - LPS'!Q74+'Biz DRENE'!Q82+'Biz DRENE'!Q83+'Biz DRENE'!Q84+'Biz DRENE'!Q85+'Res DRENE'!Q23,0)</f>
        <v>9455639.1370139997</v>
      </c>
      <c r="R12" s="412">
        <f>IF(R4="x",' 1M - RES'!R62+'2M - SGS'!R74+'3M - LGS'!R74+'4M - SPS'!R74+'11M - LPS'!R74+' LI 1M - RES'!R62+'LI 2M - SGS'!R74+'LI 3M - LGS'!R74+'LI 4M - SPS'!R74+'LI 11M - LPS'!R74+'Biz DRENE'!R82+'Biz DRENE'!R83+'Biz DRENE'!R84+'Biz DRENE'!R85+'Res DRENE'!R23,0)</f>
        <v>10245910.184911197</v>
      </c>
      <c r="S12" s="412">
        <f>IF(S4="x",' 1M - RES'!S62+'2M - SGS'!S74+'3M - LGS'!S74+'4M - SPS'!S74+'11M - LPS'!S74+' LI 1M - RES'!S62+'LI 2M - SGS'!S74+'LI 3M - LGS'!S74+'LI 4M - SPS'!S74+'LI 11M - LPS'!S74+'Biz DRENE'!S82+'Biz DRENE'!S83+'Biz DRENE'!S84+'Biz DRENE'!S85+'Res DRENE'!S23,0)</f>
        <v>11171026.350757489</v>
      </c>
      <c r="T12" s="412">
        <f>IF(T4="x",' 1M - RES'!T62+'2M - SGS'!T74+'3M - LGS'!T74+'4M - SPS'!T74+'11M - LPS'!T74+' LI 1M - RES'!T62+'LI 2M - SGS'!T74+'LI 3M - LGS'!T74+'LI 4M - SPS'!T74+'LI 11M - LPS'!T74+'Biz DRENE'!T82+'Biz DRENE'!T83+'Biz DRENE'!T84+'Biz DRENE'!T85+'Res DRENE'!T23,0)</f>
        <v>13282046.692104273</v>
      </c>
      <c r="U12" s="412">
        <f>IF(U4="x",' 1M - RES'!U62+'2M - SGS'!U74+'3M - LGS'!U74+'4M - SPS'!U74+'11M - LPS'!U74+' LI 1M - RES'!U62+'LI 2M - SGS'!U74+'LI 3M - LGS'!U74+'LI 4M - SPS'!U74+'LI 11M - LPS'!U74+'Biz DRENE'!U82+'Biz DRENE'!U83+'Biz DRENE'!U84+'Biz DRENE'!U85+'Res DRENE'!U23,0)</f>
        <v>15762270.249846082</v>
      </c>
      <c r="V12" s="412">
        <f>IF(V4="x",' 1M - RES'!V62+'2M - SGS'!V74+'3M - LGS'!V74+'4M - SPS'!V74+'11M - LPS'!V74+' LI 1M - RES'!V62+'LI 2M - SGS'!V74+'LI 3M - LGS'!V74+'LI 4M - SPS'!V74+'LI 11M - LPS'!V74+'Biz DRENE'!V82+'Biz DRENE'!V83+'Biz DRENE'!V84+'Biz DRENE'!V85+'Res DRENE'!V23,0)</f>
        <v>18122249.487597015</v>
      </c>
      <c r="W12" s="412">
        <f>IF(W4="x",' 1M - RES'!W62+'2M - SGS'!W74+'3M - LGS'!W74+'4M - SPS'!W74+'11M - LPS'!W74+' LI 1M - RES'!W62+'LI 2M - SGS'!W74+'LI 3M - LGS'!W74+'LI 4M - SPS'!W74+'LI 11M - LPS'!W74+'Biz DRENE'!W82+'Biz DRENE'!W83+'Biz DRENE'!W84+'Biz DRENE'!W85+'Res DRENE'!W23,0)</f>
        <v>0</v>
      </c>
      <c r="X12" s="412">
        <f>IF(X4="x",' 1M - RES'!X62+'2M - SGS'!X74+'3M - LGS'!X74+'4M - SPS'!X74+'11M - LPS'!X74+' LI 1M - RES'!X62+'LI 2M - SGS'!X74+'LI 3M - LGS'!X74+'LI 4M - SPS'!X74+'LI 11M - LPS'!X74+'Biz DRENE'!X82+'Biz DRENE'!X83+'Biz DRENE'!X84+'Biz DRENE'!X85+'Res DRENE'!X23,0)</f>
        <v>0</v>
      </c>
      <c r="Y12" s="412">
        <f>IF(Y4="x",' 1M - RES'!Y62+'2M - SGS'!Y74+'3M - LGS'!Y74+'4M - SPS'!Y74+'11M - LPS'!Y74+' LI 1M - RES'!Y62+'LI 2M - SGS'!Y74+'LI 3M - LGS'!Y74+'LI 4M - SPS'!Y74+'LI 11M - LPS'!Y74+'Biz DRENE'!Y82+'Biz DRENE'!Y83+'Biz DRENE'!Y84+'Biz DRENE'!Y85+'Res DRENE'!Y23,0)</f>
        <v>0</v>
      </c>
      <c r="Z12" s="412">
        <f>IF(Z4="x",' 1M - RES'!Z62+'2M - SGS'!Z74+'3M - LGS'!Z74+'4M - SPS'!Z74+'11M - LPS'!Z74+' LI 1M - RES'!Z62+'LI 2M - SGS'!Z74+'LI 3M - LGS'!Z74+'LI 4M - SPS'!Z74+'LI 11M - LPS'!Z74+'Biz DRENE'!Z82+'Biz DRENE'!Z83+'Biz DRENE'!Z84+'Biz DRENE'!Z85+'Res DRENE'!Z23,0)</f>
        <v>0</v>
      </c>
      <c r="AA12" s="412">
        <f>IF(AA4="x",' 1M - RES'!AA62+'2M - SGS'!AA74+'3M - LGS'!AA74+'4M - SPS'!AA74+'11M - LPS'!AA74+' LI 1M - RES'!AA62+'LI 2M - SGS'!AA74+'LI 3M - LGS'!AA74+'LI 4M - SPS'!AA74+'LI 11M - LPS'!AA74+'Biz DRENE'!AA82+'Biz DRENE'!AA83+'Biz DRENE'!AA84+'Biz DRENE'!AA85+'Res DRENE'!AA23,0)</f>
        <v>0</v>
      </c>
      <c r="AB12" s="412">
        <f>IF(AB4="x",' 1M - RES'!AB62+'2M - SGS'!AB74+'3M - LGS'!AB74+'4M - SPS'!AB74+'11M - LPS'!AB74+' LI 1M - RES'!AB62+'LI 2M - SGS'!AB74+'LI 3M - LGS'!AB74+'LI 4M - SPS'!AB74+'LI 11M - LPS'!AB74+'Biz DRENE'!AB82+'Biz DRENE'!AB83+'Biz DRENE'!AB84+'Biz DRENE'!AB85+'Res DRENE'!AB23,0)</f>
        <v>0</v>
      </c>
      <c r="AC12" s="412">
        <f>IF(AC4="x",' 1M - RES'!AC62+'2M - SGS'!AC74+'3M - LGS'!AC74+'4M - SPS'!AC74+'11M - LPS'!AC74+' LI 1M - RES'!AC62+'LI 2M - SGS'!AC74+'LI 3M - LGS'!AC74+'LI 4M - SPS'!AC74+'LI 11M - LPS'!AC74+'Biz DRENE'!AC82+'Biz DRENE'!AC83+'Biz DRENE'!AC84+'Biz DRENE'!AC85+'Res DRENE'!AC23,0)</f>
        <v>0</v>
      </c>
      <c r="AD12" s="412">
        <f>IF(AD4="x",' 1M - RES'!AD62+'2M - SGS'!AD74+'3M - LGS'!AD74+'4M - SPS'!AD74+'11M - LPS'!AD74+' LI 1M - RES'!AD62+'LI 2M - SGS'!AD74+'LI 3M - LGS'!AD74+'LI 4M - SPS'!AD74+'LI 11M - LPS'!AD74+'Biz DRENE'!AD82+'Biz DRENE'!AD83+'Biz DRENE'!AD84+'Biz DRENE'!AD85+'Res DRENE'!AD23,0)</f>
        <v>0</v>
      </c>
      <c r="AE12" s="412">
        <f>IF(AE4="x",' 1M - RES'!AE62+'2M - SGS'!AE74+'3M - LGS'!AE74+'4M - SPS'!AE74+'11M - LPS'!AE74+' LI 1M - RES'!AE62+'LI 2M - SGS'!AE74+'LI 3M - LGS'!AE74+'LI 4M - SPS'!AE74+'LI 11M - LPS'!AE74+'Biz DRENE'!AE82+'Biz DRENE'!AE83+'Biz DRENE'!AE84+'Biz DRENE'!AE85+'Res DRENE'!AE23,0)</f>
        <v>0</v>
      </c>
      <c r="AF12" s="412">
        <f>IF(AF4="x",' 1M - RES'!AF62+'2M - SGS'!AF74+'3M - LGS'!AF74+'4M - SPS'!AF74+'11M - LPS'!AF74+' LI 1M - RES'!AF62+'LI 2M - SGS'!AF74+'LI 3M - LGS'!AF74+'LI 4M - SPS'!AF74+'LI 11M - LPS'!AF74+'Biz DRENE'!AF82+'Biz DRENE'!AF83+'Biz DRENE'!AF84+'Biz DRENE'!AF85+'Res DRENE'!AF23,0)</f>
        <v>0</v>
      </c>
      <c r="AG12" s="412">
        <f>IF(AG4="x",' 1M - RES'!AG62+'2M - SGS'!AG74+'3M - LGS'!AG74+'4M - SPS'!AG74+'11M - LPS'!AG74+' LI 1M - RES'!AG62+'LI 2M - SGS'!AG74+'LI 3M - LGS'!AG74+'LI 4M - SPS'!AG74+'LI 11M - LPS'!AG74+'Biz DRENE'!AG82+'Biz DRENE'!AG83+'Biz DRENE'!AG84+'Biz DRENE'!AG85+'Res DRENE'!AG23,0)</f>
        <v>0</v>
      </c>
      <c r="AH12" s="412">
        <f>IF(AH4="x",' 1M - RES'!AH62+'2M - SGS'!AH74+'3M - LGS'!AH74+'4M - SPS'!AH74+'11M - LPS'!AH74+' LI 1M - RES'!AH62+'LI 2M - SGS'!AH74+'LI 3M - LGS'!AH74+'LI 4M - SPS'!AH74+'LI 11M - LPS'!AH74+'Biz DRENE'!AH82+'Biz DRENE'!AH83+'Biz DRENE'!AH84+'Biz DRENE'!AH85+'Res DRENE'!AH23,0)</f>
        <v>0</v>
      </c>
      <c r="AI12" s="412">
        <f>IF(AI4="x",' 1M - RES'!AI62+'2M - SGS'!AI74+'3M - LGS'!AI74+'4M - SPS'!AI74+'11M - LPS'!AI74+' LI 1M - RES'!AI62+'LI 2M - SGS'!AI74+'LI 3M - LGS'!AI74+'LI 4M - SPS'!AI74+'LI 11M - LPS'!AI74+'Biz DRENE'!AI82+'Biz DRENE'!AI83+'Biz DRENE'!AI84+'Biz DRENE'!AI85+'Res DRENE'!AI23,0)</f>
        <v>0</v>
      </c>
      <c r="AJ12" s="412">
        <f>IF(AJ4="x",' 1M - RES'!AJ62+'2M - SGS'!AJ74+'3M - LGS'!AJ74+'4M - SPS'!AJ74+'11M - LPS'!AJ74+' LI 1M - RES'!AJ62+'LI 2M - SGS'!AJ74+'LI 3M - LGS'!AJ74+'LI 4M - SPS'!AJ74+'LI 11M - LPS'!AJ74+'Biz DRENE'!AJ82+'Biz DRENE'!AJ83+'Biz DRENE'!AJ84+'Biz DRENE'!AJ85+'Res DRENE'!AJ23,0)</f>
        <v>0</v>
      </c>
      <c r="AK12" s="412">
        <f>IF(AK4="x",' 1M - RES'!AK62+'2M - SGS'!AK74+'3M - LGS'!AK74+'4M - SPS'!AK74+'11M - LPS'!AK74+' LI 1M - RES'!AK62+'LI 2M - SGS'!AK74+'LI 3M - LGS'!AK74+'LI 4M - SPS'!AK74+'LI 11M - LPS'!AK74+'Biz DRENE'!AK82+'Biz DRENE'!AK83+'Biz DRENE'!AK84+'Biz DRENE'!AK85+'Res DRENE'!AK23,0)</f>
        <v>0</v>
      </c>
      <c r="AL12" s="412">
        <f>IF(AL4="x",' 1M - RES'!AL62+'2M - SGS'!AL74+'3M - LGS'!AL74+'4M - SPS'!AL74+'11M - LPS'!AL74+' LI 1M - RES'!AL62+'LI 2M - SGS'!AL74+'LI 3M - LGS'!AL74+'LI 4M - SPS'!AL74+'LI 11M - LPS'!AL74+'Biz DRENE'!AL82+'Biz DRENE'!AL83+'Biz DRENE'!AL84+'Biz DRENE'!AL85+'Res DRENE'!AL23,0)</f>
        <v>0</v>
      </c>
      <c r="AM12" s="412">
        <f>IF(AM4="x",' 1M - RES'!AM62+'2M - SGS'!AM74+'3M - LGS'!AM74+'4M - SPS'!AM74+'11M - LPS'!AM74+' LI 1M - RES'!AM62+'LI 2M - SGS'!AM74+'LI 3M - LGS'!AM74+'LI 4M - SPS'!AM74+'LI 11M - LPS'!AM74+'Biz DRENE'!AM82+'Biz DRENE'!AM83+'Biz DRENE'!AM84+'Biz DRENE'!AM85+'Res DRENE'!AM23,0)</f>
        <v>0</v>
      </c>
      <c r="AN12" s="412">
        <f>IF(AN4="x",' 1M - RES'!AN62+'2M - SGS'!AN74+'3M - LGS'!AN74+'4M - SPS'!AN74+'11M - LPS'!AN74+' LI 1M - RES'!AN62+'LI 2M - SGS'!AN74+'LI 3M - LGS'!AN74+'LI 4M - SPS'!AN74+'LI 11M - LPS'!AN74+'Biz DRENE'!AN82+'Biz DRENE'!AN83+'Biz DRENE'!AN84+'Biz DRENE'!AN85+'Res DRENE'!AN23,0)</f>
        <v>0</v>
      </c>
      <c r="AO12" s="412">
        <f>IF(AO4="x",' 1M - RES'!AO62+'2M - SGS'!AO74+'3M - LGS'!AO74+'4M - SPS'!AO74+'11M - LPS'!AO74+' LI 1M - RES'!AO62+'LI 2M - SGS'!AO74+'LI 3M - LGS'!AO74+'LI 4M - SPS'!AO74+'LI 11M - LPS'!AO74+'Biz DRENE'!AO82+'Biz DRENE'!AO83+'Biz DRENE'!AO84+'Biz DRENE'!AO85+'Res DRENE'!AO23,0)</f>
        <v>0</v>
      </c>
      <c r="AP12" s="412">
        <f>IF(AP4="x",' 1M - RES'!AP62+'2M - SGS'!AP74+'3M - LGS'!AP74+'4M - SPS'!AP74+'11M - LPS'!AP74+' LI 1M - RES'!AP62+'LI 2M - SGS'!AP74+'LI 3M - LGS'!AP74+'LI 4M - SPS'!AP74+'LI 11M - LPS'!AP74+'Biz DRENE'!AP82+'Biz DRENE'!AP83+'Biz DRENE'!AP84+'Biz DRENE'!AP85+'Res DRENE'!AP23,0)</f>
        <v>0</v>
      </c>
      <c r="AQ12" s="412">
        <f>IF(AQ4="x",' 1M - RES'!AQ62+'2M - SGS'!AQ74+'3M - LGS'!AQ74+'4M - SPS'!AQ74+'11M - LPS'!AQ74+' LI 1M - RES'!AQ62+'LI 2M - SGS'!AQ74+'LI 3M - LGS'!AQ74+'LI 4M - SPS'!AQ74+'LI 11M - LPS'!AQ74+'Biz DRENE'!AQ82+'Biz DRENE'!AQ83+'Biz DRENE'!AQ84+'Biz DRENE'!AQ85+'Res DRENE'!AQ23,0)</f>
        <v>0</v>
      </c>
      <c r="AR12" s="412">
        <f>IF(AR4="x",' 1M - RES'!AR62+'2M - SGS'!AR74+'3M - LGS'!AR74+'4M - SPS'!AR74+'11M - LPS'!AR74+' LI 1M - RES'!AR62+'LI 2M - SGS'!AR74+'LI 3M - LGS'!AR74+'LI 4M - SPS'!AR74+'LI 11M - LPS'!AR74+'Biz DRENE'!AR82+'Biz DRENE'!AR83+'Biz DRENE'!AR84+'Biz DRENE'!AR85+'Res DRENE'!AR23,0)</f>
        <v>0</v>
      </c>
      <c r="AS12" s="412">
        <f>IF(AS4="x",' 1M - RES'!AS62+'2M - SGS'!AS74+'3M - LGS'!AS74+'4M - SPS'!AS74+'11M - LPS'!AS74+' LI 1M - RES'!AS62+'LI 2M - SGS'!AS74+'LI 3M - LGS'!AS74+'LI 4M - SPS'!AS74+'LI 11M - LPS'!AS74+'Biz DRENE'!AS82+'Biz DRENE'!AS83+'Biz DRENE'!AS84+'Biz DRENE'!AS85+'Res DRENE'!AS23,0)</f>
        <v>0</v>
      </c>
      <c r="AT12" s="412">
        <f>IF(AT4="x",' 1M - RES'!AT62+'2M - SGS'!AT74+'3M - LGS'!AT74+'4M - SPS'!AT74+'11M - LPS'!AT74+' LI 1M - RES'!AT62+'LI 2M - SGS'!AT74+'LI 3M - LGS'!AT74+'LI 4M - SPS'!AT74+'LI 11M - LPS'!AT74+'Biz DRENE'!AT82+'Biz DRENE'!AT83+'Biz DRENE'!AT84+'Biz DRENE'!AT85+'Res DRENE'!AT23,0)</f>
        <v>0</v>
      </c>
      <c r="AU12" s="412">
        <f>IF(AU4="x",' 1M - RES'!AU62+'2M - SGS'!AU74+'3M - LGS'!AU74+'4M - SPS'!AU74+'11M - LPS'!AU74+' LI 1M - RES'!AU62+'LI 2M - SGS'!AU74+'LI 3M - LGS'!AU74+'LI 4M - SPS'!AU74+'LI 11M - LPS'!AU74+'Biz DRENE'!AU82+'Biz DRENE'!AU83+'Biz DRENE'!AU84+'Biz DRENE'!AU85+'Res DRENE'!AU23,0)</f>
        <v>0</v>
      </c>
      <c r="AV12" s="412">
        <f>IF(AV4="x",' 1M - RES'!AV62+'2M - SGS'!AV74+'3M - LGS'!AV74+'4M - SPS'!AV74+'11M - LPS'!AV74+' LI 1M - RES'!AV62+'LI 2M - SGS'!AV74+'LI 3M - LGS'!AV74+'LI 4M - SPS'!AV74+'LI 11M - LPS'!AV74+'Biz DRENE'!AV82+'Biz DRENE'!AV83+'Biz DRENE'!AV84+'Biz DRENE'!AV85+'Res DRENE'!AV23,0)</f>
        <v>0</v>
      </c>
      <c r="AW12" s="412">
        <f>IF(AW4="x",' 1M - RES'!AW62+'2M - SGS'!AW74+'3M - LGS'!AW74+'4M - SPS'!AW74+'11M - LPS'!AW74+' LI 1M - RES'!AW62+'LI 2M - SGS'!AW74+'LI 3M - LGS'!AW74+'LI 4M - SPS'!AW74+'LI 11M - LPS'!AW74+'Biz DRENE'!AW82+'Biz DRENE'!AW83+'Biz DRENE'!AW84+'Biz DRENE'!AW85+'Res DRENE'!AW23,0)</f>
        <v>0</v>
      </c>
      <c r="AX12" s="412">
        <f>IF(AX4="x",' 1M - RES'!AX62+'2M - SGS'!AX74+'3M - LGS'!AX74+'4M - SPS'!AX74+'11M - LPS'!AX74+' LI 1M - RES'!AX62+'LI 2M - SGS'!AX74+'LI 3M - LGS'!AX74+'LI 4M - SPS'!AX74+'LI 11M - LPS'!AX74+'Biz DRENE'!AX82+'Biz DRENE'!AX83+'Biz DRENE'!AX84+'Biz DRENE'!AX85+'Res DRENE'!AX23,0)</f>
        <v>0</v>
      </c>
      <c r="AY12" s="412">
        <f>IF(AY4="x",' 1M - RES'!AY62+'2M - SGS'!AY74+'3M - LGS'!AY74+'4M - SPS'!AY74+'11M - LPS'!AY74+' LI 1M - RES'!AY62+'LI 2M - SGS'!AY74+'LI 3M - LGS'!AY74+'LI 4M - SPS'!AY74+'LI 11M - LPS'!AY74+'Biz DRENE'!AY82+'Biz DRENE'!AY83+'Biz DRENE'!AY84+'Biz DRENE'!AY85+'Res DRENE'!AY23,0)</f>
        <v>0</v>
      </c>
      <c r="AZ12" s="412">
        <f>IF(AZ4="x",' 1M - RES'!AZ62+'2M - SGS'!AZ74+'3M - LGS'!AZ74+'4M - SPS'!AZ74+'11M - LPS'!AZ74+' LI 1M - RES'!AZ62+'LI 2M - SGS'!AZ74+'LI 3M - LGS'!AZ74+'LI 4M - SPS'!AZ74+'LI 11M - LPS'!AZ74+'Biz DRENE'!AZ82+'Biz DRENE'!AZ83+'Biz DRENE'!AZ84+'Biz DRENE'!AZ85+'Res DRENE'!AZ23,0)</f>
        <v>0</v>
      </c>
      <c r="BA12" s="412">
        <f>IF(BA4="x",' 1M - RES'!BA62+'2M - SGS'!BA74+'3M - LGS'!BA74+'4M - SPS'!BA74+'11M - LPS'!BA74+' LI 1M - RES'!BA62+'LI 2M - SGS'!BA74+'LI 3M - LGS'!BA74+'LI 4M - SPS'!BA74+'LI 11M - LPS'!BA74+'Biz DRENE'!BA82+'Biz DRENE'!BA83+'Biz DRENE'!BA84+'Biz DRENE'!BA85+'Res DRENE'!BA23,0)</f>
        <v>0</v>
      </c>
      <c r="BB12" s="412">
        <f>IF(BB4="x",' 1M - RES'!BB62+'2M - SGS'!BB74+'3M - LGS'!BB74+'4M - SPS'!BB74+'11M - LPS'!BB74+' LI 1M - RES'!BB62+'LI 2M - SGS'!BB74+'LI 3M - LGS'!BB74+'LI 4M - SPS'!BB74+'LI 11M - LPS'!BB74+'Biz DRENE'!BB82+'Biz DRENE'!BB83+'Biz DRENE'!BB84+'Biz DRENE'!BB85+'Res DRENE'!BB23,0)</f>
        <v>0</v>
      </c>
      <c r="BC12" s="412">
        <f>IF(BC4="x",' 1M - RES'!BC62+'2M - SGS'!BC74+'3M - LGS'!BC74+'4M - SPS'!BC74+'11M - LPS'!BC74+' LI 1M - RES'!BC62+'LI 2M - SGS'!BC74+'LI 3M - LGS'!BC74+'LI 4M - SPS'!BC74+'LI 11M - LPS'!BC74+'Biz DRENE'!BC82+'Biz DRENE'!BC83+'Biz DRENE'!BC84+'Biz DRENE'!BC85+'Res DRENE'!BC23,0)</f>
        <v>0</v>
      </c>
      <c r="BD12" s="412">
        <f>IF(BD4="x",' 1M - RES'!BD62+'2M - SGS'!BD74+'3M - LGS'!BD74+'4M - SPS'!BD74+'11M - LPS'!BD74+' LI 1M - RES'!BD62+'LI 2M - SGS'!BD74+'LI 3M - LGS'!BD74+'LI 4M - SPS'!BD74+'LI 11M - LPS'!BD74+'Biz DRENE'!BD82+'Biz DRENE'!BD83+'Biz DRENE'!BD84+'Biz DRENE'!BD85+'Res DRENE'!BD23,0)</f>
        <v>0</v>
      </c>
      <c r="BE12" s="412">
        <f>IF(BE4="x",' 1M - RES'!BE62+'2M - SGS'!BE74+'3M - LGS'!BE74+'4M - SPS'!BE74+'11M - LPS'!BE74+' LI 1M - RES'!BE62+'LI 2M - SGS'!BE74+'LI 3M - LGS'!BE74+'LI 4M - SPS'!BE74+'LI 11M - LPS'!BE74+'Biz DRENE'!BE82+'Biz DRENE'!BE83+'Biz DRENE'!BE84+'Biz DRENE'!BE85+'Res DRENE'!BE23,0)</f>
        <v>0</v>
      </c>
      <c r="BF12" s="412">
        <f>IF(BF4="x",' 1M - RES'!BF62+'2M - SGS'!BF74+'3M - LGS'!BF74+'4M - SPS'!BF74+'11M - LPS'!BF74+' LI 1M - RES'!BF62+'LI 2M - SGS'!BF74+'LI 3M - LGS'!BF74+'LI 4M - SPS'!BF74+'LI 11M - LPS'!BF74+'Biz DRENE'!BF82+'Biz DRENE'!BF83+'Biz DRENE'!BF84+'Biz DRENE'!BF85+'Res DRENE'!BF23,0)</f>
        <v>0</v>
      </c>
      <c r="BG12" s="412">
        <f>IF(BG4="x",' 1M - RES'!BG62+'2M - SGS'!BG74+'3M - LGS'!BG74+'4M - SPS'!BG74+'11M - LPS'!BG74+' LI 1M - RES'!BG62+'LI 2M - SGS'!BG74+'LI 3M - LGS'!BG74+'LI 4M - SPS'!BG74+'LI 11M - LPS'!BG74+'Biz DRENE'!BG82+'Biz DRENE'!BG83+'Biz DRENE'!BG84+'Biz DRENE'!BG85+'Res DRENE'!BG23,0)</f>
        <v>0</v>
      </c>
      <c r="BH12" s="412">
        <f>IF(BH4="x",' 1M - RES'!BH62+'2M - SGS'!BH74+'3M - LGS'!BH74+'4M - SPS'!BH74+'11M - LPS'!BH74+' LI 1M - RES'!BH62+'LI 2M - SGS'!BH74+'LI 3M - LGS'!BH74+'LI 4M - SPS'!BH74+'LI 11M - LPS'!BH74+'Biz DRENE'!BH82+'Biz DRENE'!BH83+'Biz DRENE'!BH84+'Biz DRENE'!BH85+'Res DRENE'!BH23,0)</f>
        <v>0</v>
      </c>
      <c r="BI12" s="412">
        <f>IF(BI4="x",' 1M - RES'!BI62+'2M - SGS'!BI74+'3M - LGS'!BI74+'4M - SPS'!BI74+'11M - LPS'!BI74+' LI 1M - RES'!BI62+'LI 2M - SGS'!BI74+'LI 3M - LGS'!BI74+'LI 4M - SPS'!BI74+'LI 11M - LPS'!BI74+'Biz DRENE'!BI82+'Biz DRENE'!BI83+'Biz DRENE'!BI84+'Biz DRENE'!BI85+'Res DRENE'!BI23,0)</f>
        <v>0</v>
      </c>
      <c r="BJ12" s="412">
        <f>IF(BJ4="x",' 1M - RES'!BJ62+'2M - SGS'!BJ74+'3M - LGS'!BJ74+'4M - SPS'!BJ74+'11M - LPS'!BJ74+' LI 1M - RES'!BJ62+'LI 2M - SGS'!BJ74+'LI 3M - LGS'!BJ74+'LI 4M - SPS'!BJ74+'LI 11M - LPS'!BJ74+'Biz DRENE'!BJ82+'Biz DRENE'!BJ83+'Biz DRENE'!BJ84+'Biz DRENE'!BJ85+'Res DRENE'!BJ23,0)</f>
        <v>0</v>
      </c>
      <c r="BK12" s="412">
        <f>IF(BK4="x",' 1M - RES'!BK62+'2M - SGS'!BK74+'3M - LGS'!BK74+'4M - SPS'!BK74+'11M - LPS'!BK74+' LI 1M - RES'!BK62+'LI 2M - SGS'!BK74+'LI 3M - LGS'!BK74+'LI 4M - SPS'!BK74+'LI 11M - LPS'!BK74+'Biz DRENE'!BK82+'Biz DRENE'!BK83+'Biz DRENE'!BK84+'Biz DRENE'!BK85+'Res DRENE'!BK23,0)</f>
        <v>0</v>
      </c>
      <c r="BL12" s="412">
        <f>IF(BL4="x",' 1M - RES'!BL62+'2M - SGS'!BL74+'3M - LGS'!BL74+'4M - SPS'!BL74+'11M - LPS'!BL74+' LI 1M - RES'!BL62+'LI 2M - SGS'!BL74+'LI 3M - LGS'!BL74+'LI 4M - SPS'!BL74+'LI 11M - LPS'!BL74+'Biz DRENE'!BL82+'Biz DRENE'!BL83+'Biz DRENE'!BL84+'Biz DRENE'!BL85+'Res DRENE'!BL23,0)</f>
        <v>0</v>
      </c>
      <c r="BM12" s="412">
        <f>IF(BM4="x",' 1M - RES'!BM62+'2M - SGS'!BM74+'3M - LGS'!BM74+'4M - SPS'!BM74+'11M - LPS'!BM74+' LI 1M - RES'!BM62+'LI 2M - SGS'!BM74+'LI 3M - LGS'!BM74+'LI 4M - SPS'!BM74+'LI 11M - LPS'!BM74+'Biz DRENE'!BM82+'Biz DRENE'!BM83+'Biz DRENE'!BM84+'Biz DRENE'!BM85+'Res DRENE'!BM23,0)</f>
        <v>0</v>
      </c>
      <c r="BN12" s="412">
        <f>IF(BN4="x",' 1M - RES'!BN62+'2M - SGS'!BN74+'3M - LGS'!BN74+'4M - SPS'!BN74+'11M - LPS'!BN74+' LI 1M - RES'!BN62+'LI 2M - SGS'!BN74+'LI 3M - LGS'!BN74+'LI 4M - SPS'!BN74+'LI 11M - LPS'!BN74+'Biz DRENE'!BN82+'Biz DRENE'!BN83+'Biz DRENE'!BN84+'Biz DRENE'!BN85+'Res DRENE'!BN23,0)</f>
        <v>0</v>
      </c>
      <c r="BO12" s="412">
        <f>IF(BO4="x",' 1M - RES'!BO62+'2M - SGS'!BO74+'3M - LGS'!BO74+'4M - SPS'!BO74+'11M - LPS'!BO74+' LI 1M - RES'!BO62+'LI 2M - SGS'!BO74+'LI 3M - LGS'!BO74+'LI 4M - SPS'!BO74+'LI 11M - LPS'!BO74+'Biz DRENE'!BO82+'Biz DRENE'!BO83+'Biz DRENE'!BO84+'Biz DRENE'!BO85+'Res DRENE'!BO23,0)</f>
        <v>0</v>
      </c>
      <c r="BP12" s="412">
        <f>IF(BP4="x",' 1M - RES'!BP62+'2M - SGS'!BP74+'3M - LGS'!BP74+'4M - SPS'!BP74+'11M - LPS'!BP74+' LI 1M - RES'!BP62+'LI 2M - SGS'!BP74+'LI 3M - LGS'!BP74+'LI 4M - SPS'!BP74+'LI 11M - LPS'!BP74+'Biz DRENE'!BP82+'Biz DRENE'!BP83+'Biz DRENE'!BP84+'Biz DRENE'!BP85+'Res DRENE'!BP23,0)</f>
        <v>0</v>
      </c>
      <c r="BQ12" s="412">
        <f>IF(BQ4="x",' 1M - RES'!BQ62+'2M - SGS'!BQ74+'3M - LGS'!BQ74+'4M - SPS'!BQ74+'11M - LPS'!BQ74+' LI 1M - RES'!BQ62+'LI 2M - SGS'!BQ74+'LI 3M - LGS'!BQ74+'LI 4M - SPS'!BQ74+'LI 11M - LPS'!BQ74+'Biz DRENE'!BQ82+'Biz DRENE'!BQ83+'Biz DRENE'!BQ84+'Biz DRENE'!BQ85+'Res DRENE'!BQ23,0)</f>
        <v>0</v>
      </c>
      <c r="BR12" s="412">
        <f>IF(BR4="x",' 1M - RES'!BR62+'2M - SGS'!BR74+'3M - LGS'!BR74+'4M - SPS'!BR74+'11M - LPS'!BR74+' LI 1M - RES'!BR62+'LI 2M - SGS'!BR74+'LI 3M - LGS'!BR74+'LI 4M - SPS'!BR74+'LI 11M - LPS'!BR74+'Biz DRENE'!BR82+'Biz DRENE'!BR83+'Biz DRENE'!BR84+'Biz DRENE'!BR85+'Res DRENE'!BR23,0)</f>
        <v>0</v>
      </c>
      <c r="BS12" s="412">
        <f>IF(BS4="x",' 1M - RES'!BS62+'2M - SGS'!BS74+'3M - LGS'!BS74+'4M - SPS'!BS74+'11M - LPS'!BS74+' LI 1M - RES'!BS62+'LI 2M - SGS'!BS74+'LI 3M - LGS'!BS74+'LI 4M - SPS'!BS74+'LI 11M - LPS'!BS74+'Biz DRENE'!BS82+'Biz DRENE'!BS83+'Biz DRENE'!BS84+'Biz DRENE'!BS85+'Res DRENE'!BS23,0)</f>
        <v>0</v>
      </c>
      <c r="BT12" s="412">
        <f>IF(BT4="x",' 1M - RES'!BT62+'2M - SGS'!BT74+'3M - LGS'!BT74+'4M - SPS'!BT74+'11M - LPS'!BT74+' LI 1M - RES'!BT62+'LI 2M - SGS'!BT74+'LI 3M - LGS'!BT74+'LI 4M - SPS'!BT74+'LI 11M - LPS'!BT74+'Biz DRENE'!BT82+'Biz DRENE'!BT83+'Biz DRENE'!BT84+'Biz DRENE'!BT85+'Res DRENE'!BT23,0)</f>
        <v>0</v>
      </c>
      <c r="BU12" s="412">
        <f>IF(BU4="x",' 1M - RES'!BU62+'2M - SGS'!BU74+'3M - LGS'!BU74+'4M - SPS'!BU74+'11M - LPS'!BU74+' LI 1M - RES'!BU62+'LI 2M - SGS'!BU74+'LI 3M - LGS'!BU74+'LI 4M - SPS'!BU74+'LI 11M - LPS'!BU74+'Biz DRENE'!BU82+'Biz DRENE'!BU83+'Biz DRENE'!BU84+'Biz DRENE'!BU85+'Res DRENE'!BU23,0)</f>
        <v>0</v>
      </c>
      <c r="BV12" s="412">
        <f>IF(BV4="x",' 1M - RES'!BV62+'2M - SGS'!BV74+'3M - LGS'!BV74+'4M - SPS'!BV74+'11M - LPS'!BV74+' LI 1M - RES'!BV62+'LI 2M - SGS'!BV74+'LI 3M - LGS'!BV74+'LI 4M - SPS'!BV74+'LI 11M - LPS'!BV74+'Biz DRENE'!BV82+'Biz DRENE'!BV83+'Biz DRENE'!BV84+'Biz DRENE'!BV85+'Res DRENE'!BV23,0)</f>
        <v>0</v>
      </c>
      <c r="BW12" s="412">
        <f>IF(BW4="x",' 1M - RES'!BW62+'2M - SGS'!BW74+'3M - LGS'!BW74+'4M - SPS'!BW74+'11M - LPS'!BW74+' LI 1M - RES'!BW62+'LI 2M - SGS'!BW74+'LI 3M - LGS'!BW74+'LI 4M - SPS'!BW74+'LI 11M - LPS'!BW74+'Biz DRENE'!BW82+'Biz DRENE'!BW83+'Biz DRENE'!BW84+'Biz DRENE'!BW85+'Res DRENE'!BW23,0)</f>
        <v>0</v>
      </c>
      <c r="BX12" s="412">
        <f>IF(BX4="x",' 1M - RES'!BX62+'2M - SGS'!BX74+'3M - LGS'!BX74+'4M - SPS'!BX74+'11M - LPS'!BX74+' LI 1M - RES'!BX62+'LI 2M - SGS'!BX74+'LI 3M - LGS'!BX74+'LI 4M - SPS'!BX74+'LI 11M - LPS'!BX74+'Biz DRENE'!BX82+'Biz DRENE'!BX83+'Biz DRENE'!BX84+'Biz DRENE'!BX85+'Res DRENE'!BX23,0)</f>
        <v>0</v>
      </c>
      <c r="BY12" s="412">
        <f>IF(BY4="x",' 1M - RES'!BY62+'2M - SGS'!BY74+'3M - LGS'!BY74+'4M - SPS'!BY74+'11M - LPS'!BY74+' LI 1M - RES'!BY62+'LI 2M - SGS'!BY74+'LI 3M - LGS'!BY74+'LI 4M - SPS'!BY74+'LI 11M - LPS'!BY74+'Biz DRENE'!BY82+'Biz DRENE'!BY83+'Biz DRENE'!BY84+'Biz DRENE'!BY85+'Res DRENE'!BY23,0)</f>
        <v>0</v>
      </c>
      <c r="BZ12" s="412">
        <f>IF(BZ4="x",' 1M - RES'!BZ62+'2M - SGS'!BZ74+'3M - LGS'!BZ74+'4M - SPS'!BZ74+'11M - LPS'!BZ74+' LI 1M - RES'!BZ62+'LI 2M - SGS'!BZ74+'LI 3M - LGS'!BZ74+'LI 4M - SPS'!BZ74+'LI 11M - LPS'!BZ74+'Biz DRENE'!BZ82+'Biz DRENE'!BZ83+'Biz DRENE'!BZ84+'Biz DRENE'!BZ85+'Res DRENE'!BZ23,0)</f>
        <v>0</v>
      </c>
      <c r="CA12" s="412">
        <f>IF(CA4="x",' 1M - RES'!CA62+'2M - SGS'!CA74+'3M - LGS'!CA74+'4M - SPS'!CA74+'11M - LPS'!CA74+' LI 1M - RES'!CA62+'LI 2M - SGS'!CA74+'LI 3M - LGS'!CA74+'LI 4M - SPS'!CA74+'LI 11M - LPS'!CA74+'Biz DRENE'!CA82+'Biz DRENE'!CA83+'Biz DRENE'!CA84+'Biz DRENE'!CA85+'Res DRENE'!CA23,0)</f>
        <v>0</v>
      </c>
      <c r="CB12" s="412">
        <f>IF(CB4="x",' 1M - RES'!CB62+'2M - SGS'!CB74+'3M - LGS'!CB74+'4M - SPS'!CB74+'11M - LPS'!CB74+' LI 1M - RES'!CB62+'LI 2M - SGS'!CB74+'LI 3M - LGS'!CB74+'LI 4M - SPS'!CB74+'LI 11M - LPS'!CB74+'Biz DRENE'!CB82+'Biz DRENE'!CB83+'Biz DRENE'!CB84+'Biz DRENE'!CB85+'Res DRENE'!CB23,0)</f>
        <v>0</v>
      </c>
      <c r="CC12" s="412">
        <f>IF(CC4="x",' 1M - RES'!CC62+'2M - SGS'!CC74+'3M - LGS'!CC74+'4M - SPS'!CC74+'11M - LPS'!CC74+' LI 1M - RES'!CC62+'LI 2M - SGS'!CC74+'LI 3M - LGS'!CC74+'LI 4M - SPS'!CC74+'LI 11M - LPS'!CC74+'Biz DRENE'!CC82+'Biz DRENE'!CC83+'Biz DRENE'!CC84+'Biz DRENE'!CC85+'Res DRENE'!CC23,0)</f>
        <v>0</v>
      </c>
      <c r="CD12" s="412">
        <f>IF(CD4="x",' 1M - RES'!CD62+'2M - SGS'!CD74+'3M - LGS'!CD74+'4M - SPS'!CD74+'11M - LPS'!CD74+' LI 1M - RES'!CD62+'LI 2M - SGS'!CD74+'LI 3M - LGS'!CD74+'LI 4M - SPS'!CD74+'LI 11M - LPS'!CD74+'Biz DRENE'!CD82+'Biz DRENE'!CD83+'Biz DRENE'!CD84+'Biz DRENE'!CD85+'Res DRENE'!CD23,0)</f>
        <v>0</v>
      </c>
      <c r="CE12" s="412">
        <f>IF(CE4="x",' 1M - RES'!CE62+'2M - SGS'!CE74+'3M - LGS'!CE74+'4M - SPS'!CE74+'11M - LPS'!CE74+' LI 1M - RES'!CE62+'LI 2M - SGS'!CE74+'LI 3M - LGS'!CE74+'LI 4M - SPS'!CE74+'LI 11M - LPS'!CE74+'Biz DRENE'!CE82+'Biz DRENE'!CE83+'Biz DRENE'!CE84+'Biz DRENE'!CE85+'Res DRENE'!CE23,0)</f>
        <v>0</v>
      </c>
      <c r="CF12" s="412">
        <f>IF(CF4="x",' 1M - RES'!CF62+'2M - SGS'!CF74+'3M - LGS'!CF74+'4M - SPS'!CF74+'11M - LPS'!CF74+' LI 1M - RES'!CF62+'LI 2M - SGS'!CF74+'LI 3M - LGS'!CF74+'LI 4M - SPS'!CF74+'LI 11M - LPS'!CF74+'Biz DRENE'!CF82+'Biz DRENE'!CF83+'Biz DRENE'!CF84+'Biz DRENE'!CF85+'Res DRENE'!CF23,0)</f>
        <v>0</v>
      </c>
      <c r="CG12" s="412">
        <f>IF(CG4="x",' 1M - RES'!CG62+'2M - SGS'!CG74+'3M - LGS'!CG74+'4M - SPS'!CG74+'11M - LPS'!CG74+' LI 1M - RES'!CG62+'LI 2M - SGS'!CG74+'LI 3M - LGS'!CG74+'LI 4M - SPS'!CG74+'LI 11M - LPS'!CG74+'Biz DRENE'!CG82+'Biz DRENE'!CG83+'Biz DRENE'!CG84+'Biz DRENE'!CG85+'Res DRENE'!CG23,0)</f>
        <v>0</v>
      </c>
      <c r="CH12" s="412">
        <f>IF(CH4="x",' 1M - RES'!CH62+'2M - SGS'!CH74+'3M - LGS'!CH74+'4M - SPS'!CH74+'11M - LPS'!CH74+' LI 1M - RES'!CH62+'LI 2M - SGS'!CH74+'LI 3M - LGS'!CH74+'LI 4M - SPS'!CH74+'LI 11M - LPS'!CH74+'Biz DRENE'!CH82+'Biz DRENE'!CH83+'Biz DRENE'!CH84+'Biz DRENE'!CH85+'Res DRENE'!CH23,0)</f>
        <v>0</v>
      </c>
    </row>
    <row r="13" spans="1:87" ht="15" thickBot="1" x14ac:dyDescent="0.35">
      <c r="B13" s="192" t="s">
        <v>37</v>
      </c>
      <c r="C13" s="156">
        <f t="shared" ref="C13:AH13" si="7">C5</f>
        <v>43831</v>
      </c>
      <c r="D13" s="188">
        <f t="shared" si="7"/>
        <v>43862</v>
      </c>
      <c r="E13" s="188">
        <f t="shared" si="7"/>
        <v>43891</v>
      </c>
      <c r="F13" s="188">
        <f t="shared" si="7"/>
        <v>43922</v>
      </c>
      <c r="G13" s="188">
        <f t="shared" si="7"/>
        <v>43952</v>
      </c>
      <c r="H13" s="188">
        <f t="shared" si="7"/>
        <v>43983</v>
      </c>
      <c r="I13" s="188">
        <f t="shared" si="7"/>
        <v>44013</v>
      </c>
      <c r="J13" s="188">
        <f t="shared" si="7"/>
        <v>44044</v>
      </c>
      <c r="K13" s="188">
        <f t="shared" si="7"/>
        <v>44075</v>
      </c>
      <c r="L13" s="188">
        <f t="shared" si="7"/>
        <v>44105</v>
      </c>
      <c r="M13" s="188">
        <f t="shared" si="7"/>
        <v>44136</v>
      </c>
      <c r="N13" s="188">
        <f t="shared" si="7"/>
        <v>44166</v>
      </c>
      <c r="O13" s="188">
        <f t="shared" si="7"/>
        <v>44197</v>
      </c>
      <c r="P13" s="188">
        <f t="shared" si="7"/>
        <v>44228</v>
      </c>
      <c r="Q13" s="188">
        <f t="shared" si="7"/>
        <v>44256</v>
      </c>
      <c r="R13" s="188">
        <f t="shared" si="7"/>
        <v>44287</v>
      </c>
      <c r="S13" s="188">
        <f t="shared" si="7"/>
        <v>44317</v>
      </c>
      <c r="T13" s="188">
        <f t="shared" si="7"/>
        <v>44348</v>
      </c>
      <c r="U13" s="188">
        <f t="shared" si="7"/>
        <v>44378</v>
      </c>
      <c r="V13" s="188">
        <f t="shared" si="7"/>
        <v>44409</v>
      </c>
      <c r="W13" s="188">
        <f t="shared" si="7"/>
        <v>44440</v>
      </c>
      <c r="X13" s="188">
        <f t="shared" si="7"/>
        <v>44470</v>
      </c>
      <c r="Y13" s="188">
        <f t="shared" si="7"/>
        <v>44501</v>
      </c>
      <c r="Z13" s="188">
        <f t="shared" si="7"/>
        <v>44531</v>
      </c>
      <c r="AA13" s="188">
        <f t="shared" si="7"/>
        <v>44562</v>
      </c>
      <c r="AB13" s="188">
        <f t="shared" si="7"/>
        <v>44593</v>
      </c>
      <c r="AC13" s="188">
        <f t="shared" si="7"/>
        <v>44621</v>
      </c>
      <c r="AD13" s="188">
        <f t="shared" si="7"/>
        <v>44652</v>
      </c>
      <c r="AE13" s="188">
        <f t="shared" si="7"/>
        <v>44682</v>
      </c>
      <c r="AF13" s="188">
        <f t="shared" si="7"/>
        <v>44713</v>
      </c>
      <c r="AG13" s="188">
        <f t="shared" si="7"/>
        <v>44743</v>
      </c>
      <c r="AH13" s="188">
        <f t="shared" si="7"/>
        <v>44774</v>
      </c>
      <c r="AI13" s="188">
        <f t="shared" ref="AI13:BN13" si="8">AI5</f>
        <v>44805</v>
      </c>
      <c r="AJ13" s="188">
        <f t="shared" si="8"/>
        <v>44835</v>
      </c>
      <c r="AK13" s="188">
        <f t="shared" si="8"/>
        <v>44866</v>
      </c>
      <c r="AL13" s="188">
        <f t="shared" si="8"/>
        <v>44896</v>
      </c>
      <c r="AM13" s="188">
        <f t="shared" si="8"/>
        <v>44927</v>
      </c>
      <c r="AN13" s="188">
        <f t="shared" si="8"/>
        <v>44958</v>
      </c>
      <c r="AO13" s="188">
        <f t="shared" si="8"/>
        <v>44986</v>
      </c>
      <c r="AP13" s="188">
        <f t="shared" si="8"/>
        <v>45017</v>
      </c>
      <c r="AQ13" s="188">
        <f t="shared" si="8"/>
        <v>45047</v>
      </c>
      <c r="AR13" s="188">
        <f t="shared" si="8"/>
        <v>45078</v>
      </c>
      <c r="AS13" s="188">
        <f t="shared" si="8"/>
        <v>45108</v>
      </c>
      <c r="AT13" s="188">
        <f t="shared" si="8"/>
        <v>45139</v>
      </c>
      <c r="AU13" s="188">
        <f t="shared" si="8"/>
        <v>45170</v>
      </c>
      <c r="AV13" s="188">
        <f t="shared" si="8"/>
        <v>45200</v>
      </c>
      <c r="AW13" s="188">
        <f t="shared" si="8"/>
        <v>45231</v>
      </c>
      <c r="AX13" s="188">
        <f t="shared" si="8"/>
        <v>45261</v>
      </c>
      <c r="AY13" s="188">
        <f t="shared" si="8"/>
        <v>45292</v>
      </c>
      <c r="AZ13" s="188">
        <f t="shared" si="8"/>
        <v>45323</v>
      </c>
      <c r="BA13" s="188">
        <f t="shared" si="8"/>
        <v>45352</v>
      </c>
      <c r="BB13" s="188">
        <f t="shared" si="8"/>
        <v>45383</v>
      </c>
      <c r="BC13" s="188">
        <f t="shared" si="8"/>
        <v>45413</v>
      </c>
      <c r="BD13" s="188">
        <f t="shared" si="8"/>
        <v>45444</v>
      </c>
      <c r="BE13" s="188">
        <f t="shared" si="8"/>
        <v>45474</v>
      </c>
      <c r="BF13" s="188">
        <f t="shared" si="8"/>
        <v>45505</v>
      </c>
      <c r="BG13" s="188">
        <f t="shared" si="8"/>
        <v>45536</v>
      </c>
      <c r="BH13" s="188">
        <f t="shared" si="8"/>
        <v>45566</v>
      </c>
      <c r="BI13" s="188">
        <f t="shared" si="8"/>
        <v>45597</v>
      </c>
      <c r="BJ13" s="188">
        <f t="shared" si="8"/>
        <v>45627</v>
      </c>
      <c r="BK13" s="188">
        <f t="shared" si="8"/>
        <v>45658</v>
      </c>
      <c r="BL13" s="188">
        <f t="shared" si="8"/>
        <v>45689</v>
      </c>
      <c r="BM13" s="188">
        <f t="shared" si="8"/>
        <v>45717</v>
      </c>
      <c r="BN13" s="188">
        <f t="shared" si="8"/>
        <v>45748</v>
      </c>
      <c r="BO13" s="188">
        <f t="shared" ref="BO13:CH13" si="9">BO5</f>
        <v>45778</v>
      </c>
      <c r="BP13" s="188">
        <f t="shared" si="9"/>
        <v>45809</v>
      </c>
      <c r="BQ13" s="188">
        <f t="shared" si="9"/>
        <v>45839</v>
      </c>
      <c r="BR13" s="188">
        <f t="shared" si="9"/>
        <v>45870</v>
      </c>
      <c r="BS13" s="188">
        <f t="shared" si="9"/>
        <v>45901</v>
      </c>
      <c r="BT13" s="188">
        <f t="shared" si="9"/>
        <v>45931</v>
      </c>
      <c r="BU13" s="188">
        <f t="shared" si="9"/>
        <v>45962</v>
      </c>
      <c r="BV13" s="188">
        <f t="shared" si="9"/>
        <v>45992</v>
      </c>
      <c r="BW13" s="188">
        <f t="shared" si="9"/>
        <v>46023</v>
      </c>
      <c r="BX13" s="188">
        <f t="shared" si="9"/>
        <v>46054</v>
      </c>
      <c r="BY13" s="188">
        <f t="shared" si="9"/>
        <v>46082</v>
      </c>
      <c r="BZ13" s="188">
        <f t="shared" si="9"/>
        <v>46113</v>
      </c>
      <c r="CA13" s="188">
        <f t="shared" si="9"/>
        <v>46143</v>
      </c>
      <c r="CB13" s="188">
        <f t="shared" si="9"/>
        <v>46174</v>
      </c>
      <c r="CC13" s="188">
        <f t="shared" si="9"/>
        <v>46204</v>
      </c>
      <c r="CD13" s="188">
        <f t="shared" si="9"/>
        <v>46235</v>
      </c>
      <c r="CE13" s="188">
        <f t="shared" si="9"/>
        <v>46266</v>
      </c>
      <c r="CF13" s="188">
        <f t="shared" si="9"/>
        <v>46296</v>
      </c>
      <c r="CG13" s="188">
        <f t="shared" si="9"/>
        <v>46327</v>
      </c>
      <c r="CH13" s="189">
        <f t="shared" si="9"/>
        <v>46357</v>
      </c>
    </row>
    <row r="14" spans="1:87" x14ac:dyDescent="0.3">
      <c r="B14" s="193" t="s">
        <v>7</v>
      </c>
      <c r="C14" s="56">
        <f>IF(C$4="X",' 1M - RES'!C$62+'Res DRENE'!C23,0)</f>
        <v>136609.93120659847</v>
      </c>
      <c r="D14" s="56">
        <f>IF(D$4="X",' 1M - RES'!D$62+'Res DRENE'!D23,0)</f>
        <v>267642.8490183673</v>
      </c>
      <c r="E14" s="56">
        <f>IF(E$4="X",' 1M - RES'!E$62+'Res DRENE'!E23,0)</f>
        <v>388698.11962879787</v>
      </c>
      <c r="F14" s="56">
        <f>IF(F$4="X",' 1M - RES'!F$62+'Res DRENE'!F23,0)</f>
        <v>463557.91327065235</v>
      </c>
      <c r="G14" s="56">
        <f>IF(G$4="X",' 1M - RES'!G$62+'Res DRENE'!G23,0)</f>
        <v>558232.45616293838</v>
      </c>
      <c r="H14" s="56">
        <f>IF(H$4="X",' 1M - RES'!H$62+'Res DRENE'!H23,0)</f>
        <v>1017879.4068814262</v>
      </c>
      <c r="I14" s="56">
        <f>IF(I$4="X",' 1M - RES'!I$62+'Res DRENE'!I23,0)</f>
        <v>1729037.3279398126</v>
      </c>
      <c r="J14" s="56">
        <f>IF(J$4="X",' 1M - RES'!J$62+'Res DRENE'!J23,0)</f>
        <v>2583788.6599946949</v>
      </c>
      <c r="K14" s="56">
        <f>IF(K$4="X",' 1M - RES'!K$62+'Res DRENE'!K23,0)</f>
        <v>3258994.8578956053</v>
      </c>
      <c r="L14" s="56">
        <f>IF(L$4="X",' 1M - RES'!L$62+'Res DRENE'!L23,0)</f>
        <v>3549184.6479014098</v>
      </c>
      <c r="M14" s="56">
        <f>IF(M$4="X",' 1M - RES'!M$62+'Res DRENE'!M23,0)</f>
        <v>3971606.4214624371</v>
      </c>
      <c r="N14" s="56">
        <f>IF(N$4="X",' 1M - RES'!N$62+'Res DRENE'!N23,0)</f>
        <v>4581330.7448988846</v>
      </c>
      <c r="O14" s="56">
        <f>IF(O$4="X",' 1M - RES'!O$62+'Res DRENE'!O23,0)</f>
        <v>5154486.4190787226</v>
      </c>
      <c r="P14" s="56">
        <f>IF(P$4="X",' 1M - RES'!P$62+'Res DRENE'!P23,0)</f>
        <v>5664152.2515071826</v>
      </c>
      <c r="Q14" s="56">
        <f>IF(Q$4="X",' 1M - RES'!Q$62+'Res DRENE'!Q23,0)</f>
        <v>6183304.6849832339</v>
      </c>
      <c r="R14" s="56">
        <f>IF(R$4="X",' 1M - RES'!R$62+'Res DRENE'!R23,0)</f>
        <v>6629704.0863173036</v>
      </c>
      <c r="S14" s="56">
        <f>IF(S$4="X",' 1M - RES'!S$62+'Res DRENE'!S23,0)</f>
        <v>7097976.4282338088</v>
      </c>
      <c r="T14" s="56">
        <f>IF(T$4="X",' 1M - RES'!T$62+'Res DRENE'!T23,0)</f>
        <v>8289326.1060483987</v>
      </c>
      <c r="U14" s="56">
        <f>IF(U$4="X",' 1M - RES'!U$62+'Res DRENE'!U23,0)</f>
        <v>9643520.3807462025</v>
      </c>
      <c r="V14" s="56">
        <f>IF(V$4="X",' 1M - RES'!V$62+'Res DRENE'!V23,0)</f>
        <v>10990330.742641987</v>
      </c>
      <c r="W14" s="56">
        <f>IF(W$4="X",' 1M - RES'!W$62+'Res DRENE'!W23,0)</f>
        <v>0</v>
      </c>
      <c r="X14" s="56">
        <f>IF(X$4="X",' 1M - RES'!X$62+'Res DRENE'!X23,0)</f>
        <v>0</v>
      </c>
      <c r="Y14" s="56">
        <f>IF(Y$4="X",' 1M - RES'!Y$62+'Res DRENE'!Y23,0)</f>
        <v>0</v>
      </c>
      <c r="Z14" s="56">
        <f>IF(Z$4="X",' 1M - RES'!Z$62+'Res DRENE'!Z23,0)</f>
        <v>0</v>
      </c>
      <c r="AA14" s="56">
        <f>IF(AA$4="X",' 1M - RES'!AA$62+'Res DRENE'!AA23,0)</f>
        <v>0</v>
      </c>
      <c r="AB14" s="56">
        <f>IF(AB$4="X",' 1M - RES'!AB$62+'Res DRENE'!AB23,0)</f>
        <v>0</v>
      </c>
      <c r="AC14" s="56">
        <f>IF(AC$4="X",' 1M - RES'!AC$62+'Res DRENE'!AC23,0)</f>
        <v>0</v>
      </c>
      <c r="AD14" s="56">
        <f>IF(AD$4="X",' 1M - RES'!AD$62+'Res DRENE'!AD23,0)</f>
        <v>0</v>
      </c>
      <c r="AE14" s="56">
        <f>IF(AE$4="X",' 1M - RES'!AE$62+'Res DRENE'!AE23,0)</f>
        <v>0</v>
      </c>
      <c r="AF14" s="56">
        <f>IF(AF$4="X",' 1M - RES'!AF$62+'Res DRENE'!AF23,0)</f>
        <v>0</v>
      </c>
      <c r="AG14" s="56">
        <f>IF(AG$4="X",' 1M - RES'!AG$62+'Res DRENE'!AG23,0)</f>
        <v>0</v>
      </c>
      <c r="AH14" s="56">
        <f>IF(AH$4="X",' 1M - RES'!AH$62+'Res DRENE'!AH23,0)</f>
        <v>0</v>
      </c>
      <c r="AI14" s="56">
        <f>IF(AI$4="X",' 1M - RES'!AI$62+'Res DRENE'!AI23,0)</f>
        <v>0</v>
      </c>
      <c r="AJ14" s="56">
        <f>IF(AJ$4="X",' 1M - RES'!AJ$62+'Res DRENE'!AJ23,0)</f>
        <v>0</v>
      </c>
      <c r="AK14" s="56">
        <f>IF(AK$4="X",' 1M - RES'!AK$62+'Res DRENE'!AK23,0)</f>
        <v>0</v>
      </c>
      <c r="AL14" s="56">
        <f>IF(AL$4="X",' 1M - RES'!AL$62+'Res DRENE'!AL23,0)</f>
        <v>0</v>
      </c>
      <c r="AM14" s="56">
        <f>IF(AM$4="X",' 1M - RES'!AM$62+'Res DRENE'!AM23,0)</f>
        <v>0</v>
      </c>
      <c r="AN14" s="56">
        <f>IF(AN$4="X",' 1M - RES'!AN$62+'Res DRENE'!AN23,0)</f>
        <v>0</v>
      </c>
      <c r="AO14" s="56">
        <f>IF(AO$4="X",' 1M - RES'!AO$62+'Res DRENE'!AO23,0)</f>
        <v>0</v>
      </c>
      <c r="AP14" s="56">
        <f>IF(AP$4="X",' 1M - RES'!AP$62+'Res DRENE'!AP23,0)</f>
        <v>0</v>
      </c>
      <c r="AQ14" s="56">
        <f>IF(AQ$4="X",' 1M - RES'!AQ$62+'Res DRENE'!AQ23,0)</f>
        <v>0</v>
      </c>
      <c r="AR14" s="56">
        <f>IF(AR$4="X",' 1M - RES'!AR$62+'Res DRENE'!AR23,0)</f>
        <v>0</v>
      </c>
      <c r="AS14" s="56">
        <f>IF(AS$4="X",' 1M - RES'!AS$62+'Res DRENE'!AS23,0)</f>
        <v>0</v>
      </c>
      <c r="AT14" s="56">
        <f>IF(AT$4="X",' 1M - RES'!AT$62+'Res DRENE'!AT23,0)</f>
        <v>0</v>
      </c>
      <c r="AU14" s="56">
        <f>IF(AU$4="X",' 1M - RES'!AU$62+'Res DRENE'!AU23,0)</f>
        <v>0</v>
      </c>
      <c r="AV14" s="56">
        <f>IF(AV$4="X",' 1M - RES'!AV$62+'Res DRENE'!AV23,0)</f>
        <v>0</v>
      </c>
      <c r="AW14" s="56">
        <f>IF(AW$4="X",' 1M - RES'!AW$62+'Res DRENE'!AW23,0)</f>
        <v>0</v>
      </c>
      <c r="AX14" s="56">
        <f>IF(AX$4="X",' 1M - RES'!AX$62+'Res DRENE'!AX23,0)</f>
        <v>0</v>
      </c>
      <c r="AY14" s="56">
        <f>IF(AY$4="X",' 1M - RES'!AY$62+'Res DRENE'!AY23,0)</f>
        <v>0</v>
      </c>
      <c r="AZ14" s="56">
        <f>IF(AZ$4="X",' 1M - RES'!AZ$62+'Res DRENE'!AZ23,0)</f>
        <v>0</v>
      </c>
      <c r="BA14" s="56">
        <f>IF(BA$4="X",' 1M - RES'!BA$62+'Res DRENE'!BA23,0)</f>
        <v>0</v>
      </c>
      <c r="BB14" s="56">
        <f>IF(BB$4="X",' 1M - RES'!BB$62+'Res DRENE'!BB23,0)</f>
        <v>0</v>
      </c>
      <c r="BC14" s="56">
        <f>IF(BC$4="X",' 1M - RES'!BC$62+'Res DRENE'!BC23,0)</f>
        <v>0</v>
      </c>
      <c r="BD14" s="56">
        <f>IF(BD$4="X",' 1M - RES'!BD$62+'Res DRENE'!BD23,0)</f>
        <v>0</v>
      </c>
      <c r="BE14" s="56">
        <f>IF(BE$4="X",' 1M - RES'!BE$62+'Res DRENE'!BE23,0)</f>
        <v>0</v>
      </c>
      <c r="BF14" s="56">
        <f>IF(BF$4="X",' 1M - RES'!BF$62+'Res DRENE'!BF23,0)</f>
        <v>0</v>
      </c>
      <c r="BG14" s="56">
        <f>IF(BG$4="X",' 1M - RES'!BG$62+'Res DRENE'!BG23,0)</f>
        <v>0</v>
      </c>
      <c r="BH14" s="56">
        <f>IF(BH$4="X",' 1M - RES'!BH$62+'Res DRENE'!BH23,0)</f>
        <v>0</v>
      </c>
      <c r="BI14" s="56">
        <f>IF(BI$4="X",' 1M - RES'!BI$62+'Res DRENE'!BI23,0)</f>
        <v>0</v>
      </c>
      <c r="BJ14" s="56">
        <f>IF(BJ$4="X",' 1M - RES'!BJ$62+'Res DRENE'!BJ23,0)</f>
        <v>0</v>
      </c>
      <c r="BK14" s="56">
        <f>IF(BK$4="X",' 1M - RES'!BK$62+'Res DRENE'!BK23,0)</f>
        <v>0</v>
      </c>
      <c r="BL14" s="56">
        <f>IF(BL$4="X",' 1M - RES'!BL$62+'Res DRENE'!BL23,0)</f>
        <v>0</v>
      </c>
      <c r="BM14" s="56">
        <f>IF(BM$4="X",' 1M - RES'!BM$62+'Res DRENE'!BM23,0)</f>
        <v>0</v>
      </c>
      <c r="BN14" s="56">
        <f>IF(BN$4="X",' 1M - RES'!BN$62+'Res DRENE'!BN23,0)</f>
        <v>0</v>
      </c>
      <c r="BO14" s="56">
        <f>IF(BO$4="X",' 1M - RES'!BO$62+'Res DRENE'!BO23,0)</f>
        <v>0</v>
      </c>
      <c r="BP14" s="56">
        <f>IF(BP$4="X",' 1M - RES'!BP$62+'Res DRENE'!BP23,0)</f>
        <v>0</v>
      </c>
      <c r="BQ14" s="56">
        <f>IF(BQ$4="X",' 1M - RES'!BQ$62+'Res DRENE'!BQ23,0)</f>
        <v>0</v>
      </c>
      <c r="BR14" s="56">
        <f>IF(BR$4="X",' 1M - RES'!BR$62+'Res DRENE'!BR23,0)</f>
        <v>0</v>
      </c>
      <c r="BS14" s="56">
        <f>IF(BS$4="X",' 1M - RES'!BS$62+'Res DRENE'!BS23,0)</f>
        <v>0</v>
      </c>
      <c r="BT14" s="56">
        <f>IF(BT$4="X",' 1M - RES'!BT$62+'Res DRENE'!BT23,0)</f>
        <v>0</v>
      </c>
      <c r="BU14" s="56">
        <f>IF(BU$4="X",' 1M - RES'!BU$62+'Res DRENE'!BU23,0)</f>
        <v>0</v>
      </c>
      <c r="BV14" s="56">
        <f>IF(BV$4="X",' 1M - RES'!BV$62+'Res DRENE'!BV23,0)</f>
        <v>0</v>
      </c>
      <c r="BW14" s="56">
        <f>IF(BW$4="X",' 1M - RES'!BW$62+'Res DRENE'!BW23,0)</f>
        <v>0</v>
      </c>
      <c r="BX14" s="56">
        <f>IF(BX$4="X",' 1M - RES'!BX$62+'Res DRENE'!BX23,0)</f>
        <v>0</v>
      </c>
      <c r="BY14" s="56">
        <f>IF(BY$4="X",' 1M - RES'!BY$62+'Res DRENE'!BY23,0)</f>
        <v>0</v>
      </c>
      <c r="BZ14" s="56">
        <f>IF(BZ$4="X",' 1M - RES'!BZ$62+'Res DRENE'!BZ23,0)</f>
        <v>0</v>
      </c>
      <c r="CA14" s="56">
        <f>IF(CA$4="X",' 1M - RES'!CA$62+'Res DRENE'!CA23,0)</f>
        <v>0</v>
      </c>
      <c r="CB14" s="56">
        <f>IF(CB$4="X",' 1M - RES'!CB$62+'Res DRENE'!CB23,0)</f>
        <v>0</v>
      </c>
      <c r="CC14" s="56">
        <f>IF(CC$4="X",' 1M - RES'!CC$62+'Res DRENE'!CC23,0)</f>
        <v>0</v>
      </c>
      <c r="CD14" s="56">
        <f>IF(CD$4="X",' 1M - RES'!CD$62+'Res DRENE'!CD23,0)</f>
        <v>0</v>
      </c>
      <c r="CE14" s="56">
        <f>IF(CE$4="X",' 1M - RES'!CE$62+'Res DRENE'!CE23,0)</f>
        <v>0</v>
      </c>
      <c r="CF14" s="56">
        <f>IF(CF$4="X",' 1M - RES'!CF$62+'Res DRENE'!CF23,0)</f>
        <v>0</v>
      </c>
      <c r="CG14" s="56">
        <f>IF(CG$4="X",' 1M - RES'!CG$62+'Res DRENE'!CG23,0)</f>
        <v>0</v>
      </c>
      <c r="CH14" s="167">
        <f>IF(CH$4="X",' 1M - RES'!CH$62+'Res DRENE'!CH23,0)</f>
        <v>0</v>
      </c>
    </row>
    <row r="15" spans="1:87" x14ac:dyDescent="0.3">
      <c r="B15" s="194" t="s">
        <v>12</v>
      </c>
      <c r="C15" s="57">
        <f>IF(C$4="X",'2M - SGS'!C74+'Biz DRENE'!C82,0)</f>
        <v>1480.9555724763188</v>
      </c>
      <c r="D15" s="57">
        <f>IF(D$4="X",'2M - SGS'!D74+'Biz DRENE'!D82,0)</f>
        <v>5388.8967490217665</v>
      </c>
      <c r="E15" s="57">
        <f>IF(E$4="X",'2M - SGS'!E74+'Biz DRENE'!E82,0)</f>
        <v>13462.068166016081</v>
      </c>
      <c r="F15" s="57">
        <f>IF(F$4="X",'2M - SGS'!F74+'Biz DRENE'!F82,0)</f>
        <v>29073.749236406577</v>
      </c>
      <c r="G15" s="57">
        <f>IF(G$4="X",'2M - SGS'!G74+'Biz DRENE'!G82,0)</f>
        <v>60072.560283803956</v>
      </c>
      <c r="H15" s="57">
        <f>IF(H$4="X",'2M - SGS'!H74+'Biz DRENE'!H82,0)</f>
        <v>107903.25676538923</v>
      </c>
      <c r="I15" s="57">
        <f>IF(I$4="X",'2M - SGS'!I74+'Biz DRENE'!I82,0)</f>
        <v>181223.39209777775</v>
      </c>
      <c r="J15" s="57">
        <f>IF(J$4="X",'2M - SGS'!J74+'Biz DRENE'!J82,0)</f>
        <v>250866.28427373333</v>
      </c>
      <c r="K15" s="57">
        <f>IF(K$4="X",'2M - SGS'!K74+'Biz DRENE'!K82,0)</f>
        <v>331701.39185203641</v>
      </c>
      <c r="L15" s="57">
        <f>IF(L$4="X",'2M - SGS'!L74+'Biz DRENE'!L82,0)</f>
        <v>399581.56702463358</v>
      </c>
      <c r="M15" s="57">
        <f>IF(M$4="X",'2M - SGS'!M74+'Biz DRENE'!M82,0)</f>
        <v>465438.37451928778</v>
      </c>
      <c r="N15" s="57">
        <f>IF(N$4="X",'2M - SGS'!N74+'Biz DRENE'!N82,0)</f>
        <v>564882.33891734947</v>
      </c>
      <c r="O15" s="57">
        <f>IF(O$4="X",'2M - SGS'!O74+'Biz DRENE'!O82,0)</f>
        <v>695040.99416551867</v>
      </c>
      <c r="P15" s="57">
        <f>IF(P$4="X",'2M - SGS'!P74+'Biz DRENE'!P82,0)</f>
        <v>800047.24520387058</v>
      </c>
      <c r="Q15" s="57">
        <f>IF(Q$4="X",'2M - SGS'!Q74+'Biz DRENE'!Q82,0)</f>
        <v>913653.05149308045</v>
      </c>
      <c r="R15" s="57">
        <f>IF(R$4="X",'2M - SGS'!R74+'Biz DRENE'!R82,0)</f>
        <v>1020245.6965460684</v>
      </c>
      <c r="S15" s="57">
        <f>IF(S$4="X",'2M - SGS'!S74+'Biz DRENE'!S82,0)</f>
        <v>1156807.7903125854</v>
      </c>
      <c r="T15" s="57">
        <f>IF(T$4="X",'2M - SGS'!T74+'Biz DRENE'!T82,0)</f>
        <v>1347366.8928651619</v>
      </c>
      <c r="U15" s="57">
        <f>IF(U$4="X",'2M - SGS'!U74+'Biz DRENE'!U82,0)</f>
        <v>1592736.8743151256</v>
      </c>
      <c r="V15" s="57">
        <f>IF(V$4="X",'2M - SGS'!V74+'Biz DRENE'!V82,0)</f>
        <v>1796806.745272917</v>
      </c>
      <c r="W15" s="57">
        <f>IF(W$4="X",'2M - SGS'!W74+'Biz DRENE'!W82,0)</f>
        <v>0</v>
      </c>
      <c r="X15" s="57">
        <f>IF(X$4="X",'2M - SGS'!X74+'Biz DRENE'!X82,0)</f>
        <v>0</v>
      </c>
      <c r="Y15" s="57">
        <f>IF(Y$4="X",'2M - SGS'!Y74+'Biz DRENE'!Y82,0)</f>
        <v>0</v>
      </c>
      <c r="Z15" s="57">
        <f>IF(Z$4="X",'2M - SGS'!Z74+'Biz DRENE'!Z82,0)</f>
        <v>0</v>
      </c>
      <c r="AA15" s="57">
        <f>IF(AA$4="X",'2M - SGS'!AA74+'Biz DRENE'!AA82,0)</f>
        <v>0</v>
      </c>
      <c r="AB15" s="57">
        <f>IF(AB$4="X",'2M - SGS'!AB74+'Biz DRENE'!AB82,0)</f>
        <v>0</v>
      </c>
      <c r="AC15" s="57">
        <f>IF(AC$4="X",'2M - SGS'!AC74+'Biz DRENE'!AC82,0)</f>
        <v>0</v>
      </c>
      <c r="AD15" s="57">
        <f>IF(AD$4="X",'2M - SGS'!AD74+'Biz DRENE'!AD82,0)</f>
        <v>0</v>
      </c>
      <c r="AE15" s="57">
        <f>IF(AE$4="X",'2M - SGS'!AE74+'Biz DRENE'!AE82,0)</f>
        <v>0</v>
      </c>
      <c r="AF15" s="57">
        <f>IF(AF$4="X",'2M - SGS'!AF74+'Biz DRENE'!AF82,0)</f>
        <v>0</v>
      </c>
      <c r="AG15" s="57">
        <f>IF(AG$4="X",'2M - SGS'!AG74+'Biz DRENE'!AG82,0)</f>
        <v>0</v>
      </c>
      <c r="AH15" s="57">
        <f>IF(AH$4="X",'2M - SGS'!AH74+'Biz DRENE'!AH82,0)</f>
        <v>0</v>
      </c>
      <c r="AI15" s="57">
        <f>IF(AI$4="X",'2M - SGS'!AI74+'Biz DRENE'!AI82,0)</f>
        <v>0</v>
      </c>
      <c r="AJ15" s="57">
        <f>IF(AJ$4="X",'2M - SGS'!AJ74+'Biz DRENE'!AJ82,0)</f>
        <v>0</v>
      </c>
      <c r="AK15" s="57">
        <f>IF(AK$4="X",'2M - SGS'!AK74+'Biz DRENE'!AK82,0)</f>
        <v>0</v>
      </c>
      <c r="AL15" s="57">
        <f>IF(AL$4="X",'2M - SGS'!AL74+'Biz DRENE'!AL82,0)</f>
        <v>0</v>
      </c>
      <c r="AM15" s="57">
        <f>IF(AM$4="X",'2M - SGS'!AM74+'Biz DRENE'!AM82,0)</f>
        <v>0</v>
      </c>
      <c r="AN15" s="57">
        <f>IF(AN$4="X",'2M - SGS'!AN74+'Biz DRENE'!AN82,0)</f>
        <v>0</v>
      </c>
      <c r="AO15" s="57">
        <f>IF(AO$4="X",'2M - SGS'!AO74+'Biz DRENE'!AO82,0)</f>
        <v>0</v>
      </c>
      <c r="AP15" s="57">
        <f>IF(AP$4="X",'2M - SGS'!AP74+'Biz DRENE'!AP82,0)</f>
        <v>0</v>
      </c>
      <c r="AQ15" s="57">
        <f>IF(AQ$4="X",'2M - SGS'!AQ74+'Biz DRENE'!AQ82,0)</f>
        <v>0</v>
      </c>
      <c r="AR15" s="57">
        <f>IF(AR$4="X",'2M - SGS'!AR74+'Biz DRENE'!AR82,0)</f>
        <v>0</v>
      </c>
      <c r="AS15" s="57">
        <f>IF(AS$4="X",'2M - SGS'!AS74+'Biz DRENE'!AS82,0)</f>
        <v>0</v>
      </c>
      <c r="AT15" s="57">
        <f>IF(AT$4="X",'2M - SGS'!AT74+'Biz DRENE'!AT82,0)</f>
        <v>0</v>
      </c>
      <c r="AU15" s="57">
        <f>IF(AU$4="X",'2M - SGS'!AU74+'Biz DRENE'!AU82,0)</f>
        <v>0</v>
      </c>
      <c r="AV15" s="57">
        <f>IF(AV$4="X",'2M - SGS'!AV74+'Biz DRENE'!AV82,0)</f>
        <v>0</v>
      </c>
      <c r="AW15" s="57">
        <f>IF(AW$4="X",'2M - SGS'!AW74+'Biz DRENE'!AW82,0)</f>
        <v>0</v>
      </c>
      <c r="AX15" s="57">
        <f>IF(AX$4="X",'2M - SGS'!AX74+'Biz DRENE'!AX82,0)</f>
        <v>0</v>
      </c>
      <c r="AY15" s="57">
        <f>IF(AY$4="X",'2M - SGS'!AY74+'Biz DRENE'!AY82,0)</f>
        <v>0</v>
      </c>
      <c r="AZ15" s="57">
        <f>IF(AZ$4="X",'2M - SGS'!AZ74+'Biz DRENE'!AZ82,0)</f>
        <v>0</v>
      </c>
      <c r="BA15" s="57">
        <f>IF(BA$4="X",'2M - SGS'!BA74+'Biz DRENE'!BA82,0)</f>
        <v>0</v>
      </c>
      <c r="BB15" s="57">
        <f>IF(BB$4="X",'2M - SGS'!BB74+'Biz DRENE'!BB82,0)</f>
        <v>0</v>
      </c>
      <c r="BC15" s="57">
        <f>IF(BC$4="X",'2M - SGS'!BC74+'Biz DRENE'!BC82,0)</f>
        <v>0</v>
      </c>
      <c r="BD15" s="57">
        <f>IF(BD$4="X",'2M - SGS'!BD74+'Biz DRENE'!BD82,0)</f>
        <v>0</v>
      </c>
      <c r="BE15" s="57">
        <f>IF(BE$4="X",'2M - SGS'!BE74+'Biz DRENE'!BE82,0)</f>
        <v>0</v>
      </c>
      <c r="BF15" s="57">
        <f>IF(BF$4="X",'2M - SGS'!BF74+'Biz DRENE'!BF82,0)</f>
        <v>0</v>
      </c>
      <c r="BG15" s="57">
        <f>IF(BG$4="X",'2M - SGS'!BG74+'Biz DRENE'!BG82,0)</f>
        <v>0</v>
      </c>
      <c r="BH15" s="57">
        <f>IF(BH$4="X",'2M - SGS'!BH74+'Biz DRENE'!BH82,0)</f>
        <v>0</v>
      </c>
      <c r="BI15" s="57">
        <f>IF(BI$4="X",'2M - SGS'!BI74+'Biz DRENE'!BI82,0)</f>
        <v>0</v>
      </c>
      <c r="BJ15" s="57">
        <f>IF(BJ$4="X",'2M - SGS'!BJ74+'Biz DRENE'!BJ82,0)</f>
        <v>0</v>
      </c>
      <c r="BK15" s="57">
        <f>IF(BK$4="X",'2M - SGS'!BK74+'Biz DRENE'!BK82,0)</f>
        <v>0</v>
      </c>
      <c r="BL15" s="57">
        <f>IF(BL$4="X",'2M - SGS'!BL74+'Biz DRENE'!BL82,0)</f>
        <v>0</v>
      </c>
      <c r="BM15" s="57">
        <f>IF(BM$4="X",'2M - SGS'!BM74+'Biz DRENE'!BM82,0)</f>
        <v>0</v>
      </c>
      <c r="BN15" s="57">
        <f>IF(BN$4="X",'2M - SGS'!BN74+'Biz DRENE'!BN82,0)</f>
        <v>0</v>
      </c>
      <c r="BO15" s="57">
        <f>IF(BO$4="X",'2M - SGS'!BO74+'Biz DRENE'!BO82,0)</f>
        <v>0</v>
      </c>
      <c r="BP15" s="57">
        <f>IF(BP$4="X",'2M - SGS'!BP74+'Biz DRENE'!BP82,0)</f>
        <v>0</v>
      </c>
      <c r="BQ15" s="57">
        <f>IF(BQ$4="X",'2M - SGS'!BQ74+'Biz DRENE'!BQ82,0)</f>
        <v>0</v>
      </c>
      <c r="BR15" s="57">
        <f>IF(BR$4="X",'2M - SGS'!BR74+'Biz DRENE'!BR82,0)</f>
        <v>0</v>
      </c>
      <c r="BS15" s="57">
        <f>IF(BS$4="X",'2M - SGS'!BS74+'Biz DRENE'!BS82,0)</f>
        <v>0</v>
      </c>
      <c r="BT15" s="57">
        <f>IF(BT$4="X",'2M - SGS'!BT74+'Biz DRENE'!BT82,0)</f>
        <v>0</v>
      </c>
      <c r="BU15" s="57">
        <f>IF(BU$4="X",'2M - SGS'!BU74+'Biz DRENE'!BU82,0)</f>
        <v>0</v>
      </c>
      <c r="BV15" s="57">
        <f>IF(BV$4="X",'2M - SGS'!BV74+'Biz DRENE'!BV82,0)</f>
        <v>0</v>
      </c>
      <c r="BW15" s="57">
        <f>IF(BW$4="X",'2M - SGS'!BW74+'Biz DRENE'!BW82,0)</f>
        <v>0</v>
      </c>
      <c r="BX15" s="57">
        <f>IF(BX$4="X",'2M - SGS'!BX74+'Biz DRENE'!BX82,0)</f>
        <v>0</v>
      </c>
      <c r="BY15" s="57">
        <f>IF(BY$4="X",'2M - SGS'!BY74+'Biz DRENE'!BY82,0)</f>
        <v>0</v>
      </c>
      <c r="BZ15" s="57">
        <f>IF(BZ$4="X",'2M - SGS'!BZ74+'Biz DRENE'!BZ82,0)</f>
        <v>0</v>
      </c>
      <c r="CA15" s="57">
        <f>IF(CA$4="X",'2M - SGS'!CA74+'Biz DRENE'!CA82,0)</f>
        <v>0</v>
      </c>
      <c r="CB15" s="57">
        <f>IF(CB$4="X",'2M - SGS'!CB74+'Biz DRENE'!CB82,0)</f>
        <v>0</v>
      </c>
      <c r="CC15" s="57">
        <f>IF(CC$4="X",'2M - SGS'!CC74+'Biz DRENE'!CC82,0)</f>
        <v>0</v>
      </c>
      <c r="CD15" s="57">
        <f>IF(CD$4="X",'2M - SGS'!CD74+'Biz DRENE'!CD82,0)</f>
        <v>0</v>
      </c>
      <c r="CE15" s="57">
        <f>IF(CE$4="X",'2M - SGS'!CE74+'Biz DRENE'!CE82,0)</f>
        <v>0</v>
      </c>
      <c r="CF15" s="57">
        <f>IF(CF$4="X",'2M - SGS'!CF74+'Biz DRENE'!CF82,0)</f>
        <v>0</v>
      </c>
      <c r="CG15" s="57">
        <f>IF(CG$4="X",'2M - SGS'!CG74+'Biz DRENE'!CG82,0)</f>
        <v>0</v>
      </c>
      <c r="CH15" s="166">
        <f>IF(CH$4="X",'2M - SGS'!CH74+'Biz DRENE'!CH82,0)</f>
        <v>0</v>
      </c>
    </row>
    <row r="16" spans="1:87" x14ac:dyDescent="0.3">
      <c r="B16" s="194" t="s">
        <v>14</v>
      </c>
      <c r="C16" s="57">
        <f>IF(C$4="X",'3M - LGS'!C74+'Biz DRENE'!C83,0)</f>
        <v>1597.9116889431366</v>
      </c>
      <c r="D16" s="57">
        <f>IF(D$4="X",'3M - LGS'!D74+'Biz DRENE'!D83,0)</f>
        <v>6313.272708241353</v>
      </c>
      <c r="E16" s="57">
        <f>IF(E$4="X",'3M - LGS'!E74+'Biz DRENE'!E83,0)</f>
        <v>15237.166365541225</v>
      </c>
      <c r="F16" s="57">
        <f>IF(F$4="X",'3M - LGS'!F74+'Biz DRENE'!F83,0)</f>
        <v>31795.056877465504</v>
      </c>
      <c r="G16" s="57">
        <f>IF(G$4="X",'3M - LGS'!G74+'Biz DRENE'!G83,0)</f>
        <v>65508.249972198253</v>
      </c>
      <c r="H16" s="57">
        <f>IF(H$4="X",'3M - LGS'!H74+'Biz DRENE'!H83,0)</f>
        <v>148860.92345430661</v>
      </c>
      <c r="I16" s="57">
        <f>IF(I$4="X",'3M - LGS'!I74+'Biz DRENE'!I83,0)</f>
        <v>276845.52744304674</v>
      </c>
      <c r="J16" s="57">
        <f>IF(J$4="X",'3M - LGS'!J74+'Biz DRENE'!J83,0)</f>
        <v>424744.0844639804</v>
      </c>
      <c r="K16" s="57">
        <f>IF(K$4="X",'3M - LGS'!K74+'Biz DRENE'!K83,0)</f>
        <v>579804.94503788138</v>
      </c>
      <c r="L16" s="57">
        <f>IF(L$4="X",'3M - LGS'!L74+'Biz DRENE'!L83,0)</f>
        <v>677734.97803134099</v>
      </c>
      <c r="M16" s="57">
        <f>IF(M$4="X",'3M - LGS'!M74+'Biz DRENE'!M83,0)</f>
        <v>777410.47159777093</v>
      </c>
      <c r="N16" s="57">
        <f>IF(N$4="X",'3M - LGS'!N74+'Biz DRENE'!N83,0)</f>
        <v>925982.18971177225</v>
      </c>
      <c r="O16" s="57">
        <f>IF(O$4="X",'3M - LGS'!O74+'Biz DRENE'!O83,0)</f>
        <v>1124515.0231939547</v>
      </c>
      <c r="P16" s="57">
        <f>IF(P$4="X",'3M - LGS'!P74+'Biz DRENE'!P83,0)</f>
        <v>1285711.6452764126</v>
      </c>
      <c r="Q16" s="57">
        <f>IF(Q$4="X",'3M - LGS'!Q74+'Biz DRENE'!Q83,0)</f>
        <v>1458219.8812795482</v>
      </c>
      <c r="R16" s="57">
        <f>IF(R$4="X",'3M - LGS'!R74+'Biz DRENE'!R83,0)</f>
        <v>1615687.1833264034</v>
      </c>
      <c r="S16" s="57">
        <f>IF(S$4="X",'3M - LGS'!S74+'Biz DRENE'!S83,0)</f>
        <v>1834172.6036511296</v>
      </c>
      <c r="T16" s="57">
        <f>IF(T$4="X",'3M - LGS'!T74+'Biz DRENE'!T83,0)</f>
        <v>2309305.0374559583</v>
      </c>
      <c r="U16" s="57">
        <f>IF(U$4="X",'3M - LGS'!U74+'Biz DRENE'!U83,0)</f>
        <v>2893024.8476616605</v>
      </c>
      <c r="V16" s="57">
        <f>IF(V$4="X",'3M - LGS'!V74+'Biz DRENE'!V83,0)</f>
        <v>3419048.513169318</v>
      </c>
      <c r="W16" s="57">
        <f>IF(W$4="X",'3M - LGS'!W74+'Biz DRENE'!W83,0)</f>
        <v>0</v>
      </c>
      <c r="X16" s="57">
        <f>IF(X$4="X",'3M - LGS'!X74+'Biz DRENE'!X83,0)</f>
        <v>0</v>
      </c>
      <c r="Y16" s="57">
        <f>IF(Y$4="X",'3M - LGS'!Y74+'Biz DRENE'!Y83,0)</f>
        <v>0</v>
      </c>
      <c r="Z16" s="57">
        <f>IF(Z$4="X",'3M - LGS'!Z74+'Biz DRENE'!Z83,0)</f>
        <v>0</v>
      </c>
      <c r="AA16" s="57">
        <f>IF(AA$4="X",'3M - LGS'!AA74+'Biz DRENE'!AA83,0)</f>
        <v>0</v>
      </c>
      <c r="AB16" s="57">
        <f>IF(AB$4="X",'3M - LGS'!AB74+'Biz DRENE'!AB83,0)</f>
        <v>0</v>
      </c>
      <c r="AC16" s="57">
        <f>IF(AC$4="X",'3M - LGS'!AC74+'Biz DRENE'!AC83,0)</f>
        <v>0</v>
      </c>
      <c r="AD16" s="57">
        <f>IF(AD$4="X",'3M - LGS'!AD74+'Biz DRENE'!AD83,0)</f>
        <v>0</v>
      </c>
      <c r="AE16" s="57">
        <f>IF(AE$4="X",'3M - LGS'!AE74+'Biz DRENE'!AE83,0)</f>
        <v>0</v>
      </c>
      <c r="AF16" s="57">
        <f>IF(AF$4="X",'3M - LGS'!AF74+'Biz DRENE'!AF83,0)</f>
        <v>0</v>
      </c>
      <c r="AG16" s="57">
        <f>IF(AG$4="X",'3M - LGS'!AG74+'Biz DRENE'!AG83,0)</f>
        <v>0</v>
      </c>
      <c r="AH16" s="57">
        <f>IF(AH$4="X",'3M - LGS'!AH74+'Biz DRENE'!AH83,0)</f>
        <v>0</v>
      </c>
      <c r="AI16" s="57">
        <f>IF(AI$4="X",'3M - LGS'!AI74+'Biz DRENE'!AI83,0)</f>
        <v>0</v>
      </c>
      <c r="AJ16" s="57">
        <f>IF(AJ$4="X",'3M - LGS'!AJ74+'Biz DRENE'!AJ83,0)</f>
        <v>0</v>
      </c>
      <c r="AK16" s="57">
        <f>IF(AK$4="X",'3M - LGS'!AK74+'Biz DRENE'!AK83,0)</f>
        <v>0</v>
      </c>
      <c r="AL16" s="57">
        <f>IF(AL$4="X",'3M - LGS'!AL74+'Biz DRENE'!AL83,0)</f>
        <v>0</v>
      </c>
      <c r="AM16" s="57">
        <f>IF(AM$4="X",'3M - LGS'!AM74+'Biz DRENE'!AM83,0)</f>
        <v>0</v>
      </c>
      <c r="AN16" s="57">
        <f>IF(AN$4="X",'3M - LGS'!AN74+'Biz DRENE'!AN83,0)</f>
        <v>0</v>
      </c>
      <c r="AO16" s="57">
        <f>IF(AO$4="X",'3M - LGS'!AO74+'Biz DRENE'!AO83,0)</f>
        <v>0</v>
      </c>
      <c r="AP16" s="57">
        <f>IF(AP$4="X",'3M - LGS'!AP74+'Biz DRENE'!AP83,0)</f>
        <v>0</v>
      </c>
      <c r="AQ16" s="57">
        <f>IF(AQ$4="X",'3M - LGS'!AQ74+'Biz DRENE'!AQ83,0)</f>
        <v>0</v>
      </c>
      <c r="AR16" s="57">
        <f>IF(AR$4="X",'3M - LGS'!AR74+'Biz DRENE'!AR83,0)</f>
        <v>0</v>
      </c>
      <c r="AS16" s="57">
        <f>IF(AS$4="X",'3M - LGS'!AS74+'Biz DRENE'!AS83,0)</f>
        <v>0</v>
      </c>
      <c r="AT16" s="57">
        <f>IF(AT$4="X",'3M - LGS'!AT74+'Biz DRENE'!AT83,0)</f>
        <v>0</v>
      </c>
      <c r="AU16" s="57">
        <f>IF(AU$4="X",'3M - LGS'!AU74+'Biz DRENE'!AU83,0)</f>
        <v>0</v>
      </c>
      <c r="AV16" s="57">
        <f>IF(AV$4="X",'3M - LGS'!AV74+'Biz DRENE'!AV83,0)</f>
        <v>0</v>
      </c>
      <c r="AW16" s="57">
        <f>IF(AW$4="X",'3M - LGS'!AW74+'Biz DRENE'!AW83,0)</f>
        <v>0</v>
      </c>
      <c r="AX16" s="57">
        <f>IF(AX$4="X",'3M - LGS'!AX74+'Biz DRENE'!AX83,0)</f>
        <v>0</v>
      </c>
      <c r="AY16" s="57">
        <f>IF(AY$4="X",'3M - LGS'!AY74+'Biz DRENE'!AY83,0)</f>
        <v>0</v>
      </c>
      <c r="AZ16" s="57">
        <f>IF(AZ$4="X",'3M - LGS'!AZ74+'Biz DRENE'!AZ83,0)</f>
        <v>0</v>
      </c>
      <c r="BA16" s="57">
        <f>IF(BA$4="X",'3M - LGS'!BA74+'Biz DRENE'!BA83,0)</f>
        <v>0</v>
      </c>
      <c r="BB16" s="57">
        <f>IF(BB$4="X",'3M - LGS'!BB74+'Biz DRENE'!BB83,0)</f>
        <v>0</v>
      </c>
      <c r="BC16" s="57">
        <f>IF(BC$4="X",'3M - LGS'!BC74+'Biz DRENE'!BC83,0)</f>
        <v>0</v>
      </c>
      <c r="BD16" s="57">
        <f>IF(BD$4="X",'3M - LGS'!BD74+'Biz DRENE'!BD83,0)</f>
        <v>0</v>
      </c>
      <c r="BE16" s="57">
        <f>IF(BE$4="X",'3M - LGS'!BE74+'Biz DRENE'!BE83,0)</f>
        <v>0</v>
      </c>
      <c r="BF16" s="57">
        <f>IF(BF$4="X",'3M - LGS'!BF74+'Biz DRENE'!BF83,0)</f>
        <v>0</v>
      </c>
      <c r="BG16" s="57">
        <f>IF(BG$4="X",'3M - LGS'!BG74+'Biz DRENE'!BG83,0)</f>
        <v>0</v>
      </c>
      <c r="BH16" s="57">
        <f>IF(BH$4="X",'3M - LGS'!BH74+'Biz DRENE'!BH83,0)</f>
        <v>0</v>
      </c>
      <c r="BI16" s="57">
        <f>IF(BI$4="X",'3M - LGS'!BI74+'Biz DRENE'!BI83,0)</f>
        <v>0</v>
      </c>
      <c r="BJ16" s="57">
        <f>IF(BJ$4="X",'3M - LGS'!BJ74+'Biz DRENE'!BJ83,0)</f>
        <v>0</v>
      </c>
      <c r="BK16" s="57">
        <f>IF(BK$4="X",'3M - LGS'!BK74+'Biz DRENE'!BK83,0)</f>
        <v>0</v>
      </c>
      <c r="BL16" s="57">
        <f>IF(BL$4="X",'3M - LGS'!BL74+'Biz DRENE'!BL83,0)</f>
        <v>0</v>
      </c>
      <c r="BM16" s="57">
        <f>IF(BM$4="X",'3M - LGS'!BM74+'Biz DRENE'!BM83,0)</f>
        <v>0</v>
      </c>
      <c r="BN16" s="57">
        <f>IF(BN$4="X",'3M - LGS'!BN74+'Biz DRENE'!BN83,0)</f>
        <v>0</v>
      </c>
      <c r="BO16" s="57">
        <f>IF(BO$4="X",'3M - LGS'!BO74+'Biz DRENE'!BO83,0)</f>
        <v>0</v>
      </c>
      <c r="BP16" s="57">
        <f>IF(BP$4="X",'3M - LGS'!BP74+'Biz DRENE'!BP83,0)</f>
        <v>0</v>
      </c>
      <c r="BQ16" s="57">
        <f>IF(BQ$4="X",'3M - LGS'!BQ74+'Biz DRENE'!BQ83,0)</f>
        <v>0</v>
      </c>
      <c r="BR16" s="57">
        <f>IF(BR$4="X",'3M - LGS'!BR74+'Biz DRENE'!BR83,0)</f>
        <v>0</v>
      </c>
      <c r="BS16" s="57">
        <f>IF(BS$4="X",'3M - LGS'!BS74+'Biz DRENE'!BS83,0)</f>
        <v>0</v>
      </c>
      <c r="BT16" s="57">
        <f>IF(BT$4="X",'3M - LGS'!BT74+'Biz DRENE'!BT83,0)</f>
        <v>0</v>
      </c>
      <c r="BU16" s="57">
        <f>IF(BU$4="X",'3M - LGS'!BU74+'Biz DRENE'!BU83,0)</f>
        <v>0</v>
      </c>
      <c r="BV16" s="57">
        <f>IF(BV$4="X",'3M - LGS'!BV74+'Biz DRENE'!BV83,0)</f>
        <v>0</v>
      </c>
      <c r="BW16" s="57">
        <f>IF(BW$4="X",'3M - LGS'!BW74+'Biz DRENE'!BW83,0)</f>
        <v>0</v>
      </c>
      <c r="BX16" s="57">
        <f>IF(BX$4="X",'3M - LGS'!BX74+'Biz DRENE'!BX83,0)</f>
        <v>0</v>
      </c>
      <c r="BY16" s="57">
        <f>IF(BY$4="X",'3M - LGS'!BY74+'Biz DRENE'!BY83,0)</f>
        <v>0</v>
      </c>
      <c r="BZ16" s="57">
        <f>IF(BZ$4="X",'3M - LGS'!BZ74+'Biz DRENE'!BZ83,0)</f>
        <v>0</v>
      </c>
      <c r="CA16" s="57">
        <f>IF(CA$4="X",'3M - LGS'!CA74+'Biz DRENE'!CA83,0)</f>
        <v>0</v>
      </c>
      <c r="CB16" s="57">
        <f>IF(CB$4="X",'3M - LGS'!CB74+'Biz DRENE'!CB83,0)</f>
        <v>0</v>
      </c>
      <c r="CC16" s="57">
        <f>IF(CC$4="X",'3M - LGS'!CC74+'Biz DRENE'!CC83,0)</f>
        <v>0</v>
      </c>
      <c r="CD16" s="57">
        <f>IF(CD$4="X",'3M - LGS'!CD74+'Biz DRENE'!CD83,0)</f>
        <v>0</v>
      </c>
      <c r="CE16" s="57">
        <f>IF(CE$4="X",'3M - LGS'!CE74+'Biz DRENE'!CE83,0)</f>
        <v>0</v>
      </c>
      <c r="CF16" s="57">
        <f>IF(CF$4="X",'3M - LGS'!CF74+'Biz DRENE'!CF83,0)</f>
        <v>0</v>
      </c>
      <c r="CG16" s="57">
        <f>IF(CG$4="X",'3M - LGS'!CG74+'Biz DRENE'!CG83,0)</f>
        <v>0</v>
      </c>
      <c r="CH16" s="166">
        <f>IF(CH$4="X",'3M - LGS'!CH74+'Biz DRENE'!CH83,0)</f>
        <v>0</v>
      </c>
    </row>
    <row r="17" spans="1:99" x14ac:dyDescent="0.3">
      <c r="B17" s="194" t="s">
        <v>15</v>
      </c>
      <c r="C17" s="57">
        <f>IF(C$4="X",'4M - SPS'!C74+'Biz DRENE'!C84,0)</f>
        <v>2379.2727718963147</v>
      </c>
      <c r="D17" s="57">
        <f>IF(D$4="X",'4M - SPS'!D74+'Biz DRENE'!D84,0)</f>
        <v>6240.5308575433664</v>
      </c>
      <c r="E17" s="57">
        <f>IF(E$4="X",'4M - SPS'!E74+'Biz DRENE'!E84,0)</f>
        <v>10216.303454181318</v>
      </c>
      <c r="F17" s="57">
        <f>IF(F$4="X",'4M - SPS'!F74+'Biz DRENE'!F84,0)</f>
        <v>15493.045908022843</v>
      </c>
      <c r="G17" s="57">
        <f>IF(G$4="X",'4M - SPS'!G74+'Biz DRENE'!G84,0)</f>
        <v>26471.13861165621</v>
      </c>
      <c r="H17" s="57">
        <f>IF(H$4="X",'4M - SPS'!H74+'Biz DRENE'!H84,0)</f>
        <v>63697.276114369975</v>
      </c>
      <c r="I17" s="57">
        <f>IF(I$4="X",'4M - SPS'!I74+'Biz DRENE'!I84,0)</f>
        <v>125511.70225764342</v>
      </c>
      <c r="J17" s="57">
        <f>IF(J$4="X",'4M - SPS'!J74+'Biz DRENE'!J84,0)</f>
        <v>203216.96504040633</v>
      </c>
      <c r="K17" s="57">
        <f>IF(K$4="X",'4M - SPS'!K74+'Biz DRENE'!K84,0)</f>
        <v>257410.23646402563</v>
      </c>
      <c r="L17" s="57">
        <f>IF(L$4="X",'4M - SPS'!L74+'Biz DRENE'!L84,0)</f>
        <v>284359.68580540869</v>
      </c>
      <c r="M17" s="57">
        <f>IF(M$4="X",'4M - SPS'!M74+'Biz DRENE'!M84,0)</f>
        <v>312810.17366595747</v>
      </c>
      <c r="N17" s="57">
        <f>IF(N$4="X",'4M - SPS'!N74+'Biz DRENE'!N84,0)</f>
        <v>351844.58936396957</v>
      </c>
      <c r="O17" s="57">
        <f>IF(O$4="X",'4M - SPS'!O74+'Biz DRENE'!O84,0)</f>
        <v>405390.25449008221</v>
      </c>
      <c r="P17" s="57">
        <f>IF(P$4="X",'4M - SPS'!P74+'Biz DRENE'!P84,0)</f>
        <v>449680.43485360465</v>
      </c>
      <c r="Q17" s="57">
        <f>IF(Q$4="X",'4M - SPS'!Q74+'Biz DRENE'!Q84,0)</f>
        <v>495012.26293140074</v>
      </c>
      <c r="R17" s="57">
        <f>IF(R$4="X",'4M - SPS'!R74+'Biz DRENE'!R84,0)</f>
        <v>535860.3903455222</v>
      </c>
      <c r="S17" s="57">
        <f>IF(S$4="X",'4M - SPS'!S74+'Biz DRENE'!S84,0)</f>
        <v>594000.23963942146</v>
      </c>
      <c r="T17" s="57">
        <f>IF(T$4="X",'4M - SPS'!T74+'Biz DRENE'!T84,0)</f>
        <v>743136.78453867941</v>
      </c>
      <c r="U17" s="57">
        <f>IF(U$4="X",'4M - SPS'!U74+'Biz DRENE'!U84,0)</f>
        <v>921014.23703669582</v>
      </c>
      <c r="V17" s="57">
        <f>IF(V$4="X",'4M - SPS'!V74+'Biz DRENE'!V84,0)</f>
        <v>1088800.9977380978</v>
      </c>
      <c r="W17" s="57">
        <f>IF(W$4="X",'4M - SPS'!W74+'Biz DRENE'!W84,0)</f>
        <v>0</v>
      </c>
      <c r="X17" s="57">
        <f>IF(X$4="X",'4M - SPS'!X74+'Biz DRENE'!X84,0)</f>
        <v>0</v>
      </c>
      <c r="Y17" s="57">
        <f>IF(Y$4="X",'4M - SPS'!Y74+'Biz DRENE'!Y84,0)</f>
        <v>0</v>
      </c>
      <c r="Z17" s="57">
        <f>IF(Z$4="X",'4M - SPS'!Z74+'Biz DRENE'!Z84,0)</f>
        <v>0</v>
      </c>
      <c r="AA17" s="57">
        <f>IF(AA$4="X",'4M - SPS'!AA74+'Biz DRENE'!AA84,0)</f>
        <v>0</v>
      </c>
      <c r="AB17" s="57">
        <f>IF(AB$4="X",'4M - SPS'!AB74+'Biz DRENE'!AB84,0)</f>
        <v>0</v>
      </c>
      <c r="AC17" s="57">
        <f>IF(AC$4="X",'4M - SPS'!AC74+'Biz DRENE'!AC84,0)</f>
        <v>0</v>
      </c>
      <c r="AD17" s="57">
        <f>IF(AD$4="X",'4M - SPS'!AD74+'Biz DRENE'!AD84,0)</f>
        <v>0</v>
      </c>
      <c r="AE17" s="57">
        <f>IF(AE$4="X",'4M - SPS'!AE74+'Biz DRENE'!AE84,0)</f>
        <v>0</v>
      </c>
      <c r="AF17" s="57">
        <f>IF(AF$4="X",'4M - SPS'!AF74+'Biz DRENE'!AF84,0)</f>
        <v>0</v>
      </c>
      <c r="AG17" s="57">
        <f>IF(AG$4="X",'4M - SPS'!AG74+'Biz DRENE'!AG84,0)</f>
        <v>0</v>
      </c>
      <c r="AH17" s="57">
        <f>IF(AH$4="X",'4M - SPS'!AH74+'Biz DRENE'!AH84,0)</f>
        <v>0</v>
      </c>
      <c r="AI17" s="57">
        <f>IF(AI$4="X",'4M - SPS'!AI74+'Biz DRENE'!AI84,0)</f>
        <v>0</v>
      </c>
      <c r="AJ17" s="57">
        <f>IF(AJ$4="X",'4M - SPS'!AJ74+'Biz DRENE'!AJ84,0)</f>
        <v>0</v>
      </c>
      <c r="AK17" s="57">
        <f>IF(AK$4="X",'4M - SPS'!AK74+'Biz DRENE'!AK84,0)</f>
        <v>0</v>
      </c>
      <c r="AL17" s="57">
        <f>IF(AL$4="X",'4M - SPS'!AL74+'Biz DRENE'!AL84,0)</f>
        <v>0</v>
      </c>
      <c r="AM17" s="57">
        <f>IF(AM$4="X",'4M - SPS'!AM74+'Biz DRENE'!AM84,0)</f>
        <v>0</v>
      </c>
      <c r="AN17" s="57">
        <f>IF(AN$4="X",'4M - SPS'!AN74+'Biz DRENE'!AN84,0)</f>
        <v>0</v>
      </c>
      <c r="AO17" s="57">
        <f>IF(AO$4="X",'4M - SPS'!AO74+'Biz DRENE'!AO84,0)</f>
        <v>0</v>
      </c>
      <c r="AP17" s="57">
        <f>IF(AP$4="X",'4M - SPS'!AP74+'Biz DRENE'!AP84,0)</f>
        <v>0</v>
      </c>
      <c r="AQ17" s="57">
        <f>IF(AQ$4="X",'4M - SPS'!AQ74+'Biz DRENE'!AQ84,0)</f>
        <v>0</v>
      </c>
      <c r="AR17" s="57">
        <f>IF(AR$4="X",'4M - SPS'!AR74+'Biz DRENE'!AR84,0)</f>
        <v>0</v>
      </c>
      <c r="AS17" s="57">
        <f>IF(AS$4="X",'4M - SPS'!AS74+'Biz DRENE'!AS84,0)</f>
        <v>0</v>
      </c>
      <c r="AT17" s="57">
        <f>IF(AT$4="X",'4M - SPS'!AT74+'Biz DRENE'!AT84,0)</f>
        <v>0</v>
      </c>
      <c r="AU17" s="57">
        <f>IF(AU$4="X",'4M - SPS'!AU74+'Biz DRENE'!AU84,0)</f>
        <v>0</v>
      </c>
      <c r="AV17" s="57">
        <f>IF(AV$4="X",'4M - SPS'!AV74+'Biz DRENE'!AV84,0)</f>
        <v>0</v>
      </c>
      <c r="AW17" s="57">
        <f>IF(AW$4="X",'4M - SPS'!AW74+'Biz DRENE'!AW84,0)</f>
        <v>0</v>
      </c>
      <c r="AX17" s="57">
        <f>IF(AX$4="X",'4M - SPS'!AX74+'Biz DRENE'!AX84,0)</f>
        <v>0</v>
      </c>
      <c r="AY17" s="57">
        <f>IF(AY$4="X",'4M - SPS'!AY74+'Biz DRENE'!AY84,0)</f>
        <v>0</v>
      </c>
      <c r="AZ17" s="57">
        <f>IF(AZ$4="X",'4M - SPS'!AZ74+'Biz DRENE'!AZ84,0)</f>
        <v>0</v>
      </c>
      <c r="BA17" s="57">
        <f>IF(BA$4="X",'4M - SPS'!BA74+'Biz DRENE'!BA84,0)</f>
        <v>0</v>
      </c>
      <c r="BB17" s="57">
        <f>IF(BB$4="X",'4M - SPS'!BB74+'Biz DRENE'!BB84,0)</f>
        <v>0</v>
      </c>
      <c r="BC17" s="57">
        <f>IF(BC$4="X",'4M - SPS'!BC74+'Biz DRENE'!BC84,0)</f>
        <v>0</v>
      </c>
      <c r="BD17" s="57">
        <f>IF(BD$4="X",'4M - SPS'!BD74+'Biz DRENE'!BD84,0)</f>
        <v>0</v>
      </c>
      <c r="BE17" s="57">
        <f>IF(BE$4="X",'4M - SPS'!BE74+'Biz DRENE'!BE84,0)</f>
        <v>0</v>
      </c>
      <c r="BF17" s="57">
        <f>IF(BF$4="X",'4M - SPS'!BF74+'Biz DRENE'!BF84,0)</f>
        <v>0</v>
      </c>
      <c r="BG17" s="57">
        <f>IF(BG$4="X",'4M - SPS'!BG74+'Biz DRENE'!BG84,0)</f>
        <v>0</v>
      </c>
      <c r="BH17" s="57">
        <f>IF(BH$4="X",'4M - SPS'!BH74+'Biz DRENE'!BH84,0)</f>
        <v>0</v>
      </c>
      <c r="BI17" s="57">
        <f>IF(BI$4="X",'4M - SPS'!BI74+'Biz DRENE'!BI84,0)</f>
        <v>0</v>
      </c>
      <c r="BJ17" s="57">
        <f>IF(BJ$4="X",'4M - SPS'!BJ74+'Biz DRENE'!BJ84,0)</f>
        <v>0</v>
      </c>
      <c r="BK17" s="57">
        <f>IF(BK$4="X",'4M - SPS'!BK74+'Biz DRENE'!BK84,0)</f>
        <v>0</v>
      </c>
      <c r="BL17" s="57">
        <f>IF(BL$4="X",'4M - SPS'!BL74+'Biz DRENE'!BL84,0)</f>
        <v>0</v>
      </c>
      <c r="BM17" s="57">
        <f>IF(BM$4="X",'4M - SPS'!BM74+'Biz DRENE'!BM84,0)</f>
        <v>0</v>
      </c>
      <c r="BN17" s="57">
        <f>IF(BN$4="X",'4M - SPS'!BN74+'Biz DRENE'!BN84,0)</f>
        <v>0</v>
      </c>
      <c r="BO17" s="57">
        <f>IF(BO$4="X",'4M - SPS'!BO74+'Biz DRENE'!BO84,0)</f>
        <v>0</v>
      </c>
      <c r="BP17" s="57">
        <f>IF(BP$4="X",'4M - SPS'!BP74+'Biz DRENE'!BP84,0)</f>
        <v>0</v>
      </c>
      <c r="BQ17" s="57">
        <f>IF(BQ$4="X",'4M - SPS'!BQ74+'Biz DRENE'!BQ84,0)</f>
        <v>0</v>
      </c>
      <c r="BR17" s="57">
        <f>IF(BR$4="X",'4M - SPS'!BR74+'Biz DRENE'!BR84,0)</f>
        <v>0</v>
      </c>
      <c r="BS17" s="57">
        <f>IF(BS$4="X",'4M - SPS'!BS74+'Biz DRENE'!BS84,0)</f>
        <v>0</v>
      </c>
      <c r="BT17" s="57">
        <f>IF(BT$4="X",'4M - SPS'!BT74+'Biz DRENE'!BT84,0)</f>
        <v>0</v>
      </c>
      <c r="BU17" s="57">
        <f>IF(BU$4="X",'4M - SPS'!BU74+'Biz DRENE'!BU84,0)</f>
        <v>0</v>
      </c>
      <c r="BV17" s="57">
        <f>IF(BV$4="X",'4M - SPS'!BV74+'Biz DRENE'!BV84,0)</f>
        <v>0</v>
      </c>
      <c r="BW17" s="57">
        <f>IF(BW$4="X",'4M - SPS'!BW74+'Biz DRENE'!BW84,0)</f>
        <v>0</v>
      </c>
      <c r="BX17" s="57">
        <f>IF(BX$4="X",'4M - SPS'!BX74+'Biz DRENE'!BX84,0)</f>
        <v>0</v>
      </c>
      <c r="BY17" s="57">
        <f>IF(BY$4="X",'4M - SPS'!BY74+'Biz DRENE'!BY84,0)</f>
        <v>0</v>
      </c>
      <c r="BZ17" s="57">
        <f>IF(BZ$4="X",'4M - SPS'!BZ74+'Biz DRENE'!BZ84,0)</f>
        <v>0</v>
      </c>
      <c r="CA17" s="57">
        <f>IF(CA$4="X",'4M - SPS'!CA74+'Biz DRENE'!CA84,0)</f>
        <v>0</v>
      </c>
      <c r="CB17" s="57">
        <f>IF(CB$4="X",'4M - SPS'!CB74+'Biz DRENE'!CB84,0)</f>
        <v>0</v>
      </c>
      <c r="CC17" s="57">
        <f>IF(CC$4="X",'4M - SPS'!CC74+'Biz DRENE'!CC84,0)</f>
        <v>0</v>
      </c>
      <c r="CD17" s="57">
        <f>IF(CD$4="X",'4M - SPS'!CD74+'Biz DRENE'!CD84,0)</f>
        <v>0</v>
      </c>
      <c r="CE17" s="57">
        <f>IF(CE$4="X",'4M - SPS'!CE74+'Biz DRENE'!CE84,0)</f>
        <v>0</v>
      </c>
      <c r="CF17" s="57">
        <f>IF(CF$4="X",'4M - SPS'!CF74+'Biz DRENE'!CF84,0)</f>
        <v>0</v>
      </c>
      <c r="CG17" s="57">
        <f>IF(CG$4="X",'4M - SPS'!CG74+'Biz DRENE'!CG84,0)</f>
        <v>0</v>
      </c>
      <c r="CH17" s="166">
        <f>IF(CH$4="X",'4M - SPS'!CH74+'Biz DRENE'!CH84,0)</f>
        <v>0</v>
      </c>
    </row>
    <row r="18" spans="1:99" ht="15" thickBot="1" x14ac:dyDescent="0.35">
      <c r="B18" s="195" t="s">
        <v>16</v>
      </c>
      <c r="C18" s="58">
        <f>IF(C$4="X",'11M - LPS'!C74+'Biz DRENE'!C85,0)</f>
        <v>133.68272163658341</v>
      </c>
      <c r="D18" s="58">
        <f>IF(D$4="X",'11M - LPS'!D74+'Biz DRENE'!D85,0)</f>
        <v>340.94289190245627</v>
      </c>
      <c r="E18" s="58">
        <f>IF(E$4="X",'11M - LPS'!E74+'Biz DRENE'!E85,0)</f>
        <v>565.99553087245499</v>
      </c>
      <c r="F18" s="58">
        <f>IF(F$4="X",'11M - LPS'!F74+'Biz DRENE'!F85,0)</f>
        <v>1757.4473408178233</v>
      </c>
      <c r="G18" s="58">
        <f>IF(G$4="X",'11M - LPS'!G74+'Biz DRENE'!G85,0)</f>
        <v>4723.7494978638824</v>
      </c>
      <c r="H18" s="58">
        <f>IF(H$4="X",'11M - LPS'!H74+'Biz DRENE'!H85,0)</f>
        <v>9143.0191411119631</v>
      </c>
      <c r="I18" s="58">
        <f>IF(I$4="X",'11M - LPS'!I74+'Biz DRENE'!I85,0)</f>
        <v>14147.029108269173</v>
      </c>
      <c r="J18" s="58">
        <f>IF(J$4="X",'11M - LPS'!J74+'Biz DRENE'!J85,0)</f>
        <v>19837.92734250483</v>
      </c>
      <c r="K18" s="58">
        <f>IF(K$4="X",'11M - LPS'!K74+'Biz DRENE'!K85,0)</f>
        <v>27690.479216092514</v>
      </c>
      <c r="L18" s="58">
        <f>IF(L$4="X",'11M - LPS'!L74+'Biz DRENE'!L85,0)</f>
        <v>32818.527227310718</v>
      </c>
      <c r="M18" s="58">
        <f>IF(M$4="X",'11M - LPS'!M74+'Biz DRENE'!M85,0)</f>
        <v>38301.887991423406</v>
      </c>
      <c r="N18" s="58">
        <f>IF(N$4="X",'11M - LPS'!N74+'Biz DRENE'!N85,0)</f>
        <v>45060.537823073813</v>
      </c>
      <c r="O18" s="58">
        <f>IF(O$4="X",'11M - LPS'!O74+'Biz DRENE'!O85,0)</f>
        <v>52143.997135489481</v>
      </c>
      <c r="P18" s="58">
        <f>IF(P$4="X",'11M - LPS'!P74+'Biz DRENE'!P85,0)</f>
        <v>57903.135569967068</v>
      </c>
      <c r="Q18" s="58">
        <f>IF(Q$4="X",'11M - LPS'!Q74+'Biz DRENE'!Q85,0)</f>
        <v>64257.472403181462</v>
      </c>
      <c r="R18" s="58">
        <f>IF(R$4="X",'11M - LPS'!R74+'Biz DRENE'!R85,0)</f>
        <v>70857.360776179732</v>
      </c>
      <c r="S18" s="58">
        <f>IF(S$4="X",'11M - LPS'!S74+'Biz DRENE'!S85,0)</f>
        <v>81147.612983193918</v>
      </c>
      <c r="T18" s="58">
        <f>IF(T$4="X",'11M - LPS'!T74+'Biz DRENE'!T85,0)</f>
        <v>104336.89850016123</v>
      </c>
      <c r="U18" s="58">
        <f>IF(U$4="X",'11M - LPS'!U74+'Biz DRENE'!U85,0)</f>
        <v>129344.17957830981</v>
      </c>
      <c r="V18" s="58">
        <f>IF(V$4="X",'11M - LPS'!V74+'Biz DRENE'!V85,0)</f>
        <v>152719.25841162601</v>
      </c>
      <c r="W18" s="58">
        <f>IF(W$4="X",'11M - LPS'!W74+'Biz DRENE'!W85,0)</f>
        <v>0</v>
      </c>
      <c r="X18" s="58">
        <f>IF(X$4="X",'11M - LPS'!X74+'Biz DRENE'!X85,0)</f>
        <v>0</v>
      </c>
      <c r="Y18" s="58">
        <f>IF(Y$4="X",'11M - LPS'!Y74+'Biz DRENE'!Y85,0)</f>
        <v>0</v>
      </c>
      <c r="Z18" s="58">
        <f>IF(Z$4="X",'11M - LPS'!Z74+'Biz DRENE'!Z85,0)</f>
        <v>0</v>
      </c>
      <c r="AA18" s="58">
        <f>IF(AA$4="X",'11M - LPS'!AA74+'Biz DRENE'!AA85,0)</f>
        <v>0</v>
      </c>
      <c r="AB18" s="58">
        <f>IF(AB$4="X",'11M - LPS'!AB74+'Biz DRENE'!AB85,0)</f>
        <v>0</v>
      </c>
      <c r="AC18" s="58">
        <f>IF(AC$4="X",'11M - LPS'!AC74+'Biz DRENE'!AC85,0)</f>
        <v>0</v>
      </c>
      <c r="AD18" s="58">
        <f>IF(AD$4="X",'11M - LPS'!AD74+'Biz DRENE'!AD85,0)</f>
        <v>0</v>
      </c>
      <c r="AE18" s="58">
        <f>IF(AE$4="X",'11M - LPS'!AE74+'Biz DRENE'!AE85,0)</f>
        <v>0</v>
      </c>
      <c r="AF18" s="58">
        <f>IF(AF$4="X",'11M - LPS'!AF74+'Biz DRENE'!AF85,0)</f>
        <v>0</v>
      </c>
      <c r="AG18" s="58">
        <f>IF(AG$4="X",'11M - LPS'!AG74+'Biz DRENE'!AG85,0)</f>
        <v>0</v>
      </c>
      <c r="AH18" s="58">
        <f>IF(AH$4="X",'11M - LPS'!AH74+'Biz DRENE'!AH85,0)</f>
        <v>0</v>
      </c>
      <c r="AI18" s="58">
        <f>IF(AI$4="X",'11M - LPS'!AI74+'Biz DRENE'!AI85,0)</f>
        <v>0</v>
      </c>
      <c r="AJ18" s="58">
        <f>IF(AJ$4="X",'11M - LPS'!AJ74+'Biz DRENE'!AJ85,0)</f>
        <v>0</v>
      </c>
      <c r="AK18" s="58">
        <f>IF(AK$4="X",'11M - LPS'!AK74+'Biz DRENE'!AK85,0)</f>
        <v>0</v>
      </c>
      <c r="AL18" s="58">
        <f>IF(AL$4="X",'11M - LPS'!AL74+'Biz DRENE'!AL85,0)</f>
        <v>0</v>
      </c>
      <c r="AM18" s="58">
        <f>IF(AM$4="X",'11M - LPS'!AM74+'Biz DRENE'!AM85,0)</f>
        <v>0</v>
      </c>
      <c r="AN18" s="58">
        <f>IF(AN$4="X",'11M - LPS'!AN74+'Biz DRENE'!AN85,0)</f>
        <v>0</v>
      </c>
      <c r="AO18" s="58">
        <f>IF(AO$4="X",'11M - LPS'!AO74+'Biz DRENE'!AO85,0)</f>
        <v>0</v>
      </c>
      <c r="AP18" s="58">
        <f>IF(AP$4="X",'11M - LPS'!AP74+'Biz DRENE'!AP85,0)</f>
        <v>0</v>
      </c>
      <c r="AQ18" s="58">
        <f>IF(AQ$4="X",'11M - LPS'!AQ74+'Biz DRENE'!AQ85,0)</f>
        <v>0</v>
      </c>
      <c r="AR18" s="58">
        <f>IF(AR$4="X",'11M - LPS'!AR74+'Biz DRENE'!AR85,0)</f>
        <v>0</v>
      </c>
      <c r="AS18" s="58">
        <f>IF(AS$4="X",'11M - LPS'!AS74+'Biz DRENE'!AS85,0)</f>
        <v>0</v>
      </c>
      <c r="AT18" s="58">
        <f>IF(AT$4="X",'11M - LPS'!AT74+'Biz DRENE'!AT85,0)</f>
        <v>0</v>
      </c>
      <c r="AU18" s="58">
        <f>IF(AU$4="X",'11M - LPS'!AU74+'Biz DRENE'!AU85,0)</f>
        <v>0</v>
      </c>
      <c r="AV18" s="58">
        <f>IF(AV$4="X",'11M - LPS'!AV74+'Biz DRENE'!AV85,0)</f>
        <v>0</v>
      </c>
      <c r="AW18" s="58">
        <f>IF(AW$4="X",'11M - LPS'!AW74+'Biz DRENE'!AW85,0)</f>
        <v>0</v>
      </c>
      <c r="AX18" s="58">
        <f>IF(AX$4="X",'11M - LPS'!AX74+'Biz DRENE'!AX85,0)</f>
        <v>0</v>
      </c>
      <c r="AY18" s="58">
        <f>IF(AY$4="X",'11M - LPS'!AY74+'Biz DRENE'!AY85,0)</f>
        <v>0</v>
      </c>
      <c r="AZ18" s="58">
        <f>IF(AZ$4="X",'11M - LPS'!AZ74+'Biz DRENE'!AZ85,0)</f>
        <v>0</v>
      </c>
      <c r="BA18" s="58">
        <f>IF(BA$4="X",'11M - LPS'!BA74+'Biz DRENE'!BA85,0)</f>
        <v>0</v>
      </c>
      <c r="BB18" s="58">
        <f>IF(BB$4="X",'11M - LPS'!BB74+'Biz DRENE'!BB85,0)</f>
        <v>0</v>
      </c>
      <c r="BC18" s="58">
        <f>IF(BC$4="X",'11M - LPS'!BC74+'Biz DRENE'!BC85,0)</f>
        <v>0</v>
      </c>
      <c r="BD18" s="58">
        <f>IF(BD$4="X",'11M - LPS'!BD74+'Biz DRENE'!BD85,0)</f>
        <v>0</v>
      </c>
      <c r="BE18" s="58">
        <f>IF(BE$4="X",'11M - LPS'!BE74+'Biz DRENE'!BE85,0)</f>
        <v>0</v>
      </c>
      <c r="BF18" s="58">
        <f>IF(BF$4="X",'11M - LPS'!BF74+'Biz DRENE'!BF85,0)</f>
        <v>0</v>
      </c>
      <c r="BG18" s="58">
        <f>IF(BG$4="X",'11M - LPS'!BG74+'Biz DRENE'!BG85,0)</f>
        <v>0</v>
      </c>
      <c r="BH18" s="58">
        <f>IF(BH$4="X",'11M - LPS'!BH74+'Biz DRENE'!BH85,0)</f>
        <v>0</v>
      </c>
      <c r="BI18" s="58">
        <f>IF(BI$4="X",'11M - LPS'!BI74+'Biz DRENE'!BI85,0)</f>
        <v>0</v>
      </c>
      <c r="BJ18" s="58">
        <f>IF(BJ$4="X",'11M - LPS'!BJ74+'Biz DRENE'!BJ85,0)</f>
        <v>0</v>
      </c>
      <c r="BK18" s="58">
        <f>IF(BK$4="X",'11M - LPS'!BK74+'Biz DRENE'!BK85,0)</f>
        <v>0</v>
      </c>
      <c r="BL18" s="58">
        <f>IF(BL$4="X",'11M - LPS'!BL74+'Biz DRENE'!BL85,0)</f>
        <v>0</v>
      </c>
      <c r="BM18" s="58">
        <f>IF(BM$4="X",'11M - LPS'!BM74+'Biz DRENE'!BM85,0)</f>
        <v>0</v>
      </c>
      <c r="BN18" s="58">
        <f>IF(BN$4="X",'11M - LPS'!BN74+'Biz DRENE'!BN85,0)</f>
        <v>0</v>
      </c>
      <c r="BO18" s="58">
        <f>IF(BO$4="X",'11M - LPS'!BO74+'Biz DRENE'!BO85,0)</f>
        <v>0</v>
      </c>
      <c r="BP18" s="58">
        <f>IF(BP$4="X",'11M - LPS'!BP74+'Biz DRENE'!BP85,0)</f>
        <v>0</v>
      </c>
      <c r="BQ18" s="58">
        <f>IF(BQ$4="X",'11M - LPS'!BQ74+'Biz DRENE'!BQ85,0)</f>
        <v>0</v>
      </c>
      <c r="BR18" s="58">
        <f>IF(BR$4="X",'11M - LPS'!BR74+'Biz DRENE'!BR85,0)</f>
        <v>0</v>
      </c>
      <c r="BS18" s="58">
        <f>IF(BS$4="X",'11M - LPS'!BS74+'Biz DRENE'!BS85,0)</f>
        <v>0</v>
      </c>
      <c r="BT18" s="58">
        <f>IF(BT$4="X",'11M - LPS'!BT74+'Biz DRENE'!BT85,0)</f>
        <v>0</v>
      </c>
      <c r="BU18" s="58">
        <f>IF(BU$4="X",'11M - LPS'!BU74+'Biz DRENE'!BU85,0)</f>
        <v>0</v>
      </c>
      <c r="BV18" s="58">
        <f>IF(BV$4="X",'11M - LPS'!BV74+'Biz DRENE'!BV85,0)</f>
        <v>0</v>
      </c>
      <c r="BW18" s="58">
        <f>IF(BW$4="X",'11M - LPS'!BW74+'Biz DRENE'!BW85,0)</f>
        <v>0</v>
      </c>
      <c r="BX18" s="58">
        <f>IF(BX$4="X",'11M - LPS'!BX74+'Biz DRENE'!BX85,0)</f>
        <v>0</v>
      </c>
      <c r="BY18" s="58">
        <f>IF(BY$4="X",'11M - LPS'!BY74+'Biz DRENE'!BY85,0)</f>
        <v>0</v>
      </c>
      <c r="BZ18" s="58">
        <f>IF(BZ$4="X",'11M - LPS'!BZ74+'Biz DRENE'!BZ85,0)</f>
        <v>0</v>
      </c>
      <c r="CA18" s="58">
        <f>IF(CA$4="X",'11M - LPS'!CA74+'Biz DRENE'!CA85,0)</f>
        <v>0</v>
      </c>
      <c r="CB18" s="58">
        <f>IF(CB$4="X",'11M - LPS'!CB74+'Biz DRENE'!CB85,0)</f>
        <v>0</v>
      </c>
      <c r="CC18" s="58">
        <f>IF(CC$4="X",'11M - LPS'!CC74+'Biz DRENE'!CC85,0)</f>
        <v>0</v>
      </c>
      <c r="CD18" s="58">
        <f>IF(CD$4="X",'11M - LPS'!CD74+'Biz DRENE'!CD85,0)</f>
        <v>0</v>
      </c>
      <c r="CE18" s="58">
        <f>IF(CE$4="X",'11M - LPS'!CE74+'Biz DRENE'!CE85,0)</f>
        <v>0</v>
      </c>
      <c r="CF18" s="58">
        <f>IF(CF$4="X",'11M - LPS'!CF74+'Biz DRENE'!CF85,0)</f>
        <v>0</v>
      </c>
      <c r="CG18" s="58">
        <f>IF(CG$4="X",'11M - LPS'!CG74+'Biz DRENE'!CG85,0)</f>
        <v>0</v>
      </c>
      <c r="CH18" s="168">
        <f>IF(CH$4="X",'11M - LPS'!CH74+'Biz DRENE'!CH85,0)</f>
        <v>0</v>
      </c>
    </row>
    <row r="19" spans="1:99" ht="15" thickBot="1" x14ac:dyDescent="0.35">
      <c r="A19" s="1"/>
      <c r="B19" s="63" t="s">
        <v>3</v>
      </c>
      <c r="C19" s="64">
        <f>SUM(C14:C18)</f>
        <v>142201.75396155083</v>
      </c>
      <c r="D19" s="52">
        <f t="shared" ref="D19:BO19" si="10">SUM(D14:D18)</f>
        <v>285926.49222507625</v>
      </c>
      <c r="E19" s="52">
        <f t="shared" si="10"/>
        <v>428179.6531454089</v>
      </c>
      <c r="F19" s="52">
        <f t="shared" si="10"/>
        <v>541677.21263336495</v>
      </c>
      <c r="G19" s="52">
        <f t="shared" si="10"/>
        <v>715008.15452846081</v>
      </c>
      <c r="H19" s="52">
        <f t="shared" si="10"/>
        <v>1347483.8823566039</v>
      </c>
      <c r="I19" s="52">
        <f t="shared" si="10"/>
        <v>2326764.9788465495</v>
      </c>
      <c r="J19" s="52">
        <f t="shared" si="10"/>
        <v>3482453.9211153197</v>
      </c>
      <c r="K19" s="52">
        <f t="shared" si="10"/>
        <v>4455601.9104656409</v>
      </c>
      <c r="L19" s="52">
        <f t="shared" si="10"/>
        <v>4943679.4059901033</v>
      </c>
      <c r="M19" s="52">
        <f t="shared" si="10"/>
        <v>5565567.3292368772</v>
      </c>
      <c r="N19" s="52">
        <f t="shared" si="10"/>
        <v>6469100.4007150494</v>
      </c>
      <c r="O19" s="52">
        <f t="shared" si="10"/>
        <v>7431576.6880637668</v>
      </c>
      <c r="P19" s="52">
        <f t="shared" si="10"/>
        <v>8257494.7124110376</v>
      </c>
      <c r="Q19" s="52">
        <f t="shared" si="10"/>
        <v>9114447.3530904446</v>
      </c>
      <c r="R19" s="52">
        <f t="shared" si="10"/>
        <v>9872354.7173114773</v>
      </c>
      <c r="S19" s="52">
        <f t="shared" si="10"/>
        <v>10764104.674820138</v>
      </c>
      <c r="T19" s="52">
        <f t="shared" si="10"/>
        <v>12793471.719408358</v>
      </c>
      <c r="U19" s="52">
        <f t="shared" si="10"/>
        <v>15179640.519337995</v>
      </c>
      <c r="V19" s="52">
        <f t="shared" si="10"/>
        <v>17447706.257233948</v>
      </c>
      <c r="W19" s="52">
        <f t="shared" si="10"/>
        <v>0</v>
      </c>
      <c r="X19" s="52">
        <f t="shared" si="10"/>
        <v>0</v>
      </c>
      <c r="Y19" s="52">
        <f t="shared" si="10"/>
        <v>0</v>
      </c>
      <c r="Z19" s="52">
        <f t="shared" si="10"/>
        <v>0</v>
      </c>
      <c r="AA19" s="52">
        <f t="shared" si="10"/>
        <v>0</v>
      </c>
      <c r="AB19" s="52">
        <f t="shared" si="10"/>
        <v>0</v>
      </c>
      <c r="AC19" s="52">
        <f t="shared" si="10"/>
        <v>0</v>
      </c>
      <c r="AD19" s="52">
        <f t="shared" si="10"/>
        <v>0</v>
      </c>
      <c r="AE19" s="52">
        <f t="shared" si="10"/>
        <v>0</v>
      </c>
      <c r="AF19" s="52">
        <f t="shared" si="10"/>
        <v>0</v>
      </c>
      <c r="AG19" s="52">
        <f t="shared" si="10"/>
        <v>0</v>
      </c>
      <c r="AH19" s="52">
        <f t="shared" si="10"/>
        <v>0</v>
      </c>
      <c r="AI19" s="52">
        <f t="shared" si="10"/>
        <v>0</v>
      </c>
      <c r="AJ19" s="52">
        <f t="shared" si="10"/>
        <v>0</v>
      </c>
      <c r="AK19" s="52">
        <f t="shared" si="10"/>
        <v>0</v>
      </c>
      <c r="AL19" s="52">
        <f t="shared" si="10"/>
        <v>0</v>
      </c>
      <c r="AM19" s="52">
        <f t="shared" si="10"/>
        <v>0</v>
      </c>
      <c r="AN19" s="52">
        <f t="shared" si="10"/>
        <v>0</v>
      </c>
      <c r="AO19" s="52">
        <f t="shared" si="10"/>
        <v>0</v>
      </c>
      <c r="AP19" s="52">
        <f t="shared" si="10"/>
        <v>0</v>
      </c>
      <c r="AQ19" s="52">
        <f t="shared" si="10"/>
        <v>0</v>
      </c>
      <c r="AR19" s="52">
        <f t="shared" si="10"/>
        <v>0</v>
      </c>
      <c r="AS19" s="52">
        <f t="shared" si="10"/>
        <v>0</v>
      </c>
      <c r="AT19" s="52">
        <f t="shared" si="10"/>
        <v>0</v>
      </c>
      <c r="AU19" s="52">
        <f t="shared" si="10"/>
        <v>0</v>
      </c>
      <c r="AV19" s="52">
        <f t="shared" si="10"/>
        <v>0</v>
      </c>
      <c r="AW19" s="52">
        <f t="shared" si="10"/>
        <v>0</v>
      </c>
      <c r="AX19" s="52">
        <f t="shared" si="10"/>
        <v>0</v>
      </c>
      <c r="AY19" s="52">
        <f t="shared" si="10"/>
        <v>0</v>
      </c>
      <c r="AZ19" s="52">
        <f t="shared" si="10"/>
        <v>0</v>
      </c>
      <c r="BA19" s="52">
        <f t="shared" si="10"/>
        <v>0</v>
      </c>
      <c r="BB19" s="52">
        <f t="shared" si="10"/>
        <v>0</v>
      </c>
      <c r="BC19" s="52">
        <f t="shared" si="10"/>
        <v>0</v>
      </c>
      <c r="BD19" s="52">
        <f t="shared" si="10"/>
        <v>0</v>
      </c>
      <c r="BE19" s="52">
        <f t="shared" si="10"/>
        <v>0</v>
      </c>
      <c r="BF19" s="52">
        <f t="shared" si="10"/>
        <v>0</v>
      </c>
      <c r="BG19" s="52">
        <f t="shared" si="10"/>
        <v>0</v>
      </c>
      <c r="BH19" s="52">
        <f t="shared" si="10"/>
        <v>0</v>
      </c>
      <c r="BI19" s="52">
        <f t="shared" si="10"/>
        <v>0</v>
      </c>
      <c r="BJ19" s="52">
        <f t="shared" si="10"/>
        <v>0</v>
      </c>
      <c r="BK19" s="52">
        <f t="shared" si="10"/>
        <v>0</v>
      </c>
      <c r="BL19" s="52">
        <f t="shared" si="10"/>
        <v>0</v>
      </c>
      <c r="BM19" s="52">
        <f t="shared" si="10"/>
        <v>0</v>
      </c>
      <c r="BN19" s="52">
        <f t="shared" si="10"/>
        <v>0</v>
      </c>
      <c r="BO19" s="52">
        <f t="shared" si="10"/>
        <v>0</v>
      </c>
      <c r="BP19" s="52">
        <f t="shared" ref="BP19:CH19" si="11">SUM(BP14:BP18)</f>
        <v>0</v>
      </c>
      <c r="BQ19" s="52">
        <f t="shared" si="11"/>
        <v>0</v>
      </c>
      <c r="BR19" s="52">
        <f t="shared" si="11"/>
        <v>0</v>
      </c>
      <c r="BS19" s="52">
        <f t="shared" si="11"/>
        <v>0</v>
      </c>
      <c r="BT19" s="52">
        <f t="shared" si="11"/>
        <v>0</v>
      </c>
      <c r="BU19" s="52">
        <f t="shared" si="11"/>
        <v>0</v>
      </c>
      <c r="BV19" s="52">
        <f t="shared" si="11"/>
        <v>0</v>
      </c>
      <c r="BW19" s="52">
        <f t="shared" si="11"/>
        <v>0</v>
      </c>
      <c r="BX19" s="52">
        <f t="shared" si="11"/>
        <v>0</v>
      </c>
      <c r="BY19" s="52">
        <f t="shared" si="11"/>
        <v>0</v>
      </c>
      <c r="BZ19" s="52">
        <f t="shared" si="11"/>
        <v>0</v>
      </c>
      <c r="CA19" s="52">
        <f t="shared" si="11"/>
        <v>0</v>
      </c>
      <c r="CB19" s="52">
        <f t="shared" si="11"/>
        <v>0</v>
      </c>
      <c r="CC19" s="52">
        <f t="shared" si="11"/>
        <v>0</v>
      </c>
      <c r="CD19" s="52">
        <f t="shared" si="11"/>
        <v>0</v>
      </c>
      <c r="CE19" s="52">
        <f t="shared" si="11"/>
        <v>0</v>
      </c>
      <c r="CF19" s="52">
        <f t="shared" si="11"/>
        <v>0</v>
      </c>
      <c r="CG19" s="52">
        <f t="shared" si="11"/>
        <v>0</v>
      </c>
      <c r="CH19" s="70">
        <f t="shared" si="11"/>
        <v>0</v>
      </c>
    </row>
    <row r="20" spans="1:99" ht="15" thickBot="1" x14ac:dyDescent="0.35">
      <c r="B20" s="170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170"/>
    </row>
    <row r="21" spans="1:99" ht="15" thickBot="1" x14ac:dyDescent="0.35">
      <c r="B21" s="190" t="s">
        <v>38</v>
      </c>
      <c r="C21" s="156">
        <f>C13</f>
        <v>43831</v>
      </c>
      <c r="D21" s="188">
        <f>' 1M - RES'!D19</f>
        <v>43862</v>
      </c>
      <c r="E21" s="188">
        <f>' 1M - RES'!E19</f>
        <v>43891</v>
      </c>
      <c r="F21" s="188">
        <f>' 1M - RES'!F19</f>
        <v>43922</v>
      </c>
      <c r="G21" s="188">
        <f>' 1M - RES'!G19</f>
        <v>43952</v>
      </c>
      <c r="H21" s="188">
        <f>' 1M - RES'!H19</f>
        <v>43983</v>
      </c>
      <c r="I21" s="188">
        <f>' 1M - RES'!I19</f>
        <v>44013</v>
      </c>
      <c r="J21" s="188">
        <f>' 1M - RES'!J19</f>
        <v>44044</v>
      </c>
      <c r="K21" s="188">
        <f>' 1M - RES'!K19</f>
        <v>44075</v>
      </c>
      <c r="L21" s="188">
        <f>' 1M - RES'!L19</f>
        <v>44105</v>
      </c>
      <c r="M21" s="188">
        <f>' 1M - RES'!M19</f>
        <v>44136</v>
      </c>
      <c r="N21" s="188">
        <f>' 1M - RES'!N19</f>
        <v>44166</v>
      </c>
      <c r="O21" s="188">
        <f>' 1M - RES'!O19</f>
        <v>44197</v>
      </c>
      <c r="P21" s="188">
        <f>' 1M - RES'!P19</f>
        <v>44228</v>
      </c>
      <c r="Q21" s="188">
        <f>' 1M - RES'!Q19</f>
        <v>44256</v>
      </c>
      <c r="R21" s="188">
        <f>' 1M - RES'!R19</f>
        <v>44287</v>
      </c>
      <c r="S21" s="188">
        <f>' 1M - RES'!S19</f>
        <v>44317</v>
      </c>
      <c r="T21" s="188">
        <f>' 1M - RES'!T19</f>
        <v>44348</v>
      </c>
      <c r="U21" s="188">
        <f>' 1M - RES'!U19</f>
        <v>44378</v>
      </c>
      <c r="V21" s="188">
        <f>' 1M - RES'!V19</f>
        <v>44409</v>
      </c>
      <c r="W21" s="188">
        <f>' 1M - RES'!W19</f>
        <v>44440</v>
      </c>
      <c r="X21" s="188">
        <f>' 1M - RES'!X19</f>
        <v>44470</v>
      </c>
      <c r="Y21" s="188">
        <f>' 1M - RES'!Y19</f>
        <v>44501</v>
      </c>
      <c r="Z21" s="188">
        <f>' 1M - RES'!Z19</f>
        <v>44531</v>
      </c>
      <c r="AA21" s="188">
        <f>' 1M - RES'!AA19</f>
        <v>44562</v>
      </c>
      <c r="AB21" s="188">
        <f>' 1M - RES'!AB19</f>
        <v>44593</v>
      </c>
      <c r="AC21" s="188">
        <f>' 1M - RES'!AC19</f>
        <v>44621</v>
      </c>
      <c r="AD21" s="188">
        <f>' 1M - RES'!AD19</f>
        <v>44652</v>
      </c>
      <c r="AE21" s="188">
        <f>' 1M - RES'!AE19</f>
        <v>44682</v>
      </c>
      <c r="AF21" s="188">
        <f>' 1M - RES'!AF19</f>
        <v>44713</v>
      </c>
      <c r="AG21" s="188">
        <f>' 1M - RES'!AG19</f>
        <v>44743</v>
      </c>
      <c r="AH21" s="188">
        <f>' 1M - RES'!AH19</f>
        <v>44774</v>
      </c>
      <c r="AI21" s="188">
        <f>' 1M - RES'!AI19</f>
        <v>44805</v>
      </c>
      <c r="AJ21" s="188">
        <f>' 1M - RES'!AJ19</f>
        <v>44835</v>
      </c>
      <c r="AK21" s="188">
        <f>' 1M - RES'!AK19</f>
        <v>44866</v>
      </c>
      <c r="AL21" s="188">
        <f>' 1M - RES'!AL19</f>
        <v>44896</v>
      </c>
      <c r="AM21" s="188">
        <f>' 1M - RES'!AM19</f>
        <v>44927</v>
      </c>
      <c r="AN21" s="188">
        <f>' 1M - RES'!AN19</f>
        <v>44958</v>
      </c>
      <c r="AO21" s="188">
        <f>' 1M - RES'!AO19</f>
        <v>44986</v>
      </c>
      <c r="AP21" s="188">
        <f>' 1M - RES'!AP19</f>
        <v>45017</v>
      </c>
      <c r="AQ21" s="188">
        <f>' 1M - RES'!AQ19</f>
        <v>45047</v>
      </c>
      <c r="AR21" s="188">
        <f>' 1M - RES'!AR19</f>
        <v>45078</v>
      </c>
      <c r="AS21" s="188">
        <f>' 1M - RES'!AS19</f>
        <v>45108</v>
      </c>
      <c r="AT21" s="188">
        <f>' 1M - RES'!AT19</f>
        <v>45139</v>
      </c>
      <c r="AU21" s="188">
        <f>' 1M - RES'!AU19</f>
        <v>45170</v>
      </c>
      <c r="AV21" s="188">
        <f>' 1M - RES'!AV19</f>
        <v>45200</v>
      </c>
      <c r="AW21" s="188">
        <f>' 1M - RES'!AW19</f>
        <v>45231</v>
      </c>
      <c r="AX21" s="188">
        <f>' 1M - RES'!AX19</f>
        <v>45261</v>
      </c>
      <c r="AY21" s="188">
        <f>' 1M - RES'!AY19</f>
        <v>45292</v>
      </c>
      <c r="AZ21" s="188">
        <f>' 1M - RES'!AZ19</f>
        <v>45323</v>
      </c>
      <c r="BA21" s="188">
        <f>' 1M - RES'!BA19</f>
        <v>45352</v>
      </c>
      <c r="BB21" s="188">
        <f>' 1M - RES'!BB19</f>
        <v>45383</v>
      </c>
      <c r="BC21" s="188">
        <f>' 1M - RES'!BC19</f>
        <v>45413</v>
      </c>
      <c r="BD21" s="188">
        <f>' 1M - RES'!BD19</f>
        <v>45444</v>
      </c>
      <c r="BE21" s="188">
        <f>' 1M - RES'!BE19</f>
        <v>45474</v>
      </c>
      <c r="BF21" s="188">
        <f>' 1M - RES'!BF19</f>
        <v>45505</v>
      </c>
      <c r="BG21" s="188">
        <f>' 1M - RES'!BG19</f>
        <v>45536</v>
      </c>
      <c r="BH21" s="188">
        <f>' 1M - RES'!BH19</f>
        <v>45566</v>
      </c>
      <c r="BI21" s="188">
        <f>' 1M - RES'!BI19</f>
        <v>45597</v>
      </c>
      <c r="BJ21" s="188">
        <f>' 1M - RES'!BJ19</f>
        <v>45627</v>
      </c>
      <c r="BK21" s="188">
        <f>' 1M - RES'!BK19</f>
        <v>45658</v>
      </c>
      <c r="BL21" s="188">
        <f>' 1M - RES'!BL19</f>
        <v>45689</v>
      </c>
      <c r="BM21" s="188">
        <f>' 1M - RES'!BM19</f>
        <v>45717</v>
      </c>
      <c r="BN21" s="188">
        <f>' 1M - RES'!BN19</f>
        <v>45748</v>
      </c>
      <c r="BO21" s="188">
        <f>' 1M - RES'!BO19</f>
        <v>45778</v>
      </c>
      <c r="BP21" s="188">
        <f>' 1M - RES'!BP19</f>
        <v>45809</v>
      </c>
      <c r="BQ21" s="188">
        <f>' 1M - RES'!BQ19</f>
        <v>45839</v>
      </c>
      <c r="BR21" s="188">
        <f>' 1M - RES'!BR19</f>
        <v>45870</v>
      </c>
      <c r="BS21" s="188">
        <f>' 1M - RES'!BS19</f>
        <v>45901</v>
      </c>
      <c r="BT21" s="188">
        <f>' 1M - RES'!BT19</f>
        <v>45931</v>
      </c>
      <c r="BU21" s="188">
        <f>' 1M - RES'!BU19</f>
        <v>45962</v>
      </c>
      <c r="BV21" s="188">
        <f>' 1M - RES'!BV19</f>
        <v>45992</v>
      </c>
      <c r="BW21" s="188">
        <f>' 1M - RES'!BW19</f>
        <v>46023</v>
      </c>
      <c r="BX21" s="188">
        <f>' 1M - RES'!BX19</f>
        <v>46054</v>
      </c>
      <c r="BY21" s="188">
        <f>' 1M - RES'!BY19</f>
        <v>46082</v>
      </c>
      <c r="BZ21" s="188">
        <f>' 1M - RES'!BZ19</f>
        <v>46113</v>
      </c>
      <c r="CA21" s="188">
        <f>' 1M - RES'!CA19</f>
        <v>46143</v>
      </c>
      <c r="CB21" s="188">
        <f>' 1M - RES'!CB19</f>
        <v>46174</v>
      </c>
      <c r="CC21" s="188">
        <f>' 1M - RES'!CC19</f>
        <v>46204</v>
      </c>
      <c r="CD21" s="188">
        <f>' 1M - RES'!CD19</f>
        <v>46235</v>
      </c>
      <c r="CE21" s="188">
        <f>' 1M - RES'!CE19</f>
        <v>46266</v>
      </c>
      <c r="CF21" s="188">
        <f>' 1M - RES'!CF19</f>
        <v>46296</v>
      </c>
      <c r="CG21" s="188">
        <f>' 1M - RES'!CG19</f>
        <v>46327</v>
      </c>
      <c r="CH21" s="189">
        <f>' 1M - RES'!CH19</f>
        <v>46357</v>
      </c>
    </row>
    <row r="22" spans="1:99" x14ac:dyDescent="0.3">
      <c r="B22" s="69" t="s">
        <v>7</v>
      </c>
      <c r="C22" s="66">
        <f>IF(C$4="X",' LI 1M - RES'!C62,0)</f>
        <v>190.15731158215149</v>
      </c>
      <c r="D22" s="66">
        <f>IF(D$4="X",' LI 1M - RES'!D62,0)</f>
        <v>527.49386509094541</v>
      </c>
      <c r="E22" s="66">
        <f>IF(E$4="X",' LI 1M - RES'!E62,0)</f>
        <v>914.89166138838482</v>
      </c>
      <c r="F22" s="66">
        <f>IF(F$4="X",' LI 1M - RES'!F62,0)</f>
        <v>1301.0123716610024</v>
      </c>
      <c r="G22" s="66">
        <f>IF(G$4="X",' LI 1M - RES'!G62,0)</f>
        <v>1743.5017716606421</v>
      </c>
      <c r="H22" s="66">
        <f>IF(H$4="X",' LI 1M - RES'!H62,0)</f>
        <v>9100.2860988170742</v>
      </c>
      <c r="I22" s="66">
        <f>IF(I$4="X",' LI 1M - RES'!I62,0)</f>
        <v>28885.887351969075</v>
      </c>
      <c r="J22" s="66">
        <f>IF(J$4="X",' LI 1M - RES'!J62,0)</f>
        <v>67711.756445949548</v>
      </c>
      <c r="K22" s="66">
        <f>IF(K$4="X",' LI 1M - RES'!K62,0)</f>
        <v>108659.72090832792</v>
      </c>
      <c r="L22" s="66">
        <f>IF(L$4="X",' LI 1M - RES'!L62,0)</f>
        <v>125424.03793690255</v>
      </c>
      <c r="M22" s="66">
        <f>IF(M$4="X",' LI 1M - RES'!M62,0)</f>
        <v>148720.95903516246</v>
      </c>
      <c r="N22" s="66">
        <f>IF(N$4="X",' LI 1M - RES'!N62,0)</f>
        <v>185462.50108404859</v>
      </c>
      <c r="O22" s="66">
        <f>IF(O$4="X",' LI 1M - RES'!O62,0)</f>
        <v>228911.43583646644</v>
      </c>
      <c r="P22" s="66">
        <f>IF(P$4="X",' LI 1M - RES'!P62,0)</f>
        <v>267318.8580986124</v>
      </c>
      <c r="Q22" s="66">
        <f>IF(Q$4="X",' LI 1M - RES'!Q62,0)</f>
        <v>304483.23568339483</v>
      </c>
      <c r="R22" s="66">
        <f>IF(R$4="X",' LI 1M - RES'!R62,0)</f>
        <v>334032.61300444923</v>
      </c>
      <c r="S22" s="66">
        <f>IF(S$4="X",' LI 1M - RES'!S62,0)</f>
        <v>363739.78034463432</v>
      </c>
      <c r="T22" s="66">
        <f>IF(T$4="X",' LI 1M - RES'!T62,0)</f>
        <v>440657.90418525471</v>
      </c>
      <c r="U22" s="66">
        <f>IF(U$4="X",' LI 1M - RES'!U62,0)</f>
        <v>528772.58006092859</v>
      </c>
      <c r="V22" s="66">
        <f>IF(V$4="X",' LI 1M - RES'!V62,0)</f>
        <v>615873.85298924684</v>
      </c>
      <c r="W22" s="66">
        <f>IF(W$4="X",' LI 1M - RES'!W62,0)</f>
        <v>0</v>
      </c>
      <c r="X22" s="66">
        <f>IF(X$4="X",' LI 1M - RES'!X62,0)</f>
        <v>0</v>
      </c>
      <c r="Y22" s="66">
        <f>IF(Y$4="X",' LI 1M - RES'!Y62,0)</f>
        <v>0</v>
      </c>
      <c r="Z22" s="66">
        <f>IF(Z$4="X",' LI 1M - RES'!Z62,0)</f>
        <v>0</v>
      </c>
      <c r="AA22" s="66">
        <f>IF(AA$4="X",' LI 1M - RES'!AA62,0)</f>
        <v>0</v>
      </c>
      <c r="AB22" s="66">
        <f>IF(AB$4="X",' LI 1M - RES'!AB62,0)</f>
        <v>0</v>
      </c>
      <c r="AC22" s="66">
        <f>IF(AC$4="X",' LI 1M - RES'!AC62,0)</f>
        <v>0</v>
      </c>
      <c r="AD22" s="66">
        <f>IF(AD$4="X",' LI 1M - RES'!AD62,0)</f>
        <v>0</v>
      </c>
      <c r="AE22" s="66">
        <f>IF(AE$4="X",' LI 1M - RES'!AE62,0)</f>
        <v>0</v>
      </c>
      <c r="AF22" s="66">
        <f>IF(AF$4="X",' LI 1M - RES'!AF62,0)</f>
        <v>0</v>
      </c>
      <c r="AG22" s="66">
        <f>IF(AG$4="X",' LI 1M - RES'!AG62,0)</f>
        <v>0</v>
      </c>
      <c r="AH22" s="66">
        <f>IF(AH$4="X",' LI 1M - RES'!AH62,0)</f>
        <v>0</v>
      </c>
      <c r="AI22" s="66">
        <f>IF(AI$4="X",' LI 1M - RES'!AI62,0)</f>
        <v>0</v>
      </c>
      <c r="AJ22" s="66">
        <f>IF(AJ$4="X",' LI 1M - RES'!AJ62,0)</f>
        <v>0</v>
      </c>
      <c r="AK22" s="66">
        <f>IF(AK$4="X",' LI 1M - RES'!AK62,0)</f>
        <v>0</v>
      </c>
      <c r="AL22" s="66">
        <f>IF(AL$4="X",' LI 1M - RES'!AL62,0)</f>
        <v>0</v>
      </c>
      <c r="AM22" s="66">
        <f>IF(AM$4="X",' LI 1M - RES'!AM62,0)</f>
        <v>0</v>
      </c>
      <c r="AN22" s="66">
        <f>IF(AN$4="X",' LI 1M - RES'!AN62,0)</f>
        <v>0</v>
      </c>
      <c r="AO22" s="66">
        <f>IF(AO$4="X",' LI 1M - RES'!AO62,0)</f>
        <v>0</v>
      </c>
      <c r="AP22" s="66">
        <f>IF(AP$4="X",' LI 1M - RES'!AP62,0)</f>
        <v>0</v>
      </c>
      <c r="AQ22" s="66">
        <f>IF(AQ$4="X",' LI 1M - RES'!AQ62,0)</f>
        <v>0</v>
      </c>
      <c r="AR22" s="66">
        <f>IF(AR$4="X",' LI 1M - RES'!AR62,0)</f>
        <v>0</v>
      </c>
      <c r="AS22" s="66">
        <f>IF(AS$4="X",' LI 1M - RES'!AS62,0)</f>
        <v>0</v>
      </c>
      <c r="AT22" s="66">
        <f>IF(AT$4="X",' LI 1M - RES'!AT62,0)</f>
        <v>0</v>
      </c>
      <c r="AU22" s="66">
        <f>IF(AU$4="X",' LI 1M - RES'!AU62,0)</f>
        <v>0</v>
      </c>
      <c r="AV22" s="66">
        <f>IF(AV$4="X",' LI 1M - RES'!AV62,0)</f>
        <v>0</v>
      </c>
      <c r="AW22" s="66">
        <f>IF(AW$4="X",' LI 1M - RES'!AW62,0)</f>
        <v>0</v>
      </c>
      <c r="AX22" s="66">
        <f>IF(AX$4="X",' LI 1M - RES'!AX62,0)</f>
        <v>0</v>
      </c>
      <c r="AY22" s="66">
        <f>IF(AY$4="X",' LI 1M - RES'!AY62,0)</f>
        <v>0</v>
      </c>
      <c r="AZ22" s="66">
        <f>IF(AZ$4="X",' LI 1M - RES'!AZ62,0)</f>
        <v>0</v>
      </c>
      <c r="BA22" s="66">
        <f>IF(BA$4="X",' LI 1M - RES'!BA62,0)</f>
        <v>0</v>
      </c>
      <c r="BB22" s="66">
        <f>IF(BB$4="X",' LI 1M - RES'!BB62,0)</f>
        <v>0</v>
      </c>
      <c r="BC22" s="66">
        <f>IF(BC$4="X",' LI 1M - RES'!BC62,0)</f>
        <v>0</v>
      </c>
      <c r="BD22" s="66">
        <f>IF(BD$4="X",' LI 1M - RES'!BD62,0)</f>
        <v>0</v>
      </c>
      <c r="BE22" s="66">
        <f>IF(BE$4="X",' LI 1M - RES'!BE62,0)</f>
        <v>0</v>
      </c>
      <c r="BF22" s="66">
        <f>IF(BF$4="X",' LI 1M - RES'!BF62,0)</f>
        <v>0</v>
      </c>
      <c r="BG22" s="66">
        <f>IF(BG$4="X",' LI 1M - RES'!BG62,0)</f>
        <v>0</v>
      </c>
      <c r="BH22" s="66">
        <f>IF(BH$4="X",' LI 1M - RES'!BH62,0)</f>
        <v>0</v>
      </c>
      <c r="BI22" s="66">
        <f>IF(BI$4="X",' LI 1M - RES'!BI62,0)</f>
        <v>0</v>
      </c>
      <c r="BJ22" s="66">
        <f>IF(BJ$4="X",' LI 1M - RES'!BJ62,0)</f>
        <v>0</v>
      </c>
      <c r="BK22" s="66">
        <f>IF(BK$4="X",' LI 1M - RES'!BK62,0)</f>
        <v>0</v>
      </c>
      <c r="BL22" s="66">
        <f>IF(BL$4="X",' LI 1M - RES'!BL62,0)</f>
        <v>0</v>
      </c>
      <c r="BM22" s="66">
        <f>IF(BM$4="X",' LI 1M - RES'!BM62,0)</f>
        <v>0</v>
      </c>
      <c r="BN22" s="66">
        <f>IF(BN$4="X",' LI 1M - RES'!BN62,0)</f>
        <v>0</v>
      </c>
      <c r="BO22" s="66">
        <f>IF(BO$4="X",' LI 1M - RES'!BO62,0)</f>
        <v>0</v>
      </c>
      <c r="BP22" s="66">
        <f>IF(BP$4="X",' LI 1M - RES'!BP62,0)</f>
        <v>0</v>
      </c>
      <c r="BQ22" s="66">
        <f>IF(BQ$4="X",' LI 1M - RES'!BQ62,0)</f>
        <v>0</v>
      </c>
      <c r="BR22" s="66">
        <f>IF(BR$4="X",' LI 1M - RES'!BR62,0)</f>
        <v>0</v>
      </c>
      <c r="BS22" s="66">
        <f>IF(BS$4="X",' LI 1M - RES'!BS62,0)</f>
        <v>0</v>
      </c>
      <c r="BT22" s="66">
        <f>IF(BT$4="X",' LI 1M - RES'!BT62,0)</f>
        <v>0</v>
      </c>
      <c r="BU22" s="66">
        <f>IF(BU$4="X",' LI 1M - RES'!BU62,0)</f>
        <v>0</v>
      </c>
      <c r="BV22" s="66">
        <f>IF(BV$4="X",' LI 1M - RES'!BV62,0)</f>
        <v>0</v>
      </c>
      <c r="BW22" s="66">
        <f>IF(BW$4="X",' LI 1M - RES'!BW62,0)</f>
        <v>0</v>
      </c>
      <c r="BX22" s="66">
        <f>IF(BX$4="X",' LI 1M - RES'!BX62,0)</f>
        <v>0</v>
      </c>
      <c r="BY22" s="66">
        <f>IF(BY$4="X",' LI 1M - RES'!BY62,0)</f>
        <v>0</v>
      </c>
      <c r="BZ22" s="66">
        <f>IF(BZ$4="X",' LI 1M - RES'!BZ62,0)</f>
        <v>0</v>
      </c>
      <c r="CA22" s="66">
        <f>IF(CA$4="X",' LI 1M - RES'!CA62,0)</f>
        <v>0</v>
      </c>
      <c r="CB22" s="66">
        <f>IF(CB$4="X",' LI 1M - RES'!CB62,0)</f>
        <v>0</v>
      </c>
      <c r="CC22" s="66">
        <f>IF(CC$4="X",' LI 1M - RES'!CC62,0)</f>
        <v>0</v>
      </c>
      <c r="CD22" s="66">
        <f>IF(CD$4="X",' LI 1M - RES'!CD62,0)</f>
        <v>0</v>
      </c>
      <c r="CE22" s="66">
        <f>IF(CE$4="X",' LI 1M - RES'!CE62,0)</f>
        <v>0</v>
      </c>
      <c r="CF22" s="66">
        <f>IF(CF$4="X",' LI 1M - RES'!CF62,0)</f>
        <v>0</v>
      </c>
      <c r="CG22" s="66">
        <f>IF(CG$4="X",' LI 1M - RES'!CG62,0)</f>
        <v>0</v>
      </c>
      <c r="CH22" s="165">
        <f>IF(CH$4="X",' LI 1M - RES'!CH62,0)</f>
        <v>0</v>
      </c>
    </row>
    <row r="23" spans="1:99" x14ac:dyDescent="0.3">
      <c r="B23" s="62" t="s">
        <v>12</v>
      </c>
      <c r="C23" s="57">
        <f>IF(C$4="X",'LI 2M - SGS'!C74,0)</f>
        <v>0</v>
      </c>
      <c r="D23" s="57">
        <f>IF(D$4="X",'LI 2M - SGS'!D74,0)</f>
        <v>114.31587745422527</v>
      </c>
      <c r="E23" s="57">
        <f>IF(E$4="X",'LI 2M - SGS'!E74,0)</f>
        <v>714.84160666785021</v>
      </c>
      <c r="F23" s="57">
        <f>IF(F$4="X",'LI 2M - SGS'!F74,0)</f>
        <v>1808.1451527724607</v>
      </c>
      <c r="G23" s="57">
        <f>IF(G$4="X",'LI 2M - SGS'!G74,0)</f>
        <v>3326.8817673309586</v>
      </c>
      <c r="H23" s="57">
        <f>IF(H$4="X",'LI 2M - SGS'!H74,0)</f>
        <v>5137.0260446227467</v>
      </c>
      <c r="I23" s="57">
        <f>IF(I$4="X",'LI 2M - SGS'!I74,0)</f>
        <v>7588.4997044274214</v>
      </c>
      <c r="J23" s="57">
        <f>IF(J$4="X",'LI 2M - SGS'!J74,0)</f>
        <v>9715.1025620770924</v>
      </c>
      <c r="K23" s="57">
        <f>IF(K$4="X",'LI 2M - SGS'!K74,0)</f>
        <v>12006.462285520556</v>
      </c>
      <c r="L23" s="57">
        <f>IF(L$4="X",'LI 2M - SGS'!L74,0)</f>
        <v>13993.110476640728</v>
      </c>
      <c r="M23" s="57">
        <f>IF(M$4="X",'LI 2M - SGS'!M74,0)</f>
        <v>15893.894832709355</v>
      </c>
      <c r="N23" s="57">
        <f>IF(N$4="X",'LI 2M - SGS'!N74,0)</f>
        <v>17883.258285366199</v>
      </c>
      <c r="O23" s="57">
        <f>IF(O$4="X",'LI 2M - SGS'!O74,0)</f>
        <v>20003.816430294901</v>
      </c>
      <c r="P23" s="57">
        <f>IF(P$4="X",'LI 2M - SGS'!P74,0)</f>
        <v>21687.805264943927</v>
      </c>
      <c r="Q23" s="57">
        <f>IF(Q$4="X",'LI 2M - SGS'!Q74,0)</f>
        <v>23600.87969938125</v>
      </c>
      <c r="R23" s="57">
        <f>IF(R$4="X",'LI 2M - SGS'!R74,0)</f>
        <v>25492.596909989417</v>
      </c>
      <c r="S23" s="57">
        <f>IF(S$4="X",'LI 2M - SGS'!S74,0)</f>
        <v>27930.245940135879</v>
      </c>
      <c r="T23" s="57">
        <f>IF(T$4="X",'LI 2M - SGS'!T74,0)</f>
        <v>30835.618998023354</v>
      </c>
      <c r="U23" s="57">
        <f>IF(U$4="X",'LI 2M - SGS'!U74,0)</f>
        <v>34532.716686733191</v>
      </c>
      <c r="V23" s="57">
        <f>IF(V$4="X",'LI 2M - SGS'!V74,0)</f>
        <v>37494.929739231913</v>
      </c>
      <c r="W23" s="57">
        <f>IF(W$4="X",'LI 2M - SGS'!W74,0)</f>
        <v>0</v>
      </c>
      <c r="X23" s="57">
        <f>IF(X$4="X",'LI 2M - SGS'!X74,0)</f>
        <v>0</v>
      </c>
      <c r="Y23" s="57">
        <f>IF(Y$4="X",'LI 2M - SGS'!Y74,0)</f>
        <v>0</v>
      </c>
      <c r="Z23" s="57">
        <f>IF(Z$4="X",'LI 2M - SGS'!Z74,0)</f>
        <v>0</v>
      </c>
      <c r="AA23" s="57">
        <f>IF(AA$4="X",'LI 2M - SGS'!AA74,0)</f>
        <v>0</v>
      </c>
      <c r="AB23" s="57">
        <f>IF(AB$4="X",'LI 2M - SGS'!AB74,0)</f>
        <v>0</v>
      </c>
      <c r="AC23" s="57">
        <f>IF(AC$4="X",'LI 2M - SGS'!AC74,0)</f>
        <v>0</v>
      </c>
      <c r="AD23" s="57">
        <f>IF(AD$4="X",'LI 2M - SGS'!AD74,0)</f>
        <v>0</v>
      </c>
      <c r="AE23" s="57">
        <f>IF(AE$4="X",'LI 2M - SGS'!AE74,0)</f>
        <v>0</v>
      </c>
      <c r="AF23" s="57">
        <f>IF(AF$4="X",'LI 2M - SGS'!AF74,0)</f>
        <v>0</v>
      </c>
      <c r="AG23" s="57">
        <f>IF(AG$4="X",'LI 2M - SGS'!AG74,0)</f>
        <v>0</v>
      </c>
      <c r="AH23" s="57">
        <f>IF(AH$4="X",'LI 2M - SGS'!AH74,0)</f>
        <v>0</v>
      </c>
      <c r="AI23" s="57">
        <f>IF(AI$4="X",'LI 2M - SGS'!AI74,0)</f>
        <v>0</v>
      </c>
      <c r="AJ23" s="57">
        <f>IF(AJ$4="X",'LI 2M - SGS'!AJ74,0)</f>
        <v>0</v>
      </c>
      <c r="AK23" s="57">
        <f>IF(AK$4="X",'LI 2M - SGS'!AK74,0)</f>
        <v>0</v>
      </c>
      <c r="AL23" s="57">
        <f>IF(AL$4="X",'LI 2M - SGS'!AL74,0)</f>
        <v>0</v>
      </c>
      <c r="AM23" s="57">
        <f>IF(AM$4="X",'LI 2M - SGS'!AM74,0)</f>
        <v>0</v>
      </c>
      <c r="AN23" s="57">
        <f>IF(AN$4="X",'LI 2M - SGS'!AN74,0)</f>
        <v>0</v>
      </c>
      <c r="AO23" s="57">
        <f>IF(AO$4="X",'LI 2M - SGS'!AO74,0)</f>
        <v>0</v>
      </c>
      <c r="AP23" s="57">
        <f>IF(AP$4="X",'LI 2M - SGS'!AP74,0)</f>
        <v>0</v>
      </c>
      <c r="AQ23" s="57">
        <f>IF(AQ$4="X",'LI 2M - SGS'!AQ74,0)</f>
        <v>0</v>
      </c>
      <c r="AR23" s="57">
        <f>IF(AR$4="X",'LI 2M - SGS'!AR74,0)</f>
        <v>0</v>
      </c>
      <c r="AS23" s="57">
        <f>IF(AS$4="X",'LI 2M - SGS'!AS74,0)</f>
        <v>0</v>
      </c>
      <c r="AT23" s="57">
        <f>IF(AT$4="X",'LI 2M - SGS'!AT74,0)</f>
        <v>0</v>
      </c>
      <c r="AU23" s="57">
        <f>IF(AU$4="X",'LI 2M - SGS'!AU74,0)</f>
        <v>0</v>
      </c>
      <c r="AV23" s="57">
        <f>IF(AV$4="X",'LI 2M - SGS'!AV74,0)</f>
        <v>0</v>
      </c>
      <c r="AW23" s="57">
        <f>IF(AW$4="X",'LI 2M - SGS'!AW74,0)</f>
        <v>0</v>
      </c>
      <c r="AX23" s="57">
        <f>IF(AX$4="X",'LI 2M - SGS'!AX74,0)</f>
        <v>0</v>
      </c>
      <c r="AY23" s="57">
        <f>IF(AY$4="X",'LI 2M - SGS'!AY74,0)</f>
        <v>0</v>
      </c>
      <c r="AZ23" s="57">
        <f>IF(AZ$4="X",'LI 2M - SGS'!AZ74,0)</f>
        <v>0</v>
      </c>
      <c r="BA23" s="57">
        <f>IF(BA$4="X",'LI 2M - SGS'!BA74,0)</f>
        <v>0</v>
      </c>
      <c r="BB23" s="57">
        <f>IF(BB$4="X",'LI 2M - SGS'!BB74,0)</f>
        <v>0</v>
      </c>
      <c r="BC23" s="57">
        <f>IF(BC$4="X",'LI 2M - SGS'!BC74,0)</f>
        <v>0</v>
      </c>
      <c r="BD23" s="57">
        <f>IF(BD$4="X",'LI 2M - SGS'!BD74,0)</f>
        <v>0</v>
      </c>
      <c r="BE23" s="57">
        <f>IF(BE$4="X",'LI 2M - SGS'!BE74,0)</f>
        <v>0</v>
      </c>
      <c r="BF23" s="57">
        <f>IF(BF$4="X",'LI 2M - SGS'!BF74,0)</f>
        <v>0</v>
      </c>
      <c r="BG23" s="57">
        <f>IF(BG$4="X",'LI 2M - SGS'!BG74,0)</f>
        <v>0</v>
      </c>
      <c r="BH23" s="57">
        <f>IF(BH$4="X",'LI 2M - SGS'!BH74,0)</f>
        <v>0</v>
      </c>
      <c r="BI23" s="57">
        <f>IF(BI$4="X",'LI 2M - SGS'!BI74,0)</f>
        <v>0</v>
      </c>
      <c r="BJ23" s="57">
        <f>IF(BJ$4="X",'LI 2M - SGS'!BJ74,0)</f>
        <v>0</v>
      </c>
      <c r="BK23" s="57">
        <f>IF(BK$4="X",'LI 2M - SGS'!BK74,0)</f>
        <v>0</v>
      </c>
      <c r="BL23" s="57">
        <f>IF(BL$4="X",'LI 2M - SGS'!BL74,0)</f>
        <v>0</v>
      </c>
      <c r="BM23" s="57">
        <f>IF(BM$4="X",'LI 2M - SGS'!BM74,0)</f>
        <v>0</v>
      </c>
      <c r="BN23" s="57">
        <f>IF(BN$4="X",'LI 2M - SGS'!BN74,0)</f>
        <v>0</v>
      </c>
      <c r="BO23" s="57">
        <f>IF(BO$4="X",'LI 2M - SGS'!BO74,0)</f>
        <v>0</v>
      </c>
      <c r="BP23" s="57">
        <f>IF(BP$4="X",'LI 2M - SGS'!BP74,0)</f>
        <v>0</v>
      </c>
      <c r="BQ23" s="57">
        <f>IF(BQ$4="X",'LI 2M - SGS'!BQ74,0)</f>
        <v>0</v>
      </c>
      <c r="BR23" s="57">
        <f>IF(BR$4="X",'LI 2M - SGS'!BR74,0)</f>
        <v>0</v>
      </c>
      <c r="BS23" s="57">
        <f>IF(BS$4="X",'LI 2M - SGS'!BS74,0)</f>
        <v>0</v>
      </c>
      <c r="BT23" s="57">
        <f>IF(BT$4="X",'LI 2M - SGS'!BT74,0)</f>
        <v>0</v>
      </c>
      <c r="BU23" s="57">
        <f>IF(BU$4="X",'LI 2M - SGS'!BU74,0)</f>
        <v>0</v>
      </c>
      <c r="BV23" s="57">
        <f>IF(BV$4="X",'LI 2M - SGS'!BV74,0)</f>
        <v>0</v>
      </c>
      <c r="BW23" s="57">
        <f>IF(BW$4="X",'LI 2M - SGS'!BW74,0)</f>
        <v>0</v>
      </c>
      <c r="BX23" s="57">
        <f>IF(BX$4="X",'LI 2M - SGS'!BX74,0)</f>
        <v>0</v>
      </c>
      <c r="BY23" s="57">
        <f>IF(BY$4="X",'LI 2M - SGS'!BY74,0)</f>
        <v>0</v>
      </c>
      <c r="BZ23" s="57">
        <f>IF(BZ$4="X",'LI 2M - SGS'!BZ74,0)</f>
        <v>0</v>
      </c>
      <c r="CA23" s="57">
        <f>IF(CA$4="X",'LI 2M - SGS'!CA74,0)</f>
        <v>0</v>
      </c>
      <c r="CB23" s="57">
        <f>IF(CB$4="X",'LI 2M - SGS'!CB74,0)</f>
        <v>0</v>
      </c>
      <c r="CC23" s="57">
        <f>IF(CC$4="X",'LI 2M - SGS'!CC74,0)</f>
        <v>0</v>
      </c>
      <c r="CD23" s="57">
        <f>IF(CD$4="X",'LI 2M - SGS'!CD74,0)</f>
        <v>0</v>
      </c>
      <c r="CE23" s="57">
        <f>IF(CE$4="X",'LI 2M - SGS'!CE74,0)</f>
        <v>0</v>
      </c>
      <c r="CF23" s="57">
        <f>IF(CF$4="X",'LI 2M - SGS'!CF74,0)</f>
        <v>0</v>
      </c>
      <c r="CG23" s="57">
        <f>IF(CG$4="X",'LI 2M - SGS'!CG74,0)</f>
        <v>0</v>
      </c>
      <c r="CH23" s="166">
        <f>IF(CH$4="X",'LI 2M - SGS'!CH74,0)</f>
        <v>0</v>
      </c>
    </row>
    <row r="24" spans="1:99" x14ac:dyDescent="0.3">
      <c r="B24" s="62" t="s">
        <v>14</v>
      </c>
      <c r="C24" s="57">
        <f>IF(C$4="X",'LI 3M - LGS'!C74,0)</f>
        <v>0</v>
      </c>
      <c r="D24" s="57">
        <f>IF(D$4="X",'LI 3M - LGS'!D74,0)</f>
        <v>92.181063373401557</v>
      </c>
      <c r="E24" s="57">
        <f>IF(E$4="X",'LI 3M - LGS'!E74,0)</f>
        <v>276.52754241282025</v>
      </c>
      <c r="F24" s="57">
        <f>IF(F$4="X",'LI 3M - LGS'!F74,0)</f>
        <v>722.06913673574718</v>
      </c>
      <c r="G24" s="57">
        <f>IF(G$4="X",'LI 3M - LGS'!G74,0)</f>
        <v>1613.965834635515</v>
      </c>
      <c r="H24" s="57">
        <f>IF(H$4="X",'LI 3M - LGS'!H74,0)</f>
        <v>2958.2602902717772</v>
      </c>
      <c r="I24" s="57">
        <f>IF(I$4="X",'LI 3M - LGS'!I74,0)</f>
        <v>4660.4041453245327</v>
      </c>
      <c r="J24" s="57">
        <f>IF(J$4="X",'LI 3M - LGS'!J74,0)</f>
        <v>6109.4363186249111</v>
      </c>
      <c r="K24" s="57">
        <f>IF(K$4="X",'LI 3M - LGS'!K74,0)</f>
        <v>7552.4861580398101</v>
      </c>
      <c r="L24" s="57">
        <f>IF(L$4="X",'LI 3M - LGS'!L74,0)</f>
        <v>8477.0632869364854</v>
      </c>
      <c r="M24" s="57">
        <f>IF(M$4="X",'LI 3M - LGS'!M74,0)</f>
        <v>9220.2210465097833</v>
      </c>
      <c r="N24" s="57">
        <f>IF(N$4="X",'LI 3M - LGS'!N74,0)</f>
        <v>9965.082036300897</v>
      </c>
      <c r="O24" s="57">
        <f>IF(O$4="X",'LI 3M - LGS'!O74,0)</f>
        <v>10798.990175894794</v>
      </c>
      <c r="P24" s="57">
        <f>IF(P$4="X",'LI 3M - LGS'!P74,0)</f>
        <v>11449.360970201969</v>
      </c>
      <c r="Q24" s="57">
        <f>IF(Q$4="X",'LI 3M - LGS'!Q74,0)</f>
        <v>12181.356051045359</v>
      </c>
      <c r="R24" s="57">
        <f>IF(R$4="X",'LI 3M - LGS'!R74,0)</f>
        <v>12893.938209277081</v>
      </c>
      <c r="S24" s="57">
        <f>IF(S$4="X",'LI 3M - LGS'!S74,0)</f>
        <v>13842.296442161924</v>
      </c>
      <c r="T24" s="57">
        <f>IF(T$4="X",'LI 3M - LGS'!T74,0)</f>
        <v>15271.691480204063</v>
      </c>
      <c r="U24" s="57">
        <f>IF(U$4="X",'LI 3M - LGS'!U74,0)</f>
        <v>17026.059433784685</v>
      </c>
      <c r="V24" s="57">
        <f>IF(V$4="X",'LI 3M - LGS'!V74,0)</f>
        <v>18475.091607085062</v>
      </c>
      <c r="W24" s="57">
        <f>IF(W$4="X",'LI 3M - LGS'!W74,0)</f>
        <v>0</v>
      </c>
      <c r="X24" s="57">
        <f>IF(X$4="X",'LI 3M - LGS'!X74,0)</f>
        <v>0</v>
      </c>
      <c r="Y24" s="57">
        <f>IF(Y$4="X",'LI 3M - LGS'!Y74,0)</f>
        <v>0</v>
      </c>
      <c r="Z24" s="57">
        <f>IF(Z$4="X",'LI 3M - LGS'!Z74,0)</f>
        <v>0</v>
      </c>
      <c r="AA24" s="57">
        <f>IF(AA$4="X",'LI 3M - LGS'!AA74,0)</f>
        <v>0</v>
      </c>
      <c r="AB24" s="57">
        <f>IF(AB$4="X",'LI 3M - LGS'!AB74,0)</f>
        <v>0</v>
      </c>
      <c r="AC24" s="57">
        <f>IF(AC$4="X",'LI 3M - LGS'!AC74,0)</f>
        <v>0</v>
      </c>
      <c r="AD24" s="57">
        <f>IF(AD$4="X",'LI 3M - LGS'!AD74,0)</f>
        <v>0</v>
      </c>
      <c r="AE24" s="57">
        <f>IF(AE$4="X",'LI 3M - LGS'!AE74,0)</f>
        <v>0</v>
      </c>
      <c r="AF24" s="57">
        <f>IF(AF$4="X",'LI 3M - LGS'!AF74,0)</f>
        <v>0</v>
      </c>
      <c r="AG24" s="57">
        <f>IF(AG$4="X",'LI 3M - LGS'!AG74,0)</f>
        <v>0</v>
      </c>
      <c r="AH24" s="57">
        <f>IF(AH$4="X",'LI 3M - LGS'!AH74,0)</f>
        <v>0</v>
      </c>
      <c r="AI24" s="57">
        <f>IF(AI$4="X",'LI 3M - LGS'!AI74,0)</f>
        <v>0</v>
      </c>
      <c r="AJ24" s="57">
        <f>IF(AJ$4="X",'LI 3M - LGS'!AJ74,0)</f>
        <v>0</v>
      </c>
      <c r="AK24" s="57">
        <f>IF(AK$4="X",'LI 3M - LGS'!AK74,0)</f>
        <v>0</v>
      </c>
      <c r="AL24" s="57">
        <f>IF(AL$4="X",'LI 3M - LGS'!AL74,0)</f>
        <v>0</v>
      </c>
      <c r="AM24" s="57">
        <f>IF(AM$4="X",'LI 3M - LGS'!AM74,0)</f>
        <v>0</v>
      </c>
      <c r="AN24" s="57">
        <f>IF(AN$4="X",'LI 3M - LGS'!AN74,0)</f>
        <v>0</v>
      </c>
      <c r="AO24" s="57">
        <f>IF(AO$4="X",'LI 3M - LGS'!AO74,0)</f>
        <v>0</v>
      </c>
      <c r="AP24" s="57">
        <f>IF(AP$4="X",'LI 3M - LGS'!AP74,0)</f>
        <v>0</v>
      </c>
      <c r="AQ24" s="57">
        <f>IF(AQ$4="X",'LI 3M - LGS'!AQ74,0)</f>
        <v>0</v>
      </c>
      <c r="AR24" s="57">
        <f>IF(AR$4="X",'LI 3M - LGS'!AR74,0)</f>
        <v>0</v>
      </c>
      <c r="AS24" s="57">
        <f>IF(AS$4="X",'LI 3M - LGS'!AS74,0)</f>
        <v>0</v>
      </c>
      <c r="AT24" s="57">
        <f>IF(AT$4="X",'LI 3M - LGS'!AT74,0)</f>
        <v>0</v>
      </c>
      <c r="AU24" s="57">
        <f>IF(AU$4="X",'LI 3M - LGS'!AU74,0)</f>
        <v>0</v>
      </c>
      <c r="AV24" s="57">
        <f>IF(AV$4="X",'LI 3M - LGS'!AV74,0)</f>
        <v>0</v>
      </c>
      <c r="AW24" s="57">
        <f>IF(AW$4="X",'LI 3M - LGS'!AW74,0)</f>
        <v>0</v>
      </c>
      <c r="AX24" s="57">
        <f>IF(AX$4="X",'LI 3M - LGS'!AX74,0)</f>
        <v>0</v>
      </c>
      <c r="AY24" s="57">
        <f>IF(AY$4="X",'LI 3M - LGS'!AY74,0)</f>
        <v>0</v>
      </c>
      <c r="AZ24" s="57">
        <f>IF(AZ$4="X",'LI 3M - LGS'!AZ74,0)</f>
        <v>0</v>
      </c>
      <c r="BA24" s="57">
        <f>IF(BA$4="X",'LI 3M - LGS'!BA74,0)</f>
        <v>0</v>
      </c>
      <c r="BB24" s="57">
        <f>IF(BB$4="X",'LI 3M - LGS'!BB74,0)</f>
        <v>0</v>
      </c>
      <c r="BC24" s="57">
        <f>IF(BC$4="X",'LI 3M - LGS'!BC74,0)</f>
        <v>0</v>
      </c>
      <c r="BD24" s="57">
        <f>IF(BD$4="X",'LI 3M - LGS'!BD74,0)</f>
        <v>0</v>
      </c>
      <c r="BE24" s="57">
        <f>IF(BE$4="X",'LI 3M - LGS'!BE74,0)</f>
        <v>0</v>
      </c>
      <c r="BF24" s="57">
        <f>IF(BF$4="X",'LI 3M - LGS'!BF74,0)</f>
        <v>0</v>
      </c>
      <c r="BG24" s="57">
        <f>IF(BG$4="X",'LI 3M - LGS'!BG74,0)</f>
        <v>0</v>
      </c>
      <c r="BH24" s="57">
        <f>IF(BH$4="X",'LI 3M - LGS'!BH74,0)</f>
        <v>0</v>
      </c>
      <c r="BI24" s="57">
        <f>IF(BI$4="X",'LI 3M - LGS'!BI74,0)</f>
        <v>0</v>
      </c>
      <c r="BJ24" s="57">
        <f>IF(BJ$4="X",'LI 3M - LGS'!BJ74,0)</f>
        <v>0</v>
      </c>
      <c r="BK24" s="57">
        <f>IF(BK$4="X",'LI 3M - LGS'!BK74,0)</f>
        <v>0</v>
      </c>
      <c r="BL24" s="57">
        <f>IF(BL$4="X",'LI 3M - LGS'!BL74,0)</f>
        <v>0</v>
      </c>
      <c r="BM24" s="57">
        <f>IF(BM$4="X",'LI 3M - LGS'!BM74,0)</f>
        <v>0</v>
      </c>
      <c r="BN24" s="57">
        <f>IF(BN$4="X",'LI 3M - LGS'!BN74,0)</f>
        <v>0</v>
      </c>
      <c r="BO24" s="57">
        <f>IF(BO$4="X",'LI 3M - LGS'!BO74,0)</f>
        <v>0</v>
      </c>
      <c r="BP24" s="57">
        <f>IF(BP$4="X",'LI 3M - LGS'!BP74,0)</f>
        <v>0</v>
      </c>
      <c r="BQ24" s="57">
        <f>IF(BQ$4="X",'LI 3M - LGS'!BQ74,0)</f>
        <v>0</v>
      </c>
      <c r="BR24" s="57">
        <f>IF(BR$4="X",'LI 3M - LGS'!BR74,0)</f>
        <v>0</v>
      </c>
      <c r="BS24" s="57">
        <f>IF(BS$4="X",'LI 3M - LGS'!BS74,0)</f>
        <v>0</v>
      </c>
      <c r="BT24" s="57">
        <f>IF(BT$4="X",'LI 3M - LGS'!BT74,0)</f>
        <v>0</v>
      </c>
      <c r="BU24" s="57">
        <f>IF(BU$4="X",'LI 3M - LGS'!BU74,0)</f>
        <v>0</v>
      </c>
      <c r="BV24" s="57">
        <f>IF(BV$4="X",'LI 3M - LGS'!BV74,0)</f>
        <v>0</v>
      </c>
      <c r="BW24" s="57">
        <f>IF(BW$4="X",'LI 3M - LGS'!BW74,0)</f>
        <v>0</v>
      </c>
      <c r="BX24" s="57">
        <f>IF(BX$4="X",'LI 3M - LGS'!BX74,0)</f>
        <v>0</v>
      </c>
      <c r="BY24" s="57">
        <f>IF(BY$4="X",'LI 3M - LGS'!BY74,0)</f>
        <v>0</v>
      </c>
      <c r="BZ24" s="57">
        <f>IF(BZ$4="X",'LI 3M - LGS'!BZ74,0)</f>
        <v>0</v>
      </c>
      <c r="CA24" s="57">
        <f>IF(CA$4="X",'LI 3M - LGS'!CA74,0)</f>
        <v>0</v>
      </c>
      <c r="CB24" s="57">
        <f>IF(CB$4="X",'LI 3M - LGS'!CB74,0)</f>
        <v>0</v>
      </c>
      <c r="CC24" s="57">
        <f>IF(CC$4="X",'LI 3M - LGS'!CC74,0)</f>
        <v>0</v>
      </c>
      <c r="CD24" s="57">
        <f>IF(CD$4="X",'LI 3M - LGS'!CD74,0)</f>
        <v>0</v>
      </c>
      <c r="CE24" s="57">
        <f>IF(CE$4="X",'LI 3M - LGS'!CE74,0)</f>
        <v>0</v>
      </c>
      <c r="CF24" s="57">
        <f>IF(CF$4="X",'LI 3M - LGS'!CF74,0)</f>
        <v>0</v>
      </c>
      <c r="CG24" s="57">
        <f>IF(CG$4="X",'LI 3M - LGS'!CG74,0)</f>
        <v>0</v>
      </c>
      <c r="CH24" s="166">
        <f>IF(CH$4="X",'LI 3M - LGS'!CH74,0)</f>
        <v>0</v>
      </c>
    </row>
    <row r="25" spans="1:99" x14ac:dyDescent="0.3">
      <c r="B25" s="62" t="s">
        <v>15</v>
      </c>
      <c r="C25" s="57">
        <f>IF(C$4="X",'LI 4M - SPS'!C74,0)</f>
        <v>0</v>
      </c>
      <c r="D25" s="57">
        <f>IF(D$4="X",'LI 4M - SPS'!D74,0)</f>
        <v>0</v>
      </c>
      <c r="E25" s="57">
        <f>IF(E$4="X",'LI 4M - SPS'!E74,0)</f>
        <v>0</v>
      </c>
      <c r="F25" s="57">
        <f>IF(F$4="X",'LI 4M - SPS'!F74,0)</f>
        <v>0</v>
      </c>
      <c r="G25" s="57">
        <f>IF(G$4="X",'LI 4M - SPS'!G74,0)</f>
        <v>0</v>
      </c>
      <c r="H25" s="57">
        <f>IF(H$4="X",'LI 4M - SPS'!H74,0)</f>
        <v>0</v>
      </c>
      <c r="I25" s="57">
        <f>IF(I$4="X",'LI 4M - SPS'!I74,0)</f>
        <v>0</v>
      </c>
      <c r="J25" s="57">
        <f>IF(J$4="X",'LI 4M - SPS'!J74,0)</f>
        <v>0</v>
      </c>
      <c r="K25" s="57">
        <f>IF(K$4="X",'LI 4M - SPS'!K74,0)</f>
        <v>0</v>
      </c>
      <c r="L25" s="57">
        <f>IF(L$4="X",'LI 4M - SPS'!L74,0)</f>
        <v>0</v>
      </c>
      <c r="M25" s="57">
        <f>IF(M$4="X",'LI 4M - SPS'!M74,0)</f>
        <v>106.23963998183606</v>
      </c>
      <c r="N25" s="57">
        <f>IF(N$4="X",'LI 4M - SPS'!N74,0)</f>
        <v>304.6366658787889</v>
      </c>
      <c r="O25" s="57">
        <f>IF(O$4="X",'LI 4M - SPS'!O74,0)</f>
        <v>539.73860440887597</v>
      </c>
      <c r="P25" s="57">
        <f>IF(P$4="X",'LI 4M - SPS'!P74,0)</f>
        <v>722.46175955418062</v>
      </c>
      <c r="Q25" s="57">
        <f>IF(Q$4="X",'LI 4M - SPS'!Q74,0)</f>
        <v>926.31248973333709</v>
      </c>
      <c r="R25" s="57">
        <f>IF(R$4="X",'LI 4M - SPS'!R74,0)</f>
        <v>1136.3194760041397</v>
      </c>
      <c r="S25" s="57">
        <f>IF(S$4="X",'LI 4M - SPS'!S74,0)</f>
        <v>1409.3532104182048</v>
      </c>
      <c r="T25" s="57">
        <f>IF(T$4="X",'LI 4M - SPS'!T74,0)</f>
        <v>1809.7580324290761</v>
      </c>
      <c r="U25" s="57">
        <f>IF(U$4="X",'LI 4M - SPS'!U74,0)</f>
        <v>2298.3743266413758</v>
      </c>
      <c r="V25" s="57">
        <f>IF(V$4="X",'LI 4M - SPS'!V74,0)</f>
        <v>2699.3560275070759</v>
      </c>
      <c r="W25" s="57">
        <f>IF(W$4="X",'LI 4M - SPS'!W74,0)</f>
        <v>0</v>
      </c>
      <c r="X25" s="57">
        <f>IF(X$4="X",'LI 4M - SPS'!X74,0)</f>
        <v>0</v>
      </c>
      <c r="Y25" s="57">
        <f>IF(Y$4="X",'LI 4M - SPS'!Y74,0)</f>
        <v>0</v>
      </c>
      <c r="Z25" s="57">
        <f>IF(Z$4="X",'LI 4M - SPS'!Z74,0)</f>
        <v>0</v>
      </c>
      <c r="AA25" s="57">
        <f>IF(AA$4="X",'LI 4M - SPS'!AA74,0)</f>
        <v>0</v>
      </c>
      <c r="AB25" s="57">
        <f>IF(AB$4="X",'LI 4M - SPS'!AB74,0)</f>
        <v>0</v>
      </c>
      <c r="AC25" s="57">
        <f>IF(AC$4="X",'LI 4M - SPS'!AC74,0)</f>
        <v>0</v>
      </c>
      <c r="AD25" s="57">
        <f>IF(AD$4="X",'LI 4M - SPS'!AD74,0)</f>
        <v>0</v>
      </c>
      <c r="AE25" s="57">
        <f>IF(AE$4="X",'LI 4M - SPS'!AE74,0)</f>
        <v>0</v>
      </c>
      <c r="AF25" s="57">
        <f>IF(AF$4="X",'LI 4M - SPS'!AF74,0)</f>
        <v>0</v>
      </c>
      <c r="AG25" s="57">
        <f>IF(AG$4="X",'LI 4M - SPS'!AG74,0)</f>
        <v>0</v>
      </c>
      <c r="AH25" s="57">
        <f>IF(AH$4="X",'LI 4M - SPS'!AH74,0)</f>
        <v>0</v>
      </c>
      <c r="AI25" s="57">
        <f>IF(AI$4="X",'LI 4M - SPS'!AI74,0)</f>
        <v>0</v>
      </c>
      <c r="AJ25" s="57">
        <f>IF(AJ$4="X",'LI 4M - SPS'!AJ74,0)</f>
        <v>0</v>
      </c>
      <c r="AK25" s="57">
        <f>IF(AK$4="X",'LI 4M - SPS'!AK74,0)</f>
        <v>0</v>
      </c>
      <c r="AL25" s="57">
        <f>IF(AL$4="X",'LI 4M - SPS'!AL74,0)</f>
        <v>0</v>
      </c>
      <c r="AM25" s="57">
        <f>IF(AM$4="X",'LI 4M - SPS'!AM74,0)</f>
        <v>0</v>
      </c>
      <c r="AN25" s="57">
        <f>IF(AN$4="X",'LI 4M - SPS'!AN74,0)</f>
        <v>0</v>
      </c>
      <c r="AO25" s="57">
        <f>IF(AO$4="X",'LI 4M - SPS'!AO74,0)</f>
        <v>0</v>
      </c>
      <c r="AP25" s="57">
        <f>IF(AP$4="X",'LI 4M - SPS'!AP74,0)</f>
        <v>0</v>
      </c>
      <c r="AQ25" s="57">
        <f>IF(AQ$4="X",'LI 4M - SPS'!AQ74,0)</f>
        <v>0</v>
      </c>
      <c r="AR25" s="57">
        <f>IF(AR$4="X",'LI 4M - SPS'!AR74,0)</f>
        <v>0</v>
      </c>
      <c r="AS25" s="57">
        <f>IF(AS$4="X",'LI 4M - SPS'!AS74,0)</f>
        <v>0</v>
      </c>
      <c r="AT25" s="57">
        <f>IF(AT$4="X",'LI 4M - SPS'!AT74,0)</f>
        <v>0</v>
      </c>
      <c r="AU25" s="57">
        <f>IF(AU$4="X",'LI 4M - SPS'!AU74,0)</f>
        <v>0</v>
      </c>
      <c r="AV25" s="57">
        <f>IF(AV$4="X",'LI 4M - SPS'!AV74,0)</f>
        <v>0</v>
      </c>
      <c r="AW25" s="57">
        <f>IF(AW$4="X",'LI 4M - SPS'!AW74,0)</f>
        <v>0</v>
      </c>
      <c r="AX25" s="57">
        <f>IF(AX$4="X",'LI 4M - SPS'!AX74,0)</f>
        <v>0</v>
      </c>
      <c r="AY25" s="57">
        <f>IF(AY$4="X",'LI 4M - SPS'!AY74,0)</f>
        <v>0</v>
      </c>
      <c r="AZ25" s="57">
        <f>IF(AZ$4="X",'LI 4M - SPS'!AZ74,0)</f>
        <v>0</v>
      </c>
      <c r="BA25" s="57">
        <f>IF(BA$4="X",'LI 4M - SPS'!BA74,0)</f>
        <v>0</v>
      </c>
      <c r="BB25" s="57">
        <f>IF(BB$4="X",'LI 4M - SPS'!BB74,0)</f>
        <v>0</v>
      </c>
      <c r="BC25" s="57">
        <f>IF(BC$4="X",'LI 4M - SPS'!BC74,0)</f>
        <v>0</v>
      </c>
      <c r="BD25" s="57">
        <f>IF(BD$4="X",'LI 4M - SPS'!BD74,0)</f>
        <v>0</v>
      </c>
      <c r="BE25" s="57">
        <f>IF(BE$4="X",'LI 4M - SPS'!BE74,0)</f>
        <v>0</v>
      </c>
      <c r="BF25" s="57">
        <f>IF(BF$4="X",'LI 4M - SPS'!BF74,0)</f>
        <v>0</v>
      </c>
      <c r="BG25" s="57">
        <f>IF(BG$4="X",'LI 4M - SPS'!BG74,0)</f>
        <v>0</v>
      </c>
      <c r="BH25" s="57">
        <f>IF(BH$4="X",'LI 4M - SPS'!BH74,0)</f>
        <v>0</v>
      </c>
      <c r="BI25" s="57">
        <f>IF(BI$4="X",'LI 4M - SPS'!BI74,0)</f>
        <v>0</v>
      </c>
      <c r="BJ25" s="57">
        <f>IF(BJ$4="X",'LI 4M - SPS'!BJ74,0)</f>
        <v>0</v>
      </c>
      <c r="BK25" s="57">
        <f>IF(BK$4="X",'LI 4M - SPS'!BK74,0)</f>
        <v>0</v>
      </c>
      <c r="BL25" s="57">
        <f>IF(BL$4="X",'LI 4M - SPS'!BL74,0)</f>
        <v>0</v>
      </c>
      <c r="BM25" s="57">
        <f>IF(BM$4="X",'LI 4M - SPS'!BM74,0)</f>
        <v>0</v>
      </c>
      <c r="BN25" s="57">
        <f>IF(BN$4="X",'LI 4M - SPS'!BN74,0)</f>
        <v>0</v>
      </c>
      <c r="BO25" s="57">
        <f>IF(BO$4="X",'LI 4M - SPS'!BO74,0)</f>
        <v>0</v>
      </c>
      <c r="BP25" s="57">
        <f>IF(BP$4="X",'LI 4M - SPS'!BP74,0)</f>
        <v>0</v>
      </c>
      <c r="BQ25" s="57">
        <f>IF(BQ$4="X",'LI 4M - SPS'!BQ74,0)</f>
        <v>0</v>
      </c>
      <c r="BR25" s="57">
        <f>IF(BR$4="X",'LI 4M - SPS'!BR74,0)</f>
        <v>0</v>
      </c>
      <c r="BS25" s="57">
        <f>IF(BS$4="X",'LI 4M - SPS'!BS74,0)</f>
        <v>0</v>
      </c>
      <c r="BT25" s="57">
        <f>IF(BT$4="X",'LI 4M - SPS'!BT74,0)</f>
        <v>0</v>
      </c>
      <c r="BU25" s="57">
        <f>IF(BU$4="X",'LI 4M - SPS'!BU74,0)</f>
        <v>0</v>
      </c>
      <c r="BV25" s="57">
        <f>IF(BV$4="X",'LI 4M - SPS'!BV74,0)</f>
        <v>0</v>
      </c>
      <c r="BW25" s="57">
        <f>IF(BW$4="X",'LI 4M - SPS'!BW74,0)</f>
        <v>0</v>
      </c>
      <c r="BX25" s="57">
        <f>IF(BX$4="X",'LI 4M - SPS'!BX74,0)</f>
        <v>0</v>
      </c>
      <c r="BY25" s="57">
        <f>IF(BY$4="X",'LI 4M - SPS'!BY74,0)</f>
        <v>0</v>
      </c>
      <c r="BZ25" s="57">
        <f>IF(BZ$4="X",'LI 4M - SPS'!BZ74,0)</f>
        <v>0</v>
      </c>
      <c r="CA25" s="57">
        <f>IF(CA$4="X",'LI 4M - SPS'!CA74,0)</f>
        <v>0</v>
      </c>
      <c r="CB25" s="57">
        <f>IF(CB$4="X",'LI 4M - SPS'!CB74,0)</f>
        <v>0</v>
      </c>
      <c r="CC25" s="57">
        <f>IF(CC$4="X",'LI 4M - SPS'!CC74,0)</f>
        <v>0</v>
      </c>
      <c r="CD25" s="57">
        <f>IF(CD$4="X",'LI 4M - SPS'!CD74,0)</f>
        <v>0</v>
      </c>
      <c r="CE25" s="57">
        <f>IF(CE$4="X",'LI 4M - SPS'!CE74,0)</f>
        <v>0</v>
      </c>
      <c r="CF25" s="57">
        <f>IF(CF$4="X",'LI 4M - SPS'!CF74,0)</f>
        <v>0</v>
      </c>
      <c r="CG25" s="57">
        <f>IF(CG$4="X",'LI 4M - SPS'!CG74,0)</f>
        <v>0</v>
      </c>
      <c r="CH25" s="166">
        <f>IF(CH$4="X",'LI 4M - SPS'!CH74,0)</f>
        <v>0</v>
      </c>
    </row>
    <row r="26" spans="1:99" ht="15" thickBot="1" x14ac:dyDescent="0.35">
      <c r="B26" s="37" t="s">
        <v>16</v>
      </c>
      <c r="C26" s="67">
        <f>IF(C$4="X",'LI 11M - LPS'!C74,0)</f>
        <v>0</v>
      </c>
      <c r="D26" s="67">
        <f>IF(D$4="X",'LI 11M - LPS'!D74,0)</f>
        <v>0</v>
      </c>
      <c r="E26" s="67">
        <f>IF(E$4="X",'LI 11M - LPS'!E74,0)</f>
        <v>0</v>
      </c>
      <c r="F26" s="67">
        <f>IF(F$4="X",'LI 11M - LPS'!F74,0)</f>
        <v>0</v>
      </c>
      <c r="G26" s="67">
        <f>IF(G$4="X",'LI 11M - LPS'!G74,0)</f>
        <v>0</v>
      </c>
      <c r="H26" s="67">
        <f>IF(H$4="X",'LI 11M - LPS'!H74,0)</f>
        <v>0</v>
      </c>
      <c r="I26" s="67">
        <f>IF(I$4="X",'LI 11M - LPS'!I74,0)</f>
        <v>0</v>
      </c>
      <c r="J26" s="67">
        <f>IF(J$4="X",'LI 11M - LPS'!J74,0)</f>
        <v>0</v>
      </c>
      <c r="K26" s="67">
        <f>IF(K$4="X",'LI 11M - LPS'!K74,0)</f>
        <v>0</v>
      </c>
      <c r="L26" s="67">
        <f>IF(L$4="X",'LI 11M - LPS'!L74,0)</f>
        <v>0</v>
      </c>
      <c r="M26" s="67">
        <f>IF(M$4="X",'LI 11M - LPS'!M74,0)</f>
        <v>0</v>
      </c>
      <c r="N26" s="67">
        <f>IF(N$4="X",'LI 11M - LPS'!N74,0)</f>
        <v>0</v>
      </c>
      <c r="O26" s="67">
        <f>IF(O$4="X",'LI 11M - LPS'!O74,0)</f>
        <v>0</v>
      </c>
      <c r="P26" s="67">
        <f>IF(P$4="X",'LI 11M - LPS'!P74,0)</f>
        <v>0</v>
      </c>
      <c r="Q26" s="67">
        <f>IF(Q$4="X",'LI 11M - LPS'!Q74,0)</f>
        <v>0</v>
      </c>
      <c r="R26" s="67">
        <f>IF(R$4="X",'LI 11M - LPS'!R74,0)</f>
        <v>0</v>
      </c>
      <c r="S26" s="67">
        <f>IF(S$4="X",'LI 11M - LPS'!S74,0)</f>
        <v>0</v>
      </c>
      <c r="T26" s="67">
        <f>IF(T$4="X",'LI 11M - LPS'!T74,0)</f>
        <v>0</v>
      </c>
      <c r="U26" s="67">
        <f>IF(U$4="X",'LI 11M - LPS'!U74,0)</f>
        <v>0</v>
      </c>
      <c r="V26" s="67">
        <f>IF(V$4="X",'LI 11M - LPS'!V74,0)</f>
        <v>0</v>
      </c>
      <c r="W26" s="67">
        <f>IF(W$4="X",'LI 11M - LPS'!W74,0)</f>
        <v>0</v>
      </c>
      <c r="X26" s="67">
        <f>IF(X$4="X",'LI 11M - LPS'!X74,0)</f>
        <v>0</v>
      </c>
      <c r="Y26" s="67">
        <f>IF(Y$4="X",'LI 11M - LPS'!Y74,0)</f>
        <v>0</v>
      </c>
      <c r="Z26" s="67">
        <f>IF(Z$4="X",'LI 11M - LPS'!Z74,0)</f>
        <v>0</v>
      </c>
      <c r="AA26" s="67">
        <f>IF(AA$4="X",'LI 11M - LPS'!AA74,0)</f>
        <v>0</v>
      </c>
      <c r="AB26" s="67">
        <f>IF(AB$4="X",'LI 11M - LPS'!AB74,0)</f>
        <v>0</v>
      </c>
      <c r="AC26" s="67">
        <f>IF(AC$4="X",'LI 11M - LPS'!AC74,0)</f>
        <v>0</v>
      </c>
      <c r="AD26" s="67">
        <f>IF(AD$4="X",'LI 11M - LPS'!AD74,0)</f>
        <v>0</v>
      </c>
      <c r="AE26" s="67">
        <f>IF(AE$4="X",'LI 11M - LPS'!AE74,0)</f>
        <v>0</v>
      </c>
      <c r="AF26" s="67">
        <f>IF(AF$4="X",'LI 11M - LPS'!AF74,0)</f>
        <v>0</v>
      </c>
      <c r="AG26" s="67">
        <f>IF(AG$4="X",'LI 11M - LPS'!AG74,0)</f>
        <v>0</v>
      </c>
      <c r="AH26" s="67">
        <f>IF(AH$4="X",'LI 11M - LPS'!AH74,0)</f>
        <v>0</v>
      </c>
      <c r="AI26" s="67">
        <f>IF(AI$4="X",'LI 11M - LPS'!AI74,0)</f>
        <v>0</v>
      </c>
      <c r="AJ26" s="67">
        <f>IF(AJ$4="X",'LI 11M - LPS'!AJ74,0)</f>
        <v>0</v>
      </c>
      <c r="AK26" s="67">
        <f>IF(AK$4="X",'LI 11M - LPS'!AK74,0)</f>
        <v>0</v>
      </c>
      <c r="AL26" s="67">
        <f>IF(AL$4="X",'LI 11M - LPS'!AL74,0)</f>
        <v>0</v>
      </c>
      <c r="AM26" s="67">
        <f>IF(AM$4="X",'LI 11M - LPS'!AM74,0)</f>
        <v>0</v>
      </c>
      <c r="AN26" s="67">
        <f>IF(AN$4="X",'LI 11M - LPS'!AN74,0)</f>
        <v>0</v>
      </c>
      <c r="AO26" s="67">
        <f>IF(AO$4="X",'LI 11M - LPS'!AO74,0)</f>
        <v>0</v>
      </c>
      <c r="AP26" s="67">
        <f>IF(AP$4="X",'LI 11M - LPS'!AP74,0)</f>
        <v>0</v>
      </c>
      <c r="AQ26" s="67">
        <f>IF(AQ$4="X",'LI 11M - LPS'!AQ74,0)</f>
        <v>0</v>
      </c>
      <c r="AR26" s="67">
        <f>IF(AR$4="X",'LI 11M - LPS'!AR74,0)</f>
        <v>0</v>
      </c>
      <c r="AS26" s="67">
        <f>IF(AS$4="X",'LI 11M - LPS'!AS74,0)</f>
        <v>0</v>
      </c>
      <c r="AT26" s="67">
        <f>IF(AT$4="X",'LI 11M - LPS'!AT74,0)</f>
        <v>0</v>
      </c>
      <c r="AU26" s="67">
        <f>IF(AU$4="X",'LI 11M - LPS'!AU74,0)</f>
        <v>0</v>
      </c>
      <c r="AV26" s="67">
        <f>IF(AV$4="X",'LI 11M - LPS'!AV74,0)</f>
        <v>0</v>
      </c>
      <c r="AW26" s="67">
        <f>IF(AW$4="X",'LI 11M - LPS'!AW74,0)</f>
        <v>0</v>
      </c>
      <c r="AX26" s="67">
        <f>IF(AX$4="X",'LI 11M - LPS'!AX74,0)</f>
        <v>0</v>
      </c>
      <c r="AY26" s="67">
        <f>IF(AY$4="X",'LI 11M - LPS'!AY74,0)</f>
        <v>0</v>
      </c>
      <c r="AZ26" s="67">
        <f>IF(AZ$4="X",'LI 11M - LPS'!AZ74,0)</f>
        <v>0</v>
      </c>
      <c r="BA26" s="67">
        <f>IF(BA$4="X",'LI 11M - LPS'!BA74,0)</f>
        <v>0</v>
      </c>
      <c r="BB26" s="67">
        <f>IF(BB$4="X",'LI 11M - LPS'!BB74,0)</f>
        <v>0</v>
      </c>
      <c r="BC26" s="67">
        <f>IF(BC$4="X",'LI 11M - LPS'!BC74,0)</f>
        <v>0</v>
      </c>
      <c r="BD26" s="67">
        <f>IF(BD$4="X",'LI 11M - LPS'!BD74,0)</f>
        <v>0</v>
      </c>
      <c r="BE26" s="67">
        <f>IF(BE$4="X",'LI 11M - LPS'!BE74,0)</f>
        <v>0</v>
      </c>
      <c r="BF26" s="67">
        <f>IF(BF$4="X",'LI 11M - LPS'!BF74,0)</f>
        <v>0</v>
      </c>
      <c r="BG26" s="67">
        <f>IF(BG$4="X",'LI 11M - LPS'!BG74,0)</f>
        <v>0</v>
      </c>
      <c r="BH26" s="67">
        <f>IF(BH$4="X",'LI 11M - LPS'!BH74,0)</f>
        <v>0</v>
      </c>
      <c r="BI26" s="67">
        <f>IF(BI$4="X",'LI 11M - LPS'!BI74,0)</f>
        <v>0</v>
      </c>
      <c r="BJ26" s="67">
        <f>IF(BJ$4="X",'LI 11M - LPS'!BJ74,0)</f>
        <v>0</v>
      </c>
      <c r="BK26" s="67">
        <f>IF(BK$4="X",'LI 11M - LPS'!BK74,0)</f>
        <v>0</v>
      </c>
      <c r="BL26" s="67">
        <f>IF(BL$4="X",'LI 11M - LPS'!BL74,0)</f>
        <v>0</v>
      </c>
      <c r="BM26" s="67">
        <f>IF(BM$4="X",'LI 11M - LPS'!BM74,0)</f>
        <v>0</v>
      </c>
      <c r="BN26" s="67">
        <f>IF(BN$4="X",'LI 11M - LPS'!BN74,0)</f>
        <v>0</v>
      </c>
      <c r="BO26" s="67">
        <f>IF(BO$4="X",'LI 11M - LPS'!BO74,0)</f>
        <v>0</v>
      </c>
      <c r="BP26" s="67">
        <f>IF(BP$4="X",'LI 11M - LPS'!BP74,0)</f>
        <v>0</v>
      </c>
      <c r="BQ26" s="67">
        <f>IF(BQ$4="X",'LI 11M - LPS'!BQ74,0)</f>
        <v>0</v>
      </c>
      <c r="BR26" s="67">
        <f>IF(BR$4="X",'LI 11M - LPS'!BR74,0)</f>
        <v>0</v>
      </c>
      <c r="BS26" s="67">
        <f>IF(BS$4="X",'LI 11M - LPS'!BS74,0)</f>
        <v>0</v>
      </c>
      <c r="BT26" s="67">
        <f>IF(BT$4="X",'LI 11M - LPS'!BT74,0)</f>
        <v>0</v>
      </c>
      <c r="BU26" s="67">
        <f>IF(BU$4="X",'LI 11M - LPS'!BU74,0)</f>
        <v>0</v>
      </c>
      <c r="BV26" s="67">
        <f>IF(BV$4="X",'LI 11M - LPS'!BV74,0)</f>
        <v>0</v>
      </c>
      <c r="BW26" s="67">
        <f>IF(BW$4="X",'LI 11M - LPS'!BW74,0)</f>
        <v>0</v>
      </c>
      <c r="BX26" s="67">
        <f>IF(BX$4="X",'LI 11M - LPS'!BX74,0)</f>
        <v>0</v>
      </c>
      <c r="BY26" s="67">
        <f>IF(BY$4="X",'LI 11M - LPS'!BY74,0)</f>
        <v>0</v>
      </c>
      <c r="BZ26" s="67">
        <f>IF(BZ$4="X",'LI 11M - LPS'!BZ74,0)</f>
        <v>0</v>
      </c>
      <c r="CA26" s="67">
        <f>IF(CA$4="X",'LI 11M - LPS'!CA74,0)</f>
        <v>0</v>
      </c>
      <c r="CB26" s="67">
        <f>IF(CB$4="X",'LI 11M - LPS'!CB74,0)</f>
        <v>0</v>
      </c>
      <c r="CC26" s="67">
        <f>IF(CC$4="X",'LI 11M - LPS'!CC74,0)</f>
        <v>0</v>
      </c>
      <c r="CD26" s="67">
        <f>IF(CD$4="X",'LI 11M - LPS'!CD74,0)</f>
        <v>0</v>
      </c>
      <c r="CE26" s="67">
        <f>IF(CE$4="X",'LI 11M - LPS'!CE74,0)</f>
        <v>0</v>
      </c>
      <c r="CF26" s="67">
        <f>IF(CF$4="X",'LI 11M - LPS'!CF74,0)</f>
        <v>0</v>
      </c>
      <c r="CG26" s="67">
        <f>IF(CG$4="X",'LI 11M - LPS'!CG74,0)</f>
        <v>0</v>
      </c>
      <c r="CH26" s="169">
        <f>IF(CH$4="X",'LI 11M - LPS'!CH74,0)</f>
        <v>0</v>
      </c>
    </row>
    <row r="27" spans="1:99" ht="15" thickBot="1" x14ac:dyDescent="0.35">
      <c r="A27" s="1"/>
      <c r="B27" s="63" t="s">
        <v>3</v>
      </c>
      <c r="C27" s="59">
        <f>SUM(C22:C26)</f>
        <v>190.15731158215149</v>
      </c>
      <c r="D27" s="53">
        <f t="shared" ref="D27:BO27" si="12">SUM(D22:D26)</f>
        <v>733.99080591857228</v>
      </c>
      <c r="E27" s="53">
        <f t="shared" si="12"/>
        <v>1906.2608104690553</v>
      </c>
      <c r="F27" s="53">
        <f t="shared" si="12"/>
        <v>3831.2266611692103</v>
      </c>
      <c r="G27" s="53">
        <f t="shared" si="12"/>
        <v>6684.3493736271157</v>
      </c>
      <c r="H27" s="53">
        <f t="shared" si="12"/>
        <v>17195.572433711597</v>
      </c>
      <c r="I27" s="53">
        <f t="shared" si="12"/>
        <v>41134.791201721026</v>
      </c>
      <c r="J27" s="53">
        <f t="shared" si="12"/>
        <v>83536.295326651554</v>
      </c>
      <c r="K27" s="53">
        <f t="shared" si="12"/>
        <v>128218.66935188828</v>
      </c>
      <c r="L27" s="53">
        <f t="shared" si="12"/>
        <v>147894.21170047976</v>
      </c>
      <c r="M27" s="53">
        <f t="shared" si="12"/>
        <v>173941.31455436343</v>
      </c>
      <c r="N27" s="53">
        <f t="shared" si="12"/>
        <v>213615.47807159447</v>
      </c>
      <c r="O27" s="53">
        <f t="shared" si="12"/>
        <v>260253.98104706497</v>
      </c>
      <c r="P27" s="53">
        <f t="shared" si="12"/>
        <v>301178.48609331244</v>
      </c>
      <c r="Q27" s="53">
        <f t="shared" si="12"/>
        <v>341191.78392355476</v>
      </c>
      <c r="R27" s="53">
        <f t="shared" si="12"/>
        <v>373555.46759971988</v>
      </c>
      <c r="S27" s="53">
        <f t="shared" si="12"/>
        <v>406921.67593735032</v>
      </c>
      <c r="T27" s="53">
        <f t="shared" si="12"/>
        <v>488574.97269591119</v>
      </c>
      <c r="U27" s="53">
        <f t="shared" si="12"/>
        <v>582629.73050808778</v>
      </c>
      <c r="V27" s="53">
        <f t="shared" si="12"/>
        <v>674543.23036307096</v>
      </c>
      <c r="W27" s="53">
        <f t="shared" si="12"/>
        <v>0</v>
      </c>
      <c r="X27" s="53">
        <f t="shared" si="12"/>
        <v>0</v>
      </c>
      <c r="Y27" s="53">
        <f t="shared" si="12"/>
        <v>0</v>
      </c>
      <c r="Z27" s="53">
        <f t="shared" si="12"/>
        <v>0</v>
      </c>
      <c r="AA27" s="53">
        <f t="shared" si="12"/>
        <v>0</v>
      </c>
      <c r="AB27" s="53">
        <f t="shared" si="12"/>
        <v>0</v>
      </c>
      <c r="AC27" s="53">
        <f t="shared" si="12"/>
        <v>0</v>
      </c>
      <c r="AD27" s="53">
        <f t="shared" si="12"/>
        <v>0</v>
      </c>
      <c r="AE27" s="53">
        <f t="shared" si="12"/>
        <v>0</v>
      </c>
      <c r="AF27" s="53">
        <f t="shared" si="12"/>
        <v>0</v>
      </c>
      <c r="AG27" s="53">
        <f t="shared" si="12"/>
        <v>0</v>
      </c>
      <c r="AH27" s="53">
        <f t="shared" si="12"/>
        <v>0</v>
      </c>
      <c r="AI27" s="53">
        <f t="shared" si="12"/>
        <v>0</v>
      </c>
      <c r="AJ27" s="53">
        <f t="shared" si="12"/>
        <v>0</v>
      </c>
      <c r="AK27" s="53">
        <f t="shared" si="12"/>
        <v>0</v>
      </c>
      <c r="AL27" s="53">
        <f t="shared" si="12"/>
        <v>0</v>
      </c>
      <c r="AM27" s="53">
        <f t="shared" si="12"/>
        <v>0</v>
      </c>
      <c r="AN27" s="53">
        <f t="shared" si="12"/>
        <v>0</v>
      </c>
      <c r="AO27" s="53">
        <f t="shared" si="12"/>
        <v>0</v>
      </c>
      <c r="AP27" s="53">
        <f t="shared" si="12"/>
        <v>0</v>
      </c>
      <c r="AQ27" s="53">
        <f t="shared" si="12"/>
        <v>0</v>
      </c>
      <c r="AR27" s="53">
        <f t="shared" si="12"/>
        <v>0</v>
      </c>
      <c r="AS27" s="53">
        <f t="shared" si="12"/>
        <v>0</v>
      </c>
      <c r="AT27" s="53">
        <f t="shared" si="12"/>
        <v>0</v>
      </c>
      <c r="AU27" s="53">
        <f t="shared" si="12"/>
        <v>0</v>
      </c>
      <c r="AV27" s="53">
        <f t="shared" si="12"/>
        <v>0</v>
      </c>
      <c r="AW27" s="53">
        <f t="shared" si="12"/>
        <v>0</v>
      </c>
      <c r="AX27" s="53">
        <f t="shared" si="12"/>
        <v>0</v>
      </c>
      <c r="AY27" s="53">
        <f t="shared" si="12"/>
        <v>0</v>
      </c>
      <c r="AZ27" s="53">
        <f t="shared" si="12"/>
        <v>0</v>
      </c>
      <c r="BA27" s="53">
        <f t="shared" si="12"/>
        <v>0</v>
      </c>
      <c r="BB27" s="53">
        <f t="shared" si="12"/>
        <v>0</v>
      </c>
      <c r="BC27" s="53">
        <f t="shared" si="12"/>
        <v>0</v>
      </c>
      <c r="BD27" s="53">
        <f t="shared" si="12"/>
        <v>0</v>
      </c>
      <c r="BE27" s="53">
        <f t="shared" si="12"/>
        <v>0</v>
      </c>
      <c r="BF27" s="53">
        <f t="shared" si="12"/>
        <v>0</v>
      </c>
      <c r="BG27" s="53">
        <f t="shared" si="12"/>
        <v>0</v>
      </c>
      <c r="BH27" s="53">
        <f t="shared" si="12"/>
        <v>0</v>
      </c>
      <c r="BI27" s="53">
        <f t="shared" si="12"/>
        <v>0</v>
      </c>
      <c r="BJ27" s="53">
        <f t="shared" si="12"/>
        <v>0</v>
      </c>
      <c r="BK27" s="53">
        <f t="shared" si="12"/>
        <v>0</v>
      </c>
      <c r="BL27" s="53">
        <f t="shared" si="12"/>
        <v>0</v>
      </c>
      <c r="BM27" s="53">
        <f t="shared" si="12"/>
        <v>0</v>
      </c>
      <c r="BN27" s="53">
        <f t="shared" si="12"/>
        <v>0</v>
      </c>
      <c r="BO27" s="53">
        <f t="shared" si="12"/>
        <v>0</v>
      </c>
      <c r="BP27" s="53">
        <f t="shared" ref="BP27:CH27" si="13">SUM(BP22:BP26)</f>
        <v>0</v>
      </c>
      <c r="BQ27" s="53">
        <f t="shared" si="13"/>
        <v>0</v>
      </c>
      <c r="BR27" s="53">
        <f t="shared" si="13"/>
        <v>0</v>
      </c>
      <c r="BS27" s="53">
        <f t="shared" si="13"/>
        <v>0</v>
      </c>
      <c r="BT27" s="53">
        <f t="shared" si="13"/>
        <v>0</v>
      </c>
      <c r="BU27" s="53">
        <f t="shared" si="13"/>
        <v>0</v>
      </c>
      <c r="BV27" s="53">
        <f t="shared" si="13"/>
        <v>0</v>
      </c>
      <c r="BW27" s="53">
        <f t="shared" si="13"/>
        <v>0</v>
      </c>
      <c r="BX27" s="53">
        <f t="shared" si="13"/>
        <v>0</v>
      </c>
      <c r="BY27" s="53">
        <f t="shared" si="13"/>
        <v>0</v>
      </c>
      <c r="BZ27" s="53">
        <f t="shared" si="13"/>
        <v>0</v>
      </c>
      <c r="CA27" s="53">
        <f t="shared" si="13"/>
        <v>0</v>
      </c>
      <c r="CB27" s="53">
        <f t="shared" si="13"/>
        <v>0</v>
      </c>
      <c r="CC27" s="53">
        <f t="shared" si="13"/>
        <v>0</v>
      </c>
      <c r="CD27" s="53">
        <f t="shared" si="13"/>
        <v>0</v>
      </c>
      <c r="CE27" s="53">
        <f t="shared" si="13"/>
        <v>0</v>
      </c>
      <c r="CF27" s="53">
        <f t="shared" si="13"/>
        <v>0</v>
      </c>
      <c r="CG27" s="53">
        <f t="shared" si="13"/>
        <v>0</v>
      </c>
      <c r="CH27" s="54">
        <f t="shared" si="13"/>
        <v>0</v>
      </c>
    </row>
    <row r="28" spans="1:99" x14ac:dyDescent="0.3">
      <c r="A28" s="1"/>
      <c r="B28" s="77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80"/>
      <c r="CH28" s="80"/>
    </row>
    <row r="29" spans="1:99" x14ac:dyDescent="0.3">
      <c r="A29" s="1"/>
      <c r="B29" s="77"/>
      <c r="C29" s="80"/>
      <c r="D29" s="80"/>
      <c r="E29" s="207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</row>
    <row r="30" spans="1:99" x14ac:dyDescent="0.3">
      <c r="A30" s="1"/>
      <c r="B30" s="77"/>
      <c r="C30" s="80"/>
      <c r="D30" s="80"/>
      <c r="E30" s="209"/>
      <c r="F30" s="210"/>
      <c r="G30" s="210"/>
      <c r="H30" s="210"/>
      <c r="I30" s="21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</row>
    <row r="31" spans="1:99" x14ac:dyDescent="0.3">
      <c r="A31" s="1"/>
      <c r="B31" s="77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0"/>
      <c r="CA31" s="80"/>
      <c r="CB31" s="80"/>
      <c r="CC31" s="80"/>
      <c r="CD31" s="80"/>
      <c r="CE31" s="80"/>
      <c r="CF31" s="80"/>
      <c r="CG31" s="80"/>
      <c r="CH31" s="80"/>
    </row>
    <row r="32" spans="1:99" ht="15" hidden="1" customHeight="1" x14ac:dyDescent="0.3">
      <c r="A32" s="483" t="s">
        <v>39</v>
      </c>
      <c r="B32" s="483"/>
      <c r="C32" s="215" t="s">
        <v>40</v>
      </c>
      <c r="I32" s="216" t="s">
        <v>41</v>
      </c>
      <c r="CJ32" s="215" t="s">
        <v>42</v>
      </c>
      <c r="CU32" s="215" t="s">
        <v>43</v>
      </c>
    </row>
    <row r="33" spans="1:108" ht="15" hidden="1" customHeight="1" thickBot="1" x14ac:dyDescent="0.35">
      <c r="A33" s="483"/>
      <c r="B33" s="483"/>
    </row>
    <row r="34" spans="1:108" ht="15.75" hidden="1" customHeight="1" thickBot="1" x14ac:dyDescent="0.35">
      <c r="A34" s="484"/>
      <c r="B34" s="484"/>
      <c r="C34" s="184">
        <f t="shared" ref="C34:AH34" si="14">C21</f>
        <v>43831</v>
      </c>
      <c r="D34" s="65">
        <f t="shared" si="14"/>
        <v>43862</v>
      </c>
      <c r="E34" s="50">
        <f t="shared" si="14"/>
        <v>43891</v>
      </c>
      <c r="F34" s="50">
        <f t="shared" si="14"/>
        <v>43922</v>
      </c>
      <c r="G34" s="50">
        <f t="shared" si="14"/>
        <v>43952</v>
      </c>
      <c r="H34" s="50">
        <f t="shared" si="14"/>
        <v>43983</v>
      </c>
      <c r="I34" s="50">
        <f t="shared" si="14"/>
        <v>44013</v>
      </c>
      <c r="J34" s="50">
        <f t="shared" si="14"/>
        <v>44044</v>
      </c>
      <c r="K34" s="50">
        <f t="shared" si="14"/>
        <v>44075</v>
      </c>
      <c r="L34" s="50">
        <f t="shared" si="14"/>
        <v>44105</v>
      </c>
      <c r="M34" s="50">
        <f t="shared" si="14"/>
        <v>44136</v>
      </c>
      <c r="N34" s="50">
        <f t="shared" si="14"/>
        <v>44166</v>
      </c>
      <c r="O34" s="50">
        <f t="shared" si="14"/>
        <v>44197</v>
      </c>
      <c r="P34" s="50">
        <f t="shared" si="14"/>
        <v>44228</v>
      </c>
      <c r="Q34" s="50">
        <f t="shared" si="14"/>
        <v>44256</v>
      </c>
      <c r="R34" s="50">
        <f t="shared" si="14"/>
        <v>44287</v>
      </c>
      <c r="S34" s="50">
        <f t="shared" si="14"/>
        <v>44317</v>
      </c>
      <c r="T34" s="50">
        <f t="shared" si="14"/>
        <v>44348</v>
      </c>
      <c r="U34" s="50">
        <f t="shared" si="14"/>
        <v>44378</v>
      </c>
      <c r="V34" s="50">
        <f t="shared" si="14"/>
        <v>44409</v>
      </c>
      <c r="W34" s="50">
        <f t="shared" si="14"/>
        <v>44440</v>
      </c>
      <c r="X34" s="50">
        <f t="shared" si="14"/>
        <v>44470</v>
      </c>
      <c r="Y34" s="50">
        <f t="shared" si="14"/>
        <v>44501</v>
      </c>
      <c r="Z34" s="50">
        <f t="shared" si="14"/>
        <v>44531</v>
      </c>
      <c r="AA34" s="50">
        <f t="shared" si="14"/>
        <v>44562</v>
      </c>
      <c r="AB34" s="50">
        <f t="shared" si="14"/>
        <v>44593</v>
      </c>
      <c r="AC34" s="50">
        <f t="shared" si="14"/>
        <v>44621</v>
      </c>
      <c r="AD34" s="50">
        <f t="shared" si="14"/>
        <v>44652</v>
      </c>
      <c r="AE34" s="50">
        <f t="shared" si="14"/>
        <v>44682</v>
      </c>
      <c r="AF34" s="50">
        <f t="shared" si="14"/>
        <v>44713</v>
      </c>
      <c r="AG34" s="50">
        <f t="shared" si="14"/>
        <v>44743</v>
      </c>
      <c r="AH34" s="50">
        <f t="shared" si="14"/>
        <v>44774</v>
      </c>
      <c r="AI34" s="50">
        <f t="shared" ref="AI34:BN34" si="15">AI21</f>
        <v>44805</v>
      </c>
      <c r="AJ34" s="50">
        <f t="shared" si="15"/>
        <v>44835</v>
      </c>
      <c r="AK34" s="50">
        <f t="shared" si="15"/>
        <v>44866</v>
      </c>
      <c r="AL34" s="50">
        <f t="shared" si="15"/>
        <v>44896</v>
      </c>
      <c r="AM34" s="50">
        <f t="shared" si="15"/>
        <v>44927</v>
      </c>
      <c r="AN34" s="50">
        <f t="shared" si="15"/>
        <v>44958</v>
      </c>
      <c r="AO34" s="50">
        <f t="shared" si="15"/>
        <v>44986</v>
      </c>
      <c r="AP34" s="50">
        <f t="shared" si="15"/>
        <v>45017</v>
      </c>
      <c r="AQ34" s="50">
        <f t="shared" si="15"/>
        <v>45047</v>
      </c>
      <c r="AR34" s="50">
        <f t="shared" si="15"/>
        <v>45078</v>
      </c>
      <c r="AS34" s="50">
        <f t="shared" si="15"/>
        <v>45108</v>
      </c>
      <c r="AT34" s="50">
        <f t="shared" si="15"/>
        <v>45139</v>
      </c>
      <c r="AU34" s="50">
        <f t="shared" si="15"/>
        <v>45170</v>
      </c>
      <c r="AV34" s="50">
        <f t="shared" si="15"/>
        <v>45200</v>
      </c>
      <c r="AW34" s="50">
        <f t="shared" si="15"/>
        <v>45231</v>
      </c>
      <c r="AX34" s="50">
        <f t="shared" si="15"/>
        <v>45261</v>
      </c>
      <c r="AY34" s="50">
        <f t="shared" si="15"/>
        <v>45292</v>
      </c>
      <c r="AZ34" s="50">
        <f t="shared" si="15"/>
        <v>45323</v>
      </c>
      <c r="BA34" s="50">
        <f t="shared" si="15"/>
        <v>45352</v>
      </c>
      <c r="BB34" s="50">
        <f t="shared" si="15"/>
        <v>45383</v>
      </c>
      <c r="BC34" s="50">
        <f t="shared" si="15"/>
        <v>45413</v>
      </c>
      <c r="BD34" s="50">
        <f t="shared" si="15"/>
        <v>45444</v>
      </c>
      <c r="BE34" s="50">
        <f t="shared" si="15"/>
        <v>45474</v>
      </c>
      <c r="BF34" s="50">
        <f t="shared" si="15"/>
        <v>45505</v>
      </c>
      <c r="BG34" s="50">
        <f t="shared" si="15"/>
        <v>45536</v>
      </c>
      <c r="BH34" s="50">
        <f t="shared" si="15"/>
        <v>45566</v>
      </c>
      <c r="BI34" s="50">
        <f t="shared" si="15"/>
        <v>45597</v>
      </c>
      <c r="BJ34" s="50">
        <f t="shared" si="15"/>
        <v>45627</v>
      </c>
      <c r="BK34" s="50">
        <f t="shared" si="15"/>
        <v>45658</v>
      </c>
      <c r="BL34" s="50">
        <f t="shared" si="15"/>
        <v>45689</v>
      </c>
      <c r="BM34" s="50">
        <f t="shared" si="15"/>
        <v>45717</v>
      </c>
      <c r="BN34" s="50">
        <f t="shared" si="15"/>
        <v>45748</v>
      </c>
      <c r="BO34" s="50">
        <f t="shared" ref="BO34:CH34" si="16">BO21</f>
        <v>45778</v>
      </c>
      <c r="BP34" s="50">
        <f t="shared" si="16"/>
        <v>45809</v>
      </c>
      <c r="BQ34" s="50">
        <f t="shared" si="16"/>
        <v>45839</v>
      </c>
      <c r="BR34" s="50">
        <f t="shared" si="16"/>
        <v>45870</v>
      </c>
      <c r="BS34" s="50">
        <f t="shared" si="16"/>
        <v>45901</v>
      </c>
      <c r="BT34" s="50">
        <f t="shared" si="16"/>
        <v>45931</v>
      </c>
      <c r="BU34" s="50">
        <f t="shared" si="16"/>
        <v>45962</v>
      </c>
      <c r="BV34" s="50">
        <f t="shared" si="16"/>
        <v>45992</v>
      </c>
      <c r="BW34" s="50">
        <f t="shared" si="16"/>
        <v>46023</v>
      </c>
      <c r="BX34" s="50">
        <f t="shared" si="16"/>
        <v>46054</v>
      </c>
      <c r="BY34" s="50">
        <f t="shared" si="16"/>
        <v>46082</v>
      </c>
      <c r="BZ34" s="50">
        <f t="shared" si="16"/>
        <v>46113</v>
      </c>
      <c r="CA34" s="50">
        <f t="shared" si="16"/>
        <v>46143</v>
      </c>
      <c r="CB34" s="50">
        <f t="shared" si="16"/>
        <v>46174</v>
      </c>
      <c r="CC34" s="50">
        <f t="shared" si="16"/>
        <v>46204</v>
      </c>
      <c r="CD34" s="50">
        <f t="shared" si="16"/>
        <v>46235</v>
      </c>
      <c r="CE34" s="50">
        <f t="shared" si="16"/>
        <v>46266</v>
      </c>
      <c r="CF34" s="50">
        <f t="shared" si="16"/>
        <v>46296</v>
      </c>
      <c r="CG34" s="50">
        <f t="shared" si="16"/>
        <v>46327</v>
      </c>
      <c r="CH34" s="51">
        <f t="shared" si="16"/>
        <v>46357</v>
      </c>
      <c r="CJ34" s="48">
        <v>43831</v>
      </c>
      <c r="CK34" s="48">
        <v>43862</v>
      </c>
      <c r="CL34" s="48">
        <v>43891</v>
      </c>
      <c r="CM34" s="48">
        <v>43922</v>
      </c>
      <c r="CN34" s="48">
        <v>43952</v>
      </c>
      <c r="CO34" s="48">
        <v>43983</v>
      </c>
      <c r="CP34" s="48">
        <v>44013</v>
      </c>
      <c r="CQ34" s="48">
        <v>44044</v>
      </c>
      <c r="CR34" s="48">
        <v>44075</v>
      </c>
      <c r="CS34" s="48">
        <v>44105</v>
      </c>
      <c r="CT34" s="48">
        <v>44136</v>
      </c>
      <c r="CU34" s="222">
        <v>44166</v>
      </c>
      <c r="CV34" s="427">
        <v>44197</v>
      </c>
      <c r="CW34" s="427">
        <v>44228</v>
      </c>
      <c r="CX34" s="427">
        <v>44256</v>
      </c>
      <c r="CY34" s="427">
        <v>44287</v>
      </c>
      <c r="CZ34" s="427">
        <v>44317</v>
      </c>
      <c r="DA34" s="427">
        <v>44348</v>
      </c>
      <c r="DD34" t="s">
        <v>3</v>
      </c>
    </row>
    <row r="35" spans="1:108" hidden="1" x14ac:dyDescent="0.3">
      <c r="A35" s="486" t="s">
        <v>12</v>
      </c>
      <c r="B35" s="81" t="s">
        <v>44</v>
      </c>
      <c r="C35" s="220">
        <f>IF(CJ38=0,0,CJ35/SUM(CJ35:CJ36))</f>
        <v>1</v>
      </c>
      <c r="D35" s="220">
        <f t="shared" ref="D35:M35" si="17">IF(CK38=0,0,CK35/SUM(CK35:CK36))</f>
        <v>0.97655343757974344</v>
      </c>
      <c r="E35" s="220">
        <f t="shared" si="17"/>
        <v>0.98255987641196374</v>
      </c>
      <c r="F35" s="220">
        <f t="shared" si="17"/>
        <v>0.91021913840811641</v>
      </c>
      <c r="G35" s="220">
        <f t="shared" si="17"/>
        <v>0.93600796270237685</v>
      </c>
      <c r="H35" s="220">
        <f t="shared" si="17"/>
        <v>0.82058557462788684</v>
      </c>
      <c r="I35" s="220">
        <f t="shared" si="17"/>
        <v>0.97043657888829038</v>
      </c>
      <c r="J35" s="220">
        <f t="shared" si="17"/>
        <v>1.1458515174001083</v>
      </c>
      <c r="K35" s="220">
        <f t="shared" si="17"/>
        <v>0.90160400178239708</v>
      </c>
      <c r="L35" s="220">
        <f t="shared" si="17"/>
        <v>0.89692435498981227</v>
      </c>
      <c r="M35" s="220">
        <f t="shared" si="17"/>
        <v>0.97159050719010753</v>
      </c>
      <c r="N35" s="435">
        <f>IF(SUM(CU38:DA38)=0,0,SUM(CU35:DA35)/SUM(CU35:DA36))</f>
        <v>0.91817068133390123</v>
      </c>
      <c r="O35" s="217"/>
      <c r="P35" s="217"/>
      <c r="Q35" s="217"/>
      <c r="R35" s="217"/>
      <c r="S35" s="217"/>
      <c r="T35" s="217"/>
      <c r="U35" s="217"/>
      <c r="V35" s="217"/>
      <c r="W35" s="217"/>
      <c r="X35" s="217"/>
      <c r="Y35" s="217"/>
      <c r="Z35" s="217"/>
      <c r="AA35" s="217"/>
      <c r="AB35" s="217"/>
      <c r="AC35" s="217"/>
      <c r="AD35" s="217"/>
      <c r="AE35" s="217"/>
      <c r="AF35" s="217"/>
      <c r="AG35" s="217"/>
      <c r="AH35" s="217"/>
      <c r="AI35" s="217"/>
      <c r="AJ35" s="217"/>
      <c r="AK35" s="217"/>
      <c r="AL35" s="217"/>
      <c r="AM35" s="217"/>
      <c r="AN35" s="217"/>
      <c r="AO35" s="217"/>
      <c r="AP35" s="217"/>
      <c r="AQ35" s="217"/>
      <c r="AR35" s="217"/>
      <c r="AS35" s="217"/>
      <c r="AT35" s="217"/>
      <c r="AU35" s="217"/>
      <c r="AV35" s="217"/>
      <c r="AW35" s="217"/>
      <c r="AX35" s="217"/>
      <c r="AY35" s="217"/>
      <c r="AZ35" s="217"/>
      <c r="BA35" s="217"/>
      <c r="BB35" s="217"/>
      <c r="BC35" s="217"/>
      <c r="BD35" s="217"/>
      <c r="BE35" s="217"/>
      <c r="BF35" s="217"/>
      <c r="BG35" s="217"/>
      <c r="BH35" s="217"/>
      <c r="BI35" s="217"/>
      <c r="BJ35" s="217"/>
      <c r="BK35" s="217"/>
      <c r="BL35" s="217"/>
      <c r="BM35" s="217"/>
      <c r="BN35" s="217"/>
      <c r="BO35" s="217"/>
      <c r="BP35" s="217"/>
      <c r="BQ35" s="217"/>
      <c r="BR35" s="217"/>
      <c r="BS35" s="217"/>
      <c r="BT35" s="217"/>
      <c r="BU35" s="217"/>
      <c r="BV35" s="217"/>
      <c r="BW35" s="217"/>
      <c r="BX35" s="217"/>
      <c r="BY35" s="217"/>
      <c r="BZ35" s="217"/>
      <c r="CA35" s="217"/>
      <c r="CB35" s="217"/>
      <c r="CC35" s="217"/>
      <c r="CD35" s="217"/>
      <c r="CE35" s="217"/>
      <c r="CF35" s="217"/>
      <c r="CG35" s="217"/>
      <c r="CH35" s="217"/>
      <c r="CJ35" s="231">
        <v>854613</v>
      </c>
      <c r="CK35" s="231">
        <v>1044753</v>
      </c>
      <c r="CL35" s="231">
        <v>1095231</v>
      </c>
      <c r="CM35" s="231">
        <v>2897030</v>
      </c>
      <c r="CN35" s="231">
        <v>1750070</v>
      </c>
      <c r="CO35" s="231">
        <v>1295337</v>
      </c>
      <c r="CP35" s="231">
        <v>2187300</v>
      </c>
      <c r="CQ35" s="231">
        <v>1366617</v>
      </c>
      <c r="CR35" s="231">
        <v>1738059</v>
      </c>
      <c r="CS35" s="231">
        <v>1893732</v>
      </c>
      <c r="CT35" s="231">
        <v>2486167</v>
      </c>
      <c r="CU35" s="232">
        <v>5717144</v>
      </c>
      <c r="CV35" s="426"/>
      <c r="CW35" s="426"/>
      <c r="CX35" s="426"/>
      <c r="CY35" s="426"/>
      <c r="CZ35" s="426"/>
      <c r="DA35" s="426"/>
      <c r="DD35" s="224">
        <f>SUM(CJ35:DA35)</f>
        <v>24326053</v>
      </c>
    </row>
    <row r="36" spans="1:108" hidden="1" x14ac:dyDescent="0.3">
      <c r="A36" s="486"/>
      <c r="B36" s="78" t="s">
        <v>45</v>
      </c>
      <c r="C36" s="221">
        <f>IF(CJ38=0,0,CJ36/SUM(CJ35:CJ36))</f>
        <v>0</v>
      </c>
      <c r="D36" s="221">
        <f t="shared" ref="D36:M36" si="18">IF(CK38=0,0,CK36/SUM(CK35:CK36))</f>
        <v>2.3446562420256542E-2</v>
      </c>
      <c r="E36" s="221">
        <f t="shared" si="18"/>
        <v>1.7440123588036292E-2</v>
      </c>
      <c r="F36" s="221">
        <f t="shared" si="18"/>
        <v>8.9780861591883587E-2</v>
      </c>
      <c r="G36" s="221">
        <f t="shared" si="18"/>
        <v>6.3992037297623122E-2</v>
      </c>
      <c r="H36" s="221">
        <f t="shared" si="18"/>
        <v>0.17941442537211319</v>
      </c>
      <c r="I36" s="221">
        <f t="shared" si="18"/>
        <v>2.9563421111709572E-2</v>
      </c>
      <c r="J36" s="221">
        <f t="shared" si="18"/>
        <v>-0.14585151740010815</v>
      </c>
      <c r="K36" s="221">
        <f t="shared" si="18"/>
        <v>9.8395998217602879E-2</v>
      </c>
      <c r="L36" s="221">
        <f t="shared" si="18"/>
        <v>0.10307564501018773</v>
      </c>
      <c r="M36" s="221">
        <f t="shared" si="18"/>
        <v>2.8409492809892519E-2</v>
      </c>
      <c r="N36" s="436">
        <f>IF(SUM(CU38:DA38)=0,0,SUM(CU36:DA36)/SUM(CU35:DA36))</f>
        <v>8.1829318666098785E-2</v>
      </c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  <c r="AA36" s="218"/>
      <c r="AB36" s="218"/>
      <c r="AC36" s="218"/>
      <c r="AD36" s="218"/>
      <c r="AE36" s="218"/>
      <c r="AF36" s="218"/>
      <c r="AG36" s="218"/>
      <c r="AH36" s="218"/>
      <c r="AI36" s="218"/>
      <c r="AJ36" s="218"/>
      <c r="AK36" s="218"/>
      <c r="AL36" s="218"/>
      <c r="AM36" s="218"/>
      <c r="AN36" s="218"/>
      <c r="AO36" s="218"/>
      <c r="AP36" s="218"/>
      <c r="AQ36" s="218"/>
      <c r="AR36" s="218"/>
      <c r="AS36" s="218"/>
      <c r="AT36" s="218"/>
      <c r="AU36" s="218"/>
      <c r="AV36" s="218"/>
      <c r="AW36" s="218"/>
      <c r="AX36" s="218"/>
      <c r="AY36" s="218"/>
      <c r="AZ36" s="218"/>
      <c r="BA36" s="218"/>
      <c r="BB36" s="218"/>
      <c r="BC36" s="218"/>
      <c r="BD36" s="218"/>
      <c r="BE36" s="218"/>
      <c r="BF36" s="218"/>
      <c r="BG36" s="218"/>
      <c r="BH36" s="218"/>
      <c r="BI36" s="218"/>
      <c r="BJ36" s="218"/>
      <c r="BK36" s="218"/>
      <c r="BL36" s="218"/>
      <c r="BM36" s="218"/>
      <c r="BN36" s="218"/>
      <c r="BO36" s="218"/>
      <c r="BP36" s="218"/>
      <c r="BQ36" s="218"/>
      <c r="BR36" s="218"/>
      <c r="BS36" s="218"/>
      <c r="BT36" s="218"/>
      <c r="BU36" s="218"/>
      <c r="BV36" s="218"/>
      <c r="BW36" s="218"/>
      <c r="BX36" s="218"/>
      <c r="BY36" s="218"/>
      <c r="BZ36" s="218"/>
      <c r="CA36" s="218"/>
      <c r="CB36" s="218"/>
      <c r="CC36" s="218"/>
      <c r="CD36" s="218"/>
      <c r="CE36" s="218"/>
      <c r="CF36" s="218"/>
      <c r="CG36" s="218"/>
      <c r="CH36" s="218"/>
      <c r="CJ36" s="231">
        <v>0</v>
      </c>
      <c r="CK36" s="231">
        <v>25084</v>
      </c>
      <c r="CL36" s="231">
        <v>19440</v>
      </c>
      <c r="CM36" s="231">
        <v>285753</v>
      </c>
      <c r="CN36" s="231">
        <v>119647</v>
      </c>
      <c r="CO36" s="231">
        <v>283215</v>
      </c>
      <c r="CP36" s="231">
        <v>66634</v>
      </c>
      <c r="CQ36" s="231">
        <v>-173952</v>
      </c>
      <c r="CR36" s="231">
        <v>189682</v>
      </c>
      <c r="CS36" s="231">
        <v>217630</v>
      </c>
      <c r="CT36" s="231">
        <v>72696</v>
      </c>
      <c r="CU36" s="232">
        <v>509524</v>
      </c>
      <c r="CV36" s="426"/>
      <c r="CW36" s="426"/>
      <c r="CX36" s="426"/>
      <c r="CY36" s="426"/>
      <c r="CZ36" s="426"/>
      <c r="DA36" s="426"/>
      <c r="DD36" s="224">
        <f t="shared" ref="DD36:DD54" si="19">SUM(CJ36:DA36)</f>
        <v>1615353</v>
      </c>
    </row>
    <row r="37" spans="1:108" hidden="1" x14ac:dyDescent="0.3">
      <c r="A37" s="486"/>
      <c r="B37" s="230" t="s">
        <v>46</v>
      </c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  <c r="AJ37" s="229"/>
      <c r="AK37" s="229"/>
      <c r="AL37" s="229"/>
      <c r="AM37" s="229"/>
      <c r="AN37" s="229"/>
      <c r="AO37" s="229"/>
      <c r="AP37" s="229"/>
      <c r="AQ37" s="229"/>
      <c r="AR37" s="229"/>
      <c r="AS37" s="229"/>
      <c r="AT37" s="229"/>
      <c r="AU37" s="229"/>
      <c r="AV37" s="229"/>
      <c r="AW37" s="229"/>
      <c r="AX37" s="229"/>
      <c r="AY37" s="229"/>
      <c r="AZ37" s="229"/>
      <c r="BA37" s="229"/>
      <c r="BB37" s="229"/>
      <c r="BC37" s="229"/>
      <c r="BD37" s="229"/>
      <c r="BE37" s="229"/>
      <c r="BF37" s="229"/>
      <c r="BG37" s="229"/>
      <c r="BH37" s="229"/>
      <c r="BI37" s="229"/>
      <c r="BJ37" s="229"/>
      <c r="BK37" s="229"/>
      <c r="BL37" s="229"/>
      <c r="BM37" s="229"/>
      <c r="BN37" s="229"/>
      <c r="BO37" s="229"/>
      <c r="BP37" s="229"/>
      <c r="BQ37" s="229"/>
      <c r="BR37" s="229"/>
      <c r="BS37" s="229"/>
      <c r="BT37" s="229"/>
      <c r="BU37" s="229"/>
      <c r="BV37" s="229"/>
      <c r="BW37" s="229"/>
      <c r="BX37" s="229"/>
      <c r="BY37" s="229"/>
      <c r="BZ37" s="229"/>
      <c r="CA37" s="229"/>
      <c r="CB37" s="229"/>
      <c r="CC37" s="229"/>
      <c r="CD37" s="229"/>
      <c r="CE37" s="229"/>
      <c r="CF37" s="229"/>
      <c r="CG37" s="229"/>
      <c r="CH37" s="229"/>
      <c r="CJ37" s="224">
        <v>9682</v>
      </c>
      <c r="CK37" s="224">
        <v>46850</v>
      </c>
      <c r="CL37" s="224">
        <v>0</v>
      </c>
      <c r="CM37" s="224">
        <v>0</v>
      </c>
      <c r="CN37" s="224">
        <v>25309</v>
      </c>
      <c r="CO37" s="224">
        <v>74160</v>
      </c>
      <c r="CP37" s="224">
        <v>51247</v>
      </c>
      <c r="CQ37" s="224">
        <v>64938</v>
      </c>
      <c r="CR37" s="224">
        <v>-76063</v>
      </c>
      <c r="CS37" s="224">
        <v>92142</v>
      </c>
      <c r="CT37" s="224">
        <v>160490</v>
      </c>
      <c r="CU37" s="225">
        <v>7216158</v>
      </c>
      <c r="CV37" s="426"/>
      <c r="CW37" s="426"/>
      <c r="CX37" s="426"/>
      <c r="CY37" s="426"/>
      <c r="CZ37" s="426"/>
      <c r="DA37" s="426"/>
      <c r="DD37" s="224">
        <f t="shared" si="19"/>
        <v>7664913</v>
      </c>
    </row>
    <row r="38" spans="1:108" s="82" customFormat="1" ht="15" hidden="1" thickBot="1" x14ac:dyDescent="0.35">
      <c r="A38" s="487"/>
      <c r="B38" s="228" t="s">
        <v>3</v>
      </c>
      <c r="C38" s="208">
        <f t="shared" ref="C38" si="20">SUM(C35:C36)</f>
        <v>1</v>
      </c>
      <c r="D38" s="208">
        <f t="shared" ref="D38:M38" si="21">SUM(D35:D36)</f>
        <v>1</v>
      </c>
      <c r="E38" s="208">
        <f t="shared" si="21"/>
        <v>1</v>
      </c>
      <c r="F38" s="208">
        <f t="shared" si="21"/>
        <v>1</v>
      </c>
      <c r="G38" s="208">
        <f t="shared" si="21"/>
        <v>1</v>
      </c>
      <c r="H38" s="208">
        <f t="shared" si="21"/>
        <v>1</v>
      </c>
      <c r="I38" s="208">
        <f t="shared" si="21"/>
        <v>1</v>
      </c>
      <c r="J38" s="208">
        <f t="shared" si="21"/>
        <v>1</v>
      </c>
      <c r="K38" s="208">
        <f t="shared" si="21"/>
        <v>1</v>
      </c>
      <c r="L38" s="208">
        <f t="shared" si="21"/>
        <v>1</v>
      </c>
      <c r="M38" s="208">
        <f t="shared" si="21"/>
        <v>1</v>
      </c>
      <c r="N38" s="208">
        <f>SUM(N35:N36)</f>
        <v>1</v>
      </c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J38" s="226">
        <f t="shared" ref="CJ38:CT38" si="22">SUM(CJ35:CJ37)</f>
        <v>864295</v>
      </c>
      <c r="CK38" s="226">
        <f t="shared" si="22"/>
        <v>1116687</v>
      </c>
      <c r="CL38" s="226">
        <f t="shared" si="22"/>
        <v>1114671</v>
      </c>
      <c r="CM38" s="226">
        <f t="shared" si="22"/>
        <v>3182783</v>
      </c>
      <c r="CN38" s="226">
        <f t="shared" si="22"/>
        <v>1895026</v>
      </c>
      <c r="CO38" s="226">
        <f t="shared" si="22"/>
        <v>1652712</v>
      </c>
      <c r="CP38" s="226">
        <f t="shared" si="22"/>
        <v>2305181</v>
      </c>
      <c r="CQ38" s="226">
        <f t="shared" si="22"/>
        <v>1257603</v>
      </c>
      <c r="CR38" s="226">
        <f t="shared" si="22"/>
        <v>1851678</v>
      </c>
      <c r="CS38" s="226">
        <f t="shared" si="22"/>
        <v>2203504</v>
      </c>
      <c r="CT38" s="226">
        <f t="shared" si="22"/>
        <v>2719353</v>
      </c>
      <c r="CU38" s="227">
        <f>SUM(CU35:CU37)</f>
        <v>13442826</v>
      </c>
      <c r="CV38" s="426">
        <f t="shared" ref="CV38:DA38" si="23">SUM(CV35:CV37)</f>
        <v>0</v>
      </c>
      <c r="CW38" s="426">
        <f t="shared" si="23"/>
        <v>0</v>
      </c>
      <c r="CX38" s="426">
        <f t="shared" si="23"/>
        <v>0</v>
      </c>
      <c r="CY38" s="426">
        <f t="shared" si="23"/>
        <v>0</v>
      </c>
      <c r="CZ38" s="426">
        <f t="shared" si="23"/>
        <v>0</v>
      </c>
      <c r="DA38" s="426">
        <f t="shared" si="23"/>
        <v>0</v>
      </c>
      <c r="DD38" s="226">
        <f t="shared" si="19"/>
        <v>33606319</v>
      </c>
    </row>
    <row r="39" spans="1:108" hidden="1" x14ac:dyDescent="0.3">
      <c r="A39" s="485" t="s">
        <v>14</v>
      </c>
      <c r="B39" s="79" t="s">
        <v>44</v>
      </c>
      <c r="C39" s="220">
        <f>IF(CJ42=0,0,CJ39/SUM(CJ39:CJ40))</f>
        <v>0.84835813727641407</v>
      </c>
      <c r="D39" s="220">
        <f t="shared" ref="D39:M39" si="24">IF(CK42=0,0,CK39/SUM(CK39:CK40))</f>
        <v>0.83031480777313027</v>
      </c>
      <c r="E39" s="220">
        <f t="shared" si="24"/>
        <v>0.97200945925060533</v>
      </c>
      <c r="F39" s="220">
        <f t="shared" si="24"/>
        <v>0.93438170332909853</v>
      </c>
      <c r="G39" s="220">
        <f t="shared" si="24"/>
        <v>0.92596262807537832</v>
      </c>
      <c r="H39" s="220">
        <f t="shared" si="24"/>
        <v>0.99316732389692175</v>
      </c>
      <c r="I39" s="220">
        <f t="shared" si="24"/>
        <v>0.77151255214169778</v>
      </c>
      <c r="J39" s="220">
        <f t="shared" si="24"/>
        <v>0.91320947805226671</v>
      </c>
      <c r="K39" s="220">
        <f t="shared" si="24"/>
        <v>0.84208490643582357</v>
      </c>
      <c r="L39" s="220">
        <f t="shared" si="24"/>
        <v>0.96116361535340056</v>
      </c>
      <c r="M39" s="220">
        <f t="shared" si="24"/>
        <v>0.82358887971201022</v>
      </c>
      <c r="N39" s="435">
        <f>IF(SUM(CU42:DA42)=0,0,SUM(CU39:DA39)/SUM(CU39:DA40))</f>
        <v>0.93767087418937589</v>
      </c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217"/>
      <c r="AJ39" s="217"/>
      <c r="AK39" s="217"/>
      <c r="AL39" s="217"/>
      <c r="AM39" s="217"/>
      <c r="AN39" s="217"/>
      <c r="AO39" s="217"/>
      <c r="AP39" s="217"/>
      <c r="AQ39" s="217"/>
      <c r="AR39" s="217"/>
      <c r="AS39" s="217"/>
      <c r="AT39" s="217"/>
      <c r="AU39" s="217"/>
      <c r="AV39" s="217"/>
      <c r="AW39" s="217"/>
      <c r="AX39" s="217"/>
      <c r="AY39" s="217"/>
      <c r="AZ39" s="217"/>
      <c r="BA39" s="217"/>
      <c r="BB39" s="217"/>
      <c r="BC39" s="217"/>
      <c r="BD39" s="217"/>
      <c r="BE39" s="217"/>
      <c r="BF39" s="217"/>
      <c r="BG39" s="217"/>
      <c r="BH39" s="217"/>
      <c r="BI39" s="217"/>
      <c r="BJ39" s="217"/>
      <c r="BK39" s="217"/>
      <c r="BL39" s="217"/>
      <c r="BM39" s="217"/>
      <c r="BN39" s="217"/>
      <c r="BO39" s="217"/>
      <c r="BP39" s="217"/>
      <c r="BQ39" s="217"/>
      <c r="BR39" s="217"/>
      <c r="BS39" s="217"/>
      <c r="BT39" s="217"/>
      <c r="BU39" s="217"/>
      <c r="BV39" s="217"/>
      <c r="BW39" s="217"/>
      <c r="BX39" s="217"/>
      <c r="BY39" s="217"/>
      <c r="BZ39" s="217"/>
      <c r="CA39" s="217"/>
      <c r="CB39" s="217"/>
      <c r="CC39" s="217"/>
      <c r="CD39" s="217"/>
      <c r="CE39" s="217"/>
      <c r="CF39" s="217"/>
      <c r="CG39" s="217"/>
      <c r="CH39" s="217"/>
      <c r="CJ39" s="231">
        <v>1434398</v>
      </c>
      <c r="CK39" s="231">
        <v>2074417</v>
      </c>
      <c r="CL39" s="231">
        <v>2339584</v>
      </c>
      <c r="CM39" s="231">
        <v>2969893</v>
      </c>
      <c r="CN39" s="231">
        <v>5487799</v>
      </c>
      <c r="CO39" s="231">
        <v>5363038</v>
      </c>
      <c r="CP39" s="231">
        <v>3226923</v>
      </c>
      <c r="CQ39" s="231">
        <v>6046612</v>
      </c>
      <c r="CR39" s="231">
        <v>4487169</v>
      </c>
      <c r="CS39" s="231">
        <v>7572442</v>
      </c>
      <c r="CT39" s="231">
        <v>8305501</v>
      </c>
      <c r="CU39" s="232">
        <v>25119341</v>
      </c>
      <c r="CV39" s="426"/>
      <c r="CW39" s="426"/>
      <c r="CX39" s="426"/>
      <c r="CY39" s="426"/>
      <c r="CZ39" s="426"/>
      <c r="DA39" s="426"/>
      <c r="DD39" s="224">
        <f t="shared" si="19"/>
        <v>74427117</v>
      </c>
    </row>
    <row r="40" spans="1:108" hidden="1" x14ac:dyDescent="0.3">
      <c r="A40" s="486"/>
      <c r="B40" s="78" t="s">
        <v>45</v>
      </c>
      <c r="C40" s="221">
        <f>IF(CJ42=0,0,CJ40/SUM(CJ39:CJ40))</f>
        <v>0.1516418627235859</v>
      </c>
      <c r="D40" s="221">
        <f t="shared" ref="D40:M40" si="25">IF(CK42=0,0,CK40/SUM(CK39:CK40))</f>
        <v>0.16968519222686973</v>
      </c>
      <c r="E40" s="221">
        <f t="shared" si="25"/>
        <v>2.7990540749394673E-2</v>
      </c>
      <c r="F40" s="221">
        <f t="shared" si="25"/>
        <v>6.5618296670901424E-2</v>
      </c>
      <c r="G40" s="221">
        <f t="shared" si="25"/>
        <v>7.4037371924621717E-2</v>
      </c>
      <c r="H40" s="221">
        <f t="shared" si="25"/>
        <v>6.832676103078297E-3</v>
      </c>
      <c r="I40" s="221">
        <f t="shared" si="25"/>
        <v>0.22848744785830225</v>
      </c>
      <c r="J40" s="221">
        <f t="shared" si="25"/>
        <v>8.6790521947733332E-2</v>
      </c>
      <c r="K40" s="221">
        <f t="shared" si="25"/>
        <v>0.15791509356417638</v>
      </c>
      <c r="L40" s="221">
        <f t="shared" si="25"/>
        <v>3.8836384646599421E-2</v>
      </c>
      <c r="M40" s="221">
        <f t="shared" si="25"/>
        <v>0.17641112028798983</v>
      </c>
      <c r="N40" s="436">
        <f>IF(SUM(CU42:DA42)=0,0,SUM(CU40:DA40)/SUM(CU39:DA40))</f>
        <v>6.2329125810624116E-2</v>
      </c>
      <c r="O40" s="218"/>
      <c r="P40" s="218"/>
      <c r="Q40" s="218"/>
      <c r="R40" s="218"/>
      <c r="S40" s="218"/>
      <c r="T40" s="218"/>
      <c r="U40" s="218"/>
      <c r="V40" s="218"/>
      <c r="W40" s="218"/>
      <c r="X40" s="218"/>
      <c r="Y40" s="218"/>
      <c r="Z40" s="218"/>
      <c r="AA40" s="218"/>
      <c r="AB40" s="218"/>
      <c r="AC40" s="218"/>
      <c r="AD40" s="218"/>
      <c r="AE40" s="218"/>
      <c r="AF40" s="218"/>
      <c r="AG40" s="218"/>
      <c r="AH40" s="218"/>
      <c r="AI40" s="218"/>
      <c r="AJ40" s="218"/>
      <c r="AK40" s="218"/>
      <c r="AL40" s="218"/>
      <c r="AM40" s="218"/>
      <c r="AN40" s="218"/>
      <c r="AO40" s="218"/>
      <c r="AP40" s="218"/>
      <c r="AQ40" s="218"/>
      <c r="AR40" s="218"/>
      <c r="AS40" s="218"/>
      <c r="AT40" s="218"/>
      <c r="AU40" s="218"/>
      <c r="AV40" s="218"/>
      <c r="AW40" s="218"/>
      <c r="AX40" s="218"/>
      <c r="AY40" s="218"/>
      <c r="AZ40" s="218"/>
      <c r="BA40" s="218"/>
      <c r="BB40" s="218"/>
      <c r="BC40" s="218"/>
      <c r="BD40" s="218"/>
      <c r="BE40" s="218"/>
      <c r="BF40" s="218"/>
      <c r="BG40" s="218"/>
      <c r="BH40" s="218"/>
      <c r="BI40" s="218"/>
      <c r="BJ40" s="218"/>
      <c r="BK40" s="218"/>
      <c r="BL40" s="218"/>
      <c r="BM40" s="218"/>
      <c r="BN40" s="218"/>
      <c r="BO40" s="218"/>
      <c r="BP40" s="218"/>
      <c r="BQ40" s="218"/>
      <c r="BR40" s="218"/>
      <c r="BS40" s="218"/>
      <c r="BT40" s="218"/>
      <c r="BU40" s="218"/>
      <c r="BV40" s="218"/>
      <c r="BW40" s="218"/>
      <c r="BX40" s="218"/>
      <c r="BY40" s="218"/>
      <c r="BZ40" s="218"/>
      <c r="CA40" s="218"/>
      <c r="CB40" s="218"/>
      <c r="CC40" s="218"/>
      <c r="CD40" s="218"/>
      <c r="CE40" s="218"/>
      <c r="CF40" s="218"/>
      <c r="CG40" s="218"/>
      <c r="CH40" s="218"/>
      <c r="CJ40" s="231">
        <v>256395</v>
      </c>
      <c r="CK40" s="231">
        <v>423933</v>
      </c>
      <c r="CL40" s="231">
        <v>67372</v>
      </c>
      <c r="CM40" s="231">
        <v>208565</v>
      </c>
      <c r="CN40" s="231">
        <v>438789</v>
      </c>
      <c r="CO40" s="231">
        <v>36896</v>
      </c>
      <c r="CP40" s="231">
        <v>955670</v>
      </c>
      <c r="CQ40" s="231">
        <v>574664</v>
      </c>
      <c r="CR40" s="231">
        <v>841473</v>
      </c>
      <c r="CS40" s="231">
        <v>305969</v>
      </c>
      <c r="CT40" s="231">
        <v>1779022</v>
      </c>
      <c r="CU40" s="232">
        <v>1669740</v>
      </c>
      <c r="CV40" s="426"/>
      <c r="CW40" s="426"/>
      <c r="CX40" s="426"/>
      <c r="CY40" s="426"/>
      <c r="CZ40" s="426"/>
      <c r="DA40" s="426"/>
      <c r="DD40" s="224">
        <f t="shared" si="19"/>
        <v>7558488</v>
      </c>
    </row>
    <row r="41" spans="1:108" hidden="1" x14ac:dyDescent="0.3">
      <c r="A41" s="486"/>
      <c r="B41" s="230" t="s">
        <v>46</v>
      </c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  <c r="AJ41" s="229"/>
      <c r="AK41" s="229"/>
      <c r="AL41" s="229"/>
      <c r="AM41" s="229"/>
      <c r="AN41" s="229"/>
      <c r="AO41" s="229"/>
      <c r="AP41" s="229"/>
      <c r="AQ41" s="229"/>
      <c r="AR41" s="229"/>
      <c r="AS41" s="229"/>
      <c r="AT41" s="229"/>
      <c r="AU41" s="229"/>
      <c r="AV41" s="229"/>
      <c r="AW41" s="229"/>
      <c r="AX41" s="229"/>
      <c r="AY41" s="229"/>
      <c r="AZ41" s="229"/>
      <c r="BA41" s="229"/>
      <c r="BB41" s="229"/>
      <c r="BC41" s="229"/>
      <c r="BD41" s="229"/>
      <c r="BE41" s="229"/>
      <c r="BF41" s="229"/>
      <c r="BG41" s="229"/>
      <c r="BH41" s="229"/>
      <c r="BI41" s="229"/>
      <c r="BJ41" s="229"/>
      <c r="BK41" s="229"/>
      <c r="BL41" s="229"/>
      <c r="BM41" s="229"/>
      <c r="BN41" s="229"/>
      <c r="BO41" s="229"/>
      <c r="BP41" s="229"/>
      <c r="BQ41" s="229"/>
      <c r="BR41" s="229"/>
      <c r="BS41" s="229"/>
      <c r="BT41" s="229"/>
      <c r="BU41" s="229"/>
      <c r="BV41" s="229"/>
      <c r="BW41" s="229"/>
      <c r="BX41" s="229"/>
      <c r="BY41" s="229"/>
      <c r="BZ41" s="229"/>
      <c r="CA41" s="229"/>
      <c r="CB41" s="229"/>
      <c r="CC41" s="229"/>
      <c r="CD41" s="229"/>
      <c r="CE41" s="229"/>
      <c r="CF41" s="229"/>
      <c r="CG41" s="229"/>
      <c r="CH41" s="229"/>
      <c r="CJ41" s="224">
        <v>0</v>
      </c>
      <c r="CK41" s="224">
        <v>1939</v>
      </c>
      <c r="CL41" s="224">
        <v>0</v>
      </c>
      <c r="CM41" s="224">
        <v>190653</v>
      </c>
      <c r="CN41" s="224">
        <v>0</v>
      </c>
      <c r="CO41" s="224">
        <v>0</v>
      </c>
      <c r="CP41" s="224">
        <v>65134</v>
      </c>
      <c r="CQ41" s="224">
        <v>0</v>
      </c>
      <c r="CR41" s="224">
        <v>-166753</v>
      </c>
      <c r="CS41" s="224">
        <v>0</v>
      </c>
      <c r="CT41" s="224">
        <v>206711</v>
      </c>
      <c r="CU41" s="225">
        <v>3755079</v>
      </c>
      <c r="CV41" s="426"/>
      <c r="CW41" s="426"/>
      <c r="CX41" s="426"/>
      <c r="CY41" s="426"/>
      <c r="CZ41" s="426"/>
      <c r="DA41" s="426"/>
      <c r="DD41" s="224">
        <f t="shared" si="19"/>
        <v>4052763</v>
      </c>
    </row>
    <row r="42" spans="1:108" s="82" customFormat="1" ht="15" hidden="1" thickBot="1" x14ac:dyDescent="0.35">
      <c r="A42" s="487"/>
      <c r="B42" s="228" t="s">
        <v>3</v>
      </c>
      <c r="C42" s="208">
        <f t="shared" ref="C42" si="26">SUM(C39:C40)</f>
        <v>1</v>
      </c>
      <c r="D42" s="208">
        <f t="shared" ref="D42:M42" si="27">SUM(D39:D40)</f>
        <v>1</v>
      </c>
      <c r="E42" s="208">
        <f t="shared" si="27"/>
        <v>1</v>
      </c>
      <c r="F42" s="208">
        <f t="shared" si="27"/>
        <v>1</v>
      </c>
      <c r="G42" s="208">
        <f t="shared" si="27"/>
        <v>1</v>
      </c>
      <c r="H42" s="208">
        <f t="shared" si="27"/>
        <v>1</v>
      </c>
      <c r="I42" s="208">
        <f t="shared" si="27"/>
        <v>1</v>
      </c>
      <c r="J42" s="208">
        <f t="shared" si="27"/>
        <v>1</v>
      </c>
      <c r="K42" s="208">
        <f t="shared" si="27"/>
        <v>1</v>
      </c>
      <c r="L42" s="208">
        <f t="shared" si="27"/>
        <v>1</v>
      </c>
      <c r="M42" s="208">
        <f t="shared" si="27"/>
        <v>1</v>
      </c>
      <c r="N42" s="208">
        <f>SUM(N39:N40)</f>
        <v>1</v>
      </c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J42" s="226">
        <f t="shared" ref="CJ42:CT42" si="28">SUM(CJ39:CJ41)</f>
        <v>1690793</v>
      </c>
      <c r="CK42" s="226">
        <f t="shared" si="28"/>
        <v>2500289</v>
      </c>
      <c r="CL42" s="226">
        <f t="shared" si="28"/>
        <v>2406956</v>
      </c>
      <c r="CM42" s="226">
        <f t="shared" si="28"/>
        <v>3369111</v>
      </c>
      <c r="CN42" s="226">
        <f t="shared" si="28"/>
        <v>5926588</v>
      </c>
      <c r="CO42" s="226">
        <f t="shared" si="28"/>
        <v>5399934</v>
      </c>
      <c r="CP42" s="226">
        <f t="shared" si="28"/>
        <v>4247727</v>
      </c>
      <c r="CQ42" s="226">
        <f t="shared" si="28"/>
        <v>6621276</v>
      </c>
      <c r="CR42" s="226">
        <f t="shared" si="28"/>
        <v>5161889</v>
      </c>
      <c r="CS42" s="226">
        <f t="shared" si="28"/>
        <v>7878411</v>
      </c>
      <c r="CT42" s="226">
        <f t="shared" si="28"/>
        <v>10291234</v>
      </c>
      <c r="CU42" s="227">
        <f>SUM(CU39:CU41)</f>
        <v>30544160</v>
      </c>
      <c r="CV42" s="426">
        <f t="shared" ref="CV42:DA42" si="29">SUM(CV39:CV41)</f>
        <v>0</v>
      </c>
      <c r="CW42" s="426">
        <f t="shared" si="29"/>
        <v>0</v>
      </c>
      <c r="CX42" s="426">
        <f t="shared" si="29"/>
        <v>0</v>
      </c>
      <c r="CY42" s="426">
        <f t="shared" si="29"/>
        <v>0</v>
      </c>
      <c r="CZ42" s="426">
        <f t="shared" si="29"/>
        <v>0</v>
      </c>
      <c r="DA42" s="426">
        <f t="shared" si="29"/>
        <v>0</v>
      </c>
      <c r="DD42" s="226">
        <f t="shared" si="19"/>
        <v>86038368</v>
      </c>
    </row>
    <row r="43" spans="1:108" hidden="1" x14ac:dyDescent="0.3">
      <c r="A43" s="485" t="s">
        <v>15</v>
      </c>
      <c r="B43" s="79" t="s">
        <v>44</v>
      </c>
      <c r="C43" s="220">
        <f>IF(CJ46=0,0,CJ43/SUM(CJ43:CJ44))</f>
        <v>0.23059309426104352</v>
      </c>
      <c r="D43" s="220">
        <f t="shared" ref="D43:M43" si="30">IF(CK46=0,0,CK43/SUM(CK43:CK44))</f>
        <v>0.87885166734929088</v>
      </c>
      <c r="E43" s="220">
        <f t="shared" si="30"/>
        <v>0</v>
      </c>
      <c r="F43" s="220">
        <f t="shared" si="30"/>
        <v>0.45474821665480974</v>
      </c>
      <c r="G43" s="220">
        <f t="shared" si="30"/>
        <v>0.90203597983323713</v>
      </c>
      <c r="H43" s="220">
        <f t="shared" si="30"/>
        <v>0.95949590002929364</v>
      </c>
      <c r="I43" s="220">
        <f t="shared" si="30"/>
        <v>0.62023154245635082</v>
      </c>
      <c r="J43" s="220">
        <f t="shared" si="30"/>
        <v>0.23626719571167376</v>
      </c>
      <c r="K43" s="220">
        <f t="shared" si="30"/>
        <v>0.79998374160394392</v>
      </c>
      <c r="L43" s="220">
        <f t="shared" si="30"/>
        <v>0.35903232595260165</v>
      </c>
      <c r="M43" s="220">
        <f t="shared" si="30"/>
        <v>0.68727379980839509</v>
      </c>
      <c r="N43" s="435">
        <f>IF(SUM(CU46:DA46)=0,0,SUM(CU43:DA43)/SUM(CU43:DA44))</f>
        <v>0.32994742882216932</v>
      </c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J43" s="231">
        <v>600306</v>
      </c>
      <c r="CK43" s="231">
        <v>92268</v>
      </c>
      <c r="CL43" s="231">
        <v>0</v>
      </c>
      <c r="CM43" s="231">
        <v>425718</v>
      </c>
      <c r="CN43" s="231">
        <v>911216</v>
      </c>
      <c r="CO43" s="231">
        <v>1690129</v>
      </c>
      <c r="CP43" s="231">
        <v>1108551</v>
      </c>
      <c r="CQ43" s="231">
        <v>382759</v>
      </c>
      <c r="CR43" s="231">
        <v>1052973</v>
      </c>
      <c r="CS43" s="231">
        <v>1190786</v>
      </c>
      <c r="CT43" s="231">
        <v>929733</v>
      </c>
      <c r="CU43" s="232">
        <v>2502448</v>
      </c>
      <c r="CV43" s="426"/>
      <c r="CW43" s="426"/>
      <c r="CX43" s="426"/>
      <c r="CY43" s="426"/>
      <c r="CZ43" s="426"/>
      <c r="DA43" s="426"/>
      <c r="DD43" s="224">
        <f t="shared" si="19"/>
        <v>10886887</v>
      </c>
    </row>
    <row r="44" spans="1:108" hidden="1" x14ac:dyDescent="0.3">
      <c r="A44" s="486"/>
      <c r="B44" s="78" t="s">
        <v>45</v>
      </c>
      <c r="C44" s="221">
        <f>IF(CJ46=0,0,CJ44/SUM(CJ43:CJ44))</f>
        <v>0.76940690573895643</v>
      </c>
      <c r="D44" s="221">
        <f t="shared" ref="D44:M44" si="31">IF(CK46=0,0,CK44/SUM(CK43:CK44))</f>
        <v>0.12114833265070914</v>
      </c>
      <c r="E44" s="221">
        <f t="shared" si="31"/>
        <v>1</v>
      </c>
      <c r="F44" s="221">
        <f t="shared" si="31"/>
        <v>0.54525178334519031</v>
      </c>
      <c r="G44" s="221">
        <f t="shared" si="31"/>
        <v>9.7964020166762852E-2</v>
      </c>
      <c r="H44" s="221">
        <f t="shared" si="31"/>
        <v>4.0504099970706385E-2</v>
      </c>
      <c r="I44" s="221">
        <f t="shared" si="31"/>
        <v>0.37976845754364918</v>
      </c>
      <c r="J44" s="221">
        <f t="shared" si="31"/>
        <v>0.76373280428832624</v>
      </c>
      <c r="K44" s="221">
        <f t="shared" si="31"/>
        <v>0.20001625839605605</v>
      </c>
      <c r="L44" s="221">
        <f t="shared" si="31"/>
        <v>0.64096767404739841</v>
      </c>
      <c r="M44" s="221">
        <f t="shared" si="31"/>
        <v>0.31272620019160485</v>
      </c>
      <c r="N44" s="436">
        <f>IF(SUM(CU46:DA46)=0,0,SUM(CU44:DA44)/SUM(CU43:DA44))</f>
        <v>0.67005257117783068</v>
      </c>
      <c r="O44" s="218"/>
      <c r="P44" s="218"/>
      <c r="Q44" s="218"/>
      <c r="R44" s="218"/>
      <c r="S44" s="218"/>
      <c r="T44" s="218"/>
      <c r="U44" s="218"/>
      <c r="V44" s="218"/>
      <c r="W44" s="218"/>
      <c r="X44" s="218"/>
      <c r="Y44" s="218"/>
      <c r="Z44" s="218"/>
      <c r="AA44" s="218"/>
      <c r="AB44" s="218"/>
      <c r="AC44" s="218"/>
      <c r="AD44" s="218"/>
      <c r="AE44" s="218"/>
      <c r="AF44" s="218"/>
      <c r="AG44" s="218"/>
      <c r="AH44" s="218"/>
      <c r="AI44" s="218"/>
      <c r="AJ44" s="218"/>
      <c r="AK44" s="218"/>
      <c r="AL44" s="218"/>
      <c r="AM44" s="218"/>
      <c r="AN44" s="218"/>
      <c r="AO44" s="218"/>
      <c r="AP44" s="218"/>
      <c r="AQ44" s="218"/>
      <c r="AR44" s="218"/>
      <c r="AS44" s="218"/>
      <c r="AT44" s="218"/>
      <c r="AU44" s="218"/>
      <c r="AV44" s="218"/>
      <c r="AW44" s="218"/>
      <c r="AX44" s="218"/>
      <c r="AY44" s="218"/>
      <c r="AZ44" s="218"/>
      <c r="BA44" s="218"/>
      <c r="BB44" s="218"/>
      <c r="BC44" s="218"/>
      <c r="BD44" s="218"/>
      <c r="BE44" s="218"/>
      <c r="BF44" s="218"/>
      <c r="BG44" s="218"/>
      <c r="BH44" s="218"/>
      <c r="BI44" s="218"/>
      <c r="BJ44" s="218"/>
      <c r="BK44" s="218"/>
      <c r="BL44" s="218"/>
      <c r="BM44" s="218"/>
      <c r="BN44" s="218"/>
      <c r="BO44" s="218"/>
      <c r="BP44" s="218"/>
      <c r="BQ44" s="218"/>
      <c r="BR44" s="218"/>
      <c r="BS44" s="218"/>
      <c r="BT44" s="218"/>
      <c r="BU44" s="218"/>
      <c r="BV44" s="218"/>
      <c r="BW44" s="218"/>
      <c r="BX44" s="218"/>
      <c r="BY44" s="218"/>
      <c r="BZ44" s="218"/>
      <c r="CA44" s="218"/>
      <c r="CB44" s="218"/>
      <c r="CC44" s="218"/>
      <c r="CD44" s="218"/>
      <c r="CE44" s="218"/>
      <c r="CF44" s="218"/>
      <c r="CG44" s="218"/>
      <c r="CH44" s="218"/>
      <c r="CJ44" s="231">
        <v>2003007</v>
      </c>
      <c r="CK44" s="231">
        <v>12719</v>
      </c>
      <c r="CL44" s="231">
        <v>112479</v>
      </c>
      <c r="CM44" s="231">
        <v>510444</v>
      </c>
      <c r="CN44" s="231">
        <v>98961</v>
      </c>
      <c r="CO44" s="231">
        <v>71347</v>
      </c>
      <c r="CP44" s="231">
        <v>678767</v>
      </c>
      <c r="CQ44" s="231">
        <v>1237267</v>
      </c>
      <c r="CR44" s="231">
        <v>263270</v>
      </c>
      <c r="CS44" s="231">
        <v>2125868</v>
      </c>
      <c r="CT44" s="231">
        <v>423051</v>
      </c>
      <c r="CU44" s="232">
        <v>5081936</v>
      </c>
      <c r="CV44" s="426"/>
      <c r="CW44" s="426"/>
      <c r="CX44" s="426"/>
      <c r="CY44" s="426"/>
      <c r="CZ44" s="426"/>
      <c r="DA44" s="426"/>
      <c r="DD44" s="224">
        <f t="shared" si="19"/>
        <v>12619116</v>
      </c>
    </row>
    <row r="45" spans="1:108" hidden="1" x14ac:dyDescent="0.3">
      <c r="A45" s="486"/>
      <c r="B45" s="230" t="s">
        <v>46</v>
      </c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  <c r="AJ45" s="229"/>
      <c r="AK45" s="229"/>
      <c r="AL45" s="229"/>
      <c r="AM45" s="229"/>
      <c r="AN45" s="229"/>
      <c r="AO45" s="229"/>
      <c r="AP45" s="229"/>
      <c r="AQ45" s="229"/>
      <c r="AR45" s="229"/>
      <c r="AS45" s="229"/>
      <c r="AT45" s="229"/>
      <c r="AU45" s="229"/>
      <c r="AV45" s="229"/>
      <c r="AW45" s="229"/>
      <c r="AX45" s="229"/>
      <c r="AY45" s="229"/>
      <c r="AZ45" s="229"/>
      <c r="BA45" s="229"/>
      <c r="BB45" s="229"/>
      <c r="BC45" s="229"/>
      <c r="BD45" s="229"/>
      <c r="BE45" s="229"/>
      <c r="BF45" s="229"/>
      <c r="BG45" s="229"/>
      <c r="BH45" s="229"/>
      <c r="BI45" s="229"/>
      <c r="BJ45" s="229"/>
      <c r="BK45" s="229"/>
      <c r="BL45" s="229"/>
      <c r="BM45" s="229"/>
      <c r="BN45" s="229"/>
      <c r="BO45" s="229"/>
      <c r="BP45" s="229"/>
      <c r="BQ45" s="229"/>
      <c r="BR45" s="229"/>
      <c r="BS45" s="229"/>
      <c r="BT45" s="229"/>
      <c r="BU45" s="229"/>
      <c r="BV45" s="229"/>
      <c r="BW45" s="229"/>
      <c r="BX45" s="229"/>
      <c r="BY45" s="229"/>
      <c r="BZ45" s="229"/>
      <c r="CA45" s="229"/>
      <c r="CB45" s="229"/>
      <c r="CC45" s="229"/>
      <c r="CD45" s="229"/>
      <c r="CE45" s="229"/>
      <c r="CF45" s="229"/>
      <c r="CG45" s="229"/>
      <c r="CH45" s="229"/>
      <c r="CJ45" s="224">
        <v>0</v>
      </c>
      <c r="CK45" s="224">
        <v>0</v>
      </c>
      <c r="CL45" s="224">
        <v>0</v>
      </c>
      <c r="CM45" s="224">
        <v>0</v>
      </c>
      <c r="CN45" s="224">
        <v>0</v>
      </c>
      <c r="CO45" s="224">
        <v>0</v>
      </c>
      <c r="CP45" s="224">
        <v>0</v>
      </c>
      <c r="CQ45" s="224">
        <v>0</v>
      </c>
      <c r="CR45" s="224">
        <v>0</v>
      </c>
      <c r="CS45" s="224">
        <v>0</v>
      </c>
      <c r="CT45" s="224">
        <v>89244</v>
      </c>
      <c r="CU45" s="225">
        <v>0</v>
      </c>
      <c r="CV45" s="426"/>
      <c r="CW45" s="426"/>
      <c r="CX45" s="426"/>
      <c r="CY45" s="426"/>
      <c r="CZ45" s="426"/>
      <c r="DA45" s="426"/>
      <c r="DD45" s="224">
        <f t="shared" si="19"/>
        <v>89244</v>
      </c>
    </row>
    <row r="46" spans="1:108" s="82" customFormat="1" ht="15" hidden="1" thickBot="1" x14ac:dyDescent="0.35">
      <c r="A46" s="487"/>
      <c r="B46" s="228" t="s">
        <v>3</v>
      </c>
      <c r="C46" s="208">
        <f t="shared" ref="C46" si="32">SUM(C43:C44)</f>
        <v>1</v>
      </c>
      <c r="D46" s="208">
        <f t="shared" ref="D46:M46" si="33">SUM(D43:D44)</f>
        <v>1</v>
      </c>
      <c r="E46" s="208">
        <f t="shared" si="33"/>
        <v>1</v>
      </c>
      <c r="F46" s="208">
        <f t="shared" si="33"/>
        <v>1</v>
      </c>
      <c r="G46" s="208">
        <f t="shared" si="33"/>
        <v>1</v>
      </c>
      <c r="H46" s="208">
        <f t="shared" si="33"/>
        <v>1</v>
      </c>
      <c r="I46" s="208">
        <f t="shared" si="33"/>
        <v>1</v>
      </c>
      <c r="J46" s="208">
        <f t="shared" si="33"/>
        <v>1</v>
      </c>
      <c r="K46" s="208">
        <f t="shared" si="33"/>
        <v>1</v>
      </c>
      <c r="L46" s="208">
        <f t="shared" si="33"/>
        <v>1</v>
      </c>
      <c r="M46" s="208">
        <f t="shared" si="33"/>
        <v>1</v>
      </c>
      <c r="N46" s="208">
        <f>SUM(N43:N44)</f>
        <v>1</v>
      </c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J46" s="226">
        <f t="shared" ref="CJ46:CT46" si="34">SUM(CJ43:CJ45)</f>
        <v>2603313</v>
      </c>
      <c r="CK46" s="226">
        <f t="shared" si="34"/>
        <v>104987</v>
      </c>
      <c r="CL46" s="226">
        <f t="shared" si="34"/>
        <v>112479</v>
      </c>
      <c r="CM46" s="226">
        <f t="shared" si="34"/>
        <v>936162</v>
      </c>
      <c r="CN46" s="226">
        <f t="shared" si="34"/>
        <v>1010177</v>
      </c>
      <c r="CO46" s="226">
        <f t="shared" si="34"/>
        <v>1761476</v>
      </c>
      <c r="CP46" s="226">
        <f t="shared" si="34"/>
        <v>1787318</v>
      </c>
      <c r="CQ46" s="226">
        <f t="shared" si="34"/>
        <v>1620026</v>
      </c>
      <c r="CR46" s="226">
        <f t="shared" si="34"/>
        <v>1316243</v>
      </c>
      <c r="CS46" s="226">
        <f t="shared" si="34"/>
        <v>3316654</v>
      </c>
      <c r="CT46" s="226">
        <f t="shared" si="34"/>
        <v>1442028</v>
      </c>
      <c r="CU46" s="227">
        <f>SUM(CU43:CU45)</f>
        <v>7584384</v>
      </c>
      <c r="CV46" s="426">
        <f t="shared" ref="CV46:DA46" si="35">SUM(CV43:CV45)</f>
        <v>0</v>
      </c>
      <c r="CW46" s="426">
        <f t="shared" si="35"/>
        <v>0</v>
      </c>
      <c r="CX46" s="426">
        <f t="shared" si="35"/>
        <v>0</v>
      </c>
      <c r="CY46" s="426">
        <f t="shared" si="35"/>
        <v>0</v>
      </c>
      <c r="CZ46" s="426">
        <f t="shared" si="35"/>
        <v>0</v>
      </c>
      <c r="DA46" s="426">
        <f t="shared" si="35"/>
        <v>0</v>
      </c>
      <c r="DD46" s="226">
        <f t="shared" si="19"/>
        <v>23595247</v>
      </c>
    </row>
    <row r="47" spans="1:108" hidden="1" x14ac:dyDescent="0.3">
      <c r="A47" s="485" t="s">
        <v>16</v>
      </c>
      <c r="B47" s="79" t="s">
        <v>44</v>
      </c>
      <c r="C47" s="220">
        <f>IF(CJ50=0,0,CJ47/SUM(CJ47:CJ48))</f>
        <v>1</v>
      </c>
      <c r="D47" s="220">
        <f t="shared" ref="D47:M47" si="36">IF(CK50=0,0,CK47/SUM(CK47:CK48))</f>
        <v>0</v>
      </c>
      <c r="E47" s="220">
        <f t="shared" si="36"/>
        <v>0</v>
      </c>
      <c r="F47" s="220">
        <f t="shared" si="36"/>
        <v>0.73806693529784195</v>
      </c>
      <c r="G47" s="220">
        <f t="shared" si="36"/>
        <v>1</v>
      </c>
      <c r="H47" s="220">
        <f t="shared" si="36"/>
        <v>0</v>
      </c>
      <c r="I47" s="220">
        <f t="shared" si="36"/>
        <v>0</v>
      </c>
      <c r="J47" s="220">
        <f t="shared" si="36"/>
        <v>2.2466753323095931E-2</v>
      </c>
      <c r="K47" s="220">
        <f t="shared" si="36"/>
        <v>1</v>
      </c>
      <c r="L47" s="220">
        <f t="shared" si="36"/>
        <v>0.65823026102025339</v>
      </c>
      <c r="M47" s="220">
        <f t="shared" si="36"/>
        <v>1</v>
      </c>
      <c r="N47" s="435">
        <f>IF(SUM(CU50:DA50)=0,0,SUM(CU47:DA47)/SUM(CU47:DA48))</f>
        <v>1</v>
      </c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J47" s="217"/>
      <c r="BK47" s="217"/>
      <c r="BL47" s="217"/>
      <c r="BM47" s="217"/>
      <c r="BN47" s="217"/>
      <c r="BO47" s="217"/>
      <c r="BP47" s="217"/>
      <c r="BQ47" s="217"/>
      <c r="BR47" s="217"/>
      <c r="BS47" s="217"/>
      <c r="BT47" s="217"/>
      <c r="BU47" s="217"/>
      <c r="BV47" s="217"/>
      <c r="BW47" s="217"/>
      <c r="BX47" s="217"/>
      <c r="BY47" s="217"/>
      <c r="BZ47" s="217"/>
      <c r="CA47" s="217"/>
      <c r="CB47" s="217"/>
      <c r="CC47" s="217"/>
      <c r="CD47" s="217"/>
      <c r="CE47" s="217"/>
      <c r="CF47" s="217"/>
      <c r="CG47" s="217"/>
      <c r="CH47" s="217"/>
      <c r="CJ47" s="231">
        <v>144648</v>
      </c>
      <c r="CK47" s="231">
        <v>0</v>
      </c>
      <c r="CL47" s="231">
        <v>0</v>
      </c>
      <c r="CM47" s="231">
        <v>751902</v>
      </c>
      <c r="CN47" s="231">
        <v>60457</v>
      </c>
      <c r="CO47" s="231">
        <v>0</v>
      </c>
      <c r="CP47" s="231">
        <v>0</v>
      </c>
      <c r="CQ47" s="231">
        <v>14294</v>
      </c>
      <c r="CR47" s="231">
        <v>12533</v>
      </c>
      <c r="CS47" s="231">
        <v>455808</v>
      </c>
      <c r="CT47" s="231">
        <v>1135085</v>
      </c>
      <c r="CU47" s="232">
        <v>546409</v>
      </c>
      <c r="CV47" s="426"/>
      <c r="CW47" s="426"/>
      <c r="CX47" s="426"/>
      <c r="CY47" s="426"/>
      <c r="CZ47" s="426"/>
      <c r="DA47" s="426"/>
      <c r="DD47" s="224">
        <f t="shared" si="19"/>
        <v>3121136</v>
      </c>
    </row>
    <row r="48" spans="1:108" hidden="1" x14ac:dyDescent="0.3">
      <c r="A48" s="486"/>
      <c r="B48" s="78" t="s">
        <v>45</v>
      </c>
      <c r="C48" s="221">
        <f>IF(CJ50=0,0,CJ48/SUM(CJ47:CJ48))</f>
        <v>0</v>
      </c>
      <c r="D48" s="221">
        <f t="shared" ref="D48:M48" si="37">IF(CK50=0,0,CK48/SUM(CK47:CK48))</f>
        <v>0</v>
      </c>
      <c r="E48" s="221">
        <f t="shared" si="37"/>
        <v>0</v>
      </c>
      <c r="F48" s="221">
        <f t="shared" si="37"/>
        <v>0.26193306470215805</v>
      </c>
      <c r="G48" s="221">
        <f t="shared" si="37"/>
        <v>0</v>
      </c>
      <c r="H48" s="221">
        <f t="shared" si="37"/>
        <v>0</v>
      </c>
      <c r="I48" s="221">
        <f t="shared" si="37"/>
        <v>1</v>
      </c>
      <c r="J48" s="221">
        <f t="shared" si="37"/>
        <v>0.97753324667690411</v>
      </c>
      <c r="K48" s="221">
        <f t="shared" si="37"/>
        <v>0</v>
      </c>
      <c r="L48" s="221">
        <f t="shared" si="37"/>
        <v>0.34176973897974655</v>
      </c>
      <c r="M48" s="221">
        <f t="shared" si="37"/>
        <v>0</v>
      </c>
      <c r="N48" s="436">
        <f>IF(SUM(CU50:DA50)=0,0,SUM(CU48:DA48)/SUM(CU47:DA48))</f>
        <v>0</v>
      </c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18"/>
      <c r="AC48" s="218"/>
      <c r="AD48" s="218"/>
      <c r="AE48" s="218"/>
      <c r="AF48" s="218"/>
      <c r="AG48" s="218"/>
      <c r="AH48" s="218"/>
      <c r="AI48" s="218"/>
      <c r="AJ48" s="218"/>
      <c r="AK48" s="218"/>
      <c r="AL48" s="218"/>
      <c r="AM48" s="218"/>
      <c r="AN48" s="218"/>
      <c r="AO48" s="218"/>
      <c r="AP48" s="218"/>
      <c r="AQ48" s="218"/>
      <c r="AR48" s="218"/>
      <c r="AS48" s="218"/>
      <c r="AT48" s="218"/>
      <c r="AU48" s="218"/>
      <c r="AV48" s="218"/>
      <c r="AW48" s="218"/>
      <c r="AX48" s="218"/>
      <c r="AY48" s="218"/>
      <c r="AZ48" s="218"/>
      <c r="BA48" s="218"/>
      <c r="BB48" s="218"/>
      <c r="BC48" s="218"/>
      <c r="BD48" s="218"/>
      <c r="BE48" s="218"/>
      <c r="BF48" s="218"/>
      <c r="BG48" s="218"/>
      <c r="BH48" s="218"/>
      <c r="BI48" s="218"/>
      <c r="BJ48" s="218"/>
      <c r="BK48" s="218"/>
      <c r="BL48" s="218"/>
      <c r="BM48" s="218"/>
      <c r="BN48" s="218"/>
      <c r="BO48" s="218"/>
      <c r="BP48" s="218"/>
      <c r="BQ48" s="218"/>
      <c r="BR48" s="218"/>
      <c r="BS48" s="218"/>
      <c r="BT48" s="218"/>
      <c r="BU48" s="218"/>
      <c r="BV48" s="218"/>
      <c r="BW48" s="218"/>
      <c r="BX48" s="218"/>
      <c r="BY48" s="218"/>
      <c r="BZ48" s="218"/>
      <c r="CA48" s="218"/>
      <c r="CB48" s="218"/>
      <c r="CC48" s="218"/>
      <c r="CD48" s="218"/>
      <c r="CE48" s="218"/>
      <c r="CF48" s="218"/>
      <c r="CG48" s="218"/>
      <c r="CH48" s="218"/>
      <c r="CJ48" s="231">
        <v>0</v>
      </c>
      <c r="CK48" s="231">
        <v>0</v>
      </c>
      <c r="CL48" s="231">
        <v>0</v>
      </c>
      <c r="CM48" s="231">
        <v>266843</v>
      </c>
      <c r="CN48" s="231">
        <v>0</v>
      </c>
      <c r="CO48" s="231">
        <v>0</v>
      </c>
      <c r="CP48" s="231">
        <v>22149</v>
      </c>
      <c r="CQ48" s="231">
        <v>621935</v>
      </c>
      <c r="CR48" s="231">
        <v>0</v>
      </c>
      <c r="CS48" s="231">
        <v>236667</v>
      </c>
      <c r="CT48" s="231">
        <v>0</v>
      </c>
      <c r="CU48" s="232">
        <v>0</v>
      </c>
      <c r="CV48" s="426"/>
      <c r="CW48" s="426"/>
      <c r="CX48" s="426"/>
      <c r="CY48" s="426"/>
      <c r="CZ48" s="426"/>
      <c r="DA48" s="426"/>
      <c r="DD48" s="224">
        <f t="shared" si="19"/>
        <v>1147594</v>
      </c>
    </row>
    <row r="49" spans="1:108" hidden="1" x14ac:dyDescent="0.3">
      <c r="A49" s="486"/>
      <c r="B49" s="230" t="s">
        <v>46</v>
      </c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  <c r="AJ49" s="229"/>
      <c r="AK49" s="229"/>
      <c r="AL49" s="229"/>
      <c r="AM49" s="229"/>
      <c r="AN49" s="229"/>
      <c r="AO49" s="229"/>
      <c r="AP49" s="229"/>
      <c r="AQ49" s="229"/>
      <c r="AR49" s="229"/>
      <c r="AS49" s="229"/>
      <c r="AT49" s="229"/>
      <c r="AU49" s="229"/>
      <c r="AV49" s="229"/>
      <c r="AW49" s="229"/>
      <c r="AX49" s="229"/>
      <c r="AY49" s="229"/>
      <c r="AZ49" s="229"/>
      <c r="BA49" s="229"/>
      <c r="BB49" s="229"/>
      <c r="BC49" s="229"/>
      <c r="BD49" s="229"/>
      <c r="BE49" s="229"/>
      <c r="BF49" s="229"/>
      <c r="BG49" s="229"/>
      <c r="BH49" s="229"/>
      <c r="BI49" s="229"/>
      <c r="BJ49" s="229"/>
      <c r="BK49" s="229"/>
      <c r="BL49" s="229"/>
      <c r="BM49" s="229"/>
      <c r="BN49" s="229"/>
      <c r="BO49" s="229"/>
      <c r="BP49" s="229"/>
      <c r="BQ49" s="229"/>
      <c r="BR49" s="229"/>
      <c r="BS49" s="229"/>
      <c r="BT49" s="229"/>
      <c r="BU49" s="229"/>
      <c r="BV49" s="229"/>
      <c r="BW49" s="229"/>
      <c r="BX49" s="229"/>
      <c r="BY49" s="229"/>
      <c r="BZ49" s="229"/>
      <c r="CA49" s="229"/>
      <c r="CB49" s="229"/>
      <c r="CC49" s="229"/>
      <c r="CD49" s="229"/>
      <c r="CE49" s="229"/>
      <c r="CF49" s="229"/>
      <c r="CG49" s="229"/>
      <c r="CH49" s="229"/>
      <c r="CJ49" s="224">
        <v>0</v>
      </c>
      <c r="CK49" s="224">
        <v>0</v>
      </c>
      <c r="CL49" s="224">
        <v>0</v>
      </c>
      <c r="CM49" s="224">
        <v>0</v>
      </c>
      <c r="CN49" s="224">
        <v>23201</v>
      </c>
      <c r="CO49" s="224">
        <v>0</v>
      </c>
      <c r="CP49" s="224">
        <v>0</v>
      </c>
      <c r="CQ49" s="224">
        <v>0</v>
      </c>
      <c r="CR49" s="224">
        <v>0</v>
      </c>
      <c r="CS49" s="224">
        <v>0</v>
      </c>
      <c r="CT49" s="224">
        <v>0</v>
      </c>
      <c r="CU49" s="225">
        <v>0</v>
      </c>
      <c r="CV49" s="426"/>
      <c r="CW49" s="426"/>
      <c r="CX49" s="426"/>
      <c r="CY49" s="426"/>
      <c r="CZ49" s="426"/>
      <c r="DA49" s="426"/>
      <c r="DD49" s="224">
        <f t="shared" si="19"/>
        <v>23201</v>
      </c>
    </row>
    <row r="50" spans="1:108" s="82" customFormat="1" ht="15" hidden="1" thickBot="1" x14ac:dyDescent="0.35">
      <c r="A50" s="487"/>
      <c r="B50" s="228" t="s">
        <v>3</v>
      </c>
      <c r="C50" s="208">
        <f t="shared" ref="C50" si="38">SUM(C47:C48)</f>
        <v>1</v>
      </c>
      <c r="D50" s="208">
        <f t="shared" ref="D50:M50" si="39">SUM(D47:D48)</f>
        <v>0</v>
      </c>
      <c r="E50" s="208">
        <f t="shared" si="39"/>
        <v>0</v>
      </c>
      <c r="F50" s="208">
        <f t="shared" si="39"/>
        <v>1</v>
      </c>
      <c r="G50" s="208">
        <f t="shared" si="39"/>
        <v>1</v>
      </c>
      <c r="H50" s="208">
        <f t="shared" si="39"/>
        <v>0</v>
      </c>
      <c r="I50" s="208">
        <f t="shared" si="39"/>
        <v>1</v>
      </c>
      <c r="J50" s="208">
        <f t="shared" si="39"/>
        <v>1</v>
      </c>
      <c r="K50" s="208">
        <f t="shared" si="39"/>
        <v>1</v>
      </c>
      <c r="L50" s="208">
        <f t="shared" si="39"/>
        <v>1</v>
      </c>
      <c r="M50" s="208">
        <f t="shared" si="39"/>
        <v>1</v>
      </c>
      <c r="N50" s="208">
        <f>SUM(N47:N48)</f>
        <v>1</v>
      </c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J50" s="226">
        <f t="shared" ref="CJ50:CT50" si="40">SUM(CJ47:CJ49)</f>
        <v>144648</v>
      </c>
      <c r="CK50" s="226">
        <f t="shared" si="40"/>
        <v>0</v>
      </c>
      <c r="CL50" s="226">
        <f t="shared" si="40"/>
        <v>0</v>
      </c>
      <c r="CM50" s="226">
        <f t="shared" si="40"/>
        <v>1018745</v>
      </c>
      <c r="CN50" s="226">
        <f t="shared" si="40"/>
        <v>83658</v>
      </c>
      <c r="CO50" s="226">
        <f t="shared" si="40"/>
        <v>0</v>
      </c>
      <c r="CP50" s="226">
        <f t="shared" si="40"/>
        <v>22149</v>
      </c>
      <c r="CQ50" s="226">
        <f t="shared" si="40"/>
        <v>636229</v>
      </c>
      <c r="CR50" s="226">
        <f t="shared" si="40"/>
        <v>12533</v>
      </c>
      <c r="CS50" s="226">
        <f t="shared" si="40"/>
        <v>692475</v>
      </c>
      <c r="CT50" s="226">
        <f t="shared" si="40"/>
        <v>1135085</v>
      </c>
      <c r="CU50" s="227">
        <f>SUM(CU47:CU49)</f>
        <v>546409</v>
      </c>
      <c r="CV50" s="426">
        <f t="shared" ref="CV50:DA50" si="41">SUM(CV47:CV49)</f>
        <v>0</v>
      </c>
      <c r="CW50" s="426">
        <f t="shared" si="41"/>
        <v>0</v>
      </c>
      <c r="CX50" s="426">
        <f t="shared" si="41"/>
        <v>0</v>
      </c>
      <c r="CY50" s="426">
        <f t="shared" si="41"/>
        <v>0</v>
      </c>
      <c r="CZ50" s="426">
        <f t="shared" si="41"/>
        <v>0</v>
      </c>
      <c r="DA50" s="426">
        <f t="shared" si="41"/>
        <v>0</v>
      </c>
      <c r="DD50" s="226">
        <f t="shared" si="19"/>
        <v>4291931</v>
      </c>
    </row>
    <row r="51" spans="1:108" hidden="1" x14ac:dyDescent="0.3">
      <c r="A51" s="488" t="s">
        <v>47</v>
      </c>
      <c r="B51" s="81" t="s">
        <v>44</v>
      </c>
      <c r="C51" s="220">
        <f>IF(CJ54=0,0,CJ51/SUM(CJ51:CJ52))</f>
        <v>0.57316354600011676</v>
      </c>
      <c r="D51" s="220">
        <f t="shared" ref="D51:M51" si="42">IF(CK54=0,0,CK51/SUM(CK51:CK52))</f>
        <v>0.87429509192866983</v>
      </c>
      <c r="E51" s="220">
        <f t="shared" si="42"/>
        <v>0.9451609281622495</v>
      </c>
      <c r="F51" s="220">
        <f t="shared" si="42"/>
        <v>0.84709206714454821</v>
      </c>
      <c r="G51" s="220">
        <f t="shared" si="42"/>
        <v>0.92585975836757195</v>
      </c>
      <c r="H51" s="220">
        <f t="shared" si="42"/>
        <v>0.95521056041204755</v>
      </c>
      <c r="I51" s="220">
        <f t="shared" si="42"/>
        <v>0.79102337450160642</v>
      </c>
      <c r="J51" s="220">
        <f t="shared" si="42"/>
        <v>0.77558391117710124</v>
      </c>
      <c r="K51" s="220">
        <f t="shared" si="42"/>
        <v>0.84922527352143395</v>
      </c>
      <c r="L51" s="220">
        <f t="shared" si="42"/>
        <v>0.79383140191995061</v>
      </c>
      <c r="M51" s="220">
        <f t="shared" si="42"/>
        <v>0.84966422150707266</v>
      </c>
      <c r="N51" s="435">
        <f>IF(SUM(CU54:DA54)=0,0,SUM(CU51:DA51)/SUM(CU51:DA52))</f>
        <v>0.82352830524616139</v>
      </c>
      <c r="O51" s="217"/>
      <c r="P51" s="217"/>
      <c r="Q51" s="217"/>
      <c r="R51" s="217"/>
      <c r="S51" s="217"/>
      <c r="T51" s="217"/>
      <c r="U51" s="217"/>
      <c r="V51" s="217"/>
      <c r="W51" s="217"/>
      <c r="X51" s="217"/>
      <c r="Y51" s="217"/>
      <c r="Z51" s="217"/>
      <c r="AA51" s="217"/>
      <c r="AB51" s="217"/>
      <c r="AC51" s="217"/>
      <c r="AD51" s="217"/>
      <c r="AE51" s="217"/>
      <c r="AF51" s="217"/>
      <c r="AG51" s="217"/>
      <c r="AH51" s="217"/>
      <c r="AI51" s="217"/>
      <c r="AJ51" s="217"/>
      <c r="AK51" s="217"/>
      <c r="AL51" s="217"/>
      <c r="AM51" s="217"/>
      <c r="AN51" s="217"/>
      <c r="AO51" s="217"/>
      <c r="AP51" s="217"/>
      <c r="AQ51" s="217"/>
      <c r="AR51" s="217"/>
      <c r="AS51" s="217"/>
      <c r="AT51" s="217"/>
      <c r="AU51" s="217"/>
      <c r="AV51" s="217"/>
      <c r="AW51" s="217"/>
      <c r="AX51" s="217"/>
      <c r="AY51" s="217"/>
      <c r="AZ51" s="217"/>
      <c r="BA51" s="217"/>
      <c r="BB51" s="217"/>
      <c r="BC51" s="217"/>
      <c r="BD51" s="217"/>
      <c r="BE51" s="217"/>
      <c r="BF51" s="217"/>
      <c r="BG51" s="217"/>
      <c r="BH51" s="217"/>
      <c r="BI51" s="217"/>
      <c r="BJ51" s="217"/>
      <c r="BK51" s="217"/>
      <c r="BL51" s="217"/>
      <c r="BM51" s="217"/>
      <c r="BN51" s="217"/>
      <c r="BO51" s="217"/>
      <c r="BP51" s="217"/>
      <c r="BQ51" s="217"/>
      <c r="BR51" s="217"/>
      <c r="BS51" s="217"/>
      <c r="BT51" s="217"/>
      <c r="BU51" s="217"/>
      <c r="BV51" s="217"/>
      <c r="BW51" s="217"/>
      <c r="BX51" s="217"/>
      <c r="BY51" s="217"/>
      <c r="BZ51" s="217"/>
      <c r="CA51" s="217"/>
      <c r="CB51" s="217"/>
      <c r="CC51" s="217"/>
      <c r="CD51" s="217"/>
      <c r="CE51" s="217"/>
      <c r="CF51" s="217"/>
      <c r="CG51" s="217"/>
      <c r="CH51" s="217"/>
      <c r="CJ51" s="224">
        <f t="shared" ref="CJ51:CT51" si="43">CJ35+CJ39+CJ43+CJ47</f>
        <v>3033965</v>
      </c>
      <c r="CK51" s="224">
        <f t="shared" si="43"/>
        <v>3211438</v>
      </c>
      <c r="CL51" s="224">
        <f t="shared" si="43"/>
        <v>3434815</v>
      </c>
      <c r="CM51" s="224">
        <f t="shared" si="43"/>
        <v>7044543</v>
      </c>
      <c r="CN51" s="224">
        <f t="shared" si="43"/>
        <v>8209542</v>
      </c>
      <c r="CO51" s="224">
        <f t="shared" si="43"/>
        <v>8348504</v>
      </c>
      <c r="CP51" s="224">
        <f t="shared" si="43"/>
        <v>6522774</v>
      </c>
      <c r="CQ51" s="224">
        <f t="shared" si="43"/>
        <v>7810282</v>
      </c>
      <c r="CR51" s="224">
        <f>CR35+CR39+CR43+CR47</f>
        <v>7290734</v>
      </c>
      <c r="CS51" s="224">
        <f t="shared" si="43"/>
        <v>11112768</v>
      </c>
      <c r="CT51" s="224">
        <f t="shared" si="43"/>
        <v>12856486</v>
      </c>
      <c r="CU51" s="225">
        <f>CU35+CU39+CU43+CU47</f>
        <v>33885342</v>
      </c>
      <c r="CV51" s="426">
        <f t="shared" ref="CV51:DA51" si="44">CV35+CV39+CV43+CV47</f>
        <v>0</v>
      </c>
      <c r="CW51" s="426">
        <f t="shared" si="44"/>
        <v>0</v>
      </c>
      <c r="CX51" s="426">
        <f t="shared" si="44"/>
        <v>0</v>
      </c>
      <c r="CY51" s="426">
        <f t="shared" si="44"/>
        <v>0</v>
      </c>
      <c r="CZ51" s="426">
        <f t="shared" si="44"/>
        <v>0</v>
      </c>
      <c r="DA51" s="426">
        <f t="shared" si="44"/>
        <v>0</v>
      </c>
      <c r="DD51" s="224">
        <f t="shared" si="19"/>
        <v>112761193</v>
      </c>
    </row>
    <row r="52" spans="1:108" hidden="1" x14ac:dyDescent="0.3">
      <c r="A52" s="489"/>
      <c r="B52" s="78" t="s">
        <v>45</v>
      </c>
      <c r="C52" s="221">
        <f>IF(CJ54=0,0,CJ52/SUM(CJ51:CJ52))</f>
        <v>0.42683645399988324</v>
      </c>
      <c r="D52" s="221">
        <f t="shared" ref="D52:M52" si="45">IF(CK54=0,0,CK52/SUM(CK51:CK52))</f>
        <v>0.12570490807133014</v>
      </c>
      <c r="E52" s="221">
        <f t="shared" si="45"/>
        <v>5.4839071837750469E-2</v>
      </c>
      <c r="F52" s="221">
        <f t="shared" si="45"/>
        <v>0.15290793285545182</v>
      </c>
      <c r="G52" s="221">
        <f t="shared" si="45"/>
        <v>7.414024163242805E-2</v>
      </c>
      <c r="H52" s="221">
        <f t="shared" si="45"/>
        <v>4.4789439587952444E-2</v>
      </c>
      <c r="I52" s="221">
        <f t="shared" si="45"/>
        <v>0.20897662549839352</v>
      </c>
      <c r="J52" s="221">
        <f t="shared" si="45"/>
        <v>0.22441608882289879</v>
      </c>
      <c r="K52" s="221">
        <f t="shared" si="45"/>
        <v>0.1507747264785661</v>
      </c>
      <c r="L52" s="221">
        <f t="shared" si="45"/>
        <v>0.20616859808004942</v>
      </c>
      <c r="M52" s="221">
        <f t="shared" si="45"/>
        <v>0.1503357784929274</v>
      </c>
      <c r="N52" s="436">
        <f>IF(SUM(CU54:DA54)=0,0,SUM(CU52:DA52)/SUM(CU51:DA52))</f>
        <v>0.17647169475383861</v>
      </c>
      <c r="O52" s="218"/>
      <c r="P52" s="218"/>
      <c r="Q52" s="218"/>
      <c r="R52" s="218"/>
      <c r="S52" s="218"/>
      <c r="T52" s="218"/>
      <c r="U52" s="218"/>
      <c r="V52" s="218"/>
      <c r="W52" s="218"/>
      <c r="X52" s="218"/>
      <c r="Y52" s="218"/>
      <c r="Z52" s="218"/>
      <c r="AA52" s="218"/>
      <c r="AB52" s="218"/>
      <c r="AC52" s="218"/>
      <c r="AD52" s="218"/>
      <c r="AE52" s="218"/>
      <c r="AF52" s="218"/>
      <c r="AG52" s="218"/>
      <c r="AH52" s="218"/>
      <c r="AI52" s="218"/>
      <c r="AJ52" s="218"/>
      <c r="AK52" s="218"/>
      <c r="AL52" s="218"/>
      <c r="AM52" s="218"/>
      <c r="AN52" s="218"/>
      <c r="AO52" s="218"/>
      <c r="AP52" s="218"/>
      <c r="AQ52" s="218"/>
      <c r="AR52" s="218"/>
      <c r="AS52" s="218"/>
      <c r="AT52" s="218"/>
      <c r="AU52" s="218"/>
      <c r="AV52" s="218"/>
      <c r="AW52" s="218"/>
      <c r="AX52" s="218"/>
      <c r="AY52" s="218"/>
      <c r="AZ52" s="218"/>
      <c r="BA52" s="218"/>
      <c r="BB52" s="218"/>
      <c r="BC52" s="218"/>
      <c r="BD52" s="218"/>
      <c r="BE52" s="218"/>
      <c r="BF52" s="218"/>
      <c r="BG52" s="218"/>
      <c r="BH52" s="218"/>
      <c r="BI52" s="218"/>
      <c r="BJ52" s="218"/>
      <c r="BK52" s="218"/>
      <c r="BL52" s="218"/>
      <c r="BM52" s="218"/>
      <c r="BN52" s="218"/>
      <c r="BO52" s="218"/>
      <c r="BP52" s="218"/>
      <c r="BQ52" s="218"/>
      <c r="BR52" s="218"/>
      <c r="BS52" s="218"/>
      <c r="BT52" s="218"/>
      <c r="BU52" s="218"/>
      <c r="BV52" s="218"/>
      <c r="BW52" s="218"/>
      <c r="BX52" s="218"/>
      <c r="BY52" s="218"/>
      <c r="BZ52" s="218"/>
      <c r="CA52" s="218"/>
      <c r="CB52" s="218"/>
      <c r="CC52" s="218"/>
      <c r="CD52" s="218"/>
      <c r="CE52" s="218"/>
      <c r="CF52" s="218"/>
      <c r="CG52" s="218"/>
      <c r="CH52" s="218"/>
      <c r="CJ52" s="224">
        <f t="shared" ref="CJ52:CT52" si="46">CJ36+CJ40+CJ44+CJ48</f>
        <v>2259402</v>
      </c>
      <c r="CK52" s="224">
        <f t="shared" si="46"/>
        <v>461736</v>
      </c>
      <c r="CL52" s="224">
        <f t="shared" si="46"/>
        <v>199291</v>
      </c>
      <c r="CM52" s="224">
        <f t="shared" si="46"/>
        <v>1271605</v>
      </c>
      <c r="CN52" s="224">
        <f t="shared" si="46"/>
        <v>657397</v>
      </c>
      <c r="CO52" s="224">
        <f t="shared" si="46"/>
        <v>391458</v>
      </c>
      <c r="CP52" s="224">
        <f t="shared" si="46"/>
        <v>1723220</v>
      </c>
      <c r="CQ52" s="224">
        <f t="shared" si="46"/>
        <v>2259914</v>
      </c>
      <c r="CR52" s="224">
        <f t="shared" si="46"/>
        <v>1294425</v>
      </c>
      <c r="CS52" s="224">
        <f t="shared" si="46"/>
        <v>2886134</v>
      </c>
      <c r="CT52" s="224">
        <f t="shared" si="46"/>
        <v>2274769</v>
      </c>
      <c r="CU52" s="225">
        <f>CU36+CU40+CU44+CU48</f>
        <v>7261200</v>
      </c>
      <c r="CV52" s="426">
        <f t="shared" ref="CV52:DA52" si="47">CV36+CV40+CV44+CV48</f>
        <v>0</v>
      </c>
      <c r="CW52" s="426">
        <f t="shared" si="47"/>
        <v>0</v>
      </c>
      <c r="CX52" s="426">
        <f t="shared" si="47"/>
        <v>0</v>
      </c>
      <c r="CY52" s="426">
        <f t="shared" si="47"/>
        <v>0</v>
      </c>
      <c r="CZ52" s="426">
        <f t="shared" si="47"/>
        <v>0</v>
      </c>
      <c r="DA52" s="426">
        <f t="shared" si="47"/>
        <v>0</v>
      </c>
      <c r="DD52" s="224">
        <f t="shared" si="19"/>
        <v>22940551</v>
      </c>
    </row>
    <row r="53" spans="1:108" hidden="1" x14ac:dyDescent="0.3">
      <c r="A53" s="489"/>
      <c r="B53" s="230" t="s">
        <v>46</v>
      </c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29"/>
      <c r="BD53" s="229"/>
      <c r="BE53" s="229"/>
      <c r="BF53" s="229"/>
      <c r="BG53" s="229"/>
      <c r="BH53" s="229"/>
      <c r="BI53" s="229"/>
      <c r="BJ53" s="229"/>
      <c r="BK53" s="229"/>
      <c r="BL53" s="229"/>
      <c r="BM53" s="229"/>
      <c r="BN53" s="229"/>
      <c r="BO53" s="229"/>
      <c r="BP53" s="229"/>
      <c r="BQ53" s="229"/>
      <c r="BR53" s="229"/>
      <c r="BS53" s="229"/>
      <c r="BT53" s="229"/>
      <c r="BU53" s="229"/>
      <c r="BV53" s="229"/>
      <c r="BW53" s="229"/>
      <c r="BX53" s="229"/>
      <c r="BY53" s="229"/>
      <c r="BZ53" s="229"/>
      <c r="CA53" s="229"/>
      <c r="CB53" s="229"/>
      <c r="CC53" s="229"/>
      <c r="CD53" s="229"/>
      <c r="CE53" s="229"/>
      <c r="CF53" s="229"/>
      <c r="CG53" s="229"/>
      <c r="CH53" s="229"/>
      <c r="CJ53" s="224">
        <f t="shared" ref="CJ53:CT53" si="48">CJ37+CJ41+CJ45+CJ49</f>
        <v>9682</v>
      </c>
      <c r="CK53" s="224">
        <f t="shared" si="48"/>
        <v>48789</v>
      </c>
      <c r="CL53" s="224">
        <f t="shared" si="48"/>
        <v>0</v>
      </c>
      <c r="CM53" s="224">
        <f t="shared" si="48"/>
        <v>190653</v>
      </c>
      <c r="CN53" s="224">
        <f t="shared" si="48"/>
        <v>48510</v>
      </c>
      <c r="CO53" s="224">
        <f t="shared" si="48"/>
        <v>74160</v>
      </c>
      <c r="CP53" s="224">
        <f t="shared" si="48"/>
        <v>116381</v>
      </c>
      <c r="CQ53" s="224">
        <f t="shared" si="48"/>
        <v>64938</v>
      </c>
      <c r="CR53" s="224">
        <f t="shared" si="48"/>
        <v>-242816</v>
      </c>
      <c r="CS53" s="224">
        <f t="shared" si="48"/>
        <v>92142</v>
      </c>
      <c r="CT53" s="224">
        <f t="shared" si="48"/>
        <v>456445</v>
      </c>
      <c r="CU53" s="225">
        <f>CU37+CU41+CU45+CU49</f>
        <v>10971237</v>
      </c>
      <c r="CV53" s="426">
        <f t="shared" ref="CV53:DA53" si="49">CV37+CV41+CV45+CV49</f>
        <v>0</v>
      </c>
      <c r="CW53" s="426">
        <f t="shared" si="49"/>
        <v>0</v>
      </c>
      <c r="CX53" s="426">
        <f t="shared" si="49"/>
        <v>0</v>
      </c>
      <c r="CY53" s="426">
        <f t="shared" si="49"/>
        <v>0</v>
      </c>
      <c r="CZ53" s="426">
        <f t="shared" si="49"/>
        <v>0</v>
      </c>
      <c r="DA53" s="426">
        <f t="shared" si="49"/>
        <v>0</v>
      </c>
      <c r="DD53" s="224">
        <f t="shared" si="19"/>
        <v>11830121</v>
      </c>
    </row>
    <row r="54" spans="1:108" s="82" customFormat="1" ht="15" hidden="1" thickBot="1" x14ac:dyDescent="0.35">
      <c r="A54" s="490"/>
      <c r="B54" s="228" t="s">
        <v>3</v>
      </c>
      <c r="C54" s="208">
        <f t="shared" ref="C54" si="50">SUM(C51:C52)</f>
        <v>1</v>
      </c>
      <c r="D54" s="208">
        <f t="shared" ref="D54:M54" si="51">SUM(D51:D52)</f>
        <v>1</v>
      </c>
      <c r="E54" s="208">
        <f t="shared" si="51"/>
        <v>1</v>
      </c>
      <c r="F54" s="208">
        <f t="shared" si="51"/>
        <v>1</v>
      </c>
      <c r="G54" s="208">
        <f t="shared" si="51"/>
        <v>1</v>
      </c>
      <c r="H54" s="208">
        <f t="shared" si="51"/>
        <v>1</v>
      </c>
      <c r="I54" s="208">
        <f t="shared" si="51"/>
        <v>1</v>
      </c>
      <c r="J54" s="208">
        <f t="shared" si="51"/>
        <v>1</v>
      </c>
      <c r="K54" s="208">
        <f t="shared" si="51"/>
        <v>1</v>
      </c>
      <c r="L54" s="208">
        <f t="shared" si="51"/>
        <v>1</v>
      </c>
      <c r="M54" s="208">
        <f t="shared" si="51"/>
        <v>1</v>
      </c>
      <c r="N54" s="208">
        <f>SUM(N51:N52)</f>
        <v>1</v>
      </c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J54" s="226">
        <f t="shared" ref="CJ54:CT54" si="52">SUM(CJ51:CJ53)</f>
        <v>5303049</v>
      </c>
      <c r="CK54" s="226">
        <f t="shared" si="52"/>
        <v>3721963</v>
      </c>
      <c r="CL54" s="226">
        <f t="shared" si="52"/>
        <v>3634106</v>
      </c>
      <c r="CM54" s="226">
        <f t="shared" si="52"/>
        <v>8506801</v>
      </c>
      <c r="CN54" s="226">
        <f t="shared" si="52"/>
        <v>8915449</v>
      </c>
      <c r="CO54" s="226">
        <f t="shared" si="52"/>
        <v>8814122</v>
      </c>
      <c r="CP54" s="226">
        <f t="shared" si="52"/>
        <v>8362375</v>
      </c>
      <c r="CQ54" s="226">
        <f t="shared" si="52"/>
        <v>10135134</v>
      </c>
      <c r="CR54" s="226">
        <f t="shared" si="52"/>
        <v>8342343</v>
      </c>
      <c r="CS54" s="226">
        <f t="shared" si="52"/>
        <v>14091044</v>
      </c>
      <c r="CT54" s="226">
        <f t="shared" si="52"/>
        <v>15587700</v>
      </c>
      <c r="CU54" s="227">
        <f>SUM(CU51:CU53)</f>
        <v>52117779</v>
      </c>
      <c r="CV54" s="426">
        <f t="shared" ref="CV54:DA54" si="53">SUM(CV51:CV53)</f>
        <v>0</v>
      </c>
      <c r="CW54" s="426">
        <f t="shared" si="53"/>
        <v>0</v>
      </c>
      <c r="CX54" s="426">
        <f t="shared" si="53"/>
        <v>0</v>
      </c>
      <c r="CY54" s="426">
        <f t="shared" si="53"/>
        <v>0</v>
      </c>
      <c r="CZ54" s="426">
        <f t="shared" si="53"/>
        <v>0</v>
      </c>
      <c r="DA54" s="426">
        <f t="shared" si="53"/>
        <v>0</v>
      </c>
      <c r="DD54" s="226">
        <f t="shared" si="19"/>
        <v>147531865</v>
      </c>
    </row>
    <row r="55" spans="1:108" hidden="1" x14ac:dyDescent="0.3">
      <c r="E55" s="101"/>
      <c r="F55" s="101"/>
      <c r="G55" s="101"/>
      <c r="H55" s="101"/>
    </row>
    <row r="56" spans="1:108" hidden="1" x14ac:dyDescent="0.3">
      <c r="CJ56" s="224"/>
      <c r="CK56" s="224"/>
      <c r="CL56" s="224"/>
      <c r="CM56" s="224"/>
      <c r="CN56" s="224"/>
      <c r="CO56" s="224"/>
      <c r="CP56" s="224"/>
      <c r="CQ56" s="224"/>
      <c r="CR56" s="224"/>
      <c r="CS56" s="224"/>
      <c r="CT56" s="224"/>
    </row>
    <row r="57" spans="1:108" x14ac:dyDescent="0.3">
      <c r="A57" s="481" t="s">
        <v>48</v>
      </c>
      <c r="B57" s="481"/>
      <c r="C57" s="215" t="s">
        <v>49</v>
      </c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/>
      <c r="BD57" s="131"/>
      <c r="BE57" s="131"/>
      <c r="BF57" s="131"/>
      <c r="BG57" s="131"/>
      <c r="BH57" s="131"/>
      <c r="BI57" s="131"/>
      <c r="BJ57" s="131"/>
      <c r="BK57" s="131"/>
      <c r="BL57" s="131"/>
      <c r="BM57" s="131"/>
      <c r="BN57" s="131"/>
      <c r="BO57" s="131"/>
      <c r="BP57" s="131"/>
      <c r="BQ57" s="131"/>
      <c r="BR57" s="131"/>
      <c r="BS57" s="131"/>
      <c r="BT57" s="131"/>
      <c r="BU57" s="131"/>
      <c r="BV57" s="131"/>
      <c r="BW57" s="131"/>
      <c r="BX57" s="131"/>
      <c r="BY57" s="131"/>
      <c r="BZ57" s="131"/>
      <c r="CA57" s="131"/>
      <c r="CB57" s="131"/>
      <c r="CC57" s="131"/>
      <c r="CD57" s="131"/>
      <c r="CE57" s="131"/>
      <c r="CF57" s="131"/>
      <c r="CG57" s="131"/>
    </row>
    <row r="58" spans="1:108" ht="15" thickBot="1" x14ac:dyDescent="0.35">
      <c r="A58" s="481"/>
      <c r="B58" s="481"/>
      <c r="C58" s="241" t="s">
        <v>50</v>
      </c>
      <c r="E58" s="131"/>
      <c r="F58" s="376"/>
      <c r="G58" s="376"/>
      <c r="H58" s="376"/>
      <c r="I58" s="376"/>
      <c r="J58" s="376"/>
      <c r="K58" s="376"/>
      <c r="L58" s="376"/>
      <c r="M58" s="376"/>
      <c r="N58" s="376"/>
      <c r="O58" s="376"/>
      <c r="P58" s="376"/>
      <c r="Q58" s="131"/>
      <c r="R58" s="131"/>
      <c r="S58" s="131"/>
      <c r="T58" s="131"/>
      <c r="U58" s="131"/>
      <c r="V58" s="131"/>
      <c r="W58" s="131"/>
      <c r="X58" s="131"/>
      <c r="Y58" s="131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31"/>
      <c r="BM58" s="131"/>
      <c r="BN58" s="131"/>
      <c r="BO58" s="131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/>
      <c r="BZ58" s="131"/>
      <c r="CA58" s="131"/>
      <c r="CB58" s="131"/>
      <c r="CC58" s="131"/>
      <c r="CD58" s="131"/>
      <c r="CE58" s="131"/>
      <c r="CF58" s="131"/>
      <c r="CG58" s="131"/>
    </row>
    <row r="59" spans="1:108" ht="15" thickBot="1" x14ac:dyDescent="0.35">
      <c r="B59" s="60" t="s">
        <v>34</v>
      </c>
      <c r="C59" s="55">
        <f>C34</f>
        <v>43831</v>
      </c>
      <c r="D59" s="55">
        <f t="shared" ref="D59:BO59" si="54">D34</f>
        <v>43862</v>
      </c>
      <c r="E59" s="55">
        <f t="shared" si="54"/>
        <v>43891</v>
      </c>
      <c r="F59" s="55">
        <f t="shared" si="54"/>
        <v>43922</v>
      </c>
      <c r="G59" s="55">
        <f t="shared" si="54"/>
        <v>43952</v>
      </c>
      <c r="H59" s="55">
        <f t="shared" si="54"/>
        <v>43983</v>
      </c>
      <c r="I59" s="55">
        <f t="shared" si="54"/>
        <v>44013</v>
      </c>
      <c r="J59" s="55">
        <f t="shared" si="54"/>
        <v>44044</v>
      </c>
      <c r="K59" s="55">
        <f t="shared" si="54"/>
        <v>44075</v>
      </c>
      <c r="L59" s="55">
        <f t="shared" si="54"/>
        <v>44105</v>
      </c>
      <c r="M59" s="55">
        <f t="shared" si="54"/>
        <v>44136</v>
      </c>
      <c r="N59" s="55">
        <f t="shared" si="54"/>
        <v>44166</v>
      </c>
      <c r="O59" s="55">
        <f t="shared" si="54"/>
        <v>44197</v>
      </c>
      <c r="P59" s="55">
        <f t="shared" si="54"/>
        <v>44228</v>
      </c>
      <c r="Q59" s="55">
        <f t="shared" si="54"/>
        <v>44256</v>
      </c>
      <c r="R59" s="55">
        <f t="shared" si="54"/>
        <v>44287</v>
      </c>
      <c r="S59" s="55">
        <f t="shared" si="54"/>
        <v>44317</v>
      </c>
      <c r="T59" s="55">
        <f t="shared" si="54"/>
        <v>44348</v>
      </c>
      <c r="U59" s="55">
        <f t="shared" si="54"/>
        <v>44378</v>
      </c>
      <c r="V59" s="55">
        <f t="shared" si="54"/>
        <v>44409</v>
      </c>
      <c r="W59" s="55">
        <f t="shared" si="54"/>
        <v>44440</v>
      </c>
      <c r="X59" s="55">
        <f t="shared" si="54"/>
        <v>44470</v>
      </c>
      <c r="Y59" s="55">
        <f t="shared" si="54"/>
        <v>44501</v>
      </c>
      <c r="Z59" s="55">
        <f t="shared" si="54"/>
        <v>44531</v>
      </c>
      <c r="AA59" s="55">
        <f t="shared" si="54"/>
        <v>44562</v>
      </c>
      <c r="AB59" s="55">
        <f t="shared" si="54"/>
        <v>44593</v>
      </c>
      <c r="AC59" s="55">
        <f t="shared" si="54"/>
        <v>44621</v>
      </c>
      <c r="AD59" s="55">
        <f t="shared" si="54"/>
        <v>44652</v>
      </c>
      <c r="AE59" s="55">
        <f t="shared" si="54"/>
        <v>44682</v>
      </c>
      <c r="AF59" s="55">
        <f t="shared" si="54"/>
        <v>44713</v>
      </c>
      <c r="AG59" s="55">
        <f t="shared" si="54"/>
        <v>44743</v>
      </c>
      <c r="AH59" s="55">
        <f t="shared" si="54"/>
        <v>44774</v>
      </c>
      <c r="AI59" s="55">
        <f t="shared" si="54"/>
        <v>44805</v>
      </c>
      <c r="AJ59" s="55">
        <f t="shared" si="54"/>
        <v>44835</v>
      </c>
      <c r="AK59" s="55">
        <f t="shared" si="54"/>
        <v>44866</v>
      </c>
      <c r="AL59" s="55">
        <f t="shared" si="54"/>
        <v>44896</v>
      </c>
      <c r="AM59" s="55">
        <f t="shared" si="54"/>
        <v>44927</v>
      </c>
      <c r="AN59" s="55">
        <f t="shared" si="54"/>
        <v>44958</v>
      </c>
      <c r="AO59" s="55">
        <f t="shared" si="54"/>
        <v>44986</v>
      </c>
      <c r="AP59" s="55">
        <f t="shared" si="54"/>
        <v>45017</v>
      </c>
      <c r="AQ59" s="55">
        <f t="shared" si="54"/>
        <v>45047</v>
      </c>
      <c r="AR59" s="55">
        <f t="shared" si="54"/>
        <v>45078</v>
      </c>
      <c r="AS59" s="55">
        <f t="shared" si="54"/>
        <v>45108</v>
      </c>
      <c r="AT59" s="55">
        <f t="shared" si="54"/>
        <v>45139</v>
      </c>
      <c r="AU59" s="55">
        <f t="shared" si="54"/>
        <v>45170</v>
      </c>
      <c r="AV59" s="55">
        <f t="shared" si="54"/>
        <v>45200</v>
      </c>
      <c r="AW59" s="55">
        <f t="shared" si="54"/>
        <v>45231</v>
      </c>
      <c r="AX59" s="55">
        <f t="shared" si="54"/>
        <v>45261</v>
      </c>
      <c r="AY59" s="55">
        <f t="shared" si="54"/>
        <v>45292</v>
      </c>
      <c r="AZ59" s="55">
        <f t="shared" si="54"/>
        <v>45323</v>
      </c>
      <c r="BA59" s="55">
        <f t="shared" si="54"/>
        <v>45352</v>
      </c>
      <c r="BB59" s="55">
        <f t="shared" si="54"/>
        <v>45383</v>
      </c>
      <c r="BC59" s="55">
        <f t="shared" si="54"/>
        <v>45413</v>
      </c>
      <c r="BD59" s="55">
        <f t="shared" si="54"/>
        <v>45444</v>
      </c>
      <c r="BE59" s="55">
        <f t="shared" si="54"/>
        <v>45474</v>
      </c>
      <c r="BF59" s="55">
        <f t="shared" si="54"/>
        <v>45505</v>
      </c>
      <c r="BG59" s="55">
        <f t="shared" si="54"/>
        <v>45536</v>
      </c>
      <c r="BH59" s="55">
        <f t="shared" si="54"/>
        <v>45566</v>
      </c>
      <c r="BI59" s="55">
        <f t="shared" si="54"/>
        <v>45597</v>
      </c>
      <c r="BJ59" s="55">
        <f t="shared" si="54"/>
        <v>45627</v>
      </c>
      <c r="BK59" s="55">
        <f t="shared" si="54"/>
        <v>45658</v>
      </c>
      <c r="BL59" s="55">
        <f t="shared" si="54"/>
        <v>45689</v>
      </c>
      <c r="BM59" s="55">
        <f t="shared" si="54"/>
        <v>45717</v>
      </c>
      <c r="BN59" s="55">
        <f t="shared" si="54"/>
        <v>45748</v>
      </c>
      <c r="BO59" s="55">
        <f t="shared" si="54"/>
        <v>45778</v>
      </c>
      <c r="BP59" s="55">
        <f t="shared" ref="BP59:CH59" si="55">BP34</f>
        <v>45809</v>
      </c>
      <c r="BQ59" s="55">
        <f t="shared" si="55"/>
        <v>45839</v>
      </c>
      <c r="BR59" s="55">
        <f t="shared" si="55"/>
        <v>45870</v>
      </c>
      <c r="BS59" s="55">
        <f t="shared" si="55"/>
        <v>45901</v>
      </c>
      <c r="BT59" s="55">
        <f t="shared" si="55"/>
        <v>45931</v>
      </c>
      <c r="BU59" s="55">
        <f t="shared" si="55"/>
        <v>45962</v>
      </c>
      <c r="BV59" s="55">
        <f t="shared" si="55"/>
        <v>45992</v>
      </c>
      <c r="BW59" s="55">
        <f t="shared" si="55"/>
        <v>46023</v>
      </c>
      <c r="BX59" s="55">
        <f t="shared" si="55"/>
        <v>46054</v>
      </c>
      <c r="BY59" s="55">
        <f t="shared" si="55"/>
        <v>46082</v>
      </c>
      <c r="BZ59" s="55">
        <f t="shared" si="55"/>
        <v>46113</v>
      </c>
      <c r="CA59" s="55">
        <f t="shared" si="55"/>
        <v>46143</v>
      </c>
      <c r="CB59" s="55">
        <f t="shared" si="55"/>
        <v>46174</v>
      </c>
      <c r="CC59" s="55">
        <f t="shared" si="55"/>
        <v>46204</v>
      </c>
      <c r="CD59" s="55">
        <f t="shared" si="55"/>
        <v>46235</v>
      </c>
      <c r="CE59" s="55">
        <f t="shared" si="55"/>
        <v>46266</v>
      </c>
      <c r="CF59" s="55">
        <f t="shared" si="55"/>
        <v>46296</v>
      </c>
      <c r="CG59" s="55">
        <f t="shared" si="55"/>
        <v>46327</v>
      </c>
      <c r="CH59" s="55">
        <f t="shared" si="55"/>
        <v>46357</v>
      </c>
    </row>
    <row r="60" spans="1:108" x14ac:dyDescent="0.3">
      <c r="B60" s="61" t="s">
        <v>7</v>
      </c>
      <c r="C60" s="72">
        <f t="shared" ref="C60" si="56">SUM(C68,C76)</f>
        <v>4208916.240136236</v>
      </c>
      <c r="D60" s="72">
        <f t="shared" ref="D60:BO60" si="57">SUM(D68,D76)</f>
        <v>4674705.3249443062</v>
      </c>
      <c r="E60" s="72">
        <f t="shared" si="57"/>
        <v>6733723.6281357137</v>
      </c>
      <c r="F60" s="72">
        <f t="shared" si="57"/>
        <v>3478743.6551123927</v>
      </c>
      <c r="G60" s="72">
        <f t="shared" si="57"/>
        <v>6017155.8442909233</v>
      </c>
      <c r="H60" s="72">
        <f t="shared" si="57"/>
        <v>14136844.469925292</v>
      </c>
      <c r="I60" s="72">
        <f t="shared" si="57"/>
        <v>18152844.017019574</v>
      </c>
      <c r="J60" s="72">
        <f t="shared" si="57"/>
        <v>23501440.058196474</v>
      </c>
      <c r="K60" s="72">
        <f t="shared" si="57"/>
        <v>18568317.720464244</v>
      </c>
      <c r="L60" s="72">
        <f t="shared" si="57"/>
        <v>22487598.509071536</v>
      </c>
      <c r="M60" s="72">
        <f t="shared" si="57"/>
        <v>20260371.321910601</v>
      </c>
      <c r="N60" s="72">
        <f t="shared" si="57"/>
        <v>38300419.322090641</v>
      </c>
      <c r="O60" s="72">
        <f t="shared" si="57"/>
        <v>0</v>
      </c>
      <c r="P60" s="72">
        <f t="shared" si="57"/>
        <v>0</v>
      </c>
      <c r="Q60" s="72">
        <f t="shared" si="57"/>
        <v>0</v>
      </c>
      <c r="R60" s="72">
        <f t="shared" si="57"/>
        <v>0</v>
      </c>
      <c r="S60" s="72">
        <f t="shared" si="57"/>
        <v>0</v>
      </c>
      <c r="T60" s="72">
        <f t="shared" si="57"/>
        <v>0</v>
      </c>
      <c r="U60" s="72">
        <f t="shared" si="57"/>
        <v>0</v>
      </c>
      <c r="V60" s="72">
        <f t="shared" si="57"/>
        <v>0</v>
      </c>
      <c r="W60" s="72">
        <f t="shared" si="57"/>
        <v>0</v>
      </c>
      <c r="X60" s="72">
        <f t="shared" si="57"/>
        <v>0</v>
      </c>
      <c r="Y60" s="72">
        <f t="shared" si="57"/>
        <v>0</v>
      </c>
      <c r="Z60" s="72">
        <f t="shared" si="57"/>
        <v>0</v>
      </c>
      <c r="AA60" s="72">
        <f t="shared" si="57"/>
        <v>0</v>
      </c>
      <c r="AB60" s="72">
        <f t="shared" si="57"/>
        <v>0</v>
      </c>
      <c r="AC60" s="72">
        <f t="shared" si="57"/>
        <v>0</v>
      </c>
      <c r="AD60" s="72">
        <f t="shared" si="57"/>
        <v>0</v>
      </c>
      <c r="AE60" s="72">
        <f t="shared" si="57"/>
        <v>0</v>
      </c>
      <c r="AF60" s="72">
        <f t="shared" si="57"/>
        <v>0</v>
      </c>
      <c r="AG60" s="72">
        <f t="shared" si="57"/>
        <v>0</v>
      </c>
      <c r="AH60" s="72">
        <f t="shared" si="57"/>
        <v>0</v>
      </c>
      <c r="AI60" s="72">
        <f t="shared" si="57"/>
        <v>0</v>
      </c>
      <c r="AJ60" s="72">
        <f t="shared" si="57"/>
        <v>0</v>
      </c>
      <c r="AK60" s="72">
        <f t="shared" si="57"/>
        <v>0</v>
      </c>
      <c r="AL60" s="72">
        <f t="shared" si="57"/>
        <v>0</v>
      </c>
      <c r="AM60" s="72">
        <f t="shared" si="57"/>
        <v>0</v>
      </c>
      <c r="AN60" s="72">
        <f t="shared" si="57"/>
        <v>0</v>
      </c>
      <c r="AO60" s="72">
        <f t="shared" si="57"/>
        <v>0</v>
      </c>
      <c r="AP60" s="72">
        <f t="shared" si="57"/>
        <v>0</v>
      </c>
      <c r="AQ60" s="72">
        <f t="shared" si="57"/>
        <v>0</v>
      </c>
      <c r="AR60" s="72">
        <f t="shared" si="57"/>
        <v>0</v>
      </c>
      <c r="AS60" s="72">
        <f t="shared" si="57"/>
        <v>0</v>
      </c>
      <c r="AT60" s="72">
        <f t="shared" si="57"/>
        <v>0</v>
      </c>
      <c r="AU60" s="72">
        <f t="shared" si="57"/>
        <v>0</v>
      </c>
      <c r="AV60" s="72">
        <f t="shared" si="57"/>
        <v>0</v>
      </c>
      <c r="AW60" s="72">
        <f t="shared" si="57"/>
        <v>0</v>
      </c>
      <c r="AX60" s="72">
        <f t="shared" si="57"/>
        <v>0</v>
      </c>
      <c r="AY60" s="72">
        <f t="shared" si="57"/>
        <v>0</v>
      </c>
      <c r="AZ60" s="72">
        <f t="shared" si="57"/>
        <v>0</v>
      </c>
      <c r="BA60" s="72">
        <f t="shared" si="57"/>
        <v>0</v>
      </c>
      <c r="BB60" s="72">
        <f t="shared" si="57"/>
        <v>0</v>
      </c>
      <c r="BC60" s="72">
        <f t="shared" si="57"/>
        <v>0</v>
      </c>
      <c r="BD60" s="72">
        <f t="shared" si="57"/>
        <v>0</v>
      </c>
      <c r="BE60" s="72">
        <f t="shared" si="57"/>
        <v>0</v>
      </c>
      <c r="BF60" s="72">
        <f t="shared" si="57"/>
        <v>0</v>
      </c>
      <c r="BG60" s="72">
        <f t="shared" si="57"/>
        <v>0</v>
      </c>
      <c r="BH60" s="72">
        <f t="shared" si="57"/>
        <v>0</v>
      </c>
      <c r="BI60" s="72">
        <f t="shared" si="57"/>
        <v>0</v>
      </c>
      <c r="BJ60" s="72">
        <f t="shared" si="57"/>
        <v>0</v>
      </c>
      <c r="BK60" s="72">
        <f t="shared" si="57"/>
        <v>0</v>
      </c>
      <c r="BL60" s="72">
        <f t="shared" si="57"/>
        <v>0</v>
      </c>
      <c r="BM60" s="72">
        <f t="shared" si="57"/>
        <v>0</v>
      </c>
      <c r="BN60" s="72">
        <f t="shared" si="57"/>
        <v>0</v>
      </c>
      <c r="BO60" s="72">
        <f t="shared" si="57"/>
        <v>0</v>
      </c>
      <c r="BP60" s="72">
        <f t="shared" ref="BP60:CH60" si="58">SUM(BP68,BP76)</f>
        <v>0</v>
      </c>
      <c r="BQ60" s="72">
        <f t="shared" si="58"/>
        <v>0</v>
      </c>
      <c r="BR60" s="72">
        <f t="shared" si="58"/>
        <v>0</v>
      </c>
      <c r="BS60" s="72">
        <f t="shared" si="58"/>
        <v>0</v>
      </c>
      <c r="BT60" s="72">
        <f t="shared" si="58"/>
        <v>0</v>
      </c>
      <c r="BU60" s="72">
        <f t="shared" si="58"/>
        <v>0</v>
      </c>
      <c r="BV60" s="72">
        <f t="shared" si="58"/>
        <v>0</v>
      </c>
      <c r="BW60" s="72">
        <f t="shared" si="58"/>
        <v>0</v>
      </c>
      <c r="BX60" s="72">
        <f t="shared" si="58"/>
        <v>0</v>
      </c>
      <c r="BY60" s="72">
        <f t="shared" si="58"/>
        <v>0</v>
      </c>
      <c r="BZ60" s="72">
        <f t="shared" si="58"/>
        <v>0</v>
      </c>
      <c r="CA60" s="72">
        <f t="shared" si="58"/>
        <v>0</v>
      </c>
      <c r="CB60" s="72">
        <f t="shared" si="58"/>
        <v>0</v>
      </c>
      <c r="CC60" s="72">
        <f t="shared" si="58"/>
        <v>0</v>
      </c>
      <c r="CD60" s="72">
        <f t="shared" si="58"/>
        <v>0</v>
      </c>
      <c r="CE60" s="72">
        <f t="shared" si="58"/>
        <v>0</v>
      </c>
      <c r="CF60" s="72">
        <f t="shared" si="58"/>
        <v>0</v>
      </c>
      <c r="CG60" s="72">
        <f t="shared" si="58"/>
        <v>0</v>
      </c>
      <c r="CH60" s="75">
        <f t="shared" si="58"/>
        <v>0</v>
      </c>
    </row>
    <row r="61" spans="1:108" x14ac:dyDescent="0.3">
      <c r="B61" s="62" t="s">
        <v>12</v>
      </c>
      <c r="C61" s="72">
        <f t="shared" ref="C61" si="59">SUM(C69,C77)</f>
        <v>823982.0730813198</v>
      </c>
      <c r="D61" s="72">
        <f t="shared" ref="D61:BO61" si="60">SUM(D69,D77)</f>
        <v>1149644.0738430545</v>
      </c>
      <c r="E61" s="72">
        <f t="shared" si="60"/>
        <v>1328833.1856546956</v>
      </c>
      <c r="F61" s="72">
        <f t="shared" si="60"/>
        <v>2972013.2082493682</v>
      </c>
      <c r="G61" s="72">
        <f t="shared" si="60"/>
        <v>1970174.5159779422</v>
      </c>
      <c r="H61" s="72">
        <f t="shared" si="60"/>
        <v>1413291.9649417049</v>
      </c>
      <c r="I61" s="72">
        <f t="shared" si="60"/>
        <v>2175856.2207075302</v>
      </c>
      <c r="J61" s="72">
        <f t="shared" si="60"/>
        <v>1590457.3568180841</v>
      </c>
      <c r="K61" s="72">
        <f t="shared" si="60"/>
        <v>1637552.8704176184</v>
      </c>
      <c r="L61" s="72">
        <f t="shared" si="60"/>
        <v>2323550.9285520399</v>
      </c>
      <c r="M61" s="72">
        <f t="shared" si="60"/>
        <v>2636699.2184218965</v>
      </c>
      <c r="N61" s="72">
        <f t="shared" si="60"/>
        <v>13016782.996976018</v>
      </c>
      <c r="O61" s="72">
        <f t="shared" si="60"/>
        <v>0</v>
      </c>
      <c r="P61" s="72">
        <f t="shared" si="60"/>
        <v>0</v>
      </c>
      <c r="Q61" s="72">
        <f t="shared" si="60"/>
        <v>0</v>
      </c>
      <c r="R61" s="72">
        <f t="shared" si="60"/>
        <v>0</v>
      </c>
      <c r="S61" s="72">
        <f t="shared" si="60"/>
        <v>0</v>
      </c>
      <c r="T61" s="72">
        <f t="shared" si="60"/>
        <v>0</v>
      </c>
      <c r="U61" s="72">
        <f t="shared" si="60"/>
        <v>0</v>
      </c>
      <c r="V61" s="72">
        <f t="shared" si="60"/>
        <v>0</v>
      </c>
      <c r="W61" s="72">
        <f t="shared" si="60"/>
        <v>0</v>
      </c>
      <c r="X61" s="72">
        <f t="shared" si="60"/>
        <v>0</v>
      </c>
      <c r="Y61" s="72">
        <f t="shared" si="60"/>
        <v>0</v>
      </c>
      <c r="Z61" s="72">
        <f t="shared" si="60"/>
        <v>0</v>
      </c>
      <c r="AA61" s="72">
        <f t="shared" si="60"/>
        <v>0</v>
      </c>
      <c r="AB61" s="72">
        <f t="shared" si="60"/>
        <v>0</v>
      </c>
      <c r="AC61" s="72">
        <f t="shared" si="60"/>
        <v>0</v>
      </c>
      <c r="AD61" s="72">
        <f t="shared" si="60"/>
        <v>0</v>
      </c>
      <c r="AE61" s="72">
        <f t="shared" si="60"/>
        <v>0</v>
      </c>
      <c r="AF61" s="72">
        <f t="shared" si="60"/>
        <v>0</v>
      </c>
      <c r="AG61" s="72">
        <f t="shared" si="60"/>
        <v>0</v>
      </c>
      <c r="AH61" s="72">
        <f t="shared" si="60"/>
        <v>0</v>
      </c>
      <c r="AI61" s="72">
        <f t="shared" si="60"/>
        <v>0</v>
      </c>
      <c r="AJ61" s="72">
        <f t="shared" si="60"/>
        <v>0</v>
      </c>
      <c r="AK61" s="72">
        <f t="shared" si="60"/>
        <v>0</v>
      </c>
      <c r="AL61" s="72">
        <f t="shared" si="60"/>
        <v>0</v>
      </c>
      <c r="AM61" s="72">
        <f t="shared" si="60"/>
        <v>0</v>
      </c>
      <c r="AN61" s="72">
        <f t="shared" si="60"/>
        <v>0</v>
      </c>
      <c r="AO61" s="72">
        <f t="shared" si="60"/>
        <v>0</v>
      </c>
      <c r="AP61" s="72">
        <f t="shared" si="60"/>
        <v>0</v>
      </c>
      <c r="AQ61" s="72">
        <f t="shared" si="60"/>
        <v>0</v>
      </c>
      <c r="AR61" s="72">
        <f t="shared" si="60"/>
        <v>0</v>
      </c>
      <c r="AS61" s="72">
        <f t="shared" si="60"/>
        <v>0</v>
      </c>
      <c r="AT61" s="72">
        <f t="shared" si="60"/>
        <v>0</v>
      </c>
      <c r="AU61" s="72">
        <f t="shared" si="60"/>
        <v>0</v>
      </c>
      <c r="AV61" s="72">
        <f t="shared" si="60"/>
        <v>0</v>
      </c>
      <c r="AW61" s="72">
        <f t="shared" si="60"/>
        <v>0</v>
      </c>
      <c r="AX61" s="72">
        <f t="shared" si="60"/>
        <v>0</v>
      </c>
      <c r="AY61" s="72">
        <f t="shared" si="60"/>
        <v>0</v>
      </c>
      <c r="AZ61" s="72">
        <f t="shared" si="60"/>
        <v>0</v>
      </c>
      <c r="BA61" s="72">
        <f t="shared" si="60"/>
        <v>0</v>
      </c>
      <c r="BB61" s="72">
        <f t="shared" si="60"/>
        <v>0</v>
      </c>
      <c r="BC61" s="72">
        <f t="shared" si="60"/>
        <v>0</v>
      </c>
      <c r="BD61" s="72">
        <f t="shared" si="60"/>
        <v>0</v>
      </c>
      <c r="BE61" s="72">
        <f t="shared" si="60"/>
        <v>0</v>
      </c>
      <c r="BF61" s="72">
        <f t="shared" si="60"/>
        <v>0</v>
      </c>
      <c r="BG61" s="72">
        <f t="shared" si="60"/>
        <v>0</v>
      </c>
      <c r="BH61" s="72">
        <f t="shared" si="60"/>
        <v>0</v>
      </c>
      <c r="BI61" s="72">
        <f t="shared" si="60"/>
        <v>0</v>
      </c>
      <c r="BJ61" s="72">
        <f t="shared" si="60"/>
        <v>0</v>
      </c>
      <c r="BK61" s="72">
        <f t="shared" si="60"/>
        <v>0</v>
      </c>
      <c r="BL61" s="72">
        <f t="shared" si="60"/>
        <v>0</v>
      </c>
      <c r="BM61" s="72">
        <f t="shared" si="60"/>
        <v>0</v>
      </c>
      <c r="BN61" s="72">
        <f t="shared" si="60"/>
        <v>0</v>
      </c>
      <c r="BO61" s="72">
        <f t="shared" si="60"/>
        <v>0</v>
      </c>
      <c r="BP61" s="72">
        <f t="shared" ref="BP61:CH61" si="61">SUM(BP69,BP77)</f>
        <v>0</v>
      </c>
      <c r="BQ61" s="72">
        <f t="shared" si="61"/>
        <v>0</v>
      </c>
      <c r="BR61" s="72">
        <f t="shared" si="61"/>
        <v>0</v>
      </c>
      <c r="BS61" s="72">
        <f t="shared" si="61"/>
        <v>0</v>
      </c>
      <c r="BT61" s="72">
        <f t="shared" si="61"/>
        <v>0</v>
      </c>
      <c r="BU61" s="72">
        <f t="shared" si="61"/>
        <v>0</v>
      </c>
      <c r="BV61" s="72">
        <f t="shared" si="61"/>
        <v>0</v>
      </c>
      <c r="BW61" s="72">
        <f t="shared" si="61"/>
        <v>0</v>
      </c>
      <c r="BX61" s="72">
        <f t="shared" si="61"/>
        <v>0</v>
      </c>
      <c r="BY61" s="72">
        <f t="shared" si="61"/>
        <v>0</v>
      </c>
      <c r="BZ61" s="72">
        <f t="shared" si="61"/>
        <v>0</v>
      </c>
      <c r="CA61" s="72">
        <f t="shared" si="61"/>
        <v>0</v>
      </c>
      <c r="CB61" s="72">
        <f t="shared" si="61"/>
        <v>0</v>
      </c>
      <c r="CC61" s="72">
        <f t="shared" si="61"/>
        <v>0</v>
      </c>
      <c r="CD61" s="72">
        <f t="shared" si="61"/>
        <v>0</v>
      </c>
      <c r="CE61" s="72">
        <f t="shared" si="61"/>
        <v>0</v>
      </c>
      <c r="CF61" s="72">
        <f t="shared" si="61"/>
        <v>0</v>
      </c>
      <c r="CG61" s="72">
        <f t="shared" si="61"/>
        <v>0</v>
      </c>
      <c r="CH61" s="75">
        <f t="shared" si="61"/>
        <v>0</v>
      </c>
    </row>
    <row r="62" spans="1:108" x14ac:dyDescent="0.3">
      <c r="B62" s="62" t="s">
        <v>14</v>
      </c>
      <c r="C62" s="72">
        <f t="shared" ref="C62" si="62">SUM(C70,C78)</f>
        <v>1636508.1233735268</v>
      </c>
      <c r="D62" s="72">
        <f t="shared" ref="D62:BO62" si="63">SUM(D70,D78)</f>
        <v>2457371.0298885047</v>
      </c>
      <c r="E62" s="72">
        <f t="shared" si="63"/>
        <v>2328616.8099127756</v>
      </c>
      <c r="F62" s="72">
        <f t="shared" si="63"/>
        <v>3363440.7486199415</v>
      </c>
      <c r="G62" s="72">
        <f t="shared" si="63"/>
        <v>5529304.285544578</v>
      </c>
      <c r="H62" s="72">
        <f t="shared" si="63"/>
        <v>4643950.8815029087</v>
      </c>
      <c r="I62" s="72">
        <f t="shared" si="63"/>
        <v>4317609.5415772833</v>
      </c>
      <c r="J62" s="72">
        <f t="shared" si="63"/>
        <v>6416665.8686171919</v>
      </c>
      <c r="K62" s="72">
        <f t="shared" si="63"/>
        <v>6588631.7180936597</v>
      </c>
      <c r="L62" s="72">
        <f t="shared" si="63"/>
        <v>7853761.2580214273</v>
      </c>
      <c r="M62" s="72">
        <f t="shared" si="63"/>
        <v>10207081.228483159</v>
      </c>
      <c r="N62" s="72">
        <f t="shared" si="63"/>
        <v>29632256.78574371</v>
      </c>
      <c r="O62" s="72">
        <f t="shared" si="63"/>
        <v>0</v>
      </c>
      <c r="P62" s="72">
        <f t="shared" si="63"/>
        <v>0</v>
      </c>
      <c r="Q62" s="72">
        <f t="shared" si="63"/>
        <v>0</v>
      </c>
      <c r="R62" s="72">
        <f t="shared" si="63"/>
        <v>0</v>
      </c>
      <c r="S62" s="72">
        <f t="shared" si="63"/>
        <v>0</v>
      </c>
      <c r="T62" s="72">
        <f t="shared" si="63"/>
        <v>0</v>
      </c>
      <c r="U62" s="72">
        <f t="shared" si="63"/>
        <v>0</v>
      </c>
      <c r="V62" s="72">
        <f t="shared" si="63"/>
        <v>0</v>
      </c>
      <c r="W62" s="72">
        <f t="shared" si="63"/>
        <v>0</v>
      </c>
      <c r="X62" s="72">
        <f t="shared" si="63"/>
        <v>0</v>
      </c>
      <c r="Y62" s="72">
        <f t="shared" si="63"/>
        <v>0</v>
      </c>
      <c r="Z62" s="72">
        <f t="shared" si="63"/>
        <v>0</v>
      </c>
      <c r="AA62" s="72">
        <f t="shared" si="63"/>
        <v>0</v>
      </c>
      <c r="AB62" s="72">
        <f t="shared" si="63"/>
        <v>0</v>
      </c>
      <c r="AC62" s="72">
        <f t="shared" si="63"/>
        <v>0</v>
      </c>
      <c r="AD62" s="72">
        <f t="shared" si="63"/>
        <v>0</v>
      </c>
      <c r="AE62" s="72">
        <f t="shared" si="63"/>
        <v>0</v>
      </c>
      <c r="AF62" s="72">
        <f t="shared" si="63"/>
        <v>0</v>
      </c>
      <c r="AG62" s="72">
        <f t="shared" si="63"/>
        <v>0</v>
      </c>
      <c r="AH62" s="72">
        <f t="shared" si="63"/>
        <v>0</v>
      </c>
      <c r="AI62" s="72">
        <f t="shared" si="63"/>
        <v>0</v>
      </c>
      <c r="AJ62" s="72">
        <f t="shared" si="63"/>
        <v>0</v>
      </c>
      <c r="AK62" s="72">
        <f t="shared" si="63"/>
        <v>0</v>
      </c>
      <c r="AL62" s="72">
        <f t="shared" si="63"/>
        <v>0</v>
      </c>
      <c r="AM62" s="72">
        <f t="shared" si="63"/>
        <v>0</v>
      </c>
      <c r="AN62" s="72">
        <f t="shared" si="63"/>
        <v>0</v>
      </c>
      <c r="AO62" s="72">
        <f t="shared" si="63"/>
        <v>0</v>
      </c>
      <c r="AP62" s="72">
        <f t="shared" si="63"/>
        <v>0</v>
      </c>
      <c r="AQ62" s="72">
        <f t="shared" si="63"/>
        <v>0</v>
      </c>
      <c r="AR62" s="72">
        <f t="shared" si="63"/>
        <v>0</v>
      </c>
      <c r="AS62" s="72">
        <f t="shared" si="63"/>
        <v>0</v>
      </c>
      <c r="AT62" s="72">
        <f t="shared" si="63"/>
        <v>0</v>
      </c>
      <c r="AU62" s="72">
        <f t="shared" si="63"/>
        <v>0</v>
      </c>
      <c r="AV62" s="72">
        <f t="shared" si="63"/>
        <v>0</v>
      </c>
      <c r="AW62" s="72">
        <f t="shared" si="63"/>
        <v>0</v>
      </c>
      <c r="AX62" s="72">
        <f t="shared" si="63"/>
        <v>0</v>
      </c>
      <c r="AY62" s="72">
        <f t="shared" si="63"/>
        <v>0</v>
      </c>
      <c r="AZ62" s="72">
        <f t="shared" si="63"/>
        <v>0</v>
      </c>
      <c r="BA62" s="72">
        <f t="shared" si="63"/>
        <v>0</v>
      </c>
      <c r="BB62" s="72">
        <f t="shared" si="63"/>
        <v>0</v>
      </c>
      <c r="BC62" s="72">
        <f t="shared" si="63"/>
        <v>0</v>
      </c>
      <c r="BD62" s="72">
        <f t="shared" si="63"/>
        <v>0</v>
      </c>
      <c r="BE62" s="72">
        <f t="shared" si="63"/>
        <v>0</v>
      </c>
      <c r="BF62" s="72">
        <f t="shared" si="63"/>
        <v>0</v>
      </c>
      <c r="BG62" s="72">
        <f t="shared" si="63"/>
        <v>0</v>
      </c>
      <c r="BH62" s="72">
        <f t="shared" si="63"/>
        <v>0</v>
      </c>
      <c r="BI62" s="72">
        <f t="shared" si="63"/>
        <v>0</v>
      </c>
      <c r="BJ62" s="72">
        <f t="shared" si="63"/>
        <v>0</v>
      </c>
      <c r="BK62" s="72">
        <f t="shared" si="63"/>
        <v>0</v>
      </c>
      <c r="BL62" s="72">
        <f t="shared" si="63"/>
        <v>0</v>
      </c>
      <c r="BM62" s="72">
        <f t="shared" si="63"/>
        <v>0</v>
      </c>
      <c r="BN62" s="72">
        <f t="shared" si="63"/>
        <v>0</v>
      </c>
      <c r="BO62" s="72">
        <f t="shared" si="63"/>
        <v>0</v>
      </c>
      <c r="BP62" s="72">
        <f t="shared" ref="BP62:CH62" si="64">SUM(BP70,BP78)</f>
        <v>0</v>
      </c>
      <c r="BQ62" s="72">
        <f t="shared" si="64"/>
        <v>0</v>
      </c>
      <c r="BR62" s="72">
        <f t="shared" si="64"/>
        <v>0</v>
      </c>
      <c r="BS62" s="72">
        <f t="shared" si="64"/>
        <v>0</v>
      </c>
      <c r="BT62" s="72">
        <f t="shared" si="64"/>
        <v>0</v>
      </c>
      <c r="BU62" s="72">
        <f t="shared" si="64"/>
        <v>0</v>
      </c>
      <c r="BV62" s="72">
        <f t="shared" si="64"/>
        <v>0</v>
      </c>
      <c r="BW62" s="72">
        <f t="shared" si="64"/>
        <v>0</v>
      </c>
      <c r="BX62" s="72">
        <f t="shared" si="64"/>
        <v>0</v>
      </c>
      <c r="BY62" s="72">
        <f t="shared" si="64"/>
        <v>0</v>
      </c>
      <c r="BZ62" s="72">
        <f t="shared" si="64"/>
        <v>0</v>
      </c>
      <c r="CA62" s="72">
        <f t="shared" si="64"/>
        <v>0</v>
      </c>
      <c r="CB62" s="72">
        <f t="shared" si="64"/>
        <v>0</v>
      </c>
      <c r="CC62" s="72">
        <f t="shared" si="64"/>
        <v>0</v>
      </c>
      <c r="CD62" s="72">
        <f t="shared" si="64"/>
        <v>0</v>
      </c>
      <c r="CE62" s="72">
        <f t="shared" si="64"/>
        <v>0</v>
      </c>
      <c r="CF62" s="72">
        <f t="shared" si="64"/>
        <v>0</v>
      </c>
      <c r="CG62" s="72">
        <f t="shared" si="64"/>
        <v>0</v>
      </c>
      <c r="CH62" s="75">
        <f t="shared" si="64"/>
        <v>0</v>
      </c>
    </row>
    <row r="63" spans="1:108" x14ac:dyDescent="0.3">
      <c r="B63" s="62" t="s">
        <v>15</v>
      </c>
      <c r="C63" s="72">
        <f t="shared" ref="C63" si="65">SUM(C71,C79)</f>
        <v>2592595.2779745017</v>
      </c>
      <c r="D63" s="72">
        <f t="shared" ref="D63:BO63" si="66">SUM(D71,D79)</f>
        <v>103365.5</v>
      </c>
      <c r="E63" s="72">
        <f t="shared" si="66"/>
        <v>114580.8</v>
      </c>
      <c r="F63" s="72">
        <f t="shared" si="66"/>
        <v>895062.97946000029</v>
      </c>
      <c r="G63" s="72">
        <f t="shared" si="66"/>
        <v>1004927.1266673583</v>
      </c>
      <c r="H63" s="72">
        <f t="shared" si="66"/>
        <v>1780475.7101690434</v>
      </c>
      <c r="I63" s="72">
        <f t="shared" si="66"/>
        <v>1824409.9760156064</v>
      </c>
      <c r="J63" s="72">
        <f t="shared" si="66"/>
        <v>1743031.0814359267</v>
      </c>
      <c r="K63" s="72">
        <f t="shared" si="66"/>
        <v>1306036.6685579461</v>
      </c>
      <c r="L63" s="72">
        <f t="shared" si="66"/>
        <v>3341459.5147532038</v>
      </c>
      <c r="M63" s="72">
        <f t="shared" si="66"/>
        <v>1466142.2115200001</v>
      </c>
      <c r="N63" s="72">
        <f t="shared" si="66"/>
        <v>7316475.8949647322</v>
      </c>
      <c r="O63" s="72">
        <f t="shared" si="66"/>
        <v>0</v>
      </c>
      <c r="P63" s="72">
        <f t="shared" si="66"/>
        <v>0</v>
      </c>
      <c r="Q63" s="72">
        <f t="shared" si="66"/>
        <v>0</v>
      </c>
      <c r="R63" s="72">
        <f t="shared" si="66"/>
        <v>0</v>
      </c>
      <c r="S63" s="72">
        <f t="shared" si="66"/>
        <v>0</v>
      </c>
      <c r="T63" s="72">
        <f t="shared" si="66"/>
        <v>0</v>
      </c>
      <c r="U63" s="72">
        <f t="shared" si="66"/>
        <v>0</v>
      </c>
      <c r="V63" s="72">
        <f t="shared" si="66"/>
        <v>0</v>
      </c>
      <c r="W63" s="72">
        <f t="shared" si="66"/>
        <v>0</v>
      </c>
      <c r="X63" s="72">
        <f t="shared" si="66"/>
        <v>0</v>
      </c>
      <c r="Y63" s="72">
        <f t="shared" si="66"/>
        <v>0</v>
      </c>
      <c r="Z63" s="72">
        <f t="shared" si="66"/>
        <v>0</v>
      </c>
      <c r="AA63" s="72">
        <f t="shared" si="66"/>
        <v>0</v>
      </c>
      <c r="AB63" s="72">
        <f t="shared" si="66"/>
        <v>0</v>
      </c>
      <c r="AC63" s="72">
        <f t="shared" si="66"/>
        <v>0</v>
      </c>
      <c r="AD63" s="72">
        <f t="shared" si="66"/>
        <v>0</v>
      </c>
      <c r="AE63" s="72">
        <f t="shared" si="66"/>
        <v>0</v>
      </c>
      <c r="AF63" s="72">
        <f t="shared" si="66"/>
        <v>0</v>
      </c>
      <c r="AG63" s="72">
        <f t="shared" si="66"/>
        <v>0</v>
      </c>
      <c r="AH63" s="72">
        <f t="shared" si="66"/>
        <v>0</v>
      </c>
      <c r="AI63" s="72">
        <f t="shared" si="66"/>
        <v>0</v>
      </c>
      <c r="AJ63" s="72">
        <f t="shared" si="66"/>
        <v>0</v>
      </c>
      <c r="AK63" s="72">
        <f t="shared" si="66"/>
        <v>0</v>
      </c>
      <c r="AL63" s="72">
        <f t="shared" si="66"/>
        <v>0</v>
      </c>
      <c r="AM63" s="72">
        <f t="shared" si="66"/>
        <v>0</v>
      </c>
      <c r="AN63" s="72">
        <f t="shared" si="66"/>
        <v>0</v>
      </c>
      <c r="AO63" s="72">
        <f t="shared" si="66"/>
        <v>0</v>
      </c>
      <c r="AP63" s="72">
        <f t="shared" si="66"/>
        <v>0</v>
      </c>
      <c r="AQ63" s="72">
        <f t="shared" si="66"/>
        <v>0</v>
      </c>
      <c r="AR63" s="72">
        <f t="shared" si="66"/>
        <v>0</v>
      </c>
      <c r="AS63" s="72">
        <f t="shared" si="66"/>
        <v>0</v>
      </c>
      <c r="AT63" s="72">
        <f t="shared" si="66"/>
        <v>0</v>
      </c>
      <c r="AU63" s="72">
        <f t="shared" si="66"/>
        <v>0</v>
      </c>
      <c r="AV63" s="72">
        <f t="shared" si="66"/>
        <v>0</v>
      </c>
      <c r="AW63" s="72">
        <f t="shared" si="66"/>
        <v>0</v>
      </c>
      <c r="AX63" s="72">
        <f t="shared" si="66"/>
        <v>0</v>
      </c>
      <c r="AY63" s="72">
        <f t="shared" si="66"/>
        <v>0</v>
      </c>
      <c r="AZ63" s="72">
        <f t="shared" si="66"/>
        <v>0</v>
      </c>
      <c r="BA63" s="72">
        <f t="shared" si="66"/>
        <v>0</v>
      </c>
      <c r="BB63" s="72">
        <f t="shared" si="66"/>
        <v>0</v>
      </c>
      <c r="BC63" s="72">
        <f t="shared" si="66"/>
        <v>0</v>
      </c>
      <c r="BD63" s="72">
        <f t="shared" si="66"/>
        <v>0</v>
      </c>
      <c r="BE63" s="72">
        <f t="shared" si="66"/>
        <v>0</v>
      </c>
      <c r="BF63" s="72">
        <f t="shared" si="66"/>
        <v>0</v>
      </c>
      <c r="BG63" s="72">
        <f t="shared" si="66"/>
        <v>0</v>
      </c>
      <c r="BH63" s="72">
        <f t="shared" si="66"/>
        <v>0</v>
      </c>
      <c r="BI63" s="72">
        <f t="shared" si="66"/>
        <v>0</v>
      </c>
      <c r="BJ63" s="72">
        <f t="shared" si="66"/>
        <v>0</v>
      </c>
      <c r="BK63" s="72">
        <f t="shared" si="66"/>
        <v>0</v>
      </c>
      <c r="BL63" s="72">
        <f t="shared" si="66"/>
        <v>0</v>
      </c>
      <c r="BM63" s="72">
        <f t="shared" si="66"/>
        <v>0</v>
      </c>
      <c r="BN63" s="72">
        <f t="shared" si="66"/>
        <v>0</v>
      </c>
      <c r="BO63" s="72">
        <f t="shared" si="66"/>
        <v>0</v>
      </c>
      <c r="BP63" s="72">
        <f t="shared" ref="BP63:CH63" si="67">SUM(BP71,BP79)</f>
        <v>0</v>
      </c>
      <c r="BQ63" s="72">
        <f t="shared" si="67"/>
        <v>0</v>
      </c>
      <c r="BR63" s="72">
        <f t="shared" si="67"/>
        <v>0</v>
      </c>
      <c r="BS63" s="72">
        <f t="shared" si="67"/>
        <v>0</v>
      </c>
      <c r="BT63" s="72">
        <f t="shared" si="67"/>
        <v>0</v>
      </c>
      <c r="BU63" s="72">
        <f t="shared" si="67"/>
        <v>0</v>
      </c>
      <c r="BV63" s="72">
        <f t="shared" si="67"/>
        <v>0</v>
      </c>
      <c r="BW63" s="72">
        <f t="shared" si="67"/>
        <v>0</v>
      </c>
      <c r="BX63" s="72">
        <f t="shared" si="67"/>
        <v>0</v>
      </c>
      <c r="BY63" s="72">
        <f t="shared" si="67"/>
        <v>0</v>
      </c>
      <c r="BZ63" s="72">
        <f t="shared" si="67"/>
        <v>0</v>
      </c>
      <c r="CA63" s="72">
        <f t="shared" si="67"/>
        <v>0</v>
      </c>
      <c r="CB63" s="72">
        <f t="shared" si="67"/>
        <v>0</v>
      </c>
      <c r="CC63" s="72">
        <f t="shared" si="67"/>
        <v>0</v>
      </c>
      <c r="CD63" s="72">
        <f t="shared" si="67"/>
        <v>0</v>
      </c>
      <c r="CE63" s="72">
        <f t="shared" si="67"/>
        <v>0</v>
      </c>
      <c r="CF63" s="72">
        <f t="shared" si="67"/>
        <v>0</v>
      </c>
      <c r="CG63" s="72">
        <f t="shared" si="67"/>
        <v>0</v>
      </c>
      <c r="CH63" s="75">
        <f t="shared" si="67"/>
        <v>0</v>
      </c>
    </row>
    <row r="64" spans="1:108" ht="15" thickBot="1" x14ac:dyDescent="0.35">
      <c r="B64" s="37" t="s">
        <v>16</v>
      </c>
      <c r="C64" s="83">
        <f t="shared" ref="C64" si="68">SUM(C72,C80)</f>
        <v>150054.59520000001</v>
      </c>
      <c r="D64" s="83">
        <f t="shared" ref="D64:BO64" si="69">SUM(D72,D80)</f>
        <v>0</v>
      </c>
      <c r="E64" s="83">
        <f t="shared" si="69"/>
        <v>0</v>
      </c>
      <c r="F64" s="83">
        <f t="shared" si="69"/>
        <v>1032284.8768694728</v>
      </c>
      <c r="G64" s="83">
        <f t="shared" si="69"/>
        <v>85225.98893084153</v>
      </c>
      <c r="H64" s="83">
        <f t="shared" si="69"/>
        <v>0</v>
      </c>
      <c r="I64" s="83">
        <f t="shared" si="69"/>
        <v>22356</v>
      </c>
      <c r="J64" s="83">
        <f t="shared" si="69"/>
        <v>633185.16349591536</v>
      </c>
      <c r="K64" s="83">
        <f t="shared" si="69"/>
        <v>46841.776000000013</v>
      </c>
      <c r="L64" s="83">
        <f t="shared" si="69"/>
        <v>694885.8440906842</v>
      </c>
      <c r="M64" s="83">
        <f t="shared" si="69"/>
        <v>1174277.3176000002</v>
      </c>
      <c r="N64" s="83">
        <f t="shared" si="69"/>
        <v>541554.36816016701</v>
      </c>
      <c r="O64" s="83">
        <f t="shared" si="69"/>
        <v>0</v>
      </c>
      <c r="P64" s="83">
        <f t="shared" si="69"/>
        <v>0</v>
      </c>
      <c r="Q64" s="83">
        <f t="shared" si="69"/>
        <v>0</v>
      </c>
      <c r="R64" s="83">
        <f t="shared" si="69"/>
        <v>0</v>
      </c>
      <c r="S64" s="83">
        <f t="shared" si="69"/>
        <v>0</v>
      </c>
      <c r="T64" s="83">
        <f t="shared" si="69"/>
        <v>0</v>
      </c>
      <c r="U64" s="83">
        <f t="shared" si="69"/>
        <v>0</v>
      </c>
      <c r="V64" s="83">
        <f t="shared" si="69"/>
        <v>0</v>
      </c>
      <c r="W64" s="83">
        <f t="shared" si="69"/>
        <v>0</v>
      </c>
      <c r="X64" s="83">
        <f t="shared" si="69"/>
        <v>0</v>
      </c>
      <c r="Y64" s="83">
        <f t="shared" si="69"/>
        <v>0</v>
      </c>
      <c r="Z64" s="83">
        <f t="shared" si="69"/>
        <v>0</v>
      </c>
      <c r="AA64" s="83">
        <f t="shared" si="69"/>
        <v>0</v>
      </c>
      <c r="AB64" s="83">
        <f t="shared" si="69"/>
        <v>0</v>
      </c>
      <c r="AC64" s="83">
        <f t="shared" si="69"/>
        <v>0</v>
      </c>
      <c r="AD64" s="83">
        <f t="shared" si="69"/>
        <v>0</v>
      </c>
      <c r="AE64" s="83">
        <f t="shared" si="69"/>
        <v>0</v>
      </c>
      <c r="AF64" s="83">
        <f t="shared" si="69"/>
        <v>0</v>
      </c>
      <c r="AG64" s="83">
        <f t="shared" si="69"/>
        <v>0</v>
      </c>
      <c r="AH64" s="83">
        <f t="shared" si="69"/>
        <v>0</v>
      </c>
      <c r="AI64" s="83">
        <f t="shared" si="69"/>
        <v>0</v>
      </c>
      <c r="AJ64" s="83">
        <f t="shared" si="69"/>
        <v>0</v>
      </c>
      <c r="AK64" s="83">
        <f t="shared" si="69"/>
        <v>0</v>
      </c>
      <c r="AL64" s="83">
        <f t="shared" si="69"/>
        <v>0</v>
      </c>
      <c r="AM64" s="83">
        <f t="shared" si="69"/>
        <v>0</v>
      </c>
      <c r="AN64" s="83">
        <f t="shared" si="69"/>
        <v>0</v>
      </c>
      <c r="AO64" s="83">
        <f t="shared" si="69"/>
        <v>0</v>
      </c>
      <c r="AP64" s="83">
        <f t="shared" si="69"/>
        <v>0</v>
      </c>
      <c r="AQ64" s="83">
        <f t="shared" si="69"/>
        <v>0</v>
      </c>
      <c r="AR64" s="83">
        <f t="shared" si="69"/>
        <v>0</v>
      </c>
      <c r="AS64" s="83">
        <f t="shared" si="69"/>
        <v>0</v>
      </c>
      <c r="AT64" s="83">
        <f t="shared" si="69"/>
        <v>0</v>
      </c>
      <c r="AU64" s="83">
        <f t="shared" si="69"/>
        <v>0</v>
      </c>
      <c r="AV64" s="83">
        <f t="shared" si="69"/>
        <v>0</v>
      </c>
      <c r="AW64" s="83">
        <f t="shared" si="69"/>
        <v>0</v>
      </c>
      <c r="AX64" s="83">
        <f t="shared" si="69"/>
        <v>0</v>
      </c>
      <c r="AY64" s="83">
        <f t="shared" si="69"/>
        <v>0</v>
      </c>
      <c r="AZ64" s="83">
        <f t="shared" si="69"/>
        <v>0</v>
      </c>
      <c r="BA64" s="83">
        <f t="shared" si="69"/>
        <v>0</v>
      </c>
      <c r="BB64" s="83">
        <f t="shared" si="69"/>
        <v>0</v>
      </c>
      <c r="BC64" s="83">
        <f t="shared" si="69"/>
        <v>0</v>
      </c>
      <c r="BD64" s="83">
        <f t="shared" si="69"/>
        <v>0</v>
      </c>
      <c r="BE64" s="83">
        <f t="shared" si="69"/>
        <v>0</v>
      </c>
      <c r="BF64" s="83">
        <f t="shared" si="69"/>
        <v>0</v>
      </c>
      <c r="BG64" s="83">
        <f t="shared" si="69"/>
        <v>0</v>
      </c>
      <c r="BH64" s="83">
        <f t="shared" si="69"/>
        <v>0</v>
      </c>
      <c r="BI64" s="83">
        <f t="shared" si="69"/>
        <v>0</v>
      </c>
      <c r="BJ64" s="83">
        <f t="shared" si="69"/>
        <v>0</v>
      </c>
      <c r="BK64" s="83">
        <f t="shared" si="69"/>
        <v>0</v>
      </c>
      <c r="BL64" s="83">
        <f t="shared" si="69"/>
        <v>0</v>
      </c>
      <c r="BM64" s="83">
        <f t="shared" si="69"/>
        <v>0</v>
      </c>
      <c r="BN64" s="83">
        <f t="shared" si="69"/>
        <v>0</v>
      </c>
      <c r="BO64" s="83">
        <f t="shared" si="69"/>
        <v>0</v>
      </c>
      <c r="BP64" s="83">
        <f t="shared" ref="BP64:CH64" si="70">SUM(BP72,BP80)</f>
        <v>0</v>
      </c>
      <c r="BQ64" s="83">
        <f t="shared" si="70"/>
        <v>0</v>
      </c>
      <c r="BR64" s="83">
        <f t="shared" si="70"/>
        <v>0</v>
      </c>
      <c r="BS64" s="83">
        <f t="shared" si="70"/>
        <v>0</v>
      </c>
      <c r="BT64" s="83">
        <f t="shared" si="70"/>
        <v>0</v>
      </c>
      <c r="BU64" s="83">
        <f t="shared" si="70"/>
        <v>0</v>
      </c>
      <c r="BV64" s="83">
        <f t="shared" si="70"/>
        <v>0</v>
      </c>
      <c r="BW64" s="83">
        <f t="shared" si="70"/>
        <v>0</v>
      </c>
      <c r="BX64" s="83">
        <f t="shared" si="70"/>
        <v>0</v>
      </c>
      <c r="BY64" s="83">
        <f t="shared" si="70"/>
        <v>0</v>
      </c>
      <c r="BZ64" s="83">
        <f t="shared" si="70"/>
        <v>0</v>
      </c>
      <c r="CA64" s="83">
        <f t="shared" si="70"/>
        <v>0</v>
      </c>
      <c r="CB64" s="83">
        <f t="shared" si="70"/>
        <v>0</v>
      </c>
      <c r="CC64" s="83">
        <f t="shared" si="70"/>
        <v>0</v>
      </c>
      <c r="CD64" s="83">
        <f t="shared" si="70"/>
        <v>0</v>
      </c>
      <c r="CE64" s="83">
        <f t="shared" si="70"/>
        <v>0</v>
      </c>
      <c r="CF64" s="83">
        <f t="shared" si="70"/>
        <v>0</v>
      </c>
      <c r="CG64" s="83">
        <f t="shared" si="70"/>
        <v>0</v>
      </c>
      <c r="CH64" s="27">
        <f t="shared" si="70"/>
        <v>0</v>
      </c>
      <c r="CI64" s="408" t="s">
        <v>51</v>
      </c>
    </row>
    <row r="65" spans="2:87" ht="15" thickBot="1" x14ac:dyDescent="0.35">
      <c r="B65" s="63" t="s">
        <v>3</v>
      </c>
      <c r="C65" s="84">
        <f>SUM(C60:C64)</f>
        <v>9412056.3097655848</v>
      </c>
      <c r="D65" s="85">
        <f t="shared" ref="D65:BO65" si="71">SUM(D60:D64)</f>
        <v>8385085.9286758658</v>
      </c>
      <c r="E65" s="85">
        <f t="shared" si="71"/>
        <v>10505754.423703186</v>
      </c>
      <c r="F65" s="85">
        <f t="shared" si="71"/>
        <v>11741545.468311178</v>
      </c>
      <c r="G65" s="85">
        <f t="shared" si="71"/>
        <v>14606787.761411643</v>
      </c>
      <c r="H65" s="85">
        <f t="shared" si="71"/>
        <v>21974563.026538949</v>
      </c>
      <c r="I65" s="85">
        <f t="shared" si="71"/>
        <v>26493075.755319994</v>
      </c>
      <c r="J65" s="85">
        <f t="shared" si="71"/>
        <v>33884779.528563589</v>
      </c>
      <c r="K65" s="85">
        <f t="shared" si="71"/>
        <v>28147380.753533468</v>
      </c>
      <c r="L65" s="85">
        <f t="shared" si="71"/>
        <v>36701256.054488897</v>
      </c>
      <c r="M65" s="85">
        <f t="shared" si="71"/>
        <v>35744571.29793565</v>
      </c>
      <c r="N65" s="85">
        <f t="shared" si="71"/>
        <v>88807489.367935285</v>
      </c>
      <c r="O65" s="85">
        <f t="shared" si="71"/>
        <v>0</v>
      </c>
      <c r="P65" s="85">
        <f t="shared" si="71"/>
        <v>0</v>
      </c>
      <c r="Q65" s="85">
        <f t="shared" si="71"/>
        <v>0</v>
      </c>
      <c r="R65" s="85">
        <f t="shared" si="71"/>
        <v>0</v>
      </c>
      <c r="S65" s="85">
        <f t="shared" si="71"/>
        <v>0</v>
      </c>
      <c r="T65" s="85">
        <f t="shared" si="71"/>
        <v>0</v>
      </c>
      <c r="U65" s="85">
        <f t="shared" si="71"/>
        <v>0</v>
      </c>
      <c r="V65" s="85">
        <f t="shared" si="71"/>
        <v>0</v>
      </c>
      <c r="W65" s="85">
        <f t="shared" si="71"/>
        <v>0</v>
      </c>
      <c r="X65" s="85">
        <f t="shared" si="71"/>
        <v>0</v>
      </c>
      <c r="Y65" s="85">
        <f t="shared" si="71"/>
        <v>0</v>
      </c>
      <c r="Z65" s="85">
        <f t="shared" si="71"/>
        <v>0</v>
      </c>
      <c r="AA65" s="85">
        <f t="shared" si="71"/>
        <v>0</v>
      </c>
      <c r="AB65" s="85">
        <f t="shared" si="71"/>
        <v>0</v>
      </c>
      <c r="AC65" s="85">
        <f t="shared" si="71"/>
        <v>0</v>
      </c>
      <c r="AD65" s="85">
        <f t="shared" si="71"/>
        <v>0</v>
      </c>
      <c r="AE65" s="85">
        <f t="shared" si="71"/>
        <v>0</v>
      </c>
      <c r="AF65" s="85">
        <f t="shared" si="71"/>
        <v>0</v>
      </c>
      <c r="AG65" s="85">
        <f t="shared" si="71"/>
        <v>0</v>
      </c>
      <c r="AH65" s="85">
        <f t="shared" si="71"/>
        <v>0</v>
      </c>
      <c r="AI65" s="85">
        <f t="shared" si="71"/>
        <v>0</v>
      </c>
      <c r="AJ65" s="85">
        <f t="shared" si="71"/>
        <v>0</v>
      </c>
      <c r="AK65" s="85">
        <f t="shared" si="71"/>
        <v>0</v>
      </c>
      <c r="AL65" s="85">
        <f t="shared" si="71"/>
        <v>0</v>
      </c>
      <c r="AM65" s="85">
        <f t="shared" si="71"/>
        <v>0</v>
      </c>
      <c r="AN65" s="85">
        <f t="shared" si="71"/>
        <v>0</v>
      </c>
      <c r="AO65" s="85">
        <f t="shared" si="71"/>
        <v>0</v>
      </c>
      <c r="AP65" s="85">
        <f t="shared" si="71"/>
        <v>0</v>
      </c>
      <c r="AQ65" s="85">
        <f t="shared" si="71"/>
        <v>0</v>
      </c>
      <c r="AR65" s="85">
        <f t="shared" si="71"/>
        <v>0</v>
      </c>
      <c r="AS65" s="85">
        <f t="shared" si="71"/>
        <v>0</v>
      </c>
      <c r="AT65" s="85">
        <f t="shared" si="71"/>
        <v>0</v>
      </c>
      <c r="AU65" s="85">
        <f t="shared" si="71"/>
        <v>0</v>
      </c>
      <c r="AV65" s="85">
        <f t="shared" si="71"/>
        <v>0</v>
      </c>
      <c r="AW65" s="85">
        <f t="shared" si="71"/>
        <v>0</v>
      </c>
      <c r="AX65" s="85">
        <f t="shared" si="71"/>
        <v>0</v>
      </c>
      <c r="AY65" s="85">
        <f t="shared" si="71"/>
        <v>0</v>
      </c>
      <c r="AZ65" s="85">
        <f t="shared" si="71"/>
        <v>0</v>
      </c>
      <c r="BA65" s="85">
        <f t="shared" si="71"/>
        <v>0</v>
      </c>
      <c r="BB65" s="85">
        <f t="shared" si="71"/>
        <v>0</v>
      </c>
      <c r="BC65" s="85">
        <f t="shared" si="71"/>
        <v>0</v>
      </c>
      <c r="BD65" s="85">
        <f t="shared" si="71"/>
        <v>0</v>
      </c>
      <c r="BE65" s="85">
        <f t="shared" si="71"/>
        <v>0</v>
      </c>
      <c r="BF65" s="85">
        <f t="shared" si="71"/>
        <v>0</v>
      </c>
      <c r="BG65" s="85">
        <f t="shared" si="71"/>
        <v>0</v>
      </c>
      <c r="BH65" s="85">
        <f t="shared" si="71"/>
        <v>0</v>
      </c>
      <c r="BI65" s="85">
        <f t="shared" si="71"/>
        <v>0</v>
      </c>
      <c r="BJ65" s="85">
        <f t="shared" si="71"/>
        <v>0</v>
      </c>
      <c r="BK65" s="85">
        <f t="shared" si="71"/>
        <v>0</v>
      </c>
      <c r="BL65" s="85">
        <f t="shared" si="71"/>
        <v>0</v>
      </c>
      <c r="BM65" s="85">
        <f t="shared" si="71"/>
        <v>0</v>
      </c>
      <c r="BN65" s="85">
        <f t="shared" si="71"/>
        <v>0</v>
      </c>
      <c r="BO65" s="85">
        <f t="shared" si="71"/>
        <v>0</v>
      </c>
      <c r="BP65" s="85">
        <f t="shared" ref="BP65:CH65" si="72">SUM(BP60:BP64)</f>
        <v>0</v>
      </c>
      <c r="BQ65" s="85">
        <f t="shared" si="72"/>
        <v>0</v>
      </c>
      <c r="BR65" s="85">
        <f t="shared" si="72"/>
        <v>0</v>
      </c>
      <c r="BS65" s="85">
        <f t="shared" si="72"/>
        <v>0</v>
      </c>
      <c r="BT65" s="85">
        <f t="shared" si="72"/>
        <v>0</v>
      </c>
      <c r="BU65" s="85">
        <f t="shared" si="72"/>
        <v>0</v>
      </c>
      <c r="BV65" s="85">
        <f t="shared" si="72"/>
        <v>0</v>
      </c>
      <c r="BW65" s="85">
        <f t="shared" si="72"/>
        <v>0</v>
      </c>
      <c r="BX65" s="85">
        <f t="shared" si="72"/>
        <v>0</v>
      </c>
      <c r="BY65" s="85">
        <f t="shared" si="72"/>
        <v>0</v>
      </c>
      <c r="BZ65" s="85">
        <f t="shared" si="72"/>
        <v>0</v>
      </c>
      <c r="CA65" s="85">
        <f t="shared" si="72"/>
        <v>0</v>
      </c>
      <c r="CB65" s="85">
        <f t="shared" si="72"/>
        <v>0</v>
      </c>
      <c r="CC65" s="85">
        <f t="shared" si="72"/>
        <v>0</v>
      </c>
      <c r="CD65" s="85">
        <f t="shared" si="72"/>
        <v>0</v>
      </c>
      <c r="CE65" s="85">
        <f t="shared" si="72"/>
        <v>0</v>
      </c>
      <c r="CF65" s="85">
        <f t="shared" si="72"/>
        <v>0</v>
      </c>
      <c r="CG65" s="85">
        <f t="shared" si="72"/>
        <v>0</v>
      </c>
      <c r="CH65" s="86">
        <f t="shared" si="72"/>
        <v>0</v>
      </c>
      <c r="CI65" s="409">
        <f>SUM(C65:CH65)</f>
        <v>326404345.67618334</v>
      </c>
    </row>
    <row r="66" spans="2:87" s="49" customFormat="1" ht="15" thickBot="1" x14ac:dyDescent="0.35"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410">
        <f>' 1M - RES'!O32-' 1M - RES'!C17+'2M - SGS'!O38+'3M - LGS'!O38+'4M - SPS'!O38+'11M - LPS'!O38+' LI 1M - RES'!O32+'LI 2M - SGS'!O38+'LI 3M - LGS'!O38+'LI 4M - SPS'!O38+'Biz DRENE'!P75+'Res DRENE'!N18</f>
        <v>326404345.67618334</v>
      </c>
    </row>
    <row r="67" spans="2:87" ht="15" thickBot="1" x14ac:dyDescent="0.35">
      <c r="B67" s="60" t="s">
        <v>52</v>
      </c>
      <c r="C67" s="55">
        <f>C59</f>
        <v>43831</v>
      </c>
      <c r="D67" s="55">
        <f t="shared" ref="D67:BO67" si="73">D59</f>
        <v>43862</v>
      </c>
      <c r="E67" s="55">
        <f t="shared" si="73"/>
        <v>43891</v>
      </c>
      <c r="F67" s="55">
        <f t="shared" si="73"/>
        <v>43922</v>
      </c>
      <c r="G67" s="55">
        <f t="shared" si="73"/>
        <v>43952</v>
      </c>
      <c r="H67" s="55">
        <f t="shared" si="73"/>
        <v>43983</v>
      </c>
      <c r="I67" s="55">
        <f t="shared" si="73"/>
        <v>44013</v>
      </c>
      <c r="J67" s="55">
        <f t="shared" si="73"/>
        <v>44044</v>
      </c>
      <c r="K67" s="55">
        <f t="shared" si="73"/>
        <v>44075</v>
      </c>
      <c r="L67" s="55">
        <f t="shared" si="73"/>
        <v>44105</v>
      </c>
      <c r="M67" s="55">
        <f t="shared" si="73"/>
        <v>44136</v>
      </c>
      <c r="N67" s="55">
        <f t="shared" si="73"/>
        <v>44166</v>
      </c>
      <c r="O67" s="55">
        <f t="shared" si="73"/>
        <v>44197</v>
      </c>
      <c r="P67" s="55">
        <f t="shared" si="73"/>
        <v>44228</v>
      </c>
      <c r="Q67" s="55">
        <f t="shared" si="73"/>
        <v>44256</v>
      </c>
      <c r="R67" s="55">
        <f t="shared" si="73"/>
        <v>44287</v>
      </c>
      <c r="S67" s="55">
        <f t="shared" si="73"/>
        <v>44317</v>
      </c>
      <c r="T67" s="55">
        <f t="shared" si="73"/>
        <v>44348</v>
      </c>
      <c r="U67" s="55">
        <f t="shared" si="73"/>
        <v>44378</v>
      </c>
      <c r="V67" s="55">
        <f t="shared" si="73"/>
        <v>44409</v>
      </c>
      <c r="W67" s="55">
        <f t="shared" si="73"/>
        <v>44440</v>
      </c>
      <c r="X67" s="55">
        <f t="shared" si="73"/>
        <v>44470</v>
      </c>
      <c r="Y67" s="55">
        <f t="shared" si="73"/>
        <v>44501</v>
      </c>
      <c r="Z67" s="55">
        <f t="shared" si="73"/>
        <v>44531</v>
      </c>
      <c r="AA67" s="55">
        <f t="shared" si="73"/>
        <v>44562</v>
      </c>
      <c r="AB67" s="55">
        <f t="shared" si="73"/>
        <v>44593</v>
      </c>
      <c r="AC67" s="55">
        <f t="shared" si="73"/>
        <v>44621</v>
      </c>
      <c r="AD67" s="55">
        <f t="shared" si="73"/>
        <v>44652</v>
      </c>
      <c r="AE67" s="55">
        <f t="shared" si="73"/>
        <v>44682</v>
      </c>
      <c r="AF67" s="55">
        <f t="shared" si="73"/>
        <v>44713</v>
      </c>
      <c r="AG67" s="55">
        <f t="shared" si="73"/>
        <v>44743</v>
      </c>
      <c r="AH67" s="55">
        <f t="shared" si="73"/>
        <v>44774</v>
      </c>
      <c r="AI67" s="55">
        <f t="shared" si="73"/>
        <v>44805</v>
      </c>
      <c r="AJ67" s="55">
        <f t="shared" si="73"/>
        <v>44835</v>
      </c>
      <c r="AK67" s="55">
        <f t="shared" si="73"/>
        <v>44866</v>
      </c>
      <c r="AL67" s="55">
        <f t="shared" si="73"/>
        <v>44896</v>
      </c>
      <c r="AM67" s="55">
        <f t="shared" si="73"/>
        <v>44927</v>
      </c>
      <c r="AN67" s="55">
        <f t="shared" si="73"/>
        <v>44958</v>
      </c>
      <c r="AO67" s="55">
        <f t="shared" si="73"/>
        <v>44986</v>
      </c>
      <c r="AP67" s="55">
        <f t="shared" si="73"/>
        <v>45017</v>
      </c>
      <c r="AQ67" s="55">
        <f t="shared" si="73"/>
        <v>45047</v>
      </c>
      <c r="AR67" s="55">
        <f t="shared" si="73"/>
        <v>45078</v>
      </c>
      <c r="AS67" s="55">
        <f t="shared" si="73"/>
        <v>45108</v>
      </c>
      <c r="AT67" s="55">
        <f t="shared" si="73"/>
        <v>45139</v>
      </c>
      <c r="AU67" s="55">
        <f t="shared" si="73"/>
        <v>45170</v>
      </c>
      <c r="AV67" s="55">
        <f t="shared" si="73"/>
        <v>45200</v>
      </c>
      <c r="AW67" s="55">
        <f t="shared" si="73"/>
        <v>45231</v>
      </c>
      <c r="AX67" s="55">
        <f t="shared" si="73"/>
        <v>45261</v>
      </c>
      <c r="AY67" s="55">
        <f t="shared" si="73"/>
        <v>45292</v>
      </c>
      <c r="AZ67" s="55">
        <f t="shared" si="73"/>
        <v>45323</v>
      </c>
      <c r="BA67" s="55">
        <f t="shared" si="73"/>
        <v>45352</v>
      </c>
      <c r="BB67" s="55">
        <f t="shared" si="73"/>
        <v>45383</v>
      </c>
      <c r="BC67" s="55">
        <f t="shared" si="73"/>
        <v>45413</v>
      </c>
      <c r="BD67" s="55">
        <f t="shared" si="73"/>
        <v>45444</v>
      </c>
      <c r="BE67" s="55">
        <f t="shared" si="73"/>
        <v>45474</v>
      </c>
      <c r="BF67" s="55">
        <f t="shared" si="73"/>
        <v>45505</v>
      </c>
      <c r="BG67" s="55">
        <f t="shared" si="73"/>
        <v>45536</v>
      </c>
      <c r="BH67" s="55">
        <f t="shared" si="73"/>
        <v>45566</v>
      </c>
      <c r="BI67" s="55">
        <f t="shared" si="73"/>
        <v>45597</v>
      </c>
      <c r="BJ67" s="55">
        <f t="shared" si="73"/>
        <v>45627</v>
      </c>
      <c r="BK67" s="55">
        <f t="shared" si="73"/>
        <v>45658</v>
      </c>
      <c r="BL67" s="55">
        <f t="shared" si="73"/>
        <v>45689</v>
      </c>
      <c r="BM67" s="55">
        <f t="shared" si="73"/>
        <v>45717</v>
      </c>
      <c r="BN67" s="55">
        <f t="shared" si="73"/>
        <v>45748</v>
      </c>
      <c r="BO67" s="55">
        <f t="shared" si="73"/>
        <v>45778</v>
      </c>
      <c r="BP67" s="55">
        <f t="shared" ref="BP67:CH67" si="74">BP59</f>
        <v>45809</v>
      </c>
      <c r="BQ67" s="55">
        <f t="shared" si="74"/>
        <v>45839</v>
      </c>
      <c r="BR67" s="55">
        <f t="shared" si="74"/>
        <v>45870</v>
      </c>
      <c r="BS67" s="55">
        <f t="shared" si="74"/>
        <v>45901</v>
      </c>
      <c r="BT67" s="55">
        <f t="shared" si="74"/>
        <v>45931</v>
      </c>
      <c r="BU67" s="55">
        <f t="shared" si="74"/>
        <v>45962</v>
      </c>
      <c r="BV67" s="55">
        <f t="shared" si="74"/>
        <v>45992</v>
      </c>
      <c r="BW67" s="55">
        <f t="shared" si="74"/>
        <v>46023</v>
      </c>
      <c r="BX67" s="55">
        <f t="shared" si="74"/>
        <v>46054</v>
      </c>
      <c r="BY67" s="55">
        <f t="shared" si="74"/>
        <v>46082</v>
      </c>
      <c r="BZ67" s="55">
        <f t="shared" si="74"/>
        <v>46113</v>
      </c>
      <c r="CA67" s="55">
        <f t="shared" si="74"/>
        <v>46143</v>
      </c>
      <c r="CB67" s="55">
        <f t="shared" si="74"/>
        <v>46174</v>
      </c>
      <c r="CC67" s="55">
        <f t="shared" si="74"/>
        <v>46204</v>
      </c>
      <c r="CD67" s="55">
        <f t="shared" si="74"/>
        <v>46235</v>
      </c>
      <c r="CE67" s="55">
        <f t="shared" si="74"/>
        <v>46266</v>
      </c>
      <c r="CF67" s="55">
        <f t="shared" si="74"/>
        <v>46296</v>
      </c>
      <c r="CG67" s="55">
        <f t="shared" si="74"/>
        <v>46327</v>
      </c>
      <c r="CH67" s="55">
        <f t="shared" si="74"/>
        <v>46357</v>
      </c>
      <c r="CI67" s="464"/>
    </row>
    <row r="68" spans="2:87" x14ac:dyDescent="0.3">
      <c r="B68" s="61" t="s">
        <v>7</v>
      </c>
      <c r="C68" s="72">
        <f>' 1M - RES'!C16+'Res DRENE'!C17</f>
        <v>4084242.6199465692</v>
      </c>
      <c r="D68" s="72">
        <f>' 1M - RES'!D16+'Res DRENE'!D17</f>
        <v>4672182.5889137276</v>
      </c>
      <c r="E68" s="72">
        <f>' 1M - RES'!E16+'Res DRENE'!E17</f>
        <v>6672397.7094054548</v>
      </c>
      <c r="F68" s="72">
        <f>' 1M - RES'!F16+'Res DRENE'!F17</f>
        <v>3475971.6129828761</v>
      </c>
      <c r="G68" s="72">
        <f>' 1M - RES'!G16+'Res DRENE'!G17</f>
        <v>6017155.8442909233</v>
      </c>
      <c r="H68" s="72">
        <f>' 1M - RES'!H16+'Res DRENE'!H17</f>
        <v>12258829.289409764</v>
      </c>
      <c r="I68" s="72">
        <f>' 1M - RES'!I16+'Res DRENE'!I17</f>
        <v>17293800.799967829</v>
      </c>
      <c r="J68" s="72">
        <f>' 1M - RES'!J16+'Res DRENE'!J17</f>
        <v>20411774.543745924</v>
      </c>
      <c r="K68" s="72">
        <f>' 1M - RES'!K16+'Res DRENE'!K17</f>
        <v>18404509.745754018</v>
      </c>
      <c r="L68" s="72">
        <f>' 1M - RES'!L16+'Res DRENE'!L17</f>
        <v>21740617.362065502</v>
      </c>
      <c r="M68" s="72">
        <f>' 1M - RES'!M16+'Res DRENE'!M17</f>
        <v>18365159.426453926</v>
      </c>
      <c r="N68" s="72">
        <f>' 1M - RES'!N16+'Res DRENE'!N17</f>
        <v>35521581.632587925</v>
      </c>
      <c r="O68" s="72">
        <f>' 1M - RES'!O16+'Res DRENE'!O17</f>
        <v>0</v>
      </c>
      <c r="P68" s="72">
        <f>' 1M - RES'!P16+'Res DRENE'!P17</f>
        <v>0</v>
      </c>
      <c r="Q68" s="72">
        <f>' 1M - RES'!Q16+'Res DRENE'!Q17</f>
        <v>0</v>
      </c>
      <c r="R68" s="72">
        <f>' 1M - RES'!R16+'Res DRENE'!R17</f>
        <v>0</v>
      </c>
      <c r="S68" s="72">
        <f>' 1M - RES'!S16+'Res DRENE'!S17</f>
        <v>0</v>
      </c>
      <c r="T68" s="72">
        <f>' 1M - RES'!T16+'Res DRENE'!T17</f>
        <v>0</v>
      </c>
      <c r="U68" s="72">
        <f>' 1M - RES'!U16+'Res DRENE'!U17</f>
        <v>0</v>
      </c>
      <c r="V68" s="72">
        <f>' 1M - RES'!V16+'Res DRENE'!V17</f>
        <v>0</v>
      </c>
      <c r="W68" s="72">
        <f>' 1M - RES'!W16+'Res DRENE'!W17</f>
        <v>0</v>
      </c>
      <c r="X68" s="72">
        <f>' 1M - RES'!X16+'Res DRENE'!X17</f>
        <v>0</v>
      </c>
      <c r="Y68" s="72">
        <f>' 1M - RES'!Y16+'Res DRENE'!Y17</f>
        <v>0</v>
      </c>
      <c r="Z68" s="72">
        <f>' 1M - RES'!Z16+'Res DRENE'!Z17</f>
        <v>0</v>
      </c>
      <c r="AA68" s="72">
        <f>' 1M - RES'!AA16+'Res DRENE'!AA17</f>
        <v>0</v>
      </c>
      <c r="AB68" s="72">
        <f>' 1M - RES'!AB16+'Res DRENE'!AB17</f>
        <v>0</v>
      </c>
      <c r="AC68" s="72">
        <f>' 1M - RES'!AC16+'Res DRENE'!AC17</f>
        <v>0</v>
      </c>
      <c r="AD68" s="72">
        <f>' 1M - RES'!AD16+'Res DRENE'!AD17</f>
        <v>0</v>
      </c>
      <c r="AE68" s="72">
        <f>' 1M - RES'!AE16+'Res DRENE'!AE17</f>
        <v>0</v>
      </c>
      <c r="AF68" s="72">
        <f>' 1M - RES'!AF16+'Res DRENE'!AF17</f>
        <v>0</v>
      </c>
      <c r="AG68" s="72">
        <f>' 1M - RES'!AG16+'Res DRENE'!AG17</f>
        <v>0</v>
      </c>
      <c r="AH68" s="72">
        <f>' 1M - RES'!AH16+'Res DRENE'!AH17</f>
        <v>0</v>
      </c>
      <c r="AI68" s="72">
        <f>' 1M - RES'!AI16+'Res DRENE'!AI17</f>
        <v>0</v>
      </c>
      <c r="AJ68" s="72">
        <f>' 1M - RES'!AJ16+'Res DRENE'!AJ17</f>
        <v>0</v>
      </c>
      <c r="AK68" s="72">
        <f>' 1M - RES'!AK16+'Res DRENE'!AK17</f>
        <v>0</v>
      </c>
      <c r="AL68" s="72">
        <f>' 1M - RES'!AL16+'Res DRENE'!AL17</f>
        <v>0</v>
      </c>
      <c r="AM68" s="72">
        <f>' 1M - RES'!AM16+'Res DRENE'!AM17</f>
        <v>0</v>
      </c>
      <c r="AN68" s="72">
        <f>' 1M - RES'!AN16+'Res DRENE'!AN17</f>
        <v>0</v>
      </c>
      <c r="AO68" s="72">
        <f>' 1M - RES'!AO16+'Res DRENE'!AO17</f>
        <v>0</v>
      </c>
      <c r="AP68" s="72">
        <f>' 1M - RES'!AP16+'Res DRENE'!AP17</f>
        <v>0</v>
      </c>
      <c r="AQ68" s="72">
        <f>' 1M - RES'!AQ16+'Res DRENE'!AQ17</f>
        <v>0</v>
      </c>
      <c r="AR68" s="72">
        <f>' 1M - RES'!AR16+'Res DRENE'!AR17</f>
        <v>0</v>
      </c>
      <c r="AS68" s="72">
        <f>' 1M - RES'!AS16+'Res DRENE'!AS17</f>
        <v>0</v>
      </c>
      <c r="AT68" s="72">
        <f>' 1M - RES'!AT16+'Res DRENE'!AT17</f>
        <v>0</v>
      </c>
      <c r="AU68" s="72">
        <f>' 1M - RES'!AU16+'Res DRENE'!AU17</f>
        <v>0</v>
      </c>
      <c r="AV68" s="72">
        <f>' 1M - RES'!AV16+'Res DRENE'!AV17</f>
        <v>0</v>
      </c>
      <c r="AW68" s="72">
        <f>' 1M - RES'!AW16+'Res DRENE'!AW17</f>
        <v>0</v>
      </c>
      <c r="AX68" s="72">
        <f>' 1M - RES'!AX16+'Res DRENE'!AX17</f>
        <v>0</v>
      </c>
      <c r="AY68" s="72">
        <f>' 1M - RES'!AY16+'Res DRENE'!AY17</f>
        <v>0</v>
      </c>
      <c r="AZ68" s="72">
        <f>' 1M - RES'!AZ16+'Res DRENE'!AZ17</f>
        <v>0</v>
      </c>
      <c r="BA68" s="72">
        <f>' 1M - RES'!BA16+'Res DRENE'!BA17</f>
        <v>0</v>
      </c>
      <c r="BB68" s="72">
        <f>' 1M - RES'!BB16+'Res DRENE'!BB17</f>
        <v>0</v>
      </c>
      <c r="BC68" s="72">
        <f>' 1M - RES'!BC16+'Res DRENE'!BC17</f>
        <v>0</v>
      </c>
      <c r="BD68" s="72">
        <f>' 1M - RES'!BD16+'Res DRENE'!BD17</f>
        <v>0</v>
      </c>
      <c r="BE68" s="72">
        <f>' 1M - RES'!BE16+'Res DRENE'!BE17</f>
        <v>0</v>
      </c>
      <c r="BF68" s="72">
        <f>' 1M - RES'!BF16+'Res DRENE'!BF17</f>
        <v>0</v>
      </c>
      <c r="BG68" s="72">
        <f>' 1M - RES'!BG16+'Res DRENE'!BG17</f>
        <v>0</v>
      </c>
      <c r="BH68" s="72">
        <f>' 1M - RES'!BH16+'Res DRENE'!BH17</f>
        <v>0</v>
      </c>
      <c r="BI68" s="72">
        <f>' 1M - RES'!BI16+'Res DRENE'!BI17</f>
        <v>0</v>
      </c>
      <c r="BJ68" s="72">
        <f>' 1M - RES'!BJ16+'Res DRENE'!BJ17</f>
        <v>0</v>
      </c>
      <c r="BK68" s="72">
        <f>' 1M - RES'!BK16+'Res DRENE'!BK17</f>
        <v>0</v>
      </c>
      <c r="BL68" s="72">
        <f>' 1M - RES'!BL16+'Res DRENE'!BL17</f>
        <v>0</v>
      </c>
      <c r="BM68" s="72">
        <f>' 1M - RES'!BM16+'Res DRENE'!BM17</f>
        <v>0</v>
      </c>
      <c r="BN68" s="72">
        <f>' 1M - RES'!BN16+'Res DRENE'!BN17</f>
        <v>0</v>
      </c>
      <c r="BO68" s="72">
        <f>' 1M - RES'!BO16+'Res DRENE'!BO17</f>
        <v>0</v>
      </c>
      <c r="BP68" s="72">
        <f>' 1M - RES'!BP16+'Res DRENE'!BP17</f>
        <v>0</v>
      </c>
      <c r="BQ68" s="72">
        <f>' 1M - RES'!BQ16+'Res DRENE'!BQ17</f>
        <v>0</v>
      </c>
      <c r="BR68" s="72">
        <f>' 1M - RES'!BR16+'Res DRENE'!BR17</f>
        <v>0</v>
      </c>
      <c r="BS68" s="72">
        <f>' 1M - RES'!BS16+'Res DRENE'!BS17</f>
        <v>0</v>
      </c>
      <c r="BT68" s="72">
        <f>' 1M - RES'!BT16+'Res DRENE'!BT17</f>
        <v>0</v>
      </c>
      <c r="BU68" s="72">
        <f>' 1M - RES'!BU16+'Res DRENE'!BU17</f>
        <v>0</v>
      </c>
      <c r="BV68" s="72">
        <f>' 1M - RES'!BV16+'Res DRENE'!BV17</f>
        <v>0</v>
      </c>
      <c r="BW68" s="72">
        <f>' 1M - RES'!BW16+'Res DRENE'!BW17</f>
        <v>0</v>
      </c>
      <c r="BX68" s="72">
        <f>' 1M - RES'!BX16+'Res DRENE'!BX17</f>
        <v>0</v>
      </c>
      <c r="BY68" s="72">
        <f>' 1M - RES'!BY16+'Res DRENE'!BY17</f>
        <v>0</v>
      </c>
      <c r="BZ68" s="72">
        <f>' 1M - RES'!BZ16+'Res DRENE'!BZ17</f>
        <v>0</v>
      </c>
      <c r="CA68" s="72">
        <f>' 1M - RES'!CA16+'Res DRENE'!CA17</f>
        <v>0</v>
      </c>
      <c r="CB68" s="72">
        <f>' 1M - RES'!CB16+'Res DRENE'!CB17</f>
        <v>0</v>
      </c>
      <c r="CC68" s="72">
        <f>' 1M - RES'!CC16+'Res DRENE'!CC17</f>
        <v>0</v>
      </c>
      <c r="CD68" s="72">
        <f>' 1M - RES'!CD16+'Res DRENE'!CD17</f>
        <v>0</v>
      </c>
      <c r="CE68" s="72">
        <f>' 1M - RES'!CE16+'Res DRENE'!CE17</f>
        <v>0</v>
      </c>
      <c r="CF68" s="72">
        <f>' 1M - RES'!CF16+'Res DRENE'!CF17</f>
        <v>0</v>
      </c>
      <c r="CG68" s="72">
        <f>' 1M - RES'!CG16+'Res DRENE'!CG17</f>
        <v>0</v>
      </c>
      <c r="CH68" s="72">
        <f>' 1M - RES'!CH16+'Res DRENE'!CH17</f>
        <v>0</v>
      </c>
      <c r="CI68" s="465"/>
    </row>
    <row r="69" spans="2:87" x14ac:dyDescent="0.3">
      <c r="B69" s="62" t="s">
        <v>12</v>
      </c>
      <c r="C69" s="72">
        <f>'2M - SGS'!C19+'Biz DRENE'!C19</f>
        <v>823982.0730813198</v>
      </c>
      <c r="D69" s="72">
        <f>'2M - SGS'!D19+'Biz DRENE'!D19</f>
        <v>1070282.6347415897</v>
      </c>
      <c r="E69" s="72">
        <f>'2M - SGS'!E19+'Biz DRENE'!E19</f>
        <v>1123370.5869797932</v>
      </c>
      <c r="F69" s="72">
        <f>'2M - SGS'!F19+'Biz DRENE'!F19</f>
        <v>2923808.4417493683</v>
      </c>
      <c r="G69" s="72">
        <f>'2M - SGS'!G19+'Biz DRENE'!G19</f>
        <v>1970174.5159779422</v>
      </c>
      <c r="H69" s="72">
        <f>'2M - SGS'!H19+'Biz DRENE'!H19</f>
        <v>1413291.9649417049</v>
      </c>
      <c r="I69" s="72">
        <f>'2M - SGS'!I19+'Biz DRENE'!I19</f>
        <v>2133043.4781007431</v>
      </c>
      <c r="J69" s="72">
        <f>'2M - SGS'!J19+'Biz DRENE'!J19</f>
        <v>1574654.1911701348</v>
      </c>
      <c r="K69" s="72">
        <f>'2M - SGS'!K19+'Biz DRENE'!K19</f>
        <v>1637552.8704176184</v>
      </c>
      <c r="L69" s="72">
        <f>'2M - SGS'!L19+'Biz DRENE'!L19</f>
        <v>2202116.7650388563</v>
      </c>
      <c r="M69" s="72">
        <f>'2M - SGS'!M19+'Biz DRENE'!M19</f>
        <v>2628635.490919455</v>
      </c>
      <c r="N69" s="72">
        <f>'2M - SGS'!N19+'Biz DRENE'!N19</f>
        <v>13003397.536885381</v>
      </c>
      <c r="O69" s="72">
        <f>'2M - SGS'!O19+'Biz DRENE'!O19</f>
        <v>0</v>
      </c>
      <c r="P69" s="72">
        <f>'2M - SGS'!P19+'Biz DRENE'!P19</f>
        <v>0</v>
      </c>
      <c r="Q69" s="72">
        <f>'2M - SGS'!Q19+'Biz DRENE'!Q19</f>
        <v>0</v>
      </c>
      <c r="R69" s="72">
        <f>'2M - SGS'!R19+'Biz DRENE'!R19</f>
        <v>0</v>
      </c>
      <c r="S69" s="72">
        <f>'2M - SGS'!S19+'Biz DRENE'!S19</f>
        <v>0</v>
      </c>
      <c r="T69" s="72">
        <f>'2M - SGS'!T19+'Biz DRENE'!T19</f>
        <v>0</v>
      </c>
      <c r="U69" s="72">
        <f>'2M - SGS'!U19+'Biz DRENE'!U19</f>
        <v>0</v>
      </c>
      <c r="V69" s="72">
        <f>'2M - SGS'!V19+'Biz DRENE'!V19</f>
        <v>0</v>
      </c>
      <c r="W69" s="72">
        <f>'2M - SGS'!W19+'Biz DRENE'!W19</f>
        <v>0</v>
      </c>
      <c r="X69" s="72">
        <f>'2M - SGS'!X19+'Biz DRENE'!X19</f>
        <v>0</v>
      </c>
      <c r="Y69" s="72">
        <f>'2M - SGS'!Y19+'Biz DRENE'!Y19</f>
        <v>0</v>
      </c>
      <c r="Z69" s="72">
        <f>'2M - SGS'!Z19+'Biz DRENE'!Z19</f>
        <v>0</v>
      </c>
      <c r="AA69" s="72">
        <f>'2M - SGS'!AA19+'Biz DRENE'!AA19</f>
        <v>0</v>
      </c>
      <c r="AB69" s="72">
        <f>'2M - SGS'!AB19+'Biz DRENE'!AB19</f>
        <v>0</v>
      </c>
      <c r="AC69" s="72">
        <f>'2M - SGS'!AC19+'Biz DRENE'!AC19</f>
        <v>0</v>
      </c>
      <c r="AD69" s="72">
        <f>'2M - SGS'!AD19+'Biz DRENE'!AD19</f>
        <v>0</v>
      </c>
      <c r="AE69" s="72">
        <f>'2M - SGS'!AE19+'Biz DRENE'!AE19</f>
        <v>0</v>
      </c>
      <c r="AF69" s="72">
        <f>'2M - SGS'!AF19+'Biz DRENE'!AF19</f>
        <v>0</v>
      </c>
      <c r="AG69" s="72">
        <f>'2M - SGS'!AG19+'Biz DRENE'!AG19</f>
        <v>0</v>
      </c>
      <c r="AH69" s="72">
        <f>'2M - SGS'!AH19+'Biz DRENE'!AH19</f>
        <v>0</v>
      </c>
      <c r="AI69" s="72">
        <f>'2M - SGS'!AI19+'Biz DRENE'!AI19</f>
        <v>0</v>
      </c>
      <c r="AJ69" s="72">
        <f>'2M - SGS'!AJ19+'Biz DRENE'!AJ19</f>
        <v>0</v>
      </c>
      <c r="AK69" s="72">
        <f>'2M - SGS'!AK19+'Biz DRENE'!AK19</f>
        <v>0</v>
      </c>
      <c r="AL69" s="72">
        <f>'2M - SGS'!AL19+'Biz DRENE'!AL19</f>
        <v>0</v>
      </c>
      <c r="AM69" s="72">
        <f>'2M - SGS'!AM19+'Biz DRENE'!AM19</f>
        <v>0</v>
      </c>
      <c r="AN69" s="72">
        <f>'2M - SGS'!AN19+'Biz DRENE'!AN19</f>
        <v>0</v>
      </c>
      <c r="AO69" s="72">
        <f>'2M - SGS'!AO19+'Biz DRENE'!AO19</f>
        <v>0</v>
      </c>
      <c r="AP69" s="72">
        <f>'2M - SGS'!AP19+'Biz DRENE'!AP19</f>
        <v>0</v>
      </c>
      <c r="AQ69" s="72">
        <f>'2M - SGS'!AQ19+'Biz DRENE'!AQ19</f>
        <v>0</v>
      </c>
      <c r="AR69" s="72">
        <f>'2M - SGS'!AR19+'Biz DRENE'!AR19</f>
        <v>0</v>
      </c>
      <c r="AS69" s="72">
        <f>'2M - SGS'!AS19+'Biz DRENE'!AS19</f>
        <v>0</v>
      </c>
      <c r="AT69" s="72">
        <f>'2M - SGS'!AT19+'Biz DRENE'!AT19</f>
        <v>0</v>
      </c>
      <c r="AU69" s="72">
        <f>'2M - SGS'!AU19+'Biz DRENE'!AU19</f>
        <v>0</v>
      </c>
      <c r="AV69" s="72">
        <f>'2M - SGS'!AV19+'Biz DRENE'!AV19</f>
        <v>0</v>
      </c>
      <c r="AW69" s="72">
        <f>'2M - SGS'!AW19+'Biz DRENE'!AW19</f>
        <v>0</v>
      </c>
      <c r="AX69" s="72">
        <f>'2M - SGS'!AX19+'Biz DRENE'!AX19</f>
        <v>0</v>
      </c>
      <c r="AY69" s="72">
        <f>'2M - SGS'!AY19+'Biz DRENE'!AY19</f>
        <v>0</v>
      </c>
      <c r="AZ69" s="72">
        <f>'2M - SGS'!AZ19+'Biz DRENE'!AZ19</f>
        <v>0</v>
      </c>
      <c r="BA69" s="72">
        <f>'2M - SGS'!BA19+'Biz DRENE'!BA19</f>
        <v>0</v>
      </c>
      <c r="BB69" s="72">
        <f>'2M - SGS'!BB19+'Biz DRENE'!BB19</f>
        <v>0</v>
      </c>
      <c r="BC69" s="72">
        <f>'2M - SGS'!BC19+'Biz DRENE'!BC19</f>
        <v>0</v>
      </c>
      <c r="BD69" s="72">
        <f>'2M - SGS'!BD19+'Biz DRENE'!BD19</f>
        <v>0</v>
      </c>
      <c r="BE69" s="72">
        <f>'2M - SGS'!BE19+'Biz DRENE'!BE19</f>
        <v>0</v>
      </c>
      <c r="BF69" s="72">
        <f>'2M - SGS'!BF19+'Biz DRENE'!BF19</f>
        <v>0</v>
      </c>
      <c r="BG69" s="72">
        <f>'2M - SGS'!BG19+'Biz DRENE'!BG19</f>
        <v>0</v>
      </c>
      <c r="BH69" s="72">
        <f>'2M - SGS'!BH19+'Biz DRENE'!BH19</f>
        <v>0</v>
      </c>
      <c r="BI69" s="72">
        <f>'2M - SGS'!BI19+'Biz DRENE'!BI19</f>
        <v>0</v>
      </c>
      <c r="BJ69" s="72">
        <f>'2M - SGS'!BJ19+'Biz DRENE'!BJ19</f>
        <v>0</v>
      </c>
      <c r="BK69" s="72">
        <f>'2M - SGS'!BK19+'Biz DRENE'!BK19</f>
        <v>0</v>
      </c>
      <c r="BL69" s="72">
        <f>'2M - SGS'!BL19+'Biz DRENE'!BL19</f>
        <v>0</v>
      </c>
      <c r="BM69" s="72">
        <f>'2M - SGS'!BM19+'Biz DRENE'!BM19</f>
        <v>0</v>
      </c>
      <c r="BN69" s="72">
        <f>'2M - SGS'!BN19+'Biz DRENE'!BN19</f>
        <v>0</v>
      </c>
      <c r="BO69" s="72">
        <f>'2M - SGS'!BO19+'Biz DRENE'!BO19</f>
        <v>0</v>
      </c>
      <c r="BP69" s="72">
        <f>'2M - SGS'!BP19+'Biz DRENE'!BP19</f>
        <v>0</v>
      </c>
      <c r="BQ69" s="72">
        <f>'2M - SGS'!BQ19+'Biz DRENE'!BQ19</f>
        <v>0</v>
      </c>
      <c r="BR69" s="72">
        <f>'2M - SGS'!BR19+'Biz DRENE'!BR19</f>
        <v>0</v>
      </c>
      <c r="BS69" s="72">
        <f>'2M - SGS'!BS19+'Biz DRENE'!BS19</f>
        <v>0</v>
      </c>
      <c r="BT69" s="72">
        <f>'2M - SGS'!BT19+'Biz DRENE'!BT19</f>
        <v>0</v>
      </c>
      <c r="BU69" s="72">
        <f>'2M - SGS'!BU19+'Biz DRENE'!BU19</f>
        <v>0</v>
      </c>
      <c r="BV69" s="72">
        <f>'2M - SGS'!BV19+'Biz DRENE'!BV19</f>
        <v>0</v>
      </c>
      <c r="BW69" s="72">
        <f>'2M - SGS'!BW19+'Biz DRENE'!BW19</f>
        <v>0</v>
      </c>
      <c r="BX69" s="72">
        <f>'2M - SGS'!BX19+'Biz DRENE'!BX19</f>
        <v>0</v>
      </c>
      <c r="BY69" s="72">
        <f>'2M - SGS'!BY19+'Biz DRENE'!BY19</f>
        <v>0</v>
      </c>
      <c r="BZ69" s="72">
        <f>'2M - SGS'!BZ19+'Biz DRENE'!BZ19</f>
        <v>0</v>
      </c>
      <c r="CA69" s="72">
        <f>'2M - SGS'!CA19+'Biz DRENE'!CA19</f>
        <v>0</v>
      </c>
      <c r="CB69" s="72">
        <f>'2M - SGS'!CB19+'Biz DRENE'!CB19</f>
        <v>0</v>
      </c>
      <c r="CC69" s="72">
        <f>'2M - SGS'!CC19+'Biz DRENE'!CC19</f>
        <v>0</v>
      </c>
      <c r="CD69" s="72">
        <f>'2M - SGS'!CD19+'Biz DRENE'!CD19</f>
        <v>0</v>
      </c>
      <c r="CE69" s="72">
        <f>'2M - SGS'!CE19+'Biz DRENE'!CE19</f>
        <v>0</v>
      </c>
      <c r="CF69" s="72">
        <f>'2M - SGS'!CF19+'Biz DRENE'!CF19</f>
        <v>0</v>
      </c>
      <c r="CG69" s="72">
        <f>'2M - SGS'!CG19+'Biz DRENE'!CG19</f>
        <v>0</v>
      </c>
      <c r="CH69" s="72">
        <f>'2M - SGS'!CH19+'Biz DRENE'!CH19</f>
        <v>0</v>
      </c>
      <c r="CI69" s="465"/>
    </row>
    <row r="70" spans="2:87" x14ac:dyDescent="0.3">
      <c r="B70" s="62" t="s">
        <v>14</v>
      </c>
      <c r="C70" s="72">
        <f>'3M - LGS'!C19+'Biz DRENE'!C37</f>
        <v>1636508.1233735268</v>
      </c>
      <c r="D70" s="72">
        <f>'3M - LGS'!D19+'Biz DRENE'!D37</f>
        <v>2354978.9427185045</v>
      </c>
      <c r="E70" s="72">
        <f>'3M - LGS'!E19+'Biz DRENE'!E37</f>
        <v>2328616.8099127756</v>
      </c>
      <c r="F70" s="72">
        <f>'3M - LGS'!F19+'Biz DRENE'!F37</f>
        <v>3155235.4014199413</v>
      </c>
      <c r="G70" s="72">
        <f>'3M - LGS'!G19+'Biz DRENE'!G37</f>
        <v>5529304.285544578</v>
      </c>
      <c r="H70" s="72">
        <f>'3M - LGS'!H19+'Biz DRENE'!H37</f>
        <v>4643950.8815029087</v>
      </c>
      <c r="I70" s="72">
        <f>'3M - LGS'!I19+'Biz DRENE'!I37</f>
        <v>4297947.1659364142</v>
      </c>
      <c r="J70" s="72">
        <f>'3M - LGS'!J19+'Biz DRENE'!J37</f>
        <v>6416665.8686171919</v>
      </c>
      <c r="K70" s="72">
        <f>'3M - LGS'!K19+'Biz DRENE'!K37</f>
        <v>6588631.7180936597</v>
      </c>
      <c r="L70" s="72">
        <f>'3M - LGS'!L19+'Biz DRENE'!L37</f>
        <v>7853761.2580214273</v>
      </c>
      <c r="M70" s="72">
        <f>'3M - LGS'!M19+'Biz DRENE'!M37</f>
        <v>10207081.228483159</v>
      </c>
      <c r="N70" s="72">
        <f>'3M - LGS'!N19+'Biz DRENE'!N37</f>
        <v>29632256.78574371</v>
      </c>
      <c r="O70" s="72">
        <f>'3M - LGS'!O19+'Biz DRENE'!O37</f>
        <v>0</v>
      </c>
      <c r="P70" s="72">
        <f>'3M - LGS'!P19+'Biz DRENE'!P37</f>
        <v>0</v>
      </c>
      <c r="Q70" s="72">
        <f>'3M - LGS'!Q19+'Biz DRENE'!Q37</f>
        <v>0</v>
      </c>
      <c r="R70" s="72">
        <f>'3M - LGS'!R19+'Biz DRENE'!R37</f>
        <v>0</v>
      </c>
      <c r="S70" s="72">
        <f>'3M - LGS'!S19+'Biz DRENE'!S37</f>
        <v>0</v>
      </c>
      <c r="T70" s="72">
        <f>'3M - LGS'!T19+'Biz DRENE'!T37</f>
        <v>0</v>
      </c>
      <c r="U70" s="72">
        <f>'3M - LGS'!U19+'Biz DRENE'!U37</f>
        <v>0</v>
      </c>
      <c r="V70" s="72">
        <f>'3M - LGS'!V19+'Biz DRENE'!V37</f>
        <v>0</v>
      </c>
      <c r="W70" s="72">
        <f>'3M - LGS'!W19+'Biz DRENE'!W37</f>
        <v>0</v>
      </c>
      <c r="X70" s="72">
        <f>'3M - LGS'!X19+'Biz DRENE'!X37</f>
        <v>0</v>
      </c>
      <c r="Y70" s="72">
        <f>'3M - LGS'!Y19+'Biz DRENE'!Y37</f>
        <v>0</v>
      </c>
      <c r="Z70" s="72">
        <f>'3M - LGS'!Z19+'Biz DRENE'!Z37</f>
        <v>0</v>
      </c>
      <c r="AA70" s="72">
        <f>'3M - LGS'!AA19+'Biz DRENE'!AA37</f>
        <v>0</v>
      </c>
      <c r="AB70" s="72">
        <f>'3M - LGS'!AB19+'Biz DRENE'!AB37</f>
        <v>0</v>
      </c>
      <c r="AC70" s="72">
        <f>'3M - LGS'!AC19+'Biz DRENE'!AC37</f>
        <v>0</v>
      </c>
      <c r="AD70" s="72">
        <f>'3M - LGS'!AD19+'Biz DRENE'!AD37</f>
        <v>0</v>
      </c>
      <c r="AE70" s="72">
        <f>'3M - LGS'!AE19+'Biz DRENE'!AE37</f>
        <v>0</v>
      </c>
      <c r="AF70" s="72">
        <f>'3M - LGS'!AF19+'Biz DRENE'!AF37</f>
        <v>0</v>
      </c>
      <c r="AG70" s="72">
        <f>'3M - LGS'!AG19+'Biz DRENE'!AG37</f>
        <v>0</v>
      </c>
      <c r="AH70" s="72">
        <f>'3M - LGS'!AH19+'Biz DRENE'!AH37</f>
        <v>0</v>
      </c>
      <c r="AI70" s="72">
        <f>'3M - LGS'!AI19+'Biz DRENE'!AI37</f>
        <v>0</v>
      </c>
      <c r="AJ70" s="72">
        <f>'3M - LGS'!AJ19+'Biz DRENE'!AJ37</f>
        <v>0</v>
      </c>
      <c r="AK70" s="72">
        <f>'3M - LGS'!AK19+'Biz DRENE'!AK37</f>
        <v>0</v>
      </c>
      <c r="AL70" s="72">
        <f>'3M - LGS'!AL19+'Biz DRENE'!AL37</f>
        <v>0</v>
      </c>
      <c r="AM70" s="72">
        <f>'3M - LGS'!AM19+'Biz DRENE'!AM37</f>
        <v>0</v>
      </c>
      <c r="AN70" s="72">
        <f>'3M - LGS'!AN19+'Biz DRENE'!AN37</f>
        <v>0</v>
      </c>
      <c r="AO70" s="72">
        <f>'3M - LGS'!AO19+'Biz DRENE'!AO37</f>
        <v>0</v>
      </c>
      <c r="AP70" s="72">
        <f>'3M - LGS'!AP19+'Biz DRENE'!AP37</f>
        <v>0</v>
      </c>
      <c r="AQ70" s="72">
        <f>'3M - LGS'!AQ19+'Biz DRENE'!AQ37</f>
        <v>0</v>
      </c>
      <c r="AR70" s="72">
        <f>'3M - LGS'!AR19+'Biz DRENE'!AR37</f>
        <v>0</v>
      </c>
      <c r="AS70" s="72">
        <f>'3M - LGS'!AS19+'Biz DRENE'!AS37</f>
        <v>0</v>
      </c>
      <c r="AT70" s="72">
        <f>'3M - LGS'!AT19+'Biz DRENE'!AT37</f>
        <v>0</v>
      </c>
      <c r="AU70" s="72">
        <f>'3M - LGS'!AU19+'Biz DRENE'!AU37</f>
        <v>0</v>
      </c>
      <c r="AV70" s="72">
        <f>'3M - LGS'!AV19+'Biz DRENE'!AV37</f>
        <v>0</v>
      </c>
      <c r="AW70" s="72">
        <f>'3M - LGS'!AW19+'Biz DRENE'!AW37</f>
        <v>0</v>
      </c>
      <c r="AX70" s="72">
        <f>'3M - LGS'!AX19+'Biz DRENE'!AX37</f>
        <v>0</v>
      </c>
      <c r="AY70" s="72">
        <f>'3M - LGS'!AY19+'Biz DRENE'!AY37</f>
        <v>0</v>
      </c>
      <c r="AZ70" s="72">
        <f>'3M - LGS'!AZ19+'Biz DRENE'!AZ37</f>
        <v>0</v>
      </c>
      <c r="BA70" s="72">
        <f>'3M - LGS'!BA19+'Biz DRENE'!BA37</f>
        <v>0</v>
      </c>
      <c r="BB70" s="72">
        <f>'3M - LGS'!BB19+'Biz DRENE'!BB37</f>
        <v>0</v>
      </c>
      <c r="BC70" s="72">
        <f>'3M - LGS'!BC19+'Biz DRENE'!BC37</f>
        <v>0</v>
      </c>
      <c r="BD70" s="72">
        <f>'3M - LGS'!BD19+'Biz DRENE'!BD37</f>
        <v>0</v>
      </c>
      <c r="BE70" s="72">
        <f>'3M - LGS'!BE19+'Biz DRENE'!BE37</f>
        <v>0</v>
      </c>
      <c r="BF70" s="72">
        <f>'3M - LGS'!BF19+'Biz DRENE'!BF37</f>
        <v>0</v>
      </c>
      <c r="BG70" s="72">
        <f>'3M - LGS'!BG19+'Biz DRENE'!BG37</f>
        <v>0</v>
      </c>
      <c r="BH70" s="72">
        <f>'3M - LGS'!BH19+'Biz DRENE'!BH37</f>
        <v>0</v>
      </c>
      <c r="BI70" s="72">
        <f>'3M - LGS'!BI19+'Biz DRENE'!BI37</f>
        <v>0</v>
      </c>
      <c r="BJ70" s="72">
        <f>'3M - LGS'!BJ19+'Biz DRENE'!BJ37</f>
        <v>0</v>
      </c>
      <c r="BK70" s="72">
        <f>'3M - LGS'!BK19+'Biz DRENE'!BK37</f>
        <v>0</v>
      </c>
      <c r="BL70" s="72">
        <f>'3M - LGS'!BL19+'Biz DRENE'!BL37</f>
        <v>0</v>
      </c>
      <c r="BM70" s="72">
        <f>'3M - LGS'!BM19+'Biz DRENE'!BM37</f>
        <v>0</v>
      </c>
      <c r="BN70" s="72">
        <f>'3M - LGS'!BN19+'Biz DRENE'!BN37</f>
        <v>0</v>
      </c>
      <c r="BO70" s="72">
        <f>'3M - LGS'!BO19+'Biz DRENE'!BO37</f>
        <v>0</v>
      </c>
      <c r="BP70" s="72">
        <f>'3M - LGS'!BP19+'Biz DRENE'!BP37</f>
        <v>0</v>
      </c>
      <c r="BQ70" s="72">
        <f>'3M - LGS'!BQ19+'Biz DRENE'!BQ37</f>
        <v>0</v>
      </c>
      <c r="BR70" s="72">
        <f>'3M - LGS'!BR19+'Biz DRENE'!BR37</f>
        <v>0</v>
      </c>
      <c r="BS70" s="72">
        <f>'3M - LGS'!BS19+'Biz DRENE'!BS37</f>
        <v>0</v>
      </c>
      <c r="BT70" s="72">
        <f>'3M - LGS'!BT19+'Biz DRENE'!BT37</f>
        <v>0</v>
      </c>
      <c r="BU70" s="72">
        <f>'3M - LGS'!BU19+'Biz DRENE'!BU37</f>
        <v>0</v>
      </c>
      <c r="BV70" s="72">
        <f>'3M - LGS'!BV19+'Biz DRENE'!BV37</f>
        <v>0</v>
      </c>
      <c r="BW70" s="72">
        <f>'3M - LGS'!BW19+'Biz DRENE'!BW37</f>
        <v>0</v>
      </c>
      <c r="BX70" s="72">
        <f>'3M - LGS'!BX19+'Biz DRENE'!BX37</f>
        <v>0</v>
      </c>
      <c r="BY70" s="72">
        <f>'3M - LGS'!BY19+'Biz DRENE'!BY37</f>
        <v>0</v>
      </c>
      <c r="BZ70" s="72">
        <f>'3M - LGS'!BZ19+'Biz DRENE'!BZ37</f>
        <v>0</v>
      </c>
      <c r="CA70" s="72">
        <f>'3M - LGS'!CA19+'Biz DRENE'!CA37</f>
        <v>0</v>
      </c>
      <c r="CB70" s="72">
        <f>'3M - LGS'!CB19+'Biz DRENE'!CB37</f>
        <v>0</v>
      </c>
      <c r="CC70" s="72">
        <f>'3M - LGS'!CC19+'Biz DRENE'!CC37</f>
        <v>0</v>
      </c>
      <c r="CD70" s="72">
        <f>'3M - LGS'!CD19+'Biz DRENE'!CD37</f>
        <v>0</v>
      </c>
      <c r="CE70" s="72">
        <f>'3M - LGS'!CE19+'Biz DRENE'!CE37</f>
        <v>0</v>
      </c>
      <c r="CF70" s="72">
        <f>'3M - LGS'!CF19+'Biz DRENE'!CF37</f>
        <v>0</v>
      </c>
      <c r="CG70" s="72">
        <f>'3M - LGS'!CG19+'Biz DRENE'!CG37</f>
        <v>0</v>
      </c>
      <c r="CH70" s="72">
        <f>'3M - LGS'!CH19+'Biz DRENE'!CH37</f>
        <v>0</v>
      </c>
    </row>
    <row r="71" spans="2:87" x14ac:dyDescent="0.3">
      <c r="B71" s="62" t="s">
        <v>15</v>
      </c>
      <c r="C71" s="72">
        <f>'4M - SPS'!C19+'Biz DRENE'!C55</f>
        <v>2592595.2779745017</v>
      </c>
      <c r="D71" s="72">
        <f>'4M - SPS'!D19+'Biz DRENE'!D55</f>
        <v>103365.5</v>
      </c>
      <c r="E71" s="72">
        <f>'4M - SPS'!E19+'Biz DRENE'!E55</f>
        <v>114580.8</v>
      </c>
      <c r="F71" s="72">
        <f>'4M - SPS'!F19+'Biz DRENE'!F55</f>
        <v>895062.97946000029</v>
      </c>
      <c r="G71" s="72">
        <f>'4M - SPS'!G19+'Biz DRENE'!G55</f>
        <v>1004927.1266673583</v>
      </c>
      <c r="H71" s="72">
        <f>'4M - SPS'!H19+'Biz DRENE'!H55</f>
        <v>1780475.7101690434</v>
      </c>
      <c r="I71" s="72">
        <f>'4M - SPS'!I19+'Biz DRENE'!I55</f>
        <v>1824409.9760156064</v>
      </c>
      <c r="J71" s="72">
        <f>'4M - SPS'!J19+'Biz DRENE'!J55</f>
        <v>1743031.0814359267</v>
      </c>
      <c r="K71" s="72">
        <f>'4M - SPS'!K19+'Biz DRENE'!K55</f>
        <v>1306036.6685579461</v>
      </c>
      <c r="L71" s="72">
        <f>'4M - SPS'!L19+'Biz DRENE'!L55</f>
        <v>3341459.5147532038</v>
      </c>
      <c r="M71" s="72">
        <f>'4M - SPS'!M19+'Biz DRENE'!M55</f>
        <v>1373564.04902</v>
      </c>
      <c r="N71" s="72">
        <f>'4M - SPS'!N19+'Biz DRENE'!N55</f>
        <v>7316475.8949647322</v>
      </c>
      <c r="O71" s="72">
        <f>'4M - SPS'!O19+'Biz DRENE'!O55</f>
        <v>0</v>
      </c>
      <c r="P71" s="72">
        <f>'4M - SPS'!P19+'Biz DRENE'!P55</f>
        <v>0</v>
      </c>
      <c r="Q71" s="72">
        <f>'4M - SPS'!Q19+'Biz DRENE'!Q55</f>
        <v>0</v>
      </c>
      <c r="R71" s="72">
        <f>'4M - SPS'!R19+'Biz DRENE'!R55</f>
        <v>0</v>
      </c>
      <c r="S71" s="72">
        <f>'4M - SPS'!S19+'Biz DRENE'!S55</f>
        <v>0</v>
      </c>
      <c r="T71" s="72">
        <f>'4M - SPS'!T19+'Biz DRENE'!T55</f>
        <v>0</v>
      </c>
      <c r="U71" s="72">
        <f>'4M - SPS'!U19+'Biz DRENE'!U55</f>
        <v>0</v>
      </c>
      <c r="V71" s="72">
        <f>'4M - SPS'!V19+'Biz DRENE'!V55</f>
        <v>0</v>
      </c>
      <c r="W71" s="72">
        <f>'4M - SPS'!W19+'Biz DRENE'!W55</f>
        <v>0</v>
      </c>
      <c r="X71" s="72">
        <f>'4M - SPS'!X19+'Biz DRENE'!X55</f>
        <v>0</v>
      </c>
      <c r="Y71" s="72">
        <f>'4M - SPS'!Y19+'Biz DRENE'!Y55</f>
        <v>0</v>
      </c>
      <c r="Z71" s="72">
        <f>'4M - SPS'!Z19+'Biz DRENE'!Z55</f>
        <v>0</v>
      </c>
      <c r="AA71" s="72">
        <f>'4M - SPS'!AA19+'Biz DRENE'!AA55</f>
        <v>0</v>
      </c>
      <c r="AB71" s="72">
        <f>'4M - SPS'!AB19+'Biz DRENE'!AB55</f>
        <v>0</v>
      </c>
      <c r="AC71" s="72">
        <f>'4M - SPS'!AC19+'Biz DRENE'!AC55</f>
        <v>0</v>
      </c>
      <c r="AD71" s="72">
        <f>'4M - SPS'!AD19+'Biz DRENE'!AD55</f>
        <v>0</v>
      </c>
      <c r="AE71" s="72">
        <f>'4M - SPS'!AE19+'Biz DRENE'!AE55</f>
        <v>0</v>
      </c>
      <c r="AF71" s="72">
        <f>'4M - SPS'!AF19+'Biz DRENE'!AF55</f>
        <v>0</v>
      </c>
      <c r="AG71" s="72">
        <f>'4M - SPS'!AG19+'Biz DRENE'!AG55</f>
        <v>0</v>
      </c>
      <c r="AH71" s="72">
        <f>'4M - SPS'!AH19+'Biz DRENE'!AH55</f>
        <v>0</v>
      </c>
      <c r="AI71" s="72">
        <f>'4M - SPS'!AI19+'Biz DRENE'!AI55</f>
        <v>0</v>
      </c>
      <c r="AJ71" s="72">
        <f>'4M - SPS'!AJ19+'Biz DRENE'!AJ55</f>
        <v>0</v>
      </c>
      <c r="AK71" s="72">
        <f>'4M - SPS'!AK19+'Biz DRENE'!AK55</f>
        <v>0</v>
      </c>
      <c r="AL71" s="72">
        <f>'4M - SPS'!AL19+'Biz DRENE'!AL55</f>
        <v>0</v>
      </c>
      <c r="AM71" s="72">
        <f>'4M - SPS'!AM19+'Biz DRENE'!AM55</f>
        <v>0</v>
      </c>
      <c r="AN71" s="72">
        <f>'4M - SPS'!AN19+'Biz DRENE'!AN55</f>
        <v>0</v>
      </c>
      <c r="AO71" s="72">
        <f>'4M - SPS'!AO19+'Biz DRENE'!AO55</f>
        <v>0</v>
      </c>
      <c r="AP71" s="72">
        <f>'4M - SPS'!AP19+'Biz DRENE'!AP55</f>
        <v>0</v>
      </c>
      <c r="AQ71" s="72">
        <f>'4M - SPS'!AQ19+'Biz DRENE'!AQ55</f>
        <v>0</v>
      </c>
      <c r="AR71" s="72">
        <f>'4M - SPS'!AR19+'Biz DRENE'!AR55</f>
        <v>0</v>
      </c>
      <c r="AS71" s="72">
        <f>'4M - SPS'!AS19+'Biz DRENE'!AS55</f>
        <v>0</v>
      </c>
      <c r="AT71" s="72">
        <f>'4M - SPS'!AT19+'Biz DRENE'!AT55</f>
        <v>0</v>
      </c>
      <c r="AU71" s="72">
        <f>'4M - SPS'!AU19+'Biz DRENE'!AU55</f>
        <v>0</v>
      </c>
      <c r="AV71" s="72">
        <f>'4M - SPS'!AV19+'Biz DRENE'!AV55</f>
        <v>0</v>
      </c>
      <c r="AW71" s="72">
        <f>'4M - SPS'!AW19+'Biz DRENE'!AW55</f>
        <v>0</v>
      </c>
      <c r="AX71" s="72">
        <f>'4M - SPS'!AX19+'Biz DRENE'!AX55</f>
        <v>0</v>
      </c>
      <c r="AY71" s="72">
        <f>'4M - SPS'!AY19+'Biz DRENE'!AY55</f>
        <v>0</v>
      </c>
      <c r="AZ71" s="72">
        <f>'4M - SPS'!AZ19+'Biz DRENE'!AZ55</f>
        <v>0</v>
      </c>
      <c r="BA71" s="72">
        <f>'4M - SPS'!BA19+'Biz DRENE'!BA55</f>
        <v>0</v>
      </c>
      <c r="BB71" s="72">
        <f>'4M - SPS'!BB19+'Biz DRENE'!BB55</f>
        <v>0</v>
      </c>
      <c r="BC71" s="72">
        <f>'4M - SPS'!BC19+'Biz DRENE'!BC55</f>
        <v>0</v>
      </c>
      <c r="BD71" s="72">
        <f>'4M - SPS'!BD19+'Biz DRENE'!BD55</f>
        <v>0</v>
      </c>
      <c r="BE71" s="72">
        <f>'4M - SPS'!BE19+'Biz DRENE'!BE55</f>
        <v>0</v>
      </c>
      <c r="BF71" s="72">
        <f>'4M - SPS'!BF19+'Biz DRENE'!BF55</f>
        <v>0</v>
      </c>
      <c r="BG71" s="72">
        <f>'4M - SPS'!BG19+'Biz DRENE'!BG55</f>
        <v>0</v>
      </c>
      <c r="BH71" s="72">
        <f>'4M - SPS'!BH19+'Biz DRENE'!BH55</f>
        <v>0</v>
      </c>
      <c r="BI71" s="72">
        <f>'4M - SPS'!BI19+'Biz DRENE'!BI55</f>
        <v>0</v>
      </c>
      <c r="BJ71" s="72">
        <f>'4M - SPS'!BJ19+'Biz DRENE'!BJ55</f>
        <v>0</v>
      </c>
      <c r="BK71" s="72">
        <f>'4M - SPS'!BK19+'Biz DRENE'!BK55</f>
        <v>0</v>
      </c>
      <c r="BL71" s="72">
        <f>'4M - SPS'!BL19+'Biz DRENE'!BL55</f>
        <v>0</v>
      </c>
      <c r="BM71" s="72">
        <f>'4M - SPS'!BM19+'Biz DRENE'!BM55</f>
        <v>0</v>
      </c>
      <c r="BN71" s="72">
        <f>'4M - SPS'!BN19+'Biz DRENE'!BN55</f>
        <v>0</v>
      </c>
      <c r="BO71" s="72">
        <f>'4M - SPS'!BO19+'Biz DRENE'!BO55</f>
        <v>0</v>
      </c>
      <c r="BP71" s="72">
        <f>'4M - SPS'!BP19+'Biz DRENE'!BP55</f>
        <v>0</v>
      </c>
      <c r="BQ71" s="72">
        <f>'4M - SPS'!BQ19+'Biz DRENE'!BQ55</f>
        <v>0</v>
      </c>
      <c r="BR71" s="72">
        <f>'4M - SPS'!BR19+'Biz DRENE'!BR55</f>
        <v>0</v>
      </c>
      <c r="BS71" s="72">
        <f>'4M - SPS'!BS19+'Biz DRENE'!BS55</f>
        <v>0</v>
      </c>
      <c r="BT71" s="72">
        <f>'4M - SPS'!BT19+'Biz DRENE'!BT55</f>
        <v>0</v>
      </c>
      <c r="BU71" s="72">
        <f>'4M - SPS'!BU19+'Biz DRENE'!BU55</f>
        <v>0</v>
      </c>
      <c r="BV71" s="72">
        <f>'4M - SPS'!BV19+'Biz DRENE'!BV55</f>
        <v>0</v>
      </c>
      <c r="BW71" s="72">
        <f>'4M - SPS'!BW19+'Biz DRENE'!BW55</f>
        <v>0</v>
      </c>
      <c r="BX71" s="72">
        <f>'4M - SPS'!BX19+'Biz DRENE'!BX55</f>
        <v>0</v>
      </c>
      <c r="BY71" s="72">
        <f>'4M - SPS'!BY19+'Biz DRENE'!BY55</f>
        <v>0</v>
      </c>
      <c r="BZ71" s="72">
        <f>'4M - SPS'!BZ19+'Biz DRENE'!BZ55</f>
        <v>0</v>
      </c>
      <c r="CA71" s="72">
        <f>'4M - SPS'!CA19+'Biz DRENE'!CA55</f>
        <v>0</v>
      </c>
      <c r="CB71" s="72">
        <f>'4M - SPS'!CB19+'Biz DRENE'!CB55</f>
        <v>0</v>
      </c>
      <c r="CC71" s="72">
        <f>'4M - SPS'!CC19+'Biz DRENE'!CC55</f>
        <v>0</v>
      </c>
      <c r="CD71" s="72">
        <f>'4M - SPS'!CD19+'Biz DRENE'!CD55</f>
        <v>0</v>
      </c>
      <c r="CE71" s="72">
        <f>'4M - SPS'!CE19+'Biz DRENE'!CE55</f>
        <v>0</v>
      </c>
      <c r="CF71" s="72">
        <f>'4M - SPS'!CF19+'Biz DRENE'!CF55</f>
        <v>0</v>
      </c>
      <c r="CG71" s="72">
        <f>'4M - SPS'!CG19+'Biz DRENE'!CG55</f>
        <v>0</v>
      </c>
      <c r="CH71" s="72">
        <f>'4M - SPS'!CH19+'Biz DRENE'!CH55</f>
        <v>0</v>
      </c>
    </row>
    <row r="72" spans="2:87" ht="15" thickBot="1" x14ac:dyDescent="0.35">
      <c r="B72" s="37" t="s">
        <v>16</v>
      </c>
      <c r="C72" s="83">
        <f>'11M - LPS'!C19+'Biz DRENE'!C73</f>
        <v>150054.59520000001</v>
      </c>
      <c r="D72" s="83">
        <f>'11M - LPS'!D19+'Biz DRENE'!D73</f>
        <v>0</v>
      </c>
      <c r="E72" s="83">
        <f>'11M - LPS'!E19+'Biz DRENE'!E73</f>
        <v>0</v>
      </c>
      <c r="F72" s="83">
        <f>'11M - LPS'!F19+'Biz DRENE'!F73</f>
        <v>1032284.8768694728</v>
      </c>
      <c r="G72" s="83">
        <f>'11M - LPS'!G19+'Biz DRENE'!G73</f>
        <v>85225.98893084153</v>
      </c>
      <c r="H72" s="83">
        <f>'11M - LPS'!H19+'Biz DRENE'!H73</f>
        <v>0</v>
      </c>
      <c r="I72" s="83">
        <f>'11M - LPS'!I19+'Biz DRENE'!I73</f>
        <v>22356</v>
      </c>
      <c r="J72" s="83">
        <f>'11M - LPS'!J19+'Biz DRENE'!J73</f>
        <v>633185.16349591536</v>
      </c>
      <c r="K72" s="83">
        <f>'11M - LPS'!K19+'Biz DRENE'!K73</f>
        <v>46841.776000000013</v>
      </c>
      <c r="L72" s="83">
        <f>'11M - LPS'!L19+'Biz DRENE'!L73</f>
        <v>694885.8440906842</v>
      </c>
      <c r="M72" s="83">
        <f>'11M - LPS'!M19+'Biz DRENE'!M73</f>
        <v>1174277.3176000002</v>
      </c>
      <c r="N72" s="83">
        <f>'11M - LPS'!N19+'Biz DRENE'!N73</f>
        <v>541554.36816016701</v>
      </c>
      <c r="O72" s="83">
        <f>'11M - LPS'!O19+'Biz DRENE'!O73</f>
        <v>0</v>
      </c>
      <c r="P72" s="83">
        <f>'11M - LPS'!P19+'Biz DRENE'!P73</f>
        <v>0</v>
      </c>
      <c r="Q72" s="83">
        <f>'11M - LPS'!Q19+'Biz DRENE'!Q73</f>
        <v>0</v>
      </c>
      <c r="R72" s="83">
        <f>'11M - LPS'!R19+'Biz DRENE'!R73</f>
        <v>0</v>
      </c>
      <c r="S72" s="83">
        <f>'11M - LPS'!S19+'Biz DRENE'!S73</f>
        <v>0</v>
      </c>
      <c r="T72" s="83">
        <f>'11M - LPS'!T19+'Biz DRENE'!T73</f>
        <v>0</v>
      </c>
      <c r="U72" s="83">
        <f>'11M - LPS'!U19+'Biz DRENE'!U73</f>
        <v>0</v>
      </c>
      <c r="V72" s="83">
        <f>'11M - LPS'!V19+'Biz DRENE'!V73</f>
        <v>0</v>
      </c>
      <c r="W72" s="83">
        <f>'11M - LPS'!W19+'Biz DRENE'!W73</f>
        <v>0</v>
      </c>
      <c r="X72" s="83">
        <f>'11M - LPS'!X19+'Biz DRENE'!X73</f>
        <v>0</v>
      </c>
      <c r="Y72" s="83">
        <f>'11M - LPS'!Y19+'Biz DRENE'!Y73</f>
        <v>0</v>
      </c>
      <c r="Z72" s="83">
        <f>'11M - LPS'!Z19+'Biz DRENE'!Z73</f>
        <v>0</v>
      </c>
      <c r="AA72" s="83">
        <f>'11M - LPS'!AA19+'Biz DRENE'!AA73</f>
        <v>0</v>
      </c>
      <c r="AB72" s="83">
        <f>'11M - LPS'!AB19+'Biz DRENE'!AB73</f>
        <v>0</v>
      </c>
      <c r="AC72" s="83">
        <f>'11M - LPS'!AC19+'Biz DRENE'!AC73</f>
        <v>0</v>
      </c>
      <c r="AD72" s="83">
        <f>'11M - LPS'!AD19+'Biz DRENE'!AD73</f>
        <v>0</v>
      </c>
      <c r="AE72" s="83">
        <f>'11M - LPS'!AE19+'Biz DRENE'!AE73</f>
        <v>0</v>
      </c>
      <c r="AF72" s="83">
        <f>'11M - LPS'!AF19+'Biz DRENE'!AF73</f>
        <v>0</v>
      </c>
      <c r="AG72" s="83">
        <f>'11M - LPS'!AG19+'Biz DRENE'!AG73</f>
        <v>0</v>
      </c>
      <c r="AH72" s="83">
        <f>'11M - LPS'!AH19+'Biz DRENE'!AH73</f>
        <v>0</v>
      </c>
      <c r="AI72" s="83">
        <f>'11M - LPS'!AI19+'Biz DRENE'!AI73</f>
        <v>0</v>
      </c>
      <c r="AJ72" s="83">
        <f>'11M - LPS'!AJ19+'Biz DRENE'!AJ73</f>
        <v>0</v>
      </c>
      <c r="AK72" s="83">
        <f>'11M - LPS'!AK19+'Biz DRENE'!AK73</f>
        <v>0</v>
      </c>
      <c r="AL72" s="83">
        <f>'11M - LPS'!AL19+'Biz DRENE'!AL73</f>
        <v>0</v>
      </c>
      <c r="AM72" s="83">
        <f>'11M - LPS'!AM19+'Biz DRENE'!AM73</f>
        <v>0</v>
      </c>
      <c r="AN72" s="83">
        <f>'11M - LPS'!AN19+'Biz DRENE'!AN73</f>
        <v>0</v>
      </c>
      <c r="AO72" s="83">
        <f>'11M - LPS'!AO19+'Biz DRENE'!AO73</f>
        <v>0</v>
      </c>
      <c r="AP72" s="83">
        <f>'11M - LPS'!AP19+'Biz DRENE'!AP73</f>
        <v>0</v>
      </c>
      <c r="AQ72" s="83">
        <f>'11M - LPS'!AQ19+'Biz DRENE'!AQ73</f>
        <v>0</v>
      </c>
      <c r="AR72" s="83">
        <f>'11M - LPS'!AR19+'Biz DRENE'!AR73</f>
        <v>0</v>
      </c>
      <c r="AS72" s="83">
        <f>'11M - LPS'!AS19+'Biz DRENE'!AS73</f>
        <v>0</v>
      </c>
      <c r="AT72" s="83">
        <f>'11M - LPS'!AT19+'Biz DRENE'!AT73</f>
        <v>0</v>
      </c>
      <c r="AU72" s="83">
        <f>'11M - LPS'!AU19+'Biz DRENE'!AU73</f>
        <v>0</v>
      </c>
      <c r="AV72" s="83">
        <f>'11M - LPS'!AV19+'Biz DRENE'!AV73</f>
        <v>0</v>
      </c>
      <c r="AW72" s="83">
        <f>'11M - LPS'!AW19+'Biz DRENE'!AW73</f>
        <v>0</v>
      </c>
      <c r="AX72" s="83">
        <f>'11M - LPS'!AX19+'Biz DRENE'!AX73</f>
        <v>0</v>
      </c>
      <c r="AY72" s="83">
        <f>'11M - LPS'!AY19+'Biz DRENE'!AY73</f>
        <v>0</v>
      </c>
      <c r="AZ72" s="83">
        <f>'11M - LPS'!AZ19+'Biz DRENE'!AZ73</f>
        <v>0</v>
      </c>
      <c r="BA72" s="83">
        <f>'11M - LPS'!BA19+'Biz DRENE'!BA73</f>
        <v>0</v>
      </c>
      <c r="BB72" s="83">
        <f>'11M - LPS'!BB19+'Biz DRENE'!BB73</f>
        <v>0</v>
      </c>
      <c r="BC72" s="83">
        <f>'11M - LPS'!BC19+'Biz DRENE'!BC73</f>
        <v>0</v>
      </c>
      <c r="BD72" s="83">
        <f>'11M - LPS'!BD19+'Biz DRENE'!BD73</f>
        <v>0</v>
      </c>
      <c r="BE72" s="83">
        <f>'11M - LPS'!BE19+'Biz DRENE'!BE73</f>
        <v>0</v>
      </c>
      <c r="BF72" s="83">
        <f>'11M - LPS'!BF19+'Biz DRENE'!BF73</f>
        <v>0</v>
      </c>
      <c r="BG72" s="83">
        <f>'11M - LPS'!BG19+'Biz DRENE'!BG73</f>
        <v>0</v>
      </c>
      <c r="BH72" s="83">
        <f>'11M - LPS'!BH19+'Biz DRENE'!BH73</f>
        <v>0</v>
      </c>
      <c r="BI72" s="83">
        <f>'11M - LPS'!BI19+'Biz DRENE'!BI73</f>
        <v>0</v>
      </c>
      <c r="BJ72" s="83">
        <f>'11M - LPS'!BJ19+'Biz DRENE'!BJ73</f>
        <v>0</v>
      </c>
      <c r="BK72" s="83">
        <f>'11M - LPS'!BK19+'Biz DRENE'!BK73</f>
        <v>0</v>
      </c>
      <c r="BL72" s="83">
        <f>'11M - LPS'!BL19+'Biz DRENE'!BL73</f>
        <v>0</v>
      </c>
      <c r="BM72" s="83">
        <f>'11M - LPS'!BM19+'Biz DRENE'!BM73</f>
        <v>0</v>
      </c>
      <c r="BN72" s="83">
        <f>'11M - LPS'!BN19+'Biz DRENE'!BN73</f>
        <v>0</v>
      </c>
      <c r="BO72" s="83">
        <f>'11M - LPS'!BO19+'Biz DRENE'!BO73</f>
        <v>0</v>
      </c>
      <c r="BP72" s="83">
        <f>'11M - LPS'!BP19+'Biz DRENE'!BP73</f>
        <v>0</v>
      </c>
      <c r="BQ72" s="83">
        <f>'11M - LPS'!BQ19+'Biz DRENE'!BQ73</f>
        <v>0</v>
      </c>
      <c r="BR72" s="83">
        <f>'11M - LPS'!BR19+'Biz DRENE'!BR73</f>
        <v>0</v>
      </c>
      <c r="BS72" s="83">
        <f>'11M - LPS'!BS19+'Biz DRENE'!BS73</f>
        <v>0</v>
      </c>
      <c r="BT72" s="83">
        <f>'11M - LPS'!BT19+'Biz DRENE'!BT73</f>
        <v>0</v>
      </c>
      <c r="BU72" s="83">
        <f>'11M - LPS'!BU19+'Biz DRENE'!BU73</f>
        <v>0</v>
      </c>
      <c r="BV72" s="83">
        <f>'11M - LPS'!BV19+'Biz DRENE'!BV73</f>
        <v>0</v>
      </c>
      <c r="BW72" s="83">
        <f>'11M - LPS'!BW19+'Biz DRENE'!BW73</f>
        <v>0</v>
      </c>
      <c r="BX72" s="83">
        <f>'11M - LPS'!BX19+'Biz DRENE'!BX73</f>
        <v>0</v>
      </c>
      <c r="BY72" s="83">
        <f>'11M - LPS'!BY19+'Biz DRENE'!BY73</f>
        <v>0</v>
      </c>
      <c r="BZ72" s="83">
        <f>'11M - LPS'!BZ19+'Biz DRENE'!BZ73</f>
        <v>0</v>
      </c>
      <c r="CA72" s="83">
        <f>'11M - LPS'!CA19+'Biz DRENE'!CA73</f>
        <v>0</v>
      </c>
      <c r="CB72" s="83">
        <f>'11M - LPS'!CB19+'Biz DRENE'!CB73</f>
        <v>0</v>
      </c>
      <c r="CC72" s="83">
        <f>'11M - LPS'!CC19+'Biz DRENE'!CC73</f>
        <v>0</v>
      </c>
      <c r="CD72" s="83">
        <f>'11M - LPS'!CD19+'Biz DRENE'!CD73</f>
        <v>0</v>
      </c>
      <c r="CE72" s="83">
        <f>'11M - LPS'!CE19+'Biz DRENE'!CE73</f>
        <v>0</v>
      </c>
      <c r="CF72" s="83">
        <f>'11M - LPS'!CF19+'Biz DRENE'!CF73</f>
        <v>0</v>
      </c>
      <c r="CG72" s="83">
        <f>'11M - LPS'!CG19+'Biz DRENE'!CG73</f>
        <v>0</v>
      </c>
      <c r="CH72" s="83">
        <f>'11M - LPS'!CH19+'Biz DRENE'!CH73</f>
        <v>0</v>
      </c>
    </row>
    <row r="73" spans="2:87" ht="15" thickBot="1" x14ac:dyDescent="0.35">
      <c r="B73" s="63" t="s">
        <v>3</v>
      </c>
      <c r="C73" s="84">
        <f>SUM(C68:C72)</f>
        <v>9287382.689575918</v>
      </c>
      <c r="D73" s="85">
        <f t="shared" ref="D73:BO73" si="75">SUM(D68:D72)</f>
        <v>8200809.666373821</v>
      </c>
      <c r="E73" s="85">
        <f t="shared" si="75"/>
        <v>10238965.906298025</v>
      </c>
      <c r="F73" s="85">
        <f t="shared" si="75"/>
        <v>11482363.31248166</v>
      </c>
      <c r="G73" s="85">
        <f t="shared" si="75"/>
        <v>14606787.761411643</v>
      </c>
      <c r="H73" s="85">
        <f t="shared" si="75"/>
        <v>20096547.846023422</v>
      </c>
      <c r="I73" s="85">
        <f t="shared" si="75"/>
        <v>25571557.420020591</v>
      </c>
      <c r="J73" s="85">
        <f t="shared" si="75"/>
        <v>30779310.848465092</v>
      </c>
      <c r="K73" s="85">
        <f t="shared" si="75"/>
        <v>27983572.778823242</v>
      </c>
      <c r="L73" s="85">
        <f t="shared" si="75"/>
        <v>35832840.743969679</v>
      </c>
      <c r="M73" s="85">
        <f t="shared" si="75"/>
        <v>33748717.512476541</v>
      </c>
      <c r="N73" s="85">
        <f t="shared" si="75"/>
        <v>86015266.218341932</v>
      </c>
      <c r="O73" s="85">
        <f t="shared" si="75"/>
        <v>0</v>
      </c>
      <c r="P73" s="85">
        <f t="shared" si="75"/>
        <v>0</v>
      </c>
      <c r="Q73" s="85">
        <f t="shared" si="75"/>
        <v>0</v>
      </c>
      <c r="R73" s="85">
        <f t="shared" si="75"/>
        <v>0</v>
      </c>
      <c r="S73" s="85">
        <f t="shared" si="75"/>
        <v>0</v>
      </c>
      <c r="T73" s="85">
        <f t="shared" si="75"/>
        <v>0</v>
      </c>
      <c r="U73" s="85">
        <f t="shared" si="75"/>
        <v>0</v>
      </c>
      <c r="V73" s="85">
        <f t="shared" si="75"/>
        <v>0</v>
      </c>
      <c r="W73" s="85">
        <f t="shared" si="75"/>
        <v>0</v>
      </c>
      <c r="X73" s="85">
        <f t="shared" si="75"/>
        <v>0</v>
      </c>
      <c r="Y73" s="85">
        <f t="shared" si="75"/>
        <v>0</v>
      </c>
      <c r="Z73" s="85">
        <f t="shared" si="75"/>
        <v>0</v>
      </c>
      <c r="AA73" s="85">
        <f t="shared" si="75"/>
        <v>0</v>
      </c>
      <c r="AB73" s="85">
        <f t="shared" si="75"/>
        <v>0</v>
      </c>
      <c r="AC73" s="85">
        <f t="shared" si="75"/>
        <v>0</v>
      </c>
      <c r="AD73" s="85">
        <f t="shared" si="75"/>
        <v>0</v>
      </c>
      <c r="AE73" s="85">
        <f t="shared" si="75"/>
        <v>0</v>
      </c>
      <c r="AF73" s="85">
        <f t="shared" si="75"/>
        <v>0</v>
      </c>
      <c r="AG73" s="85">
        <f t="shared" si="75"/>
        <v>0</v>
      </c>
      <c r="AH73" s="85">
        <f t="shared" si="75"/>
        <v>0</v>
      </c>
      <c r="AI73" s="85">
        <f t="shared" si="75"/>
        <v>0</v>
      </c>
      <c r="AJ73" s="85">
        <f t="shared" si="75"/>
        <v>0</v>
      </c>
      <c r="AK73" s="85">
        <f t="shared" si="75"/>
        <v>0</v>
      </c>
      <c r="AL73" s="85">
        <f t="shared" si="75"/>
        <v>0</v>
      </c>
      <c r="AM73" s="85">
        <f t="shared" si="75"/>
        <v>0</v>
      </c>
      <c r="AN73" s="85">
        <f t="shared" si="75"/>
        <v>0</v>
      </c>
      <c r="AO73" s="85">
        <f t="shared" si="75"/>
        <v>0</v>
      </c>
      <c r="AP73" s="85">
        <f t="shared" si="75"/>
        <v>0</v>
      </c>
      <c r="AQ73" s="85">
        <f t="shared" si="75"/>
        <v>0</v>
      </c>
      <c r="AR73" s="85">
        <f t="shared" si="75"/>
        <v>0</v>
      </c>
      <c r="AS73" s="85">
        <f t="shared" si="75"/>
        <v>0</v>
      </c>
      <c r="AT73" s="85">
        <f t="shared" si="75"/>
        <v>0</v>
      </c>
      <c r="AU73" s="85">
        <f t="shared" si="75"/>
        <v>0</v>
      </c>
      <c r="AV73" s="85">
        <f t="shared" si="75"/>
        <v>0</v>
      </c>
      <c r="AW73" s="85">
        <f t="shared" si="75"/>
        <v>0</v>
      </c>
      <c r="AX73" s="85">
        <f t="shared" si="75"/>
        <v>0</v>
      </c>
      <c r="AY73" s="85">
        <f t="shared" si="75"/>
        <v>0</v>
      </c>
      <c r="AZ73" s="85">
        <f t="shared" si="75"/>
        <v>0</v>
      </c>
      <c r="BA73" s="85">
        <f t="shared" si="75"/>
        <v>0</v>
      </c>
      <c r="BB73" s="85">
        <f t="shared" si="75"/>
        <v>0</v>
      </c>
      <c r="BC73" s="85">
        <f t="shared" si="75"/>
        <v>0</v>
      </c>
      <c r="BD73" s="85">
        <f t="shared" si="75"/>
        <v>0</v>
      </c>
      <c r="BE73" s="85">
        <f t="shared" si="75"/>
        <v>0</v>
      </c>
      <c r="BF73" s="85">
        <f t="shared" si="75"/>
        <v>0</v>
      </c>
      <c r="BG73" s="85">
        <f t="shared" si="75"/>
        <v>0</v>
      </c>
      <c r="BH73" s="85">
        <f t="shared" si="75"/>
        <v>0</v>
      </c>
      <c r="BI73" s="85">
        <f t="shared" si="75"/>
        <v>0</v>
      </c>
      <c r="BJ73" s="85">
        <f t="shared" si="75"/>
        <v>0</v>
      </c>
      <c r="BK73" s="85">
        <f t="shared" si="75"/>
        <v>0</v>
      </c>
      <c r="BL73" s="85">
        <f t="shared" si="75"/>
        <v>0</v>
      </c>
      <c r="BM73" s="85">
        <f t="shared" si="75"/>
        <v>0</v>
      </c>
      <c r="BN73" s="85">
        <f t="shared" si="75"/>
        <v>0</v>
      </c>
      <c r="BO73" s="85">
        <f t="shared" si="75"/>
        <v>0</v>
      </c>
      <c r="BP73" s="85">
        <f t="shared" ref="BP73:CH73" si="76">SUM(BP68:BP72)</f>
        <v>0</v>
      </c>
      <c r="BQ73" s="85">
        <f t="shared" si="76"/>
        <v>0</v>
      </c>
      <c r="BR73" s="85">
        <f t="shared" si="76"/>
        <v>0</v>
      </c>
      <c r="BS73" s="85">
        <f t="shared" si="76"/>
        <v>0</v>
      </c>
      <c r="BT73" s="85">
        <f t="shared" si="76"/>
        <v>0</v>
      </c>
      <c r="BU73" s="85">
        <f t="shared" si="76"/>
        <v>0</v>
      </c>
      <c r="BV73" s="85">
        <f t="shared" si="76"/>
        <v>0</v>
      </c>
      <c r="BW73" s="85">
        <f t="shared" si="76"/>
        <v>0</v>
      </c>
      <c r="BX73" s="85">
        <f t="shared" si="76"/>
        <v>0</v>
      </c>
      <c r="BY73" s="85">
        <f t="shared" si="76"/>
        <v>0</v>
      </c>
      <c r="BZ73" s="85">
        <f t="shared" si="76"/>
        <v>0</v>
      </c>
      <c r="CA73" s="85">
        <f t="shared" si="76"/>
        <v>0</v>
      </c>
      <c r="CB73" s="85">
        <f t="shared" si="76"/>
        <v>0</v>
      </c>
      <c r="CC73" s="85">
        <f t="shared" si="76"/>
        <v>0</v>
      </c>
      <c r="CD73" s="85">
        <f t="shared" si="76"/>
        <v>0</v>
      </c>
      <c r="CE73" s="85">
        <f t="shared" si="76"/>
        <v>0</v>
      </c>
      <c r="CF73" s="85">
        <f t="shared" si="76"/>
        <v>0</v>
      </c>
      <c r="CG73" s="85">
        <f t="shared" si="76"/>
        <v>0</v>
      </c>
      <c r="CH73" s="86">
        <f t="shared" si="76"/>
        <v>0</v>
      </c>
    </row>
    <row r="74" spans="2:87" s="49" customFormat="1" ht="15" thickBot="1" x14ac:dyDescent="0.35"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</row>
    <row r="75" spans="2:87" ht="15" thickBot="1" x14ac:dyDescent="0.35">
      <c r="B75" s="68" t="s">
        <v>38</v>
      </c>
      <c r="C75" s="55">
        <f>C67</f>
        <v>43831</v>
      </c>
      <c r="D75" s="55">
        <f t="shared" ref="D75:BO75" si="77">D67</f>
        <v>43862</v>
      </c>
      <c r="E75" s="55">
        <f t="shared" si="77"/>
        <v>43891</v>
      </c>
      <c r="F75" s="55">
        <f t="shared" si="77"/>
        <v>43922</v>
      </c>
      <c r="G75" s="55">
        <f t="shared" si="77"/>
        <v>43952</v>
      </c>
      <c r="H75" s="55">
        <f t="shared" si="77"/>
        <v>43983</v>
      </c>
      <c r="I75" s="55">
        <f t="shared" si="77"/>
        <v>44013</v>
      </c>
      <c r="J75" s="55">
        <f t="shared" si="77"/>
        <v>44044</v>
      </c>
      <c r="K75" s="55">
        <f t="shared" si="77"/>
        <v>44075</v>
      </c>
      <c r="L75" s="55">
        <f t="shared" si="77"/>
        <v>44105</v>
      </c>
      <c r="M75" s="55">
        <f t="shared" si="77"/>
        <v>44136</v>
      </c>
      <c r="N75" s="55">
        <f t="shared" si="77"/>
        <v>44166</v>
      </c>
      <c r="O75" s="55">
        <f t="shared" si="77"/>
        <v>44197</v>
      </c>
      <c r="P75" s="55">
        <f t="shared" si="77"/>
        <v>44228</v>
      </c>
      <c r="Q75" s="55">
        <f t="shared" si="77"/>
        <v>44256</v>
      </c>
      <c r="R75" s="55">
        <f t="shared" si="77"/>
        <v>44287</v>
      </c>
      <c r="S75" s="55">
        <f t="shared" si="77"/>
        <v>44317</v>
      </c>
      <c r="T75" s="55">
        <f t="shared" si="77"/>
        <v>44348</v>
      </c>
      <c r="U75" s="55">
        <f t="shared" si="77"/>
        <v>44378</v>
      </c>
      <c r="V75" s="55">
        <f t="shared" si="77"/>
        <v>44409</v>
      </c>
      <c r="W75" s="55">
        <f t="shared" si="77"/>
        <v>44440</v>
      </c>
      <c r="X75" s="55">
        <f t="shared" si="77"/>
        <v>44470</v>
      </c>
      <c r="Y75" s="55">
        <f t="shared" si="77"/>
        <v>44501</v>
      </c>
      <c r="Z75" s="55">
        <f t="shared" si="77"/>
        <v>44531</v>
      </c>
      <c r="AA75" s="55">
        <f t="shared" si="77"/>
        <v>44562</v>
      </c>
      <c r="AB75" s="55">
        <f t="shared" si="77"/>
        <v>44593</v>
      </c>
      <c r="AC75" s="55">
        <f t="shared" si="77"/>
        <v>44621</v>
      </c>
      <c r="AD75" s="55">
        <f t="shared" si="77"/>
        <v>44652</v>
      </c>
      <c r="AE75" s="55">
        <f t="shared" si="77"/>
        <v>44682</v>
      </c>
      <c r="AF75" s="55">
        <f t="shared" si="77"/>
        <v>44713</v>
      </c>
      <c r="AG75" s="55">
        <f t="shared" si="77"/>
        <v>44743</v>
      </c>
      <c r="AH75" s="55">
        <f t="shared" si="77"/>
        <v>44774</v>
      </c>
      <c r="AI75" s="55">
        <f t="shared" si="77"/>
        <v>44805</v>
      </c>
      <c r="AJ75" s="55">
        <f t="shared" si="77"/>
        <v>44835</v>
      </c>
      <c r="AK75" s="55">
        <f t="shared" si="77"/>
        <v>44866</v>
      </c>
      <c r="AL75" s="55">
        <f t="shared" si="77"/>
        <v>44896</v>
      </c>
      <c r="AM75" s="55">
        <f t="shared" si="77"/>
        <v>44927</v>
      </c>
      <c r="AN75" s="55">
        <f t="shared" si="77"/>
        <v>44958</v>
      </c>
      <c r="AO75" s="55">
        <f t="shared" si="77"/>
        <v>44986</v>
      </c>
      <c r="AP75" s="55">
        <f t="shared" si="77"/>
        <v>45017</v>
      </c>
      <c r="AQ75" s="55">
        <f t="shared" si="77"/>
        <v>45047</v>
      </c>
      <c r="AR75" s="55">
        <f t="shared" si="77"/>
        <v>45078</v>
      </c>
      <c r="AS75" s="55">
        <f t="shared" si="77"/>
        <v>45108</v>
      </c>
      <c r="AT75" s="55">
        <f t="shared" si="77"/>
        <v>45139</v>
      </c>
      <c r="AU75" s="55">
        <f t="shared" si="77"/>
        <v>45170</v>
      </c>
      <c r="AV75" s="55">
        <f t="shared" si="77"/>
        <v>45200</v>
      </c>
      <c r="AW75" s="55">
        <f t="shared" si="77"/>
        <v>45231</v>
      </c>
      <c r="AX75" s="55">
        <f t="shared" si="77"/>
        <v>45261</v>
      </c>
      <c r="AY75" s="55">
        <f t="shared" si="77"/>
        <v>45292</v>
      </c>
      <c r="AZ75" s="55">
        <f t="shared" si="77"/>
        <v>45323</v>
      </c>
      <c r="BA75" s="55">
        <f t="shared" si="77"/>
        <v>45352</v>
      </c>
      <c r="BB75" s="55">
        <f t="shared" si="77"/>
        <v>45383</v>
      </c>
      <c r="BC75" s="55">
        <f t="shared" si="77"/>
        <v>45413</v>
      </c>
      <c r="BD75" s="55">
        <f t="shared" si="77"/>
        <v>45444</v>
      </c>
      <c r="BE75" s="55">
        <f t="shared" si="77"/>
        <v>45474</v>
      </c>
      <c r="BF75" s="55">
        <f t="shared" si="77"/>
        <v>45505</v>
      </c>
      <c r="BG75" s="55">
        <f t="shared" si="77"/>
        <v>45536</v>
      </c>
      <c r="BH75" s="55">
        <f t="shared" si="77"/>
        <v>45566</v>
      </c>
      <c r="BI75" s="55">
        <f t="shared" si="77"/>
        <v>45597</v>
      </c>
      <c r="BJ75" s="55">
        <f t="shared" si="77"/>
        <v>45627</v>
      </c>
      <c r="BK75" s="55">
        <f t="shared" si="77"/>
        <v>45658</v>
      </c>
      <c r="BL75" s="55">
        <f t="shared" si="77"/>
        <v>45689</v>
      </c>
      <c r="BM75" s="55">
        <f t="shared" si="77"/>
        <v>45717</v>
      </c>
      <c r="BN75" s="55">
        <f t="shared" si="77"/>
        <v>45748</v>
      </c>
      <c r="BO75" s="55">
        <f t="shared" si="77"/>
        <v>45778</v>
      </c>
      <c r="BP75" s="55">
        <f t="shared" ref="BP75:CH75" si="78">BP67</f>
        <v>45809</v>
      </c>
      <c r="BQ75" s="55">
        <f t="shared" si="78"/>
        <v>45839</v>
      </c>
      <c r="BR75" s="55">
        <f t="shared" si="78"/>
        <v>45870</v>
      </c>
      <c r="BS75" s="55">
        <f t="shared" si="78"/>
        <v>45901</v>
      </c>
      <c r="BT75" s="55">
        <f t="shared" si="78"/>
        <v>45931</v>
      </c>
      <c r="BU75" s="55">
        <f t="shared" si="78"/>
        <v>45962</v>
      </c>
      <c r="BV75" s="55">
        <f t="shared" si="78"/>
        <v>45992</v>
      </c>
      <c r="BW75" s="55">
        <f t="shared" si="78"/>
        <v>46023</v>
      </c>
      <c r="BX75" s="55">
        <f t="shared" si="78"/>
        <v>46054</v>
      </c>
      <c r="BY75" s="55">
        <f t="shared" si="78"/>
        <v>46082</v>
      </c>
      <c r="BZ75" s="55">
        <f t="shared" si="78"/>
        <v>46113</v>
      </c>
      <c r="CA75" s="55">
        <f t="shared" si="78"/>
        <v>46143</v>
      </c>
      <c r="CB75" s="55">
        <f t="shared" si="78"/>
        <v>46174</v>
      </c>
      <c r="CC75" s="55">
        <f t="shared" si="78"/>
        <v>46204</v>
      </c>
      <c r="CD75" s="55">
        <f t="shared" si="78"/>
        <v>46235</v>
      </c>
      <c r="CE75" s="55">
        <f t="shared" si="78"/>
        <v>46266</v>
      </c>
      <c r="CF75" s="55">
        <f t="shared" si="78"/>
        <v>46296</v>
      </c>
      <c r="CG75" s="55">
        <f t="shared" si="78"/>
        <v>46327</v>
      </c>
      <c r="CH75" s="55">
        <f t="shared" si="78"/>
        <v>46357</v>
      </c>
    </row>
    <row r="76" spans="2:87" x14ac:dyDescent="0.3">
      <c r="B76" s="69" t="s">
        <v>7</v>
      </c>
      <c r="C76" s="72">
        <f>' LI 1M - RES'!C16</f>
        <v>124673.62018966675</v>
      </c>
      <c r="D76" s="72">
        <f>' LI 1M - RES'!D16</f>
        <v>2522.7360305786133</v>
      </c>
      <c r="E76" s="72">
        <f>' LI 1M - RES'!E16</f>
        <v>61325.918730258942</v>
      </c>
      <c r="F76" s="72">
        <f>' LI 1M - RES'!F16</f>
        <v>2772.0421295166016</v>
      </c>
      <c r="G76" s="72">
        <f>' LI 1M - RES'!G16</f>
        <v>0</v>
      </c>
      <c r="H76" s="72">
        <f>' LI 1M - RES'!H16</f>
        <v>1878015.1805155277</v>
      </c>
      <c r="I76" s="72">
        <f>' LI 1M - RES'!I16</f>
        <v>859043.21705174446</v>
      </c>
      <c r="J76" s="72">
        <f>' LI 1M - RES'!J16</f>
        <v>3089665.5144505501</v>
      </c>
      <c r="K76" s="72">
        <f>' LI 1M - RES'!K16</f>
        <v>163807.97471022606</v>
      </c>
      <c r="L76" s="72">
        <f>' LI 1M - RES'!L16</f>
        <v>746981.14700603485</v>
      </c>
      <c r="M76" s="72">
        <f>' LI 1M - RES'!M16</f>
        <v>1895211.8954566757</v>
      </c>
      <c r="N76" s="72">
        <f>' LI 1M - RES'!N16</f>
        <v>2778837.6895027161</v>
      </c>
      <c r="O76" s="72">
        <f>' LI 1M - RES'!O16</f>
        <v>0</v>
      </c>
      <c r="P76" s="72">
        <f>' LI 1M - RES'!P16</f>
        <v>0</v>
      </c>
      <c r="Q76" s="72">
        <f>' LI 1M - RES'!Q16</f>
        <v>0</v>
      </c>
      <c r="R76" s="72">
        <f>' LI 1M - RES'!R16</f>
        <v>0</v>
      </c>
      <c r="S76" s="72">
        <f>' LI 1M - RES'!S16</f>
        <v>0</v>
      </c>
      <c r="T76" s="72">
        <f>' LI 1M - RES'!T16</f>
        <v>0</v>
      </c>
      <c r="U76" s="72">
        <f>' LI 1M - RES'!U16</f>
        <v>0</v>
      </c>
      <c r="V76" s="72">
        <f>' LI 1M - RES'!V16</f>
        <v>0</v>
      </c>
      <c r="W76" s="72">
        <f>' LI 1M - RES'!W16</f>
        <v>0</v>
      </c>
      <c r="X76" s="72">
        <f>' LI 1M - RES'!X16</f>
        <v>0</v>
      </c>
      <c r="Y76" s="72">
        <f>' LI 1M - RES'!Y16</f>
        <v>0</v>
      </c>
      <c r="Z76" s="72">
        <f>' LI 1M - RES'!Z16</f>
        <v>0</v>
      </c>
      <c r="AA76" s="72">
        <f>' LI 1M - RES'!AA16</f>
        <v>0</v>
      </c>
      <c r="AB76" s="72">
        <f>' LI 1M - RES'!AB16</f>
        <v>0</v>
      </c>
      <c r="AC76" s="72">
        <f>' LI 1M - RES'!AC16</f>
        <v>0</v>
      </c>
      <c r="AD76" s="72">
        <f>' LI 1M - RES'!AD16</f>
        <v>0</v>
      </c>
      <c r="AE76" s="72">
        <f>' LI 1M - RES'!AE16</f>
        <v>0</v>
      </c>
      <c r="AF76" s="72">
        <f>' LI 1M - RES'!AF16</f>
        <v>0</v>
      </c>
      <c r="AG76" s="72">
        <f>' LI 1M - RES'!AG16</f>
        <v>0</v>
      </c>
      <c r="AH76" s="72">
        <f>' LI 1M - RES'!AH16</f>
        <v>0</v>
      </c>
      <c r="AI76" s="72">
        <f>' LI 1M - RES'!AI16</f>
        <v>0</v>
      </c>
      <c r="AJ76" s="72">
        <f>' LI 1M - RES'!AJ16</f>
        <v>0</v>
      </c>
      <c r="AK76" s="72">
        <f>' LI 1M - RES'!AK16</f>
        <v>0</v>
      </c>
      <c r="AL76" s="72">
        <f>' LI 1M - RES'!AL16</f>
        <v>0</v>
      </c>
      <c r="AM76" s="72">
        <f>' LI 1M - RES'!AM16</f>
        <v>0</v>
      </c>
      <c r="AN76" s="72">
        <f>' LI 1M - RES'!AN16</f>
        <v>0</v>
      </c>
      <c r="AO76" s="72">
        <f>' LI 1M - RES'!AO16</f>
        <v>0</v>
      </c>
      <c r="AP76" s="72">
        <f>' LI 1M - RES'!AP16</f>
        <v>0</v>
      </c>
      <c r="AQ76" s="72">
        <f>' LI 1M - RES'!AQ16</f>
        <v>0</v>
      </c>
      <c r="AR76" s="72">
        <f>' LI 1M - RES'!AR16</f>
        <v>0</v>
      </c>
      <c r="AS76" s="72">
        <f>' LI 1M - RES'!AS16</f>
        <v>0</v>
      </c>
      <c r="AT76" s="72">
        <f>' LI 1M - RES'!AT16</f>
        <v>0</v>
      </c>
      <c r="AU76" s="72">
        <f>' LI 1M - RES'!AU16</f>
        <v>0</v>
      </c>
      <c r="AV76" s="72">
        <f>' LI 1M - RES'!AV16</f>
        <v>0</v>
      </c>
      <c r="AW76" s="72">
        <f>' LI 1M - RES'!AW16</f>
        <v>0</v>
      </c>
      <c r="AX76" s="72">
        <f>' LI 1M - RES'!AX16</f>
        <v>0</v>
      </c>
      <c r="AY76" s="72">
        <f>' LI 1M - RES'!AY16</f>
        <v>0</v>
      </c>
      <c r="AZ76" s="72">
        <f>' LI 1M - RES'!AZ16</f>
        <v>0</v>
      </c>
      <c r="BA76" s="72">
        <f>' LI 1M - RES'!BA16</f>
        <v>0</v>
      </c>
      <c r="BB76" s="72">
        <f>' LI 1M - RES'!BB16</f>
        <v>0</v>
      </c>
      <c r="BC76" s="72">
        <f>' LI 1M - RES'!BC16</f>
        <v>0</v>
      </c>
      <c r="BD76" s="72">
        <f>' LI 1M - RES'!BD16</f>
        <v>0</v>
      </c>
      <c r="BE76" s="72">
        <f>' LI 1M - RES'!BE16</f>
        <v>0</v>
      </c>
      <c r="BF76" s="72">
        <f>' LI 1M - RES'!BF16</f>
        <v>0</v>
      </c>
      <c r="BG76" s="72">
        <f>' LI 1M - RES'!BG16</f>
        <v>0</v>
      </c>
      <c r="BH76" s="72">
        <f>' LI 1M - RES'!BH16</f>
        <v>0</v>
      </c>
      <c r="BI76" s="72">
        <f>' LI 1M - RES'!BI16</f>
        <v>0</v>
      </c>
      <c r="BJ76" s="72">
        <f>' LI 1M - RES'!BJ16</f>
        <v>0</v>
      </c>
      <c r="BK76" s="72">
        <f>' LI 1M - RES'!BK16</f>
        <v>0</v>
      </c>
      <c r="BL76" s="72">
        <f>' LI 1M - RES'!BL16</f>
        <v>0</v>
      </c>
      <c r="BM76" s="72">
        <f>' LI 1M - RES'!BM16</f>
        <v>0</v>
      </c>
      <c r="BN76" s="72">
        <f>' LI 1M - RES'!BN16</f>
        <v>0</v>
      </c>
      <c r="BO76" s="72">
        <f>' LI 1M - RES'!BO16</f>
        <v>0</v>
      </c>
      <c r="BP76" s="72">
        <f>' LI 1M - RES'!BP16</f>
        <v>0</v>
      </c>
      <c r="BQ76" s="72">
        <f>' LI 1M - RES'!BQ16</f>
        <v>0</v>
      </c>
      <c r="BR76" s="72">
        <f>' LI 1M - RES'!BR16</f>
        <v>0</v>
      </c>
      <c r="BS76" s="72">
        <f>' LI 1M - RES'!BS16</f>
        <v>0</v>
      </c>
      <c r="BT76" s="72">
        <f>' LI 1M - RES'!BT16</f>
        <v>0</v>
      </c>
      <c r="BU76" s="72">
        <f>' LI 1M - RES'!BU16</f>
        <v>0</v>
      </c>
      <c r="BV76" s="72">
        <f>' LI 1M - RES'!BV16</f>
        <v>0</v>
      </c>
      <c r="BW76" s="72">
        <f>' LI 1M - RES'!BW16</f>
        <v>0</v>
      </c>
      <c r="BX76" s="72">
        <f>' LI 1M - RES'!BX16</f>
        <v>0</v>
      </c>
      <c r="BY76" s="72">
        <f>' LI 1M - RES'!BY16</f>
        <v>0</v>
      </c>
      <c r="BZ76" s="72">
        <f>' LI 1M - RES'!BZ16</f>
        <v>0</v>
      </c>
      <c r="CA76" s="72">
        <f>' LI 1M - RES'!CA16</f>
        <v>0</v>
      </c>
      <c r="CB76" s="72">
        <f>' LI 1M - RES'!CB16</f>
        <v>0</v>
      </c>
      <c r="CC76" s="72">
        <f>' LI 1M - RES'!CC16</f>
        <v>0</v>
      </c>
      <c r="CD76" s="72">
        <f>' LI 1M - RES'!CD16</f>
        <v>0</v>
      </c>
      <c r="CE76" s="72">
        <f>' LI 1M - RES'!CE16</f>
        <v>0</v>
      </c>
      <c r="CF76" s="72">
        <f>' LI 1M - RES'!CF16</f>
        <v>0</v>
      </c>
      <c r="CG76" s="72">
        <f>' LI 1M - RES'!CG16</f>
        <v>0</v>
      </c>
      <c r="CH76" s="72">
        <f>' LI 1M - RES'!CH16</f>
        <v>0</v>
      </c>
    </row>
    <row r="77" spans="2:87" x14ac:dyDescent="0.3">
      <c r="B77" s="62" t="s">
        <v>12</v>
      </c>
      <c r="C77" s="10">
        <f>'LI 2M - SGS'!C19</f>
        <v>0</v>
      </c>
      <c r="D77" s="10">
        <f>'LI 2M - SGS'!D19</f>
        <v>79361.439101464843</v>
      </c>
      <c r="E77" s="10">
        <f>'LI 2M - SGS'!E19</f>
        <v>205462.59867490234</v>
      </c>
      <c r="F77" s="10">
        <f>'LI 2M - SGS'!F19</f>
        <v>48204.76650000002</v>
      </c>
      <c r="G77" s="10">
        <f>'LI 2M - SGS'!G19</f>
        <v>0</v>
      </c>
      <c r="H77" s="10">
        <f>'LI 2M - SGS'!H19</f>
        <v>0</v>
      </c>
      <c r="I77" s="10">
        <f>'LI 2M - SGS'!I19</f>
        <v>42812.742606787113</v>
      </c>
      <c r="J77" s="10">
        <f>'LI 2M - SGS'!J19</f>
        <v>15803.165647949219</v>
      </c>
      <c r="K77" s="10">
        <f>'LI 2M - SGS'!K19</f>
        <v>0</v>
      </c>
      <c r="L77" s="10">
        <f>'LI 2M - SGS'!L19</f>
        <v>121434.16351318359</v>
      </c>
      <c r="M77" s="10">
        <f>'LI 2M - SGS'!M19</f>
        <v>8063.7275024414066</v>
      </c>
      <c r="N77" s="10">
        <f>'LI 2M - SGS'!N19</f>
        <v>13385.460090637207</v>
      </c>
      <c r="O77" s="10">
        <f>'LI 2M - SGS'!O19</f>
        <v>0</v>
      </c>
      <c r="P77" s="10">
        <f>'LI 2M - SGS'!P19</f>
        <v>0</v>
      </c>
      <c r="Q77" s="10">
        <f>'LI 2M - SGS'!Q19</f>
        <v>0</v>
      </c>
      <c r="R77" s="10">
        <f>'LI 2M - SGS'!R19</f>
        <v>0</v>
      </c>
      <c r="S77" s="10">
        <f>'LI 2M - SGS'!S19</f>
        <v>0</v>
      </c>
      <c r="T77" s="10">
        <f>'LI 2M - SGS'!T19</f>
        <v>0</v>
      </c>
      <c r="U77" s="10">
        <f>'LI 2M - SGS'!U19</f>
        <v>0</v>
      </c>
      <c r="V77" s="10">
        <f>'LI 2M - SGS'!V19</f>
        <v>0</v>
      </c>
      <c r="W77" s="10">
        <f>'LI 2M - SGS'!W19</f>
        <v>0</v>
      </c>
      <c r="X77" s="10">
        <f>'LI 2M - SGS'!X19</f>
        <v>0</v>
      </c>
      <c r="Y77" s="10">
        <f>'LI 2M - SGS'!Y19</f>
        <v>0</v>
      </c>
      <c r="Z77" s="10">
        <f>'LI 2M - SGS'!Z19</f>
        <v>0</v>
      </c>
      <c r="AA77" s="10">
        <f>'LI 2M - SGS'!AA19</f>
        <v>0</v>
      </c>
      <c r="AB77" s="10">
        <f>'LI 2M - SGS'!AB19</f>
        <v>0</v>
      </c>
      <c r="AC77" s="10">
        <f>'LI 2M - SGS'!AC19</f>
        <v>0</v>
      </c>
      <c r="AD77" s="10">
        <f>'LI 2M - SGS'!AD19</f>
        <v>0</v>
      </c>
      <c r="AE77" s="10">
        <f>'LI 2M - SGS'!AE19</f>
        <v>0</v>
      </c>
      <c r="AF77" s="10">
        <f>'LI 2M - SGS'!AF19</f>
        <v>0</v>
      </c>
      <c r="AG77" s="10">
        <f>'LI 2M - SGS'!AG19</f>
        <v>0</v>
      </c>
      <c r="AH77" s="10">
        <f>'LI 2M - SGS'!AH19</f>
        <v>0</v>
      </c>
      <c r="AI77" s="10">
        <f>'LI 2M - SGS'!AI19</f>
        <v>0</v>
      </c>
      <c r="AJ77" s="10">
        <f>'LI 2M - SGS'!AJ19</f>
        <v>0</v>
      </c>
      <c r="AK77" s="10">
        <f>'LI 2M - SGS'!AK19</f>
        <v>0</v>
      </c>
      <c r="AL77" s="10">
        <f>'LI 2M - SGS'!AL19</f>
        <v>0</v>
      </c>
      <c r="AM77" s="10">
        <f>'LI 2M - SGS'!AM19</f>
        <v>0</v>
      </c>
      <c r="AN77" s="10">
        <f>'LI 2M - SGS'!AN19</f>
        <v>0</v>
      </c>
      <c r="AO77" s="10">
        <f>'LI 2M - SGS'!AO19</f>
        <v>0</v>
      </c>
      <c r="AP77" s="10">
        <f>'LI 2M - SGS'!AP19</f>
        <v>0</v>
      </c>
      <c r="AQ77" s="10">
        <f>'LI 2M - SGS'!AQ19</f>
        <v>0</v>
      </c>
      <c r="AR77" s="10">
        <f>'LI 2M - SGS'!AR19</f>
        <v>0</v>
      </c>
      <c r="AS77" s="10">
        <f>'LI 2M - SGS'!AS19</f>
        <v>0</v>
      </c>
      <c r="AT77" s="10">
        <f>'LI 2M - SGS'!AT19</f>
        <v>0</v>
      </c>
      <c r="AU77" s="10">
        <f>'LI 2M - SGS'!AU19</f>
        <v>0</v>
      </c>
      <c r="AV77" s="10">
        <f>'LI 2M - SGS'!AV19</f>
        <v>0</v>
      </c>
      <c r="AW77" s="10">
        <f>'LI 2M - SGS'!AW19</f>
        <v>0</v>
      </c>
      <c r="AX77" s="10">
        <f>'LI 2M - SGS'!AX19</f>
        <v>0</v>
      </c>
      <c r="AY77" s="10">
        <f>'LI 2M - SGS'!AY19</f>
        <v>0</v>
      </c>
      <c r="AZ77" s="10">
        <f>'LI 2M - SGS'!AZ19</f>
        <v>0</v>
      </c>
      <c r="BA77" s="10">
        <f>'LI 2M - SGS'!BA19</f>
        <v>0</v>
      </c>
      <c r="BB77" s="10">
        <f>'LI 2M - SGS'!BB19</f>
        <v>0</v>
      </c>
      <c r="BC77" s="10">
        <f>'LI 2M - SGS'!BC19</f>
        <v>0</v>
      </c>
      <c r="BD77" s="10">
        <f>'LI 2M - SGS'!BD19</f>
        <v>0</v>
      </c>
      <c r="BE77" s="10">
        <f>'LI 2M - SGS'!BE19</f>
        <v>0</v>
      </c>
      <c r="BF77" s="10">
        <f>'LI 2M - SGS'!BF19</f>
        <v>0</v>
      </c>
      <c r="BG77" s="10">
        <f>'LI 2M - SGS'!BG19</f>
        <v>0</v>
      </c>
      <c r="BH77" s="10">
        <f>'LI 2M - SGS'!BH19</f>
        <v>0</v>
      </c>
      <c r="BI77" s="10">
        <f>'LI 2M - SGS'!BI19</f>
        <v>0</v>
      </c>
      <c r="BJ77" s="10">
        <f>'LI 2M - SGS'!BJ19</f>
        <v>0</v>
      </c>
      <c r="BK77" s="10">
        <f>'LI 2M - SGS'!BK19</f>
        <v>0</v>
      </c>
      <c r="BL77" s="10">
        <f>'LI 2M - SGS'!BL19</f>
        <v>0</v>
      </c>
      <c r="BM77" s="10">
        <f>'LI 2M - SGS'!BM19</f>
        <v>0</v>
      </c>
      <c r="BN77" s="10">
        <f>'LI 2M - SGS'!BN19</f>
        <v>0</v>
      </c>
      <c r="BO77" s="10">
        <f>'LI 2M - SGS'!BO19</f>
        <v>0</v>
      </c>
      <c r="BP77" s="10">
        <f>'LI 2M - SGS'!BP19</f>
        <v>0</v>
      </c>
      <c r="BQ77" s="10">
        <f>'LI 2M - SGS'!BQ19</f>
        <v>0</v>
      </c>
      <c r="BR77" s="10">
        <f>'LI 2M - SGS'!BR19</f>
        <v>0</v>
      </c>
      <c r="BS77" s="10">
        <f>'LI 2M - SGS'!BS19</f>
        <v>0</v>
      </c>
      <c r="BT77" s="10">
        <f>'LI 2M - SGS'!BT19</f>
        <v>0</v>
      </c>
      <c r="BU77" s="10">
        <f>'LI 2M - SGS'!BU19</f>
        <v>0</v>
      </c>
      <c r="BV77" s="10">
        <f>'LI 2M - SGS'!BV19</f>
        <v>0</v>
      </c>
      <c r="BW77" s="10">
        <f>'LI 2M - SGS'!BW19</f>
        <v>0</v>
      </c>
      <c r="BX77" s="10">
        <f>'LI 2M - SGS'!BX19</f>
        <v>0</v>
      </c>
      <c r="BY77" s="10">
        <f>'LI 2M - SGS'!BY19</f>
        <v>0</v>
      </c>
      <c r="BZ77" s="10">
        <f>'LI 2M - SGS'!BZ19</f>
        <v>0</v>
      </c>
      <c r="CA77" s="10">
        <f>'LI 2M - SGS'!CA19</f>
        <v>0</v>
      </c>
      <c r="CB77" s="10">
        <f>'LI 2M - SGS'!CB19</f>
        <v>0</v>
      </c>
      <c r="CC77" s="10">
        <f>'LI 2M - SGS'!CC19</f>
        <v>0</v>
      </c>
      <c r="CD77" s="10">
        <f>'LI 2M - SGS'!CD19</f>
        <v>0</v>
      </c>
      <c r="CE77" s="10">
        <f>'LI 2M - SGS'!CE19</f>
        <v>0</v>
      </c>
      <c r="CF77" s="10">
        <f>'LI 2M - SGS'!CF19</f>
        <v>0</v>
      </c>
      <c r="CG77" s="10">
        <f>'LI 2M - SGS'!CG19</f>
        <v>0</v>
      </c>
      <c r="CH77" s="10">
        <f>'LI 2M - SGS'!CH19</f>
        <v>0</v>
      </c>
    </row>
    <row r="78" spans="2:87" x14ac:dyDescent="0.3">
      <c r="B78" s="62" t="s">
        <v>14</v>
      </c>
      <c r="C78" s="10">
        <f>'LI 3M - LGS'!C19</f>
        <v>0</v>
      </c>
      <c r="D78" s="10">
        <f>'LI 3M - LGS'!D19</f>
        <v>102392.08717000001</v>
      </c>
      <c r="E78" s="10">
        <f>'LI 3M - LGS'!E19</f>
        <v>0</v>
      </c>
      <c r="F78" s="10">
        <f>'LI 3M - LGS'!F19</f>
        <v>208205.34720000002</v>
      </c>
      <c r="G78" s="10">
        <f>'LI 3M - LGS'!G19</f>
        <v>0</v>
      </c>
      <c r="H78" s="10">
        <f>'LI 3M - LGS'!H19</f>
        <v>0</v>
      </c>
      <c r="I78" s="10">
        <f>'LI 3M - LGS'!I19</f>
        <v>19662.375640869141</v>
      </c>
      <c r="J78" s="10">
        <f>'LI 3M - LGS'!J19</f>
        <v>0</v>
      </c>
      <c r="K78" s="10">
        <f>'LI 3M - LGS'!K19</f>
        <v>0</v>
      </c>
      <c r="L78" s="10">
        <f>'LI 3M - LGS'!L19</f>
        <v>0</v>
      </c>
      <c r="M78" s="10">
        <f>'LI 3M - LGS'!M19</f>
        <v>0</v>
      </c>
      <c r="N78" s="10">
        <f>'LI 3M - LGS'!N19</f>
        <v>0</v>
      </c>
      <c r="O78" s="10">
        <f>'LI 3M - LGS'!O19</f>
        <v>0</v>
      </c>
      <c r="P78" s="10">
        <f>'LI 3M - LGS'!P19</f>
        <v>0</v>
      </c>
      <c r="Q78" s="10">
        <f>'LI 3M - LGS'!Q19</f>
        <v>0</v>
      </c>
      <c r="R78" s="10">
        <f>'LI 3M - LGS'!R19</f>
        <v>0</v>
      </c>
      <c r="S78" s="10">
        <f>'LI 3M - LGS'!S19</f>
        <v>0</v>
      </c>
      <c r="T78" s="10">
        <f>'LI 3M - LGS'!T19</f>
        <v>0</v>
      </c>
      <c r="U78" s="10">
        <f>'LI 3M - LGS'!U19</f>
        <v>0</v>
      </c>
      <c r="V78" s="10">
        <f>'LI 3M - LGS'!V19</f>
        <v>0</v>
      </c>
      <c r="W78" s="10">
        <f>'LI 3M - LGS'!W19</f>
        <v>0</v>
      </c>
      <c r="X78" s="10">
        <f>'LI 3M - LGS'!X19</f>
        <v>0</v>
      </c>
      <c r="Y78" s="10">
        <f>'LI 3M - LGS'!Y19</f>
        <v>0</v>
      </c>
      <c r="Z78" s="10">
        <f>'LI 3M - LGS'!Z19</f>
        <v>0</v>
      </c>
      <c r="AA78" s="10">
        <f>'LI 3M - LGS'!AA19</f>
        <v>0</v>
      </c>
      <c r="AB78" s="10">
        <f>'LI 3M - LGS'!AB19</f>
        <v>0</v>
      </c>
      <c r="AC78" s="10">
        <f>'LI 3M - LGS'!AC19</f>
        <v>0</v>
      </c>
      <c r="AD78" s="10">
        <f>'LI 3M - LGS'!AD19</f>
        <v>0</v>
      </c>
      <c r="AE78" s="10">
        <f>'LI 3M - LGS'!AE19</f>
        <v>0</v>
      </c>
      <c r="AF78" s="10">
        <f>'LI 3M - LGS'!AF19</f>
        <v>0</v>
      </c>
      <c r="AG78" s="10">
        <f>'LI 3M - LGS'!AG19</f>
        <v>0</v>
      </c>
      <c r="AH78" s="10">
        <f>'LI 3M - LGS'!AH19</f>
        <v>0</v>
      </c>
      <c r="AI78" s="10">
        <f>'LI 3M - LGS'!AI19</f>
        <v>0</v>
      </c>
      <c r="AJ78" s="10">
        <f>'LI 3M - LGS'!AJ19</f>
        <v>0</v>
      </c>
      <c r="AK78" s="10">
        <f>'LI 3M - LGS'!AK19</f>
        <v>0</v>
      </c>
      <c r="AL78" s="10">
        <f>'LI 3M - LGS'!AL19</f>
        <v>0</v>
      </c>
      <c r="AM78" s="10">
        <f>'LI 3M - LGS'!AM19</f>
        <v>0</v>
      </c>
      <c r="AN78" s="10">
        <f>'LI 3M - LGS'!AN19</f>
        <v>0</v>
      </c>
      <c r="AO78" s="10">
        <f>'LI 3M - LGS'!AO19</f>
        <v>0</v>
      </c>
      <c r="AP78" s="10">
        <f>'LI 3M - LGS'!AP19</f>
        <v>0</v>
      </c>
      <c r="AQ78" s="10">
        <f>'LI 3M - LGS'!AQ19</f>
        <v>0</v>
      </c>
      <c r="AR78" s="10">
        <f>'LI 3M - LGS'!AR19</f>
        <v>0</v>
      </c>
      <c r="AS78" s="10">
        <f>'LI 3M - LGS'!AS19</f>
        <v>0</v>
      </c>
      <c r="AT78" s="10">
        <f>'LI 3M - LGS'!AT19</f>
        <v>0</v>
      </c>
      <c r="AU78" s="10">
        <f>'LI 3M - LGS'!AU19</f>
        <v>0</v>
      </c>
      <c r="AV78" s="10">
        <f>'LI 3M - LGS'!AV19</f>
        <v>0</v>
      </c>
      <c r="AW78" s="10">
        <f>'LI 3M - LGS'!AW19</f>
        <v>0</v>
      </c>
      <c r="AX78" s="10">
        <f>'LI 3M - LGS'!AX19</f>
        <v>0</v>
      </c>
      <c r="AY78" s="10">
        <f>'LI 3M - LGS'!AY19</f>
        <v>0</v>
      </c>
      <c r="AZ78" s="10">
        <f>'LI 3M - LGS'!AZ19</f>
        <v>0</v>
      </c>
      <c r="BA78" s="10">
        <f>'LI 3M - LGS'!BA19</f>
        <v>0</v>
      </c>
      <c r="BB78" s="10">
        <f>'LI 3M - LGS'!BB19</f>
        <v>0</v>
      </c>
      <c r="BC78" s="10">
        <f>'LI 3M - LGS'!BC19</f>
        <v>0</v>
      </c>
      <c r="BD78" s="10">
        <f>'LI 3M - LGS'!BD19</f>
        <v>0</v>
      </c>
      <c r="BE78" s="10">
        <f>'LI 3M - LGS'!BE19</f>
        <v>0</v>
      </c>
      <c r="BF78" s="10">
        <f>'LI 3M - LGS'!BF19</f>
        <v>0</v>
      </c>
      <c r="BG78" s="10">
        <f>'LI 3M - LGS'!BG19</f>
        <v>0</v>
      </c>
      <c r="BH78" s="10">
        <f>'LI 3M - LGS'!BH19</f>
        <v>0</v>
      </c>
      <c r="BI78" s="10">
        <f>'LI 3M - LGS'!BI19</f>
        <v>0</v>
      </c>
      <c r="BJ78" s="10">
        <f>'LI 3M - LGS'!BJ19</f>
        <v>0</v>
      </c>
      <c r="BK78" s="10">
        <f>'LI 3M - LGS'!BK19</f>
        <v>0</v>
      </c>
      <c r="BL78" s="10">
        <f>'LI 3M - LGS'!BL19</f>
        <v>0</v>
      </c>
      <c r="BM78" s="10">
        <f>'LI 3M - LGS'!BM19</f>
        <v>0</v>
      </c>
      <c r="BN78" s="10">
        <f>'LI 3M - LGS'!BN19</f>
        <v>0</v>
      </c>
      <c r="BO78" s="10">
        <f>'LI 3M - LGS'!BO19</f>
        <v>0</v>
      </c>
      <c r="BP78" s="10">
        <f>'LI 3M - LGS'!BP19</f>
        <v>0</v>
      </c>
      <c r="BQ78" s="10">
        <f>'LI 3M - LGS'!BQ19</f>
        <v>0</v>
      </c>
      <c r="BR78" s="10">
        <f>'LI 3M - LGS'!BR19</f>
        <v>0</v>
      </c>
      <c r="BS78" s="10">
        <f>'LI 3M - LGS'!BS19</f>
        <v>0</v>
      </c>
      <c r="BT78" s="10">
        <f>'LI 3M - LGS'!BT19</f>
        <v>0</v>
      </c>
      <c r="BU78" s="10">
        <f>'LI 3M - LGS'!BU19</f>
        <v>0</v>
      </c>
      <c r="BV78" s="10">
        <f>'LI 3M - LGS'!BV19</f>
        <v>0</v>
      </c>
      <c r="BW78" s="10">
        <f>'LI 3M - LGS'!BW19</f>
        <v>0</v>
      </c>
      <c r="BX78" s="10">
        <f>'LI 3M - LGS'!BX19</f>
        <v>0</v>
      </c>
      <c r="BY78" s="10">
        <f>'LI 3M - LGS'!BY19</f>
        <v>0</v>
      </c>
      <c r="BZ78" s="10">
        <f>'LI 3M - LGS'!BZ19</f>
        <v>0</v>
      </c>
      <c r="CA78" s="10">
        <f>'LI 3M - LGS'!CA19</f>
        <v>0</v>
      </c>
      <c r="CB78" s="10">
        <f>'LI 3M - LGS'!CB19</f>
        <v>0</v>
      </c>
      <c r="CC78" s="10">
        <f>'LI 3M - LGS'!CC19</f>
        <v>0</v>
      </c>
      <c r="CD78" s="10">
        <f>'LI 3M - LGS'!CD19</f>
        <v>0</v>
      </c>
      <c r="CE78" s="10">
        <f>'LI 3M - LGS'!CE19</f>
        <v>0</v>
      </c>
      <c r="CF78" s="10">
        <f>'LI 3M - LGS'!CF19</f>
        <v>0</v>
      </c>
      <c r="CG78" s="10">
        <f>'LI 3M - LGS'!CG19</f>
        <v>0</v>
      </c>
      <c r="CH78" s="10">
        <f>'LI 3M - LGS'!CH19</f>
        <v>0</v>
      </c>
    </row>
    <row r="79" spans="2:87" x14ac:dyDescent="0.3">
      <c r="B79" s="62" t="s">
        <v>15</v>
      </c>
      <c r="C79" s="10">
        <f>'LI 4M - SPS'!C19</f>
        <v>0</v>
      </c>
      <c r="D79" s="10">
        <f>'LI 4M - SPS'!D19</f>
        <v>0</v>
      </c>
      <c r="E79" s="10">
        <f>'LI 4M - SPS'!E19</f>
        <v>0</v>
      </c>
      <c r="F79" s="10">
        <f>'LI 4M - SPS'!F19</f>
        <v>0</v>
      </c>
      <c r="G79" s="10">
        <f>'LI 4M - SPS'!G19</f>
        <v>0</v>
      </c>
      <c r="H79" s="10">
        <f>'LI 4M - SPS'!H19</f>
        <v>0</v>
      </c>
      <c r="I79" s="10">
        <f>'LI 4M - SPS'!I19</f>
        <v>0</v>
      </c>
      <c r="J79" s="10">
        <f>'LI 4M - SPS'!J19</f>
        <v>0</v>
      </c>
      <c r="K79" s="10">
        <f>'LI 4M - SPS'!K19</f>
        <v>0</v>
      </c>
      <c r="L79" s="10">
        <f>'LI 4M - SPS'!L19</f>
        <v>0</v>
      </c>
      <c r="M79" s="10">
        <f>'LI 4M - SPS'!M19</f>
        <v>92578.162500000006</v>
      </c>
      <c r="N79" s="10">
        <f>'LI 4M - SPS'!N19</f>
        <v>0</v>
      </c>
      <c r="O79" s="10">
        <f>'LI 4M - SPS'!O19</f>
        <v>0</v>
      </c>
      <c r="P79" s="10">
        <f>'LI 4M - SPS'!P19</f>
        <v>0</v>
      </c>
      <c r="Q79" s="10">
        <f>'LI 4M - SPS'!Q19</f>
        <v>0</v>
      </c>
      <c r="R79" s="10">
        <f>'LI 4M - SPS'!R19</f>
        <v>0</v>
      </c>
      <c r="S79" s="10">
        <f>'LI 4M - SPS'!S19</f>
        <v>0</v>
      </c>
      <c r="T79" s="10">
        <f>'LI 4M - SPS'!T19</f>
        <v>0</v>
      </c>
      <c r="U79" s="10">
        <f>'LI 4M - SPS'!U19</f>
        <v>0</v>
      </c>
      <c r="V79" s="10">
        <f>'LI 4M - SPS'!V19</f>
        <v>0</v>
      </c>
      <c r="W79" s="10">
        <f>'LI 4M - SPS'!W19</f>
        <v>0</v>
      </c>
      <c r="X79" s="10">
        <f>'LI 4M - SPS'!X19</f>
        <v>0</v>
      </c>
      <c r="Y79" s="10">
        <f>'LI 4M - SPS'!Y19</f>
        <v>0</v>
      </c>
      <c r="Z79" s="10">
        <f>'LI 4M - SPS'!Z19</f>
        <v>0</v>
      </c>
      <c r="AA79" s="10">
        <f>'LI 4M - SPS'!AA19</f>
        <v>0</v>
      </c>
      <c r="AB79" s="10">
        <f>'LI 4M - SPS'!AB19</f>
        <v>0</v>
      </c>
      <c r="AC79" s="10">
        <f>'LI 4M - SPS'!AC19</f>
        <v>0</v>
      </c>
      <c r="AD79" s="10">
        <f>'LI 4M - SPS'!AD19</f>
        <v>0</v>
      </c>
      <c r="AE79" s="10">
        <f>'LI 4M - SPS'!AE19</f>
        <v>0</v>
      </c>
      <c r="AF79" s="10">
        <f>'LI 4M - SPS'!AF19</f>
        <v>0</v>
      </c>
      <c r="AG79" s="10">
        <f>'LI 4M - SPS'!AG19</f>
        <v>0</v>
      </c>
      <c r="AH79" s="10">
        <f>'LI 4M - SPS'!AH19</f>
        <v>0</v>
      </c>
      <c r="AI79" s="10">
        <f>'LI 4M - SPS'!AI19</f>
        <v>0</v>
      </c>
      <c r="AJ79" s="10">
        <f>'LI 4M - SPS'!AJ19</f>
        <v>0</v>
      </c>
      <c r="AK79" s="10">
        <f>'LI 4M - SPS'!AK19</f>
        <v>0</v>
      </c>
      <c r="AL79" s="10">
        <f>'LI 4M - SPS'!AL19</f>
        <v>0</v>
      </c>
      <c r="AM79" s="10">
        <f>'LI 4M - SPS'!AM19</f>
        <v>0</v>
      </c>
      <c r="AN79" s="10">
        <f>'LI 4M - SPS'!AN19</f>
        <v>0</v>
      </c>
      <c r="AO79" s="10">
        <f>'LI 4M - SPS'!AO19</f>
        <v>0</v>
      </c>
      <c r="AP79" s="10">
        <f>'LI 4M - SPS'!AP19</f>
        <v>0</v>
      </c>
      <c r="AQ79" s="10">
        <f>'LI 4M - SPS'!AQ19</f>
        <v>0</v>
      </c>
      <c r="AR79" s="10">
        <f>'LI 4M - SPS'!AR19</f>
        <v>0</v>
      </c>
      <c r="AS79" s="10">
        <f>'LI 4M - SPS'!AS19</f>
        <v>0</v>
      </c>
      <c r="AT79" s="10">
        <f>'LI 4M - SPS'!AT19</f>
        <v>0</v>
      </c>
      <c r="AU79" s="10">
        <f>'LI 4M - SPS'!AU19</f>
        <v>0</v>
      </c>
      <c r="AV79" s="10">
        <f>'LI 4M - SPS'!AV19</f>
        <v>0</v>
      </c>
      <c r="AW79" s="10">
        <f>'LI 4M - SPS'!AW19</f>
        <v>0</v>
      </c>
      <c r="AX79" s="10">
        <f>'LI 4M - SPS'!AX19</f>
        <v>0</v>
      </c>
      <c r="AY79" s="10">
        <f>'LI 4M - SPS'!AY19</f>
        <v>0</v>
      </c>
      <c r="AZ79" s="10">
        <f>'LI 4M - SPS'!AZ19</f>
        <v>0</v>
      </c>
      <c r="BA79" s="10">
        <f>'LI 4M - SPS'!BA19</f>
        <v>0</v>
      </c>
      <c r="BB79" s="10">
        <f>'LI 4M - SPS'!BB19</f>
        <v>0</v>
      </c>
      <c r="BC79" s="10">
        <f>'LI 4M - SPS'!BC19</f>
        <v>0</v>
      </c>
      <c r="BD79" s="10">
        <f>'LI 4M - SPS'!BD19</f>
        <v>0</v>
      </c>
      <c r="BE79" s="10">
        <f>'LI 4M - SPS'!BE19</f>
        <v>0</v>
      </c>
      <c r="BF79" s="10">
        <f>'LI 4M - SPS'!BF19</f>
        <v>0</v>
      </c>
      <c r="BG79" s="10">
        <f>'LI 4M - SPS'!BG19</f>
        <v>0</v>
      </c>
      <c r="BH79" s="10">
        <f>'LI 4M - SPS'!BH19</f>
        <v>0</v>
      </c>
      <c r="BI79" s="10">
        <f>'LI 4M - SPS'!BI19</f>
        <v>0</v>
      </c>
      <c r="BJ79" s="10">
        <f>'LI 4M - SPS'!BJ19</f>
        <v>0</v>
      </c>
      <c r="BK79" s="10">
        <f>'LI 4M - SPS'!BK19</f>
        <v>0</v>
      </c>
      <c r="BL79" s="10">
        <f>'LI 4M - SPS'!BL19</f>
        <v>0</v>
      </c>
      <c r="BM79" s="10">
        <f>'LI 4M - SPS'!BM19</f>
        <v>0</v>
      </c>
      <c r="BN79" s="10">
        <f>'LI 4M - SPS'!BN19</f>
        <v>0</v>
      </c>
      <c r="BO79" s="10">
        <f>'LI 4M - SPS'!BO19</f>
        <v>0</v>
      </c>
      <c r="BP79" s="10">
        <f>'LI 4M - SPS'!BP19</f>
        <v>0</v>
      </c>
      <c r="BQ79" s="10">
        <f>'LI 4M - SPS'!BQ19</f>
        <v>0</v>
      </c>
      <c r="BR79" s="10">
        <f>'LI 4M - SPS'!BR19</f>
        <v>0</v>
      </c>
      <c r="BS79" s="10">
        <f>'LI 4M - SPS'!BS19</f>
        <v>0</v>
      </c>
      <c r="BT79" s="10">
        <f>'LI 4M - SPS'!BT19</f>
        <v>0</v>
      </c>
      <c r="BU79" s="10">
        <f>'LI 4M - SPS'!BU19</f>
        <v>0</v>
      </c>
      <c r="BV79" s="10">
        <f>'LI 4M - SPS'!BV19</f>
        <v>0</v>
      </c>
      <c r="BW79" s="10">
        <f>'LI 4M - SPS'!BW19</f>
        <v>0</v>
      </c>
      <c r="BX79" s="10">
        <f>'LI 4M - SPS'!BX19</f>
        <v>0</v>
      </c>
      <c r="BY79" s="10">
        <f>'LI 4M - SPS'!BY19</f>
        <v>0</v>
      </c>
      <c r="BZ79" s="10">
        <f>'LI 4M - SPS'!BZ19</f>
        <v>0</v>
      </c>
      <c r="CA79" s="10">
        <f>'LI 4M - SPS'!CA19</f>
        <v>0</v>
      </c>
      <c r="CB79" s="10">
        <f>'LI 4M - SPS'!CB19</f>
        <v>0</v>
      </c>
      <c r="CC79" s="10">
        <f>'LI 4M - SPS'!CC19</f>
        <v>0</v>
      </c>
      <c r="CD79" s="10">
        <f>'LI 4M - SPS'!CD19</f>
        <v>0</v>
      </c>
      <c r="CE79" s="10">
        <f>'LI 4M - SPS'!CE19</f>
        <v>0</v>
      </c>
      <c r="CF79" s="10">
        <f>'LI 4M - SPS'!CF19</f>
        <v>0</v>
      </c>
      <c r="CG79" s="10">
        <f>'LI 4M - SPS'!CG19</f>
        <v>0</v>
      </c>
      <c r="CH79" s="10">
        <f>'LI 4M - SPS'!CH19</f>
        <v>0</v>
      </c>
    </row>
    <row r="80" spans="2:87" ht="15" thickBot="1" x14ac:dyDescent="0.35">
      <c r="B80" s="37" t="s">
        <v>16</v>
      </c>
      <c r="C80" s="148">
        <f>'LI 11M - LPS'!C19</f>
        <v>0</v>
      </c>
      <c r="D80" s="148">
        <f>'LI 11M - LPS'!D19</f>
        <v>0</v>
      </c>
      <c r="E80" s="148">
        <f>'LI 11M - LPS'!E19</f>
        <v>0</v>
      </c>
      <c r="F80" s="148">
        <f>'LI 11M - LPS'!F19</f>
        <v>0</v>
      </c>
      <c r="G80" s="148">
        <f>'LI 11M - LPS'!G19</f>
        <v>0</v>
      </c>
      <c r="H80" s="148">
        <f>'LI 11M - LPS'!H19</f>
        <v>0</v>
      </c>
      <c r="I80" s="148">
        <f>'LI 11M - LPS'!I19</f>
        <v>0</v>
      </c>
      <c r="J80" s="148">
        <f>'LI 11M - LPS'!J19</f>
        <v>0</v>
      </c>
      <c r="K80" s="148">
        <f>'LI 11M - LPS'!K19</f>
        <v>0</v>
      </c>
      <c r="L80" s="148">
        <f>'LI 11M - LPS'!L19</f>
        <v>0</v>
      </c>
      <c r="M80" s="148">
        <f>'LI 11M - LPS'!M19</f>
        <v>0</v>
      </c>
      <c r="N80" s="148">
        <f>'LI 11M - LPS'!N19</f>
        <v>0</v>
      </c>
      <c r="O80" s="148">
        <f>'LI 11M - LPS'!O19</f>
        <v>0</v>
      </c>
      <c r="P80" s="148">
        <f>'LI 11M - LPS'!P19</f>
        <v>0</v>
      </c>
      <c r="Q80" s="73">
        <f>'LI 11M - LPS'!Q19</f>
        <v>0</v>
      </c>
      <c r="R80" s="73">
        <f>'LI 11M - LPS'!R19</f>
        <v>0</v>
      </c>
      <c r="S80" s="73">
        <f>'LI 11M - LPS'!S19</f>
        <v>0</v>
      </c>
      <c r="T80" s="73">
        <f>'LI 11M - LPS'!T19</f>
        <v>0</v>
      </c>
      <c r="U80" s="73">
        <f>'LI 11M - LPS'!U19</f>
        <v>0</v>
      </c>
      <c r="V80" s="73">
        <f>'LI 11M - LPS'!V19</f>
        <v>0</v>
      </c>
      <c r="W80" s="73">
        <f>'LI 11M - LPS'!W19</f>
        <v>0</v>
      </c>
      <c r="X80" s="73">
        <f>'LI 11M - LPS'!X19</f>
        <v>0</v>
      </c>
      <c r="Y80" s="73">
        <f>'LI 11M - LPS'!Y19</f>
        <v>0</v>
      </c>
      <c r="Z80" s="73">
        <f>'LI 11M - LPS'!Z19</f>
        <v>0</v>
      </c>
      <c r="AA80" s="73">
        <f>'LI 11M - LPS'!AA19</f>
        <v>0</v>
      </c>
      <c r="AB80" s="73">
        <f>'LI 11M - LPS'!AB19</f>
        <v>0</v>
      </c>
      <c r="AC80" s="73">
        <f>'LI 11M - LPS'!AC19</f>
        <v>0</v>
      </c>
      <c r="AD80" s="73">
        <f>'LI 11M - LPS'!AD19</f>
        <v>0</v>
      </c>
      <c r="AE80" s="73">
        <f>'LI 11M - LPS'!AE19</f>
        <v>0</v>
      </c>
      <c r="AF80" s="73">
        <f>'LI 11M - LPS'!AF19</f>
        <v>0</v>
      </c>
      <c r="AG80" s="73">
        <f>'LI 11M - LPS'!AG19</f>
        <v>0</v>
      </c>
      <c r="AH80" s="73">
        <f>'LI 11M - LPS'!AH19</f>
        <v>0</v>
      </c>
      <c r="AI80" s="73">
        <f>'LI 11M - LPS'!AI19</f>
        <v>0</v>
      </c>
      <c r="AJ80" s="73">
        <f>'LI 11M - LPS'!AJ19</f>
        <v>0</v>
      </c>
      <c r="AK80" s="73">
        <f>'LI 11M - LPS'!AK19</f>
        <v>0</v>
      </c>
      <c r="AL80" s="73">
        <f>'LI 11M - LPS'!AL19</f>
        <v>0</v>
      </c>
      <c r="AM80" s="73">
        <f>'LI 11M - LPS'!AM19</f>
        <v>0</v>
      </c>
      <c r="AN80" s="73">
        <f>'LI 11M - LPS'!AN19</f>
        <v>0</v>
      </c>
      <c r="AO80" s="73">
        <f>'LI 11M - LPS'!AO19</f>
        <v>0</v>
      </c>
      <c r="AP80" s="73">
        <f>'LI 11M - LPS'!AP19</f>
        <v>0</v>
      </c>
      <c r="AQ80" s="73">
        <f>'LI 11M - LPS'!AQ19</f>
        <v>0</v>
      </c>
      <c r="AR80" s="73">
        <f>'LI 11M - LPS'!AR19</f>
        <v>0</v>
      </c>
      <c r="AS80" s="73">
        <f>'LI 11M - LPS'!AS19</f>
        <v>0</v>
      </c>
      <c r="AT80" s="73">
        <f>'LI 11M - LPS'!AT19</f>
        <v>0</v>
      </c>
      <c r="AU80" s="73">
        <f>'LI 11M - LPS'!AU19</f>
        <v>0</v>
      </c>
      <c r="AV80" s="73">
        <f>'LI 11M - LPS'!AV19</f>
        <v>0</v>
      </c>
      <c r="AW80" s="73">
        <f>'LI 11M - LPS'!AW19</f>
        <v>0</v>
      </c>
      <c r="AX80" s="73">
        <f>'LI 11M - LPS'!AX19</f>
        <v>0</v>
      </c>
      <c r="AY80" s="73">
        <f>'LI 11M - LPS'!AY19</f>
        <v>0</v>
      </c>
      <c r="AZ80" s="73">
        <f>'LI 11M - LPS'!AZ19</f>
        <v>0</v>
      </c>
      <c r="BA80" s="73">
        <f>'LI 11M - LPS'!BA19</f>
        <v>0</v>
      </c>
      <c r="BB80" s="73">
        <f>'LI 11M - LPS'!BB19</f>
        <v>0</v>
      </c>
      <c r="BC80" s="73">
        <f>'LI 11M - LPS'!BC19</f>
        <v>0</v>
      </c>
      <c r="BD80" s="73">
        <f>'LI 11M - LPS'!BD19</f>
        <v>0</v>
      </c>
      <c r="BE80" s="73">
        <f>'LI 11M - LPS'!BE19</f>
        <v>0</v>
      </c>
      <c r="BF80" s="73">
        <f>'LI 11M - LPS'!BF19</f>
        <v>0</v>
      </c>
      <c r="BG80" s="73">
        <f>'LI 11M - LPS'!BG19</f>
        <v>0</v>
      </c>
      <c r="BH80" s="73">
        <f>'LI 11M - LPS'!BH19</f>
        <v>0</v>
      </c>
      <c r="BI80" s="73">
        <f>'LI 11M - LPS'!BI19</f>
        <v>0</v>
      </c>
      <c r="BJ80" s="73">
        <f>'LI 11M - LPS'!BJ19</f>
        <v>0</v>
      </c>
      <c r="BK80" s="73">
        <f>'LI 11M - LPS'!BK19</f>
        <v>0</v>
      </c>
      <c r="BL80" s="73">
        <f>'LI 11M - LPS'!BL19</f>
        <v>0</v>
      </c>
      <c r="BM80" s="73">
        <f>'LI 11M - LPS'!BM19</f>
        <v>0</v>
      </c>
      <c r="BN80" s="73">
        <f>'LI 11M - LPS'!BN19</f>
        <v>0</v>
      </c>
      <c r="BO80" s="73">
        <f>'LI 11M - LPS'!BO19</f>
        <v>0</v>
      </c>
      <c r="BP80" s="73">
        <f>'LI 11M - LPS'!BP19</f>
        <v>0</v>
      </c>
      <c r="BQ80" s="73">
        <f>'LI 11M - LPS'!BQ19</f>
        <v>0</v>
      </c>
      <c r="BR80" s="73">
        <f>'LI 11M - LPS'!BR19</f>
        <v>0</v>
      </c>
      <c r="BS80" s="73">
        <f>'LI 11M - LPS'!BS19</f>
        <v>0</v>
      </c>
      <c r="BT80" s="73">
        <f>'LI 11M - LPS'!BT19</f>
        <v>0</v>
      </c>
      <c r="BU80" s="73">
        <f>'LI 11M - LPS'!BU19</f>
        <v>0</v>
      </c>
      <c r="BV80" s="73">
        <f>'LI 11M - LPS'!BV19</f>
        <v>0</v>
      </c>
      <c r="BW80" s="73">
        <f>'LI 11M - LPS'!BW19</f>
        <v>0</v>
      </c>
      <c r="BX80" s="73">
        <f>'LI 11M - LPS'!BX19</f>
        <v>0</v>
      </c>
      <c r="BY80" s="73">
        <f>'LI 11M - LPS'!BY19</f>
        <v>0</v>
      </c>
      <c r="BZ80" s="73">
        <f>'LI 11M - LPS'!BZ19</f>
        <v>0</v>
      </c>
      <c r="CA80" s="73">
        <f>'LI 11M - LPS'!CA19</f>
        <v>0</v>
      </c>
      <c r="CB80" s="73">
        <f>'LI 11M - LPS'!CB19</f>
        <v>0</v>
      </c>
      <c r="CC80" s="73">
        <f>'LI 11M - LPS'!CC19</f>
        <v>0</v>
      </c>
      <c r="CD80" s="73">
        <f>'LI 11M - LPS'!CD19</f>
        <v>0</v>
      </c>
      <c r="CE80" s="73">
        <f>'LI 11M - LPS'!CE19</f>
        <v>0</v>
      </c>
      <c r="CF80" s="73">
        <f>'LI 11M - LPS'!CF19</f>
        <v>0</v>
      </c>
      <c r="CG80" s="73">
        <f>'LI 11M - LPS'!CG19</f>
        <v>0</v>
      </c>
      <c r="CH80" s="73">
        <f>'LI 11M - LPS'!CH19</f>
        <v>0</v>
      </c>
    </row>
    <row r="81" spans="1:99" ht="15" thickBot="1" x14ac:dyDescent="0.35">
      <c r="B81" s="63" t="s">
        <v>3</v>
      </c>
      <c r="C81" s="84">
        <f>SUM(C76:C80)</f>
        <v>124673.62018966675</v>
      </c>
      <c r="D81" s="85">
        <f t="shared" ref="D81:BO81" si="79">SUM(D76:D80)</f>
        <v>184276.26230204347</v>
      </c>
      <c r="E81" s="85">
        <f t="shared" si="79"/>
        <v>266788.51740516128</v>
      </c>
      <c r="F81" s="85">
        <f t="shared" si="79"/>
        <v>259182.15582951665</v>
      </c>
      <c r="G81" s="85">
        <f t="shared" si="79"/>
        <v>0</v>
      </c>
      <c r="H81" s="85">
        <f t="shared" si="79"/>
        <v>1878015.1805155277</v>
      </c>
      <c r="I81" s="85">
        <f t="shared" si="79"/>
        <v>921518.33529940073</v>
      </c>
      <c r="J81" s="85">
        <f t="shared" si="79"/>
        <v>3105468.6800984992</v>
      </c>
      <c r="K81" s="85">
        <f t="shared" si="79"/>
        <v>163807.97471022606</v>
      </c>
      <c r="L81" s="85">
        <f t="shared" si="79"/>
        <v>868415.31051921844</v>
      </c>
      <c r="M81" s="85">
        <f t="shared" si="79"/>
        <v>1995853.7854591173</v>
      </c>
      <c r="N81" s="85">
        <f t="shared" si="79"/>
        <v>2792223.1495933533</v>
      </c>
      <c r="O81" s="85">
        <f t="shared" si="79"/>
        <v>0</v>
      </c>
      <c r="P81" s="85">
        <f t="shared" si="79"/>
        <v>0</v>
      </c>
      <c r="Q81" s="74">
        <f t="shared" si="79"/>
        <v>0</v>
      </c>
      <c r="R81" s="74">
        <f t="shared" si="79"/>
        <v>0</v>
      </c>
      <c r="S81" s="74">
        <f t="shared" si="79"/>
        <v>0</v>
      </c>
      <c r="T81" s="74">
        <f t="shared" si="79"/>
        <v>0</v>
      </c>
      <c r="U81" s="74">
        <f t="shared" si="79"/>
        <v>0</v>
      </c>
      <c r="V81" s="74">
        <f t="shared" si="79"/>
        <v>0</v>
      </c>
      <c r="W81" s="74">
        <f t="shared" si="79"/>
        <v>0</v>
      </c>
      <c r="X81" s="74">
        <f t="shared" si="79"/>
        <v>0</v>
      </c>
      <c r="Y81" s="74">
        <f t="shared" si="79"/>
        <v>0</v>
      </c>
      <c r="Z81" s="74">
        <f t="shared" si="79"/>
        <v>0</v>
      </c>
      <c r="AA81" s="74">
        <f t="shared" si="79"/>
        <v>0</v>
      </c>
      <c r="AB81" s="74">
        <f t="shared" si="79"/>
        <v>0</v>
      </c>
      <c r="AC81" s="74">
        <f t="shared" si="79"/>
        <v>0</v>
      </c>
      <c r="AD81" s="74">
        <f t="shared" si="79"/>
        <v>0</v>
      </c>
      <c r="AE81" s="74">
        <f t="shared" si="79"/>
        <v>0</v>
      </c>
      <c r="AF81" s="74">
        <f t="shared" si="79"/>
        <v>0</v>
      </c>
      <c r="AG81" s="74">
        <f t="shared" si="79"/>
        <v>0</v>
      </c>
      <c r="AH81" s="74">
        <f t="shared" si="79"/>
        <v>0</v>
      </c>
      <c r="AI81" s="74">
        <f t="shared" si="79"/>
        <v>0</v>
      </c>
      <c r="AJ81" s="74">
        <f t="shared" si="79"/>
        <v>0</v>
      </c>
      <c r="AK81" s="74">
        <f t="shared" si="79"/>
        <v>0</v>
      </c>
      <c r="AL81" s="74">
        <f t="shared" si="79"/>
        <v>0</v>
      </c>
      <c r="AM81" s="74">
        <f t="shared" si="79"/>
        <v>0</v>
      </c>
      <c r="AN81" s="74">
        <f t="shared" si="79"/>
        <v>0</v>
      </c>
      <c r="AO81" s="74">
        <f t="shared" si="79"/>
        <v>0</v>
      </c>
      <c r="AP81" s="74">
        <f t="shared" si="79"/>
        <v>0</v>
      </c>
      <c r="AQ81" s="74">
        <f t="shared" si="79"/>
        <v>0</v>
      </c>
      <c r="AR81" s="74">
        <f t="shared" si="79"/>
        <v>0</v>
      </c>
      <c r="AS81" s="74">
        <f t="shared" si="79"/>
        <v>0</v>
      </c>
      <c r="AT81" s="74">
        <f t="shared" si="79"/>
        <v>0</v>
      </c>
      <c r="AU81" s="74">
        <f t="shared" si="79"/>
        <v>0</v>
      </c>
      <c r="AV81" s="74">
        <f t="shared" si="79"/>
        <v>0</v>
      </c>
      <c r="AW81" s="74">
        <f t="shared" si="79"/>
        <v>0</v>
      </c>
      <c r="AX81" s="74">
        <f t="shared" si="79"/>
        <v>0</v>
      </c>
      <c r="AY81" s="74">
        <f t="shared" si="79"/>
        <v>0</v>
      </c>
      <c r="AZ81" s="74">
        <f t="shared" si="79"/>
        <v>0</v>
      </c>
      <c r="BA81" s="74">
        <f t="shared" si="79"/>
        <v>0</v>
      </c>
      <c r="BB81" s="74">
        <f t="shared" si="79"/>
        <v>0</v>
      </c>
      <c r="BC81" s="74">
        <f t="shared" si="79"/>
        <v>0</v>
      </c>
      <c r="BD81" s="74">
        <f t="shared" si="79"/>
        <v>0</v>
      </c>
      <c r="BE81" s="74">
        <f t="shared" si="79"/>
        <v>0</v>
      </c>
      <c r="BF81" s="74">
        <f t="shared" si="79"/>
        <v>0</v>
      </c>
      <c r="BG81" s="74">
        <f t="shared" si="79"/>
        <v>0</v>
      </c>
      <c r="BH81" s="74">
        <f t="shared" si="79"/>
        <v>0</v>
      </c>
      <c r="BI81" s="74">
        <f t="shared" si="79"/>
        <v>0</v>
      </c>
      <c r="BJ81" s="74">
        <f t="shared" si="79"/>
        <v>0</v>
      </c>
      <c r="BK81" s="74">
        <f t="shared" si="79"/>
        <v>0</v>
      </c>
      <c r="BL81" s="74">
        <f t="shared" si="79"/>
        <v>0</v>
      </c>
      <c r="BM81" s="74">
        <f t="shared" si="79"/>
        <v>0</v>
      </c>
      <c r="BN81" s="74">
        <f t="shared" si="79"/>
        <v>0</v>
      </c>
      <c r="BO81" s="74">
        <f t="shared" si="79"/>
        <v>0</v>
      </c>
      <c r="BP81" s="74">
        <f t="shared" ref="BP81:CH81" si="80">SUM(BP76:BP80)</f>
        <v>0</v>
      </c>
      <c r="BQ81" s="74">
        <f t="shared" si="80"/>
        <v>0</v>
      </c>
      <c r="BR81" s="74">
        <f t="shared" si="80"/>
        <v>0</v>
      </c>
      <c r="BS81" s="74">
        <f t="shared" si="80"/>
        <v>0</v>
      </c>
      <c r="BT81" s="74">
        <f t="shared" si="80"/>
        <v>0</v>
      </c>
      <c r="BU81" s="74">
        <f t="shared" si="80"/>
        <v>0</v>
      </c>
      <c r="BV81" s="74">
        <f t="shared" si="80"/>
        <v>0</v>
      </c>
      <c r="BW81" s="74">
        <f t="shared" si="80"/>
        <v>0</v>
      </c>
      <c r="BX81" s="74">
        <f t="shared" si="80"/>
        <v>0</v>
      </c>
      <c r="BY81" s="74">
        <f t="shared" si="80"/>
        <v>0</v>
      </c>
      <c r="BZ81" s="74">
        <f t="shared" si="80"/>
        <v>0</v>
      </c>
      <c r="CA81" s="74">
        <f t="shared" si="80"/>
        <v>0</v>
      </c>
      <c r="CB81" s="74">
        <f t="shared" si="80"/>
        <v>0</v>
      </c>
      <c r="CC81" s="74">
        <f t="shared" si="80"/>
        <v>0</v>
      </c>
      <c r="CD81" s="74">
        <f t="shared" si="80"/>
        <v>0</v>
      </c>
      <c r="CE81" s="74">
        <f t="shared" si="80"/>
        <v>0</v>
      </c>
      <c r="CF81" s="74">
        <f t="shared" si="80"/>
        <v>0</v>
      </c>
      <c r="CG81" s="74">
        <f t="shared" si="80"/>
        <v>0</v>
      </c>
      <c r="CH81" s="76">
        <f t="shared" si="80"/>
        <v>0</v>
      </c>
    </row>
    <row r="82" spans="1:99" x14ac:dyDescent="0.3">
      <c r="N82" s="458" t="s">
        <v>201</v>
      </c>
      <c r="O82" s="459">
        <f>SUM(C65:N65)</f>
        <v>326404345.67618334</v>
      </c>
    </row>
    <row r="83" spans="1:99" x14ac:dyDescent="0.3">
      <c r="N83" s="458" t="s">
        <v>202</v>
      </c>
      <c r="O83" s="460">
        <f>'RES kWh ENTRY'!O44</f>
        <v>36001833.619999997</v>
      </c>
    </row>
    <row r="84" spans="1:99" x14ac:dyDescent="0.3">
      <c r="N84" s="458" t="s">
        <v>200</v>
      </c>
      <c r="O84" s="459">
        <f>SUM(O82:O83)</f>
        <v>362406179.29618335</v>
      </c>
    </row>
    <row r="85" spans="1:99" ht="18" customHeight="1" x14ac:dyDescent="0.3">
      <c r="A85" s="482" t="s">
        <v>53</v>
      </c>
      <c r="B85" s="482"/>
      <c r="C85" s="215" t="s">
        <v>49</v>
      </c>
      <c r="N85" s="467" t="s">
        <v>203</v>
      </c>
      <c r="O85" s="466">
        <f>' 1M - RES'!N31+'2M - SGS'!N37+'3M - LGS'!N37+'4M - SPS'!N37+'11M - LPS'!N37+' LI 1M - RES'!N31+'LI 2M - SGS'!N37+'LI 3M - LGS'!N37+'LI 4M - SPS'!N37+'LI 11M - LPS'!N37+'Biz DRENE'!P75+'Res DRENE'!N18</f>
        <v>362406179.29618329</v>
      </c>
    </row>
    <row r="86" spans="1:99" ht="15" thickBot="1" x14ac:dyDescent="0.35">
      <c r="A86" s="482"/>
      <c r="B86" s="482"/>
    </row>
    <row r="87" spans="1:99" ht="15" thickBot="1" x14ac:dyDescent="0.35">
      <c r="B87" s="60" t="s">
        <v>34</v>
      </c>
      <c r="C87" s="55">
        <f>C59</f>
        <v>43831</v>
      </c>
      <c r="D87" s="55">
        <f t="shared" ref="D87:BO87" si="81">D59</f>
        <v>43862</v>
      </c>
      <c r="E87" s="55">
        <f t="shared" si="81"/>
        <v>43891</v>
      </c>
      <c r="F87" s="55">
        <f t="shared" si="81"/>
        <v>43922</v>
      </c>
      <c r="G87" s="55">
        <f t="shared" si="81"/>
        <v>43952</v>
      </c>
      <c r="H87" s="55">
        <f t="shared" si="81"/>
        <v>43983</v>
      </c>
      <c r="I87" s="55">
        <f t="shared" si="81"/>
        <v>44013</v>
      </c>
      <c r="J87" s="55">
        <f t="shared" si="81"/>
        <v>44044</v>
      </c>
      <c r="K87" s="55">
        <f t="shared" si="81"/>
        <v>44075</v>
      </c>
      <c r="L87" s="55">
        <f t="shared" si="81"/>
        <v>44105</v>
      </c>
      <c r="M87" s="55">
        <f t="shared" si="81"/>
        <v>44136</v>
      </c>
      <c r="N87" s="55">
        <f t="shared" si="81"/>
        <v>44166</v>
      </c>
      <c r="O87" s="55">
        <f t="shared" si="81"/>
        <v>44197</v>
      </c>
      <c r="P87" s="55">
        <f t="shared" si="81"/>
        <v>44228</v>
      </c>
      <c r="Q87" s="55">
        <f t="shared" si="81"/>
        <v>44256</v>
      </c>
      <c r="R87" s="55">
        <f t="shared" si="81"/>
        <v>44287</v>
      </c>
      <c r="S87" s="55">
        <f t="shared" si="81"/>
        <v>44317</v>
      </c>
      <c r="T87" s="55">
        <f t="shared" si="81"/>
        <v>44348</v>
      </c>
      <c r="U87" s="55">
        <f t="shared" si="81"/>
        <v>44378</v>
      </c>
      <c r="V87" s="55">
        <f t="shared" si="81"/>
        <v>44409</v>
      </c>
      <c r="W87" s="55">
        <f t="shared" si="81"/>
        <v>44440</v>
      </c>
      <c r="X87" s="55">
        <f t="shared" si="81"/>
        <v>44470</v>
      </c>
      <c r="Y87" s="55">
        <f t="shared" si="81"/>
        <v>44501</v>
      </c>
      <c r="Z87" s="55">
        <f t="shared" si="81"/>
        <v>44531</v>
      </c>
      <c r="AA87" s="55">
        <f t="shared" si="81"/>
        <v>44562</v>
      </c>
      <c r="AB87" s="55">
        <f t="shared" si="81"/>
        <v>44593</v>
      </c>
      <c r="AC87" s="55">
        <f t="shared" si="81"/>
        <v>44621</v>
      </c>
      <c r="AD87" s="55">
        <f t="shared" si="81"/>
        <v>44652</v>
      </c>
      <c r="AE87" s="55">
        <f t="shared" si="81"/>
        <v>44682</v>
      </c>
      <c r="AF87" s="55">
        <f t="shared" si="81"/>
        <v>44713</v>
      </c>
      <c r="AG87" s="55">
        <f t="shared" si="81"/>
        <v>44743</v>
      </c>
      <c r="AH87" s="55">
        <f t="shared" si="81"/>
        <v>44774</v>
      </c>
      <c r="AI87" s="55">
        <f t="shared" si="81"/>
        <v>44805</v>
      </c>
      <c r="AJ87" s="55">
        <f t="shared" si="81"/>
        <v>44835</v>
      </c>
      <c r="AK87" s="55">
        <f t="shared" si="81"/>
        <v>44866</v>
      </c>
      <c r="AL87" s="55">
        <f t="shared" si="81"/>
        <v>44896</v>
      </c>
      <c r="AM87" s="55">
        <f t="shared" si="81"/>
        <v>44927</v>
      </c>
      <c r="AN87" s="55">
        <f t="shared" si="81"/>
        <v>44958</v>
      </c>
      <c r="AO87" s="55">
        <f t="shared" si="81"/>
        <v>44986</v>
      </c>
      <c r="AP87" s="55">
        <f t="shared" si="81"/>
        <v>45017</v>
      </c>
      <c r="AQ87" s="55">
        <f t="shared" si="81"/>
        <v>45047</v>
      </c>
      <c r="AR87" s="55">
        <f t="shared" si="81"/>
        <v>45078</v>
      </c>
      <c r="AS87" s="55">
        <f t="shared" si="81"/>
        <v>45108</v>
      </c>
      <c r="AT87" s="55">
        <f t="shared" si="81"/>
        <v>45139</v>
      </c>
      <c r="AU87" s="55">
        <f t="shared" si="81"/>
        <v>45170</v>
      </c>
      <c r="AV87" s="55">
        <f t="shared" si="81"/>
        <v>45200</v>
      </c>
      <c r="AW87" s="55">
        <f t="shared" si="81"/>
        <v>45231</v>
      </c>
      <c r="AX87" s="55">
        <f t="shared" si="81"/>
        <v>45261</v>
      </c>
      <c r="AY87" s="55">
        <f t="shared" si="81"/>
        <v>45292</v>
      </c>
      <c r="AZ87" s="55">
        <f t="shared" si="81"/>
        <v>45323</v>
      </c>
      <c r="BA87" s="55">
        <f t="shared" si="81"/>
        <v>45352</v>
      </c>
      <c r="BB87" s="55">
        <f t="shared" si="81"/>
        <v>45383</v>
      </c>
      <c r="BC87" s="55">
        <f t="shared" si="81"/>
        <v>45413</v>
      </c>
      <c r="BD87" s="55">
        <f t="shared" si="81"/>
        <v>45444</v>
      </c>
      <c r="BE87" s="55">
        <f t="shared" si="81"/>
        <v>45474</v>
      </c>
      <c r="BF87" s="55">
        <f t="shared" si="81"/>
        <v>45505</v>
      </c>
      <c r="BG87" s="55">
        <f t="shared" si="81"/>
        <v>45536</v>
      </c>
      <c r="BH87" s="55">
        <f t="shared" si="81"/>
        <v>45566</v>
      </c>
      <c r="BI87" s="55">
        <f t="shared" si="81"/>
        <v>45597</v>
      </c>
      <c r="BJ87" s="55">
        <f t="shared" si="81"/>
        <v>45627</v>
      </c>
      <c r="BK87" s="55">
        <f t="shared" si="81"/>
        <v>45658</v>
      </c>
      <c r="BL87" s="55">
        <f t="shared" si="81"/>
        <v>45689</v>
      </c>
      <c r="BM87" s="55">
        <f t="shared" si="81"/>
        <v>45717</v>
      </c>
      <c r="BN87" s="55">
        <f t="shared" si="81"/>
        <v>45748</v>
      </c>
      <c r="BO87" s="55">
        <f t="shared" si="81"/>
        <v>45778</v>
      </c>
      <c r="BP87" s="55">
        <f t="shared" ref="BP87:CH87" si="82">BP59</f>
        <v>45809</v>
      </c>
      <c r="BQ87" s="55">
        <f t="shared" si="82"/>
        <v>45839</v>
      </c>
      <c r="BR87" s="55">
        <f t="shared" si="82"/>
        <v>45870</v>
      </c>
      <c r="BS87" s="55">
        <f t="shared" si="82"/>
        <v>45901</v>
      </c>
      <c r="BT87" s="55">
        <f t="shared" si="82"/>
        <v>45931</v>
      </c>
      <c r="BU87" s="55">
        <f t="shared" si="82"/>
        <v>45962</v>
      </c>
      <c r="BV87" s="55">
        <f t="shared" si="82"/>
        <v>45992</v>
      </c>
      <c r="BW87" s="55">
        <f t="shared" si="82"/>
        <v>46023</v>
      </c>
      <c r="BX87" s="55">
        <f t="shared" si="82"/>
        <v>46054</v>
      </c>
      <c r="BY87" s="55">
        <f t="shared" si="82"/>
        <v>46082</v>
      </c>
      <c r="BZ87" s="55">
        <f t="shared" si="82"/>
        <v>46113</v>
      </c>
      <c r="CA87" s="55">
        <f t="shared" si="82"/>
        <v>46143</v>
      </c>
      <c r="CB87" s="55">
        <f t="shared" si="82"/>
        <v>46174</v>
      </c>
      <c r="CC87" s="55">
        <f t="shared" si="82"/>
        <v>46204</v>
      </c>
      <c r="CD87" s="55">
        <f t="shared" si="82"/>
        <v>46235</v>
      </c>
      <c r="CE87" s="55">
        <f t="shared" si="82"/>
        <v>46266</v>
      </c>
      <c r="CF87" s="55">
        <f t="shared" si="82"/>
        <v>46296</v>
      </c>
      <c r="CG87" s="55">
        <f t="shared" si="82"/>
        <v>46327</v>
      </c>
      <c r="CH87" s="179">
        <f t="shared" si="82"/>
        <v>46357</v>
      </c>
      <c r="CI87" s="48"/>
      <c r="CJ87" s="48"/>
      <c r="CK87" s="48"/>
      <c r="CL87" s="48"/>
      <c r="CM87" s="48"/>
      <c r="CN87" s="48"/>
      <c r="CO87" s="48"/>
      <c r="CP87" s="48"/>
      <c r="CQ87" s="48"/>
      <c r="CR87" s="48"/>
      <c r="CS87" s="48"/>
      <c r="CT87" s="48"/>
      <c r="CU87" s="48"/>
    </row>
    <row r="88" spans="1:99" x14ac:dyDescent="0.3">
      <c r="B88" s="61" t="s">
        <v>7</v>
      </c>
      <c r="C88" s="57">
        <f t="shared" ref="C88:M92" si="83">IF(C$4="X",C96+C104,0)</f>
        <v>136800.08851818062</v>
      </c>
      <c r="D88" s="57">
        <f t="shared" si="83"/>
        <v>131370.25436527759</v>
      </c>
      <c r="E88" s="57">
        <f t="shared" si="83"/>
        <v>121442.668406728</v>
      </c>
      <c r="F88" s="57">
        <f t="shared" si="83"/>
        <v>75245.914352127103</v>
      </c>
      <c r="G88" s="57">
        <f t="shared" si="83"/>
        <v>95117.032292285672</v>
      </c>
      <c r="H88" s="57">
        <f t="shared" si="83"/>
        <v>467003.73504564428</v>
      </c>
      <c r="I88" s="57">
        <f t="shared" si="83"/>
        <v>730943.52231153811</v>
      </c>
      <c r="J88" s="57">
        <f t="shared" si="83"/>
        <v>893577.20114886295</v>
      </c>
      <c r="K88" s="57">
        <f t="shared" si="83"/>
        <v>716154.16236328916</v>
      </c>
      <c r="L88" s="57">
        <f t="shared" si="83"/>
        <v>306954.10703437898</v>
      </c>
      <c r="M88" s="57">
        <f t="shared" si="83"/>
        <v>445718.69465928752</v>
      </c>
      <c r="N88" s="57">
        <f t="shared" ref="N88:BO92" si="84">IF(N$4="X",N96+N104,0)</f>
        <v>646465.86548533314</v>
      </c>
      <c r="O88" s="57">
        <f t="shared" si="84"/>
        <v>616604.60893225588</v>
      </c>
      <c r="P88" s="57">
        <f t="shared" si="84"/>
        <v>548073.2546906058</v>
      </c>
      <c r="Q88" s="57">
        <f t="shared" si="84"/>
        <v>556316.8110608334</v>
      </c>
      <c r="R88" s="57">
        <f t="shared" si="84"/>
        <v>475948.77865512396</v>
      </c>
      <c r="S88" s="57">
        <f t="shared" si="84"/>
        <v>497979.50925669057</v>
      </c>
      <c r="T88" s="57">
        <f t="shared" si="84"/>
        <v>1268267.8016552101</v>
      </c>
      <c r="U88" s="57">
        <f t="shared" si="84"/>
        <v>1442308.9505734763</v>
      </c>
      <c r="V88" s="57">
        <f t="shared" si="84"/>
        <v>1433911.6348241032</v>
      </c>
      <c r="W88" s="57">
        <f t="shared" si="84"/>
        <v>0</v>
      </c>
      <c r="X88" s="57">
        <f t="shared" si="84"/>
        <v>0</v>
      </c>
      <c r="Y88" s="57">
        <f t="shared" si="84"/>
        <v>0</v>
      </c>
      <c r="Z88" s="57">
        <f t="shared" si="84"/>
        <v>0</v>
      </c>
      <c r="AA88" s="57">
        <f t="shared" si="84"/>
        <v>0</v>
      </c>
      <c r="AB88" s="57">
        <f t="shared" si="84"/>
        <v>0</v>
      </c>
      <c r="AC88" s="57">
        <f t="shared" si="84"/>
        <v>0</v>
      </c>
      <c r="AD88" s="57">
        <f t="shared" si="84"/>
        <v>0</v>
      </c>
      <c r="AE88" s="57">
        <f t="shared" si="84"/>
        <v>0</v>
      </c>
      <c r="AF88" s="57">
        <f t="shared" si="84"/>
        <v>0</v>
      </c>
      <c r="AG88" s="57">
        <f t="shared" si="84"/>
        <v>0</v>
      </c>
      <c r="AH88" s="57">
        <f t="shared" si="84"/>
        <v>0</v>
      </c>
      <c r="AI88" s="57">
        <f t="shared" si="84"/>
        <v>0</v>
      </c>
      <c r="AJ88" s="57">
        <f t="shared" si="84"/>
        <v>0</v>
      </c>
      <c r="AK88" s="57">
        <f t="shared" si="84"/>
        <v>0</v>
      </c>
      <c r="AL88" s="57">
        <f t="shared" si="84"/>
        <v>0</v>
      </c>
      <c r="AM88" s="57">
        <f t="shared" si="84"/>
        <v>0</v>
      </c>
      <c r="AN88" s="57">
        <f t="shared" si="84"/>
        <v>0</v>
      </c>
      <c r="AO88" s="57">
        <f t="shared" si="84"/>
        <v>0</v>
      </c>
      <c r="AP88" s="57">
        <f t="shared" si="84"/>
        <v>0</v>
      </c>
      <c r="AQ88" s="57">
        <f t="shared" si="84"/>
        <v>0</v>
      </c>
      <c r="AR88" s="57">
        <f t="shared" si="84"/>
        <v>0</v>
      </c>
      <c r="AS88" s="57">
        <f t="shared" si="84"/>
        <v>0</v>
      </c>
      <c r="AT88" s="57">
        <f t="shared" si="84"/>
        <v>0</v>
      </c>
      <c r="AU88" s="57">
        <f t="shared" si="84"/>
        <v>0</v>
      </c>
      <c r="AV88" s="57">
        <f t="shared" si="84"/>
        <v>0</v>
      </c>
      <c r="AW88" s="57">
        <f t="shared" si="84"/>
        <v>0</v>
      </c>
      <c r="AX88" s="57">
        <f t="shared" si="84"/>
        <v>0</v>
      </c>
      <c r="AY88" s="57">
        <f t="shared" si="84"/>
        <v>0</v>
      </c>
      <c r="AZ88" s="57">
        <f t="shared" si="84"/>
        <v>0</v>
      </c>
      <c r="BA88" s="57">
        <f t="shared" si="84"/>
        <v>0</v>
      </c>
      <c r="BB88" s="57">
        <f t="shared" si="84"/>
        <v>0</v>
      </c>
      <c r="BC88" s="57">
        <f t="shared" si="84"/>
        <v>0</v>
      </c>
      <c r="BD88" s="57">
        <f t="shared" si="84"/>
        <v>0</v>
      </c>
      <c r="BE88" s="57">
        <f t="shared" si="84"/>
        <v>0</v>
      </c>
      <c r="BF88" s="57">
        <f t="shared" si="84"/>
        <v>0</v>
      </c>
      <c r="BG88" s="57">
        <f t="shared" si="84"/>
        <v>0</v>
      </c>
      <c r="BH88" s="57">
        <f t="shared" si="84"/>
        <v>0</v>
      </c>
      <c r="BI88" s="57">
        <f t="shared" si="84"/>
        <v>0</v>
      </c>
      <c r="BJ88" s="57">
        <f t="shared" si="84"/>
        <v>0</v>
      </c>
      <c r="BK88" s="57">
        <f t="shared" si="84"/>
        <v>0</v>
      </c>
      <c r="BL88" s="57">
        <f t="shared" si="84"/>
        <v>0</v>
      </c>
      <c r="BM88" s="57">
        <f t="shared" si="84"/>
        <v>0</v>
      </c>
      <c r="BN88" s="57">
        <f t="shared" si="84"/>
        <v>0</v>
      </c>
      <c r="BO88" s="57">
        <f t="shared" si="84"/>
        <v>0</v>
      </c>
      <c r="BP88" s="57">
        <f t="shared" ref="BP88:CH92" si="85">IF(BP$4="X",BP96+BP104,0)</f>
        <v>0</v>
      </c>
      <c r="BQ88" s="57">
        <f t="shared" si="85"/>
        <v>0</v>
      </c>
      <c r="BR88" s="57">
        <f t="shared" si="85"/>
        <v>0</v>
      </c>
      <c r="BS88" s="57">
        <f t="shared" si="85"/>
        <v>0</v>
      </c>
      <c r="BT88" s="57">
        <f t="shared" si="85"/>
        <v>0</v>
      </c>
      <c r="BU88" s="57">
        <f t="shared" si="85"/>
        <v>0</v>
      </c>
      <c r="BV88" s="57">
        <f t="shared" si="85"/>
        <v>0</v>
      </c>
      <c r="BW88" s="57">
        <f t="shared" si="85"/>
        <v>0</v>
      </c>
      <c r="BX88" s="57">
        <f t="shared" si="85"/>
        <v>0</v>
      </c>
      <c r="BY88" s="57">
        <f t="shared" si="85"/>
        <v>0</v>
      </c>
      <c r="BZ88" s="57">
        <f t="shared" si="85"/>
        <v>0</v>
      </c>
      <c r="CA88" s="57">
        <f t="shared" si="85"/>
        <v>0</v>
      </c>
      <c r="CB88" s="57">
        <f t="shared" si="85"/>
        <v>0</v>
      </c>
      <c r="CC88" s="57">
        <f t="shared" si="85"/>
        <v>0</v>
      </c>
      <c r="CD88" s="57">
        <f t="shared" si="85"/>
        <v>0</v>
      </c>
      <c r="CE88" s="57">
        <f t="shared" si="85"/>
        <v>0</v>
      </c>
      <c r="CF88" s="57">
        <f t="shared" si="85"/>
        <v>0</v>
      </c>
      <c r="CG88" s="57">
        <f t="shared" si="85"/>
        <v>0</v>
      </c>
      <c r="CH88" s="180">
        <f t="shared" si="85"/>
        <v>0</v>
      </c>
    </row>
    <row r="89" spans="1:99" x14ac:dyDescent="0.3">
      <c r="B89" s="62" t="s">
        <v>12</v>
      </c>
      <c r="C89" s="57">
        <f t="shared" si="83"/>
        <v>1480.9555724763188</v>
      </c>
      <c r="D89" s="57">
        <f t="shared" si="83"/>
        <v>4022.2570539996732</v>
      </c>
      <c r="E89" s="57">
        <f t="shared" si="83"/>
        <v>8673.69714620794</v>
      </c>
      <c r="F89" s="57">
        <f t="shared" si="83"/>
        <v>16704.984616495105</v>
      </c>
      <c r="G89" s="57">
        <f t="shared" si="83"/>
        <v>32517.547661955876</v>
      </c>
      <c r="H89" s="57">
        <f t="shared" si="83"/>
        <v>49640.840758877057</v>
      </c>
      <c r="I89" s="57">
        <f t="shared" si="83"/>
        <v>75771.6089921932</v>
      </c>
      <c r="J89" s="57">
        <f t="shared" si="83"/>
        <v>71769.495033605272</v>
      </c>
      <c r="K89" s="57">
        <f t="shared" si="83"/>
        <v>83126.467301746554</v>
      </c>
      <c r="L89" s="57">
        <f t="shared" si="83"/>
        <v>69866.82336371734</v>
      </c>
      <c r="M89" s="57">
        <f t="shared" si="83"/>
        <v>67757.59185072282</v>
      </c>
      <c r="N89" s="57">
        <f t="shared" si="84"/>
        <v>101433.32785071853</v>
      </c>
      <c r="O89" s="57">
        <f t="shared" si="84"/>
        <v>132279.21339309792</v>
      </c>
      <c r="P89" s="57">
        <f t="shared" si="84"/>
        <v>106690.23987300099</v>
      </c>
      <c r="Q89" s="57">
        <f t="shared" si="84"/>
        <v>115518.88072364713</v>
      </c>
      <c r="R89" s="57">
        <f t="shared" si="84"/>
        <v>108484.36226359611</v>
      </c>
      <c r="S89" s="57">
        <f t="shared" si="84"/>
        <v>138999.74279666366</v>
      </c>
      <c r="T89" s="57">
        <f t="shared" si="84"/>
        <v>193464.47561046385</v>
      </c>
      <c r="U89" s="57">
        <f t="shared" si="84"/>
        <v>249067.07913867373</v>
      </c>
      <c r="V89" s="57">
        <f t="shared" si="84"/>
        <v>207032.08401029001</v>
      </c>
      <c r="W89" s="57">
        <f t="shared" si="84"/>
        <v>0</v>
      </c>
      <c r="X89" s="57">
        <f t="shared" si="84"/>
        <v>0</v>
      </c>
      <c r="Y89" s="57">
        <f t="shared" si="84"/>
        <v>0</v>
      </c>
      <c r="Z89" s="57">
        <f t="shared" si="84"/>
        <v>0</v>
      </c>
      <c r="AA89" s="57">
        <f t="shared" si="84"/>
        <v>0</v>
      </c>
      <c r="AB89" s="57">
        <f t="shared" si="84"/>
        <v>0</v>
      </c>
      <c r="AC89" s="57">
        <f t="shared" si="84"/>
        <v>0</v>
      </c>
      <c r="AD89" s="57">
        <f t="shared" si="84"/>
        <v>0</v>
      </c>
      <c r="AE89" s="57">
        <f t="shared" si="84"/>
        <v>0</v>
      </c>
      <c r="AF89" s="57">
        <f t="shared" si="84"/>
        <v>0</v>
      </c>
      <c r="AG89" s="57">
        <f t="shared" si="84"/>
        <v>0</v>
      </c>
      <c r="AH89" s="57">
        <f t="shared" si="84"/>
        <v>0</v>
      </c>
      <c r="AI89" s="57">
        <f t="shared" si="84"/>
        <v>0</v>
      </c>
      <c r="AJ89" s="57">
        <f t="shared" si="84"/>
        <v>0</v>
      </c>
      <c r="AK89" s="57">
        <f t="shared" si="84"/>
        <v>0</v>
      </c>
      <c r="AL89" s="57">
        <f t="shared" si="84"/>
        <v>0</v>
      </c>
      <c r="AM89" s="57">
        <f t="shared" si="84"/>
        <v>0</v>
      </c>
      <c r="AN89" s="57">
        <f t="shared" si="84"/>
        <v>0</v>
      </c>
      <c r="AO89" s="57">
        <f t="shared" si="84"/>
        <v>0</v>
      </c>
      <c r="AP89" s="57">
        <f t="shared" si="84"/>
        <v>0</v>
      </c>
      <c r="AQ89" s="57">
        <f t="shared" si="84"/>
        <v>0</v>
      </c>
      <c r="AR89" s="57">
        <f t="shared" si="84"/>
        <v>0</v>
      </c>
      <c r="AS89" s="57">
        <f t="shared" si="84"/>
        <v>0</v>
      </c>
      <c r="AT89" s="57">
        <f t="shared" si="84"/>
        <v>0</v>
      </c>
      <c r="AU89" s="57">
        <f t="shared" si="84"/>
        <v>0</v>
      </c>
      <c r="AV89" s="57">
        <f t="shared" si="84"/>
        <v>0</v>
      </c>
      <c r="AW89" s="57">
        <f t="shared" si="84"/>
        <v>0</v>
      </c>
      <c r="AX89" s="57">
        <f t="shared" si="84"/>
        <v>0</v>
      </c>
      <c r="AY89" s="57">
        <f t="shared" si="84"/>
        <v>0</v>
      </c>
      <c r="AZ89" s="57">
        <f t="shared" si="84"/>
        <v>0</v>
      </c>
      <c r="BA89" s="57">
        <f t="shared" si="84"/>
        <v>0</v>
      </c>
      <c r="BB89" s="57">
        <f t="shared" si="84"/>
        <v>0</v>
      </c>
      <c r="BC89" s="57">
        <f t="shared" si="84"/>
        <v>0</v>
      </c>
      <c r="BD89" s="57">
        <f t="shared" si="84"/>
        <v>0</v>
      </c>
      <c r="BE89" s="57">
        <f t="shared" si="84"/>
        <v>0</v>
      </c>
      <c r="BF89" s="57">
        <f t="shared" si="84"/>
        <v>0</v>
      </c>
      <c r="BG89" s="57">
        <f t="shared" si="84"/>
        <v>0</v>
      </c>
      <c r="BH89" s="57">
        <f t="shared" si="84"/>
        <v>0</v>
      </c>
      <c r="BI89" s="57">
        <f t="shared" si="84"/>
        <v>0</v>
      </c>
      <c r="BJ89" s="57">
        <f t="shared" si="84"/>
        <v>0</v>
      </c>
      <c r="BK89" s="57">
        <f t="shared" si="84"/>
        <v>0</v>
      </c>
      <c r="BL89" s="57">
        <f t="shared" si="84"/>
        <v>0</v>
      </c>
      <c r="BM89" s="57">
        <f t="shared" si="84"/>
        <v>0</v>
      </c>
      <c r="BN89" s="57">
        <f t="shared" si="84"/>
        <v>0</v>
      </c>
      <c r="BO89" s="57">
        <f t="shared" si="84"/>
        <v>0</v>
      </c>
      <c r="BP89" s="57">
        <f t="shared" si="85"/>
        <v>0</v>
      </c>
      <c r="BQ89" s="57">
        <f t="shared" si="85"/>
        <v>0</v>
      </c>
      <c r="BR89" s="57">
        <f t="shared" si="85"/>
        <v>0</v>
      </c>
      <c r="BS89" s="57">
        <f t="shared" si="85"/>
        <v>0</v>
      </c>
      <c r="BT89" s="57">
        <f t="shared" si="85"/>
        <v>0</v>
      </c>
      <c r="BU89" s="57">
        <f t="shared" si="85"/>
        <v>0</v>
      </c>
      <c r="BV89" s="57">
        <f t="shared" si="85"/>
        <v>0</v>
      </c>
      <c r="BW89" s="57">
        <f t="shared" si="85"/>
        <v>0</v>
      </c>
      <c r="BX89" s="57">
        <f t="shared" si="85"/>
        <v>0</v>
      </c>
      <c r="BY89" s="57">
        <f t="shared" si="85"/>
        <v>0</v>
      </c>
      <c r="BZ89" s="57">
        <f t="shared" si="85"/>
        <v>0</v>
      </c>
      <c r="CA89" s="57">
        <f t="shared" si="85"/>
        <v>0</v>
      </c>
      <c r="CB89" s="57">
        <f t="shared" si="85"/>
        <v>0</v>
      </c>
      <c r="CC89" s="57">
        <f t="shared" si="85"/>
        <v>0</v>
      </c>
      <c r="CD89" s="57">
        <f t="shared" si="85"/>
        <v>0</v>
      </c>
      <c r="CE89" s="57">
        <f t="shared" si="85"/>
        <v>0</v>
      </c>
      <c r="CF89" s="57">
        <f t="shared" si="85"/>
        <v>0</v>
      </c>
      <c r="CG89" s="57">
        <f t="shared" si="85"/>
        <v>0</v>
      </c>
      <c r="CH89" s="180">
        <f t="shared" si="85"/>
        <v>0</v>
      </c>
    </row>
    <row r="90" spans="1:99" x14ac:dyDescent="0.3">
      <c r="B90" s="62" t="s">
        <v>14</v>
      </c>
      <c r="C90" s="57">
        <f t="shared" si="83"/>
        <v>1597.9116889431366</v>
      </c>
      <c r="D90" s="57">
        <f t="shared" si="83"/>
        <v>4807.5420826716172</v>
      </c>
      <c r="E90" s="57">
        <f t="shared" si="83"/>
        <v>9108.240136339291</v>
      </c>
      <c r="F90" s="57">
        <f t="shared" si="83"/>
        <v>17003.432106247208</v>
      </c>
      <c r="G90" s="57">
        <f t="shared" si="83"/>
        <v>34605.08979263252</v>
      </c>
      <c r="H90" s="57">
        <f t="shared" si="83"/>
        <v>84696.96793774463</v>
      </c>
      <c r="I90" s="57">
        <f t="shared" si="83"/>
        <v>129686.74784379287</v>
      </c>
      <c r="J90" s="57">
        <f t="shared" si="83"/>
        <v>149347.58919423399</v>
      </c>
      <c r="K90" s="57">
        <f t="shared" si="83"/>
        <v>156503.91041331584</v>
      </c>
      <c r="L90" s="57">
        <f t="shared" si="83"/>
        <v>98854.610122356229</v>
      </c>
      <c r="M90" s="57">
        <f t="shared" si="83"/>
        <v>100418.65132600321</v>
      </c>
      <c r="N90" s="57">
        <f t="shared" si="84"/>
        <v>149316.57910379238</v>
      </c>
      <c r="O90" s="57">
        <f t="shared" si="84"/>
        <v>199366.74162177631</v>
      </c>
      <c r="P90" s="57">
        <f t="shared" si="84"/>
        <v>161846.99287676514</v>
      </c>
      <c r="Q90" s="57">
        <f t="shared" si="84"/>
        <v>173240.23108397904</v>
      </c>
      <c r="R90" s="57">
        <f t="shared" si="84"/>
        <v>158179.88420508694</v>
      </c>
      <c r="S90" s="57">
        <f t="shared" si="84"/>
        <v>219433.77855761119</v>
      </c>
      <c r="T90" s="57">
        <f t="shared" si="84"/>
        <v>476561.82884287112</v>
      </c>
      <c r="U90" s="57">
        <f t="shared" si="84"/>
        <v>585474.17815928266</v>
      </c>
      <c r="V90" s="57">
        <f t="shared" si="84"/>
        <v>527472.69768095785</v>
      </c>
      <c r="W90" s="57">
        <f t="shared" si="84"/>
        <v>0</v>
      </c>
      <c r="X90" s="57">
        <f t="shared" si="84"/>
        <v>0</v>
      </c>
      <c r="Y90" s="57">
        <f t="shared" si="84"/>
        <v>0</v>
      </c>
      <c r="Z90" s="57">
        <f t="shared" si="84"/>
        <v>0</v>
      </c>
      <c r="AA90" s="57">
        <f t="shared" si="84"/>
        <v>0</v>
      </c>
      <c r="AB90" s="57">
        <f t="shared" si="84"/>
        <v>0</v>
      </c>
      <c r="AC90" s="57">
        <f t="shared" si="84"/>
        <v>0</v>
      </c>
      <c r="AD90" s="57">
        <f t="shared" si="84"/>
        <v>0</v>
      </c>
      <c r="AE90" s="57">
        <f t="shared" si="84"/>
        <v>0</v>
      </c>
      <c r="AF90" s="57">
        <f t="shared" si="84"/>
        <v>0</v>
      </c>
      <c r="AG90" s="57">
        <f t="shared" si="84"/>
        <v>0</v>
      </c>
      <c r="AH90" s="57">
        <f t="shared" si="84"/>
        <v>0</v>
      </c>
      <c r="AI90" s="57">
        <f t="shared" si="84"/>
        <v>0</v>
      </c>
      <c r="AJ90" s="57">
        <f t="shared" si="84"/>
        <v>0</v>
      </c>
      <c r="AK90" s="57">
        <f t="shared" si="84"/>
        <v>0</v>
      </c>
      <c r="AL90" s="57">
        <f t="shared" si="84"/>
        <v>0</v>
      </c>
      <c r="AM90" s="57">
        <f t="shared" si="84"/>
        <v>0</v>
      </c>
      <c r="AN90" s="57">
        <f t="shared" si="84"/>
        <v>0</v>
      </c>
      <c r="AO90" s="57">
        <f t="shared" si="84"/>
        <v>0</v>
      </c>
      <c r="AP90" s="57">
        <f t="shared" si="84"/>
        <v>0</v>
      </c>
      <c r="AQ90" s="57">
        <f t="shared" si="84"/>
        <v>0</v>
      </c>
      <c r="AR90" s="57">
        <f t="shared" si="84"/>
        <v>0</v>
      </c>
      <c r="AS90" s="57">
        <f t="shared" si="84"/>
        <v>0</v>
      </c>
      <c r="AT90" s="57">
        <f t="shared" si="84"/>
        <v>0</v>
      </c>
      <c r="AU90" s="57">
        <f t="shared" si="84"/>
        <v>0</v>
      </c>
      <c r="AV90" s="57">
        <f t="shared" si="84"/>
        <v>0</v>
      </c>
      <c r="AW90" s="57">
        <f t="shared" si="84"/>
        <v>0</v>
      </c>
      <c r="AX90" s="57">
        <f t="shared" si="84"/>
        <v>0</v>
      </c>
      <c r="AY90" s="57">
        <f t="shared" si="84"/>
        <v>0</v>
      </c>
      <c r="AZ90" s="57">
        <f t="shared" si="84"/>
        <v>0</v>
      </c>
      <c r="BA90" s="57">
        <f t="shared" si="84"/>
        <v>0</v>
      </c>
      <c r="BB90" s="57">
        <f t="shared" si="84"/>
        <v>0</v>
      </c>
      <c r="BC90" s="57">
        <f t="shared" si="84"/>
        <v>0</v>
      </c>
      <c r="BD90" s="57">
        <f t="shared" si="84"/>
        <v>0</v>
      </c>
      <c r="BE90" s="57">
        <f t="shared" si="84"/>
        <v>0</v>
      </c>
      <c r="BF90" s="57">
        <f t="shared" si="84"/>
        <v>0</v>
      </c>
      <c r="BG90" s="57">
        <f t="shared" si="84"/>
        <v>0</v>
      </c>
      <c r="BH90" s="57">
        <f t="shared" si="84"/>
        <v>0</v>
      </c>
      <c r="BI90" s="57">
        <f t="shared" si="84"/>
        <v>0</v>
      </c>
      <c r="BJ90" s="57">
        <f t="shared" si="84"/>
        <v>0</v>
      </c>
      <c r="BK90" s="57">
        <f t="shared" si="84"/>
        <v>0</v>
      </c>
      <c r="BL90" s="57">
        <f t="shared" si="84"/>
        <v>0</v>
      </c>
      <c r="BM90" s="57">
        <f t="shared" si="84"/>
        <v>0</v>
      </c>
      <c r="BN90" s="57">
        <f t="shared" si="84"/>
        <v>0</v>
      </c>
      <c r="BO90" s="57">
        <f t="shared" si="84"/>
        <v>0</v>
      </c>
      <c r="BP90" s="57">
        <f t="shared" si="85"/>
        <v>0</v>
      </c>
      <c r="BQ90" s="57">
        <f t="shared" si="85"/>
        <v>0</v>
      </c>
      <c r="BR90" s="57">
        <f t="shared" si="85"/>
        <v>0</v>
      </c>
      <c r="BS90" s="57">
        <f t="shared" si="85"/>
        <v>0</v>
      </c>
      <c r="BT90" s="57">
        <f t="shared" si="85"/>
        <v>0</v>
      </c>
      <c r="BU90" s="57">
        <f t="shared" si="85"/>
        <v>0</v>
      </c>
      <c r="BV90" s="57">
        <f t="shared" si="85"/>
        <v>0</v>
      </c>
      <c r="BW90" s="57">
        <f t="shared" si="85"/>
        <v>0</v>
      </c>
      <c r="BX90" s="57">
        <f t="shared" si="85"/>
        <v>0</v>
      </c>
      <c r="BY90" s="57">
        <f t="shared" si="85"/>
        <v>0</v>
      </c>
      <c r="BZ90" s="57">
        <f t="shared" si="85"/>
        <v>0</v>
      </c>
      <c r="CA90" s="57">
        <f t="shared" si="85"/>
        <v>0</v>
      </c>
      <c r="CB90" s="57">
        <f t="shared" si="85"/>
        <v>0</v>
      </c>
      <c r="CC90" s="57">
        <f t="shared" si="85"/>
        <v>0</v>
      </c>
      <c r="CD90" s="57">
        <f t="shared" si="85"/>
        <v>0</v>
      </c>
      <c r="CE90" s="57">
        <f t="shared" si="85"/>
        <v>0</v>
      </c>
      <c r="CF90" s="57">
        <f t="shared" si="85"/>
        <v>0</v>
      </c>
      <c r="CG90" s="57">
        <f t="shared" si="85"/>
        <v>0</v>
      </c>
      <c r="CH90" s="180">
        <f t="shared" si="85"/>
        <v>0</v>
      </c>
    </row>
    <row r="91" spans="1:99" x14ac:dyDescent="0.3">
      <c r="B91" s="62" t="s">
        <v>15</v>
      </c>
      <c r="C91" s="57">
        <f t="shared" si="83"/>
        <v>2379.2727718963147</v>
      </c>
      <c r="D91" s="57">
        <f t="shared" si="83"/>
        <v>3861.2580856470518</v>
      </c>
      <c r="E91" s="57">
        <f t="shared" si="83"/>
        <v>3975.7725966379508</v>
      </c>
      <c r="F91" s="57">
        <f t="shared" si="83"/>
        <v>5276.7424538415262</v>
      </c>
      <c r="G91" s="57">
        <f t="shared" si="83"/>
        <v>10978.092703633367</v>
      </c>
      <c r="H91" s="57">
        <f t="shared" si="83"/>
        <v>37226.137502713769</v>
      </c>
      <c r="I91" s="57">
        <f t="shared" si="83"/>
        <v>61814.426143273457</v>
      </c>
      <c r="J91" s="57">
        <f t="shared" si="83"/>
        <v>77705.262782762933</v>
      </c>
      <c r="K91" s="57">
        <f t="shared" si="83"/>
        <v>54193.271423619284</v>
      </c>
      <c r="L91" s="57">
        <f t="shared" si="83"/>
        <v>26949.449341383042</v>
      </c>
      <c r="M91" s="57">
        <f t="shared" si="83"/>
        <v>28556.727500530636</v>
      </c>
      <c r="N91" s="57">
        <f t="shared" si="84"/>
        <v>39232.812723909068</v>
      </c>
      <c r="O91" s="57">
        <f t="shared" si="84"/>
        <v>53780.7670646427</v>
      </c>
      <c r="P91" s="57">
        <f t="shared" si="84"/>
        <v>44472.903518667728</v>
      </c>
      <c r="Q91" s="57">
        <f t="shared" si="84"/>
        <v>45535.67880797523</v>
      </c>
      <c r="R91" s="57">
        <f t="shared" si="84"/>
        <v>41058.134400392308</v>
      </c>
      <c r="S91" s="57">
        <f t="shared" si="84"/>
        <v>58412.883028313285</v>
      </c>
      <c r="T91" s="57">
        <f t="shared" si="84"/>
        <v>149536.94972126881</v>
      </c>
      <c r="U91" s="57">
        <f t="shared" si="84"/>
        <v>178366.06879222873</v>
      </c>
      <c r="V91" s="57">
        <f t="shared" si="84"/>
        <v>168187.74240226756</v>
      </c>
      <c r="W91" s="57">
        <f t="shared" si="84"/>
        <v>0</v>
      </c>
      <c r="X91" s="57">
        <f t="shared" si="84"/>
        <v>0</v>
      </c>
      <c r="Y91" s="57">
        <f t="shared" si="84"/>
        <v>0</v>
      </c>
      <c r="Z91" s="57">
        <f t="shared" si="84"/>
        <v>0</v>
      </c>
      <c r="AA91" s="57">
        <f t="shared" si="84"/>
        <v>0</v>
      </c>
      <c r="AB91" s="57">
        <f t="shared" si="84"/>
        <v>0</v>
      </c>
      <c r="AC91" s="57">
        <f t="shared" si="84"/>
        <v>0</v>
      </c>
      <c r="AD91" s="57">
        <f t="shared" si="84"/>
        <v>0</v>
      </c>
      <c r="AE91" s="57">
        <f t="shared" si="84"/>
        <v>0</v>
      </c>
      <c r="AF91" s="57">
        <f t="shared" si="84"/>
        <v>0</v>
      </c>
      <c r="AG91" s="57">
        <f t="shared" si="84"/>
        <v>0</v>
      </c>
      <c r="AH91" s="57">
        <f t="shared" si="84"/>
        <v>0</v>
      </c>
      <c r="AI91" s="57">
        <f t="shared" si="84"/>
        <v>0</v>
      </c>
      <c r="AJ91" s="57">
        <f t="shared" si="84"/>
        <v>0</v>
      </c>
      <c r="AK91" s="57">
        <f t="shared" si="84"/>
        <v>0</v>
      </c>
      <c r="AL91" s="57">
        <f t="shared" si="84"/>
        <v>0</v>
      </c>
      <c r="AM91" s="57">
        <f t="shared" si="84"/>
        <v>0</v>
      </c>
      <c r="AN91" s="57">
        <f t="shared" si="84"/>
        <v>0</v>
      </c>
      <c r="AO91" s="57">
        <f t="shared" si="84"/>
        <v>0</v>
      </c>
      <c r="AP91" s="57">
        <f t="shared" si="84"/>
        <v>0</v>
      </c>
      <c r="AQ91" s="57">
        <f t="shared" si="84"/>
        <v>0</v>
      </c>
      <c r="AR91" s="57">
        <f t="shared" si="84"/>
        <v>0</v>
      </c>
      <c r="AS91" s="57">
        <f t="shared" si="84"/>
        <v>0</v>
      </c>
      <c r="AT91" s="57">
        <f t="shared" si="84"/>
        <v>0</v>
      </c>
      <c r="AU91" s="57">
        <f t="shared" si="84"/>
        <v>0</v>
      </c>
      <c r="AV91" s="57">
        <f t="shared" si="84"/>
        <v>0</v>
      </c>
      <c r="AW91" s="57">
        <f t="shared" si="84"/>
        <v>0</v>
      </c>
      <c r="AX91" s="57">
        <f t="shared" si="84"/>
        <v>0</v>
      </c>
      <c r="AY91" s="57">
        <f t="shared" si="84"/>
        <v>0</v>
      </c>
      <c r="AZ91" s="57">
        <f t="shared" si="84"/>
        <v>0</v>
      </c>
      <c r="BA91" s="57">
        <f t="shared" si="84"/>
        <v>0</v>
      </c>
      <c r="BB91" s="57">
        <f t="shared" si="84"/>
        <v>0</v>
      </c>
      <c r="BC91" s="57">
        <f t="shared" si="84"/>
        <v>0</v>
      </c>
      <c r="BD91" s="57">
        <f t="shared" si="84"/>
        <v>0</v>
      </c>
      <c r="BE91" s="57">
        <f t="shared" si="84"/>
        <v>0</v>
      </c>
      <c r="BF91" s="57">
        <f t="shared" si="84"/>
        <v>0</v>
      </c>
      <c r="BG91" s="57">
        <f t="shared" si="84"/>
        <v>0</v>
      </c>
      <c r="BH91" s="57">
        <f t="shared" si="84"/>
        <v>0</v>
      </c>
      <c r="BI91" s="57">
        <f t="shared" si="84"/>
        <v>0</v>
      </c>
      <c r="BJ91" s="57">
        <f t="shared" si="84"/>
        <v>0</v>
      </c>
      <c r="BK91" s="57">
        <f t="shared" si="84"/>
        <v>0</v>
      </c>
      <c r="BL91" s="57">
        <f t="shared" si="84"/>
        <v>0</v>
      </c>
      <c r="BM91" s="57">
        <f t="shared" si="84"/>
        <v>0</v>
      </c>
      <c r="BN91" s="57">
        <f t="shared" si="84"/>
        <v>0</v>
      </c>
      <c r="BO91" s="57">
        <f t="shared" si="84"/>
        <v>0</v>
      </c>
      <c r="BP91" s="57">
        <f t="shared" si="85"/>
        <v>0</v>
      </c>
      <c r="BQ91" s="57">
        <f t="shared" si="85"/>
        <v>0</v>
      </c>
      <c r="BR91" s="57">
        <f t="shared" si="85"/>
        <v>0</v>
      </c>
      <c r="BS91" s="57">
        <f t="shared" si="85"/>
        <v>0</v>
      </c>
      <c r="BT91" s="57">
        <f t="shared" si="85"/>
        <v>0</v>
      </c>
      <c r="BU91" s="57">
        <f t="shared" si="85"/>
        <v>0</v>
      </c>
      <c r="BV91" s="57">
        <f t="shared" si="85"/>
        <v>0</v>
      </c>
      <c r="BW91" s="57">
        <f t="shared" si="85"/>
        <v>0</v>
      </c>
      <c r="BX91" s="57">
        <f t="shared" si="85"/>
        <v>0</v>
      </c>
      <c r="BY91" s="57">
        <f t="shared" si="85"/>
        <v>0</v>
      </c>
      <c r="BZ91" s="57">
        <f t="shared" si="85"/>
        <v>0</v>
      </c>
      <c r="CA91" s="57">
        <f t="shared" si="85"/>
        <v>0</v>
      </c>
      <c r="CB91" s="57">
        <f t="shared" si="85"/>
        <v>0</v>
      </c>
      <c r="CC91" s="57">
        <f t="shared" si="85"/>
        <v>0</v>
      </c>
      <c r="CD91" s="57">
        <f t="shared" si="85"/>
        <v>0</v>
      </c>
      <c r="CE91" s="57">
        <f t="shared" si="85"/>
        <v>0</v>
      </c>
      <c r="CF91" s="57">
        <f t="shared" si="85"/>
        <v>0</v>
      </c>
      <c r="CG91" s="57">
        <f t="shared" si="85"/>
        <v>0</v>
      </c>
      <c r="CH91" s="180">
        <f t="shared" si="85"/>
        <v>0</v>
      </c>
    </row>
    <row r="92" spans="1:99" ht="15" thickBot="1" x14ac:dyDescent="0.35">
      <c r="B92" s="37" t="s">
        <v>16</v>
      </c>
      <c r="C92" s="171">
        <f t="shared" si="83"/>
        <v>133.68272163658341</v>
      </c>
      <c r="D92" s="171">
        <f t="shared" si="83"/>
        <v>207.26017026587286</v>
      </c>
      <c r="E92" s="171">
        <f t="shared" si="83"/>
        <v>225.05263896999872</v>
      </c>
      <c r="F92" s="171">
        <f t="shared" si="83"/>
        <v>1191.4518099453683</v>
      </c>
      <c r="G92" s="171">
        <f t="shared" si="83"/>
        <v>2966.3021570460596</v>
      </c>
      <c r="H92" s="171">
        <f t="shared" si="83"/>
        <v>4419.2696432480807</v>
      </c>
      <c r="I92" s="171">
        <f t="shared" si="83"/>
        <v>5004.0099671572088</v>
      </c>
      <c r="J92" s="171">
        <f t="shared" si="83"/>
        <v>5690.8982342356567</v>
      </c>
      <c r="K92" s="171">
        <f t="shared" si="83"/>
        <v>7852.5518735876849</v>
      </c>
      <c r="L92" s="171">
        <f t="shared" si="83"/>
        <v>5128.0480112182031</v>
      </c>
      <c r="M92" s="171">
        <f t="shared" si="83"/>
        <v>5483.3607641126891</v>
      </c>
      <c r="N92" s="171">
        <f t="shared" si="84"/>
        <v>6758.6498316504112</v>
      </c>
      <c r="O92" s="171">
        <f t="shared" si="84"/>
        <v>7083.4593124156709</v>
      </c>
      <c r="P92" s="171">
        <f t="shared" si="84"/>
        <v>5759.1384344775906</v>
      </c>
      <c r="Q92" s="171">
        <f t="shared" si="84"/>
        <v>6354.3368332143964</v>
      </c>
      <c r="R92" s="171">
        <f t="shared" si="84"/>
        <v>6599.8883729982745</v>
      </c>
      <c r="S92" s="171">
        <f t="shared" si="84"/>
        <v>10290.252207014188</v>
      </c>
      <c r="T92" s="171">
        <f t="shared" si="84"/>
        <v>23189.285516967313</v>
      </c>
      <c r="U92" s="171">
        <f t="shared" si="84"/>
        <v>25007.281078148582</v>
      </c>
      <c r="V92" s="171">
        <f t="shared" si="84"/>
        <v>23375.078833316209</v>
      </c>
      <c r="W92" s="171">
        <f t="shared" si="84"/>
        <v>0</v>
      </c>
      <c r="X92" s="171">
        <f t="shared" si="84"/>
        <v>0</v>
      </c>
      <c r="Y92" s="171">
        <f t="shared" si="84"/>
        <v>0</v>
      </c>
      <c r="Z92" s="171">
        <f t="shared" si="84"/>
        <v>0</v>
      </c>
      <c r="AA92" s="171">
        <f t="shared" si="84"/>
        <v>0</v>
      </c>
      <c r="AB92" s="171">
        <f t="shared" si="84"/>
        <v>0</v>
      </c>
      <c r="AC92" s="171">
        <f t="shared" si="84"/>
        <v>0</v>
      </c>
      <c r="AD92" s="171">
        <f t="shared" si="84"/>
        <v>0</v>
      </c>
      <c r="AE92" s="171">
        <f t="shared" si="84"/>
        <v>0</v>
      </c>
      <c r="AF92" s="171">
        <f t="shared" si="84"/>
        <v>0</v>
      </c>
      <c r="AG92" s="171">
        <f t="shared" si="84"/>
        <v>0</v>
      </c>
      <c r="AH92" s="171">
        <f t="shared" si="84"/>
        <v>0</v>
      </c>
      <c r="AI92" s="171">
        <f t="shared" si="84"/>
        <v>0</v>
      </c>
      <c r="AJ92" s="171">
        <f t="shared" si="84"/>
        <v>0</v>
      </c>
      <c r="AK92" s="171">
        <f t="shared" si="84"/>
        <v>0</v>
      </c>
      <c r="AL92" s="171">
        <f t="shared" si="84"/>
        <v>0</v>
      </c>
      <c r="AM92" s="171">
        <f t="shared" ref="AM92:BX92" si="86">IF(AM$4="X",AM100+AM108,0)</f>
        <v>0</v>
      </c>
      <c r="AN92" s="171">
        <f t="shared" si="86"/>
        <v>0</v>
      </c>
      <c r="AO92" s="171">
        <f t="shared" si="86"/>
        <v>0</v>
      </c>
      <c r="AP92" s="171">
        <f t="shared" si="86"/>
        <v>0</v>
      </c>
      <c r="AQ92" s="171">
        <f t="shared" si="86"/>
        <v>0</v>
      </c>
      <c r="AR92" s="171">
        <f t="shared" si="86"/>
        <v>0</v>
      </c>
      <c r="AS92" s="171">
        <f t="shared" si="86"/>
        <v>0</v>
      </c>
      <c r="AT92" s="171">
        <f t="shared" si="86"/>
        <v>0</v>
      </c>
      <c r="AU92" s="171">
        <f t="shared" si="86"/>
        <v>0</v>
      </c>
      <c r="AV92" s="171">
        <f t="shared" si="86"/>
        <v>0</v>
      </c>
      <c r="AW92" s="171">
        <f t="shared" si="86"/>
        <v>0</v>
      </c>
      <c r="AX92" s="171">
        <f t="shared" si="86"/>
        <v>0</v>
      </c>
      <c r="AY92" s="171">
        <f t="shared" si="86"/>
        <v>0</v>
      </c>
      <c r="AZ92" s="171">
        <f t="shared" si="86"/>
        <v>0</v>
      </c>
      <c r="BA92" s="171">
        <f t="shared" si="86"/>
        <v>0</v>
      </c>
      <c r="BB92" s="171">
        <f t="shared" si="86"/>
        <v>0</v>
      </c>
      <c r="BC92" s="171">
        <f t="shared" si="86"/>
        <v>0</v>
      </c>
      <c r="BD92" s="171">
        <f t="shared" si="86"/>
        <v>0</v>
      </c>
      <c r="BE92" s="171">
        <f t="shared" si="86"/>
        <v>0</v>
      </c>
      <c r="BF92" s="171">
        <f t="shared" si="86"/>
        <v>0</v>
      </c>
      <c r="BG92" s="171">
        <f t="shared" si="86"/>
        <v>0</v>
      </c>
      <c r="BH92" s="171">
        <f t="shared" si="86"/>
        <v>0</v>
      </c>
      <c r="BI92" s="171">
        <f t="shared" si="86"/>
        <v>0</v>
      </c>
      <c r="BJ92" s="171">
        <f t="shared" si="86"/>
        <v>0</v>
      </c>
      <c r="BK92" s="171">
        <f t="shared" si="86"/>
        <v>0</v>
      </c>
      <c r="BL92" s="171">
        <f t="shared" si="86"/>
        <v>0</v>
      </c>
      <c r="BM92" s="171">
        <f t="shared" si="86"/>
        <v>0</v>
      </c>
      <c r="BN92" s="171">
        <f t="shared" si="86"/>
        <v>0</v>
      </c>
      <c r="BO92" s="171">
        <f t="shared" si="86"/>
        <v>0</v>
      </c>
      <c r="BP92" s="171">
        <f t="shared" si="86"/>
        <v>0</v>
      </c>
      <c r="BQ92" s="171">
        <f t="shared" si="86"/>
        <v>0</v>
      </c>
      <c r="BR92" s="171">
        <f t="shared" si="86"/>
        <v>0</v>
      </c>
      <c r="BS92" s="171">
        <f t="shared" si="86"/>
        <v>0</v>
      </c>
      <c r="BT92" s="171">
        <f t="shared" si="86"/>
        <v>0</v>
      </c>
      <c r="BU92" s="171">
        <f t="shared" si="86"/>
        <v>0</v>
      </c>
      <c r="BV92" s="171">
        <f t="shared" si="86"/>
        <v>0</v>
      </c>
      <c r="BW92" s="171">
        <f t="shared" si="86"/>
        <v>0</v>
      </c>
      <c r="BX92" s="171">
        <f t="shared" si="86"/>
        <v>0</v>
      </c>
      <c r="BY92" s="171">
        <f t="shared" si="85"/>
        <v>0</v>
      </c>
      <c r="BZ92" s="171">
        <f t="shared" si="85"/>
        <v>0</v>
      </c>
      <c r="CA92" s="171">
        <f t="shared" si="85"/>
        <v>0</v>
      </c>
      <c r="CB92" s="171">
        <f t="shared" si="85"/>
        <v>0</v>
      </c>
      <c r="CC92" s="171">
        <f t="shared" si="85"/>
        <v>0</v>
      </c>
      <c r="CD92" s="171">
        <f t="shared" si="85"/>
        <v>0</v>
      </c>
      <c r="CE92" s="171">
        <f t="shared" si="85"/>
        <v>0</v>
      </c>
      <c r="CF92" s="171">
        <f t="shared" si="85"/>
        <v>0</v>
      </c>
      <c r="CG92" s="171">
        <f t="shared" si="85"/>
        <v>0</v>
      </c>
      <c r="CH92" s="181">
        <f t="shared" si="85"/>
        <v>0</v>
      </c>
      <c r="CI92" s="408" t="s">
        <v>54</v>
      </c>
    </row>
    <row r="93" spans="1:99" s="1" customFormat="1" ht="15" thickBot="1" x14ac:dyDescent="0.35">
      <c r="B93" s="63" t="s">
        <v>3</v>
      </c>
      <c r="C93" s="173">
        <f t="shared" ref="C93:M93" si="87">SUM(C88:C92)</f>
        <v>142391.91127313298</v>
      </c>
      <c r="D93" s="174">
        <f t="shared" si="87"/>
        <v>144268.57175786182</v>
      </c>
      <c r="E93" s="174">
        <f t="shared" si="87"/>
        <v>143425.43092488317</v>
      </c>
      <c r="F93" s="174">
        <f t="shared" si="87"/>
        <v>115422.5253386563</v>
      </c>
      <c r="G93" s="174">
        <f t="shared" si="87"/>
        <v>176184.0646075535</v>
      </c>
      <c r="H93" s="174">
        <f t="shared" si="87"/>
        <v>642986.9508882279</v>
      </c>
      <c r="I93" s="174">
        <f t="shared" si="87"/>
        <v>1003220.3152579549</v>
      </c>
      <c r="J93" s="174">
        <f t="shared" si="87"/>
        <v>1198090.4463937008</v>
      </c>
      <c r="K93" s="174">
        <f t="shared" si="87"/>
        <v>1017830.3633755585</v>
      </c>
      <c r="L93" s="174">
        <f t="shared" si="87"/>
        <v>507753.03787305381</v>
      </c>
      <c r="M93" s="174">
        <f t="shared" si="87"/>
        <v>647935.02610065695</v>
      </c>
      <c r="N93" s="174">
        <f t="shared" ref="N93:BO93" si="88">SUM(N88:N92)</f>
        <v>943207.23499540344</v>
      </c>
      <c r="O93" s="174">
        <f t="shared" si="88"/>
        <v>1009114.7903241884</v>
      </c>
      <c r="P93" s="174">
        <f t="shared" si="88"/>
        <v>866842.52939351718</v>
      </c>
      <c r="Q93" s="174">
        <f t="shared" si="88"/>
        <v>896965.93850964925</v>
      </c>
      <c r="R93" s="174">
        <f t="shared" si="88"/>
        <v>790271.04789719754</v>
      </c>
      <c r="S93" s="174">
        <f t="shared" si="88"/>
        <v>925116.16584629286</v>
      </c>
      <c r="T93" s="174">
        <f t="shared" si="88"/>
        <v>2111020.3413467812</v>
      </c>
      <c r="U93" s="174">
        <f t="shared" si="88"/>
        <v>2480223.5577418096</v>
      </c>
      <c r="V93" s="174">
        <f t="shared" si="88"/>
        <v>2359979.2377509349</v>
      </c>
      <c r="W93" s="174">
        <f t="shared" si="88"/>
        <v>0</v>
      </c>
      <c r="X93" s="174">
        <f t="shared" si="88"/>
        <v>0</v>
      </c>
      <c r="Y93" s="174">
        <f t="shared" si="88"/>
        <v>0</v>
      </c>
      <c r="Z93" s="174">
        <f t="shared" si="88"/>
        <v>0</v>
      </c>
      <c r="AA93" s="174">
        <f t="shared" si="88"/>
        <v>0</v>
      </c>
      <c r="AB93" s="174">
        <f t="shared" si="88"/>
        <v>0</v>
      </c>
      <c r="AC93" s="174">
        <f t="shared" si="88"/>
        <v>0</v>
      </c>
      <c r="AD93" s="174">
        <f t="shared" si="88"/>
        <v>0</v>
      </c>
      <c r="AE93" s="174">
        <f t="shared" si="88"/>
        <v>0</v>
      </c>
      <c r="AF93" s="174">
        <f t="shared" si="88"/>
        <v>0</v>
      </c>
      <c r="AG93" s="174">
        <f t="shared" si="88"/>
        <v>0</v>
      </c>
      <c r="AH93" s="174">
        <f t="shared" si="88"/>
        <v>0</v>
      </c>
      <c r="AI93" s="174">
        <f t="shared" si="88"/>
        <v>0</v>
      </c>
      <c r="AJ93" s="174">
        <f t="shared" si="88"/>
        <v>0</v>
      </c>
      <c r="AK93" s="174">
        <f t="shared" si="88"/>
        <v>0</v>
      </c>
      <c r="AL93" s="174">
        <f t="shared" si="88"/>
        <v>0</v>
      </c>
      <c r="AM93" s="174">
        <f t="shared" si="88"/>
        <v>0</v>
      </c>
      <c r="AN93" s="174">
        <f t="shared" si="88"/>
        <v>0</v>
      </c>
      <c r="AO93" s="174">
        <f t="shared" si="88"/>
        <v>0</v>
      </c>
      <c r="AP93" s="174">
        <f t="shared" si="88"/>
        <v>0</v>
      </c>
      <c r="AQ93" s="174">
        <f t="shared" si="88"/>
        <v>0</v>
      </c>
      <c r="AR93" s="174">
        <f t="shared" si="88"/>
        <v>0</v>
      </c>
      <c r="AS93" s="174">
        <f t="shared" si="88"/>
        <v>0</v>
      </c>
      <c r="AT93" s="174">
        <f t="shared" si="88"/>
        <v>0</v>
      </c>
      <c r="AU93" s="174">
        <f t="shared" si="88"/>
        <v>0</v>
      </c>
      <c r="AV93" s="174">
        <f t="shared" si="88"/>
        <v>0</v>
      </c>
      <c r="AW93" s="174">
        <f t="shared" si="88"/>
        <v>0</v>
      </c>
      <c r="AX93" s="174">
        <f t="shared" si="88"/>
        <v>0</v>
      </c>
      <c r="AY93" s="174">
        <f t="shared" si="88"/>
        <v>0</v>
      </c>
      <c r="AZ93" s="174">
        <f t="shared" si="88"/>
        <v>0</v>
      </c>
      <c r="BA93" s="174">
        <f t="shared" si="88"/>
        <v>0</v>
      </c>
      <c r="BB93" s="174">
        <f t="shared" si="88"/>
        <v>0</v>
      </c>
      <c r="BC93" s="174">
        <f t="shared" si="88"/>
        <v>0</v>
      </c>
      <c r="BD93" s="174">
        <f t="shared" si="88"/>
        <v>0</v>
      </c>
      <c r="BE93" s="174">
        <f t="shared" si="88"/>
        <v>0</v>
      </c>
      <c r="BF93" s="174">
        <f t="shared" si="88"/>
        <v>0</v>
      </c>
      <c r="BG93" s="174">
        <f t="shared" si="88"/>
        <v>0</v>
      </c>
      <c r="BH93" s="174">
        <f t="shared" si="88"/>
        <v>0</v>
      </c>
      <c r="BI93" s="174">
        <f t="shared" si="88"/>
        <v>0</v>
      </c>
      <c r="BJ93" s="174">
        <f t="shared" si="88"/>
        <v>0</v>
      </c>
      <c r="BK93" s="174">
        <f t="shared" si="88"/>
        <v>0</v>
      </c>
      <c r="BL93" s="174">
        <f t="shared" si="88"/>
        <v>0</v>
      </c>
      <c r="BM93" s="174">
        <f t="shared" si="88"/>
        <v>0</v>
      </c>
      <c r="BN93" s="174">
        <f t="shared" si="88"/>
        <v>0</v>
      </c>
      <c r="BO93" s="174">
        <f t="shared" si="88"/>
        <v>0</v>
      </c>
      <c r="BP93" s="174">
        <f t="shared" ref="BP93:CH93" si="89">SUM(BP88:BP92)</f>
        <v>0</v>
      </c>
      <c r="BQ93" s="174">
        <f t="shared" si="89"/>
        <v>0</v>
      </c>
      <c r="BR93" s="174">
        <f t="shared" si="89"/>
        <v>0</v>
      </c>
      <c r="BS93" s="174">
        <f t="shared" si="89"/>
        <v>0</v>
      </c>
      <c r="BT93" s="174">
        <f t="shared" si="89"/>
        <v>0</v>
      </c>
      <c r="BU93" s="174">
        <f t="shared" si="89"/>
        <v>0</v>
      </c>
      <c r="BV93" s="174">
        <f t="shared" si="89"/>
        <v>0</v>
      </c>
      <c r="BW93" s="174">
        <f t="shared" si="89"/>
        <v>0</v>
      </c>
      <c r="BX93" s="174">
        <f t="shared" si="89"/>
        <v>0</v>
      </c>
      <c r="BY93" s="174">
        <f t="shared" si="89"/>
        <v>0</v>
      </c>
      <c r="BZ93" s="174">
        <f t="shared" si="89"/>
        <v>0</v>
      </c>
      <c r="CA93" s="174">
        <f t="shared" si="89"/>
        <v>0</v>
      </c>
      <c r="CB93" s="174">
        <f t="shared" si="89"/>
        <v>0</v>
      </c>
      <c r="CC93" s="174">
        <f t="shared" si="89"/>
        <v>0</v>
      </c>
      <c r="CD93" s="174">
        <f t="shared" si="89"/>
        <v>0</v>
      </c>
      <c r="CE93" s="174">
        <f t="shared" si="89"/>
        <v>0</v>
      </c>
      <c r="CF93" s="174">
        <f t="shared" si="89"/>
        <v>0</v>
      </c>
      <c r="CG93" s="174">
        <f t="shared" si="89"/>
        <v>0</v>
      </c>
      <c r="CH93" s="175">
        <f t="shared" si="89"/>
        <v>0</v>
      </c>
      <c r="CI93" s="411">
        <f>SUM(C93:CH93)</f>
        <v>18122249.487597015</v>
      </c>
    </row>
    <row r="94" spans="1:99" s="49" customFormat="1" ht="15" thickBot="1" x14ac:dyDescent="0.35">
      <c r="CH94" s="170"/>
    </row>
    <row r="95" spans="1:99" ht="15" thickBot="1" x14ac:dyDescent="0.35">
      <c r="B95" s="60" t="s">
        <v>37</v>
      </c>
      <c r="C95" s="55">
        <f>C87</f>
        <v>43831</v>
      </c>
      <c r="D95" s="55">
        <f t="shared" ref="D95:BO95" si="90">D87</f>
        <v>43862</v>
      </c>
      <c r="E95" s="55">
        <f t="shared" si="90"/>
        <v>43891</v>
      </c>
      <c r="F95" s="55">
        <f t="shared" si="90"/>
        <v>43922</v>
      </c>
      <c r="G95" s="55">
        <f t="shared" si="90"/>
        <v>43952</v>
      </c>
      <c r="H95" s="55">
        <f t="shared" si="90"/>
        <v>43983</v>
      </c>
      <c r="I95" s="55">
        <f t="shared" si="90"/>
        <v>44013</v>
      </c>
      <c r="J95" s="55">
        <f t="shared" si="90"/>
        <v>44044</v>
      </c>
      <c r="K95" s="55">
        <f t="shared" si="90"/>
        <v>44075</v>
      </c>
      <c r="L95" s="55">
        <f t="shared" si="90"/>
        <v>44105</v>
      </c>
      <c r="M95" s="55">
        <f t="shared" si="90"/>
        <v>44136</v>
      </c>
      <c r="N95" s="55">
        <f t="shared" si="90"/>
        <v>44166</v>
      </c>
      <c r="O95" s="55">
        <f t="shared" si="90"/>
        <v>44197</v>
      </c>
      <c r="P95" s="55">
        <f t="shared" si="90"/>
        <v>44228</v>
      </c>
      <c r="Q95" s="55">
        <f t="shared" si="90"/>
        <v>44256</v>
      </c>
      <c r="R95" s="55">
        <f t="shared" si="90"/>
        <v>44287</v>
      </c>
      <c r="S95" s="55">
        <f t="shared" si="90"/>
        <v>44317</v>
      </c>
      <c r="T95" s="55">
        <f t="shared" si="90"/>
        <v>44348</v>
      </c>
      <c r="U95" s="55">
        <f t="shared" si="90"/>
        <v>44378</v>
      </c>
      <c r="V95" s="55">
        <f t="shared" si="90"/>
        <v>44409</v>
      </c>
      <c r="W95" s="55">
        <f t="shared" si="90"/>
        <v>44440</v>
      </c>
      <c r="X95" s="55">
        <f t="shared" si="90"/>
        <v>44470</v>
      </c>
      <c r="Y95" s="55">
        <f t="shared" si="90"/>
        <v>44501</v>
      </c>
      <c r="Z95" s="55">
        <f t="shared" si="90"/>
        <v>44531</v>
      </c>
      <c r="AA95" s="55">
        <f t="shared" si="90"/>
        <v>44562</v>
      </c>
      <c r="AB95" s="55">
        <f t="shared" si="90"/>
        <v>44593</v>
      </c>
      <c r="AC95" s="55">
        <f t="shared" si="90"/>
        <v>44621</v>
      </c>
      <c r="AD95" s="55">
        <f t="shared" si="90"/>
        <v>44652</v>
      </c>
      <c r="AE95" s="55">
        <f t="shared" si="90"/>
        <v>44682</v>
      </c>
      <c r="AF95" s="55">
        <f t="shared" si="90"/>
        <v>44713</v>
      </c>
      <c r="AG95" s="55">
        <f t="shared" si="90"/>
        <v>44743</v>
      </c>
      <c r="AH95" s="55">
        <f t="shared" si="90"/>
        <v>44774</v>
      </c>
      <c r="AI95" s="55">
        <f t="shared" si="90"/>
        <v>44805</v>
      </c>
      <c r="AJ95" s="55">
        <f t="shared" si="90"/>
        <v>44835</v>
      </c>
      <c r="AK95" s="55">
        <f t="shared" si="90"/>
        <v>44866</v>
      </c>
      <c r="AL95" s="55">
        <f t="shared" si="90"/>
        <v>44896</v>
      </c>
      <c r="AM95" s="55">
        <f t="shared" si="90"/>
        <v>44927</v>
      </c>
      <c r="AN95" s="55">
        <f t="shared" si="90"/>
        <v>44958</v>
      </c>
      <c r="AO95" s="55">
        <f t="shared" si="90"/>
        <v>44986</v>
      </c>
      <c r="AP95" s="55">
        <f t="shared" si="90"/>
        <v>45017</v>
      </c>
      <c r="AQ95" s="55">
        <f t="shared" si="90"/>
        <v>45047</v>
      </c>
      <c r="AR95" s="55">
        <f t="shared" si="90"/>
        <v>45078</v>
      </c>
      <c r="AS95" s="55">
        <f t="shared" si="90"/>
        <v>45108</v>
      </c>
      <c r="AT95" s="55">
        <f t="shared" si="90"/>
        <v>45139</v>
      </c>
      <c r="AU95" s="55">
        <f t="shared" si="90"/>
        <v>45170</v>
      </c>
      <c r="AV95" s="55">
        <f t="shared" si="90"/>
        <v>45200</v>
      </c>
      <c r="AW95" s="55">
        <f t="shared" si="90"/>
        <v>45231</v>
      </c>
      <c r="AX95" s="55">
        <f t="shared" si="90"/>
        <v>45261</v>
      </c>
      <c r="AY95" s="55">
        <f t="shared" si="90"/>
        <v>45292</v>
      </c>
      <c r="AZ95" s="55">
        <f t="shared" si="90"/>
        <v>45323</v>
      </c>
      <c r="BA95" s="55">
        <f t="shared" si="90"/>
        <v>45352</v>
      </c>
      <c r="BB95" s="55">
        <f t="shared" si="90"/>
        <v>45383</v>
      </c>
      <c r="BC95" s="55">
        <f t="shared" si="90"/>
        <v>45413</v>
      </c>
      <c r="BD95" s="55">
        <f t="shared" si="90"/>
        <v>45444</v>
      </c>
      <c r="BE95" s="55">
        <f t="shared" si="90"/>
        <v>45474</v>
      </c>
      <c r="BF95" s="55">
        <f t="shared" si="90"/>
        <v>45505</v>
      </c>
      <c r="BG95" s="55">
        <f t="shared" si="90"/>
        <v>45536</v>
      </c>
      <c r="BH95" s="55">
        <f t="shared" si="90"/>
        <v>45566</v>
      </c>
      <c r="BI95" s="55">
        <f t="shared" si="90"/>
        <v>45597</v>
      </c>
      <c r="BJ95" s="55">
        <f t="shared" si="90"/>
        <v>45627</v>
      </c>
      <c r="BK95" s="55">
        <f t="shared" si="90"/>
        <v>45658</v>
      </c>
      <c r="BL95" s="55">
        <f t="shared" si="90"/>
        <v>45689</v>
      </c>
      <c r="BM95" s="55">
        <f t="shared" si="90"/>
        <v>45717</v>
      </c>
      <c r="BN95" s="55">
        <f t="shared" si="90"/>
        <v>45748</v>
      </c>
      <c r="BO95" s="55">
        <f t="shared" si="90"/>
        <v>45778</v>
      </c>
      <c r="BP95" s="55">
        <f t="shared" ref="BP95:CH95" si="91">BP87</f>
        <v>45809</v>
      </c>
      <c r="BQ95" s="55">
        <f t="shared" si="91"/>
        <v>45839</v>
      </c>
      <c r="BR95" s="55">
        <f t="shared" si="91"/>
        <v>45870</v>
      </c>
      <c r="BS95" s="55">
        <f t="shared" si="91"/>
        <v>45901</v>
      </c>
      <c r="BT95" s="55">
        <f t="shared" si="91"/>
        <v>45931</v>
      </c>
      <c r="BU95" s="55">
        <f t="shared" si="91"/>
        <v>45962</v>
      </c>
      <c r="BV95" s="55">
        <f t="shared" si="91"/>
        <v>45992</v>
      </c>
      <c r="BW95" s="55">
        <f t="shared" si="91"/>
        <v>46023</v>
      </c>
      <c r="BX95" s="55">
        <f t="shared" si="91"/>
        <v>46054</v>
      </c>
      <c r="BY95" s="55">
        <f t="shared" si="91"/>
        <v>46082</v>
      </c>
      <c r="BZ95" s="55">
        <f t="shared" si="91"/>
        <v>46113</v>
      </c>
      <c r="CA95" s="55">
        <f t="shared" si="91"/>
        <v>46143</v>
      </c>
      <c r="CB95" s="55">
        <f t="shared" si="91"/>
        <v>46174</v>
      </c>
      <c r="CC95" s="55">
        <f t="shared" si="91"/>
        <v>46204</v>
      </c>
      <c r="CD95" s="55">
        <f t="shared" si="91"/>
        <v>46235</v>
      </c>
      <c r="CE95" s="55">
        <f t="shared" si="91"/>
        <v>46266</v>
      </c>
      <c r="CF95" s="55">
        <f t="shared" si="91"/>
        <v>46296</v>
      </c>
      <c r="CG95" s="55">
        <f t="shared" si="91"/>
        <v>46327</v>
      </c>
      <c r="CH95" s="179">
        <f t="shared" si="91"/>
        <v>46357</v>
      </c>
    </row>
    <row r="96" spans="1:99" x14ac:dyDescent="0.3">
      <c r="B96" s="61" t="s">
        <v>7</v>
      </c>
      <c r="C96" s="56">
        <f>IF(C$4="X",' 1M - RES'!C61+'Res DRENE'!C21,0)</f>
        <v>136609.93120659847</v>
      </c>
      <c r="D96" s="56">
        <f>IF(D$4="X",' 1M - RES'!D61+'Res DRENE'!D21,0)</f>
        <v>131032.91781176881</v>
      </c>
      <c r="E96" s="56">
        <f>IF(E$4="X",' 1M - RES'!E61+'Res DRENE'!E21,0)</f>
        <v>121055.27061043055</v>
      </c>
      <c r="F96" s="56">
        <f>IF(F$4="X",' 1M - RES'!F61+'Res DRENE'!F21,0)</f>
        <v>74859.793641854485</v>
      </c>
      <c r="G96" s="56">
        <f>IF(G$4="X",' 1M - RES'!G61+'Res DRENE'!G21,0)</f>
        <v>94674.54289228603</v>
      </c>
      <c r="H96" s="56">
        <f>IF(H$4="X",' 1M - RES'!H61+'Res DRENE'!H21,0)</f>
        <v>459646.95071848785</v>
      </c>
      <c r="I96" s="56">
        <f>IF(I$4="X",' 1M - RES'!I61+'Res DRENE'!I21,0)</f>
        <v>711157.9210583861</v>
      </c>
      <c r="J96" s="56">
        <f>IF(J$4="X",' 1M - RES'!J61+'Res DRENE'!J21,0)</f>
        <v>854751.33205488243</v>
      </c>
      <c r="K96" s="56">
        <f>IF(K$4="X",' 1M - RES'!K61+'Res DRENE'!K21,0)</f>
        <v>675206.19790091075</v>
      </c>
      <c r="L96" s="56">
        <f>IF(L$4="X",' 1M - RES'!L61+'Res DRENE'!L21,0)</f>
        <v>290189.79000580433</v>
      </c>
      <c r="M96" s="56">
        <f>IF(M$4="X",' 1M - RES'!M61+'Res DRENE'!M21,0)</f>
        <v>422421.7735610276</v>
      </c>
      <c r="N96" s="56">
        <f>IF(N$4="X",' 1M - RES'!N61+'Res DRENE'!N21,0)</f>
        <v>609724.32343644707</v>
      </c>
      <c r="O96" s="56">
        <f>IF(O$4="X",' 1M - RES'!O61+'Res DRENE'!O21,0)</f>
        <v>573155.67417983804</v>
      </c>
      <c r="P96" s="56">
        <f>IF(P$4="X",' 1M - RES'!P61+'Res DRENE'!P21,0)</f>
        <v>509665.83242845978</v>
      </c>
      <c r="Q96" s="56">
        <f>IF(Q$4="X",' 1M - RES'!Q61+'Res DRENE'!Q21,0)</f>
        <v>519152.43347605091</v>
      </c>
      <c r="R96" s="56">
        <f>IF(R$4="X",' 1M - RES'!R61+'Res DRENE'!R21,0)</f>
        <v>446399.40133406955</v>
      </c>
      <c r="S96" s="56">
        <f>IF(S$4="X",' 1M - RES'!S61+'Res DRENE'!S21,0)</f>
        <v>468272.34191650548</v>
      </c>
      <c r="T96" s="56">
        <f>IF(T$4="X",' 1M - RES'!T61+'Res DRENE'!T21,0)</f>
        <v>1191349.6778145896</v>
      </c>
      <c r="U96" s="56">
        <f>IF(U$4="X",' 1M - RES'!U61+'Res DRENE'!U21,0)</f>
        <v>1354194.2746978025</v>
      </c>
      <c r="V96" s="56">
        <f>IF(V$4="X",' 1M - RES'!V61+'Res DRENE'!V21,0)</f>
        <v>1346810.361895785</v>
      </c>
      <c r="W96" s="56">
        <f>IF(W$4="X",' 1M - RES'!W61+'Res DRENE'!W21,0)</f>
        <v>0</v>
      </c>
      <c r="X96" s="56">
        <f>IF(X$4="X",' 1M - RES'!X61+'Res DRENE'!X21,0)</f>
        <v>0</v>
      </c>
      <c r="Y96" s="56">
        <f>IF(Y$4="X",' 1M - RES'!Y61+'Res DRENE'!Y21,0)</f>
        <v>0</v>
      </c>
      <c r="Z96" s="56">
        <f>IF(Z$4="X",' 1M - RES'!Z61+'Res DRENE'!Z21,0)</f>
        <v>0</v>
      </c>
      <c r="AA96" s="56">
        <f>IF(AA$4="X",' 1M - RES'!AA61+'Res DRENE'!AA21,0)</f>
        <v>0</v>
      </c>
      <c r="AB96" s="56">
        <f>IF(AB$4="X",' 1M - RES'!AB61+'Res DRENE'!AB21,0)</f>
        <v>0</v>
      </c>
      <c r="AC96" s="56">
        <f>IF(AC$4="X",' 1M - RES'!AC61+'Res DRENE'!AC21,0)</f>
        <v>0</v>
      </c>
      <c r="AD96" s="56">
        <f>IF(AD$4="X",' 1M - RES'!AD61+'Res DRENE'!AD21,0)</f>
        <v>0</v>
      </c>
      <c r="AE96" s="56">
        <f>IF(AE$4="X",' 1M - RES'!AE61+'Res DRENE'!AE21,0)</f>
        <v>0</v>
      </c>
      <c r="AF96" s="56">
        <f>IF(AF$4="X",' 1M - RES'!AF61+'Res DRENE'!AF21,0)</f>
        <v>0</v>
      </c>
      <c r="AG96" s="56">
        <f>IF(AG$4="X",' 1M - RES'!AG61+'Res DRENE'!AG21,0)</f>
        <v>0</v>
      </c>
      <c r="AH96" s="56">
        <f>IF(AH$4="X",' 1M - RES'!AH61+'Res DRENE'!AH21,0)</f>
        <v>0</v>
      </c>
      <c r="AI96" s="56">
        <f>IF(AI$4="X",' 1M - RES'!AI61+'Res DRENE'!AI21,0)</f>
        <v>0</v>
      </c>
      <c r="AJ96" s="56">
        <f>IF(AJ$4="X",' 1M - RES'!AJ61+'Res DRENE'!AJ21,0)</f>
        <v>0</v>
      </c>
      <c r="AK96" s="56">
        <f>IF(AK$4="X",' 1M - RES'!AK61+'Res DRENE'!AK21,0)</f>
        <v>0</v>
      </c>
      <c r="AL96" s="56">
        <f>IF(AL$4="X",' 1M - RES'!AL61+'Res DRENE'!AL21,0)</f>
        <v>0</v>
      </c>
      <c r="AM96" s="56">
        <f>IF(AM$4="X",' 1M - RES'!AM61+'Res DRENE'!AM21,0)</f>
        <v>0</v>
      </c>
      <c r="AN96" s="56">
        <f>IF(AN$4="X",' 1M - RES'!AN61+'Res DRENE'!AN21,0)</f>
        <v>0</v>
      </c>
      <c r="AO96" s="56">
        <f>IF(AO$4="X",' 1M - RES'!AO61+'Res DRENE'!AO21,0)</f>
        <v>0</v>
      </c>
      <c r="AP96" s="56">
        <f>IF(AP$4="X",' 1M - RES'!AP61+'Res DRENE'!AP21,0)</f>
        <v>0</v>
      </c>
      <c r="AQ96" s="56">
        <f>IF(AQ$4="X",' 1M - RES'!AQ61+'Res DRENE'!AQ21,0)</f>
        <v>0</v>
      </c>
      <c r="AR96" s="56">
        <f>IF(AR$4="X",' 1M - RES'!AR61+'Res DRENE'!AR21,0)</f>
        <v>0</v>
      </c>
      <c r="AS96" s="56">
        <f>IF(AS$4="X",' 1M - RES'!AS61+'Res DRENE'!AS21,0)</f>
        <v>0</v>
      </c>
      <c r="AT96" s="56">
        <f>IF(AT$4="X",' 1M - RES'!AT61+'Res DRENE'!AT21,0)</f>
        <v>0</v>
      </c>
      <c r="AU96" s="56">
        <f>IF(AU$4="X",' 1M - RES'!AU61+'Res DRENE'!AU21,0)</f>
        <v>0</v>
      </c>
      <c r="AV96" s="56">
        <f>IF(AV$4="X",' 1M - RES'!AV61+'Res DRENE'!AV21,0)</f>
        <v>0</v>
      </c>
      <c r="AW96" s="56">
        <f>IF(AW$4="X",' 1M - RES'!AW61+'Res DRENE'!AW21,0)</f>
        <v>0</v>
      </c>
      <c r="AX96" s="56">
        <f>IF(AX$4="X",' 1M - RES'!AX61+'Res DRENE'!AX21,0)</f>
        <v>0</v>
      </c>
      <c r="AY96" s="56">
        <f>IF(AY$4="X",' 1M - RES'!AY61+'Res DRENE'!AY21,0)</f>
        <v>0</v>
      </c>
      <c r="AZ96" s="56">
        <f>IF(AZ$4="X",' 1M - RES'!AZ61+'Res DRENE'!AZ21,0)</f>
        <v>0</v>
      </c>
      <c r="BA96" s="56">
        <f>IF(BA$4="X",' 1M - RES'!BA61+'Res DRENE'!BA21,0)</f>
        <v>0</v>
      </c>
      <c r="BB96" s="56">
        <f>IF(BB$4="X",' 1M - RES'!BB61+'Res DRENE'!BB21,0)</f>
        <v>0</v>
      </c>
      <c r="BC96" s="56">
        <f>IF(BC$4="X",' 1M - RES'!BC61+'Res DRENE'!BC21,0)</f>
        <v>0</v>
      </c>
      <c r="BD96" s="56">
        <f>IF(BD$4="X",' 1M - RES'!BD61+'Res DRENE'!BD21,0)</f>
        <v>0</v>
      </c>
      <c r="BE96" s="56">
        <f>IF(BE$4="X",' 1M - RES'!BE61+'Res DRENE'!BE21,0)</f>
        <v>0</v>
      </c>
      <c r="BF96" s="56">
        <f>IF(BF$4="X",' 1M - RES'!BF61+'Res DRENE'!BF21,0)</f>
        <v>0</v>
      </c>
      <c r="BG96" s="56">
        <f>IF(BG$4="X",' 1M - RES'!BG61+'Res DRENE'!BG21,0)</f>
        <v>0</v>
      </c>
      <c r="BH96" s="56">
        <f>IF(BH$4="X",' 1M - RES'!BH61+'Res DRENE'!BH21,0)</f>
        <v>0</v>
      </c>
      <c r="BI96" s="56">
        <f>IF(BI$4="X",' 1M - RES'!BI61+'Res DRENE'!BI21,0)</f>
        <v>0</v>
      </c>
      <c r="BJ96" s="56">
        <f>IF(BJ$4="X",' 1M - RES'!BJ61+'Res DRENE'!BJ21,0)</f>
        <v>0</v>
      </c>
      <c r="BK96" s="56">
        <f>IF(BK$4="X",' 1M - RES'!BK61+'Res DRENE'!BK21,0)</f>
        <v>0</v>
      </c>
      <c r="BL96" s="56">
        <f>IF(BL$4="X",' 1M - RES'!BL61+'Res DRENE'!BL21,0)</f>
        <v>0</v>
      </c>
      <c r="BM96" s="56">
        <f>IF(BM$4="X",' 1M - RES'!BM61+'Res DRENE'!BM21,0)</f>
        <v>0</v>
      </c>
      <c r="BN96" s="56">
        <f>IF(BN$4="X",' 1M - RES'!BN61+'Res DRENE'!BN21,0)</f>
        <v>0</v>
      </c>
      <c r="BO96" s="56">
        <f>IF(BO$4="X",' 1M - RES'!BO61+'Res DRENE'!BO21,0)</f>
        <v>0</v>
      </c>
      <c r="BP96" s="56">
        <f>IF(BP$4="X",' 1M - RES'!BP61+'Res DRENE'!BP21,0)</f>
        <v>0</v>
      </c>
      <c r="BQ96" s="56">
        <f>IF(BQ$4="X",' 1M - RES'!BQ61+'Res DRENE'!BQ21,0)</f>
        <v>0</v>
      </c>
      <c r="BR96" s="56">
        <f>IF(BR$4="X",' 1M - RES'!BR61+'Res DRENE'!BR21,0)</f>
        <v>0</v>
      </c>
      <c r="BS96" s="56">
        <f>IF(BS$4="X",' 1M - RES'!BS61+'Res DRENE'!BS21,0)</f>
        <v>0</v>
      </c>
      <c r="BT96" s="56">
        <f>IF(BT$4="X",' 1M - RES'!BT61+'Res DRENE'!BT21,0)</f>
        <v>0</v>
      </c>
      <c r="BU96" s="56">
        <f>IF(BU$4="X",' 1M - RES'!BU61+'Res DRENE'!BU21,0)</f>
        <v>0</v>
      </c>
      <c r="BV96" s="56">
        <f>IF(BV$4="X",' 1M - RES'!BV61+'Res DRENE'!BV21,0)</f>
        <v>0</v>
      </c>
      <c r="BW96" s="56">
        <f>IF(BW$4="X",' 1M - RES'!BW61+'Res DRENE'!BW21,0)</f>
        <v>0</v>
      </c>
      <c r="BX96" s="56">
        <f>IF(BX$4="X",' 1M - RES'!BX61+'Res DRENE'!BX21,0)</f>
        <v>0</v>
      </c>
      <c r="BY96" s="56">
        <f>IF(BY$4="X",' 1M - RES'!BY61+'Res DRENE'!BY21,0)</f>
        <v>0</v>
      </c>
      <c r="BZ96" s="56">
        <f>IF(BZ$4="X",' 1M - RES'!BZ61+'Res DRENE'!BZ21,0)</f>
        <v>0</v>
      </c>
      <c r="CA96" s="56">
        <f>IF(CA$4="X",' 1M - RES'!CA61+'Res DRENE'!CA21,0)</f>
        <v>0</v>
      </c>
      <c r="CB96" s="56">
        <f>IF(CB$4="X",' 1M - RES'!CB61+'Res DRENE'!CB21,0)</f>
        <v>0</v>
      </c>
      <c r="CC96" s="56">
        <f>IF(CC$4="X",' 1M - RES'!CC61+'Res DRENE'!CC21,0)</f>
        <v>0</v>
      </c>
      <c r="CD96" s="56">
        <f>IF(CD$4="X",' 1M - RES'!CD61+'Res DRENE'!CD21,0)</f>
        <v>0</v>
      </c>
      <c r="CE96" s="56">
        <f>IF(CE$4="X",' 1M - RES'!CE61+'Res DRENE'!CE21,0)</f>
        <v>0</v>
      </c>
      <c r="CF96" s="56">
        <f>IF(CF$4="X",' 1M - RES'!CF61+'Res DRENE'!CF21,0)</f>
        <v>0</v>
      </c>
      <c r="CG96" s="56">
        <f>IF(CG$4="X",' 1M - RES'!CG61+'Res DRENE'!CG21,0)</f>
        <v>0</v>
      </c>
      <c r="CH96" s="56">
        <f>IF(CH$4="X",' 1M - RES'!CH61+'Res DRENE'!CH21,0)</f>
        <v>0</v>
      </c>
    </row>
    <row r="97" spans="2:86" x14ac:dyDescent="0.3">
      <c r="B97" s="62" t="s">
        <v>12</v>
      </c>
      <c r="C97" s="57">
        <f>IF(C$4="X",'2M - SGS'!C73+'Biz DRENE'!C77,0)</f>
        <v>1480.9555724763188</v>
      </c>
      <c r="D97" s="57">
        <f>IF(D$4="X",'2M - SGS'!D73+'Biz DRENE'!D77,0)</f>
        <v>3907.9411765454479</v>
      </c>
      <c r="E97" s="57">
        <f>IF(E$4="X",'2M - SGS'!E73+'Biz DRENE'!E77,0)</f>
        <v>8073.1714169943143</v>
      </c>
      <c r="F97" s="57">
        <f>IF(F$4="X",'2M - SGS'!F73+'Biz DRENE'!F77,0)</f>
        <v>15611.681070390496</v>
      </c>
      <c r="G97" s="57">
        <f>IF(G$4="X",'2M - SGS'!G73+'Biz DRENE'!G77,0)</f>
        <v>30998.811047397379</v>
      </c>
      <c r="H97" s="57">
        <f>IF(H$4="X",'2M - SGS'!H73+'Biz DRENE'!H77,0)</f>
        <v>47830.69648158527</v>
      </c>
      <c r="I97" s="57">
        <f>IF(I$4="X",'2M - SGS'!I73+'Biz DRENE'!I77,0)</f>
        <v>73320.135332388527</v>
      </c>
      <c r="J97" s="57">
        <f>IF(J$4="X",'2M - SGS'!J73+'Biz DRENE'!J77,0)</f>
        <v>69642.892175955596</v>
      </c>
      <c r="K97" s="57">
        <f>IF(K$4="X",'2M - SGS'!K73+'Biz DRENE'!K77,0)</f>
        <v>80835.107578303083</v>
      </c>
      <c r="L97" s="57">
        <f>IF(L$4="X",'2M - SGS'!L73+'Biz DRENE'!L77,0)</f>
        <v>67880.17517259717</v>
      </c>
      <c r="M97" s="57">
        <f>IF(M$4="X",'2M - SGS'!M73+'Biz DRENE'!M77,0)</f>
        <v>65856.807494654189</v>
      </c>
      <c r="N97" s="57">
        <f>IF(N$4="X",'2M - SGS'!N73+'Biz DRENE'!N77,0)</f>
        <v>99443.964398061682</v>
      </c>
      <c r="O97" s="57">
        <f>IF(O$4="X",'2M - SGS'!O73+'Biz DRENE'!O77,0)</f>
        <v>130158.65524816921</v>
      </c>
      <c r="P97" s="57">
        <f>IF(P$4="X",'2M - SGS'!P73+'Biz DRENE'!P77,0)</f>
        <v>105006.25103835195</v>
      </c>
      <c r="Q97" s="57">
        <f>IF(Q$4="X",'2M - SGS'!Q73+'Biz DRENE'!Q77,0)</f>
        <v>113605.80628920981</v>
      </c>
      <c r="R97" s="57">
        <f>IF(R$4="X",'2M - SGS'!R73+'Biz DRENE'!R77,0)</f>
        <v>106592.64505298794</v>
      </c>
      <c r="S97" s="57">
        <f>IF(S$4="X",'2M - SGS'!S73+'Biz DRENE'!S77,0)</f>
        <v>136562.09376651721</v>
      </c>
      <c r="T97" s="57">
        <f>IF(T$4="X",'2M - SGS'!T73+'Biz DRENE'!T77,0)</f>
        <v>190559.10255257637</v>
      </c>
      <c r="U97" s="57">
        <f>IF(U$4="X",'2M - SGS'!U73+'Biz DRENE'!U77,0)</f>
        <v>245369.98144996387</v>
      </c>
      <c r="V97" s="57">
        <f>IF(V$4="X",'2M - SGS'!V73+'Biz DRENE'!V77,0)</f>
        <v>204069.87095779128</v>
      </c>
      <c r="W97" s="57">
        <f>IF(W$4="X",'2M - SGS'!W73+'Biz DRENE'!W77,0)</f>
        <v>0</v>
      </c>
      <c r="X97" s="57">
        <f>IF(X$4="X",'2M - SGS'!X73+'Biz DRENE'!X77,0)</f>
        <v>0</v>
      </c>
      <c r="Y97" s="57">
        <f>IF(Y$4="X",'2M - SGS'!Y73+'Biz DRENE'!Y77,0)</f>
        <v>0</v>
      </c>
      <c r="Z97" s="57">
        <f>IF(Z$4="X",'2M - SGS'!Z73+'Biz DRENE'!Z77,0)</f>
        <v>0</v>
      </c>
      <c r="AA97" s="57">
        <f>IF(AA$4="X",'2M - SGS'!AA73+'Biz DRENE'!AA77,0)</f>
        <v>0</v>
      </c>
      <c r="AB97" s="57">
        <f>IF(AB$4="X",'2M - SGS'!AB73+'Biz DRENE'!AB77,0)</f>
        <v>0</v>
      </c>
      <c r="AC97" s="57">
        <f>IF(AC$4="X",'2M - SGS'!AC73+'Biz DRENE'!AC77,0)</f>
        <v>0</v>
      </c>
      <c r="AD97" s="57">
        <f>IF(AD$4="X",'2M - SGS'!AD73+'Biz DRENE'!AD77,0)</f>
        <v>0</v>
      </c>
      <c r="AE97" s="57">
        <f>IF(AE$4="X",'2M - SGS'!AE73+'Biz DRENE'!AE77,0)</f>
        <v>0</v>
      </c>
      <c r="AF97" s="57">
        <f>IF(AF$4="X",'2M - SGS'!AF73+'Biz DRENE'!AF77,0)</f>
        <v>0</v>
      </c>
      <c r="AG97" s="57">
        <f>IF(AG$4="X",'2M - SGS'!AG73+'Biz DRENE'!AG77,0)</f>
        <v>0</v>
      </c>
      <c r="AH97" s="57">
        <f>IF(AH$4="X",'2M - SGS'!AH73+'Biz DRENE'!AH77,0)</f>
        <v>0</v>
      </c>
      <c r="AI97" s="57">
        <f>IF(AI$4="X",'2M - SGS'!AI73+'Biz DRENE'!AI77,0)</f>
        <v>0</v>
      </c>
      <c r="AJ97" s="57">
        <f>IF(AJ$4="X",'2M - SGS'!AJ73+'Biz DRENE'!AJ77,0)</f>
        <v>0</v>
      </c>
      <c r="AK97" s="57">
        <f>IF(AK$4="X",'2M - SGS'!AK73+'Biz DRENE'!AK77,0)</f>
        <v>0</v>
      </c>
      <c r="AL97" s="57">
        <f>IF(AL$4="X",'2M - SGS'!AL73+'Biz DRENE'!AL77,0)</f>
        <v>0</v>
      </c>
      <c r="AM97" s="57">
        <f>IF(AM$4="X",'2M - SGS'!AM73+'Biz DRENE'!AM77,0)</f>
        <v>0</v>
      </c>
      <c r="AN97" s="57">
        <f>IF(AN$4="X",'2M - SGS'!AN73+'Biz DRENE'!AN77,0)</f>
        <v>0</v>
      </c>
      <c r="AO97" s="57">
        <f>IF(AO$4="X",'2M - SGS'!AO73+'Biz DRENE'!AO77,0)</f>
        <v>0</v>
      </c>
      <c r="AP97" s="57">
        <f>IF(AP$4="X",'2M - SGS'!AP73+'Biz DRENE'!AP77,0)</f>
        <v>0</v>
      </c>
      <c r="AQ97" s="57">
        <f>IF(AQ$4="X",'2M - SGS'!AQ73+'Biz DRENE'!AQ77,0)</f>
        <v>0</v>
      </c>
      <c r="AR97" s="57">
        <f>IF(AR$4="X",'2M - SGS'!AR73+'Biz DRENE'!AR77,0)</f>
        <v>0</v>
      </c>
      <c r="AS97" s="57">
        <f>IF(AS$4="X",'2M - SGS'!AS73+'Biz DRENE'!AS77,0)</f>
        <v>0</v>
      </c>
      <c r="AT97" s="57">
        <f>IF(AT$4="X",'2M - SGS'!AT73+'Biz DRENE'!AT77,0)</f>
        <v>0</v>
      </c>
      <c r="AU97" s="57">
        <f>IF(AU$4="X",'2M - SGS'!AU73+'Biz DRENE'!AU77,0)</f>
        <v>0</v>
      </c>
      <c r="AV97" s="57">
        <f>IF(AV$4="X",'2M - SGS'!AV73+'Biz DRENE'!AV77,0)</f>
        <v>0</v>
      </c>
      <c r="AW97" s="57">
        <f>IF(AW$4="X",'2M - SGS'!AW73+'Biz DRENE'!AW77,0)</f>
        <v>0</v>
      </c>
      <c r="AX97" s="57">
        <f>IF(AX$4="X",'2M - SGS'!AX73+'Biz DRENE'!AX77,0)</f>
        <v>0</v>
      </c>
      <c r="AY97" s="57">
        <f>IF(AY$4="X",'2M - SGS'!AY73+'Biz DRENE'!AY77,0)</f>
        <v>0</v>
      </c>
      <c r="AZ97" s="57">
        <f>IF(AZ$4="X",'2M - SGS'!AZ73+'Biz DRENE'!AZ77,0)</f>
        <v>0</v>
      </c>
      <c r="BA97" s="57">
        <f>IF(BA$4="X",'2M - SGS'!BA73+'Biz DRENE'!BA77,0)</f>
        <v>0</v>
      </c>
      <c r="BB97" s="57">
        <f>IF(BB$4="X",'2M - SGS'!BB73+'Biz DRENE'!BB77,0)</f>
        <v>0</v>
      </c>
      <c r="BC97" s="57">
        <f>IF(BC$4="X",'2M - SGS'!BC73+'Biz DRENE'!BC77,0)</f>
        <v>0</v>
      </c>
      <c r="BD97" s="57">
        <f>IF(BD$4="X",'2M - SGS'!BD73+'Biz DRENE'!BD77,0)</f>
        <v>0</v>
      </c>
      <c r="BE97" s="57">
        <f>IF(BE$4="X",'2M - SGS'!BE73+'Biz DRENE'!BE77,0)</f>
        <v>0</v>
      </c>
      <c r="BF97" s="57">
        <f>IF(BF$4="X",'2M - SGS'!BF73+'Biz DRENE'!BF77,0)</f>
        <v>0</v>
      </c>
      <c r="BG97" s="57">
        <f>IF(BG$4="X",'2M - SGS'!BG73+'Biz DRENE'!BG77,0)</f>
        <v>0</v>
      </c>
      <c r="BH97" s="57">
        <f>IF(BH$4="X",'2M - SGS'!BH73+'Biz DRENE'!BH77,0)</f>
        <v>0</v>
      </c>
      <c r="BI97" s="57">
        <f>IF(BI$4="X",'2M - SGS'!BI73+'Biz DRENE'!BI77,0)</f>
        <v>0</v>
      </c>
      <c r="BJ97" s="57">
        <f>IF(BJ$4="X",'2M - SGS'!BJ73+'Biz DRENE'!BJ77,0)</f>
        <v>0</v>
      </c>
      <c r="BK97" s="57">
        <f>IF(BK$4="X",'2M - SGS'!BK73+'Biz DRENE'!BK77,0)</f>
        <v>0</v>
      </c>
      <c r="BL97" s="57">
        <f>IF(BL$4="X",'2M - SGS'!BL73+'Biz DRENE'!BL77,0)</f>
        <v>0</v>
      </c>
      <c r="BM97" s="57">
        <f>IF(BM$4="X",'2M - SGS'!BM73+'Biz DRENE'!BM77,0)</f>
        <v>0</v>
      </c>
      <c r="BN97" s="57">
        <f>IF(BN$4="X",'2M - SGS'!BN73+'Biz DRENE'!BN77,0)</f>
        <v>0</v>
      </c>
      <c r="BO97" s="57">
        <f>IF(BO$4="X",'2M - SGS'!BO73+'Biz DRENE'!BO77,0)</f>
        <v>0</v>
      </c>
      <c r="BP97" s="57">
        <f>IF(BP$4="X",'2M - SGS'!BP73+'Biz DRENE'!BP77,0)</f>
        <v>0</v>
      </c>
      <c r="BQ97" s="57">
        <f>IF(BQ$4="X",'2M - SGS'!BQ73+'Biz DRENE'!BQ77,0)</f>
        <v>0</v>
      </c>
      <c r="BR97" s="57">
        <f>IF(BR$4="X",'2M - SGS'!BR73+'Biz DRENE'!BR77,0)</f>
        <v>0</v>
      </c>
      <c r="BS97" s="57">
        <f>IF(BS$4="X",'2M - SGS'!BS73+'Biz DRENE'!BS77,0)</f>
        <v>0</v>
      </c>
      <c r="BT97" s="57">
        <f>IF(BT$4="X",'2M - SGS'!BT73+'Biz DRENE'!BT77,0)</f>
        <v>0</v>
      </c>
      <c r="BU97" s="57">
        <f>IF(BU$4="X",'2M - SGS'!BU73+'Biz DRENE'!BU77,0)</f>
        <v>0</v>
      </c>
      <c r="BV97" s="57">
        <f>IF(BV$4="X",'2M - SGS'!BV73+'Biz DRENE'!BV77,0)</f>
        <v>0</v>
      </c>
      <c r="BW97" s="57">
        <f>IF(BW$4="X",'2M - SGS'!BW73+'Biz DRENE'!BW77,0)</f>
        <v>0</v>
      </c>
      <c r="BX97" s="57">
        <f>IF(BX$4="X",'2M - SGS'!BX73+'Biz DRENE'!BX77,0)</f>
        <v>0</v>
      </c>
      <c r="BY97" s="57">
        <f>IF(BY$4="X",'2M - SGS'!BY73+'Biz DRENE'!BY77,0)</f>
        <v>0</v>
      </c>
      <c r="BZ97" s="57">
        <f>IF(BZ$4="X",'2M - SGS'!BZ73+'Biz DRENE'!BZ77,0)</f>
        <v>0</v>
      </c>
      <c r="CA97" s="57">
        <f>IF(CA$4="X",'2M - SGS'!CA73+'Biz DRENE'!CA77,0)</f>
        <v>0</v>
      </c>
      <c r="CB97" s="57">
        <f>IF(CB$4="X",'2M - SGS'!CB73+'Biz DRENE'!CB77,0)</f>
        <v>0</v>
      </c>
      <c r="CC97" s="57">
        <f>IF(CC$4="X",'2M - SGS'!CC73+'Biz DRENE'!CC77,0)</f>
        <v>0</v>
      </c>
      <c r="CD97" s="57">
        <f>IF(CD$4="X",'2M - SGS'!CD73+'Biz DRENE'!CD77,0)</f>
        <v>0</v>
      </c>
      <c r="CE97" s="57">
        <f>IF(CE$4="X",'2M - SGS'!CE73+'Biz DRENE'!CE77,0)</f>
        <v>0</v>
      </c>
      <c r="CF97" s="57">
        <f>IF(CF$4="X",'2M - SGS'!CF73+'Biz DRENE'!CF77,0)</f>
        <v>0</v>
      </c>
      <c r="CG97" s="57">
        <f>IF(CG$4="X",'2M - SGS'!CG73+'Biz DRENE'!CG77,0)</f>
        <v>0</v>
      </c>
      <c r="CH97" s="57">
        <f>IF(CH$4="X",'2M - SGS'!CH73+'Biz DRENE'!CH77,0)</f>
        <v>0</v>
      </c>
    </row>
    <row r="98" spans="2:86" x14ac:dyDescent="0.3">
      <c r="B98" s="62" t="s">
        <v>14</v>
      </c>
      <c r="C98" s="57">
        <f>IF(C$4="X",'3M - LGS'!C73+'Biz DRENE'!C78,0)</f>
        <v>1597.9116889431366</v>
      </c>
      <c r="D98" s="57">
        <f>IF(D$4="X",'3M - LGS'!D73+'Biz DRENE'!D78,0)</f>
        <v>4715.361019298216</v>
      </c>
      <c r="E98" s="57">
        <f>IF(E$4="X",'3M - LGS'!E73+'Biz DRENE'!E78,0)</f>
        <v>8923.8936572998718</v>
      </c>
      <c r="F98" s="57">
        <f>IF(F$4="X",'3M - LGS'!F73+'Biz DRENE'!F78,0)</f>
        <v>16557.890511924281</v>
      </c>
      <c r="G98" s="57">
        <f>IF(G$4="X",'3M - LGS'!G73+'Biz DRENE'!G78,0)</f>
        <v>33713.193094732749</v>
      </c>
      <c r="H98" s="57">
        <f>IF(H$4="X",'3M - LGS'!H73+'Biz DRENE'!H78,0)</f>
        <v>83352.673482108366</v>
      </c>
      <c r="I98" s="57">
        <f>IF(I$4="X",'3M - LGS'!I73+'Biz DRENE'!I78,0)</f>
        <v>127984.60398874011</v>
      </c>
      <c r="J98" s="57">
        <f>IF(J$4="X",'3M - LGS'!J73+'Biz DRENE'!J78,0)</f>
        <v>147898.55702093363</v>
      </c>
      <c r="K98" s="57">
        <f>IF(K$4="X",'3M - LGS'!K73+'Biz DRENE'!K78,0)</f>
        <v>155060.86057390095</v>
      </c>
      <c r="L98" s="57">
        <f>IF(L$4="X",'3M - LGS'!L73+'Biz DRENE'!L78,0)</f>
        <v>97930.03299345955</v>
      </c>
      <c r="M98" s="57">
        <f>IF(M$4="X",'3M - LGS'!M73+'Biz DRENE'!M78,0)</f>
        <v>99675.493566429912</v>
      </c>
      <c r="N98" s="57">
        <f>IF(N$4="X",'3M - LGS'!N73+'Biz DRENE'!N78,0)</f>
        <v>148571.71811400127</v>
      </c>
      <c r="O98" s="57">
        <f>IF(O$4="X",'3M - LGS'!O73+'Biz DRENE'!O78,0)</f>
        <v>198532.83348218241</v>
      </c>
      <c r="P98" s="57">
        <f>IF(P$4="X",'3M - LGS'!P73+'Biz DRENE'!P78,0)</f>
        <v>161196.62208245797</v>
      </c>
      <c r="Q98" s="57">
        <f>IF(Q$4="X",'3M - LGS'!Q73+'Biz DRENE'!Q78,0)</f>
        <v>172508.23600313565</v>
      </c>
      <c r="R98" s="57">
        <f>IF(R$4="X",'3M - LGS'!R73+'Biz DRENE'!R78,0)</f>
        <v>157467.30204685521</v>
      </c>
      <c r="S98" s="57">
        <f>IF(S$4="X",'3M - LGS'!S73+'Biz DRENE'!S78,0)</f>
        <v>218485.42032472635</v>
      </c>
      <c r="T98" s="57">
        <f>IF(T$4="X",'3M - LGS'!T73+'Biz DRENE'!T78,0)</f>
        <v>475132.43380482896</v>
      </c>
      <c r="U98" s="57">
        <f>IF(U$4="X",'3M - LGS'!U73+'Biz DRENE'!U78,0)</f>
        <v>583719.81020570209</v>
      </c>
      <c r="V98" s="57">
        <f>IF(V$4="X",'3M - LGS'!V73+'Biz DRENE'!V78,0)</f>
        <v>526023.66550765745</v>
      </c>
      <c r="W98" s="57">
        <f>IF(W$4="X",'3M - LGS'!W73+'Biz DRENE'!W78,0)</f>
        <v>0</v>
      </c>
      <c r="X98" s="57">
        <f>IF(X$4="X",'3M - LGS'!X73+'Biz DRENE'!X78,0)</f>
        <v>0</v>
      </c>
      <c r="Y98" s="57">
        <f>IF(Y$4="X",'3M - LGS'!Y73+'Biz DRENE'!Y78,0)</f>
        <v>0</v>
      </c>
      <c r="Z98" s="57">
        <f>IF(Z$4="X",'3M - LGS'!Z73+'Biz DRENE'!Z78,0)</f>
        <v>0</v>
      </c>
      <c r="AA98" s="57">
        <f>IF(AA$4="X",'3M - LGS'!AA73+'Biz DRENE'!AA78,0)</f>
        <v>0</v>
      </c>
      <c r="AB98" s="57">
        <f>IF(AB$4="X",'3M - LGS'!AB73+'Biz DRENE'!AB78,0)</f>
        <v>0</v>
      </c>
      <c r="AC98" s="57">
        <f>IF(AC$4="X",'3M - LGS'!AC73+'Biz DRENE'!AC78,0)</f>
        <v>0</v>
      </c>
      <c r="AD98" s="57">
        <f>IF(AD$4="X",'3M - LGS'!AD73+'Biz DRENE'!AD78,0)</f>
        <v>0</v>
      </c>
      <c r="AE98" s="57">
        <f>IF(AE$4="X",'3M - LGS'!AE73+'Biz DRENE'!AE78,0)</f>
        <v>0</v>
      </c>
      <c r="AF98" s="57">
        <f>IF(AF$4="X",'3M - LGS'!AF73+'Biz DRENE'!AF78,0)</f>
        <v>0</v>
      </c>
      <c r="AG98" s="57">
        <f>IF(AG$4="X",'3M - LGS'!AG73+'Biz DRENE'!AG78,0)</f>
        <v>0</v>
      </c>
      <c r="AH98" s="57">
        <f>IF(AH$4="X",'3M - LGS'!AH73+'Biz DRENE'!AH78,0)</f>
        <v>0</v>
      </c>
      <c r="AI98" s="57">
        <f>IF(AI$4="X",'3M - LGS'!AI73+'Biz DRENE'!AI78,0)</f>
        <v>0</v>
      </c>
      <c r="AJ98" s="57">
        <f>IF(AJ$4="X",'3M - LGS'!AJ73+'Biz DRENE'!AJ78,0)</f>
        <v>0</v>
      </c>
      <c r="AK98" s="57">
        <f>IF(AK$4="X",'3M - LGS'!AK73+'Biz DRENE'!AK78,0)</f>
        <v>0</v>
      </c>
      <c r="AL98" s="57">
        <f>IF(AL$4="X",'3M - LGS'!AL73+'Biz DRENE'!AL78,0)</f>
        <v>0</v>
      </c>
      <c r="AM98" s="57">
        <f>IF(AM$4="X",'3M - LGS'!AM73+'Biz DRENE'!AM78,0)</f>
        <v>0</v>
      </c>
      <c r="AN98" s="57">
        <f>IF(AN$4="X",'3M - LGS'!AN73+'Biz DRENE'!AN78,0)</f>
        <v>0</v>
      </c>
      <c r="AO98" s="57">
        <f>IF(AO$4="X",'3M - LGS'!AO73+'Biz DRENE'!AO78,0)</f>
        <v>0</v>
      </c>
      <c r="AP98" s="57">
        <f>IF(AP$4="X",'3M - LGS'!AP73+'Biz DRENE'!AP78,0)</f>
        <v>0</v>
      </c>
      <c r="AQ98" s="57">
        <f>IF(AQ$4="X",'3M - LGS'!AQ73+'Biz DRENE'!AQ78,0)</f>
        <v>0</v>
      </c>
      <c r="AR98" s="57">
        <f>IF(AR$4="X",'3M - LGS'!AR73+'Biz DRENE'!AR78,0)</f>
        <v>0</v>
      </c>
      <c r="AS98" s="57">
        <f>IF(AS$4="X",'3M - LGS'!AS73+'Biz DRENE'!AS78,0)</f>
        <v>0</v>
      </c>
      <c r="AT98" s="57">
        <f>IF(AT$4="X",'3M - LGS'!AT73+'Biz DRENE'!AT78,0)</f>
        <v>0</v>
      </c>
      <c r="AU98" s="57">
        <f>IF(AU$4="X",'3M - LGS'!AU73+'Biz DRENE'!AU78,0)</f>
        <v>0</v>
      </c>
      <c r="AV98" s="57">
        <f>IF(AV$4="X",'3M - LGS'!AV73+'Biz DRENE'!AV78,0)</f>
        <v>0</v>
      </c>
      <c r="AW98" s="57">
        <f>IF(AW$4="X",'3M - LGS'!AW73+'Biz DRENE'!AW78,0)</f>
        <v>0</v>
      </c>
      <c r="AX98" s="57">
        <f>IF(AX$4="X",'3M - LGS'!AX73+'Biz DRENE'!AX78,0)</f>
        <v>0</v>
      </c>
      <c r="AY98" s="57">
        <f>IF(AY$4="X",'3M - LGS'!AY73+'Biz DRENE'!AY78,0)</f>
        <v>0</v>
      </c>
      <c r="AZ98" s="57">
        <f>IF(AZ$4="X",'3M - LGS'!AZ73+'Biz DRENE'!AZ78,0)</f>
        <v>0</v>
      </c>
      <c r="BA98" s="57">
        <f>IF(BA$4="X",'3M - LGS'!BA73+'Biz DRENE'!BA78,0)</f>
        <v>0</v>
      </c>
      <c r="BB98" s="57">
        <f>IF(BB$4="X",'3M - LGS'!BB73+'Biz DRENE'!BB78,0)</f>
        <v>0</v>
      </c>
      <c r="BC98" s="57">
        <f>IF(BC$4="X",'3M - LGS'!BC73+'Biz DRENE'!BC78,0)</f>
        <v>0</v>
      </c>
      <c r="BD98" s="57">
        <f>IF(BD$4="X",'3M - LGS'!BD73+'Biz DRENE'!BD78,0)</f>
        <v>0</v>
      </c>
      <c r="BE98" s="57">
        <f>IF(BE$4="X",'3M - LGS'!BE73+'Biz DRENE'!BE78,0)</f>
        <v>0</v>
      </c>
      <c r="BF98" s="57">
        <f>IF(BF$4="X",'3M - LGS'!BF73+'Biz DRENE'!BF78,0)</f>
        <v>0</v>
      </c>
      <c r="BG98" s="57">
        <f>IF(BG$4="X",'3M - LGS'!BG73+'Biz DRENE'!BG78,0)</f>
        <v>0</v>
      </c>
      <c r="BH98" s="57">
        <f>IF(BH$4="X",'3M - LGS'!BH73+'Biz DRENE'!BH78,0)</f>
        <v>0</v>
      </c>
      <c r="BI98" s="57">
        <f>IF(BI$4="X",'3M - LGS'!BI73+'Biz DRENE'!BI78,0)</f>
        <v>0</v>
      </c>
      <c r="BJ98" s="57">
        <f>IF(BJ$4="X",'3M - LGS'!BJ73+'Biz DRENE'!BJ78,0)</f>
        <v>0</v>
      </c>
      <c r="BK98" s="57">
        <f>IF(BK$4="X",'3M - LGS'!BK73+'Biz DRENE'!BK78,0)</f>
        <v>0</v>
      </c>
      <c r="BL98" s="57">
        <f>IF(BL$4="X",'3M - LGS'!BL73+'Biz DRENE'!BL78,0)</f>
        <v>0</v>
      </c>
      <c r="BM98" s="57">
        <f>IF(BM$4="X",'3M - LGS'!BM73+'Biz DRENE'!BM78,0)</f>
        <v>0</v>
      </c>
      <c r="BN98" s="57">
        <f>IF(BN$4="X",'3M - LGS'!BN73+'Biz DRENE'!BN78,0)</f>
        <v>0</v>
      </c>
      <c r="BO98" s="57">
        <f>IF(BO$4="X",'3M - LGS'!BO73+'Biz DRENE'!BO78,0)</f>
        <v>0</v>
      </c>
      <c r="BP98" s="57">
        <f>IF(BP$4="X",'3M - LGS'!BP73+'Biz DRENE'!BP78,0)</f>
        <v>0</v>
      </c>
      <c r="BQ98" s="57">
        <f>IF(BQ$4="X",'3M - LGS'!BQ73+'Biz DRENE'!BQ78,0)</f>
        <v>0</v>
      </c>
      <c r="BR98" s="57">
        <f>IF(BR$4="X",'3M - LGS'!BR73+'Biz DRENE'!BR78,0)</f>
        <v>0</v>
      </c>
      <c r="BS98" s="57">
        <f>IF(BS$4="X",'3M - LGS'!BS73+'Biz DRENE'!BS78,0)</f>
        <v>0</v>
      </c>
      <c r="BT98" s="57">
        <f>IF(BT$4="X",'3M - LGS'!BT73+'Biz DRENE'!BT78,0)</f>
        <v>0</v>
      </c>
      <c r="BU98" s="57">
        <f>IF(BU$4="X",'3M - LGS'!BU73+'Biz DRENE'!BU78,0)</f>
        <v>0</v>
      </c>
      <c r="BV98" s="57">
        <f>IF(BV$4="X",'3M - LGS'!BV73+'Biz DRENE'!BV78,0)</f>
        <v>0</v>
      </c>
      <c r="BW98" s="57">
        <f>IF(BW$4="X",'3M - LGS'!BW73+'Biz DRENE'!BW78,0)</f>
        <v>0</v>
      </c>
      <c r="BX98" s="57">
        <f>IF(BX$4="X",'3M - LGS'!BX73+'Biz DRENE'!BX78,0)</f>
        <v>0</v>
      </c>
      <c r="BY98" s="57">
        <f>IF(BY$4="X",'3M - LGS'!BY73+'Biz DRENE'!BY78,0)</f>
        <v>0</v>
      </c>
      <c r="BZ98" s="57">
        <f>IF(BZ$4="X",'3M - LGS'!BZ73+'Biz DRENE'!BZ78,0)</f>
        <v>0</v>
      </c>
      <c r="CA98" s="57">
        <f>IF(CA$4="X",'3M - LGS'!CA73+'Biz DRENE'!CA78,0)</f>
        <v>0</v>
      </c>
      <c r="CB98" s="57">
        <f>IF(CB$4="X",'3M - LGS'!CB73+'Biz DRENE'!CB78,0)</f>
        <v>0</v>
      </c>
      <c r="CC98" s="57">
        <f>IF(CC$4="X",'3M - LGS'!CC73+'Biz DRENE'!CC78,0)</f>
        <v>0</v>
      </c>
      <c r="CD98" s="57">
        <f>IF(CD$4="X",'3M - LGS'!CD73+'Biz DRENE'!CD78,0)</f>
        <v>0</v>
      </c>
      <c r="CE98" s="57">
        <f>IF(CE$4="X",'3M - LGS'!CE73+'Biz DRENE'!CE78,0)</f>
        <v>0</v>
      </c>
      <c r="CF98" s="57">
        <f>IF(CF$4="X",'3M - LGS'!CF73+'Biz DRENE'!CF78,0)</f>
        <v>0</v>
      </c>
      <c r="CG98" s="57">
        <f>IF(CG$4="X",'3M - LGS'!CG73+'Biz DRENE'!CG78,0)</f>
        <v>0</v>
      </c>
      <c r="CH98" s="57">
        <f>IF(CH$4="X",'3M - LGS'!CH73+'Biz DRENE'!CH78,0)</f>
        <v>0</v>
      </c>
    </row>
    <row r="99" spans="2:86" x14ac:dyDescent="0.3">
      <c r="B99" s="62" t="s">
        <v>15</v>
      </c>
      <c r="C99" s="57">
        <f>IF(C$4="X",'4M - SPS'!C73+'Biz DRENE'!C79,0)</f>
        <v>2379.2727718963147</v>
      </c>
      <c r="D99" s="57">
        <f>IF(D$4="X",'4M - SPS'!D73+'Biz DRENE'!D79,0)</f>
        <v>3861.2580856470518</v>
      </c>
      <c r="E99" s="57">
        <f>IF(E$4="X",'4M - SPS'!E73+'Biz DRENE'!E79,0)</f>
        <v>3975.7725966379508</v>
      </c>
      <c r="F99" s="57">
        <f>IF(F$4="X",'4M - SPS'!F73+'Biz DRENE'!F79,0)</f>
        <v>5276.7424538415262</v>
      </c>
      <c r="G99" s="57">
        <f>IF(G$4="X",'4M - SPS'!G73+'Biz DRENE'!G79,0)</f>
        <v>10978.092703633367</v>
      </c>
      <c r="H99" s="57">
        <f>IF(H$4="X",'4M - SPS'!H73+'Biz DRENE'!H79,0)</f>
        <v>37226.137502713769</v>
      </c>
      <c r="I99" s="57">
        <f>IF(I$4="X",'4M - SPS'!I73+'Biz DRENE'!I79,0)</f>
        <v>61814.426143273457</v>
      </c>
      <c r="J99" s="57">
        <f>IF(J$4="X",'4M - SPS'!J73+'Biz DRENE'!J79,0)</f>
        <v>77705.262782762933</v>
      </c>
      <c r="K99" s="57">
        <f>IF(K$4="X",'4M - SPS'!K73+'Biz DRENE'!K79,0)</f>
        <v>54193.271423619284</v>
      </c>
      <c r="L99" s="57">
        <f>IF(L$4="X",'4M - SPS'!L73+'Biz DRENE'!L79,0)</f>
        <v>26949.449341383042</v>
      </c>
      <c r="M99" s="57">
        <f>IF(M$4="X",'4M - SPS'!M73+'Biz DRENE'!M79,0)</f>
        <v>28450.487860548801</v>
      </c>
      <c r="N99" s="57">
        <f>IF(N$4="X",'4M - SPS'!N73+'Biz DRENE'!N79,0)</f>
        <v>39034.415698012119</v>
      </c>
      <c r="O99" s="57">
        <f>IF(O$4="X",'4M - SPS'!O73+'Biz DRENE'!O79,0)</f>
        <v>53545.66512611261</v>
      </c>
      <c r="P99" s="57">
        <f>IF(P$4="X",'4M - SPS'!P73+'Biz DRENE'!P79,0)</f>
        <v>44290.180363522421</v>
      </c>
      <c r="Q99" s="57">
        <f>IF(Q$4="X",'4M - SPS'!Q73+'Biz DRENE'!Q79,0)</f>
        <v>45331.828077796075</v>
      </c>
      <c r="R99" s="57">
        <f>IF(R$4="X",'4M - SPS'!R73+'Biz DRENE'!R79,0)</f>
        <v>40848.127414121504</v>
      </c>
      <c r="S99" s="57">
        <f>IF(S$4="X",'4M - SPS'!S73+'Biz DRENE'!S79,0)</f>
        <v>58139.84929389922</v>
      </c>
      <c r="T99" s="57">
        <f>IF(T$4="X",'4M - SPS'!T73+'Biz DRENE'!T79,0)</f>
        <v>149136.54489925795</v>
      </c>
      <c r="U99" s="57">
        <f>IF(U$4="X",'4M - SPS'!U73+'Biz DRENE'!U79,0)</f>
        <v>177877.45249801644</v>
      </c>
      <c r="V99" s="57">
        <f>IF(V$4="X",'4M - SPS'!V73+'Biz DRENE'!V79,0)</f>
        <v>167786.76070140186</v>
      </c>
      <c r="W99" s="57">
        <f>IF(W$4="X",'4M - SPS'!W73+'Biz DRENE'!W79,0)</f>
        <v>0</v>
      </c>
      <c r="X99" s="57">
        <f>IF(X$4="X",'4M - SPS'!X73+'Biz DRENE'!X79,0)</f>
        <v>0</v>
      </c>
      <c r="Y99" s="57">
        <f>IF(Y$4="X",'4M - SPS'!Y73+'Biz DRENE'!Y79,0)</f>
        <v>0</v>
      </c>
      <c r="Z99" s="57">
        <f>IF(Z$4="X",'4M - SPS'!Z73+'Biz DRENE'!Z79,0)</f>
        <v>0</v>
      </c>
      <c r="AA99" s="57">
        <f>IF(AA$4="X",'4M - SPS'!AA73+'Biz DRENE'!AA79,0)</f>
        <v>0</v>
      </c>
      <c r="AB99" s="57">
        <f>IF(AB$4="X",'4M - SPS'!AB73+'Biz DRENE'!AB79,0)</f>
        <v>0</v>
      </c>
      <c r="AC99" s="57">
        <f>IF(AC$4="X",'4M - SPS'!AC73+'Biz DRENE'!AC79,0)</f>
        <v>0</v>
      </c>
      <c r="AD99" s="57">
        <f>IF(AD$4="X",'4M - SPS'!AD73+'Biz DRENE'!AD79,0)</f>
        <v>0</v>
      </c>
      <c r="AE99" s="57">
        <f>IF(AE$4="X",'4M - SPS'!AE73+'Biz DRENE'!AE79,0)</f>
        <v>0</v>
      </c>
      <c r="AF99" s="57">
        <f>IF(AF$4="X",'4M - SPS'!AF73+'Biz DRENE'!AF79,0)</f>
        <v>0</v>
      </c>
      <c r="AG99" s="57">
        <f>IF(AG$4="X",'4M - SPS'!AG73+'Biz DRENE'!AG79,0)</f>
        <v>0</v>
      </c>
      <c r="AH99" s="57">
        <f>IF(AH$4="X",'4M - SPS'!AH73+'Biz DRENE'!AH79,0)</f>
        <v>0</v>
      </c>
      <c r="AI99" s="57">
        <f>IF(AI$4="X",'4M - SPS'!AI73+'Biz DRENE'!AI79,0)</f>
        <v>0</v>
      </c>
      <c r="AJ99" s="57">
        <f>IF(AJ$4="X",'4M - SPS'!AJ73+'Biz DRENE'!AJ79,0)</f>
        <v>0</v>
      </c>
      <c r="AK99" s="57">
        <f>IF(AK$4="X",'4M - SPS'!AK73+'Biz DRENE'!AK79,0)</f>
        <v>0</v>
      </c>
      <c r="AL99" s="57">
        <f>IF(AL$4="X",'4M - SPS'!AL73+'Biz DRENE'!AL79,0)</f>
        <v>0</v>
      </c>
      <c r="AM99" s="57">
        <f>IF(AM$4="X",'4M - SPS'!AM73+'Biz DRENE'!AM79,0)</f>
        <v>0</v>
      </c>
      <c r="AN99" s="57">
        <f>IF(AN$4="X",'4M - SPS'!AN73+'Biz DRENE'!AN79,0)</f>
        <v>0</v>
      </c>
      <c r="AO99" s="57">
        <f>IF(AO$4="X",'4M - SPS'!AO73+'Biz DRENE'!AO79,0)</f>
        <v>0</v>
      </c>
      <c r="AP99" s="57">
        <f>IF(AP$4="X",'4M - SPS'!AP73+'Biz DRENE'!AP79,0)</f>
        <v>0</v>
      </c>
      <c r="AQ99" s="57">
        <f>IF(AQ$4="X",'4M - SPS'!AQ73+'Biz DRENE'!AQ79,0)</f>
        <v>0</v>
      </c>
      <c r="AR99" s="57">
        <f>IF(AR$4="X",'4M - SPS'!AR73+'Biz DRENE'!AR79,0)</f>
        <v>0</v>
      </c>
      <c r="AS99" s="57">
        <f>IF(AS$4="X",'4M - SPS'!AS73+'Biz DRENE'!AS79,0)</f>
        <v>0</v>
      </c>
      <c r="AT99" s="57">
        <f>IF(AT$4="X",'4M - SPS'!AT73+'Biz DRENE'!AT79,0)</f>
        <v>0</v>
      </c>
      <c r="AU99" s="57">
        <f>IF(AU$4="X",'4M - SPS'!AU73+'Biz DRENE'!AU79,0)</f>
        <v>0</v>
      </c>
      <c r="AV99" s="57">
        <f>IF(AV$4="X",'4M - SPS'!AV73+'Biz DRENE'!AV79,0)</f>
        <v>0</v>
      </c>
      <c r="AW99" s="57">
        <f>IF(AW$4="X",'4M - SPS'!AW73+'Biz DRENE'!AW79,0)</f>
        <v>0</v>
      </c>
      <c r="AX99" s="57">
        <f>IF(AX$4="X",'4M - SPS'!AX73+'Biz DRENE'!AX79,0)</f>
        <v>0</v>
      </c>
      <c r="AY99" s="57">
        <f>IF(AY$4="X",'4M - SPS'!AY73+'Biz DRENE'!AY79,0)</f>
        <v>0</v>
      </c>
      <c r="AZ99" s="57">
        <f>IF(AZ$4="X",'4M - SPS'!AZ73+'Biz DRENE'!AZ79,0)</f>
        <v>0</v>
      </c>
      <c r="BA99" s="57">
        <f>IF(BA$4="X",'4M - SPS'!BA73+'Biz DRENE'!BA79,0)</f>
        <v>0</v>
      </c>
      <c r="BB99" s="57">
        <f>IF(BB$4="X",'4M - SPS'!BB73+'Biz DRENE'!BB79,0)</f>
        <v>0</v>
      </c>
      <c r="BC99" s="57">
        <f>IF(BC$4="X",'4M - SPS'!BC73+'Biz DRENE'!BC79,0)</f>
        <v>0</v>
      </c>
      <c r="BD99" s="57">
        <f>IF(BD$4="X",'4M - SPS'!BD73+'Biz DRENE'!BD79,0)</f>
        <v>0</v>
      </c>
      <c r="BE99" s="57">
        <f>IF(BE$4="X",'4M - SPS'!BE73+'Biz DRENE'!BE79,0)</f>
        <v>0</v>
      </c>
      <c r="BF99" s="57">
        <f>IF(BF$4="X",'4M - SPS'!BF73+'Biz DRENE'!BF79,0)</f>
        <v>0</v>
      </c>
      <c r="BG99" s="57">
        <f>IF(BG$4="X",'4M - SPS'!BG73+'Biz DRENE'!BG79,0)</f>
        <v>0</v>
      </c>
      <c r="BH99" s="57">
        <f>IF(BH$4="X",'4M - SPS'!BH73+'Biz DRENE'!BH79,0)</f>
        <v>0</v>
      </c>
      <c r="BI99" s="57">
        <f>IF(BI$4="X",'4M - SPS'!BI73+'Biz DRENE'!BI79,0)</f>
        <v>0</v>
      </c>
      <c r="BJ99" s="57">
        <f>IF(BJ$4="X",'4M - SPS'!BJ73+'Biz DRENE'!BJ79,0)</f>
        <v>0</v>
      </c>
      <c r="BK99" s="57">
        <f>IF(BK$4="X",'4M - SPS'!BK73+'Biz DRENE'!BK79,0)</f>
        <v>0</v>
      </c>
      <c r="BL99" s="57">
        <f>IF(BL$4="X",'4M - SPS'!BL73+'Biz DRENE'!BL79,0)</f>
        <v>0</v>
      </c>
      <c r="BM99" s="57">
        <f>IF(BM$4="X",'4M - SPS'!BM73+'Biz DRENE'!BM79,0)</f>
        <v>0</v>
      </c>
      <c r="BN99" s="57">
        <f>IF(BN$4="X",'4M - SPS'!BN73+'Biz DRENE'!BN79,0)</f>
        <v>0</v>
      </c>
      <c r="BO99" s="57">
        <f>IF(BO$4="X",'4M - SPS'!BO73+'Biz DRENE'!BO79,0)</f>
        <v>0</v>
      </c>
      <c r="BP99" s="57">
        <f>IF(BP$4="X",'4M - SPS'!BP73+'Biz DRENE'!BP79,0)</f>
        <v>0</v>
      </c>
      <c r="BQ99" s="57">
        <f>IF(BQ$4="X",'4M - SPS'!BQ73+'Biz DRENE'!BQ79,0)</f>
        <v>0</v>
      </c>
      <c r="BR99" s="57">
        <f>IF(BR$4="X",'4M - SPS'!BR73+'Biz DRENE'!BR79,0)</f>
        <v>0</v>
      </c>
      <c r="BS99" s="57">
        <f>IF(BS$4="X",'4M - SPS'!BS73+'Biz DRENE'!BS79,0)</f>
        <v>0</v>
      </c>
      <c r="BT99" s="57">
        <f>IF(BT$4="X",'4M - SPS'!BT73+'Biz DRENE'!BT79,0)</f>
        <v>0</v>
      </c>
      <c r="BU99" s="57">
        <f>IF(BU$4="X",'4M - SPS'!BU73+'Biz DRENE'!BU79,0)</f>
        <v>0</v>
      </c>
      <c r="BV99" s="57">
        <f>IF(BV$4="X",'4M - SPS'!BV73+'Biz DRENE'!BV79,0)</f>
        <v>0</v>
      </c>
      <c r="BW99" s="57">
        <f>IF(BW$4="X",'4M - SPS'!BW73+'Biz DRENE'!BW79,0)</f>
        <v>0</v>
      </c>
      <c r="BX99" s="57">
        <f>IF(BX$4="X",'4M - SPS'!BX73+'Biz DRENE'!BX79,0)</f>
        <v>0</v>
      </c>
      <c r="BY99" s="57">
        <f>IF(BY$4="X",'4M - SPS'!BY73+'Biz DRENE'!BY79,0)</f>
        <v>0</v>
      </c>
      <c r="BZ99" s="57">
        <f>IF(BZ$4="X",'4M - SPS'!BZ73+'Biz DRENE'!BZ79,0)</f>
        <v>0</v>
      </c>
      <c r="CA99" s="57">
        <f>IF(CA$4="X",'4M - SPS'!CA73+'Biz DRENE'!CA79,0)</f>
        <v>0</v>
      </c>
      <c r="CB99" s="57">
        <f>IF(CB$4="X",'4M - SPS'!CB73+'Biz DRENE'!CB79,0)</f>
        <v>0</v>
      </c>
      <c r="CC99" s="57">
        <f>IF(CC$4="X",'4M - SPS'!CC73+'Biz DRENE'!CC79,0)</f>
        <v>0</v>
      </c>
      <c r="CD99" s="57">
        <f>IF(CD$4="X",'4M - SPS'!CD73+'Biz DRENE'!CD79,0)</f>
        <v>0</v>
      </c>
      <c r="CE99" s="57">
        <f>IF(CE$4="X",'4M - SPS'!CE73+'Biz DRENE'!CE79,0)</f>
        <v>0</v>
      </c>
      <c r="CF99" s="57">
        <f>IF(CF$4="X",'4M - SPS'!CF73+'Biz DRENE'!CF79,0)</f>
        <v>0</v>
      </c>
      <c r="CG99" s="57">
        <f>IF(CG$4="X",'4M - SPS'!CG73+'Biz DRENE'!CG79,0)</f>
        <v>0</v>
      </c>
      <c r="CH99" s="57">
        <f>IF(CH$4="X",'4M - SPS'!CH73+'Biz DRENE'!CH79,0)</f>
        <v>0</v>
      </c>
    </row>
    <row r="100" spans="2:86" ht="15" thickBot="1" x14ac:dyDescent="0.35">
      <c r="B100" s="37" t="s">
        <v>16</v>
      </c>
      <c r="C100" s="58">
        <f>IF(C$4="X",'11M - LPS'!C73+'Biz DRENE'!C80,0)</f>
        <v>133.68272163658341</v>
      </c>
      <c r="D100" s="58">
        <f>IF(D$4="X",'11M - LPS'!D73+'Biz DRENE'!D80,0)</f>
        <v>207.26017026587286</v>
      </c>
      <c r="E100" s="58">
        <f>IF(E$4="X",'11M - LPS'!E73+'Biz DRENE'!E80,0)</f>
        <v>225.05263896999872</v>
      </c>
      <c r="F100" s="58">
        <f>IF(F$4="X",'11M - LPS'!F73+'Biz DRENE'!F80,0)</f>
        <v>1191.4518099453683</v>
      </c>
      <c r="G100" s="58">
        <f>IF(G$4="X",'11M - LPS'!G73+'Biz DRENE'!G80,0)</f>
        <v>2966.3021570460596</v>
      </c>
      <c r="H100" s="58">
        <f>IF(H$4="X",'11M - LPS'!H73+'Biz DRENE'!H80,0)</f>
        <v>4419.2696432480807</v>
      </c>
      <c r="I100" s="58">
        <f>IF(I$4="X",'11M - LPS'!I73+'Biz DRENE'!I80,0)</f>
        <v>5004.0099671572088</v>
      </c>
      <c r="J100" s="58">
        <f>IF(J$4="X",'11M - LPS'!J73+'Biz DRENE'!J80,0)</f>
        <v>5690.8982342356567</v>
      </c>
      <c r="K100" s="58">
        <f>IF(K$4="X",'11M - LPS'!K73+'Biz DRENE'!K80,0)</f>
        <v>7852.5518735876849</v>
      </c>
      <c r="L100" s="58">
        <f>IF(L$4="X",'11M - LPS'!L73+'Biz DRENE'!L80,0)</f>
        <v>5128.0480112182031</v>
      </c>
      <c r="M100" s="58">
        <f>IF(M$4="X",'11M - LPS'!M73+'Biz DRENE'!M80,0)</f>
        <v>5483.3607641126891</v>
      </c>
      <c r="N100" s="58">
        <f>IF(N$4="X",'11M - LPS'!N73+'Biz DRENE'!N80,0)</f>
        <v>6758.6498316504112</v>
      </c>
      <c r="O100" s="58">
        <f>IF(O$4="X",'11M - LPS'!O73+'Biz DRENE'!O80,0)</f>
        <v>7083.4593124156709</v>
      </c>
      <c r="P100" s="58">
        <f>IF(P$4="X",'11M - LPS'!P73+'Biz DRENE'!P80,0)</f>
        <v>5759.1384344775906</v>
      </c>
      <c r="Q100" s="58">
        <f>IF(Q$4="X",'11M - LPS'!Q73+'Biz DRENE'!Q80,0)</f>
        <v>6354.3368332143964</v>
      </c>
      <c r="R100" s="58">
        <f>IF(R$4="X",'11M - LPS'!R73+'Biz DRENE'!R80,0)</f>
        <v>6599.8883729982745</v>
      </c>
      <c r="S100" s="58">
        <f>IF(S$4="X",'11M - LPS'!S73+'Biz DRENE'!S80,0)</f>
        <v>10290.252207014188</v>
      </c>
      <c r="T100" s="58">
        <f>IF(T$4="X",'11M - LPS'!T73+'Biz DRENE'!T80,0)</f>
        <v>23189.285516967313</v>
      </c>
      <c r="U100" s="58">
        <f>IF(U$4="X",'11M - LPS'!U73+'Biz DRENE'!U80,0)</f>
        <v>25007.281078148582</v>
      </c>
      <c r="V100" s="58">
        <f>IF(V$4="X",'11M - LPS'!V73+'Biz DRENE'!V80,0)</f>
        <v>23375.078833316209</v>
      </c>
      <c r="W100" s="58">
        <f>IF(W$4="X",'11M - LPS'!W73+'Biz DRENE'!W80,0)</f>
        <v>0</v>
      </c>
      <c r="X100" s="58">
        <f>IF(X$4="X",'11M - LPS'!X73+'Biz DRENE'!X80,0)</f>
        <v>0</v>
      </c>
      <c r="Y100" s="58">
        <f>IF(Y$4="X",'11M - LPS'!Y73+'Biz DRENE'!Y80,0)</f>
        <v>0</v>
      </c>
      <c r="Z100" s="58">
        <f>IF(Z$4="X",'11M - LPS'!Z73+'Biz DRENE'!Z80,0)</f>
        <v>0</v>
      </c>
      <c r="AA100" s="58">
        <f>IF(AA$4="X",'11M - LPS'!AA73+'Biz DRENE'!AA80,0)</f>
        <v>0</v>
      </c>
      <c r="AB100" s="58">
        <f>IF(AB$4="X",'11M - LPS'!AB73+'Biz DRENE'!AB80,0)</f>
        <v>0</v>
      </c>
      <c r="AC100" s="58">
        <f>IF(AC$4="X",'11M - LPS'!AC73+'Biz DRENE'!AC80,0)</f>
        <v>0</v>
      </c>
      <c r="AD100" s="58">
        <f>IF(AD$4="X",'11M - LPS'!AD73+'Biz DRENE'!AD80,0)</f>
        <v>0</v>
      </c>
      <c r="AE100" s="58">
        <f>IF(AE$4="X",'11M - LPS'!AE73+'Biz DRENE'!AE80,0)</f>
        <v>0</v>
      </c>
      <c r="AF100" s="58">
        <f>IF(AF$4="X",'11M - LPS'!AF73+'Biz DRENE'!AF80,0)</f>
        <v>0</v>
      </c>
      <c r="AG100" s="58">
        <f>IF(AG$4="X",'11M - LPS'!AG73+'Biz DRENE'!AG80,0)</f>
        <v>0</v>
      </c>
      <c r="AH100" s="58">
        <f>IF(AH$4="X",'11M - LPS'!AH73+'Biz DRENE'!AH80,0)</f>
        <v>0</v>
      </c>
      <c r="AI100" s="58">
        <f>IF(AI$4="X",'11M - LPS'!AI73+'Biz DRENE'!AI80,0)</f>
        <v>0</v>
      </c>
      <c r="AJ100" s="58">
        <f>IF(AJ$4="X",'11M - LPS'!AJ73+'Biz DRENE'!AJ80,0)</f>
        <v>0</v>
      </c>
      <c r="AK100" s="58">
        <f>IF(AK$4="X",'11M - LPS'!AK73+'Biz DRENE'!AK80,0)</f>
        <v>0</v>
      </c>
      <c r="AL100" s="58">
        <f>IF(AL$4="X",'11M - LPS'!AL73+'Biz DRENE'!AL80,0)</f>
        <v>0</v>
      </c>
      <c r="AM100" s="58">
        <f>IF(AM$4="X",'11M - LPS'!AM73+'Biz DRENE'!AM80,0)</f>
        <v>0</v>
      </c>
      <c r="AN100" s="58">
        <f>IF(AN$4="X",'11M - LPS'!AN73+'Biz DRENE'!AN80,0)</f>
        <v>0</v>
      </c>
      <c r="AO100" s="58">
        <f>IF(AO$4="X",'11M - LPS'!AO73+'Biz DRENE'!AO80,0)</f>
        <v>0</v>
      </c>
      <c r="AP100" s="58">
        <f>IF(AP$4="X",'11M - LPS'!AP73+'Biz DRENE'!AP80,0)</f>
        <v>0</v>
      </c>
      <c r="AQ100" s="58">
        <f>IF(AQ$4="X",'11M - LPS'!AQ73+'Biz DRENE'!AQ80,0)</f>
        <v>0</v>
      </c>
      <c r="AR100" s="58">
        <f>IF(AR$4="X",'11M - LPS'!AR73+'Biz DRENE'!AR80,0)</f>
        <v>0</v>
      </c>
      <c r="AS100" s="58">
        <f>IF(AS$4="X",'11M - LPS'!AS73+'Biz DRENE'!AS80,0)</f>
        <v>0</v>
      </c>
      <c r="AT100" s="58">
        <f>IF(AT$4="X",'11M - LPS'!AT73+'Biz DRENE'!AT80,0)</f>
        <v>0</v>
      </c>
      <c r="AU100" s="58">
        <f>IF(AU$4="X",'11M - LPS'!AU73+'Biz DRENE'!AU80,0)</f>
        <v>0</v>
      </c>
      <c r="AV100" s="58">
        <f>IF(AV$4="X",'11M - LPS'!AV73+'Biz DRENE'!AV80,0)</f>
        <v>0</v>
      </c>
      <c r="AW100" s="58">
        <f>IF(AW$4="X",'11M - LPS'!AW73+'Biz DRENE'!AW80,0)</f>
        <v>0</v>
      </c>
      <c r="AX100" s="58">
        <f>IF(AX$4="X",'11M - LPS'!AX73+'Biz DRENE'!AX80,0)</f>
        <v>0</v>
      </c>
      <c r="AY100" s="58">
        <f>IF(AY$4="X",'11M - LPS'!AY73+'Biz DRENE'!AY80,0)</f>
        <v>0</v>
      </c>
      <c r="AZ100" s="58">
        <f>IF(AZ$4="X",'11M - LPS'!AZ73+'Biz DRENE'!AZ80,0)</f>
        <v>0</v>
      </c>
      <c r="BA100" s="58">
        <f>IF(BA$4="X",'11M - LPS'!BA73+'Biz DRENE'!BA80,0)</f>
        <v>0</v>
      </c>
      <c r="BB100" s="58">
        <f>IF(BB$4="X",'11M - LPS'!BB73+'Biz DRENE'!BB80,0)</f>
        <v>0</v>
      </c>
      <c r="BC100" s="58">
        <f>IF(BC$4="X",'11M - LPS'!BC73+'Biz DRENE'!BC80,0)</f>
        <v>0</v>
      </c>
      <c r="BD100" s="58">
        <f>IF(BD$4="X",'11M - LPS'!BD73+'Biz DRENE'!BD80,0)</f>
        <v>0</v>
      </c>
      <c r="BE100" s="58">
        <f>IF(BE$4="X",'11M - LPS'!BE73+'Biz DRENE'!BE80,0)</f>
        <v>0</v>
      </c>
      <c r="BF100" s="58">
        <f>IF(BF$4="X",'11M - LPS'!BF73+'Biz DRENE'!BF80,0)</f>
        <v>0</v>
      </c>
      <c r="BG100" s="58">
        <f>IF(BG$4="X",'11M - LPS'!BG73+'Biz DRENE'!BG80,0)</f>
        <v>0</v>
      </c>
      <c r="BH100" s="58">
        <f>IF(BH$4="X",'11M - LPS'!BH73+'Biz DRENE'!BH80,0)</f>
        <v>0</v>
      </c>
      <c r="BI100" s="58">
        <f>IF(BI$4="X",'11M - LPS'!BI73+'Biz DRENE'!BI80,0)</f>
        <v>0</v>
      </c>
      <c r="BJ100" s="58">
        <f>IF(BJ$4="X",'11M - LPS'!BJ73+'Biz DRENE'!BJ80,0)</f>
        <v>0</v>
      </c>
      <c r="BK100" s="58">
        <f>IF(BK$4="X",'11M - LPS'!BK73+'Biz DRENE'!BK80,0)</f>
        <v>0</v>
      </c>
      <c r="BL100" s="58">
        <f>IF(BL$4="X",'11M - LPS'!BL73+'Biz DRENE'!BL80,0)</f>
        <v>0</v>
      </c>
      <c r="BM100" s="58">
        <f>IF(BM$4="X",'11M - LPS'!BM73+'Biz DRENE'!BM80,0)</f>
        <v>0</v>
      </c>
      <c r="BN100" s="58">
        <f>IF(BN$4="X",'11M - LPS'!BN73+'Biz DRENE'!BN80,0)</f>
        <v>0</v>
      </c>
      <c r="BO100" s="58">
        <f>IF(BO$4="X",'11M - LPS'!BO73+'Biz DRENE'!BO80,0)</f>
        <v>0</v>
      </c>
      <c r="BP100" s="58">
        <f>IF(BP$4="X",'11M - LPS'!BP73+'Biz DRENE'!BP80,0)</f>
        <v>0</v>
      </c>
      <c r="BQ100" s="58">
        <f>IF(BQ$4="X",'11M - LPS'!BQ73+'Biz DRENE'!BQ80,0)</f>
        <v>0</v>
      </c>
      <c r="BR100" s="58">
        <f>IF(BR$4="X",'11M - LPS'!BR73+'Biz DRENE'!BR80,0)</f>
        <v>0</v>
      </c>
      <c r="BS100" s="58">
        <f>IF(BS$4="X",'11M - LPS'!BS73+'Biz DRENE'!BS80,0)</f>
        <v>0</v>
      </c>
      <c r="BT100" s="58">
        <f>IF(BT$4="X",'11M - LPS'!BT73+'Biz DRENE'!BT80,0)</f>
        <v>0</v>
      </c>
      <c r="BU100" s="58">
        <f>IF(BU$4="X",'11M - LPS'!BU73+'Biz DRENE'!BU80,0)</f>
        <v>0</v>
      </c>
      <c r="BV100" s="58">
        <f>IF(BV$4="X",'11M - LPS'!BV73+'Biz DRENE'!BV80,0)</f>
        <v>0</v>
      </c>
      <c r="BW100" s="58">
        <f>IF(BW$4="X",'11M - LPS'!BW73+'Biz DRENE'!BW80,0)</f>
        <v>0</v>
      </c>
      <c r="BX100" s="58">
        <f>IF(BX$4="X",'11M - LPS'!BX73+'Biz DRENE'!BX80,0)</f>
        <v>0</v>
      </c>
      <c r="BY100" s="58">
        <f>IF(BY$4="X",'11M - LPS'!BY73+'Biz DRENE'!BY80,0)</f>
        <v>0</v>
      </c>
      <c r="BZ100" s="58">
        <f>IF(BZ$4="X",'11M - LPS'!BZ73+'Biz DRENE'!BZ80,0)</f>
        <v>0</v>
      </c>
      <c r="CA100" s="58">
        <f>IF(CA$4="X",'11M - LPS'!CA73+'Biz DRENE'!CA80,0)</f>
        <v>0</v>
      </c>
      <c r="CB100" s="58">
        <f>IF(CB$4="X",'11M - LPS'!CB73+'Biz DRENE'!CB80,0)</f>
        <v>0</v>
      </c>
      <c r="CC100" s="58">
        <f>IF(CC$4="X",'11M - LPS'!CC73+'Biz DRENE'!CC80,0)</f>
        <v>0</v>
      </c>
      <c r="CD100" s="58">
        <f>IF(CD$4="X",'11M - LPS'!CD73+'Biz DRENE'!CD80,0)</f>
        <v>0</v>
      </c>
      <c r="CE100" s="58">
        <f>IF(CE$4="X",'11M - LPS'!CE73+'Biz DRENE'!CE80,0)</f>
        <v>0</v>
      </c>
      <c r="CF100" s="58">
        <f>IF(CF$4="X",'11M - LPS'!CF73+'Biz DRENE'!CF80,0)</f>
        <v>0</v>
      </c>
      <c r="CG100" s="58">
        <f>IF(CG$4="X",'11M - LPS'!CG73+'Biz DRENE'!CG80,0)</f>
        <v>0</v>
      </c>
      <c r="CH100" s="58">
        <f>IF(CH$4="X",'11M - LPS'!CH73+'Biz DRENE'!CH80,0)</f>
        <v>0</v>
      </c>
    </row>
    <row r="101" spans="2:86" s="1" customFormat="1" ht="15" thickBot="1" x14ac:dyDescent="0.35">
      <c r="B101" s="63" t="s">
        <v>3</v>
      </c>
      <c r="C101" s="64">
        <f>SUM(C96:C100)</f>
        <v>142201.75396155083</v>
      </c>
      <c r="D101" s="52">
        <f t="shared" ref="D101:BO101" si="92">SUM(D96:D100)</f>
        <v>143724.73826352542</v>
      </c>
      <c r="E101" s="52">
        <f t="shared" si="92"/>
        <v>142253.16092033268</v>
      </c>
      <c r="F101" s="52">
        <f t="shared" si="92"/>
        <v>113497.55948795615</v>
      </c>
      <c r="G101" s="52">
        <f t="shared" si="92"/>
        <v>173330.9418950956</v>
      </c>
      <c r="H101" s="52">
        <f t="shared" si="92"/>
        <v>632475.7278281434</v>
      </c>
      <c r="I101" s="52">
        <f t="shared" si="92"/>
        <v>979281.09648994543</v>
      </c>
      <c r="J101" s="52">
        <f t="shared" si="92"/>
        <v>1155688.9422687702</v>
      </c>
      <c r="K101" s="52">
        <f t="shared" si="92"/>
        <v>973147.9893503217</v>
      </c>
      <c r="L101" s="52">
        <f t="shared" si="92"/>
        <v>488077.49552446231</v>
      </c>
      <c r="M101" s="52">
        <f t="shared" si="92"/>
        <v>621887.92324677319</v>
      </c>
      <c r="N101" s="52">
        <f t="shared" si="92"/>
        <v>903533.07147817255</v>
      </c>
      <c r="O101" s="52">
        <f t="shared" si="92"/>
        <v>962476.28734871803</v>
      </c>
      <c r="P101" s="52">
        <f t="shared" si="92"/>
        <v>825918.02434726967</v>
      </c>
      <c r="Q101" s="52">
        <f t="shared" si="92"/>
        <v>856952.64067940682</v>
      </c>
      <c r="R101" s="52">
        <f t="shared" si="92"/>
        <v>757907.36422103248</v>
      </c>
      <c r="S101" s="52">
        <f t="shared" si="92"/>
        <v>891749.9575086626</v>
      </c>
      <c r="T101" s="52">
        <f t="shared" si="92"/>
        <v>2029367.0445882201</v>
      </c>
      <c r="U101" s="52">
        <f t="shared" si="92"/>
        <v>2386168.7999296337</v>
      </c>
      <c r="V101" s="52">
        <f t="shared" si="92"/>
        <v>2268065.7378959516</v>
      </c>
      <c r="W101" s="52">
        <f t="shared" si="92"/>
        <v>0</v>
      </c>
      <c r="X101" s="52">
        <f t="shared" si="92"/>
        <v>0</v>
      </c>
      <c r="Y101" s="52">
        <f t="shared" si="92"/>
        <v>0</v>
      </c>
      <c r="Z101" s="52">
        <f t="shared" si="92"/>
        <v>0</v>
      </c>
      <c r="AA101" s="52">
        <f t="shared" si="92"/>
        <v>0</v>
      </c>
      <c r="AB101" s="52">
        <f t="shared" si="92"/>
        <v>0</v>
      </c>
      <c r="AC101" s="52">
        <f t="shared" si="92"/>
        <v>0</v>
      </c>
      <c r="AD101" s="52">
        <f t="shared" si="92"/>
        <v>0</v>
      </c>
      <c r="AE101" s="52">
        <f t="shared" si="92"/>
        <v>0</v>
      </c>
      <c r="AF101" s="52">
        <f t="shared" si="92"/>
        <v>0</v>
      </c>
      <c r="AG101" s="52">
        <f t="shared" si="92"/>
        <v>0</v>
      </c>
      <c r="AH101" s="52">
        <f t="shared" si="92"/>
        <v>0</v>
      </c>
      <c r="AI101" s="52">
        <f t="shared" si="92"/>
        <v>0</v>
      </c>
      <c r="AJ101" s="52">
        <f t="shared" si="92"/>
        <v>0</v>
      </c>
      <c r="AK101" s="52">
        <f t="shared" si="92"/>
        <v>0</v>
      </c>
      <c r="AL101" s="52">
        <f t="shared" si="92"/>
        <v>0</v>
      </c>
      <c r="AM101" s="52">
        <f t="shared" si="92"/>
        <v>0</v>
      </c>
      <c r="AN101" s="52">
        <f t="shared" si="92"/>
        <v>0</v>
      </c>
      <c r="AO101" s="52">
        <f t="shared" si="92"/>
        <v>0</v>
      </c>
      <c r="AP101" s="52">
        <f t="shared" si="92"/>
        <v>0</v>
      </c>
      <c r="AQ101" s="52">
        <f t="shared" si="92"/>
        <v>0</v>
      </c>
      <c r="AR101" s="52">
        <f t="shared" si="92"/>
        <v>0</v>
      </c>
      <c r="AS101" s="52">
        <f t="shared" si="92"/>
        <v>0</v>
      </c>
      <c r="AT101" s="52">
        <f t="shared" si="92"/>
        <v>0</v>
      </c>
      <c r="AU101" s="52">
        <f t="shared" si="92"/>
        <v>0</v>
      </c>
      <c r="AV101" s="52">
        <f t="shared" si="92"/>
        <v>0</v>
      </c>
      <c r="AW101" s="52">
        <f t="shared" si="92"/>
        <v>0</v>
      </c>
      <c r="AX101" s="52">
        <f t="shared" si="92"/>
        <v>0</v>
      </c>
      <c r="AY101" s="52">
        <f t="shared" si="92"/>
        <v>0</v>
      </c>
      <c r="AZ101" s="52">
        <f t="shared" si="92"/>
        <v>0</v>
      </c>
      <c r="BA101" s="52">
        <f t="shared" si="92"/>
        <v>0</v>
      </c>
      <c r="BB101" s="52">
        <f t="shared" si="92"/>
        <v>0</v>
      </c>
      <c r="BC101" s="52">
        <f t="shared" si="92"/>
        <v>0</v>
      </c>
      <c r="BD101" s="52">
        <f t="shared" si="92"/>
        <v>0</v>
      </c>
      <c r="BE101" s="52">
        <f t="shared" si="92"/>
        <v>0</v>
      </c>
      <c r="BF101" s="52">
        <f t="shared" si="92"/>
        <v>0</v>
      </c>
      <c r="BG101" s="52">
        <f t="shared" si="92"/>
        <v>0</v>
      </c>
      <c r="BH101" s="52">
        <f t="shared" si="92"/>
        <v>0</v>
      </c>
      <c r="BI101" s="52">
        <f t="shared" si="92"/>
        <v>0</v>
      </c>
      <c r="BJ101" s="52">
        <f t="shared" si="92"/>
        <v>0</v>
      </c>
      <c r="BK101" s="52">
        <f t="shared" si="92"/>
        <v>0</v>
      </c>
      <c r="BL101" s="52">
        <f t="shared" si="92"/>
        <v>0</v>
      </c>
      <c r="BM101" s="52">
        <f t="shared" si="92"/>
        <v>0</v>
      </c>
      <c r="BN101" s="52">
        <f t="shared" si="92"/>
        <v>0</v>
      </c>
      <c r="BO101" s="52">
        <f t="shared" si="92"/>
        <v>0</v>
      </c>
      <c r="BP101" s="52">
        <f t="shared" ref="BP101:CH101" si="93">SUM(BP96:BP100)</f>
        <v>0</v>
      </c>
      <c r="BQ101" s="52">
        <f t="shared" si="93"/>
        <v>0</v>
      </c>
      <c r="BR101" s="52">
        <f t="shared" si="93"/>
        <v>0</v>
      </c>
      <c r="BS101" s="52">
        <f t="shared" si="93"/>
        <v>0</v>
      </c>
      <c r="BT101" s="52">
        <f t="shared" si="93"/>
        <v>0</v>
      </c>
      <c r="BU101" s="52">
        <f t="shared" si="93"/>
        <v>0</v>
      </c>
      <c r="BV101" s="52">
        <f t="shared" si="93"/>
        <v>0</v>
      </c>
      <c r="BW101" s="52">
        <f t="shared" si="93"/>
        <v>0</v>
      </c>
      <c r="BX101" s="52">
        <f t="shared" si="93"/>
        <v>0</v>
      </c>
      <c r="BY101" s="52">
        <f t="shared" si="93"/>
        <v>0</v>
      </c>
      <c r="BZ101" s="52">
        <f t="shared" si="93"/>
        <v>0</v>
      </c>
      <c r="CA101" s="52">
        <f t="shared" si="93"/>
        <v>0</v>
      </c>
      <c r="CB101" s="52">
        <f t="shared" si="93"/>
        <v>0</v>
      </c>
      <c r="CC101" s="52">
        <f t="shared" si="93"/>
        <v>0</v>
      </c>
      <c r="CD101" s="52">
        <f t="shared" si="93"/>
        <v>0</v>
      </c>
      <c r="CE101" s="52">
        <f t="shared" si="93"/>
        <v>0</v>
      </c>
      <c r="CF101" s="52">
        <f t="shared" si="93"/>
        <v>0</v>
      </c>
      <c r="CG101" s="52">
        <f t="shared" si="93"/>
        <v>0</v>
      </c>
      <c r="CH101" s="70">
        <f t="shared" si="93"/>
        <v>0</v>
      </c>
    </row>
    <row r="102" spans="2:86" s="49" customFormat="1" ht="15" thickBot="1" x14ac:dyDescent="0.35">
      <c r="CH102" s="170"/>
    </row>
    <row r="103" spans="2:86" ht="15" thickBot="1" x14ac:dyDescent="0.35">
      <c r="B103" s="68" t="s">
        <v>55</v>
      </c>
      <c r="C103" s="65">
        <f>C95</f>
        <v>43831</v>
      </c>
      <c r="D103" s="65">
        <f t="shared" ref="D103:BO103" si="94">D95</f>
        <v>43862</v>
      </c>
      <c r="E103" s="65">
        <f t="shared" si="94"/>
        <v>43891</v>
      </c>
      <c r="F103" s="65">
        <f t="shared" si="94"/>
        <v>43922</v>
      </c>
      <c r="G103" s="65">
        <f t="shared" si="94"/>
        <v>43952</v>
      </c>
      <c r="H103" s="65">
        <f t="shared" si="94"/>
        <v>43983</v>
      </c>
      <c r="I103" s="65">
        <f t="shared" si="94"/>
        <v>44013</v>
      </c>
      <c r="J103" s="65">
        <f t="shared" si="94"/>
        <v>44044</v>
      </c>
      <c r="K103" s="65">
        <f t="shared" si="94"/>
        <v>44075</v>
      </c>
      <c r="L103" s="65">
        <f t="shared" si="94"/>
        <v>44105</v>
      </c>
      <c r="M103" s="65">
        <f t="shared" si="94"/>
        <v>44136</v>
      </c>
      <c r="N103" s="65">
        <f t="shared" si="94"/>
        <v>44166</v>
      </c>
      <c r="O103" s="65">
        <f t="shared" si="94"/>
        <v>44197</v>
      </c>
      <c r="P103" s="65">
        <f t="shared" si="94"/>
        <v>44228</v>
      </c>
      <c r="Q103" s="65">
        <f t="shared" si="94"/>
        <v>44256</v>
      </c>
      <c r="R103" s="65">
        <f t="shared" si="94"/>
        <v>44287</v>
      </c>
      <c r="S103" s="65">
        <f t="shared" si="94"/>
        <v>44317</v>
      </c>
      <c r="T103" s="65">
        <f t="shared" si="94"/>
        <v>44348</v>
      </c>
      <c r="U103" s="65">
        <f t="shared" si="94"/>
        <v>44378</v>
      </c>
      <c r="V103" s="65">
        <f t="shared" si="94"/>
        <v>44409</v>
      </c>
      <c r="W103" s="65">
        <f t="shared" si="94"/>
        <v>44440</v>
      </c>
      <c r="X103" s="65">
        <f t="shared" si="94"/>
        <v>44470</v>
      </c>
      <c r="Y103" s="65">
        <f t="shared" si="94"/>
        <v>44501</v>
      </c>
      <c r="Z103" s="65">
        <f t="shared" si="94"/>
        <v>44531</v>
      </c>
      <c r="AA103" s="65">
        <f t="shared" si="94"/>
        <v>44562</v>
      </c>
      <c r="AB103" s="65">
        <f t="shared" si="94"/>
        <v>44593</v>
      </c>
      <c r="AC103" s="65">
        <f t="shared" si="94"/>
        <v>44621</v>
      </c>
      <c r="AD103" s="65">
        <f t="shared" si="94"/>
        <v>44652</v>
      </c>
      <c r="AE103" s="65">
        <f t="shared" si="94"/>
        <v>44682</v>
      </c>
      <c r="AF103" s="65">
        <f t="shared" si="94"/>
        <v>44713</v>
      </c>
      <c r="AG103" s="65">
        <f t="shared" si="94"/>
        <v>44743</v>
      </c>
      <c r="AH103" s="65">
        <f t="shared" si="94"/>
        <v>44774</v>
      </c>
      <c r="AI103" s="65">
        <f t="shared" si="94"/>
        <v>44805</v>
      </c>
      <c r="AJ103" s="65">
        <f t="shared" si="94"/>
        <v>44835</v>
      </c>
      <c r="AK103" s="65">
        <f t="shared" si="94"/>
        <v>44866</v>
      </c>
      <c r="AL103" s="65">
        <f t="shared" si="94"/>
        <v>44896</v>
      </c>
      <c r="AM103" s="65">
        <f t="shared" si="94"/>
        <v>44927</v>
      </c>
      <c r="AN103" s="65">
        <f t="shared" si="94"/>
        <v>44958</v>
      </c>
      <c r="AO103" s="65">
        <f t="shared" si="94"/>
        <v>44986</v>
      </c>
      <c r="AP103" s="65">
        <f t="shared" si="94"/>
        <v>45017</v>
      </c>
      <c r="AQ103" s="65">
        <f t="shared" si="94"/>
        <v>45047</v>
      </c>
      <c r="AR103" s="65">
        <f t="shared" si="94"/>
        <v>45078</v>
      </c>
      <c r="AS103" s="65">
        <f t="shared" si="94"/>
        <v>45108</v>
      </c>
      <c r="AT103" s="65">
        <f t="shared" si="94"/>
        <v>45139</v>
      </c>
      <c r="AU103" s="65">
        <f t="shared" si="94"/>
        <v>45170</v>
      </c>
      <c r="AV103" s="65">
        <f t="shared" si="94"/>
        <v>45200</v>
      </c>
      <c r="AW103" s="65">
        <f t="shared" si="94"/>
        <v>45231</v>
      </c>
      <c r="AX103" s="65">
        <f t="shared" si="94"/>
        <v>45261</v>
      </c>
      <c r="AY103" s="65">
        <f t="shared" si="94"/>
        <v>45292</v>
      </c>
      <c r="AZ103" s="65">
        <f t="shared" si="94"/>
        <v>45323</v>
      </c>
      <c r="BA103" s="65">
        <f t="shared" si="94"/>
        <v>45352</v>
      </c>
      <c r="BB103" s="65">
        <f t="shared" si="94"/>
        <v>45383</v>
      </c>
      <c r="BC103" s="65">
        <f t="shared" si="94"/>
        <v>45413</v>
      </c>
      <c r="BD103" s="65">
        <f t="shared" si="94"/>
        <v>45444</v>
      </c>
      <c r="BE103" s="65">
        <f t="shared" si="94"/>
        <v>45474</v>
      </c>
      <c r="BF103" s="65">
        <f t="shared" si="94"/>
        <v>45505</v>
      </c>
      <c r="BG103" s="65">
        <f t="shared" si="94"/>
        <v>45536</v>
      </c>
      <c r="BH103" s="65">
        <f t="shared" si="94"/>
        <v>45566</v>
      </c>
      <c r="BI103" s="65">
        <f t="shared" si="94"/>
        <v>45597</v>
      </c>
      <c r="BJ103" s="65">
        <f t="shared" si="94"/>
        <v>45627</v>
      </c>
      <c r="BK103" s="65">
        <f t="shared" si="94"/>
        <v>45658</v>
      </c>
      <c r="BL103" s="65">
        <f t="shared" si="94"/>
        <v>45689</v>
      </c>
      <c r="BM103" s="65">
        <f t="shared" si="94"/>
        <v>45717</v>
      </c>
      <c r="BN103" s="65">
        <f t="shared" si="94"/>
        <v>45748</v>
      </c>
      <c r="BO103" s="65">
        <f t="shared" si="94"/>
        <v>45778</v>
      </c>
      <c r="BP103" s="65">
        <f t="shared" ref="BP103:CH103" si="95">BP95</f>
        <v>45809</v>
      </c>
      <c r="BQ103" s="65">
        <f t="shared" si="95"/>
        <v>45839</v>
      </c>
      <c r="BR103" s="65">
        <f t="shared" si="95"/>
        <v>45870</v>
      </c>
      <c r="BS103" s="65">
        <f t="shared" si="95"/>
        <v>45901</v>
      </c>
      <c r="BT103" s="65">
        <f t="shared" si="95"/>
        <v>45931</v>
      </c>
      <c r="BU103" s="65">
        <f t="shared" si="95"/>
        <v>45962</v>
      </c>
      <c r="BV103" s="65">
        <f t="shared" si="95"/>
        <v>45992</v>
      </c>
      <c r="BW103" s="65">
        <f t="shared" si="95"/>
        <v>46023</v>
      </c>
      <c r="BX103" s="65">
        <f t="shared" si="95"/>
        <v>46054</v>
      </c>
      <c r="BY103" s="65">
        <f t="shared" si="95"/>
        <v>46082</v>
      </c>
      <c r="BZ103" s="65">
        <f t="shared" si="95"/>
        <v>46113</v>
      </c>
      <c r="CA103" s="65">
        <f t="shared" si="95"/>
        <v>46143</v>
      </c>
      <c r="CB103" s="65">
        <f t="shared" si="95"/>
        <v>46174</v>
      </c>
      <c r="CC103" s="65">
        <f t="shared" si="95"/>
        <v>46204</v>
      </c>
      <c r="CD103" s="65">
        <f t="shared" si="95"/>
        <v>46235</v>
      </c>
      <c r="CE103" s="65">
        <f t="shared" si="95"/>
        <v>46266</v>
      </c>
      <c r="CF103" s="65">
        <f t="shared" si="95"/>
        <v>46296</v>
      </c>
      <c r="CG103" s="65">
        <f t="shared" si="95"/>
        <v>46327</v>
      </c>
      <c r="CH103" s="51">
        <f t="shared" si="95"/>
        <v>46357</v>
      </c>
    </row>
    <row r="104" spans="2:86" x14ac:dyDescent="0.3">
      <c r="B104" s="69" t="s">
        <v>7</v>
      </c>
      <c r="C104" s="66">
        <f>IF(C$4="X",' LI 1M - RES'!C61,0)</f>
        <v>190.15731158215149</v>
      </c>
      <c r="D104" s="66">
        <f>IF(D$4="X",' LI 1M - RES'!D61,0)</f>
        <v>337.33655350879394</v>
      </c>
      <c r="E104" s="66">
        <f>IF(E$4="X",' LI 1M - RES'!E61,0)</f>
        <v>387.39779629743947</v>
      </c>
      <c r="F104" s="66">
        <f>IF(F$4="X",' LI 1M - RES'!F61,0)</f>
        <v>386.12071027261766</v>
      </c>
      <c r="G104" s="66">
        <f>IF(G$4="X",' LI 1M - RES'!G61,0)</f>
        <v>442.48939999963983</v>
      </c>
      <c r="H104" s="66">
        <f>IF(H$4="X",' LI 1M - RES'!H61,0)</f>
        <v>7356.7843271564316</v>
      </c>
      <c r="I104" s="66">
        <f>IF(I$4="X",' LI 1M - RES'!I61,0)</f>
        <v>19785.601253151999</v>
      </c>
      <c r="J104" s="66">
        <f>IF(J$4="X",' LI 1M - RES'!J61,0)</f>
        <v>38825.869093980466</v>
      </c>
      <c r="K104" s="66">
        <f>IF(K$4="X",' LI 1M - RES'!K61,0)</f>
        <v>40947.964462378368</v>
      </c>
      <c r="L104" s="66">
        <f>IF(L$4="X",' LI 1M - RES'!L61,0)</f>
        <v>16764.317028574638</v>
      </c>
      <c r="M104" s="66">
        <f>IF(M$4="X",' LI 1M - RES'!M61,0)</f>
        <v>23296.921098259918</v>
      </c>
      <c r="N104" s="66">
        <f>IF(N$4="X",' LI 1M - RES'!N61,0)</f>
        <v>36741.54204888612</v>
      </c>
      <c r="O104" s="66">
        <f>IF(O$4="X",' LI 1M - RES'!O61,0)</f>
        <v>43448.934752417852</v>
      </c>
      <c r="P104" s="66">
        <f>IF(P$4="X",' LI 1M - RES'!P61,0)</f>
        <v>38407.422262145978</v>
      </c>
      <c r="Q104" s="66">
        <f>IF(Q$4="X",' LI 1M - RES'!Q61,0)</f>
        <v>37164.377584782436</v>
      </c>
      <c r="R104" s="66">
        <f>IF(R$4="X",' LI 1M - RES'!R61,0)</f>
        <v>29549.377321054417</v>
      </c>
      <c r="S104" s="66">
        <f>IF(S$4="X",' LI 1M - RES'!S61,0)</f>
        <v>29707.167340185108</v>
      </c>
      <c r="T104" s="66">
        <f>IF(T$4="X",' LI 1M - RES'!T61,0)</f>
        <v>76918.123840620421</v>
      </c>
      <c r="U104" s="66">
        <f>IF(U$4="X",' LI 1M - RES'!U61,0)</f>
        <v>88114.675875673856</v>
      </c>
      <c r="V104" s="66">
        <f>IF(V$4="X",' LI 1M - RES'!V61,0)</f>
        <v>87101.272928318285</v>
      </c>
      <c r="W104" s="66">
        <f>IF(W$4="X",' LI 1M - RES'!W61,0)</f>
        <v>0</v>
      </c>
      <c r="X104" s="66">
        <f>IF(X$4="X",' LI 1M - RES'!X61,0)</f>
        <v>0</v>
      </c>
      <c r="Y104" s="66">
        <f>IF(Y$4="X",' LI 1M - RES'!Y61,0)</f>
        <v>0</v>
      </c>
      <c r="Z104" s="66">
        <f>IF(Z$4="X",' LI 1M - RES'!Z61,0)</f>
        <v>0</v>
      </c>
      <c r="AA104" s="66">
        <f>IF(AA$4="X",' LI 1M - RES'!AA61,0)</f>
        <v>0</v>
      </c>
      <c r="AB104" s="66">
        <f>IF(AB$4="X",' LI 1M - RES'!AB61,0)</f>
        <v>0</v>
      </c>
      <c r="AC104" s="66">
        <f>IF(AC$4="X",' LI 1M - RES'!AC61,0)</f>
        <v>0</v>
      </c>
      <c r="AD104" s="66">
        <f>IF(AD$4="X",' LI 1M - RES'!AD61,0)</f>
        <v>0</v>
      </c>
      <c r="AE104" s="66">
        <f>IF(AE$4="X",' LI 1M - RES'!AE61,0)</f>
        <v>0</v>
      </c>
      <c r="AF104" s="66">
        <f>IF(AF$4="X",' LI 1M - RES'!AF61,0)</f>
        <v>0</v>
      </c>
      <c r="AG104" s="66">
        <f>IF(AG$4="X",' LI 1M - RES'!AG61,0)</f>
        <v>0</v>
      </c>
      <c r="AH104" s="66">
        <f>IF(AH$4="X",' LI 1M - RES'!AH61,0)</f>
        <v>0</v>
      </c>
      <c r="AI104" s="66">
        <f>IF(AI$4="X",' LI 1M - RES'!AI61,0)</f>
        <v>0</v>
      </c>
      <c r="AJ104" s="66">
        <f>IF(AJ$4="X",' LI 1M - RES'!AJ61,0)</f>
        <v>0</v>
      </c>
      <c r="AK104" s="66">
        <f>IF(AK$4="X",' LI 1M - RES'!AK61,0)</f>
        <v>0</v>
      </c>
      <c r="AL104" s="66">
        <f>IF(AL$4="X",' LI 1M - RES'!AL61,0)</f>
        <v>0</v>
      </c>
      <c r="AM104" s="66">
        <f>IF(AM$4="X",' LI 1M - RES'!AM61,0)</f>
        <v>0</v>
      </c>
      <c r="AN104" s="66">
        <f>IF(AN$4="X",' LI 1M - RES'!AN61,0)</f>
        <v>0</v>
      </c>
      <c r="AO104" s="66">
        <f>IF(AO$4="X",' LI 1M - RES'!AO61,0)</f>
        <v>0</v>
      </c>
      <c r="AP104" s="66">
        <f>IF(AP$4="X",' LI 1M - RES'!AP61,0)</f>
        <v>0</v>
      </c>
      <c r="AQ104" s="66">
        <f>IF(AQ$4="X",' LI 1M - RES'!AQ61,0)</f>
        <v>0</v>
      </c>
      <c r="AR104" s="66">
        <f>IF(AR$4="X",' LI 1M - RES'!AR61,0)</f>
        <v>0</v>
      </c>
      <c r="AS104" s="66">
        <f>IF(AS$4="X",' LI 1M - RES'!AS61,0)</f>
        <v>0</v>
      </c>
      <c r="AT104" s="66">
        <f>IF(AT$4="X",' LI 1M - RES'!AT61,0)</f>
        <v>0</v>
      </c>
      <c r="AU104" s="66">
        <f>IF(AU$4="X",' LI 1M - RES'!AU61,0)</f>
        <v>0</v>
      </c>
      <c r="AV104" s="66">
        <f>IF(AV$4="X",' LI 1M - RES'!AV61,0)</f>
        <v>0</v>
      </c>
      <c r="AW104" s="66">
        <f>IF(AW$4="X",' LI 1M - RES'!AW61,0)</f>
        <v>0</v>
      </c>
      <c r="AX104" s="66">
        <f>IF(AX$4="X",' LI 1M - RES'!AX61,0)</f>
        <v>0</v>
      </c>
      <c r="AY104" s="66">
        <f>IF(AY$4="X",' LI 1M - RES'!AY61,0)</f>
        <v>0</v>
      </c>
      <c r="AZ104" s="66">
        <f>IF(AZ$4="X",' LI 1M - RES'!AZ61,0)</f>
        <v>0</v>
      </c>
      <c r="BA104" s="66">
        <f>IF(BA$4="X",' LI 1M - RES'!BA61,0)</f>
        <v>0</v>
      </c>
      <c r="BB104" s="66">
        <f>IF(BB$4="X",' LI 1M - RES'!BB61,0)</f>
        <v>0</v>
      </c>
      <c r="BC104" s="66">
        <f>IF(BC$4="X",' LI 1M - RES'!BC61,0)</f>
        <v>0</v>
      </c>
      <c r="BD104" s="66">
        <f>IF(BD$4="X",' LI 1M - RES'!BD61,0)</f>
        <v>0</v>
      </c>
      <c r="BE104" s="66">
        <f>IF(BE$4="X",' LI 1M - RES'!BE61,0)</f>
        <v>0</v>
      </c>
      <c r="BF104" s="66">
        <f>IF(BF$4="X",' LI 1M - RES'!BF61,0)</f>
        <v>0</v>
      </c>
      <c r="BG104" s="66">
        <f>IF(BG$4="X",' LI 1M - RES'!BG61,0)</f>
        <v>0</v>
      </c>
      <c r="BH104" s="66">
        <f>IF(BH$4="X",' LI 1M - RES'!BH61,0)</f>
        <v>0</v>
      </c>
      <c r="BI104" s="66">
        <f>IF(BI$4="X",' LI 1M - RES'!BI61,0)</f>
        <v>0</v>
      </c>
      <c r="BJ104" s="66">
        <f>IF(BJ$4="X",' LI 1M - RES'!BJ61,0)</f>
        <v>0</v>
      </c>
      <c r="BK104" s="66">
        <f>IF(BK$4="X",' LI 1M - RES'!BK61,0)</f>
        <v>0</v>
      </c>
      <c r="BL104" s="66">
        <f>IF(BL$4="X",' LI 1M - RES'!BL61,0)</f>
        <v>0</v>
      </c>
      <c r="BM104" s="66">
        <f>IF(BM$4="X",' LI 1M - RES'!BM61,0)</f>
        <v>0</v>
      </c>
      <c r="BN104" s="66">
        <f>IF(BN$4="X",' LI 1M - RES'!BN61,0)</f>
        <v>0</v>
      </c>
      <c r="BO104" s="66">
        <f>IF(BO$4="X",' LI 1M - RES'!BO61,0)</f>
        <v>0</v>
      </c>
      <c r="BP104" s="66">
        <f>IF(BP$4="X",' LI 1M - RES'!BP61,0)</f>
        <v>0</v>
      </c>
      <c r="BQ104" s="66">
        <f>IF(BQ$4="X",' LI 1M - RES'!BQ61,0)</f>
        <v>0</v>
      </c>
      <c r="BR104" s="66">
        <f>IF(BR$4="X",' LI 1M - RES'!BR61,0)</f>
        <v>0</v>
      </c>
      <c r="BS104" s="66">
        <f>IF(BS$4="X",' LI 1M - RES'!BS61,0)</f>
        <v>0</v>
      </c>
      <c r="BT104" s="66">
        <f>IF(BT$4="X",' LI 1M - RES'!BT61,0)</f>
        <v>0</v>
      </c>
      <c r="BU104" s="66">
        <f>IF(BU$4="X",' LI 1M - RES'!BU61,0)</f>
        <v>0</v>
      </c>
      <c r="BV104" s="66">
        <f>IF(BV$4="X",' LI 1M - RES'!BV61,0)</f>
        <v>0</v>
      </c>
      <c r="BW104" s="66">
        <f>IF(BW$4="X",' LI 1M - RES'!BW61,0)</f>
        <v>0</v>
      </c>
      <c r="BX104" s="66">
        <f>IF(BX$4="X",' LI 1M - RES'!BX61,0)</f>
        <v>0</v>
      </c>
      <c r="BY104" s="66">
        <f>IF(BY$4="X",' LI 1M - RES'!BY61,0)</f>
        <v>0</v>
      </c>
      <c r="BZ104" s="66">
        <f>IF(BZ$4="X",' LI 1M - RES'!BZ61,0)</f>
        <v>0</v>
      </c>
      <c r="CA104" s="66">
        <f>IF(CA$4="X",' LI 1M - RES'!CA61,0)</f>
        <v>0</v>
      </c>
      <c r="CB104" s="66">
        <f>IF(CB$4="X",' LI 1M - RES'!CB61,0)</f>
        <v>0</v>
      </c>
      <c r="CC104" s="66">
        <f>IF(CC$4="X",' LI 1M - RES'!CC61,0)</f>
        <v>0</v>
      </c>
      <c r="CD104" s="66">
        <f>IF(CD$4="X",' LI 1M - RES'!CD61,0)</f>
        <v>0</v>
      </c>
      <c r="CE104" s="66">
        <f>IF(CE$4="X",' LI 1M - RES'!CE61,0)</f>
        <v>0</v>
      </c>
      <c r="CF104" s="66">
        <f>IF(CF$4="X",' LI 1M - RES'!CF61,0)</f>
        <v>0</v>
      </c>
      <c r="CG104" s="66">
        <f>IF(CG$4="X",' LI 1M - RES'!CG61,0)</f>
        <v>0</v>
      </c>
      <c r="CH104" s="182">
        <f>IF(CH$4="X",' LI 1M - RES'!CH61,0)</f>
        <v>0</v>
      </c>
    </row>
    <row r="105" spans="2:86" x14ac:dyDescent="0.3">
      <c r="B105" s="62" t="s">
        <v>12</v>
      </c>
      <c r="C105" s="57">
        <f>IF(C$4="X",'LI 2M - SGS'!C73,0)</f>
        <v>0</v>
      </c>
      <c r="D105" s="57">
        <f>IF(D$4="X",'LI 2M - SGS'!D73,0)</f>
        <v>114.31587745422527</v>
      </c>
      <c r="E105" s="57">
        <f>IF(E$4="X",'LI 2M - SGS'!E73,0)</f>
        <v>600.52572921362491</v>
      </c>
      <c r="F105" s="57">
        <f>IF(F$4="X",'LI 2M - SGS'!F73,0)</f>
        <v>1093.3035461046106</v>
      </c>
      <c r="G105" s="57">
        <f>IF(G$4="X",'LI 2M - SGS'!G73,0)</f>
        <v>1518.7366145584979</v>
      </c>
      <c r="H105" s="57">
        <f>IF(H$4="X",'LI 2M - SGS'!H73,0)</f>
        <v>1810.1442772917881</v>
      </c>
      <c r="I105" s="57">
        <f>IF(I$4="X",'LI 2M - SGS'!I73,0)</f>
        <v>2451.4736598046748</v>
      </c>
      <c r="J105" s="57">
        <f>IF(J$4="X",'LI 2M - SGS'!J73,0)</f>
        <v>2126.6028576496701</v>
      </c>
      <c r="K105" s="57">
        <f>IF(K$4="X",'LI 2M - SGS'!K73,0)</f>
        <v>2291.3597234434646</v>
      </c>
      <c r="L105" s="57">
        <f>IF(L$4="X",'LI 2M - SGS'!L73,0)</f>
        <v>1986.6481911201722</v>
      </c>
      <c r="M105" s="57">
        <f>IF(M$4="X",'LI 2M - SGS'!M73,0)</f>
        <v>1900.7843560686274</v>
      </c>
      <c r="N105" s="57">
        <f>IF(N$4="X",'LI 2M - SGS'!N73,0)</f>
        <v>1989.3634526568451</v>
      </c>
      <c r="O105" s="57">
        <f>IF(O$4="X",'LI 2M - SGS'!O73,0)</f>
        <v>2120.5581449287019</v>
      </c>
      <c r="P105" s="57">
        <f>IF(P$4="X",'LI 2M - SGS'!P73,0)</f>
        <v>1683.9888346490263</v>
      </c>
      <c r="Q105" s="57">
        <f>IF(Q$4="X",'LI 2M - SGS'!Q73,0)</f>
        <v>1913.0744344373218</v>
      </c>
      <c r="R105" s="57">
        <f>IF(R$4="X",'LI 2M - SGS'!R73,0)</f>
        <v>1891.7172106081655</v>
      </c>
      <c r="S105" s="57">
        <f>IF(S$4="X",'LI 2M - SGS'!S73,0)</f>
        <v>2437.6490301464605</v>
      </c>
      <c r="T105" s="57">
        <f>IF(T$4="X",'LI 2M - SGS'!T73,0)</f>
        <v>2905.3730578874747</v>
      </c>
      <c r="U105" s="57">
        <f>IF(U$4="X",'LI 2M - SGS'!U73,0)</f>
        <v>3697.0976887098377</v>
      </c>
      <c r="V105" s="57">
        <f>IF(V$4="X",'LI 2M - SGS'!V73,0)</f>
        <v>2962.2130524987201</v>
      </c>
      <c r="W105" s="57">
        <f>IF(W$4="X",'LI 2M - SGS'!W73,0)</f>
        <v>0</v>
      </c>
      <c r="X105" s="57">
        <f>IF(X$4="X",'LI 2M - SGS'!X73,0)</f>
        <v>0</v>
      </c>
      <c r="Y105" s="57">
        <f>IF(Y$4="X",'LI 2M - SGS'!Y73,0)</f>
        <v>0</v>
      </c>
      <c r="Z105" s="57">
        <f>IF(Z$4="X",'LI 2M - SGS'!Z73,0)</f>
        <v>0</v>
      </c>
      <c r="AA105" s="57">
        <f>IF(AA$4="X",'LI 2M - SGS'!AA73,0)</f>
        <v>0</v>
      </c>
      <c r="AB105" s="57">
        <f>IF(AB$4="X",'LI 2M - SGS'!AB73,0)</f>
        <v>0</v>
      </c>
      <c r="AC105" s="57">
        <f>IF(AC$4="X",'LI 2M - SGS'!AC73,0)</f>
        <v>0</v>
      </c>
      <c r="AD105" s="57">
        <f>IF(AD$4="X",'LI 2M - SGS'!AD73,0)</f>
        <v>0</v>
      </c>
      <c r="AE105" s="57">
        <f>IF(AE$4="X",'LI 2M - SGS'!AE73,0)</f>
        <v>0</v>
      </c>
      <c r="AF105" s="57">
        <f>IF(AF$4="X",'LI 2M - SGS'!AF73,0)</f>
        <v>0</v>
      </c>
      <c r="AG105" s="57">
        <f>IF(AG$4="X",'LI 2M - SGS'!AG73,0)</f>
        <v>0</v>
      </c>
      <c r="AH105" s="57">
        <f>IF(AH$4="X",'LI 2M - SGS'!AH73,0)</f>
        <v>0</v>
      </c>
      <c r="AI105" s="57">
        <f>IF(AI$4="X",'LI 2M - SGS'!AI73,0)</f>
        <v>0</v>
      </c>
      <c r="AJ105" s="57">
        <f>IF(AJ$4="X",'LI 2M - SGS'!AJ73,0)</f>
        <v>0</v>
      </c>
      <c r="AK105" s="57">
        <f>IF(AK$4="X",'LI 2M - SGS'!AK73,0)</f>
        <v>0</v>
      </c>
      <c r="AL105" s="57">
        <f>IF(AL$4="X",'LI 2M - SGS'!AL73,0)</f>
        <v>0</v>
      </c>
      <c r="AM105" s="57">
        <f>IF(AM$4="X",'LI 2M - SGS'!AM73,0)</f>
        <v>0</v>
      </c>
      <c r="AN105" s="57">
        <f>IF(AN$4="X",'LI 2M - SGS'!AN73,0)</f>
        <v>0</v>
      </c>
      <c r="AO105" s="57">
        <f>IF(AO$4="X",'LI 2M - SGS'!AO73,0)</f>
        <v>0</v>
      </c>
      <c r="AP105" s="57">
        <f>IF(AP$4="X",'LI 2M - SGS'!AP73,0)</f>
        <v>0</v>
      </c>
      <c r="AQ105" s="57">
        <f>IF(AQ$4="X",'LI 2M - SGS'!AQ73,0)</f>
        <v>0</v>
      </c>
      <c r="AR105" s="57">
        <f>IF(AR$4="X",'LI 2M - SGS'!AR73,0)</f>
        <v>0</v>
      </c>
      <c r="AS105" s="57">
        <f>IF(AS$4="X",'LI 2M - SGS'!AS73,0)</f>
        <v>0</v>
      </c>
      <c r="AT105" s="57">
        <f>IF(AT$4="X",'LI 2M - SGS'!AT73,0)</f>
        <v>0</v>
      </c>
      <c r="AU105" s="57">
        <f>IF(AU$4="X",'LI 2M - SGS'!AU73,0)</f>
        <v>0</v>
      </c>
      <c r="AV105" s="57">
        <f>IF(AV$4="X",'LI 2M - SGS'!AV73,0)</f>
        <v>0</v>
      </c>
      <c r="AW105" s="57">
        <f>IF(AW$4="X",'LI 2M - SGS'!AW73,0)</f>
        <v>0</v>
      </c>
      <c r="AX105" s="57">
        <f>IF(AX$4="X",'LI 2M - SGS'!AX73,0)</f>
        <v>0</v>
      </c>
      <c r="AY105" s="57">
        <f>IF(AY$4="X",'LI 2M - SGS'!AY73,0)</f>
        <v>0</v>
      </c>
      <c r="AZ105" s="57">
        <f>IF(AZ$4="X",'LI 2M - SGS'!AZ73,0)</f>
        <v>0</v>
      </c>
      <c r="BA105" s="57">
        <f>IF(BA$4="X",'LI 2M - SGS'!BA73,0)</f>
        <v>0</v>
      </c>
      <c r="BB105" s="57">
        <f>IF(BB$4="X",'LI 2M - SGS'!BB73,0)</f>
        <v>0</v>
      </c>
      <c r="BC105" s="57">
        <f>IF(BC$4="X",'LI 2M - SGS'!BC73,0)</f>
        <v>0</v>
      </c>
      <c r="BD105" s="57">
        <f>IF(BD$4="X",'LI 2M - SGS'!BD73,0)</f>
        <v>0</v>
      </c>
      <c r="BE105" s="57">
        <f>IF(BE$4="X",'LI 2M - SGS'!BE73,0)</f>
        <v>0</v>
      </c>
      <c r="BF105" s="57">
        <f>IF(BF$4="X",'LI 2M - SGS'!BF73,0)</f>
        <v>0</v>
      </c>
      <c r="BG105" s="57">
        <f>IF(BG$4="X",'LI 2M - SGS'!BG73,0)</f>
        <v>0</v>
      </c>
      <c r="BH105" s="57">
        <f>IF(BH$4="X",'LI 2M - SGS'!BH73,0)</f>
        <v>0</v>
      </c>
      <c r="BI105" s="57">
        <f>IF(BI$4="X",'LI 2M - SGS'!BI73,0)</f>
        <v>0</v>
      </c>
      <c r="BJ105" s="57">
        <f>IF(BJ$4="X",'LI 2M - SGS'!BJ73,0)</f>
        <v>0</v>
      </c>
      <c r="BK105" s="57">
        <f>IF(BK$4="X",'LI 2M - SGS'!BK73,0)</f>
        <v>0</v>
      </c>
      <c r="BL105" s="57">
        <f>IF(BL$4="X",'LI 2M - SGS'!BL73,0)</f>
        <v>0</v>
      </c>
      <c r="BM105" s="57">
        <f>IF(BM$4="X",'LI 2M - SGS'!BM73,0)</f>
        <v>0</v>
      </c>
      <c r="BN105" s="57">
        <f>IF(BN$4="X",'LI 2M - SGS'!BN73,0)</f>
        <v>0</v>
      </c>
      <c r="BO105" s="57">
        <f>IF(BO$4="X",'LI 2M - SGS'!BO73,0)</f>
        <v>0</v>
      </c>
      <c r="BP105" s="57">
        <f>IF(BP$4="X",'LI 2M - SGS'!BP73,0)</f>
        <v>0</v>
      </c>
      <c r="BQ105" s="57">
        <f>IF(BQ$4="X",'LI 2M - SGS'!BQ73,0)</f>
        <v>0</v>
      </c>
      <c r="BR105" s="57">
        <f>IF(BR$4="X",'LI 2M - SGS'!BR73,0)</f>
        <v>0</v>
      </c>
      <c r="BS105" s="57">
        <f>IF(BS$4="X",'LI 2M - SGS'!BS73,0)</f>
        <v>0</v>
      </c>
      <c r="BT105" s="57">
        <f>IF(BT$4="X",'LI 2M - SGS'!BT73,0)</f>
        <v>0</v>
      </c>
      <c r="BU105" s="57">
        <f>IF(BU$4="X",'LI 2M - SGS'!BU73,0)</f>
        <v>0</v>
      </c>
      <c r="BV105" s="57">
        <f>IF(BV$4="X",'LI 2M - SGS'!BV73,0)</f>
        <v>0</v>
      </c>
      <c r="BW105" s="57">
        <f>IF(BW$4="X",'LI 2M - SGS'!BW73,0)</f>
        <v>0</v>
      </c>
      <c r="BX105" s="57">
        <f>IF(BX$4="X",'LI 2M - SGS'!BX73,0)</f>
        <v>0</v>
      </c>
      <c r="BY105" s="57">
        <f>IF(BY$4="X",'LI 2M - SGS'!BY73,0)</f>
        <v>0</v>
      </c>
      <c r="BZ105" s="57">
        <f>IF(BZ$4="X",'LI 2M - SGS'!BZ73,0)</f>
        <v>0</v>
      </c>
      <c r="CA105" s="57">
        <f>IF(CA$4="X",'LI 2M - SGS'!CA73,0)</f>
        <v>0</v>
      </c>
      <c r="CB105" s="57">
        <f>IF(CB$4="X",'LI 2M - SGS'!CB73,0)</f>
        <v>0</v>
      </c>
      <c r="CC105" s="57">
        <f>IF(CC$4="X",'LI 2M - SGS'!CC73,0)</f>
        <v>0</v>
      </c>
      <c r="CD105" s="57">
        <f>IF(CD$4="X",'LI 2M - SGS'!CD73,0)</f>
        <v>0</v>
      </c>
      <c r="CE105" s="57">
        <f>IF(CE$4="X",'LI 2M - SGS'!CE73,0)</f>
        <v>0</v>
      </c>
      <c r="CF105" s="57">
        <f>IF(CF$4="X",'LI 2M - SGS'!CF73,0)</f>
        <v>0</v>
      </c>
      <c r="CG105" s="57">
        <f>IF(CG$4="X",'LI 2M - SGS'!CG73,0)</f>
        <v>0</v>
      </c>
      <c r="CH105" s="180">
        <f>IF(CH$4="X",'LI 2M - SGS'!CH73,0)</f>
        <v>0</v>
      </c>
    </row>
    <row r="106" spans="2:86" x14ac:dyDescent="0.3">
      <c r="B106" s="62" t="s">
        <v>14</v>
      </c>
      <c r="C106" s="57">
        <f>IF(C$4="X",'LI 3M - LGS'!C73,0)</f>
        <v>0</v>
      </c>
      <c r="D106" s="57">
        <f>IF(D$4="X",'LI 3M - LGS'!D73,0)</f>
        <v>92.181063373401557</v>
      </c>
      <c r="E106" s="57">
        <f>IF(E$4="X",'LI 3M - LGS'!E73,0)</f>
        <v>184.34647903941868</v>
      </c>
      <c r="F106" s="57">
        <f>IF(F$4="X",'LI 3M - LGS'!F73,0)</f>
        <v>445.54159432292698</v>
      </c>
      <c r="G106" s="57">
        <f>IF(G$4="X",'LI 3M - LGS'!G73,0)</f>
        <v>891.89669789976779</v>
      </c>
      <c r="H106" s="57">
        <f>IF(H$4="X",'LI 3M - LGS'!H73,0)</f>
        <v>1344.2944556362625</v>
      </c>
      <c r="I106" s="57">
        <f>IF(I$4="X",'LI 3M - LGS'!I73,0)</f>
        <v>1702.1438550527557</v>
      </c>
      <c r="J106" s="57">
        <f>IF(J$4="X",'LI 3M - LGS'!J73,0)</f>
        <v>1449.0321733003782</v>
      </c>
      <c r="K106" s="57">
        <f>IF(K$4="X",'LI 3M - LGS'!K73,0)</f>
        <v>1443.049839414899</v>
      </c>
      <c r="L106" s="57">
        <f>IF(L$4="X",'LI 3M - LGS'!L73,0)</f>
        <v>924.57712889667584</v>
      </c>
      <c r="M106" s="57">
        <f>IF(M$4="X",'LI 3M - LGS'!M73,0)</f>
        <v>743.15775957329788</v>
      </c>
      <c r="N106" s="57">
        <f>IF(N$4="X",'LI 3M - LGS'!N73,0)</f>
        <v>744.86098979111455</v>
      </c>
      <c r="O106" s="57">
        <f>IF(O$4="X",'LI 3M - LGS'!O73,0)</f>
        <v>833.90813959389754</v>
      </c>
      <c r="P106" s="57">
        <f>IF(P$4="X",'LI 3M - LGS'!P73,0)</f>
        <v>650.37079430717495</v>
      </c>
      <c r="Q106" s="57">
        <f>IF(Q$4="X",'LI 3M - LGS'!Q73,0)</f>
        <v>731.99508084339038</v>
      </c>
      <c r="R106" s="57">
        <f>IF(R$4="X",'LI 3M - LGS'!R73,0)</f>
        <v>712.58215823172134</v>
      </c>
      <c r="S106" s="57">
        <f>IF(S$4="X",'LI 3M - LGS'!S73,0)</f>
        <v>948.35823288484198</v>
      </c>
      <c r="T106" s="57">
        <f>IF(T$4="X",'LI 3M - LGS'!T73,0)</f>
        <v>1429.3950380421384</v>
      </c>
      <c r="U106" s="57">
        <f>IF(U$4="X",'LI 3M - LGS'!U73,0)</f>
        <v>1754.3679535806236</v>
      </c>
      <c r="V106" s="57">
        <f>IF(V$4="X",'LI 3M - LGS'!V73,0)</f>
        <v>1449.0321733003782</v>
      </c>
      <c r="W106" s="57">
        <f>IF(W$4="X",'LI 3M - LGS'!W73,0)</f>
        <v>0</v>
      </c>
      <c r="X106" s="57">
        <f>IF(X$4="X",'LI 3M - LGS'!X73,0)</f>
        <v>0</v>
      </c>
      <c r="Y106" s="57">
        <f>IF(Y$4="X",'LI 3M - LGS'!Y73,0)</f>
        <v>0</v>
      </c>
      <c r="Z106" s="57">
        <f>IF(Z$4="X",'LI 3M - LGS'!Z73,0)</f>
        <v>0</v>
      </c>
      <c r="AA106" s="57">
        <f>IF(AA$4="X",'LI 3M - LGS'!AA73,0)</f>
        <v>0</v>
      </c>
      <c r="AB106" s="57">
        <f>IF(AB$4="X",'LI 3M - LGS'!AB73,0)</f>
        <v>0</v>
      </c>
      <c r="AC106" s="57">
        <f>IF(AC$4="X",'LI 3M - LGS'!AC73,0)</f>
        <v>0</v>
      </c>
      <c r="AD106" s="57">
        <f>IF(AD$4="X",'LI 3M - LGS'!AD73,0)</f>
        <v>0</v>
      </c>
      <c r="AE106" s="57">
        <f>IF(AE$4="X",'LI 3M - LGS'!AE73,0)</f>
        <v>0</v>
      </c>
      <c r="AF106" s="57">
        <f>IF(AF$4="X",'LI 3M - LGS'!AF73,0)</f>
        <v>0</v>
      </c>
      <c r="AG106" s="57">
        <f>IF(AG$4="X",'LI 3M - LGS'!AG73,0)</f>
        <v>0</v>
      </c>
      <c r="AH106" s="57">
        <f>IF(AH$4="X",'LI 3M - LGS'!AH73,0)</f>
        <v>0</v>
      </c>
      <c r="AI106" s="57">
        <f>IF(AI$4="X",'LI 3M - LGS'!AI73,0)</f>
        <v>0</v>
      </c>
      <c r="AJ106" s="57">
        <f>IF(AJ$4="X",'LI 3M - LGS'!AJ73,0)</f>
        <v>0</v>
      </c>
      <c r="AK106" s="57">
        <f>IF(AK$4="X",'LI 3M - LGS'!AK73,0)</f>
        <v>0</v>
      </c>
      <c r="AL106" s="57">
        <f>IF(AL$4="X",'LI 3M - LGS'!AL73,0)</f>
        <v>0</v>
      </c>
      <c r="AM106" s="57">
        <f>IF(AM$4="X",'LI 3M - LGS'!AM73,0)</f>
        <v>0</v>
      </c>
      <c r="AN106" s="57">
        <f>IF(AN$4="X",'LI 3M - LGS'!AN73,0)</f>
        <v>0</v>
      </c>
      <c r="AO106" s="57">
        <f>IF(AO$4="X",'LI 3M - LGS'!AO73,0)</f>
        <v>0</v>
      </c>
      <c r="AP106" s="57">
        <f>IF(AP$4="X",'LI 3M - LGS'!AP73,0)</f>
        <v>0</v>
      </c>
      <c r="AQ106" s="57">
        <f>IF(AQ$4="X",'LI 3M - LGS'!AQ73,0)</f>
        <v>0</v>
      </c>
      <c r="AR106" s="57">
        <f>IF(AR$4="X",'LI 3M - LGS'!AR73,0)</f>
        <v>0</v>
      </c>
      <c r="AS106" s="57">
        <f>IF(AS$4="X",'LI 3M - LGS'!AS73,0)</f>
        <v>0</v>
      </c>
      <c r="AT106" s="57">
        <f>IF(AT$4="X",'LI 3M - LGS'!AT73,0)</f>
        <v>0</v>
      </c>
      <c r="AU106" s="57">
        <f>IF(AU$4="X",'LI 3M - LGS'!AU73,0)</f>
        <v>0</v>
      </c>
      <c r="AV106" s="57">
        <f>IF(AV$4="X",'LI 3M - LGS'!AV73,0)</f>
        <v>0</v>
      </c>
      <c r="AW106" s="57">
        <f>IF(AW$4="X",'LI 3M - LGS'!AW73,0)</f>
        <v>0</v>
      </c>
      <c r="AX106" s="57">
        <f>IF(AX$4="X",'LI 3M - LGS'!AX73,0)</f>
        <v>0</v>
      </c>
      <c r="AY106" s="57">
        <f>IF(AY$4="X",'LI 3M - LGS'!AY73,0)</f>
        <v>0</v>
      </c>
      <c r="AZ106" s="57">
        <f>IF(AZ$4="X",'LI 3M - LGS'!AZ73,0)</f>
        <v>0</v>
      </c>
      <c r="BA106" s="57">
        <f>IF(BA$4="X",'LI 3M - LGS'!BA73,0)</f>
        <v>0</v>
      </c>
      <c r="BB106" s="57">
        <f>IF(BB$4="X",'LI 3M - LGS'!BB73,0)</f>
        <v>0</v>
      </c>
      <c r="BC106" s="57">
        <f>IF(BC$4="X",'LI 3M - LGS'!BC73,0)</f>
        <v>0</v>
      </c>
      <c r="BD106" s="57">
        <f>IF(BD$4="X",'LI 3M - LGS'!BD73,0)</f>
        <v>0</v>
      </c>
      <c r="BE106" s="57">
        <f>IF(BE$4="X",'LI 3M - LGS'!BE73,0)</f>
        <v>0</v>
      </c>
      <c r="BF106" s="57">
        <f>IF(BF$4="X",'LI 3M - LGS'!BF73,0)</f>
        <v>0</v>
      </c>
      <c r="BG106" s="57">
        <f>IF(BG$4="X",'LI 3M - LGS'!BG73,0)</f>
        <v>0</v>
      </c>
      <c r="BH106" s="57">
        <f>IF(BH$4="X",'LI 3M - LGS'!BH73,0)</f>
        <v>0</v>
      </c>
      <c r="BI106" s="57">
        <f>IF(BI$4="X",'LI 3M - LGS'!BI73,0)</f>
        <v>0</v>
      </c>
      <c r="BJ106" s="57">
        <f>IF(BJ$4="X",'LI 3M - LGS'!BJ73,0)</f>
        <v>0</v>
      </c>
      <c r="BK106" s="57">
        <f>IF(BK$4="X",'LI 3M - LGS'!BK73,0)</f>
        <v>0</v>
      </c>
      <c r="BL106" s="57">
        <f>IF(BL$4="X",'LI 3M - LGS'!BL73,0)</f>
        <v>0</v>
      </c>
      <c r="BM106" s="57">
        <f>IF(BM$4="X",'LI 3M - LGS'!BM73,0)</f>
        <v>0</v>
      </c>
      <c r="BN106" s="57">
        <f>IF(BN$4="X",'LI 3M - LGS'!BN73,0)</f>
        <v>0</v>
      </c>
      <c r="BO106" s="57">
        <f>IF(BO$4="X",'LI 3M - LGS'!BO73,0)</f>
        <v>0</v>
      </c>
      <c r="BP106" s="57">
        <f>IF(BP$4="X",'LI 3M - LGS'!BP73,0)</f>
        <v>0</v>
      </c>
      <c r="BQ106" s="57">
        <f>IF(BQ$4="X",'LI 3M - LGS'!BQ73,0)</f>
        <v>0</v>
      </c>
      <c r="BR106" s="57">
        <f>IF(BR$4="X",'LI 3M - LGS'!BR73,0)</f>
        <v>0</v>
      </c>
      <c r="BS106" s="57">
        <f>IF(BS$4="X",'LI 3M - LGS'!BS73,0)</f>
        <v>0</v>
      </c>
      <c r="BT106" s="57">
        <f>IF(BT$4="X",'LI 3M - LGS'!BT73,0)</f>
        <v>0</v>
      </c>
      <c r="BU106" s="57">
        <f>IF(BU$4="X",'LI 3M - LGS'!BU73,0)</f>
        <v>0</v>
      </c>
      <c r="BV106" s="57">
        <f>IF(BV$4="X",'LI 3M - LGS'!BV73,0)</f>
        <v>0</v>
      </c>
      <c r="BW106" s="57">
        <f>IF(BW$4="X",'LI 3M - LGS'!BW73,0)</f>
        <v>0</v>
      </c>
      <c r="BX106" s="57">
        <f>IF(BX$4="X",'LI 3M - LGS'!BX73,0)</f>
        <v>0</v>
      </c>
      <c r="BY106" s="57">
        <f>IF(BY$4="X",'LI 3M - LGS'!BY73,0)</f>
        <v>0</v>
      </c>
      <c r="BZ106" s="57">
        <f>IF(BZ$4="X",'LI 3M - LGS'!BZ73,0)</f>
        <v>0</v>
      </c>
      <c r="CA106" s="57">
        <f>IF(CA$4="X",'LI 3M - LGS'!CA73,0)</f>
        <v>0</v>
      </c>
      <c r="CB106" s="57">
        <f>IF(CB$4="X",'LI 3M - LGS'!CB73,0)</f>
        <v>0</v>
      </c>
      <c r="CC106" s="57">
        <f>IF(CC$4="X",'LI 3M - LGS'!CC73,0)</f>
        <v>0</v>
      </c>
      <c r="CD106" s="57">
        <f>IF(CD$4="X",'LI 3M - LGS'!CD73,0)</f>
        <v>0</v>
      </c>
      <c r="CE106" s="57">
        <f>IF(CE$4="X",'LI 3M - LGS'!CE73,0)</f>
        <v>0</v>
      </c>
      <c r="CF106" s="57">
        <f>IF(CF$4="X",'LI 3M - LGS'!CF73,0)</f>
        <v>0</v>
      </c>
      <c r="CG106" s="57">
        <f>IF(CG$4="X",'LI 3M - LGS'!CG73,0)</f>
        <v>0</v>
      </c>
      <c r="CH106" s="180">
        <f>IF(CH$4="X",'LI 3M - LGS'!CH73,0)</f>
        <v>0</v>
      </c>
    </row>
    <row r="107" spans="2:86" x14ac:dyDescent="0.3">
      <c r="B107" s="62" t="s">
        <v>15</v>
      </c>
      <c r="C107" s="57">
        <f>IF(C$4="X",'LI 4M - SPS'!C73,0)</f>
        <v>0</v>
      </c>
      <c r="D107" s="57">
        <f>IF(D$4="X",'LI 4M - SPS'!D73,0)</f>
        <v>0</v>
      </c>
      <c r="E107" s="57">
        <f>IF(E$4="X",'LI 4M - SPS'!E73,0)</f>
        <v>0</v>
      </c>
      <c r="F107" s="57">
        <f>IF(F$4="X",'LI 4M - SPS'!F73,0)</f>
        <v>0</v>
      </c>
      <c r="G107" s="57">
        <f>IF(G$4="X",'LI 4M - SPS'!G73,0)</f>
        <v>0</v>
      </c>
      <c r="H107" s="57">
        <f>IF(H$4="X",'LI 4M - SPS'!H73,0)</f>
        <v>0</v>
      </c>
      <c r="I107" s="57">
        <f>IF(I$4="X",'LI 4M - SPS'!I73,0)</f>
        <v>0</v>
      </c>
      <c r="J107" s="57">
        <f>IF(J$4="X",'LI 4M - SPS'!J73,0)</f>
        <v>0</v>
      </c>
      <c r="K107" s="57">
        <f>IF(K$4="X",'LI 4M - SPS'!K73,0)</f>
        <v>0</v>
      </c>
      <c r="L107" s="57">
        <f>IF(L$4="X",'LI 4M - SPS'!L73,0)</f>
        <v>0</v>
      </c>
      <c r="M107" s="57">
        <f>IF(M$4="X",'LI 4M - SPS'!M73,0)</f>
        <v>106.23963998183606</v>
      </c>
      <c r="N107" s="57">
        <f>IF(N$4="X",'LI 4M - SPS'!N73,0)</f>
        <v>198.39702589695281</v>
      </c>
      <c r="O107" s="57">
        <f>IF(O$4="X",'LI 4M - SPS'!O73,0)</f>
        <v>235.10193853008712</v>
      </c>
      <c r="P107" s="57">
        <f>IF(P$4="X",'LI 4M - SPS'!P73,0)</f>
        <v>182.72315514530467</v>
      </c>
      <c r="Q107" s="57">
        <f>IF(Q$4="X",'LI 4M - SPS'!Q73,0)</f>
        <v>203.8507301791565</v>
      </c>
      <c r="R107" s="57">
        <f>IF(R$4="X",'LI 4M - SPS'!R73,0)</f>
        <v>210.00698627080268</v>
      </c>
      <c r="S107" s="57">
        <f>IF(S$4="X",'LI 4M - SPS'!S73,0)</f>
        <v>273.03373441406501</v>
      </c>
      <c r="T107" s="57">
        <f>IF(T$4="X",'LI 4M - SPS'!T73,0)</f>
        <v>400.40482201087127</v>
      </c>
      <c r="U107" s="57">
        <f>IF(U$4="X",'LI 4M - SPS'!U73,0)</f>
        <v>488.61629421229964</v>
      </c>
      <c r="V107" s="57">
        <f>IF(V$4="X",'LI 4M - SPS'!V73,0)</f>
        <v>400.9817008657003</v>
      </c>
      <c r="W107" s="57">
        <f>IF(W$4="X",'LI 4M - SPS'!W73,0)</f>
        <v>0</v>
      </c>
      <c r="X107" s="57">
        <f>IF(X$4="X",'LI 4M - SPS'!X73,0)</f>
        <v>0</v>
      </c>
      <c r="Y107" s="57">
        <f>IF(Y$4="X",'LI 4M - SPS'!Y73,0)</f>
        <v>0</v>
      </c>
      <c r="Z107" s="57">
        <f>IF(Z$4="X",'LI 4M - SPS'!Z73,0)</f>
        <v>0</v>
      </c>
      <c r="AA107" s="57">
        <f>IF(AA$4="X",'LI 4M - SPS'!AA73,0)</f>
        <v>0</v>
      </c>
      <c r="AB107" s="57">
        <f>IF(AB$4="X",'LI 4M - SPS'!AB73,0)</f>
        <v>0</v>
      </c>
      <c r="AC107" s="57">
        <f>IF(AC$4="X",'LI 4M - SPS'!AC73,0)</f>
        <v>0</v>
      </c>
      <c r="AD107" s="57">
        <f>IF(AD$4="X",'LI 4M - SPS'!AD73,0)</f>
        <v>0</v>
      </c>
      <c r="AE107" s="57">
        <f>IF(AE$4="X",'LI 4M - SPS'!AE73,0)</f>
        <v>0</v>
      </c>
      <c r="AF107" s="57">
        <f>IF(AF$4="X",'LI 4M - SPS'!AF73,0)</f>
        <v>0</v>
      </c>
      <c r="AG107" s="57">
        <f>IF(AG$4="X",'LI 4M - SPS'!AG73,0)</f>
        <v>0</v>
      </c>
      <c r="AH107" s="57">
        <f>IF(AH$4="X",'LI 4M - SPS'!AH73,0)</f>
        <v>0</v>
      </c>
      <c r="AI107" s="57">
        <f>IF(AI$4="X",'LI 4M - SPS'!AI73,0)</f>
        <v>0</v>
      </c>
      <c r="AJ107" s="57">
        <f>IF(AJ$4="X",'LI 4M - SPS'!AJ73,0)</f>
        <v>0</v>
      </c>
      <c r="AK107" s="57">
        <f>IF(AK$4="X",'LI 4M - SPS'!AK73,0)</f>
        <v>0</v>
      </c>
      <c r="AL107" s="57">
        <f>IF(AL$4="X",'LI 4M - SPS'!AL73,0)</f>
        <v>0</v>
      </c>
      <c r="AM107" s="57">
        <f>IF(AM$4="X",'LI 4M - SPS'!AM73,0)</f>
        <v>0</v>
      </c>
      <c r="AN107" s="57">
        <f>IF(AN$4="X",'LI 4M - SPS'!AN73,0)</f>
        <v>0</v>
      </c>
      <c r="AO107" s="57">
        <f>IF(AO$4="X",'LI 4M - SPS'!AO73,0)</f>
        <v>0</v>
      </c>
      <c r="AP107" s="57">
        <f>IF(AP$4="X",'LI 4M - SPS'!AP73,0)</f>
        <v>0</v>
      </c>
      <c r="AQ107" s="57">
        <f>IF(AQ$4="X",'LI 4M - SPS'!AQ73,0)</f>
        <v>0</v>
      </c>
      <c r="AR107" s="57">
        <f>IF(AR$4="X",'LI 4M - SPS'!AR73,0)</f>
        <v>0</v>
      </c>
      <c r="AS107" s="57">
        <f>IF(AS$4="X",'LI 4M - SPS'!AS73,0)</f>
        <v>0</v>
      </c>
      <c r="AT107" s="57">
        <f>IF(AT$4="X",'LI 4M - SPS'!AT73,0)</f>
        <v>0</v>
      </c>
      <c r="AU107" s="57">
        <f>IF(AU$4="X",'LI 4M - SPS'!AU73,0)</f>
        <v>0</v>
      </c>
      <c r="AV107" s="57">
        <f>IF(AV$4="X",'LI 4M - SPS'!AV73,0)</f>
        <v>0</v>
      </c>
      <c r="AW107" s="57">
        <f>IF(AW$4="X",'LI 4M - SPS'!AW73,0)</f>
        <v>0</v>
      </c>
      <c r="AX107" s="57">
        <f>IF(AX$4="X",'LI 4M - SPS'!AX73,0)</f>
        <v>0</v>
      </c>
      <c r="AY107" s="57">
        <f>IF(AY$4="X",'LI 4M - SPS'!AY73,0)</f>
        <v>0</v>
      </c>
      <c r="AZ107" s="57">
        <f>IF(AZ$4="X",'LI 4M - SPS'!AZ73,0)</f>
        <v>0</v>
      </c>
      <c r="BA107" s="57">
        <f>IF(BA$4="X",'LI 4M - SPS'!BA73,0)</f>
        <v>0</v>
      </c>
      <c r="BB107" s="57">
        <f>IF(BB$4="X",'LI 4M - SPS'!BB73,0)</f>
        <v>0</v>
      </c>
      <c r="BC107" s="57">
        <f>IF(BC$4="X",'LI 4M - SPS'!BC73,0)</f>
        <v>0</v>
      </c>
      <c r="BD107" s="57">
        <f>IF(BD$4="X",'LI 4M - SPS'!BD73,0)</f>
        <v>0</v>
      </c>
      <c r="BE107" s="57">
        <f>IF(BE$4="X",'LI 4M - SPS'!BE73,0)</f>
        <v>0</v>
      </c>
      <c r="BF107" s="57">
        <f>IF(BF$4="X",'LI 4M - SPS'!BF73,0)</f>
        <v>0</v>
      </c>
      <c r="BG107" s="57">
        <f>IF(BG$4="X",'LI 4M - SPS'!BG73,0)</f>
        <v>0</v>
      </c>
      <c r="BH107" s="57">
        <f>IF(BH$4="X",'LI 4M - SPS'!BH73,0)</f>
        <v>0</v>
      </c>
      <c r="BI107" s="57">
        <f>IF(BI$4="X",'LI 4M - SPS'!BI73,0)</f>
        <v>0</v>
      </c>
      <c r="BJ107" s="57">
        <f>IF(BJ$4="X",'LI 4M - SPS'!BJ73,0)</f>
        <v>0</v>
      </c>
      <c r="BK107" s="57">
        <f>IF(BK$4="X",'LI 4M - SPS'!BK73,0)</f>
        <v>0</v>
      </c>
      <c r="BL107" s="57">
        <f>IF(BL$4="X",'LI 4M - SPS'!BL73,0)</f>
        <v>0</v>
      </c>
      <c r="BM107" s="57">
        <f>IF(BM$4="X",'LI 4M - SPS'!BM73,0)</f>
        <v>0</v>
      </c>
      <c r="BN107" s="57">
        <f>IF(BN$4="X",'LI 4M - SPS'!BN73,0)</f>
        <v>0</v>
      </c>
      <c r="BO107" s="57">
        <f>IF(BO$4="X",'LI 4M - SPS'!BO73,0)</f>
        <v>0</v>
      </c>
      <c r="BP107" s="57">
        <f>IF(BP$4="X",'LI 4M - SPS'!BP73,0)</f>
        <v>0</v>
      </c>
      <c r="BQ107" s="57">
        <f>IF(BQ$4="X",'LI 4M - SPS'!BQ73,0)</f>
        <v>0</v>
      </c>
      <c r="BR107" s="57">
        <f>IF(BR$4="X",'LI 4M - SPS'!BR73,0)</f>
        <v>0</v>
      </c>
      <c r="BS107" s="57">
        <f>IF(BS$4="X",'LI 4M - SPS'!BS73,0)</f>
        <v>0</v>
      </c>
      <c r="BT107" s="57">
        <f>IF(BT$4="X",'LI 4M - SPS'!BT73,0)</f>
        <v>0</v>
      </c>
      <c r="BU107" s="57">
        <f>IF(BU$4="X",'LI 4M - SPS'!BU73,0)</f>
        <v>0</v>
      </c>
      <c r="BV107" s="57">
        <f>IF(BV$4="X",'LI 4M - SPS'!BV73,0)</f>
        <v>0</v>
      </c>
      <c r="BW107" s="57">
        <f>IF(BW$4="X",'LI 4M - SPS'!BW73,0)</f>
        <v>0</v>
      </c>
      <c r="BX107" s="57">
        <f>IF(BX$4="X",'LI 4M - SPS'!BX73,0)</f>
        <v>0</v>
      </c>
      <c r="BY107" s="57">
        <f>IF(BY$4="X",'LI 4M - SPS'!BY73,0)</f>
        <v>0</v>
      </c>
      <c r="BZ107" s="57">
        <f>IF(BZ$4="X",'LI 4M - SPS'!BZ73,0)</f>
        <v>0</v>
      </c>
      <c r="CA107" s="57">
        <f>IF(CA$4="X",'LI 4M - SPS'!CA73,0)</f>
        <v>0</v>
      </c>
      <c r="CB107" s="57">
        <f>IF(CB$4="X",'LI 4M - SPS'!CB73,0)</f>
        <v>0</v>
      </c>
      <c r="CC107" s="57">
        <f>IF(CC$4="X",'LI 4M - SPS'!CC73,0)</f>
        <v>0</v>
      </c>
      <c r="CD107" s="57">
        <f>IF(CD$4="X",'LI 4M - SPS'!CD73,0)</f>
        <v>0</v>
      </c>
      <c r="CE107" s="57">
        <f>IF(CE$4="X",'LI 4M - SPS'!CE73,0)</f>
        <v>0</v>
      </c>
      <c r="CF107" s="57">
        <f>IF(CF$4="X",'LI 4M - SPS'!CF73,0)</f>
        <v>0</v>
      </c>
      <c r="CG107" s="57">
        <f>IF(CG$4="X",'LI 4M - SPS'!CG73,0)</f>
        <v>0</v>
      </c>
      <c r="CH107" s="180">
        <f>IF(CH$4="X",'LI 4M - SPS'!CH73,0)</f>
        <v>0</v>
      </c>
    </row>
    <row r="108" spans="2:86" ht="15" thickBot="1" x14ac:dyDescent="0.35">
      <c r="B108" s="37" t="s">
        <v>16</v>
      </c>
      <c r="C108" s="171">
        <f>IF(C$4="X",'LI 11M - LPS'!C73,0)</f>
        <v>0</v>
      </c>
      <c r="D108" s="171">
        <f>IF(D$4="X",'LI 11M - LPS'!D73,0)</f>
        <v>0</v>
      </c>
      <c r="E108" s="171">
        <f>IF(E$4="X",'LI 11M - LPS'!E73,0)</f>
        <v>0</v>
      </c>
      <c r="F108" s="171">
        <f>IF(F$4="X",'LI 11M - LPS'!F73,0)</f>
        <v>0</v>
      </c>
      <c r="G108" s="171">
        <f>IF(G$4="X",'LI 11M - LPS'!G73,0)</f>
        <v>0</v>
      </c>
      <c r="H108" s="171">
        <f>IF(H$4="X",'LI 11M - LPS'!H73,0)</f>
        <v>0</v>
      </c>
      <c r="I108" s="171">
        <f>IF(I$4="X",'LI 11M - LPS'!I73,0)</f>
        <v>0</v>
      </c>
      <c r="J108" s="171">
        <f>IF(J$4="X",'LI 11M - LPS'!J73,0)</f>
        <v>0</v>
      </c>
      <c r="K108" s="171">
        <f>IF(K$4="X",'LI 11M - LPS'!K73,0)</f>
        <v>0</v>
      </c>
      <c r="L108" s="171">
        <f>IF(L$4="X",'LI 11M - LPS'!L73,0)</f>
        <v>0</v>
      </c>
      <c r="M108" s="171">
        <f>IF(M$4="X",'LI 11M - LPS'!M73,0)</f>
        <v>0</v>
      </c>
      <c r="N108" s="171">
        <f>IF(N$4="X",'LI 11M - LPS'!N73,0)</f>
        <v>0</v>
      </c>
      <c r="O108" s="183">
        <f>IF(O$4="X",'LI 11M - LPS'!O73,0)</f>
        <v>0</v>
      </c>
      <c r="P108" s="183">
        <f>IF(P$4="X",'LI 11M - LPS'!P73,0)</f>
        <v>0</v>
      </c>
      <c r="Q108" s="183">
        <f>IF(Q$4="X",'LI 11M - LPS'!Q73,0)</f>
        <v>0</v>
      </c>
      <c r="R108" s="183">
        <f>IF(R$4="X",'LI 11M - LPS'!R73,0)</f>
        <v>0</v>
      </c>
      <c r="S108" s="183">
        <f>IF(S$4="X",'LI 11M - LPS'!S73,0)</f>
        <v>0</v>
      </c>
      <c r="T108" s="183">
        <f>IF(T$4="X",'LI 11M - LPS'!T73,0)</f>
        <v>0</v>
      </c>
      <c r="U108" s="183">
        <f>IF(U$4="X",'LI 11M - LPS'!U73,0)</f>
        <v>0</v>
      </c>
      <c r="V108" s="183">
        <f>IF(V$4="X",'LI 11M - LPS'!V73,0)</f>
        <v>0</v>
      </c>
      <c r="W108" s="183">
        <f>IF(W$4="X",'LI 11M - LPS'!W73,0)</f>
        <v>0</v>
      </c>
      <c r="X108" s="183">
        <f>IF(X$4="X",'LI 11M - LPS'!X73,0)</f>
        <v>0</v>
      </c>
      <c r="Y108" s="183">
        <f>IF(Y$4="X",'LI 11M - LPS'!Y73,0)</f>
        <v>0</v>
      </c>
      <c r="Z108" s="183">
        <f>IF(Z$4="X",'LI 11M - LPS'!Z73,0)</f>
        <v>0</v>
      </c>
      <c r="AA108" s="183">
        <f>IF(AA$4="X",'LI 11M - LPS'!AA73,0)</f>
        <v>0</v>
      </c>
      <c r="AB108" s="183">
        <f>IF(AB$4="X",'LI 11M - LPS'!AB73,0)</f>
        <v>0</v>
      </c>
      <c r="AC108" s="183">
        <f>IF(AC$4="X",'LI 11M - LPS'!AC73,0)</f>
        <v>0</v>
      </c>
      <c r="AD108" s="183">
        <f>IF(AD$4="X",'LI 11M - LPS'!AD73,0)</f>
        <v>0</v>
      </c>
      <c r="AE108" s="183">
        <f>IF(AE$4="X",'LI 11M - LPS'!AE73,0)</f>
        <v>0</v>
      </c>
      <c r="AF108" s="183">
        <f>IF(AF$4="X",'LI 11M - LPS'!AF73,0)</f>
        <v>0</v>
      </c>
      <c r="AG108" s="183">
        <f>IF(AG$4="X",'LI 11M - LPS'!AG73,0)</f>
        <v>0</v>
      </c>
      <c r="AH108" s="183">
        <f>IF(AH$4="X",'LI 11M - LPS'!AH73,0)</f>
        <v>0</v>
      </c>
      <c r="AI108" s="183">
        <f>IF(AI$4="X",'LI 11M - LPS'!AI73,0)</f>
        <v>0</v>
      </c>
      <c r="AJ108" s="183">
        <f>IF(AJ$4="X",'LI 11M - LPS'!AJ73,0)</f>
        <v>0</v>
      </c>
      <c r="AK108" s="183">
        <f>IF(AK$4="X",'LI 11M - LPS'!AK73,0)</f>
        <v>0</v>
      </c>
      <c r="AL108" s="183">
        <f>IF(AL$4="X",'LI 11M - LPS'!AL73,0)</f>
        <v>0</v>
      </c>
      <c r="AM108" s="183">
        <f>IF(AM$4="X",'LI 11M - LPS'!AM73,0)</f>
        <v>0</v>
      </c>
      <c r="AN108" s="183">
        <f>IF(AN$4="X",'LI 11M - LPS'!AN73,0)</f>
        <v>0</v>
      </c>
      <c r="AO108" s="183">
        <f>IF(AO$4="X",'LI 11M - LPS'!AO73,0)</f>
        <v>0</v>
      </c>
      <c r="AP108" s="183">
        <f>IF(AP$4="X",'LI 11M - LPS'!AP73,0)</f>
        <v>0</v>
      </c>
      <c r="AQ108" s="183">
        <f>IF(AQ$4="X",'LI 11M - LPS'!AQ73,0)</f>
        <v>0</v>
      </c>
      <c r="AR108" s="183">
        <f>IF(AR$4="X",'LI 11M - LPS'!AR73,0)</f>
        <v>0</v>
      </c>
      <c r="AS108" s="183">
        <f>IF(AS$4="X",'LI 11M - LPS'!AS73,0)</f>
        <v>0</v>
      </c>
      <c r="AT108" s="183">
        <f>IF(AT$4="X",'LI 11M - LPS'!AT73,0)</f>
        <v>0</v>
      </c>
      <c r="AU108" s="183">
        <f>IF(AU$4="X",'LI 11M - LPS'!AU73,0)</f>
        <v>0</v>
      </c>
      <c r="AV108" s="183">
        <f>IF(AV$4="X",'LI 11M - LPS'!AV73,0)</f>
        <v>0</v>
      </c>
      <c r="AW108" s="183">
        <f>IF(AW$4="X",'LI 11M - LPS'!AW73,0)</f>
        <v>0</v>
      </c>
      <c r="AX108" s="183">
        <f>IF(AX$4="X",'LI 11M - LPS'!AX73,0)</f>
        <v>0</v>
      </c>
      <c r="AY108" s="183">
        <f>IF(AY$4="X",'LI 11M - LPS'!AY73,0)</f>
        <v>0</v>
      </c>
      <c r="AZ108" s="183">
        <f>IF(AZ$4="X",'LI 11M - LPS'!AZ73,0)</f>
        <v>0</v>
      </c>
      <c r="BA108" s="183">
        <f>IF(BA$4="X",'LI 11M - LPS'!BA73,0)</f>
        <v>0</v>
      </c>
      <c r="BB108" s="183">
        <f>IF(BB$4="X",'LI 11M - LPS'!BB73,0)</f>
        <v>0</v>
      </c>
      <c r="BC108" s="183">
        <f>IF(BC$4="X",'LI 11M - LPS'!BC73,0)</f>
        <v>0</v>
      </c>
      <c r="BD108" s="183">
        <f>IF(BD$4="X",'LI 11M - LPS'!BD73,0)</f>
        <v>0</v>
      </c>
      <c r="BE108" s="183">
        <f>IF(BE$4="X",'LI 11M - LPS'!BE73,0)</f>
        <v>0</v>
      </c>
      <c r="BF108" s="183">
        <f>IF(BF$4="X",'LI 11M - LPS'!BF73,0)</f>
        <v>0</v>
      </c>
      <c r="BG108" s="183">
        <f>IF(BG$4="X",'LI 11M - LPS'!BG73,0)</f>
        <v>0</v>
      </c>
      <c r="BH108" s="183">
        <f>IF(BH$4="X",'LI 11M - LPS'!BH73,0)</f>
        <v>0</v>
      </c>
      <c r="BI108" s="183">
        <f>IF(BI$4="X",'LI 11M - LPS'!BI73,0)</f>
        <v>0</v>
      </c>
      <c r="BJ108" s="183">
        <f>IF(BJ$4="X",'LI 11M - LPS'!BJ73,0)</f>
        <v>0</v>
      </c>
      <c r="BK108" s="183">
        <f>IF(BK$4="X",'LI 11M - LPS'!BK73,0)</f>
        <v>0</v>
      </c>
      <c r="BL108" s="183">
        <f>IF(BL$4="X",'LI 11M - LPS'!BL73,0)</f>
        <v>0</v>
      </c>
      <c r="BM108" s="183">
        <f>IF(BM$4="X",'LI 11M - LPS'!BM73,0)</f>
        <v>0</v>
      </c>
      <c r="BN108" s="183">
        <f>IF(BN$4="X",'LI 11M - LPS'!BN73,0)</f>
        <v>0</v>
      </c>
      <c r="BO108" s="183">
        <f>IF(BO$4="X",'LI 11M - LPS'!BO73,0)</f>
        <v>0</v>
      </c>
      <c r="BP108" s="183">
        <f>IF(BP$4="X",'LI 11M - LPS'!BP73,0)</f>
        <v>0</v>
      </c>
      <c r="BQ108" s="183">
        <f>IF(BQ$4="X",'LI 11M - LPS'!BQ73,0)</f>
        <v>0</v>
      </c>
      <c r="BR108" s="183">
        <f>IF(BR$4="X",'LI 11M - LPS'!BR73,0)</f>
        <v>0</v>
      </c>
      <c r="BS108" s="183">
        <f>IF(BS$4="X",'LI 11M - LPS'!BS73,0)</f>
        <v>0</v>
      </c>
      <c r="BT108" s="183">
        <f>IF(BT$4="X",'LI 11M - LPS'!BT73,0)</f>
        <v>0</v>
      </c>
      <c r="BU108" s="183">
        <f>IF(BU$4="X",'LI 11M - LPS'!BU73,0)</f>
        <v>0</v>
      </c>
      <c r="BV108" s="183">
        <f>IF(BV$4="X",'LI 11M - LPS'!BV73,0)</f>
        <v>0</v>
      </c>
      <c r="BW108" s="183">
        <f>IF(BW$4="X",'LI 11M - LPS'!BW73,0)</f>
        <v>0</v>
      </c>
      <c r="BX108" s="183">
        <f>IF(BX$4="X",'LI 11M - LPS'!BX73,0)</f>
        <v>0</v>
      </c>
      <c r="BY108" s="183">
        <f>IF(BY$4="X",'LI 11M - LPS'!BY73,0)</f>
        <v>0</v>
      </c>
      <c r="BZ108" s="183">
        <f>IF(BZ$4="X",'LI 11M - LPS'!BZ73,0)</f>
        <v>0</v>
      </c>
      <c r="CA108" s="183">
        <f>IF(CA$4="X",'LI 11M - LPS'!CA73,0)</f>
        <v>0</v>
      </c>
      <c r="CB108" s="183">
        <f>IF(CB$4="X",'LI 11M - LPS'!CB73,0)</f>
        <v>0</v>
      </c>
      <c r="CC108" s="183">
        <f>IF(CC$4="X",'LI 11M - LPS'!CC73,0)</f>
        <v>0</v>
      </c>
      <c r="CD108" s="183">
        <f>IF(CD$4="X",'LI 11M - LPS'!CD73,0)</f>
        <v>0</v>
      </c>
      <c r="CE108" s="183">
        <f>IF(CE$4="X",'LI 11M - LPS'!CE73,0)</f>
        <v>0</v>
      </c>
      <c r="CF108" s="183">
        <f>IF(CF$4="X",'LI 11M - LPS'!CF73,0)</f>
        <v>0</v>
      </c>
      <c r="CG108" s="183">
        <f>IF(CG$4="X",'LI 11M - LPS'!CG73,0)</f>
        <v>0</v>
      </c>
      <c r="CH108" s="35">
        <f>IF(CH$4="X",'LI 11M - LPS'!CH73,0)</f>
        <v>0</v>
      </c>
    </row>
    <row r="109" spans="2:86" s="1" customFormat="1" ht="15" thickBot="1" x14ac:dyDescent="0.35">
      <c r="B109" s="63" t="s">
        <v>3</v>
      </c>
      <c r="C109" s="173">
        <f>SUM(C104:C108)</f>
        <v>190.15731158215149</v>
      </c>
      <c r="D109" s="174">
        <f t="shared" ref="D109:BO109" si="96">SUM(D104:D108)</f>
        <v>543.83349433642081</v>
      </c>
      <c r="E109" s="174">
        <f t="shared" si="96"/>
        <v>1172.270004550483</v>
      </c>
      <c r="F109" s="174">
        <f t="shared" si="96"/>
        <v>1924.9658507001552</v>
      </c>
      <c r="G109" s="174">
        <f t="shared" si="96"/>
        <v>2853.1227124579054</v>
      </c>
      <c r="H109" s="174">
        <f t="shared" si="96"/>
        <v>10511.223060084481</v>
      </c>
      <c r="I109" s="174">
        <f t="shared" si="96"/>
        <v>23939.218768009432</v>
      </c>
      <c r="J109" s="174">
        <f t="shared" si="96"/>
        <v>42401.504124930514</v>
      </c>
      <c r="K109" s="174">
        <f t="shared" si="96"/>
        <v>44682.374025236728</v>
      </c>
      <c r="L109" s="174">
        <f t="shared" si="96"/>
        <v>19675.542348591487</v>
      </c>
      <c r="M109" s="174">
        <f t="shared" si="96"/>
        <v>26047.10285388368</v>
      </c>
      <c r="N109" s="174">
        <f t="shared" si="96"/>
        <v>39674.163517231027</v>
      </c>
      <c r="O109" s="174">
        <f t="shared" si="96"/>
        <v>46638.502975470547</v>
      </c>
      <c r="P109" s="174">
        <f t="shared" si="96"/>
        <v>40924.505046247483</v>
      </c>
      <c r="Q109" s="174">
        <f t="shared" si="96"/>
        <v>40013.297830242307</v>
      </c>
      <c r="R109" s="174">
        <f t="shared" si="96"/>
        <v>32363.68367616511</v>
      </c>
      <c r="S109" s="174">
        <f t="shared" si="96"/>
        <v>33366.208337630473</v>
      </c>
      <c r="T109" s="174">
        <f t="shared" si="96"/>
        <v>81653.296758560915</v>
      </c>
      <c r="U109" s="174">
        <f t="shared" si="96"/>
        <v>94054.757812176627</v>
      </c>
      <c r="V109" s="174">
        <f t="shared" si="96"/>
        <v>91913.499854983078</v>
      </c>
      <c r="W109" s="174">
        <f t="shared" si="96"/>
        <v>0</v>
      </c>
      <c r="X109" s="174">
        <f t="shared" si="96"/>
        <v>0</v>
      </c>
      <c r="Y109" s="174">
        <f t="shared" si="96"/>
        <v>0</v>
      </c>
      <c r="Z109" s="174">
        <f t="shared" si="96"/>
        <v>0</v>
      </c>
      <c r="AA109" s="174">
        <f t="shared" si="96"/>
        <v>0</v>
      </c>
      <c r="AB109" s="174">
        <f t="shared" si="96"/>
        <v>0</v>
      </c>
      <c r="AC109" s="174">
        <f t="shared" si="96"/>
        <v>0</v>
      </c>
      <c r="AD109" s="174">
        <f t="shared" si="96"/>
        <v>0</v>
      </c>
      <c r="AE109" s="174">
        <f t="shared" si="96"/>
        <v>0</v>
      </c>
      <c r="AF109" s="174">
        <f t="shared" si="96"/>
        <v>0</v>
      </c>
      <c r="AG109" s="174">
        <f t="shared" si="96"/>
        <v>0</v>
      </c>
      <c r="AH109" s="174">
        <f t="shared" si="96"/>
        <v>0</v>
      </c>
      <c r="AI109" s="174">
        <f t="shared" si="96"/>
        <v>0</v>
      </c>
      <c r="AJ109" s="174">
        <f t="shared" si="96"/>
        <v>0</v>
      </c>
      <c r="AK109" s="174">
        <f t="shared" si="96"/>
        <v>0</v>
      </c>
      <c r="AL109" s="174">
        <f t="shared" si="96"/>
        <v>0</v>
      </c>
      <c r="AM109" s="174">
        <f t="shared" si="96"/>
        <v>0</v>
      </c>
      <c r="AN109" s="174">
        <f t="shared" si="96"/>
        <v>0</v>
      </c>
      <c r="AO109" s="174">
        <f t="shared" si="96"/>
        <v>0</v>
      </c>
      <c r="AP109" s="174">
        <f t="shared" si="96"/>
        <v>0</v>
      </c>
      <c r="AQ109" s="174">
        <f t="shared" si="96"/>
        <v>0</v>
      </c>
      <c r="AR109" s="174">
        <f t="shared" si="96"/>
        <v>0</v>
      </c>
      <c r="AS109" s="174">
        <f t="shared" si="96"/>
        <v>0</v>
      </c>
      <c r="AT109" s="174">
        <f t="shared" si="96"/>
        <v>0</v>
      </c>
      <c r="AU109" s="174">
        <f t="shared" si="96"/>
        <v>0</v>
      </c>
      <c r="AV109" s="174">
        <f t="shared" si="96"/>
        <v>0</v>
      </c>
      <c r="AW109" s="174">
        <f t="shared" si="96"/>
        <v>0</v>
      </c>
      <c r="AX109" s="174">
        <f t="shared" si="96"/>
        <v>0</v>
      </c>
      <c r="AY109" s="174">
        <f t="shared" si="96"/>
        <v>0</v>
      </c>
      <c r="AZ109" s="174">
        <f t="shared" si="96"/>
        <v>0</v>
      </c>
      <c r="BA109" s="174">
        <f t="shared" si="96"/>
        <v>0</v>
      </c>
      <c r="BB109" s="174">
        <f t="shared" si="96"/>
        <v>0</v>
      </c>
      <c r="BC109" s="174">
        <f t="shared" si="96"/>
        <v>0</v>
      </c>
      <c r="BD109" s="174">
        <f t="shared" si="96"/>
        <v>0</v>
      </c>
      <c r="BE109" s="174">
        <f t="shared" si="96"/>
        <v>0</v>
      </c>
      <c r="BF109" s="174">
        <f t="shared" si="96"/>
        <v>0</v>
      </c>
      <c r="BG109" s="174">
        <f t="shared" si="96"/>
        <v>0</v>
      </c>
      <c r="BH109" s="174">
        <f t="shared" si="96"/>
        <v>0</v>
      </c>
      <c r="BI109" s="174">
        <f t="shared" si="96"/>
        <v>0</v>
      </c>
      <c r="BJ109" s="174">
        <f t="shared" si="96"/>
        <v>0</v>
      </c>
      <c r="BK109" s="174">
        <f t="shared" si="96"/>
        <v>0</v>
      </c>
      <c r="BL109" s="174">
        <f t="shared" si="96"/>
        <v>0</v>
      </c>
      <c r="BM109" s="174">
        <f t="shared" si="96"/>
        <v>0</v>
      </c>
      <c r="BN109" s="174">
        <f t="shared" si="96"/>
        <v>0</v>
      </c>
      <c r="BO109" s="174">
        <f t="shared" si="96"/>
        <v>0</v>
      </c>
      <c r="BP109" s="174">
        <f t="shared" ref="BP109:CH109" si="97">SUM(BP104:BP108)</f>
        <v>0</v>
      </c>
      <c r="BQ109" s="174">
        <f t="shared" si="97"/>
        <v>0</v>
      </c>
      <c r="BR109" s="174">
        <f t="shared" si="97"/>
        <v>0</v>
      </c>
      <c r="BS109" s="174">
        <f t="shared" si="97"/>
        <v>0</v>
      </c>
      <c r="BT109" s="174">
        <f t="shared" si="97"/>
        <v>0</v>
      </c>
      <c r="BU109" s="174">
        <f t="shared" si="97"/>
        <v>0</v>
      </c>
      <c r="BV109" s="174">
        <f t="shared" si="97"/>
        <v>0</v>
      </c>
      <c r="BW109" s="174">
        <f t="shared" si="97"/>
        <v>0</v>
      </c>
      <c r="BX109" s="174">
        <f t="shared" si="97"/>
        <v>0</v>
      </c>
      <c r="BY109" s="174">
        <f t="shared" si="97"/>
        <v>0</v>
      </c>
      <c r="BZ109" s="174">
        <f t="shared" si="97"/>
        <v>0</v>
      </c>
      <c r="CA109" s="174">
        <f t="shared" si="97"/>
        <v>0</v>
      </c>
      <c r="CB109" s="174">
        <f t="shared" si="97"/>
        <v>0</v>
      </c>
      <c r="CC109" s="174">
        <f t="shared" si="97"/>
        <v>0</v>
      </c>
      <c r="CD109" s="174">
        <f t="shared" si="97"/>
        <v>0</v>
      </c>
      <c r="CE109" s="174">
        <f t="shared" si="97"/>
        <v>0</v>
      </c>
      <c r="CF109" s="174">
        <f t="shared" si="97"/>
        <v>0</v>
      </c>
      <c r="CG109" s="174">
        <f t="shared" si="97"/>
        <v>0</v>
      </c>
      <c r="CH109" s="54">
        <f t="shared" si="97"/>
        <v>0</v>
      </c>
    </row>
  </sheetData>
  <mergeCells count="9">
    <mergeCell ref="A57:B58"/>
    <mergeCell ref="A85:B86"/>
    <mergeCell ref="A3:B4"/>
    <mergeCell ref="A32:B34"/>
    <mergeCell ref="A43:A46"/>
    <mergeCell ref="A47:A50"/>
    <mergeCell ref="A51:A54"/>
    <mergeCell ref="A35:A38"/>
    <mergeCell ref="A39:A42"/>
  </mergeCells>
  <pageMargins left="0.7" right="0.7" top="0.75" bottom="0.75" header="0.3" footer="0.3"/>
  <pageSetup orientation="portrait" r:id="rId1"/>
  <headerFooter>
    <oddFooter>&amp;RSchedule CPA-D5.C.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D2F2"/>
  </sheetPr>
  <dimension ref="A1:BU229"/>
  <sheetViews>
    <sheetView zoomScale="80" zoomScaleNormal="80" workbookViewId="0">
      <pane xSplit="2" ySplit="2" topLeftCell="C3" activePane="bottomRight" state="frozen"/>
      <selection activeCell="M144" sqref="M144"/>
      <selection pane="topRight" activeCell="M144" sqref="M144"/>
      <selection pane="bottomLeft" activeCell="M144" sqref="M144"/>
      <selection pane="bottomRight" activeCell="W160" sqref="W160"/>
    </sheetView>
  </sheetViews>
  <sheetFormatPr defaultRowHeight="14.4" x14ac:dyDescent="0.3"/>
  <cols>
    <col min="1" max="1" width="12.21875" style="89" customWidth="1"/>
    <col min="2" max="2" width="28" bestFit="1" customWidth="1"/>
    <col min="3" max="14" width="15.21875" customWidth="1"/>
    <col min="15" max="15" width="15.21875" style="1" bestFit="1" customWidth="1"/>
    <col min="16" max="16" width="14.5546875" customWidth="1"/>
  </cols>
  <sheetData>
    <row r="1" spans="1:73" ht="30" x14ac:dyDescent="0.45">
      <c r="A1" s="240" t="s">
        <v>49</v>
      </c>
      <c r="C1" s="502" t="s">
        <v>56</v>
      </c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4"/>
      <c r="O1" s="108"/>
      <c r="P1" s="241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</row>
    <row r="2" spans="1:73" ht="4.5" customHeight="1" thickBot="1" x14ac:dyDescent="1.1499999999999999">
      <c r="C2" s="105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7"/>
    </row>
    <row r="3" spans="1:73" ht="21.75" customHeight="1" thickBot="1" x14ac:dyDescent="0.35">
      <c r="B3" s="233" t="s">
        <v>48</v>
      </c>
      <c r="C3" s="234">
        <v>43850</v>
      </c>
      <c r="D3" s="234">
        <v>43882</v>
      </c>
      <c r="E3" s="234">
        <v>43914</v>
      </c>
      <c r="F3" s="234">
        <v>43946</v>
      </c>
      <c r="G3" s="234">
        <v>43978</v>
      </c>
      <c r="H3" s="234">
        <v>44010</v>
      </c>
      <c r="I3" s="234">
        <v>44042</v>
      </c>
      <c r="J3" s="234">
        <v>44074</v>
      </c>
      <c r="K3" s="234">
        <v>44076</v>
      </c>
      <c r="L3" s="234">
        <v>44107</v>
      </c>
      <c r="M3" s="234">
        <v>44140</v>
      </c>
      <c r="N3" s="445" t="s">
        <v>57</v>
      </c>
      <c r="O3" s="235" t="s">
        <v>3</v>
      </c>
    </row>
    <row r="4" spans="1:73" ht="15" customHeight="1" x14ac:dyDescent="0.3">
      <c r="A4" s="491" t="s">
        <v>58</v>
      </c>
      <c r="B4" s="11" t="s">
        <v>59</v>
      </c>
      <c r="C4" s="3">
        <f>'[1]ExPostGross kWh_Res'!C4</f>
        <v>0</v>
      </c>
      <c r="D4" s="3">
        <f>'[1]ExPostGross kWh_Res'!D4</f>
        <v>0</v>
      </c>
      <c r="E4" s="3">
        <f>'[1]ExPostGross kWh_Res'!E4</f>
        <v>0</v>
      </c>
      <c r="F4" s="3">
        <f>'[1]ExPostGross kWh_Res'!F4</f>
        <v>0</v>
      </c>
      <c r="G4" s="3">
        <f>'[1]ExPostGross kWh_Res'!G4</f>
        <v>0</v>
      </c>
      <c r="H4" s="3">
        <f>'[1]ExPostGross kWh_Res'!H4</f>
        <v>0</v>
      </c>
      <c r="I4" s="3">
        <f>'[1]ExPostGross kWh_Res'!I4</f>
        <v>0</v>
      </c>
      <c r="J4" s="3">
        <f>'[1]ExPostGross kWh_Res'!J4</f>
        <v>0</v>
      </c>
      <c r="K4" s="3">
        <f>'[1]ExPostGross kWh_Res'!K4</f>
        <v>0</v>
      </c>
      <c r="L4" s="3">
        <f>'[1]ExPostGross kWh_Res'!L4</f>
        <v>0</v>
      </c>
      <c r="M4" s="3">
        <f>'[1]ExPostGross kWh_Res'!M4</f>
        <v>0</v>
      </c>
      <c r="N4" s="116">
        <f>SUM('[1]ExPostGross kWh_Res'!N4:Q4)</f>
        <v>0</v>
      </c>
      <c r="O4" s="90">
        <f t="shared" ref="O4:O15" si="0">SUM(C4:N4)</f>
        <v>0</v>
      </c>
      <c r="P4" s="241"/>
      <c r="Q4" s="5">
        <f>C4-'[1]ExPostGross kWh_Res'!C4</f>
        <v>0</v>
      </c>
      <c r="R4" s="5">
        <f>D4-'[1]ExPostGross kWh_Res'!D4</f>
        <v>0</v>
      </c>
      <c r="S4" s="5">
        <f>E4-'[1]ExPostGross kWh_Res'!E4</f>
        <v>0</v>
      </c>
      <c r="T4" s="5">
        <f>F4-'[1]ExPostGross kWh_Res'!F4</f>
        <v>0</v>
      </c>
      <c r="U4" s="5">
        <f>G4-'[1]ExPostGross kWh_Res'!G4</f>
        <v>0</v>
      </c>
      <c r="V4" s="5">
        <f>H4-'[1]ExPostGross kWh_Res'!H4</f>
        <v>0</v>
      </c>
      <c r="W4" s="5">
        <f>I4-'[1]ExPostGross kWh_Res'!I4</f>
        <v>0</v>
      </c>
      <c r="X4" s="5">
        <f>J4-'[1]ExPostGross kWh_Res'!J4</f>
        <v>0</v>
      </c>
      <c r="Y4" s="5">
        <f>K4-'[1]ExPostGross kWh_Res'!K4</f>
        <v>0</v>
      </c>
      <c r="Z4" s="5">
        <f>L4-'[1]ExPostGross kWh_Res'!L4</f>
        <v>0</v>
      </c>
      <c r="AA4" s="5">
        <f>M4-'[1]ExPostGross kWh_Res'!M4</f>
        <v>0</v>
      </c>
      <c r="AB4" s="5">
        <f>N4-SUM('[1]ExPostGross kWh_Res'!N4:Q4)</f>
        <v>0</v>
      </c>
    </row>
    <row r="5" spans="1:73" x14ac:dyDescent="0.3">
      <c r="A5" s="492"/>
      <c r="B5" s="13" t="s">
        <v>60</v>
      </c>
      <c r="C5" s="3">
        <f>'[1]ExPostGross kWh_Res'!C5</f>
        <v>0</v>
      </c>
      <c r="D5" s="3">
        <f>'[1]ExPostGross kWh_Res'!D5</f>
        <v>0</v>
      </c>
      <c r="E5" s="3">
        <f>'[1]ExPostGross kWh_Res'!E5</f>
        <v>0</v>
      </c>
      <c r="F5" s="3">
        <f>'[1]ExPostGross kWh_Res'!F5</f>
        <v>0</v>
      </c>
      <c r="G5" s="3">
        <f>'[1]ExPostGross kWh_Res'!G5</f>
        <v>0</v>
      </c>
      <c r="H5" s="3">
        <f>'[1]ExPostGross kWh_Res'!H5</f>
        <v>0</v>
      </c>
      <c r="I5" s="3">
        <f>'[1]ExPostGross kWh_Res'!I5</f>
        <v>605.06829765545353</v>
      </c>
      <c r="J5" s="3">
        <f>'[1]ExPostGross kWh_Res'!J5</f>
        <v>605.06829765545353</v>
      </c>
      <c r="K5" s="3">
        <f>'[1]ExPostGross kWh_Res'!K5</f>
        <v>0</v>
      </c>
      <c r="L5" s="3">
        <f>'[1]ExPostGross kWh_Res'!L5</f>
        <v>0</v>
      </c>
      <c r="M5" s="3">
        <f>'[1]ExPostGross kWh_Res'!M5</f>
        <v>1815.2048929663606</v>
      </c>
      <c r="N5" s="116">
        <f>SUM('[1]ExPostGross kWh_Res'!N5:Q5)</f>
        <v>0</v>
      </c>
      <c r="O5" s="90">
        <f t="shared" si="0"/>
        <v>3025.3414882772677</v>
      </c>
      <c r="Q5" s="5">
        <f>C5-'[1]ExPostGross kWh_Res'!C5</f>
        <v>0</v>
      </c>
      <c r="R5" s="5">
        <f>D5-'[1]ExPostGross kWh_Res'!D5</f>
        <v>0</v>
      </c>
      <c r="S5" s="5">
        <f>E5-'[1]ExPostGross kWh_Res'!E5</f>
        <v>0</v>
      </c>
      <c r="T5" s="5">
        <f>F5-'[1]ExPostGross kWh_Res'!F5</f>
        <v>0</v>
      </c>
      <c r="U5" s="5">
        <f>G5-'[1]ExPostGross kWh_Res'!G5</f>
        <v>0</v>
      </c>
      <c r="V5" s="5">
        <f>H5-'[1]ExPostGross kWh_Res'!H5</f>
        <v>0</v>
      </c>
      <c r="W5" s="5">
        <f>I5-'[1]ExPostGross kWh_Res'!I5</f>
        <v>0</v>
      </c>
      <c r="X5" s="5">
        <f>J5-'[1]ExPostGross kWh_Res'!J5</f>
        <v>0</v>
      </c>
      <c r="Y5" s="5">
        <f>K5-'[1]ExPostGross kWh_Res'!K5</f>
        <v>0</v>
      </c>
      <c r="Z5" s="5">
        <f>L5-'[1]ExPostGross kWh_Res'!L5</f>
        <v>0</v>
      </c>
      <c r="AA5" s="5">
        <f>M5-'[1]ExPostGross kWh_Res'!M5</f>
        <v>0</v>
      </c>
      <c r="AB5" s="5">
        <f>N5-SUM('[1]ExPostGross kWh_Res'!N5:Q5)</f>
        <v>0</v>
      </c>
    </row>
    <row r="6" spans="1:73" x14ac:dyDescent="0.3">
      <c r="A6" s="492"/>
      <c r="B6" s="11" t="s">
        <v>61</v>
      </c>
      <c r="C6" s="3">
        <f>'[1]ExPostGross kWh_Res'!C6</f>
        <v>0</v>
      </c>
      <c r="D6" s="3">
        <f>'[1]ExPostGross kWh_Res'!D6</f>
        <v>0</v>
      </c>
      <c r="E6" s="3">
        <f>'[1]ExPostGross kWh_Res'!E6</f>
        <v>0</v>
      </c>
      <c r="F6" s="3">
        <f>'[1]ExPostGross kWh_Res'!F6</f>
        <v>0</v>
      </c>
      <c r="G6" s="3">
        <f>'[1]ExPostGross kWh_Res'!G6</f>
        <v>0</v>
      </c>
      <c r="H6" s="3">
        <f>'[1]ExPostGross kWh_Res'!H6</f>
        <v>0</v>
      </c>
      <c r="I6" s="3">
        <f>'[1]ExPostGross kWh_Res'!I6</f>
        <v>29707.920000000002</v>
      </c>
      <c r="J6" s="3">
        <f>'[1]ExPostGross kWh_Res'!J6</f>
        <v>20630.5</v>
      </c>
      <c r="K6" s="3">
        <f>'[1]ExPostGross kWh_Res'!K6</f>
        <v>23931.38</v>
      </c>
      <c r="L6" s="3">
        <f>'[1]ExPostGross kWh_Res'!L6</f>
        <v>0</v>
      </c>
      <c r="M6" s="3">
        <f>'[1]ExPostGross kWh_Res'!M6</f>
        <v>29707.920000000002</v>
      </c>
      <c r="N6" s="116">
        <f>SUM('[1]ExPostGross kWh_Res'!N6:Q6)</f>
        <v>0</v>
      </c>
      <c r="O6" s="90">
        <f t="shared" si="0"/>
        <v>103977.72</v>
      </c>
      <c r="Q6" s="5">
        <f>C6-'[1]ExPostGross kWh_Res'!C6</f>
        <v>0</v>
      </c>
      <c r="R6" s="5">
        <f>D6-'[1]ExPostGross kWh_Res'!D6</f>
        <v>0</v>
      </c>
      <c r="S6" s="5">
        <f>E6-'[1]ExPostGross kWh_Res'!E6</f>
        <v>0</v>
      </c>
      <c r="T6" s="5">
        <f>F6-'[1]ExPostGross kWh_Res'!F6</f>
        <v>0</v>
      </c>
      <c r="U6" s="5">
        <f>G6-'[1]ExPostGross kWh_Res'!G6</f>
        <v>0</v>
      </c>
      <c r="V6" s="5">
        <f>H6-'[1]ExPostGross kWh_Res'!H6</f>
        <v>0</v>
      </c>
      <c r="W6" s="5">
        <f>I6-'[1]ExPostGross kWh_Res'!I6</f>
        <v>0</v>
      </c>
      <c r="X6" s="5">
        <f>J6-'[1]ExPostGross kWh_Res'!J6</f>
        <v>0</v>
      </c>
      <c r="Y6" s="5">
        <f>K6-'[1]ExPostGross kWh_Res'!K6</f>
        <v>0</v>
      </c>
      <c r="Z6" s="5">
        <f>L6-'[1]ExPostGross kWh_Res'!L6</f>
        <v>0</v>
      </c>
      <c r="AA6" s="5">
        <f>M6-'[1]ExPostGross kWh_Res'!M6</f>
        <v>0</v>
      </c>
      <c r="AB6" s="5">
        <f>N6-SUM('[1]ExPostGross kWh_Res'!N6:Q6)</f>
        <v>0</v>
      </c>
    </row>
    <row r="7" spans="1:73" x14ac:dyDescent="0.3">
      <c r="A7" s="492"/>
      <c r="B7" s="11" t="s">
        <v>62</v>
      </c>
      <c r="C7" s="3">
        <f>'[1]ExPostGross kWh_Res'!C7</f>
        <v>0</v>
      </c>
      <c r="D7" s="3">
        <f>'[1]ExPostGross kWh_Res'!D7</f>
        <v>0</v>
      </c>
      <c r="E7" s="3">
        <f>'[1]ExPostGross kWh_Res'!E7</f>
        <v>0</v>
      </c>
      <c r="F7" s="3">
        <f>'[1]ExPostGross kWh_Res'!F7</f>
        <v>0</v>
      </c>
      <c r="G7" s="3">
        <f>'[1]ExPostGross kWh_Res'!G7</f>
        <v>0</v>
      </c>
      <c r="H7" s="3">
        <f>'[1]ExPostGross kWh_Res'!H7</f>
        <v>0</v>
      </c>
      <c r="I7" s="3">
        <f>'[1]ExPostGross kWh_Res'!I7</f>
        <v>0</v>
      </c>
      <c r="J7" s="3">
        <f>'[1]ExPostGross kWh_Res'!J7</f>
        <v>0</v>
      </c>
      <c r="K7" s="3">
        <f>'[1]ExPostGross kWh_Res'!K7</f>
        <v>0</v>
      </c>
      <c r="L7" s="3">
        <f>'[1]ExPostGross kWh_Res'!L7</f>
        <v>0</v>
      </c>
      <c r="M7" s="3">
        <f>'[1]ExPostGross kWh_Res'!M7</f>
        <v>0</v>
      </c>
      <c r="N7" s="116">
        <f>SUM('[1]ExPostGross kWh_Res'!N7:Q7)</f>
        <v>0</v>
      </c>
      <c r="O7" s="90">
        <f t="shared" si="0"/>
        <v>0</v>
      </c>
      <c r="Q7" s="5">
        <f>C7-'[1]ExPostGross kWh_Res'!C7</f>
        <v>0</v>
      </c>
      <c r="R7" s="5">
        <f>D7-'[1]ExPostGross kWh_Res'!D7</f>
        <v>0</v>
      </c>
      <c r="S7" s="5">
        <f>E7-'[1]ExPostGross kWh_Res'!E7</f>
        <v>0</v>
      </c>
      <c r="T7" s="5">
        <f>F7-'[1]ExPostGross kWh_Res'!F7</f>
        <v>0</v>
      </c>
      <c r="U7" s="5">
        <f>G7-'[1]ExPostGross kWh_Res'!G7</f>
        <v>0</v>
      </c>
      <c r="V7" s="5">
        <f>H7-'[1]ExPostGross kWh_Res'!H7</f>
        <v>0</v>
      </c>
      <c r="W7" s="5">
        <f>I7-'[1]ExPostGross kWh_Res'!I7</f>
        <v>0</v>
      </c>
      <c r="X7" s="5">
        <f>J7-'[1]ExPostGross kWh_Res'!J7</f>
        <v>0</v>
      </c>
      <c r="Y7" s="5">
        <f>K7-'[1]ExPostGross kWh_Res'!K7</f>
        <v>0</v>
      </c>
      <c r="Z7" s="5">
        <f>L7-'[1]ExPostGross kWh_Res'!L7</f>
        <v>0</v>
      </c>
      <c r="AA7" s="5">
        <f>M7-'[1]ExPostGross kWh_Res'!M7</f>
        <v>0</v>
      </c>
      <c r="AB7" s="5">
        <f>N7-SUM('[1]ExPostGross kWh_Res'!N7:Q7)</f>
        <v>0</v>
      </c>
    </row>
    <row r="8" spans="1:73" x14ac:dyDescent="0.3">
      <c r="A8" s="492"/>
      <c r="B8" s="13" t="s">
        <v>63</v>
      </c>
      <c r="C8" s="3">
        <f>'[1]ExPostGross kWh_Res'!C8</f>
        <v>0</v>
      </c>
      <c r="D8" s="3">
        <f>'[1]ExPostGross kWh_Res'!D8</f>
        <v>0</v>
      </c>
      <c r="E8" s="3">
        <f>'[1]ExPostGross kWh_Res'!E8</f>
        <v>0</v>
      </c>
      <c r="F8" s="3">
        <f>'[1]ExPostGross kWh_Res'!F8</f>
        <v>0</v>
      </c>
      <c r="G8" s="3">
        <f>'[1]ExPostGross kWh_Res'!G8</f>
        <v>0</v>
      </c>
      <c r="H8" s="3">
        <f>'[1]ExPostGross kWh_Res'!H8</f>
        <v>0</v>
      </c>
      <c r="I8" s="3">
        <f>'[1]ExPostGross kWh_Res'!I8</f>
        <v>3689.4290217391645</v>
      </c>
      <c r="J8" s="3">
        <f>'[1]ExPostGross kWh_Res'!J8</f>
        <v>2921.2265217391605</v>
      </c>
      <c r="K8" s="3">
        <f>'[1]ExPostGross kWh_Res'!K8</f>
        <v>2918.0806521739464</v>
      </c>
      <c r="L8" s="3">
        <f>'[1]ExPostGross kWh_Res'!L8</f>
        <v>0</v>
      </c>
      <c r="M8" s="3">
        <f>'[1]ExPostGross kWh_Res'!M8</f>
        <v>4571.9242391304833</v>
      </c>
      <c r="N8" s="116">
        <f>SUM('[1]ExPostGross kWh_Res'!N8:Q8)</f>
        <v>0</v>
      </c>
      <c r="O8" s="90">
        <f t="shared" si="0"/>
        <v>14100.660434782754</v>
      </c>
      <c r="Q8" s="5">
        <f>C8-'[1]ExPostGross kWh_Res'!C8</f>
        <v>0</v>
      </c>
      <c r="R8" s="5">
        <f>D8-'[1]ExPostGross kWh_Res'!D8</f>
        <v>0</v>
      </c>
      <c r="S8" s="5">
        <f>E8-'[1]ExPostGross kWh_Res'!E8</f>
        <v>0</v>
      </c>
      <c r="T8" s="5">
        <f>F8-'[1]ExPostGross kWh_Res'!F8</f>
        <v>0</v>
      </c>
      <c r="U8" s="5">
        <f>G8-'[1]ExPostGross kWh_Res'!G8</f>
        <v>0</v>
      </c>
      <c r="V8" s="5">
        <f>H8-'[1]ExPostGross kWh_Res'!H8</f>
        <v>0</v>
      </c>
      <c r="W8" s="5">
        <f>I8-'[1]ExPostGross kWh_Res'!I8</f>
        <v>0</v>
      </c>
      <c r="X8" s="5">
        <f>J8-'[1]ExPostGross kWh_Res'!J8</f>
        <v>0</v>
      </c>
      <c r="Y8" s="5">
        <f>K8-'[1]ExPostGross kWh_Res'!K8</f>
        <v>0</v>
      </c>
      <c r="Z8" s="5">
        <f>L8-'[1]ExPostGross kWh_Res'!L8</f>
        <v>0</v>
      </c>
      <c r="AA8" s="5">
        <f>M8-'[1]ExPostGross kWh_Res'!M8</f>
        <v>0</v>
      </c>
      <c r="AB8" s="5">
        <f>N8-SUM('[1]ExPostGross kWh_Res'!N8:Q8)</f>
        <v>0</v>
      </c>
    </row>
    <row r="9" spans="1:73" x14ac:dyDescent="0.3">
      <c r="A9" s="492"/>
      <c r="B9" s="11" t="s">
        <v>64</v>
      </c>
      <c r="C9" s="3">
        <f>'[1]ExPostGross kWh_Res'!C9</f>
        <v>0</v>
      </c>
      <c r="D9" s="3">
        <f>'[1]ExPostGross kWh_Res'!D9</f>
        <v>0</v>
      </c>
      <c r="E9" s="3">
        <f>'[1]ExPostGross kWh_Res'!E9</f>
        <v>0</v>
      </c>
      <c r="F9" s="3">
        <f>'[1]ExPostGross kWh_Res'!F9</f>
        <v>0</v>
      </c>
      <c r="G9" s="3">
        <f>'[1]ExPostGross kWh_Res'!G9</f>
        <v>0</v>
      </c>
      <c r="H9" s="3">
        <f>'[1]ExPostGross kWh_Res'!H9</f>
        <v>0</v>
      </c>
      <c r="I9" s="3">
        <f>'[1]ExPostGross kWh_Res'!I9</f>
        <v>22049.56032124002</v>
      </c>
      <c r="J9" s="3">
        <f>'[1]ExPostGross kWh_Res'!J9</f>
        <v>19337.582313814779</v>
      </c>
      <c r="K9" s="3">
        <f>'[1]ExPostGross kWh_Res'!K9</f>
        <v>21459.99988484323</v>
      </c>
      <c r="L9" s="3">
        <f>'[1]ExPostGross kWh_Res'!L9</f>
        <v>0</v>
      </c>
      <c r="M9" s="3">
        <f>'[1]ExPostGross kWh_Res'!M9</f>
        <v>31010.87895447126</v>
      </c>
      <c r="N9" s="116">
        <f>SUM('[1]ExPostGross kWh_Res'!N9:Q9)</f>
        <v>0</v>
      </c>
      <c r="O9" s="90">
        <f t="shared" si="0"/>
        <v>93858.021474369292</v>
      </c>
      <c r="Q9" s="5">
        <f>C9-'[1]ExPostGross kWh_Res'!C9</f>
        <v>0</v>
      </c>
      <c r="R9" s="5">
        <f>D9-'[1]ExPostGross kWh_Res'!D9</f>
        <v>0</v>
      </c>
      <c r="S9" s="5">
        <f>E9-'[1]ExPostGross kWh_Res'!E9</f>
        <v>0</v>
      </c>
      <c r="T9" s="5">
        <f>F9-'[1]ExPostGross kWh_Res'!F9</f>
        <v>0</v>
      </c>
      <c r="U9" s="5">
        <f>G9-'[1]ExPostGross kWh_Res'!G9</f>
        <v>0</v>
      </c>
      <c r="V9" s="5">
        <f>H9-'[1]ExPostGross kWh_Res'!H9</f>
        <v>0</v>
      </c>
      <c r="W9" s="5">
        <f>I9-'[1]ExPostGross kWh_Res'!I9</f>
        <v>0</v>
      </c>
      <c r="X9" s="5">
        <f>J9-'[1]ExPostGross kWh_Res'!J9</f>
        <v>0</v>
      </c>
      <c r="Y9" s="5">
        <f>K9-'[1]ExPostGross kWh_Res'!K9</f>
        <v>0</v>
      </c>
      <c r="Z9" s="5">
        <f>L9-'[1]ExPostGross kWh_Res'!L9</f>
        <v>0</v>
      </c>
      <c r="AA9" s="5">
        <f>M9-'[1]ExPostGross kWh_Res'!M9</f>
        <v>0</v>
      </c>
      <c r="AB9" s="5">
        <f>N9-SUM('[1]ExPostGross kWh_Res'!N9:Q9)</f>
        <v>0</v>
      </c>
    </row>
    <row r="10" spans="1:73" x14ac:dyDescent="0.3">
      <c r="A10" s="492"/>
      <c r="B10" s="11" t="s">
        <v>65</v>
      </c>
      <c r="C10" s="3">
        <f>'[1]ExPostGross kWh_Res'!C10</f>
        <v>0</v>
      </c>
      <c r="D10" s="3">
        <f>'[1]ExPostGross kWh_Res'!D10</f>
        <v>0</v>
      </c>
      <c r="E10" s="3">
        <f>'[1]ExPostGross kWh_Res'!E10</f>
        <v>0</v>
      </c>
      <c r="F10" s="3">
        <f>'[1]ExPostGross kWh_Res'!F10</f>
        <v>0</v>
      </c>
      <c r="G10" s="3">
        <f>'[1]ExPostGross kWh_Res'!G10</f>
        <v>0</v>
      </c>
      <c r="H10" s="3">
        <f>'[1]ExPostGross kWh_Res'!H10</f>
        <v>0</v>
      </c>
      <c r="I10" s="3">
        <f>'[1]ExPostGross kWh_Res'!I10</f>
        <v>0</v>
      </c>
      <c r="J10" s="3">
        <f>'[1]ExPostGross kWh_Res'!J10</f>
        <v>0</v>
      </c>
      <c r="K10" s="3">
        <f>'[1]ExPostGross kWh_Res'!K10</f>
        <v>0</v>
      </c>
      <c r="L10" s="3">
        <f>'[1]ExPostGross kWh_Res'!L10</f>
        <v>0</v>
      </c>
      <c r="M10" s="3">
        <f>'[1]ExPostGross kWh_Res'!M10</f>
        <v>0</v>
      </c>
      <c r="N10" s="116">
        <f>SUM('[1]ExPostGross kWh_Res'!N10:Q10)</f>
        <v>0</v>
      </c>
      <c r="O10" s="90">
        <f t="shared" si="0"/>
        <v>0</v>
      </c>
      <c r="Q10" s="5">
        <f>C10-'[1]ExPostGross kWh_Res'!C10</f>
        <v>0</v>
      </c>
      <c r="R10" s="5">
        <f>D10-'[1]ExPostGross kWh_Res'!D10</f>
        <v>0</v>
      </c>
      <c r="S10" s="5">
        <f>E10-'[1]ExPostGross kWh_Res'!E10</f>
        <v>0</v>
      </c>
      <c r="T10" s="5">
        <f>F10-'[1]ExPostGross kWh_Res'!F10</f>
        <v>0</v>
      </c>
      <c r="U10" s="5">
        <f>G10-'[1]ExPostGross kWh_Res'!G10</f>
        <v>0</v>
      </c>
      <c r="V10" s="5">
        <f>H10-'[1]ExPostGross kWh_Res'!H10</f>
        <v>0</v>
      </c>
      <c r="W10" s="5">
        <f>I10-'[1]ExPostGross kWh_Res'!I10</f>
        <v>0</v>
      </c>
      <c r="X10" s="5">
        <f>J10-'[1]ExPostGross kWh_Res'!J10</f>
        <v>0</v>
      </c>
      <c r="Y10" s="5">
        <f>K10-'[1]ExPostGross kWh_Res'!K10</f>
        <v>0</v>
      </c>
      <c r="Z10" s="5">
        <f>L10-'[1]ExPostGross kWh_Res'!L10</f>
        <v>0</v>
      </c>
      <c r="AA10" s="5">
        <f>M10-'[1]ExPostGross kWh_Res'!M10</f>
        <v>0</v>
      </c>
      <c r="AB10" s="5">
        <f>N10-SUM('[1]ExPostGross kWh_Res'!N10:Q10)</f>
        <v>0</v>
      </c>
    </row>
    <row r="11" spans="1:73" x14ac:dyDescent="0.3">
      <c r="A11" s="492"/>
      <c r="B11" s="11" t="s">
        <v>66</v>
      </c>
      <c r="C11" s="3">
        <f>'[1]ExPostGross kWh_Res'!C11</f>
        <v>0</v>
      </c>
      <c r="D11" s="3">
        <f>'[1]ExPostGross kWh_Res'!D11</f>
        <v>0</v>
      </c>
      <c r="E11" s="3">
        <f>'[1]ExPostGross kWh_Res'!E11</f>
        <v>0</v>
      </c>
      <c r="F11" s="3">
        <f>'[1]ExPostGross kWh_Res'!F11</f>
        <v>0</v>
      </c>
      <c r="G11" s="3">
        <f>'[1]ExPostGross kWh_Res'!G11</f>
        <v>0</v>
      </c>
      <c r="H11" s="3">
        <f>'[1]ExPostGross kWh_Res'!H11</f>
        <v>0</v>
      </c>
      <c r="I11" s="3">
        <f>'[1]ExPostGross kWh_Res'!I11</f>
        <v>0</v>
      </c>
      <c r="J11" s="3">
        <f>'[1]ExPostGross kWh_Res'!J11</f>
        <v>0</v>
      </c>
      <c r="K11" s="3">
        <f>'[1]ExPostGross kWh_Res'!K11</f>
        <v>0</v>
      </c>
      <c r="L11" s="3">
        <f>'[1]ExPostGross kWh_Res'!L11</f>
        <v>0</v>
      </c>
      <c r="M11" s="3">
        <f>'[1]ExPostGross kWh_Res'!M11</f>
        <v>0</v>
      </c>
      <c r="N11" s="116">
        <f>SUM('[1]ExPostGross kWh_Res'!N11:Q11)</f>
        <v>0</v>
      </c>
      <c r="O11" s="90">
        <f t="shared" si="0"/>
        <v>0</v>
      </c>
      <c r="Q11" s="5">
        <f>C11-'[1]ExPostGross kWh_Res'!C11</f>
        <v>0</v>
      </c>
      <c r="R11" s="5">
        <f>D11-'[1]ExPostGross kWh_Res'!D11</f>
        <v>0</v>
      </c>
      <c r="S11" s="5">
        <f>E11-'[1]ExPostGross kWh_Res'!E11</f>
        <v>0</v>
      </c>
      <c r="T11" s="5">
        <f>F11-'[1]ExPostGross kWh_Res'!F11</f>
        <v>0</v>
      </c>
      <c r="U11" s="5">
        <f>G11-'[1]ExPostGross kWh_Res'!G11</f>
        <v>0</v>
      </c>
      <c r="V11" s="5">
        <f>H11-'[1]ExPostGross kWh_Res'!H11</f>
        <v>0</v>
      </c>
      <c r="W11" s="5">
        <f>I11-'[1]ExPostGross kWh_Res'!I11</f>
        <v>0</v>
      </c>
      <c r="X11" s="5">
        <f>J11-'[1]ExPostGross kWh_Res'!J11</f>
        <v>0</v>
      </c>
      <c r="Y11" s="5">
        <f>K11-'[1]ExPostGross kWh_Res'!K11</f>
        <v>0</v>
      </c>
      <c r="Z11" s="5">
        <f>L11-'[1]ExPostGross kWh_Res'!L11</f>
        <v>0</v>
      </c>
      <c r="AA11" s="5">
        <f>M11-'[1]ExPostGross kWh_Res'!M11</f>
        <v>0</v>
      </c>
      <c r="AB11" s="5">
        <f>N11-SUM('[1]ExPostGross kWh_Res'!N11:Q11)</f>
        <v>0</v>
      </c>
    </row>
    <row r="12" spans="1:73" x14ac:dyDescent="0.3">
      <c r="A12" s="492"/>
      <c r="B12" s="11" t="s">
        <v>67</v>
      </c>
      <c r="C12" s="3">
        <f>'[1]ExPostGross kWh_Res'!C12</f>
        <v>0</v>
      </c>
      <c r="D12" s="3">
        <f>'[1]ExPostGross kWh_Res'!D12</f>
        <v>0</v>
      </c>
      <c r="E12" s="3">
        <f>'[1]ExPostGross kWh_Res'!E12</f>
        <v>0</v>
      </c>
      <c r="F12" s="3">
        <f>'[1]ExPostGross kWh_Res'!F12</f>
        <v>0</v>
      </c>
      <c r="G12" s="3">
        <f>'[1]ExPostGross kWh_Res'!G12</f>
        <v>0</v>
      </c>
      <c r="H12" s="3">
        <f>'[1]ExPostGross kWh_Res'!H12</f>
        <v>0</v>
      </c>
      <c r="I12" s="3">
        <f>'[1]ExPostGross kWh_Res'!I12</f>
        <v>149450.52990672298</v>
      </c>
      <c r="J12" s="3">
        <f>'[1]ExPostGross kWh_Res'!J12</f>
        <v>132560.27519917756</v>
      </c>
      <c r="K12" s="3">
        <f>'[1]ExPostGross kWh_Res'!K12</f>
        <v>141168.92748164001</v>
      </c>
      <c r="L12" s="3">
        <f>'[1]ExPostGross kWh_Res'!L12</f>
        <v>0</v>
      </c>
      <c r="M12" s="3">
        <f>'[1]ExPostGross kWh_Res'!M12</f>
        <v>210040.99654851528</v>
      </c>
      <c r="N12" s="116">
        <f>SUM('[1]ExPostGross kWh_Res'!N12:Q12)</f>
        <v>0</v>
      </c>
      <c r="O12" s="90">
        <f t="shared" si="0"/>
        <v>633220.7291360558</v>
      </c>
      <c r="Q12" s="5">
        <f>C12-'[1]ExPostGross kWh_Res'!C12</f>
        <v>0</v>
      </c>
      <c r="R12" s="5">
        <f>D12-'[1]ExPostGross kWh_Res'!D12</f>
        <v>0</v>
      </c>
      <c r="S12" s="5">
        <f>E12-'[1]ExPostGross kWh_Res'!E12</f>
        <v>0</v>
      </c>
      <c r="T12" s="5">
        <f>F12-'[1]ExPostGross kWh_Res'!F12</f>
        <v>0</v>
      </c>
      <c r="U12" s="5">
        <f>G12-'[1]ExPostGross kWh_Res'!G12</f>
        <v>0</v>
      </c>
      <c r="V12" s="5">
        <f>H12-'[1]ExPostGross kWh_Res'!H12</f>
        <v>0</v>
      </c>
      <c r="W12" s="5">
        <f>I12-'[1]ExPostGross kWh_Res'!I12</f>
        <v>0</v>
      </c>
      <c r="X12" s="5">
        <f>J12-'[1]ExPostGross kWh_Res'!J12</f>
        <v>0</v>
      </c>
      <c r="Y12" s="5">
        <f>K12-'[1]ExPostGross kWh_Res'!K12</f>
        <v>0</v>
      </c>
      <c r="Z12" s="5">
        <f>L12-'[1]ExPostGross kWh_Res'!L12</f>
        <v>0</v>
      </c>
      <c r="AA12" s="5">
        <f>M12-'[1]ExPostGross kWh_Res'!M12</f>
        <v>0</v>
      </c>
      <c r="AB12" s="5">
        <f>N12-SUM('[1]ExPostGross kWh_Res'!N12:Q12)</f>
        <v>0</v>
      </c>
    </row>
    <row r="13" spans="1:73" x14ac:dyDescent="0.3">
      <c r="A13" s="492"/>
      <c r="B13" s="11" t="s">
        <v>68</v>
      </c>
      <c r="C13" s="3">
        <f>'[1]ExPostGross kWh_Res'!C13</f>
        <v>0</v>
      </c>
      <c r="D13" s="3">
        <f>'[1]ExPostGross kWh_Res'!D13</f>
        <v>0</v>
      </c>
      <c r="E13" s="3">
        <f>'[1]ExPostGross kWh_Res'!E13</f>
        <v>0</v>
      </c>
      <c r="F13" s="3">
        <f>'[1]ExPostGross kWh_Res'!F13</f>
        <v>0</v>
      </c>
      <c r="G13" s="3">
        <f>'[1]ExPostGross kWh_Res'!G13</f>
        <v>0</v>
      </c>
      <c r="H13" s="3">
        <f>'[1]ExPostGross kWh_Res'!H13</f>
        <v>0</v>
      </c>
      <c r="I13" s="3">
        <f>'[1]ExPostGross kWh_Res'!I13</f>
        <v>9449.4017966901338</v>
      </c>
      <c r="J13" s="3">
        <f>'[1]ExPostGross kWh_Res'!J13</f>
        <v>8287.1759072576569</v>
      </c>
      <c r="K13" s="3">
        <f>'[1]ExPostGross kWh_Res'!K13</f>
        <v>9196.7439946395971</v>
      </c>
      <c r="L13" s="3">
        <f>'[1]ExPostGross kWh_Res'!L13</f>
        <v>0</v>
      </c>
      <c r="M13" s="3">
        <f>'[1]ExPostGross kWh_Res'!M13</f>
        <v>13289.800387858317</v>
      </c>
      <c r="N13" s="116">
        <f>SUM('[1]ExPostGross kWh_Res'!N13:Q13)</f>
        <v>0</v>
      </c>
      <c r="O13" s="90">
        <f t="shared" si="0"/>
        <v>40223.122086445706</v>
      </c>
      <c r="Q13" s="5">
        <f>C13-'[1]ExPostGross kWh_Res'!C13</f>
        <v>0</v>
      </c>
      <c r="R13" s="5">
        <f>D13-'[1]ExPostGross kWh_Res'!D13</f>
        <v>0</v>
      </c>
      <c r="S13" s="5">
        <f>E13-'[1]ExPostGross kWh_Res'!E13</f>
        <v>0</v>
      </c>
      <c r="T13" s="5">
        <f>F13-'[1]ExPostGross kWh_Res'!F13</f>
        <v>0</v>
      </c>
      <c r="U13" s="5">
        <f>G13-'[1]ExPostGross kWh_Res'!G13</f>
        <v>0</v>
      </c>
      <c r="V13" s="5">
        <f>H13-'[1]ExPostGross kWh_Res'!H13</f>
        <v>0</v>
      </c>
      <c r="W13" s="5">
        <f>I13-'[1]ExPostGross kWh_Res'!I13</f>
        <v>0</v>
      </c>
      <c r="X13" s="5">
        <f>J13-'[1]ExPostGross kWh_Res'!J13</f>
        <v>0</v>
      </c>
      <c r="Y13" s="5">
        <f>K13-'[1]ExPostGross kWh_Res'!K13</f>
        <v>0</v>
      </c>
      <c r="Z13" s="5">
        <f>L13-'[1]ExPostGross kWh_Res'!L13</f>
        <v>0</v>
      </c>
      <c r="AA13" s="5">
        <f>M13-'[1]ExPostGross kWh_Res'!M13</f>
        <v>0</v>
      </c>
      <c r="AB13" s="5">
        <f>N13-SUM('[1]ExPostGross kWh_Res'!N13:Q13)</f>
        <v>0</v>
      </c>
    </row>
    <row r="14" spans="1:73" ht="15" thickBot="1" x14ac:dyDescent="0.35">
      <c r="A14" s="493"/>
      <c r="B14" s="236" t="s">
        <v>69</v>
      </c>
      <c r="C14" s="3">
        <f>'[1]ExPostGross kWh_Res'!C14</f>
        <v>0</v>
      </c>
      <c r="D14" s="3">
        <f>'[1]ExPostGross kWh_Res'!D14</f>
        <v>0</v>
      </c>
      <c r="E14" s="3">
        <f>'[1]ExPostGross kWh_Res'!E14</f>
        <v>0</v>
      </c>
      <c r="F14" s="3">
        <f>'[1]ExPostGross kWh_Res'!F14</f>
        <v>0</v>
      </c>
      <c r="G14" s="3">
        <f>'[1]ExPostGross kWh_Res'!G14</f>
        <v>0</v>
      </c>
      <c r="H14" s="3">
        <f>'[1]ExPostGross kWh_Res'!H14</f>
        <v>0</v>
      </c>
      <c r="I14" s="3">
        <f>'[1]ExPostGross kWh_Res'!I14</f>
        <v>0</v>
      </c>
      <c r="J14" s="3">
        <f>'[1]ExPostGross kWh_Res'!J14</f>
        <v>0</v>
      </c>
      <c r="K14" s="3">
        <f>'[1]ExPostGross kWh_Res'!K14</f>
        <v>0</v>
      </c>
      <c r="L14" s="3">
        <f>'[1]ExPostGross kWh_Res'!L14</f>
        <v>0</v>
      </c>
      <c r="M14" s="3">
        <f>'[1]ExPostGross kWh_Res'!M14</f>
        <v>0</v>
      </c>
      <c r="N14" s="116">
        <f>SUM('[1]ExPostGross kWh_Res'!N14:Q14)</f>
        <v>0</v>
      </c>
      <c r="O14" s="90">
        <f t="shared" si="0"/>
        <v>0</v>
      </c>
      <c r="Q14" s="5">
        <f>C14-'[1]ExPostGross kWh_Res'!C14</f>
        <v>0</v>
      </c>
      <c r="R14" s="5">
        <f>D14-'[1]ExPostGross kWh_Res'!D14</f>
        <v>0</v>
      </c>
      <c r="S14" s="5">
        <f>E14-'[1]ExPostGross kWh_Res'!E14</f>
        <v>0</v>
      </c>
      <c r="T14" s="5">
        <f>F14-'[1]ExPostGross kWh_Res'!F14</f>
        <v>0</v>
      </c>
      <c r="U14" s="5">
        <f>G14-'[1]ExPostGross kWh_Res'!G14</f>
        <v>0</v>
      </c>
      <c r="V14" s="5">
        <f>H14-'[1]ExPostGross kWh_Res'!H14</f>
        <v>0</v>
      </c>
      <c r="W14" s="5">
        <f>I14-'[1]ExPostGross kWh_Res'!I14</f>
        <v>0</v>
      </c>
      <c r="X14" s="5">
        <f>J14-'[1]ExPostGross kWh_Res'!J14</f>
        <v>0</v>
      </c>
      <c r="Y14" s="5">
        <f>K14-'[1]ExPostGross kWh_Res'!K14</f>
        <v>0</v>
      </c>
      <c r="Z14" s="5">
        <f>L14-'[1]ExPostGross kWh_Res'!L14</f>
        <v>0</v>
      </c>
      <c r="AA14" s="5">
        <f>M14-'[1]ExPostGross kWh_Res'!M14</f>
        <v>0</v>
      </c>
      <c r="AB14" s="5">
        <f>N14-SUM('[1]ExPostGross kWh_Res'!N14:Q14)</f>
        <v>0</v>
      </c>
    </row>
    <row r="15" spans="1:73" ht="21.6" thickBot="1" x14ac:dyDescent="0.45">
      <c r="A15" s="92"/>
      <c r="B15" s="237" t="s">
        <v>70</v>
      </c>
      <c r="C15" s="238">
        <f t="shared" ref="C15:N15" si="1">SUM(C4:C14)</f>
        <v>0</v>
      </c>
      <c r="D15" s="238">
        <f t="shared" si="1"/>
        <v>0</v>
      </c>
      <c r="E15" s="238">
        <f t="shared" si="1"/>
        <v>0</v>
      </c>
      <c r="F15" s="238">
        <f t="shared" si="1"/>
        <v>0</v>
      </c>
      <c r="G15" s="238">
        <f t="shared" si="1"/>
        <v>0</v>
      </c>
      <c r="H15" s="238">
        <f t="shared" si="1"/>
        <v>0</v>
      </c>
      <c r="I15" s="238">
        <f t="shared" si="1"/>
        <v>214951.90934404774</v>
      </c>
      <c r="J15" s="238">
        <f t="shared" si="1"/>
        <v>184341.82823964459</v>
      </c>
      <c r="K15" s="238">
        <f t="shared" si="1"/>
        <v>198675.1320132968</v>
      </c>
      <c r="L15" s="239">
        <f t="shared" si="1"/>
        <v>0</v>
      </c>
      <c r="M15" s="239">
        <f t="shared" si="1"/>
        <v>290436.72502294171</v>
      </c>
      <c r="N15" s="446">
        <f t="shared" si="1"/>
        <v>0</v>
      </c>
      <c r="O15" s="93">
        <f t="shared" si="0"/>
        <v>888405.59461993084</v>
      </c>
      <c r="Q15" s="5">
        <f>C15-'[1]ExPostGross kWh_Res'!C15</f>
        <v>0</v>
      </c>
      <c r="R15" s="5">
        <f>D15-'[1]ExPostGross kWh_Res'!D15</f>
        <v>0</v>
      </c>
      <c r="S15" s="5">
        <f>E15-'[1]ExPostGross kWh_Res'!E15</f>
        <v>0</v>
      </c>
      <c r="T15" s="5">
        <f>F15-'[1]ExPostGross kWh_Res'!F15</f>
        <v>0</v>
      </c>
      <c r="U15" s="5">
        <f>G15-'[1]ExPostGross kWh_Res'!G15</f>
        <v>0</v>
      </c>
      <c r="V15" s="5">
        <f>H15-'[1]ExPostGross kWh_Res'!H15</f>
        <v>0</v>
      </c>
      <c r="W15" s="5">
        <f>I15-'[1]ExPostGross kWh_Res'!I15</f>
        <v>0</v>
      </c>
      <c r="X15" s="5">
        <f>J15-'[1]ExPostGross kWh_Res'!J15</f>
        <v>0</v>
      </c>
      <c r="Y15" s="5">
        <f>K15-'[1]ExPostGross kWh_Res'!K15</f>
        <v>0</v>
      </c>
      <c r="Z15" s="5">
        <f>L15-'[1]ExPostGross kWh_Res'!L15</f>
        <v>0</v>
      </c>
      <c r="AA15" s="5">
        <f>M15-'[1]ExPostGross kWh_Res'!M15</f>
        <v>0</v>
      </c>
      <c r="AB15" s="5">
        <f>N15-SUM('[1]ExPostGross kWh_Res'!N15:Q15)</f>
        <v>0</v>
      </c>
    </row>
    <row r="16" spans="1:73" ht="21.6" thickBot="1" x14ac:dyDescent="0.45">
      <c r="A16" s="92"/>
      <c r="F16" s="91">
        <v>0</v>
      </c>
      <c r="L16" s="117"/>
      <c r="M16" s="117"/>
      <c r="N16" s="447"/>
    </row>
    <row r="17" spans="1:28" ht="21.6" thickBot="1" x14ac:dyDescent="0.45">
      <c r="A17" s="92"/>
      <c r="B17" s="233" t="s">
        <v>48</v>
      </c>
      <c r="C17" s="234">
        <v>43850</v>
      </c>
      <c r="D17" s="234">
        <v>43882</v>
      </c>
      <c r="E17" s="234">
        <v>43914</v>
      </c>
      <c r="F17" s="234">
        <v>43946</v>
      </c>
      <c r="G17" s="234">
        <v>43978</v>
      </c>
      <c r="H17" s="234">
        <v>44010</v>
      </c>
      <c r="I17" s="234">
        <v>44042</v>
      </c>
      <c r="J17" s="234">
        <v>44074</v>
      </c>
      <c r="K17" s="234">
        <v>44076</v>
      </c>
      <c r="L17" s="234">
        <v>44107</v>
      </c>
      <c r="M17" s="234">
        <v>44140</v>
      </c>
      <c r="N17" s="445" t="s">
        <v>57</v>
      </c>
      <c r="O17" s="235" t="s">
        <v>3</v>
      </c>
    </row>
    <row r="18" spans="1:28" ht="15" customHeight="1" x14ac:dyDescent="0.3">
      <c r="A18" s="491" t="s">
        <v>71</v>
      </c>
      <c r="B18" s="11" t="s">
        <v>59</v>
      </c>
      <c r="C18" s="3">
        <f>'[1]ExPostGross kWh_Res'!C18</f>
        <v>0</v>
      </c>
      <c r="D18" s="3">
        <f>'[1]ExPostGross kWh_Res'!D18</f>
        <v>0</v>
      </c>
      <c r="E18" s="3">
        <f>'[1]ExPostGross kWh_Res'!E18</f>
        <v>0</v>
      </c>
      <c r="F18" s="3">
        <f>'[1]ExPostGross kWh_Res'!F18</f>
        <v>0</v>
      </c>
      <c r="G18" s="3">
        <f>'[1]ExPostGross kWh_Res'!G18</f>
        <v>0</v>
      </c>
      <c r="H18" s="3">
        <f>'[1]ExPostGross kWh_Res'!H18</f>
        <v>0</v>
      </c>
      <c r="I18" s="3">
        <f>'[1]ExPostGross kWh_Res'!I18</f>
        <v>0</v>
      </c>
      <c r="J18" s="3">
        <f>'[1]ExPostGross kWh_Res'!J18</f>
        <v>0</v>
      </c>
      <c r="K18" s="3">
        <f>'[1]ExPostGross kWh_Res'!K18</f>
        <v>0</v>
      </c>
      <c r="L18" s="3">
        <f>'[1]ExPostGross kWh_Res'!L18</f>
        <v>0</v>
      </c>
      <c r="M18" s="3">
        <f>'[1]ExPostGross kWh_Res'!M18</f>
        <v>0</v>
      </c>
      <c r="N18" s="116">
        <f>SUM('[1]ExPostGross kWh_Res'!N18:Q18)</f>
        <v>0</v>
      </c>
      <c r="O18" s="90">
        <f t="shared" ref="O18:O29" si="2">SUM(C18:N18)</f>
        <v>0</v>
      </c>
      <c r="P18" s="241"/>
      <c r="Q18" s="5">
        <f>C18-'[1]ExPostGross kWh_Res'!C18</f>
        <v>0</v>
      </c>
      <c r="R18" s="5">
        <f>D18-'[1]ExPostGross kWh_Res'!D18</f>
        <v>0</v>
      </c>
      <c r="S18" s="5">
        <f>E18-'[1]ExPostGross kWh_Res'!E18</f>
        <v>0</v>
      </c>
      <c r="T18" s="5">
        <f>F18-'[1]ExPostGross kWh_Res'!F18</f>
        <v>0</v>
      </c>
      <c r="U18" s="5">
        <f>G18-'[1]ExPostGross kWh_Res'!G18</f>
        <v>0</v>
      </c>
      <c r="V18" s="5">
        <f>H18-'[1]ExPostGross kWh_Res'!H18</f>
        <v>0</v>
      </c>
      <c r="W18" s="5">
        <f>I18-'[1]ExPostGross kWh_Res'!I18</f>
        <v>0</v>
      </c>
      <c r="X18" s="5">
        <f>J18-'[1]ExPostGross kWh_Res'!J18</f>
        <v>0</v>
      </c>
      <c r="Y18" s="5">
        <f>K18-'[1]ExPostGross kWh_Res'!K18</f>
        <v>0</v>
      </c>
      <c r="Z18" s="5">
        <f>L18-'[1]ExPostGross kWh_Res'!L18</f>
        <v>0</v>
      </c>
      <c r="AA18" s="5">
        <f>M18-'[1]ExPostGross kWh_Res'!M18</f>
        <v>0</v>
      </c>
      <c r="AB18" s="5">
        <f>N18-SUM('[1]ExPostGross kWh_Res'!N18:Q18)</f>
        <v>0</v>
      </c>
    </row>
    <row r="19" spans="1:28" x14ac:dyDescent="0.3">
      <c r="A19" s="492"/>
      <c r="B19" s="13" t="s">
        <v>60</v>
      </c>
      <c r="C19" s="3">
        <f>'[1]ExPostGross kWh_Res'!C19</f>
        <v>12309.593353271484</v>
      </c>
      <c r="D19" s="3">
        <f>'[1]ExPostGross kWh_Res'!D19</f>
        <v>22571.588119506836</v>
      </c>
      <c r="E19" s="3">
        <f>'[1]ExPostGross kWh_Res'!E19</f>
        <v>12448.045227050781</v>
      </c>
      <c r="F19" s="3">
        <f>'[1]ExPostGross kWh_Res'!F19</f>
        <v>7408.8256988525391</v>
      </c>
      <c r="G19" s="3">
        <f>'[1]ExPostGross kWh_Res'!G19</f>
        <v>5377.5116577148438</v>
      </c>
      <c r="H19" s="3">
        <f>'[1]ExPostGross kWh_Res'!H19</f>
        <v>90389.425323486328</v>
      </c>
      <c r="I19" s="3">
        <f>'[1]ExPostGross kWh_Res'!I19</f>
        <v>415053.95523071289</v>
      </c>
      <c r="J19" s="3">
        <f>'[1]ExPostGross kWh_Res'!J19</f>
        <v>413496.41493225098</v>
      </c>
      <c r="K19" s="3">
        <f>'[1]ExPostGross kWh_Res'!K19</f>
        <v>278283.0041809082</v>
      </c>
      <c r="L19" s="3">
        <f>'[1]ExPostGross kWh_Res'!L19</f>
        <v>602172.78050231934</v>
      </c>
      <c r="M19" s="3">
        <f>'[1]ExPostGross kWh_Res'!M19</f>
        <v>122416.86500549316</v>
      </c>
      <c r="N19" s="116">
        <f>SUM('[1]ExPostGross kWh_Res'!N19:Q19)</f>
        <v>636952.51313781738</v>
      </c>
      <c r="O19" s="90">
        <f t="shared" si="2"/>
        <v>2618880.5223693848</v>
      </c>
      <c r="Q19" s="5">
        <f>C19-'[1]ExPostGross kWh_Res'!C19</f>
        <v>0</v>
      </c>
      <c r="R19" s="5">
        <f>D19-'[1]ExPostGross kWh_Res'!D19</f>
        <v>0</v>
      </c>
      <c r="S19" s="5">
        <f>E19-'[1]ExPostGross kWh_Res'!E19</f>
        <v>0</v>
      </c>
      <c r="T19" s="5">
        <f>F19-'[1]ExPostGross kWh_Res'!F19</f>
        <v>0</v>
      </c>
      <c r="U19" s="5">
        <f>G19-'[1]ExPostGross kWh_Res'!G19</f>
        <v>0</v>
      </c>
      <c r="V19" s="5">
        <f>H19-'[1]ExPostGross kWh_Res'!H19</f>
        <v>0</v>
      </c>
      <c r="W19" s="5">
        <f>I19-'[1]ExPostGross kWh_Res'!I19</f>
        <v>0</v>
      </c>
      <c r="X19" s="5">
        <f>J19-'[1]ExPostGross kWh_Res'!J19</f>
        <v>0</v>
      </c>
      <c r="Y19" s="5">
        <f>K19-'[1]ExPostGross kWh_Res'!K19</f>
        <v>0</v>
      </c>
      <c r="Z19" s="5">
        <f>L19-'[1]ExPostGross kWh_Res'!L19</f>
        <v>0</v>
      </c>
      <c r="AA19" s="5">
        <f>M19-'[1]ExPostGross kWh_Res'!M19</f>
        <v>0</v>
      </c>
      <c r="AB19" s="5">
        <f>N19-SUM('[1]ExPostGross kWh_Res'!N19:Q19)</f>
        <v>0</v>
      </c>
    </row>
    <row r="20" spans="1:28" x14ac:dyDescent="0.3">
      <c r="A20" s="492"/>
      <c r="B20" s="11" t="s">
        <v>61</v>
      </c>
      <c r="C20" s="3">
        <f>'[1]ExPostGross kWh_Res'!C20</f>
        <v>0</v>
      </c>
      <c r="D20" s="3">
        <f>'[1]ExPostGross kWh_Res'!D20</f>
        <v>0</v>
      </c>
      <c r="E20" s="3">
        <f>'[1]ExPostGross kWh_Res'!E20</f>
        <v>0</v>
      </c>
      <c r="F20" s="3">
        <f>'[1]ExPostGross kWh_Res'!F20</f>
        <v>0</v>
      </c>
      <c r="G20" s="3">
        <f>'[1]ExPostGross kWh_Res'!G20</f>
        <v>0</v>
      </c>
      <c r="H20" s="3">
        <f>'[1]ExPostGross kWh_Res'!H20</f>
        <v>0</v>
      </c>
      <c r="I20" s="3">
        <f>'[1]ExPostGross kWh_Res'!I20</f>
        <v>0</v>
      </c>
      <c r="J20" s="3">
        <f>'[1]ExPostGross kWh_Res'!J20</f>
        <v>0</v>
      </c>
      <c r="K20" s="3">
        <f>'[1]ExPostGross kWh_Res'!K20</f>
        <v>0</v>
      </c>
      <c r="L20" s="3">
        <f>'[1]ExPostGross kWh_Res'!L20</f>
        <v>0</v>
      </c>
      <c r="M20" s="3">
        <f>'[1]ExPostGross kWh_Res'!M20</f>
        <v>0</v>
      </c>
      <c r="N20" s="116">
        <f>SUM('[1]ExPostGross kWh_Res'!N20:Q20)</f>
        <v>0</v>
      </c>
      <c r="O20" s="90">
        <f t="shared" si="2"/>
        <v>0</v>
      </c>
      <c r="Q20" s="5">
        <f>C20-'[1]ExPostGross kWh_Res'!C20</f>
        <v>0</v>
      </c>
      <c r="R20" s="5">
        <f>D20-'[1]ExPostGross kWh_Res'!D20</f>
        <v>0</v>
      </c>
      <c r="S20" s="5">
        <f>E20-'[1]ExPostGross kWh_Res'!E20</f>
        <v>0</v>
      </c>
      <c r="T20" s="5">
        <f>F20-'[1]ExPostGross kWh_Res'!F20</f>
        <v>0</v>
      </c>
      <c r="U20" s="5">
        <f>G20-'[1]ExPostGross kWh_Res'!G20</f>
        <v>0</v>
      </c>
      <c r="V20" s="5">
        <f>H20-'[1]ExPostGross kWh_Res'!H20</f>
        <v>0</v>
      </c>
      <c r="W20" s="5">
        <f>I20-'[1]ExPostGross kWh_Res'!I20</f>
        <v>0</v>
      </c>
      <c r="X20" s="5">
        <f>J20-'[1]ExPostGross kWh_Res'!J20</f>
        <v>0</v>
      </c>
      <c r="Y20" s="5">
        <f>K20-'[1]ExPostGross kWh_Res'!K20</f>
        <v>0</v>
      </c>
      <c r="Z20" s="5">
        <f>L20-'[1]ExPostGross kWh_Res'!L20</f>
        <v>0</v>
      </c>
      <c r="AA20" s="5">
        <f>M20-'[1]ExPostGross kWh_Res'!M20</f>
        <v>0</v>
      </c>
      <c r="AB20" s="5">
        <f>N20-SUM('[1]ExPostGross kWh_Res'!N20:Q20)</f>
        <v>0</v>
      </c>
    </row>
    <row r="21" spans="1:28" x14ac:dyDescent="0.3">
      <c r="A21" s="492"/>
      <c r="B21" s="11" t="s">
        <v>62</v>
      </c>
      <c r="C21" s="3">
        <f>'[1]ExPostGross kWh_Res'!C21</f>
        <v>24514.414161682129</v>
      </c>
      <c r="D21" s="3">
        <f>'[1]ExPostGross kWh_Res'!D21</f>
        <v>30700.862384796143</v>
      </c>
      <c r="E21" s="3">
        <f>'[1]ExPostGross kWh_Res'!E21</f>
        <v>18885.96418762207</v>
      </c>
      <c r="F21" s="3">
        <f>'[1]ExPostGross kWh_Res'!F21</f>
        <v>8113.0482292175293</v>
      </c>
      <c r="G21" s="3">
        <f>'[1]ExPostGross kWh_Res'!G21</f>
        <v>8599.8012275695801</v>
      </c>
      <c r="H21" s="3">
        <f>'[1]ExPostGross kWh_Res'!H21</f>
        <v>144303.41743469238</v>
      </c>
      <c r="I21" s="3">
        <f>'[1]ExPostGross kWh_Res'!I21</f>
        <v>686554.01417160034</v>
      </c>
      <c r="J21" s="3">
        <f>'[1]ExPostGross kWh_Res'!J21</f>
        <v>733140.15592575073</v>
      </c>
      <c r="K21" s="3">
        <f>'[1]ExPostGross kWh_Res'!K21</f>
        <v>436396.57758331299</v>
      </c>
      <c r="L21" s="3">
        <f>'[1]ExPostGross kWh_Res'!L21</f>
        <v>1006583.5983734131</v>
      </c>
      <c r="M21" s="3">
        <f>'[1]ExPostGross kWh_Res'!M21</f>
        <v>184777.77310180664</v>
      </c>
      <c r="N21" s="116">
        <f>SUM('[1]ExPostGross kWh_Res'!N21:Q21)</f>
        <v>1053586.8919754028</v>
      </c>
      <c r="O21" s="90">
        <f>SUM(C21:N21)</f>
        <v>4336156.5187568665</v>
      </c>
      <c r="Q21" s="5">
        <f>C21-'[1]ExPostGross kWh_Res'!C21</f>
        <v>0</v>
      </c>
      <c r="R21" s="5">
        <f>D21-'[1]ExPostGross kWh_Res'!D21</f>
        <v>0</v>
      </c>
      <c r="S21" s="5">
        <f>E21-'[1]ExPostGross kWh_Res'!E21</f>
        <v>0</v>
      </c>
      <c r="T21" s="5">
        <f>F21-'[1]ExPostGross kWh_Res'!F21</f>
        <v>0</v>
      </c>
      <c r="U21" s="5">
        <f>G21-'[1]ExPostGross kWh_Res'!G21</f>
        <v>0</v>
      </c>
      <c r="V21" s="5">
        <f>H21-'[1]ExPostGross kWh_Res'!H21</f>
        <v>0</v>
      </c>
      <c r="W21" s="5">
        <f>I21-'[1]ExPostGross kWh_Res'!I21</f>
        <v>0</v>
      </c>
      <c r="X21" s="5">
        <f>J21-'[1]ExPostGross kWh_Res'!J21</f>
        <v>0</v>
      </c>
      <c r="Y21" s="5">
        <f>K21-'[1]ExPostGross kWh_Res'!K21</f>
        <v>0</v>
      </c>
      <c r="Z21" s="5">
        <f>L21-'[1]ExPostGross kWh_Res'!L21</f>
        <v>0</v>
      </c>
      <c r="AA21" s="5">
        <f>M21-'[1]ExPostGross kWh_Res'!M21</f>
        <v>0</v>
      </c>
      <c r="AB21" s="5">
        <f>N21-SUM('[1]ExPostGross kWh_Res'!N21:Q21)</f>
        <v>0</v>
      </c>
    </row>
    <row r="22" spans="1:28" x14ac:dyDescent="0.3">
      <c r="A22" s="492"/>
      <c r="B22" s="13" t="s">
        <v>63</v>
      </c>
      <c r="C22" s="3">
        <f>'[1]ExPostGross kWh_Res'!C22</f>
        <v>0</v>
      </c>
      <c r="D22" s="3">
        <f>'[1]ExPostGross kWh_Res'!D22</f>
        <v>0</v>
      </c>
      <c r="E22" s="3">
        <f>'[1]ExPostGross kWh_Res'!E22</f>
        <v>0</v>
      </c>
      <c r="F22" s="3">
        <f>'[1]ExPostGross kWh_Res'!F22</f>
        <v>0</v>
      </c>
      <c r="G22" s="3">
        <f>'[1]ExPostGross kWh_Res'!G22</f>
        <v>0</v>
      </c>
      <c r="H22" s="3">
        <f>'[1]ExPostGross kWh_Res'!H22</f>
        <v>0</v>
      </c>
      <c r="I22" s="3">
        <f>'[1]ExPostGross kWh_Res'!I22</f>
        <v>0</v>
      </c>
      <c r="J22" s="3">
        <f>'[1]ExPostGross kWh_Res'!J22</f>
        <v>0</v>
      </c>
      <c r="K22" s="3">
        <f>'[1]ExPostGross kWh_Res'!K22</f>
        <v>0</v>
      </c>
      <c r="L22" s="3">
        <f>'[1]ExPostGross kWh_Res'!L22</f>
        <v>0</v>
      </c>
      <c r="M22" s="3">
        <f>'[1]ExPostGross kWh_Res'!M22</f>
        <v>0</v>
      </c>
      <c r="N22" s="116">
        <f>SUM('[1]ExPostGross kWh_Res'!N22:Q22)</f>
        <v>0</v>
      </c>
      <c r="O22" s="90">
        <f t="shared" si="2"/>
        <v>0</v>
      </c>
      <c r="Q22" s="5">
        <f>C22-'[1]ExPostGross kWh_Res'!C22</f>
        <v>0</v>
      </c>
      <c r="R22" s="5">
        <f>D22-'[1]ExPostGross kWh_Res'!D22</f>
        <v>0</v>
      </c>
      <c r="S22" s="5">
        <f>E22-'[1]ExPostGross kWh_Res'!E22</f>
        <v>0</v>
      </c>
      <c r="T22" s="5">
        <f>F22-'[1]ExPostGross kWh_Res'!F22</f>
        <v>0</v>
      </c>
      <c r="U22" s="5">
        <f>G22-'[1]ExPostGross kWh_Res'!G22</f>
        <v>0</v>
      </c>
      <c r="V22" s="5">
        <f>H22-'[1]ExPostGross kWh_Res'!H22</f>
        <v>0</v>
      </c>
      <c r="W22" s="5">
        <f>I22-'[1]ExPostGross kWh_Res'!I22</f>
        <v>0</v>
      </c>
      <c r="X22" s="5">
        <f>J22-'[1]ExPostGross kWh_Res'!J22</f>
        <v>0</v>
      </c>
      <c r="Y22" s="5">
        <f>K22-'[1]ExPostGross kWh_Res'!K22</f>
        <v>0</v>
      </c>
      <c r="Z22" s="5">
        <f>L22-'[1]ExPostGross kWh_Res'!L22</f>
        <v>0</v>
      </c>
      <c r="AA22" s="5">
        <f>M22-'[1]ExPostGross kWh_Res'!M22</f>
        <v>0</v>
      </c>
      <c r="AB22" s="5">
        <f>N22-SUM('[1]ExPostGross kWh_Res'!N22:Q22)</f>
        <v>0</v>
      </c>
    </row>
    <row r="23" spans="1:28" x14ac:dyDescent="0.3">
      <c r="A23" s="492"/>
      <c r="B23" s="11" t="s">
        <v>64</v>
      </c>
      <c r="C23" s="3">
        <f>'[1]ExPostGross kWh_Res'!C23</f>
        <v>0</v>
      </c>
      <c r="D23" s="3">
        <f>'[1]ExPostGross kWh_Res'!D23</f>
        <v>0</v>
      </c>
      <c r="E23" s="3">
        <f>'[1]ExPostGross kWh_Res'!E23</f>
        <v>0</v>
      </c>
      <c r="F23" s="3">
        <f>'[1]ExPostGross kWh_Res'!F23</f>
        <v>0</v>
      </c>
      <c r="G23" s="3">
        <f>'[1]ExPostGross kWh_Res'!G23</f>
        <v>0</v>
      </c>
      <c r="H23" s="3">
        <f>'[1]ExPostGross kWh_Res'!H23</f>
        <v>0</v>
      </c>
      <c r="I23" s="3">
        <f>'[1]ExPostGross kWh_Res'!I23</f>
        <v>0</v>
      </c>
      <c r="J23" s="3">
        <f>'[1]ExPostGross kWh_Res'!J23</f>
        <v>0</v>
      </c>
      <c r="K23" s="3">
        <f>'[1]ExPostGross kWh_Res'!K23</f>
        <v>0</v>
      </c>
      <c r="L23" s="3">
        <f>'[1]ExPostGross kWh_Res'!L23</f>
        <v>0</v>
      </c>
      <c r="M23" s="3">
        <f>'[1]ExPostGross kWh_Res'!M23</f>
        <v>0</v>
      </c>
      <c r="N23" s="116">
        <f>SUM('[1]ExPostGross kWh_Res'!N23:Q23)</f>
        <v>0</v>
      </c>
      <c r="O23" s="90">
        <f t="shared" si="2"/>
        <v>0</v>
      </c>
      <c r="Q23" s="5">
        <f>C23-'[1]ExPostGross kWh_Res'!C23</f>
        <v>0</v>
      </c>
      <c r="R23" s="5">
        <f>D23-'[1]ExPostGross kWh_Res'!D23</f>
        <v>0</v>
      </c>
      <c r="S23" s="5">
        <f>E23-'[1]ExPostGross kWh_Res'!E23</f>
        <v>0</v>
      </c>
      <c r="T23" s="5">
        <f>F23-'[1]ExPostGross kWh_Res'!F23</f>
        <v>0</v>
      </c>
      <c r="U23" s="5">
        <f>G23-'[1]ExPostGross kWh_Res'!G23</f>
        <v>0</v>
      </c>
      <c r="V23" s="5">
        <f>H23-'[1]ExPostGross kWh_Res'!H23</f>
        <v>0</v>
      </c>
      <c r="W23" s="5">
        <f>I23-'[1]ExPostGross kWh_Res'!I23</f>
        <v>0</v>
      </c>
      <c r="X23" s="5">
        <f>J23-'[1]ExPostGross kWh_Res'!J23</f>
        <v>0</v>
      </c>
      <c r="Y23" s="5">
        <f>K23-'[1]ExPostGross kWh_Res'!K23</f>
        <v>0</v>
      </c>
      <c r="Z23" s="5">
        <f>L23-'[1]ExPostGross kWh_Res'!L23</f>
        <v>0</v>
      </c>
      <c r="AA23" s="5">
        <f>M23-'[1]ExPostGross kWh_Res'!M23</f>
        <v>0</v>
      </c>
      <c r="AB23" s="5">
        <f>N23-SUM('[1]ExPostGross kWh_Res'!N23:Q23)</f>
        <v>0</v>
      </c>
    </row>
    <row r="24" spans="1:28" x14ac:dyDescent="0.3">
      <c r="A24" s="492"/>
      <c r="B24" s="11" t="s">
        <v>65</v>
      </c>
      <c r="C24" s="3">
        <f>'[1]ExPostGross kWh_Res'!C24</f>
        <v>0</v>
      </c>
      <c r="D24" s="3">
        <f>'[1]ExPostGross kWh_Res'!D24</f>
        <v>303.9119873046875</v>
      </c>
      <c r="E24" s="3">
        <f>'[1]ExPostGross kWh_Res'!E24</f>
        <v>0</v>
      </c>
      <c r="F24" s="3">
        <f>'[1]ExPostGross kWh_Res'!F24</f>
        <v>-303.9119873046875</v>
      </c>
      <c r="G24" s="3">
        <f>'[1]ExPostGross kWh_Res'!G24</f>
        <v>0</v>
      </c>
      <c r="H24" s="3">
        <f>'[1]ExPostGross kWh_Res'!H24</f>
        <v>19144.279968261719</v>
      </c>
      <c r="I24" s="3">
        <f>'[1]ExPostGross kWh_Res'!I24</f>
        <v>37519.032176971436</v>
      </c>
      <c r="J24" s="3">
        <f>'[1]ExPostGross kWh_Res'!J24</f>
        <v>29643.629245758057</v>
      </c>
      <c r="K24" s="3">
        <f>'[1]ExPostGross kWh_Res'!K24</f>
        <v>10662.756351470947</v>
      </c>
      <c r="L24" s="3">
        <f>'[1]ExPostGross kWh_Res'!L24</f>
        <v>11440.485927581787</v>
      </c>
      <c r="M24" s="3">
        <f>'[1]ExPostGross kWh_Res'!M24</f>
        <v>5926.1264381408691</v>
      </c>
      <c r="N24" s="116">
        <f>SUM('[1]ExPostGross kWh_Res'!N24:Q24)</f>
        <v>20863.146194458008</v>
      </c>
      <c r="O24" s="90">
        <f t="shared" si="2"/>
        <v>135199.45630264282</v>
      </c>
      <c r="Q24" s="5">
        <f>C24-'[1]ExPostGross kWh_Res'!C24</f>
        <v>0</v>
      </c>
      <c r="R24" s="5">
        <f>D24-'[1]ExPostGross kWh_Res'!D24</f>
        <v>0</v>
      </c>
      <c r="S24" s="5">
        <f>E24-'[1]ExPostGross kWh_Res'!E24</f>
        <v>0</v>
      </c>
      <c r="T24" s="5">
        <f>F24-'[1]ExPostGross kWh_Res'!F24</f>
        <v>0</v>
      </c>
      <c r="U24" s="5">
        <f>G24-'[1]ExPostGross kWh_Res'!G24</f>
        <v>0</v>
      </c>
      <c r="V24" s="5">
        <f>H24-'[1]ExPostGross kWh_Res'!H24</f>
        <v>0</v>
      </c>
      <c r="W24" s="5">
        <f>I24-'[1]ExPostGross kWh_Res'!I24</f>
        <v>0</v>
      </c>
      <c r="X24" s="5">
        <f>J24-'[1]ExPostGross kWh_Res'!J24</f>
        <v>0</v>
      </c>
      <c r="Y24" s="5">
        <f>K24-'[1]ExPostGross kWh_Res'!K24</f>
        <v>0</v>
      </c>
      <c r="Z24" s="5">
        <f>L24-'[1]ExPostGross kWh_Res'!L24</f>
        <v>0</v>
      </c>
      <c r="AA24" s="5">
        <f>M24-'[1]ExPostGross kWh_Res'!M24</f>
        <v>0</v>
      </c>
      <c r="AB24" s="5">
        <f>N24-SUM('[1]ExPostGross kWh_Res'!N24:Q24)</f>
        <v>0</v>
      </c>
    </row>
    <row r="25" spans="1:28" x14ac:dyDescent="0.3">
      <c r="A25" s="492"/>
      <c r="B25" s="11" t="s">
        <v>66</v>
      </c>
      <c r="C25" s="3">
        <f>'[1]ExPostGross kWh_Res'!C25</f>
        <v>16422.794921875</v>
      </c>
      <c r="D25" s="3">
        <f>'[1]ExPostGross kWh_Res'!D25</f>
        <v>8211.3974609375</v>
      </c>
      <c r="E25" s="3">
        <f>'[1]ExPostGross kWh_Res'!E25</f>
        <v>31833.12841796875</v>
      </c>
      <c r="F25" s="3">
        <f>'[1]ExPostGross kWh_Res'!F25</f>
        <v>45162.68603515625</v>
      </c>
      <c r="G25" s="3">
        <f>'[1]ExPostGross kWh_Res'!G25</f>
        <v>184503.32751464844</v>
      </c>
      <c r="H25" s="3">
        <f>'[1]ExPostGross kWh_Res'!H25</f>
        <v>344878.693359375</v>
      </c>
      <c r="I25" s="3">
        <f>'[1]ExPostGross kWh_Res'!I25</f>
        <v>225813.43017578125</v>
      </c>
      <c r="J25" s="3">
        <f>'[1]ExPostGross kWh_Res'!J25</f>
        <v>251796.97888183594</v>
      </c>
      <c r="K25" s="3">
        <f>'[1]ExPostGross kWh_Res'!K25</f>
        <v>125674.18896484375</v>
      </c>
      <c r="L25" s="3">
        <f>'[1]ExPostGross kWh_Res'!L25</f>
        <v>78008.27587890625</v>
      </c>
      <c r="M25" s="3">
        <f>'[1]ExPostGross kWh_Res'!M25</f>
        <v>59532.631591796875</v>
      </c>
      <c r="N25" s="116">
        <f>SUM('[1]ExPostGross kWh_Res'!N25:Q25)</f>
        <v>63638.330322265625</v>
      </c>
      <c r="O25" s="90">
        <f t="shared" si="2"/>
        <v>1435475.8635253906</v>
      </c>
      <c r="Q25" s="5">
        <f>C25-'[1]ExPostGross kWh_Res'!C25</f>
        <v>0</v>
      </c>
      <c r="R25" s="5">
        <f>D25-'[1]ExPostGross kWh_Res'!D25</f>
        <v>0</v>
      </c>
      <c r="S25" s="5">
        <f>E25-'[1]ExPostGross kWh_Res'!E25</f>
        <v>0</v>
      </c>
      <c r="T25" s="5">
        <f>F25-'[1]ExPostGross kWh_Res'!F25</f>
        <v>0</v>
      </c>
      <c r="U25" s="5">
        <f>G25-'[1]ExPostGross kWh_Res'!G25</f>
        <v>0</v>
      </c>
      <c r="V25" s="5">
        <f>H25-'[1]ExPostGross kWh_Res'!H25</f>
        <v>0</v>
      </c>
      <c r="W25" s="5">
        <f>I25-'[1]ExPostGross kWh_Res'!I25</f>
        <v>0</v>
      </c>
      <c r="X25" s="5">
        <f>J25-'[1]ExPostGross kWh_Res'!J25</f>
        <v>0</v>
      </c>
      <c r="Y25" s="5">
        <f>K25-'[1]ExPostGross kWh_Res'!K25</f>
        <v>0</v>
      </c>
      <c r="Z25" s="5">
        <f>L25-'[1]ExPostGross kWh_Res'!L25</f>
        <v>0</v>
      </c>
      <c r="AA25" s="5">
        <f>M25-'[1]ExPostGross kWh_Res'!M25</f>
        <v>0</v>
      </c>
      <c r="AB25" s="5">
        <f>N25-SUM('[1]ExPostGross kWh_Res'!N25:Q25)</f>
        <v>0</v>
      </c>
    </row>
    <row r="26" spans="1:28" x14ac:dyDescent="0.3">
      <c r="A26" s="492"/>
      <c r="B26" s="11" t="s">
        <v>67</v>
      </c>
      <c r="C26" s="3">
        <f>'[1]ExPostGross kWh_Res'!C26</f>
        <v>0</v>
      </c>
      <c r="D26" s="3">
        <f>'[1]ExPostGross kWh_Res'!D26</f>
        <v>0</v>
      </c>
      <c r="E26" s="3">
        <f>'[1]ExPostGross kWh_Res'!E26</f>
        <v>0</v>
      </c>
      <c r="F26" s="3">
        <f>'[1]ExPostGross kWh_Res'!F26</f>
        <v>0</v>
      </c>
      <c r="G26" s="3">
        <f>'[1]ExPostGross kWh_Res'!G26</f>
        <v>0</v>
      </c>
      <c r="H26" s="3">
        <f>'[1]ExPostGross kWh_Res'!H26</f>
        <v>0</v>
      </c>
      <c r="I26" s="3">
        <f>'[1]ExPostGross kWh_Res'!I26</f>
        <v>0</v>
      </c>
      <c r="J26" s="3">
        <f>'[1]ExPostGross kWh_Res'!J26</f>
        <v>0</v>
      </c>
      <c r="K26" s="3">
        <f>'[1]ExPostGross kWh_Res'!K26</f>
        <v>0</v>
      </c>
      <c r="L26" s="3">
        <f>'[1]ExPostGross kWh_Res'!L26</f>
        <v>0</v>
      </c>
      <c r="M26" s="3">
        <f>'[1]ExPostGross kWh_Res'!M26</f>
        <v>0</v>
      </c>
      <c r="N26" s="116">
        <f>SUM('[1]ExPostGross kWh_Res'!N26:Q26)</f>
        <v>0</v>
      </c>
      <c r="O26" s="90">
        <f t="shared" si="2"/>
        <v>0</v>
      </c>
      <c r="Q26" s="5">
        <f>C26-'[1]ExPostGross kWh_Res'!C26</f>
        <v>0</v>
      </c>
      <c r="R26" s="5">
        <f>D26-'[1]ExPostGross kWh_Res'!D26</f>
        <v>0</v>
      </c>
      <c r="S26" s="5">
        <f>E26-'[1]ExPostGross kWh_Res'!E26</f>
        <v>0</v>
      </c>
      <c r="T26" s="5">
        <f>F26-'[1]ExPostGross kWh_Res'!F26</f>
        <v>0</v>
      </c>
      <c r="U26" s="5">
        <f>G26-'[1]ExPostGross kWh_Res'!G26</f>
        <v>0</v>
      </c>
      <c r="V26" s="5">
        <f>H26-'[1]ExPostGross kWh_Res'!H26</f>
        <v>0</v>
      </c>
      <c r="W26" s="5">
        <f>I26-'[1]ExPostGross kWh_Res'!I26</f>
        <v>0</v>
      </c>
      <c r="X26" s="5">
        <f>J26-'[1]ExPostGross kWh_Res'!J26</f>
        <v>0</v>
      </c>
      <c r="Y26" s="5">
        <f>K26-'[1]ExPostGross kWh_Res'!K26</f>
        <v>0</v>
      </c>
      <c r="Z26" s="5">
        <f>L26-'[1]ExPostGross kWh_Res'!L26</f>
        <v>0</v>
      </c>
      <c r="AA26" s="5">
        <f>M26-'[1]ExPostGross kWh_Res'!M26</f>
        <v>0</v>
      </c>
      <c r="AB26" s="5">
        <f>N26-SUM('[1]ExPostGross kWh_Res'!N26:Q26)</f>
        <v>0</v>
      </c>
    </row>
    <row r="27" spans="1:28" x14ac:dyDescent="0.3">
      <c r="A27" s="492"/>
      <c r="B27" s="11" t="s">
        <v>68</v>
      </c>
      <c r="C27" s="3">
        <f>'[1]ExPostGross kWh_Res'!C27</f>
        <v>11380.68115234375</v>
      </c>
      <c r="D27" s="3">
        <f>'[1]ExPostGross kWh_Res'!D27</f>
        <v>20485.22607421875</v>
      </c>
      <c r="E27" s="3">
        <f>'[1]ExPostGross kWh_Res'!E27</f>
        <v>43246.58837890625</v>
      </c>
      <c r="F27" s="3">
        <f>'[1]ExPostGross kWh_Res'!F27</f>
        <v>40970.4521484375</v>
      </c>
      <c r="G27" s="3">
        <f>'[1]ExPostGross kWh_Res'!G27</f>
        <v>22761.3623046875</v>
      </c>
      <c r="H27" s="3">
        <f>'[1]ExPostGross kWh_Res'!H27</f>
        <v>36418.1796875</v>
      </c>
      <c r="I27" s="3">
        <f>'[1]ExPostGross kWh_Res'!I27</f>
        <v>27313.634765625</v>
      </c>
      <c r="J27" s="3">
        <f>'[1]ExPostGross kWh_Res'!J27</f>
        <v>34142.04345703125</v>
      </c>
      <c r="K27" s="3">
        <f>'[1]ExPostGross kWh_Res'!K27</f>
        <v>25037.49853515625</v>
      </c>
      <c r="L27" s="3">
        <f>'[1]ExPostGross kWh_Res'!L27</f>
        <v>22761.3623046875</v>
      </c>
      <c r="M27" s="3">
        <f>'[1]ExPostGross kWh_Res'!M27</f>
        <v>63731.814453125</v>
      </c>
      <c r="N27" s="116">
        <f>SUM('[1]ExPostGross kWh_Res'!N27:Q27)</f>
        <v>106978.40283203125</v>
      </c>
      <c r="O27" s="90">
        <f t="shared" si="2"/>
        <v>455227.24609375</v>
      </c>
      <c r="Q27" s="5">
        <f>C27-'[1]ExPostGross kWh_Res'!C27</f>
        <v>0</v>
      </c>
      <c r="R27" s="5">
        <f>D27-'[1]ExPostGross kWh_Res'!D27</f>
        <v>0</v>
      </c>
      <c r="S27" s="5">
        <f>E27-'[1]ExPostGross kWh_Res'!E27</f>
        <v>0</v>
      </c>
      <c r="T27" s="5">
        <f>F27-'[1]ExPostGross kWh_Res'!F27</f>
        <v>0</v>
      </c>
      <c r="U27" s="5">
        <f>G27-'[1]ExPostGross kWh_Res'!G27</f>
        <v>0</v>
      </c>
      <c r="V27" s="5">
        <f>H27-'[1]ExPostGross kWh_Res'!H27</f>
        <v>0</v>
      </c>
      <c r="W27" s="5">
        <f>I27-'[1]ExPostGross kWh_Res'!I27</f>
        <v>0</v>
      </c>
      <c r="X27" s="5">
        <f>J27-'[1]ExPostGross kWh_Res'!J27</f>
        <v>0</v>
      </c>
      <c r="Y27" s="5">
        <f>K27-'[1]ExPostGross kWh_Res'!K27</f>
        <v>0</v>
      </c>
      <c r="Z27" s="5">
        <f>L27-'[1]ExPostGross kWh_Res'!L27</f>
        <v>0</v>
      </c>
      <c r="AA27" s="5">
        <f>M27-'[1]ExPostGross kWh_Res'!M27</f>
        <v>0</v>
      </c>
      <c r="AB27" s="5">
        <f>N27-SUM('[1]ExPostGross kWh_Res'!N27:Q27)</f>
        <v>0</v>
      </c>
    </row>
    <row r="28" spans="1:28" ht="15" thickBot="1" x14ac:dyDescent="0.35">
      <c r="A28" s="493"/>
      <c r="B28" s="236" t="s">
        <v>69</v>
      </c>
      <c r="C28" s="3">
        <f>'[1]ExPostGross kWh_Res'!C28</f>
        <v>0</v>
      </c>
      <c r="D28" s="3">
        <f>'[1]ExPostGross kWh_Res'!D28</f>
        <v>0</v>
      </c>
      <c r="E28" s="3">
        <f>'[1]ExPostGross kWh_Res'!E28</f>
        <v>0</v>
      </c>
      <c r="F28" s="3">
        <f>'[1]ExPostGross kWh_Res'!F28</f>
        <v>0</v>
      </c>
      <c r="G28" s="3">
        <f>'[1]ExPostGross kWh_Res'!G28</f>
        <v>0</v>
      </c>
      <c r="H28" s="3">
        <f>'[1]ExPostGross kWh_Res'!H28</f>
        <v>0</v>
      </c>
      <c r="I28" s="3">
        <f>'[1]ExPostGross kWh_Res'!I28</f>
        <v>0</v>
      </c>
      <c r="J28" s="3">
        <f>'[1]ExPostGross kWh_Res'!J28</f>
        <v>0</v>
      </c>
      <c r="K28" s="3">
        <f>'[1]ExPostGross kWh_Res'!K28</f>
        <v>0</v>
      </c>
      <c r="L28" s="3">
        <f>'[1]ExPostGross kWh_Res'!L28</f>
        <v>0</v>
      </c>
      <c r="M28" s="3">
        <f>'[1]ExPostGross kWh_Res'!M28</f>
        <v>0</v>
      </c>
      <c r="N28" s="116">
        <f>SUM('[1]ExPostGross kWh_Res'!N28:Q28)</f>
        <v>0</v>
      </c>
      <c r="O28" s="90">
        <f t="shared" si="2"/>
        <v>0</v>
      </c>
      <c r="Q28" s="5">
        <f>C28-'[1]ExPostGross kWh_Res'!C28</f>
        <v>0</v>
      </c>
      <c r="R28" s="5">
        <f>D28-'[1]ExPostGross kWh_Res'!D28</f>
        <v>0</v>
      </c>
      <c r="S28" s="5">
        <f>E28-'[1]ExPostGross kWh_Res'!E28</f>
        <v>0</v>
      </c>
      <c r="T28" s="5">
        <f>F28-'[1]ExPostGross kWh_Res'!F28</f>
        <v>0</v>
      </c>
      <c r="U28" s="5">
        <f>G28-'[1]ExPostGross kWh_Res'!G28</f>
        <v>0</v>
      </c>
      <c r="V28" s="5">
        <f>H28-'[1]ExPostGross kWh_Res'!H28</f>
        <v>0</v>
      </c>
      <c r="W28" s="5">
        <f>I28-'[1]ExPostGross kWh_Res'!I28</f>
        <v>0</v>
      </c>
      <c r="X28" s="5">
        <f>J28-'[1]ExPostGross kWh_Res'!J28</f>
        <v>0</v>
      </c>
      <c r="Y28" s="5">
        <f>K28-'[1]ExPostGross kWh_Res'!K28</f>
        <v>0</v>
      </c>
      <c r="Z28" s="5">
        <f>L28-'[1]ExPostGross kWh_Res'!L28</f>
        <v>0</v>
      </c>
      <c r="AA28" s="5">
        <f>M28-'[1]ExPostGross kWh_Res'!M28</f>
        <v>0</v>
      </c>
      <c r="AB28" s="5">
        <f>N28-SUM('[1]ExPostGross kWh_Res'!N28:Q28)</f>
        <v>0</v>
      </c>
    </row>
    <row r="29" spans="1:28" ht="21.6" thickBot="1" x14ac:dyDescent="0.45">
      <c r="A29" s="92"/>
      <c r="B29" s="237" t="s">
        <v>70</v>
      </c>
      <c r="C29" s="238">
        <f t="shared" ref="C29:N29" si="3">SUM(C18:C28)</f>
        <v>64627.483589172363</v>
      </c>
      <c r="D29" s="238">
        <f t="shared" si="3"/>
        <v>82272.986026763916</v>
      </c>
      <c r="E29" s="238">
        <f t="shared" si="3"/>
        <v>106413.72621154785</v>
      </c>
      <c r="F29" s="238">
        <f t="shared" si="3"/>
        <v>101351.10012435913</v>
      </c>
      <c r="G29" s="238">
        <f t="shared" si="3"/>
        <v>221242.00270462036</v>
      </c>
      <c r="H29" s="238">
        <f t="shared" si="3"/>
        <v>635133.99577331543</v>
      </c>
      <c r="I29" s="238">
        <f t="shared" si="3"/>
        <v>1392254.0665206909</v>
      </c>
      <c r="J29" s="238">
        <f t="shared" si="3"/>
        <v>1462219.222442627</v>
      </c>
      <c r="K29" s="238">
        <f t="shared" si="3"/>
        <v>876054.02561569214</v>
      </c>
      <c r="L29" s="239">
        <f t="shared" si="3"/>
        <v>1720966.502986908</v>
      </c>
      <c r="M29" s="239">
        <f t="shared" si="3"/>
        <v>436385.21059036255</v>
      </c>
      <c r="N29" s="446">
        <f t="shared" si="3"/>
        <v>1882019.2844619751</v>
      </c>
      <c r="O29" s="93">
        <f t="shared" si="2"/>
        <v>8980939.6070480347</v>
      </c>
      <c r="Q29" s="5">
        <f>C29-'[1]ExPostGross kWh_Res'!C29</f>
        <v>0</v>
      </c>
      <c r="R29" s="5">
        <f>D29-'[1]ExPostGross kWh_Res'!D29</f>
        <v>0</v>
      </c>
      <c r="S29" s="5">
        <f>E29-'[1]ExPostGross kWh_Res'!E29</f>
        <v>0</v>
      </c>
      <c r="T29" s="5">
        <f>F29-'[1]ExPostGross kWh_Res'!F29</f>
        <v>0</v>
      </c>
      <c r="U29" s="5">
        <f>G29-'[1]ExPostGross kWh_Res'!G29</f>
        <v>0</v>
      </c>
      <c r="V29" s="5">
        <f>H29-'[1]ExPostGross kWh_Res'!H29</f>
        <v>0</v>
      </c>
      <c r="W29" s="5">
        <f>I29-'[1]ExPostGross kWh_Res'!I29</f>
        <v>0</v>
      </c>
      <c r="X29" s="5">
        <f>J29-'[1]ExPostGross kWh_Res'!J29</f>
        <v>0</v>
      </c>
      <c r="Y29" s="5">
        <f>K29-'[1]ExPostGross kWh_Res'!K29</f>
        <v>0</v>
      </c>
      <c r="Z29" s="5">
        <f>L29-'[1]ExPostGross kWh_Res'!L29</f>
        <v>0</v>
      </c>
      <c r="AA29" s="5">
        <f>M29-'[1]ExPostGross kWh_Res'!M29</f>
        <v>0</v>
      </c>
      <c r="AB29" s="5">
        <f>N29-SUM('[1]ExPostGross kWh_Res'!N29:Q29)</f>
        <v>0</v>
      </c>
    </row>
    <row r="30" spans="1:28" ht="21.6" thickBot="1" x14ac:dyDescent="0.45">
      <c r="A30" s="92"/>
      <c r="F30" s="91">
        <v>0</v>
      </c>
      <c r="L30" s="117"/>
      <c r="M30" s="117"/>
      <c r="N30" s="447"/>
    </row>
    <row r="31" spans="1:28" ht="21.6" thickBot="1" x14ac:dyDescent="0.45">
      <c r="A31" s="92"/>
      <c r="B31" s="233" t="s">
        <v>48</v>
      </c>
      <c r="C31" s="234">
        <v>43850</v>
      </c>
      <c r="D31" s="234">
        <v>43882</v>
      </c>
      <c r="E31" s="234">
        <v>43914</v>
      </c>
      <c r="F31" s="234">
        <v>43946</v>
      </c>
      <c r="G31" s="234">
        <v>43978</v>
      </c>
      <c r="H31" s="234">
        <v>44010</v>
      </c>
      <c r="I31" s="234">
        <v>44042</v>
      </c>
      <c r="J31" s="234">
        <v>44074</v>
      </c>
      <c r="K31" s="234">
        <v>44076</v>
      </c>
      <c r="L31" s="234">
        <v>44107</v>
      </c>
      <c r="M31" s="234">
        <v>44140</v>
      </c>
      <c r="N31" s="445" t="s">
        <v>57</v>
      </c>
      <c r="O31" s="235" t="s">
        <v>3</v>
      </c>
    </row>
    <row r="32" spans="1:28" x14ac:dyDescent="0.3">
      <c r="A32" s="491" t="s">
        <v>72</v>
      </c>
      <c r="B32" s="11" t="s">
        <v>59</v>
      </c>
      <c r="C32" s="3">
        <f>'[1]ExPostGross kWh_Res'!C32</f>
        <v>0</v>
      </c>
      <c r="D32" s="3">
        <f>'[1]ExPostGross kWh_Res'!D32</f>
        <v>0</v>
      </c>
      <c r="E32" s="3">
        <f>'[1]ExPostGross kWh_Res'!E32</f>
        <v>0</v>
      </c>
      <c r="F32" s="3">
        <f>'[1]ExPostGross kWh_Res'!F32</f>
        <v>0</v>
      </c>
      <c r="G32" s="3">
        <f>'[1]ExPostGross kWh_Res'!G32</f>
        <v>0</v>
      </c>
      <c r="H32" s="3">
        <f>'[1]ExPostGross kWh_Res'!H32</f>
        <v>0</v>
      </c>
      <c r="I32" s="3">
        <f>'[1]ExPostGross kWh_Res'!I32</f>
        <v>0</v>
      </c>
      <c r="J32" s="3">
        <f>'[1]ExPostGross kWh_Res'!J32</f>
        <v>0</v>
      </c>
      <c r="K32" s="3">
        <f>'[1]ExPostGross kWh_Res'!K32</f>
        <v>0</v>
      </c>
      <c r="L32" s="3">
        <f>'[1]ExPostGross kWh_Res'!L32</f>
        <v>0</v>
      </c>
      <c r="M32" s="3">
        <f>'[1]ExPostGross kWh_Res'!M32</f>
        <v>0</v>
      </c>
      <c r="N32" s="116">
        <f>SUM('[1]ExPostGross kWh_Res'!N32:Q32)</f>
        <v>0</v>
      </c>
      <c r="O32" s="90">
        <f t="shared" ref="O32:O43" si="4">SUM(C32:N32)</f>
        <v>0</v>
      </c>
      <c r="P32" s="241"/>
      <c r="Q32" s="5">
        <f>C32-'[1]ExPostGross kWh_Res'!C32</f>
        <v>0</v>
      </c>
      <c r="R32" s="5">
        <f>D32-'[1]ExPostGross kWh_Res'!D32</f>
        <v>0</v>
      </c>
      <c r="S32" s="5">
        <f>E32-'[1]ExPostGross kWh_Res'!E32</f>
        <v>0</v>
      </c>
      <c r="T32" s="5">
        <f>F32-'[1]ExPostGross kWh_Res'!F32</f>
        <v>0</v>
      </c>
      <c r="U32" s="5">
        <f>G32-'[1]ExPostGross kWh_Res'!G32</f>
        <v>0</v>
      </c>
      <c r="V32" s="5">
        <f>H32-'[1]ExPostGross kWh_Res'!H32</f>
        <v>0</v>
      </c>
      <c r="W32" s="5">
        <f>I32-'[1]ExPostGross kWh_Res'!I32</f>
        <v>0</v>
      </c>
      <c r="X32" s="5">
        <f>J32-'[1]ExPostGross kWh_Res'!J32</f>
        <v>0</v>
      </c>
      <c r="Y32" s="5">
        <f>K32-'[1]ExPostGross kWh_Res'!K32</f>
        <v>0</v>
      </c>
      <c r="Z32" s="5">
        <f>L32-'[1]ExPostGross kWh_Res'!L32</f>
        <v>0</v>
      </c>
      <c r="AA32" s="5">
        <f>M32-'[1]ExPostGross kWh_Res'!M32</f>
        <v>0</v>
      </c>
      <c r="AB32" s="5">
        <f>N32-SUM('[1]ExPostGross kWh_Res'!N32:Q32)</f>
        <v>0</v>
      </c>
    </row>
    <row r="33" spans="1:28" x14ac:dyDescent="0.3">
      <c r="A33" s="492"/>
      <c r="B33" s="13" t="s">
        <v>60</v>
      </c>
      <c r="C33" s="3">
        <f>'[1]ExPostGross kWh_Res'!C33</f>
        <v>0</v>
      </c>
      <c r="D33" s="3">
        <f>'[1]ExPostGross kWh_Res'!D33</f>
        <v>0</v>
      </c>
      <c r="E33" s="3">
        <f>'[1]ExPostGross kWh_Res'!E33</f>
        <v>0</v>
      </c>
      <c r="F33" s="3">
        <f>'[1]ExPostGross kWh_Res'!F33</f>
        <v>0</v>
      </c>
      <c r="G33" s="3">
        <f>'[1]ExPostGross kWh_Res'!G33</f>
        <v>0</v>
      </c>
      <c r="H33" s="3">
        <f>'[1]ExPostGross kWh_Res'!H33</f>
        <v>0</v>
      </c>
      <c r="I33" s="3">
        <f>'[1]ExPostGross kWh_Res'!I33</f>
        <v>0</v>
      </c>
      <c r="J33" s="3">
        <f>'[1]ExPostGross kWh_Res'!J33</f>
        <v>0</v>
      </c>
      <c r="K33" s="3">
        <f>'[1]ExPostGross kWh_Res'!K33</f>
        <v>0</v>
      </c>
      <c r="L33" s="3">
        <f>'[1]ExPostGross kWh_Res'!L33</f>
        <v>0</v>
      </c>
      <c r="M33" s="3">
        <f>'[1]ExPostGross kWh_Res'!M33</f>
        <v>0</v>
      </c>
      <c r="N33" s="116">
        <f>SUM('[1]ExPostGross kWh_Res'!N33:Q33)</f>
        <v>0</v>
      </c>
      <c r="O33" s="90">
        <f t="shared" si="4"/>
        <v>0</v>
      </c>
      <c r="Q33" s="5">
        <f>C33-'[1]ExPostGross kWh_Res'!C33</f>
        <v>0</v>
      </c>
      <c r="R33" s="5">
        <f>D33-'[1]ExPostGross kWh_Res'!D33</f>
        <v>0</v>
      </c>
      <c r="S33" s="5">
        <f>E33-'[1]ExPostGross kWh_Res'!E33</f>
        <v>0</v>
      </c>
      <c r="T33" s="5">
        <f>F33-'[1]ExPostGross kWh_Res'!F33</f>
        <v>0</v>
      </c>
      <c r="U33" s="5">
        <f>G33-'[1]ExPostGross kWh_Res'!G33</f>
        <v>0</v>
      </c>
      <c r="V33" s="5">
        <f>H33-'[1]ExPostGross kWh_Res'!H33</f>
        <v>0</v>
      </c>
      <c r="W33" s="5">
        <f>I33-'[1]ExPostGross kWh_Res'!I33</f>
        <v>0</v>
      </c>
      <c r="X33" s="5">
        <f>J33-'[1]ExPostGross kWh_Res'!J33</f>
        <v>0</v>
      </c>
      <c r="Y33" s="5">
        <f>K33-'[1]ExPostGross kWh_Res'!K33</f>
        <v>0</v>
      </c>
      <c r="Z33" s="5">
        <f>L33-'[1]ExPostGross kWh_Res'!L33</f>
        <v>0</v>
      </c>
      <c r="AA33" s="5">
        <f>M33-'[1]ExPostGross kWh_Res'!M33</f>
        <v>0</v>
      </c>
      <c r="AB33" s="5">
        <f>N33-SUM('[1]ExPostGross kWh_Res'!N33:Q33)</f>
        <v>0</v>
      </c>
    </row>
    <row r="34" spans="1:28" x14ac:dyDescent="0.3">
      <c r="A34" s="492"/>
      <c r="B34" s="11" t="s">
        <v>61</v>
      </c>
      <c r="C34" s="3">
        <f>'[1]ExPostGross kWh_Res'!C34</f>
        <v>0</v>
      </c>
      <c r="D34" s="3">
        <f>'[1]ExPostGross kWh_Res'!D34</f>
        <v>0</v>
      </c>
      <c r="E34" s="3">
        <f>'[1]ExPostGross kWh_Res'!E34</f>
        <v>0</v>
      </c>
      <c r="F34" s="3">
        <f>'[1]ExPostGross kWh_Res'!F34</f>
        <v>0</v>
      </c>
      <c r="G34" s="3">
        <f>'[1]ExPostGross kWh_Res'!G34</f>
        <v>0</v>
      </c>
      <c r="H34" s="3">
        <f>'[1]ExPostGross kWh_Res'!H34</f>
        <v>0</v>
      </c>
      <c r="I34" s="3">
        <f>'[1]ExPostGross kWh_Res'!I34</f>
        <v>0</v>
      </c>
      <c r="J34" s="3">
        <f>'[1]ExPostGross kWh_Res'!J34</f>
        <v>0</v>
      </c>
      <c r="K34" s="3">
        <f>'[1]ExPostGross kWh_Res'!K34</f>
        <v>0</v>
      </c>
      <c r="L34" s="3">
        <f>'[1]ExPostGross kWh_Res'!L34</f>
        <v>0</v>
      </c>
      <c r="M34" s="3">
        <f>'[1]ExPostGross kWh_Res'!M34</f>
        <v>0</v>
      </c>
      <c r="N34" s="116">
        <f>SUM('[1]ExPostGross kWh_Res'!N34:Q34)</f>
        <v>0</v>
      </c>
      <c r="O34" s="90">
        <f t="shared" si="4"/>
        <v>0</v>
      </c>
      <c r="Q34" s="5">
        <f>C34-'[1]ExPostGross kWh_Res'!C34</f>
        <v>0</v>
      </c>
      <c r="R34" s="5">
        <f>D34-'[1]ExPostGross kWh_Res'!D34</f>
        <v>0</v>
      </c>
      <c r="S34" s="5">
        <f>E34-'[1]ExPostGross kWh_Res'!E34</f>
        <v>0</v>
      </c>
      <c r="T34" s="5">
        <f>F34-'[1]ExPostGross kWh_Res'!F34</f>
        <v>0</v>
      </c>
      <c r="U34" s="5">
        <f>G34-'[1]ExPostGross kWh_Res'!G34</f>
        <v>0</v>
      </c>
      <c r="V34" s="5">
        <f>H34-'[1]ExPostGross kWh_Res'!H34</f>
        <v>0</v>
      </c>
      <c r="W34" s="5">
        <f>I34-'[1]ExPostGross kWh_Res'!I34</f>
        <v>0</v>
      </c>
      <c r="X34" s="5">
        <f>J34-'[1]ExPostGross kWh_Res'!J34</f>
        <v>0</v>
      </c>
      <c r="Y34" s="5">
        <f>K34-'[1]ExPostGross kWh_Res'!K34</f>
        <v>0</v>
      </c>
      <c r="Z34" s="5">
        <f>L34-'[1]ExPostGross kWh_Res'!L34</f>
        <v>0</v>
      </c>
      <c r="AA34" s="5">
        <f>M34-'[1]ExPostGross kWh_Res'!M34</f>
        <v>0</v>
      </c>
      <c r="AB34" s="5">
        <f>N34-SUM('[1]ExPostGross kWh_Res'!N34:Q34)</f>
        <v>0</v>
      </c>
    </row>
    <row r="35" spans="1:28" x14ac:dyDescent="0.3">
      <c r="A35" s="492"/>
      <c r="B35" s="11" t="s">
        <v>62</v>
      </c>
      <c r="C35" s="3">
        <f>'[1]ExPostGross kWh_Res'!C35</f>
        <v>0</v>
      </c>
      <c r="D35" s="3">
        <f>'[1]ExPostGross kWh_Res'!D35</f>
        <v>0</v>
      </c>
      <c r="E35" s="3">
        <f>'[1]ExPostGross kWh_Res'!E35</f>
        <v>0</v>
      </c>
      <c r="F35" s="3">
        <f>'[1]ExPostGross kWh_Res'!F35</f>
        <v>0</v>
      </c>
      <c r="G35" s="3">
        <f>'[1]ExPostGross kWh_Res'!G35</f>
        <v>0</v>
      </c>
      <c r="H35" s="3">
        <f>'[1]ExPostGross kWh_Res'!H35</f>
        <v>0</v>
      </c>
      <c r="I35" s="3">
        <f>'[1]ExPostGross kWh_Res'!I35</f>
        <v>0</v>
      </c>
      <c r="J35" s="3">
        <f>'[1]ExPostGross kWh_Res'!J35</f>
        <v>0</v>
      </c>
      <c r="K35" s="3">
        <f>'[1]ExPostGross kWh_Res'!K35</f>
        <v>0</v>
      </c>
      <c r="L35" s="3">
        <f>'[1]ExPostGross kWh_Res'!L35</f>
        <v>0</v>
      </c>
      <c r="M35" s="3">
        <f>'[1]ExPostGross kWh_Res'!M35</f>
        <v>0</v>
      </c>
      <c r="N35" s="116">
        <f>SUM('[1]ExPostGross kWh_Res'!N35:Q35)</f>
        <v>0</v>
      </c>
      <c r="O35" s="90">
        <f t="shared" si="4"/>
        <v>0</v>
      </c>
      <c r="Q35" s="5">
        <f>C35-'[1]ExPostGross kWh_Res'!C35</f>
        <v>0</v>
      </c>
      <c r="R35" s="5">
        <f>D35-'[1]ExPostGross kWh_Res'!D35</f>
        <v>0</v>
      </c>
      <c r="S35" s="5">
        <f>E35-'[1]ExPostGross kWh_Res'!E35</f>
        <v>0</v>
      </c>
      <c r="T35" s="5">
        <f>F35-'[1]ExPostGross kWh_Res'!F35</f>
        <v>0</v>
      </c>
      <c r="U35" s="5">
        <f>G35-'[1]ExPostGross kWh_Res'!G35</f>
        <v>0</v>
      </c>
      <c r="V35" s="5">
        <f>H35-'[1]ExPostGross kWh_Res'!H35</f>
        <v>0</v>
      </c>
      <c r="W35" s="5">
        <f>I35-'[1]ExPostGross kWh_Res'!I35</f>
        <v>0</v>
      </c>
      <c r="X35" s="5">
        <f>J35-'[1]ExPostGross kWh_Res'!J35</f>
        <v>0</v>
      </c>
      <c r="Y35" s="5">
        <f>K35-'[1]ExPostGross kWh_Res'!K35</f>
        <v>0</v>
      </c>
      <c r="Z35" s="5">
        <f>L35-'[1]ExPostGross kWh_Res'!L35</f>
        <v>0</v>
      </c>
      <c r="AA35" s="5">
        <f>M35-'[1]ExPostGross kWh_Res'!M35</f>
        <v>0</v>
      </c>
      <c r="AB35" s="5">
        <f>N35-SUM('[1]ExPostGross kWh_Res'!N35:Q35)</f>
        <v>0</v>
      </c>
    </row>
    <row r="36" spans="1:28" x14ac:dyDescent="0.3">
      <c r="A36" s="492"/>
      <c r="B36" s="13" t="s">
        <v>63</v>
      </c>
      <c r="C36" s="3">
        <f>'[1]ExPostGross kWh_Res'!C36</f>
        <v>115159.62085279739</v>
      </c>
      <c r="D36" s="3">
        <f>'[1]ExPostGross kWh_Res'!D36</f>
        <v>0</v>
      </c>
      <c r="E36" s="3">
        <f>'[1]ExPostGross kWh_Res'!E36</f>
        <v>133552.3283163982</v>
      </c>
      <c r="F36" s="3">
        <f>'[1]ExPostGross kWh_Res'!F36</f>
        <v>67.920743646592371</v>
      </c>
      <c r="G36" s="3">
        <f>'[1]ExPostGross kWh_Res'!G36</f>
        <v>0</v>
      </c>
      <c r="H36" s="3">
        <f>'[1]ExPostGross kWh_Res'!H36</f>
        <v>21447.261238693973</v>
      </c>
      <c r="I36" s="3">
        <f>'[1]ExPostGross kWh_Res'!I36</f>
        <v>0</v>
      </c>
      <c r="J36" s="3">
        <f>'[1]ExPostGross kWh_Res'!J36</f>
        <v>0</v>
      </c>
      <c r="K36" s="3">
        <f>'[1]ExPostGross kWh_Res'!K36</f>
        <v>0</v>
      </c>
      <c r="L36" s="3">
        <f>'[1]ExPostGross kWh_Res'!L36</f>
        <v>314042.44646124827</v>
      </c>
      <c r="M36" s="3">
        <f>'[1]ExPostGross kWh_Res'!M36</f>
        <v>135847.8416961327</v>
      </c>
      <c r="N36" s="116">
        <f>SUM('[1]ExPostGross kWh_Res'!N36:Q36)</f>
        <v>178892.57255195256</v>
      </c>
      <c r="O36" s="90">
        <f t="shared" si="4"/>
        <v>899009.99186086969</v>
      </c>
      <c r="Q36" s="5">
        <f>C36-'[1]ExPostGross kWh_Res'!C36</f>
        <v>0</v>
      </c>
      <c r="R36" s="5">
        <f>D36-'[1]ExPostGross kWh_Res'!D36</f>
        <v>0</v>
      </c>
      <c r="S36" s="5">
        <f>E36-'[1]ExPostGross kWh_Res'!E36</f>
        <v>0</v>
      </c>
      <c r="T36" s="5">
        <f>F36-'[1]ExPostGross kWh_Res'!F36</f>
        <v>0</v>
      </c>
      <c r="U36" s="5">
        <f>G36-'[1]ExPostGross kWh_Res'!G36</f>
        <v>0</v>
      </c>
      <c r="V36" s="5">
        <f>H36-'[1]ExPostGross kWh_Res'!H36</f>
        <v>0</v>
      </c>
      <c r="W36" s="5">
        <f>I36-'[1]ExPostGross kWh_Res'!I36</f>
        <v>0</v>
      </c>
      <c r="X36" s="5">
        <f>J36-'[1]ExPostGross kWh_Res'!J36</f>
        <v>0</v>
      </c>
      <c r="Y36" s="5">
        <f>K36-'[1]ExPostGross kWh_Res'!K36</f>
        <v>0</v>
      </c>
      <c r="Z36" s="5">
        <f>L36-'[1]ExPostGross kWh_Res'!L36</f>
        <v>0</v>
      </c>
      <c r="AA36" s="5">
        <f>M36-'[1]ExPostGross kWh_Res'!M36</f>
        <v>0</v>
      </c>
      <c r="AB36" s="5">
        <f>N36-SUM('[1]ExPostGross kWh_Res'!N36:Q36)</f>
        <v>0</v>
      </c>
    </row>
    <row r="37" spans="1:28" x14ac:dyDescent="0.3">
      <c r="A37" s="492"/>
      <c r="B37" s="11" t="s">
        <v>64</v>
      </c>
      <c r="C37" s="3">
        <f>'[1]ExPostGross kWh_Res'!C37</f>
        <v>190162.01871279656</v>
      </c>
      <c r="D37" s="3">
        <f>'[1]ExPostGross kWh_Res'!D37</f>
        <v>0</v>
      </c>
      <c r="E37" s="3">
        <f>'[1]ExPostGross kWh_Res'!E37</f>
        <v>220533.72673832963</v>
      </c>
      <c r="F37" s="3">
        <f>'[1]ExPostGross kWh_Res'!F37</f>
        <v>112.15689691111562</v>
      </c>
      <c r="G37" s="3">
        <f>'[1]ExPostGross kWh_Res'!G37</f>
        <v>0</v>
      </c>
      <c r="H37" s="3">
        <f>'[1]ExPostGross kWh_Res'!H37</f>
        <v>35415.664473435856</v>
      </c>
      <c r="I37" s="3">
        <f>'[1]ExPostGross kWh_Res'!I37</f>
        <v>0</v>
      </c>
      <c r="J37" s="3">
        <f>'[1]ExPostGross kWh_Res'!J37</f>
        <v>0</v>
      </c>
      <c r="K37" s="3">
        <f>'[1]ExPostGross kWh_Res'!K37</f>
        <v>0</v>
      </c>
      <c r="L37" s="3">
        <f>'[1]ExPostGross kWh_Res'!L37</f>
        <v>518575.39247122011</v>
      </c>
      <c r="M37" s="3">
        <f>'[1]ExPostGross kWh_Res'!M37</f>
        <v>224324.28678915268</v>
      </c>
      <c r="N37" s="116">
        <f>SUM('[1]ExPostGross kWh_Res'!N37:Q37)</f>
        <v>295403.6534445429</v>
      </c>
      <c r="O37" s="90">
        <f t="shared" si="4"/>
        <v>1484526.8995263889</v>
      </c>
      <c r="Q37" s="5">
        <f>C37-'[1]ExPostGross kWh_Res'!C37</f>
        <v>0</v>
      </c>
      <c r="R37" s="5">
        <f>D37-'[1]ExPostGross kWh_Res'!D37</f>
        <v>0</v>
      </c>
      <c r="S37" s="5">
        <f>E37-'[1]ExPostGross kWh_Res'!E37</f>
        <v>0</v>
      </c>
      <c r="T37" s="5">
        <f>F37-'[1]ExPostGross kWh_Res'!F37</f>
        <v>0</v>
      </c>
      <c r="U37" s="5">
        <f>G37-'[1]ExPostGross kWh_Res'!G37</f>
        <v>0</v>
      </c>
      <c r="V37" s="5">
        <f>H37-'[1]ExPostGross kWh_Res'!H37</f>
        <v>0</v>
      </c>
      <c r="W37" s="5">
        <f>I37-'[1]ExPostGross kWh_Res'!I37</f>
        <v>0</v>
      </c>
      <c r="X37" s="5">
        <f>J37-'[1]ExPostGross kWh_Res'!J37</f>
        <v>0</v>
      </c>
      <c r="Y37" s="5">
        <f>K37-'[1]ExPostGross kWh_Res'!K37</f>
        <v>0</v>
      </c>
      <c r="Z37" s="5">
        <f>L37-'[1]ExPostGross kWh_Res'!L37</f>
        <v>0</v>
      </c>
      <c r="AA37" s="5">
        <f>M37-'[1]ExPostGross kWh_Res'!M37</f>
        <v>0</v>
      </c>
      <c r="AB37" s="5">
        <f>N37-SUM('[1]ExPostGross kWh_Res'!N37:Q37)</f>
        <v>0</v>
      </c>
    </row>
    <row r="38" spans="1:28" x14ac:dyDescent="0.3">
      <c r="A38" s="492"/>
      <c r="B38" s="11" t="s">
        <v>65</v>
      </c>
      <c r="C38" s="3">
        <f>'[1]ExPostGross kWh_Res'!C38</f>
        <v>0</v>
      </c>
      <c r="D38" s="3">
        <f>'[1]ExPostGross kWh_Res'!D38</f>
        <v>0</v>
      </c>
      <c r="E38" s="3">
        <f>'[1]ExPostGross kWh_Res'!E38</f>
        <v>0</v>
      </c>
      <c r="F38" s="3">
        <f>'[1]ExPostGross kWh_Res'!F38</f>
        <v>0</v>
      </c>
      <c r="G38" s="3">
        <f>'[1]ExPostGross kWh_Res'!G38</f>
        <v>0</v>
      </c>
      <c r="H38" s="3">
        <f>'[1]ExPostGross kWh_Res'!H38</f>
        <v>0</v>
      </c>
      <c r="I38" s="3">
        <f>'[1]ExPostGross kWh_Res'!I38</f>
        <v>0</v>
      </c>
      <c r="J38" s="3">
        <f>'[1]ExPostGross kWh_Res'!J38</f>
        <v>0</v>
      </c>
      <c r="K38" s="3">
        <f>'[1]ExPostGross kWh_Res'!K38</f>
        <v>0</v>
      </c>
      <c r="L38" s="3">
        <f>'[1]ExPostGross kWh_Res'!L38</f>
        <v>0</v>
      </c>
      <c r="M38" s="3">
        <f>'[1]ExPostGross kWh_Res'!M38</f>
        <v>0</v>
      </c>
      <c r="N38" s="116">
        <f>SUM('[1]ExPostGross kWh_Res'!N38:Q38)</f>
        <v>0</v>
      </c>
      <c r="O38" s="90">
        <f t="shared" si="4"/>
        <v>0</v>
      </c>
      <c r="Q38" s="5">
        <f>C38-'[1]ExPostGross kWh_Res'!C38</f>
        <v>0</v>
      </c>
      <c r="R38" s="5">
        <f>D38-'[1]ExPostGross kWh_Res'!D38</f>
        <v>0</v>
      </c>
      <c r="S38" s="5">
        <f>E38-'[1]ExPostGross kWh_Res'!E38</f>
        <v>0</v>
      </c>
      <c r="T38" s="5">
        <f>F38-'[1]ExPostGross kWh_Res'!F38</f>
        <v>0</v>
      </c>
      <c r="U38" s="5">
        <f>G38-'[1]ExPostGross kWh_Res'!G38</f>
        <v>0</v>
      </c>
      <c r="V38" s="5">
        <f>H38-'[1]ExPostGross kWh_Res'!H38</f>
        <v>0</v>
      </c>
      <c r="W38" s="5">
        <f>I38-'[1]ExPostGross kWh_Res'!I38</f>
        <v>0</v>
      </c>
      <c r="X38" s="5">
        <f>J38-'[1]ExPostGross kWh_Res'!J38</f>
        <v>0</v>
      </c>
      <c r="Y38" s="5">
        <f>K38-'[1]ExPostGross kWh_Res'!K38</f>
        <v>0</v>
      </c>
      <c r="Z38" s="5">
        <f>L38-'[1]ExPostGross kWh_Res'!L38</f>
        <v>0</v>
      </c>
      <c r="AA38" s="5">
        <f>M38-'[1]ExPostGross kWh_Res'!M38</f>
        <v>0</v>
      </c>
      <c r="AB38" s="5">
        <f>N38-SUM('[1]ExPostGross kWh_Res'!N38:Q38)</f>
        <v>0</v>
      </c>
    </row>
    <row r="39" spans="1:28" x14ac:dyDescent="0.3">
      <c r="A39" s="492"/>
      <c r="B39" s="11" t="s">
        <v>66</v>
      </c>
      <c r="C39" s="3">
        <f>'[1]ExPostGross kWh_Res'!C39</f>
        <v>0</v>
      </c>
      <c r="D39" s="3">
        <f>'[1]ExPostGross kWh_Res'!D39</f>
        <v>0</v>
      </c>
      <c r="E39" s="3">
        <f>'[1]ExPostGross kWh_Res'!E39</f>
        <v>0</v>
      </c>
      <c r="F39" s="3">
        <f>'[1]ExPostGross kWh_Res'!F39</f>
        <v>0</v>
      </c>
      <c r="G39" s="3">
        <f>'[1]ExPostGross kWh_Res'!G39</f>
        <v>0</v>
      </c>
      <c r="H39" s="3">
        <f>'[1]ExPostGross kWh_Res'!H39</f>
        <v>0</v>
      </c>
      <c r="I39" s="3">
        <f>'[1]ExPostGross kWh_Res'!I39</f>
        <v>0</v>
      </c>
      <c r="J39" s="3">
        <f>'[1]ExPostGross kWh_Res'!J39</f>
        <v>0</v>
      </c>
      <c r="K39" s="3">
        <f>'[1]ExPostGross kWh_Res'!K39</f>
        <v>0</v>
      </c>
      <c r="L39" s="3">
        <f>'[1]ExPostGross kWh_Res'!L39</f>
        <v>0</v>
      </c>
      <c r="M39" s="3">
        <f>'[1]ExPostGross kWh_Res'!M39</f>
        <v>0</v>
      </c>
      <c r="N39" s="116">
        <f>SUM('[1]ExPostGross kWh_Res'!N39:Q39)</f>
        <v>0</v>
      </c>
      <c r="O39" s="90">
        <f t="shared" si="4"/>
        <v>0</v>
      </c>
      <c r="Q39" s="5">
        <f>C39-'[1]ExPostGross kWh_Res'!C39</f>
        <v>0</v>
      </c>
      <c r="R39" s="5">
        <f>D39-'[1]ExPostGross kWh_Res'!D39</f>
        <v>0</v>
      </c>
      <c r="S39" s="5">
        <f>E39-'[1]ExPostGross kWh_Res'!E39</f>
        <v>0</v>
      </c>
      <c r="T39" s="5">
        <f>F39-'[1]ExPostGross kWh_Res'!F39</f>
        <v>0</v>
      </c>
      <c r="U39" s="5">
        <f>G39-'[1]ExPostGross kWh_Res'!G39</f>
        <v>0</v>
      </c>
      <c r="V39" s="5">
        <f>H39-'[1]ExPostGross kWh_Res'!H39</f>
        <v>0</v>
      </c>
      <c r="W39" s="5">
        <f>I39-'[1]ExPostGross kWh_Res'!I39</f>
        <v>0</v>
      </c>
      <c r="X39" s="5">
        <f>J39-'[1]ExPostGross kWh_Res'!J39</f>
        <v>0</v>
      </c>
      <c r="Y39" s="5">
        <f>K39-'[1]ExPostGross kWh_Res'!K39</f>
        <v>0</v>
      </c>
      <c r="Z39" s="5">
        <f>L39-'[1]ExPostGross kWh_Res'!L39</f>
        <v>0</v>
      </c>
      <c r="AA39" s="5">
        <f>M39-'[1]ExPostGross kWh_Res'!M39</f>
        <v>0</v>
      </c>
      <c r="AB39" s="5">
        <f>N39-SUM('[1]ExPostGross kWh_Res'!N39:Q39)</f>
        <v>0</v>
      </c>
    </row>
    <row r="40" spans="1:28" x14ac:dyDescent="0.3">
      <c r="A40" s="492"/>
      <c r="B40" s="11" t="s">
        <v>67</v>
      </c>
      <c r="C40" s="3">
        <f>'[1]ExPostGross kWh_Res'!C40</f>
        <v>0</v>
      </c>
      <c r="D40" s="3">
        <f>'[1]ExPostGross kWh_Res'!D40</f>
        <v>0</v>
      </c>
      <c r="E40" s="3">
        <f>'[1]ExPostGross kWh_Res'!E40</f>
        <v>0</v>
      </c>
      <c r="F40" s="3">
        <f>'[1]ExPostGross kWh_Res'!F40</f>
        <v>0</v>
      </c>
      <c r="G40" s="3">
        <f>'[1]ExPostGross kWh_Res'!G40</f>
        <v>0</v>
      </c>
      <c r="H40" s="3">
        <f>'[1]ExPostGross kWh_Res'!H40</f>
        <v>0</v>
      </c>
      <c r="I40" s="3">
        <f>'[1]ExPostGross kWh_Res'!I40</f>
        <v>0</v>
      </c>
      <c r="J40" s="3">
        <f>'[1]ExPostGross kWh_Res'!J40</f>
        <v>0</v>
      </c>
      <c r="K40" s="3">
        <f>'[1]ExPostGross kWh_Res'!K40</f>
        <v>0</v>
      </c>
      <c r="L40" s="3">
        <f>'[1]ExPostGross kWh_Res'!L40</f>
        <v>0</v>
      </c>
      <c r="M40" s="3">
        <f>'[1]ExPostGross kWh_Res'!M40</f>
        <v>0</v>
      </c>
      <c r="N40" s="116">
        <f>SUM('[1]ExPostGross kWh_Res'!N40:Q40)</f>
        <v>0</v>
      </c>
      <c r="O40" s="90">
        <f t="shared" si="4"/>
        <v>0</v>
      </c>
      <c r="Q40" s="5">
        <f>C40-'[1]ExPostGross kWh_Res'!C40</f>
        <v>0</v>
      </c>
      <c r="R40" s="5">
        <f>D40-'[1]ExPostGross kWh_Res'!D40</f>
        <v>0</v>
      </c>
      <c r="S40" s="5">
        <f>E40-'[1]ExPostGross kWh_Res'!E40</f>
        <v>0</v>
      </c>
      <c r="T40" s="5">
        <f>F40-'[1]ExPostGross kWh_Res'!F40</f>
        <v>0</v>
      </c>
      <c r="U40" s="5">
        <f>G40-'[1]ExPostGross kWh_Res'!G40</f>
        <v>0</v>
      </c>
      <c r="V40" s="5">
        <f>H40-'[1]ExPostGross kWh_Res'!H40</f>
        <v>0</v>
      </c>
      <c r="W40" s="5">
        <f>I40-'[1]ExPostGross kWh_Res'!I40</f>
        <v>0</v>
      </c>
      <c r="X40" s="5">
        <f>J40-'[1]ExPostGross kWh_Res'!J40</f>
        <v>0</v>
      </c>
      <c r="Y40" s="5">
        <f>K40-'[1]ExPostGross kWh_Res'!K40</f>
        <v>0</v>
      </c>
      <c r="Z40" s="5">
        <f>L40-'[1]ExPostGross kWh_Res'!L40</f>
        <v>0</v>
      </c>
      <c r="AA40" s="5">
        <f>M40-'[1]ExPostGross kWh_Res'!M40</f>
        <v>0</v>
      </c>
      <c r="AB40" s="5">
        <f>N40-SUM('[1]ExPostGross kWh_Res'!N40:Q40)</f>
        <v>0</v>
      </c>
    </row>
    <row r="41" spans="1:28" x14ac:dyDescent="0.3">
      <c r="A41" s="492"/>
      <c r="B41" s="11" t="s">
        <v>68</v>
      </c>
      <c r="C41" s="3">
        <f>'[1]ExPostGross kWh_Res'!C41</f>
        <v>251348.08464138236</v>
      </c>
      <c r="D41" s="3">
        <f>'[1]ExPostGross kWh_Res'!D41</f>
        <v>0</v>
      </c>
      <c r="E41" s="3">
        <f>'[1]ExPostGross kWh_Res'!E41</f>
        <v>291492.11913985148</v>
      </c>
      <c r="F41" s="3">
        <f>'[1]ExPostGross kWh_Res'!F41</f>
        <v>148.24422568055579</v>
      </c>
      <c r="G41" s="3">
        <f>'[1]ExPostGross kWh_Res'!G41</f>
        <v>0</v>
      </c>
      <c r="H41" s="3">
        <f>'[1]ExPostGross kWh_Res'!H41</f>
        <v>46810.922033511917</v>
      </c>
      <c r="I41" s="3">
        <f>'[1]ExPostGross kWh_Res'!I41</f>
        <v>0</v>
      </c>
      <c r="J41" s="3">
        <f>'[1]ExPostGross kWh_Res'!J41</f>
        <v>0</v>
      </c>
      <c r="K41" s="3">
        <f>'[1]ExPostGross kWh_Res'!K41</f>
        <v>0</v>
      </c>
      <c r="L41" s="3">
        <f>'[1]ExPostGross kWh_Res'!L41</f>
        <v>685430.94210969878</v>
      </c>
      <c r="M41" s="3">
        <f>'[1]ExPostGross kWh_Res'!M41</f>
        <v>296502.32051939965</v>
      </c>
      <c r="N41" s="116">
        <f>SUM('[1]ExPostGross kWh_Res'!N41:Q41)</f>
        <v>390452.01030123536</v>
      </c>
      <c r="O41" s="90">
        <f t="shared" si="4"/>
        <v>1962184.6429707601</v>
      </c>
      <c r="Q41" s="5">
        <f>C41-'[1]ExPostGross kWh_Res'!C41</f>
        <v>0</v>
      </c>
      <c r="R41" s="5">
        <f>D41-'[1]ExPostGross kWh_Res'!D41</f>
        <v>0</v>
      </c>
      <c r="S41" s="5">
        <f>E41-'[1]ExPostGross kWh_Res'!E41</f>
        <v>0</v>
      </c>
      <c r="T41" s="5">
        <f>F41-'[1]ExPostGross kWh_Res'!F41</f>
        <v>0</v>
      </c>
      <c r="U41" s="5">
        <f>G41-'[1]ExPostGross kWh_Res'!G41</f>
        <v>0</v>
      </c>
      <c r="V41" s="5">
        <f>H41-'[1]ExPostGross kWh_Res'!H41</f>
        <v>0</v>
      </c>
      <c r="W41" s="5">
        <f>I41-'[1]ExPostGross kWh_Res'!I41</f>
        <v>0</v>
      </c>
      <c r="X41" s="5">
        <f>J41-'[1]ExPostGross kWh_Res'!J41</f>
        <v>0</v>
      </c>
      <c r="Y41" s="5">
        <f>K41-'[1]ExPostGross kWh_Res'!K41</f>
        <v>0</v>
      </c>
      <c r="Z41" s="5">
        <f>L41-'[1]ExPostGross kWh_Res'!L41</f>
        <v>0</v>
      </c>
      <c r="AA41" s="5">
        <f>M41-'[1]ExPostGross kWh_Res'!M41</f>
        <v>0</v>
      </c>
      <c r="AB41" s="5">
        <f>N41-SUM('[1]ExPostGross kWh_Res'!N41:Q41)</f>
        <v>0</v>
      </c>
    </row>
    <row r="42" spans="1:28" ht="15" thickBot="1" x14ac:dyDescent="0.35">
      <c r="A42" s="493"/>
      <c r="B42" s="236" t="s">
        <v>69</v>
      </c>
      <c r="C42" s="3">
        <f>'[1]ExPostGross kWh_Res'!C42</f>
        <v>0</v>
      </c>
      <c r="D42" s="3">
        <f>'[1]ExPostGross kWh_Res'!D42</f>
        <v>0</v>
      </c>
      <c r="E42" s="3">
        <f>'[1]ExPostGross kWh_Res'!E42</f>
        <v>0</v>
      </c>
      <c r="F42" s="3">
        <f>'[1]ExPostGross kWh_Res'!F42</f>
        <v>0</v>
      </c>
      <c r="G42" s="3">
        <f>'[1]ExPostGross kWh_Res'!G42</f>
        <v>0</v>
      </c>
      <c r="H42" s="3">
        <f>'[1]ExPostGross kWh_Res'!H42</f>
        <v>0</v>
      </c>
      <c r="I42" s="3">
        <f>'[1]ExPostGross kWh_Res'!I42</f>
        <v>0</v>
      </c>
      <c r="J42" s="3">
        <f>'[1]ExPostGross kWh_Res'!J42</f>
        <v>0</v>
      </c>
      <c r="K42" s="3">
        <f>'[1]ExPostGross kWh_Res'!K42</f>
        <v>0</v>
      </c>
      <c r="L42" s="3">
        <f>'[1]ExPostGross kWh_Res'!L42</f>
        <v>0</v>
      </c>
      <c r="M42" s="3">
        <f>'[1]ExPostGross kWh_Res'!M42</f>
        <v>0</v>
      </c>
      <c r="N42" s="116">
        <f>SUM('[1]ExPostGross kWh_Res'!N42:Q42)</f>
        <v>0</v>
      </c>
      <c r="O42" s="90">
        <f t="shared" si="4"/>
        <v>0</v>
      </c>
      <c r="Q42" s="5">
        <f>C42-'[1]ExPostGross kWh_Res'!C42</f>
        <v>0</v>
      </c>
      <c r="R42" s="5">
        <f>D42-'[1]ExPostGross kWh_Res'!D42</f>
        <v>0</v>
      </c>
      <c r="S42" s="5">
        <f>E42-'[1]ExPostGross kWh_Res'!E42</f>
        <v>0</v>
      </c>
      <c r="T42" s="5">
        <f>F42-'[1]ExPostGross kWh_Res'!F42</f>
        <v>0</v>
      </c>
      <c r="U42" s="5">
        <f>G42-'[1]ExPostGross kWh_Res'!G42</f>
        <v>0</v>
      </c>
      <c r="V42" s="5">
        <f>H42-'[1]ExPostGross kWh_Res'!H42</f>
        <v>0</v>
      </c>
      <c r="W42" s="5">
        <f>I42-'[1]ExPostGross kWh_Res'!I42</f>
        <v>0</v>
      </c>
      <c r="X42" s="5">
        <f>J42-'[1]ExPostGross kWh_Res'!J42</f>
        <v>0</v>
      </c>
      <c r="Y42" s="5">
        <f>K42-'[1]ExPostGross kWh_Res'!K42</f>
        <v>0</v>
      </c>
      <c r="Z42" s="5">
        <f>L42-'[1]ExPostGross kWh_Res'!L42</f>
        <v>0</v>
      </c>
      <c r="AA42" s="5">
        <f>M42-'[1]ExPostGross kWh_Res'!M42</f>
        <v>0</v>
      </c>
      <c r="AB42" s="5">
        <f>N42-SUM('[1]ExPostGross kWh_Res'!N42:Q42)</f>
        <v>0</v>
      </c>
    </row>
    <row r="43" spans="1:28" ht="21.6" thickBot="1" x14ac:dyDescent="0.45">
      <c r="A43" s="92"/>
      <c r="B43" s="237" t="s">
        <v>70</v>
      </c>
      <c r="C43" s="238">
        <f t="shared" ref="C43:N43" si="5">SUM(C32:C42)</f>
        <v>556669.72420697636</v>
      </c>
      <c r="D43" s="238">
        <f t="shared" si="5"/>
        <v>0</v>
      </c>
      <c r="E43" s="238">
        <f t="shared" si="5"/>
        <v>645578.17419457925</v>
      </c>
      <c r="F43" s="238">
        <f t="shared" si="5"/>
        <v>328.32186623826374</v>
      </c>
      <c r="G43" s="238">
        <f t="shared" si="5"/>
        <v>0</v>
      </c>
      <c r="H43" s="238">
        <f t="shared" si="5"/>
        <v>103673.84774564175</v>
      </c>
      <c r="I43" s="238">
        <f t="shared" si="5"/>
        <v>0</v>
      </c>
      <c r="J43" s="238">
        <f t="shared" si="5"/>
        <v>0</v>
      </c>
      <c r="K43" s="238">
        <f t="shared" si="5"/>
        <v>0</v>
      </c>
      <c r="L43" s="239">
        <f t="shared" si="5"/>
        <v>1518048.781042167</v>
      </c>
      <c r="M43" s="239">
        <f t="shared" si="5"/>
        <v>656674.44900468504</v>
      </c>
      <c r="N43" s="446">
        <f t="shared" si="5"/>
        <v>864748.23629773082</v>
      </c>
      <c r="O43" s="93">
        <f t="shared" si="4"/>
        <v>4345721.534358019</v>
      </c>
      <c r="Q43" s="5">
        <f>C43-'[1]ExPostGross kWh_Res'!C43</f>
        <v>0</v>
      </c>
      <c r="R43" s="5">
        <f>D43-'[1]ExPostGross kWh_Res'!D43</f>
        <v>0</v>
      </c>
      <c r="S43" s="5">
        <f>E43-'[1]ExPostGross kWh_Res'!E43</f>
        <v>0</v>
      </c>
      <c r="T43" s="5">
        <f>F43-'[1]ExPostGross kWh_Res'!F43</f>
        <v>0</v>
      </c>
      <c r="U43" s="5">
        <f>G43-'[1]ExPostGross kWh_Res'!G43</f>
        <v>0</v>
      </c>
      <c r="V43" s="5">
        <f>H43-'[1]ExPostGross kWh_Res'!H43</f>
        <v>0</v>
      </c>
      <c r="W43" s="5">
        <f>I43-'[1]ExPostGross kWh_Res'!I43</f>
        <v>0</v>
      </c>
      <c r="X43" s="5">
        <f>J43-'[1]ExPostGross kWh_Res'!J43</f>
        <v>0</v>
      </c>
      <c r="Y43" s="5">
        <f>K43-'[1]ExPostGross kWh_Res'!K43</f>
        <v>0</v>
      </c>
      <c r="Z43" s="5">
        <f>L43-'[1]ExPostGross kWh_Res'!L43</f>
        <v>0</v>
      </c>
      <c r="AA43" s="5">
        <f>M43-'[1]ExPostGross kWh_Res'!M43</f>
        <v>0</v>
      </c>
      <c r="AB43" s="5">
        <f>N43-SUM('[1]ExPostGross kWh_Res'!N43:Q43)</f>
        <v>0</v>
      </c>
    </row>
    <row r="44" spans="1:28" ht="21.45" customHeight="1" thickBot="1" x14ac:dyDescent="0.45">
      <c r="A44" s="92"/>
      <c r="B44" s="437" t="s">
        <v>190</v>
      </c>
      <c r="C44" s="375"/>
      <c r="D44" s="375"/>
      <c r="E44" s="375"/>
      <c r="F44" s="375"/>
      <c r="G44" s="375"/>
      <c r="H44" s="438"/>
      <c r="I44" s="438"/>
      <c r="J44" s="438"/>
      <c r="K44" s="438"/>
      <c r="L44" s="439"/>
      <c r="M44" s="440"/>
      <c r="N44" s="441" t="s">
        <v>191</v>
      </c>
      <c r="O44" s="442">
        <f>' 1M - RES'!C17</f>
        <v>36001833.619999997</v>
      </c>
    </row>
    <row r="45" spans="1:28" ht="21.6" thickBot="1" x14ac:dyDescent="0.45">
      <c r="A45" s="92"/>
      <c r="B45" s="233" t="s">
        <v>48</v>
      </c>
      <c r="C45" s="234">
        <v>43850</v>
      </c>
      <c r="D45" s="234">
        <v>43882</v>
      </c>
      <c r="E45" s="234">
        <v>43914</v>
      </c>
      <c r="F45" s="234">
        <v>43946</v>
      </c>
      <c r="G45" s="234">
        <v>43978</v>
      </c>
      <c r="H45" s="234">
        <v>44010</v>
      </c>
      <c r="I45" s="234">
        <v>44042</v>
      </c>
      <c r="J45" s="234">
        <v>44074</v>
      </c>
      <c r="K45" s="234">
        <v>44076</v>
      </c>
      <c r="L45" s="234">
        <v>44107</v>
      </c>
      <c r="M45" s="234">
        <v>44140</v>
      </c>
      <c r="N45" s="445" t="s">
        <v>57</v>
      </c>
      <c r="O45" s="235" t="s">
        <v>3</v>
      </c>
    </row>
    <row r="46" spans="1:28" x14ac:dyDescent="0.3">
      <c r="A46" s="491" t="s">
        <v>73</v>
      </c>
      <c r="B46" s="11" t="s">
        <v>59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116"/>
      <c r="O46" s="90">
        <f t="shared" ref="O46:O57" si="6">SUM(C46:N46)</f>
        <v>0</v>
      </c>
      <c r="Q46" s="480"/>
      <c r="R46" s="480"/>
      <c r="S46" s="480"/>
      <c r="T46" s="480"/>
      <c r="U46" s="480"/>
      <c r="V46" s="480"/>
      <c r="W46" s="480"/>
      <c r="X46" s="480"/>
      <c r="Y46" s="480"/>
      <c r="Z46" s="480"/>
      <c r="AA46" s="480"/>
      <c r="AB46" s="480"/>
    </row>
    <row r="47" spans="1:28" x14ac:dyDescent="0.3">
      <c r="A47" s="492"/>
      <c r="B47" s="13" t="s">
        <v>60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116"/>
      <c r="O47" s="90">
        <f t="shared" si="6"/>
        <v>0</v>
      </c>
      <c r="Q47" s="480"/>
      <c r="R47" s="480"/>
      <c r="S47" s="480"/>
      <c r="T47" s="480"/>
      <c r="U47" s="480"/>
      <c r="V47" s="480"/>
      <c r="W47" s="480"/>
      <c r="X47" s="480"/>
      <c r="Y47" s="480"/>
      <c r="Z47" s="480"/>
      <c r="AA47" s="480"/>
      <c r="AB47" s="480"/>
    </row>
    <row r="48" spans="1:28" x14ac:dyDescent="0.3">
      <c r="A48" s="492"/>
      <c r="B48" s="11" t="s">
        <v>61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116"/>
      <c r="O48" s="90">
        <f t="shared" si="6"/>
        <v>0</v>
      </c>
      <c r="Q48" s="480"/>
      <c r="R48" s="480"/>
      <c r="S48" s="480"/>
      <c r="T48" s="480"/>
      <c r="U48" s="480"/>
      <c r="V48" s="480"/>
      <c r="W48" s="480"/>
      <c r="X48" s="480"/>
      <c r="Y48" s="480"/>
      <c r="Z48" s="480"/>
      <c r="AA48" s="480"/>
      <c r="AB48" s="480"/>
    </row>
    <row r="49" spans="1:28" x14ac:dyDescent="0.3">
      <c r="A49" s="492"/>
      <c r="B49" s="11" t="s">
        <v>62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116"/>
      <c r="O49" s="90">
        <f t="shared" si="6"/>
        <v>0</v>
      </c>
      <c r="Q49" s="480"/>
      <c r="R49" s="480"/>
      <c r="S49" s="480"/>
      <c r="T49" s="480"/>
      <c r="U49" s="480"/>
      <c r="V49" s="480"/>
      <c r="W49" s="480"/>
      <c r="X49" s="480"/>
      <c r="Y49" s="480"/>
      <c r="Z49" s="480"/>
      <c r="AA49" s="480"/>
      <c r="AB49" s="480"/>
    </row>
    <row r="50" spans="1:28" x14ac:dyDescent="0.3">
      <c r="A50" s="492"/>
      <c r="B50" s="13" t="s">
        <v>63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116"/>
      <c r="O50" s="90">
        <f t="shared" si="6"/>
        <v>0</v>
      </c>
      <c r="Q50" s="480"/>
      <c r="R50" s="480"/>
      <c r="S50" s="480"/>
      <c r="T50" s="480"/>
      <c r="U50" s="480"/>
      <c r="V50" s="480"/>
      <c r="W50" s="480"/>
      <c r="X50" s="480"/>
      <c r="Y50" s="480"/>
      <c r="Z50" s="480"/>
      <c r="AA50" s="480"/>
      <c r="AB50" s="480"/>
    </row>
    <row r="51" spans="1:28" x14ac:dyDescent="0.3">
      <c r="A51" s="492"/>
      <c r="B51" s="11" t="s">
        <v>64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116"/>
      <c r="O51" s="90">
        <f t="shared" si="6"/>
        <v>0</v>
      </c>
      <c r="Q51" s="480"/>
      <c r="R51" s="480"/>
      <c r="S51" s="480"/>
      <c r="T51" s="480"/>
      <c r="U51" s="480"/>
      <c r="V51" s="480"/>
      <c r="W51" s="480"/>
      <c r="X51" s="480"/>
      <c r="Y51" s="480"/>
      <c r="Z51" s="480"/>
      <c r="AA51" s="480"/>
      <c r="AB51" s="480"/>
    </row>
    <row r="52" spans="1:28" x14ac:dyDescent="0.3">
      <c r="A52" s="492"/>
      <c r="B52" s="11" t="s">
        <v>65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116"/>
      <c r="O52" s="90">
        <f t="shared" si="6"/>
        <v>0</v>
      </c>
      <c r="Q52" s="480"/>
      <c r="R52" s="480"/>
      <c r="S52" s="480"/>
      <c r="T52" s="480"/>
      <c r="U52" s="480"/>
      <c r="V52" s="480"/>
      <c r="W52" s="480"/>
      <c r="X52" s="480"/>
      <c r="Y52" s="480"/>
      <c r="Z52" s="480"/>
      <c r="AA52" s="480"/>
      <c r="AB52" s="480"/>
    </row>
    <row r="53" spans="1:28" x14ac:dyDescent="0.3">
      <c r="A53" s="492"/>
      <c r="B53" s="11" t="s">
        <v>66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116"/>
      <c r="O53" s="90">
        <f t="shared" si="6"/>
        <v>0</v>
      </c>
      <c r="Q53" s="480"/>
      <c r="R53" s="480"/>
      <c r="S53" s="480"/>
      <c r="T53" s="480"/>
      <c r="U53" s="480"/>
      <c r="V53" s="480"/>
      <c r="W53" s="480"/>
      <c r="X53" s="480"/>
      <c r="Y53" s="480"/>
      <c r="Z53" s="480"/>
      <c r="AA53" s="480"/>
      <c r="AB53" s="480"/>
    </row>
    <row r="54" spans="1:28" x14ac:dyDescent="0.3">
      <c r="A54" s="492"/>
      <c r="B54" s="11" t="s">
        <v>67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116"/>
      <c r="O54" s="90">
        <f t="shared" si="6"/>
        <v>0</v>
      </c>
      <c r="Q54" s="480"/>
      <c r="R54" s="480"/>
      <c r="S54" s="480"/>
      <c r="T54" s="480"/>
      <c r="U54" s="480"/>
      <c r="V54" s="480"/>
      <c r="W54" s="480"/>
      <c r="X54" s="480"/>
      <c r="Y54" s="480"/>
      <c r="Z54" s="480"/>
      <c r="AA54" s="480"/>
      <c r="AB54" s="480"/>
    </row>
    <row r="55" spans="1:28" x14ac:dyDescent="0.3">
      <c r="A55" s="492"/>
      <c r="B55" s="11" t="s">
        <v>68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116"/>
      <c r="O55" s="90">
        <f t="shared" si="6"/>
        <v>0</v>
      </c>
      <c r="Q55" s="480"/>
      <c r="R55" s="480"/>
      <c r="S55" s="480"/>
      <c r="T55" s="480"/>
      <c r="U55" s="480"/>
      <c r="V55" s="480"/>
      <c r="W55" s="480"/>
      <c r="X55" s="480"/>
      <c r="Y55" s="480"/>
      <c r="Z55" s="480"/>
      <c r="AA55" s="480"/>
      <c r="AB55" s="480"/>
    </row>
    <row r="56" spans="1:28" ht="15" thickBot="1" x14ac:dyDescent="0.35">
      <c r="A56" s="493"/>
      <c r="B56" s="236" t="s">
        <v>69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116"/>
      <c r="O56" s="90">
        <f t="shared" si="6"/>
        <v>0</v>
      </c>
      <c r="Q56" s="480"/>
      <c r="R56" s="480"/>
      <c r="S56" s="480"/>
      <c r="T56" s="480"/>
      <c r="U56" s="480"/>
      <c r="V56" s="480"/>
      <c r="W56" s="480"/>
      <c r="X56" s="480"/>
      <c r="Y56" s="480"/>
      <c r="Z56" s="480"/>
      <c r="AA56" s="480"/>
      <c r="AB56" s="480"/>
    </row>
    <row r="57" spans="1:28" ht="21.6" thickBot="1" x14ac:dyDescent="0.45">
      <c r="A57" s="92"/>
      <c r="B57" s="237" t="s">
        <v>70</v>
      </c>
      <c r="C57" s="238">
        <f t="shared" ref="C57:N57" si="7">SUM(C46:C56)</f>
        <v>0</v>
      </c>
      <c r="D57" s="238">
        <f t="shared" si="7"/>
        <v>0</v>
      </c>
      <c r="E57" s="238">
        <f t="shared" si="7"/>
        <v>0</v>
      </c>
      <c r="F57" s="238">
        <f t="shared" si="7"/>
        <v>0</v>
      </c>
      <c r="G57" s="238">
        <f t="shared" si="7"/>
        <v>0</v>
      </c>
      <c r="H57" s="238">
        <f t="shared" si="7"/>
        <v>0</v>
      </c>
      <c r="I57" s="238">
        <f t="shared" si="7"/>
        <v>0</v>
      </c>
      <c r="J57" s="238">
        <f t="shared" si="7"/>
        <v>0</v>
      </c>
      <c r="K57" s="238">
        <f t="shared" si="7"/>
        <v>0</v>
      </c>
      <c r="L57" s="239">
        <f t="shared" si="7"/>
        <v>0</v>
      </c>
      <c r="M57" s="239">
        <f t="shared" si="7"/>
        <v>0</v>
      </c>
      <c r="N57" s="446">
        <f t="shared" si="7"/>
        <v>0</v>
      </c>
      <c r="O57" s="93">
        <f t="shared" si="6"/>
        <v>0</v>
      </c>
      <c r="Q57" s="480"/>
      <c r="R57" s="480"/>
      <c r="S57" s="480"/>
      <c r="T57" s="480"/>
      <c r="U57" s="480"/>
      <c r="V57" s="480"/>
      <c r="W57" s="480"/>
      <c r="X57" s="480"/>
      <c r="Y57" s="480"/>
      <c r="Z57" s="480"/>
      <c r="AA57" s="480"/>
      <c r="AB57" s="480"/>
    </row>
    <row r="58" spans="1:28" ht="21.45" customHeight="1" thickBot="1" x14ac:dyDescent="0.35">
      <c r="A58"/>
      <c r="N58" s="131"/>
      <c r="O58"/>
    </row>
    <row r="59" spans="1:28" ht="21.6" thickBot="1" x14ac:dyDescent="0.45">
      <c r="A59" s="92"/>
      <c r="B59" s="233" t="s">
        <v>48</v>
      </c>
      <c r="C59" s="234">
        <v>43850</v>
      </c>
      <c r="D59" s="234">
        <v>43882</v>
      </c>
      <c r="E59" s="234">
        <v>43914</v>
      </c>
      <c r="F59" s="234">
        <v>43946</v>
      </c>
      <c r="G59" s="234">
        <v>43978</v>
      </c>
      <c r="H59" s="234">
        <v>44010</v>
      </c>
      <c r="I59" s="234">
        <v>44042</v>
      </c>
      <c r="J59" s="234">
        <v>44074</v>
      </c>
      <c r="K59" s="234">
        <v>44076</v>
      </c>
      <c r="L59" s="234">
        <v>44107</v>
      </c>
      <c r="M59" s="234">
        <v>44140</v>
      </c>
      <c r="N59" s="445" t="s">
        <v>57</v>
      </c>
      <c r="O59" s="235" t="s">
        <v>3</v>
      </c>
    </row>
    <row r="60" spans="1:28" x14ac:dyDescent="0.3">
      <c r="A60" s="491" t="s">
        <v>74</v>
      </c>
      <c r="B60" s="11" t="s">
        <v>59</v>
      </c>
      <c r="C60" s="3">
        <f>'[1]ExPostGross kWh_Res'!C60</f>
        <v>0</v>
      </c>
      <c r="D60" s="3">
        <f>'[1]ExPostGross kWh_Res'!D60</f>
        <v>0</v>
      </c>
      <c r="E60" s="3">
        <f>'[1]ExPostGross kWh_Res'!E60</f>
        <v>0</v>
      </c>
      <c r="F60" s="3">
        <f>'[1]ExPostGross kWh_Res'!F60</f>
        <v>0</v>
      </c>
      <c r="G60" s="3">
        <f>'[1]ExPostGross kWh_Res'!G60</f>
        <v>0</v>
      </c>
      <c r="H60" s="3">
        <f>'[1]ExPostGross kWh_Res'!H60</f>
        <v>0</v>
      </c>
      <c r="I60" s="3">
        <f>'[1]ExPostGross kWh_Res'!I60</f>
        <v>0</v>
      </c>
      <c r="J60" s="3">
        <f>'[1]ExPostGross kWh_Res'!J60</f>
        <v>0</v>
      </c>
      <c r="K60" s="3">
        <f>'[1]ExPostGross kWh_Res'!K60</f>
        <v>0</v>
      </c>
      <c r="L60" s="3">
        <f>'[1]ExPostGross kWh_Res'!L60</f>
        <v>0</v>
      </c>
      <c r="M60" s="3">
        <f>'[1]ExPostGross kWh_Res'!M60</f>
        <v>0</v>
      </c>
      <c r="N60" s="116">
        <f>SUM('[1]ExPostGross kWh_Res'!N60:Q60)</f>
        <v>0</v>
      </c>
      <c r="O60" s="90">
        <f t="shared" ref="O60:O71" si="8">SUM(C60:N60)</f>
        <v>0</v>
      </c>
      <c r="P60" s="241"/>
      <c r="Q60" s="5">
        <f>C60-'[1]ExPostGross kWh_Res'!C60</f>
        <v>0</v>
      </c>
      <c r="R60" s="5">
        <f>D60-'[1]ExPostGross kWh_Res'!D60</f>
        <v>0</v>
      </c>
      <c r="S60" s="5">
        <f>E60-'[1]ExPostGross kWh_Res'!E60</f>
        <v>0</v>
      </c>
      <c r="T60" s="5">
        <f>F60-'[1]ExPostGross kWh_Res'!F60</f>
        <v>0</v>
      </c>
      <c r="U60" s="5">
        <f>G60-'[1]ExPostGross kWh_Res'!G60</f>
        <v>0</v>
      </c>
      <c r="V60" s="5">
        <f>H60-'[1]ExPostGross kWh_Res'!H60</f>
        <v>0</v>
      </c>
      <c r="W60" s="5">
        <f>I60-'[1]ExPostGross kWh_Res'!I60</f>
        <v>0</v>
      </c>
      <c r="X60" s="5">
        <f>J60-'[1]ExPostGross kWh_Res'!J60</f>
        <v>0</v>
      </c>
      <c r="Y60" s="5">
        <f>K60-'[1]ExPostGross kWh_Res'!K60</f>
        <v>0</v>
      </c>
      <c r="Z60" s="5">
        <f>L60-'[1]ExPostGross kWh_Res'!L60</f>
        <v>0</v>
      </c>
      <c r="AA60" s="5">
        <f>M60-'[1]ExPostGross kWh_Res'!M60</f>
        <v>0</v>
      </c>
      <c r="AB60" s="5">
        <f>N60-SUM('[1]ExPostGross kWh_Res'!N60:Q60)</f>
        <v>0</v>
      </c>
    </row>
    <row r="61" spans="1:28" x14ac:dyDescent="0.3">
      <c r="A61" s="492"/>
      <c r="B61" s="13" t="s">
        <v>60</v>
      </c>
      <c r="C61" s="3">
        <f>'[1]ExPostGross kWh_Res'!C61</f>
        <v>1124384.9320983887</v>
      </c>
      <c r="D61" s="3">
        <f>'[1]ExPostGross kWh_Res'!D61</f>
        <v>878292.19691467285</v>
      </c>
      <c r="E61" s="3">
        <f>'[1]ExPostGross kWh_Res'!E61</f>
        <v>1051714.131072998</v>
      </c>
      <c r="F61" s="3">
        <f>'[1]ExPostGross kWh_Res'!F61</f>
        <v>1182591.8825683594</v>
      </c>
      <c r="G61" s="3">
        <f>'[1]ExPostGross kWh_Res'!G61</f>
        <v>2024871.7287139893</v>
      </c>
      <c r="H61" s="3">
        <f>'[1]ExPostGross kWh_Res'!H61</f>
        <v>2338799.8652801514</v>
      </c>
      <c r="I61" s="3">
        <f>'[1]ExPostGross kWh_Res'!I61</f>
        <v>2905619.3636016846</v>
      </c>
      <c r="J61" s="3">
        <f>'[1]ExPostGross kWh_Res'!J61</f>
        <v>3870447.2909240723</v>
      </c>
      <c r="K61" s="3">
        <f>'[1]ExPostGross kWh_Res'!K61</f>
        <v>3177114.9857940674</v>
      </c>
      <c r="L61" s="3">
        <f>'[1]ExPostGross kWh_Res'!L61</f>
        <v>2199796.9863891602</v>
      </c>
      <c r="M61" s="3">
        <f>'[1]ExPostGross kWh_Res'!M61</f>
        <v>1509029.4464874268</v>
      </c>
      <c r="N61" s="116">
        <f>SUM('[1]ExPostGross kWh_Res'!N61:Q61)</f>
        <v>1771133.5408096313</v>
      </c>
      <c r="O61" s="90">
        <f t="shared" si="8"/>
        <v>24033796.350654602</v>
      </c>
      <c r="Q61" s="5">
        <f>C61-'[1]ExPostGross kWh_Res'!C61</f>
        <v>0</v>
      </c>
      <c r="R61" s="5">
        <f>D61-'[1]ExPostGross kWh_Res'!D61</f>
        <v>0</v>
      </c>
      <c r="S61" s="5">
        <f>E61-'[1]ExPostGross kWh_Res'!E61</f>
        <v>0</v>
      </c>
      <c r="T61" s="5">
        <f>F61-'[1]ExPostGross kWh_Res'!F61</f>
        <v>0</v>
      </c>
      <c r="U61" s="5">
        <f>G61-'[1]ExPostGross kWh_Res'!G61</f>
        <v>0</v>
      </c>
      <c r="V61" s="5">
        <f>H61-'[1]ExPostGross kWh_Res'!H61</f>
        <v>0</v>
      </c>
      <c r="W61" s="5">
        <f>I61-'[1]ExPostGross kWh_Res'!I61</f>
        <v>0</v>
      </c>
      <c r="X61" s="5">
        <f>J61-'[1]ExPostGross kWh_Res'!J61</f>
        <v>0</v>
      </c>
      <c r="Y61" s="5">
        <f>K61-'[1]ExPostGross kWh_Res'!K61</f>
        <v>0</v>
      </c>
      <c r="Z61" s="5">
        <f>L61-'[1]ExPostGross kWh_Res'!L61</f>
        <v>0</v>
      </c>
      <c r="AA61" s="5">
        <f>M61-'[1]ExPostGross kWh_Res'!M61</f>
        <v>0</v>
      </c>
      <c r="AB61" s="5">
        <f>N61-SUM('[1]ExPostGross kWh_Res'!N61:Q61)</f>
        <v>0</v>
      </c>
    </row>
    <row r="62" spans="1:28" x14ac:dyDescent="0.3">
      <c r="A62" s="492"/>
      <c r="B62" s="11" t="s">
        <v>61</v>
      </c>
      <c r="C62" s="3">
        <f>'[1]ExPostGross kWh_Res'!C62</f>
        <v>0</v>
      </c>
      <c r="D62" s="3">
        <f>'[1]ExPostGross kWh_Res'!D62</f>
        <v>0</v>
      </c>
      <c r="E62" s="3">
        <f>'[1]ExPostGross kWh_Res'!E62</f>
        <v>0</v>
      </c>
      <c r="F62" s="3">
        <f>'[1]ExPostGross kWh_Res'!F62</f>
        <v>0</v>
      </c>
      <c r="G62" s="3">
        <f>'[1]ExPostGross kWh_Res'!G62</f>
        <v>0</v>
      </c>
      <c r="H62" s="3">
        <f>'[1]ExPostGross kWh_Res'!H62</f>
        <v>0</v>
      </c>
      <c r="I62" s="3">
        <f>'[1]ExPostGross kWh_Res'!I62</f>
        <v>0</v>
      </c>
      <c r="J62" s="3">
        <f>'[1]ExPostGross kWh_Res'!J62</f>
        <v>0</v>
      </c>
      <c r="K62" s="3">
        <f>'[1]ExPostGross kWh_Res'!K62</f>
        <v>0</v>
      </c>
      <c r="L62" s="3">
        <f>'[1]ExPostGross kWh_Res'!L62</f>
        <v>0</v>
      </c>
      <c r="M62" s="3">
        <f>'[1]ExPostGross kWh_Res'!M62</f>
        <v>0</v>
      </c>
      <c r="N62" s="116">
        <f>SUM('[1]ExPostGross kWh_Res'!N62:Q62)</f>
        <v>0</v>
      </c>
      <c r="O62" s="90">
        <f t="shared" si="8"/>
        <v>0</v>
      </c>
      <c r="Q62" s="5">
        <f>C62-'[1]ExPostGross kWh_Res'!C62</f>
        <v>0</v>
      </c>
      <c r="R62" s="5">
        <f>D62-'[1]ExPostGross kWh_Res'!D62</f>
        <v>0</v>
      </c>
      <c r="S62" s="5">
        <f>E62-'[1]ExPostGross kWh_Res'!E62</f>
        <v>0</v>
      </c>
      <c r="T62" s="5">
        <f>F62-'[1]ExPostGross kWh_Res'!F62</f>
        <v>0</v>
      </c>
      <c r="U62" s="5">
        <f>G62-'[1]ExPostGross kWh_Res'!G62</f>
        <v>0</v>
      </c>
      <c r="V62" s="5">
        <f>H62-'[1]ExPostGross kWh_Res'!H62</f>
        <v>0</v>
      </c>
      <c r="W62" s="5">
        <f>I62-'[1]ExPostGross kWh_Res'!I62</f>
        <v>0</v>
      </c>
      <c r="X62" s="5">
        <f>J62-'[1]ExPostGross kWh_Res'!J62</f>
        <v>0</v>
      </c>
      <c r="Y62" s="5">
        <f>K62-'[1]ExPostGross kWh_Res'!K62</f>
        <v>0</v>
      </c>
      <c r="Z62" s="5">
        <f>L62-'[1]ExPostGross kWh_Res'!L62</f>
        <v>0</v>
      </c>
      <c r="AA62" s="5">
        <f>M62-'[1]ExPostGross kWh_Res'!M62</f>
        <v>0</v>
      </c>
      <c r="AB62" s="5">
        <f>N62-SUM('[1]ExPostGross kWh_Res'!N62:Q62)</f>
        <v>0</v>
      </c>
    </row>
    <row r="63" spans="1:28" x14ac:dyDescent="0.3">
      <c r="A63" s="492"/>
      <c r="B63" s="11" t="s">
        <v>62</v>
      </c>
      <c r="C63" s="3">
        <f>'[1]ExPostGross kWh_Res'!C63</f>
        <v>1113645.0279541016</v>
      </c>
      <c r="D63" s="3">
        <f>'[1]ExPostGross kWh_Res'!D63</f>
        <v>595759.87080383301</v>
      </c>
      <c r="E63" s="3">
        <f>'[1]ExPostGross kWh_Res'!E63</f>
        <v>529851.22909545898</v>
      </c>
      <c r="F63" s="3">
        <f>'[1]ExPostGross kWh_Res'!F63</f>
        <v>696984.82548522949</v>
      </c>
      <c r="G63" s="3">
        <f>'[1]ExPostGross kWh_Res'!G63</f>
        <v>1178316.9827423096</v>
      </c>
      <c r="H63" s="3">
        <f>'[1]ExPostGross kWh_Res'!H63</f>
        <v>1014344.2306976318</v>
      </c>
      <c r="I63" s="3">
        <f>'[1]ExPostGross kWh_Res'!I63</f>
        <v>1296485.835647583</v>
      </c>
      <c r="J63" s="3">
        <f>'[1]ExPostGross kWh_Res'!J63</f>
        <v>1743970.8955688477</v>
      </c>
      <c r="K63" s="3">
        <f>'[1]ExPostGross kWh_Res'!K63</f>
        <v>1242944.3745880127</v>
      </c>
      <c r="L63" s="3">
        <f>'[1]ExPostGross kWh_Res'!L63</f>
        <v>931542.80358886719</v>
      </c>
      <c r="M63" s="3">
        <f>'[1]ExPostGross kWh_Res'!M63</f>
        <v>697095.17655944824</v>
      </c>
      <c r="N63" s="116">
        <f>SUM('[1]ExPostGross kWh_Res'!N63:Q63)</f>
        <v>831837.44393920898</v>
      </c>
      <c r="O63" s="90">
        <f t="shared" si="8"/>
        <v>11872778.696670532</v>
      </c>
      <c r="Q63" s="5">
        <f>C63-'[1]ExPostGross kWh_Res'!C63</f>
        <v>0</v>
      </c>
      <c r="R63" s="5">
        <f>D63-'[1]ExPostGross kWh_Res'!D63</f>
        <v>0</v>
      </c>
      <c r="S63" s="5">
        <f>E63-'[1]ExPostGross kWh_Res'!E63</f>
        <v>0</v>
      </c>
      <c r="T63" s="5">
        <f>F63-'[1]ExPostGross kWh_Res'!F63</f>
        <v>0</v>
      </c>
      <c r="U63" s="5">
        <f>G63-'[1]ExPostGross kWh_Res'!G63</f>
        <v>0</v>
      </c>
      <c r="V63" s="5">
        <f>H63-'[1]ExPostGross kWh_Res'!H63</f>
        <v>0</v>
      </c>
      <c r="W63" s="5">
        <f>I63-'[1]ExPostGross kWh_Res'!I63</f>
        <v>0</v>
      </c>
      <c r="X63" s="5">
        <f>J63-'[1]ExPostGross kWh_Res'!J63</f>
        <v>0</v>
      </c>
      <c r="Y63" s="5">
        <f>K63-'[1]ExPostGross kWh_Res'!K63</f>
        <v>0</v>
      </c>
      <c r="Z63" s="5">
        <f>L63-'[1]ExPostGross kWh_Res'!L63</f>
        <v>0</v>
      </c>
      <c r="AA63" s="5">
        <f>M63-'[1]ExPostGross kWh_Res'!M63</f>
        <v>0</v>
      </c>
      <c r="AB63" s="5">
        <f>N63-SUM('[1]ExPostGross kWh_Res'!N63:Q63)</f>
        <v>0</v>
      </c>
    </row>
    <row r="64" spans="1:28" x14ac:dyDescent="0.3">
      <c r="A64" s="492"/>
      <c r="B64" s="13" t="s">
        <v>63</v>
      </c>
      <c r="C64" s="3">
        <f>'[1]ExPostGross kWh_Res'!C64</f>
        <v>397506</v>
      </c>
      <c r="D64" s="3">
        <f>'[1]ExPostGross kWh_Res'!D64</f>
        <v>321264</v>
      </c>
      <c r="E64" s="3">
        <f>'[1]ExPostGross kWh_Res'!E64</f>
        <v>262482</v>
      </c>
      <c r="F64" s="3">
        <f>'[1]ExPostGross kWh_Res'!F64</f>
        <v>16296</v>
      </c>
      <c r="G64" s="3">
        <f>'[1]ExPostGross kWh_Res'!G64</f>
        <v>2910</v>
      </c>
      <c r="H64" s="3">
        <f>'[1]ExPostGross kWh_Res'!H64</f>
        <v>0</v>
      </c>
      <c r="I64" s="3">
        <f>'[1]ExPostGross kWh_Res'!I64</f>
        <v>0</v>
      </c>
      <c r="J64" s="3">
        <f>'[1]ExPostGross kWh_Res'!J64</f>
        <v>582</v>
      </c>
      <c r="K64" s="3">
        <f>'[1]ExPostGross kWh_Res'!K64</f>
        <v>0</v>
      </c>
      <c r="L64" s="3">
        <f>'[1]ExPostGross kWh_Res'!L64</f>
        <v>582</v>
      </c>
      <c r="M64" s="3">
        <f>'[1]ExPostGross kWh_Res'!M64</f>
        <v>0</v>
      </c>
      <c r="N64" s="116">
        <f>SUM('[1]ExPostGross kWh_Res'!N64:Q64)</f>
        <v>0</v>
      </c>
      <c r="O64" s="90">
        <f t="shared" si="8"/>
        <v>1001622</v>
      </c>
      <c r="Q64" s="5">
        <f>C64-'[1]ExPostGross kWh_Res'!C64</f>
        <v>0</v>
      </c>
      <c r="R64" s="5">
        <f>D64-'[1]ExPostGross kWh_Res'!D64</f>
        <v>0</v>
      </c>
      <c r="S64" s="5">
        <f>E64-'[1]ExPostGross kWh_Res'!E64</f>
        <v>0</v>
      </c>
      <c r="T64" s="5">
        <f>F64-'[1]ExPostGross kWh_Res'!F64</f>
        <v>0</v>
      </c>
      <c r="U64" s="5">
        <f>G64-'[1]ExPostGross kWh_Res'!G64</f>
        <v>0</v>
      </c>
      <c r="V64" s="5">
        <f>H64-'[1]ExPostGross kWh_Res'!H64</f>
        <v>0</v>
      </c>
      <c r="W64" s="5">
        <f>I64-'[1]ExPostGross kWh_Res'!I64</f>
        <v>0</v>
      </c>
      <c r="X64" s="5">
        <f>J64-'[1]ExPostGross kWh_Res'!J64</f>
        <v>0</v>
      </c>
      <c r="Y64" s="5">
        <f>K64-'[1]ExPostGross kWh_Res'!K64</f>
        <v>0</v>
      </c>
      <c r="Z64" s="5">
        <f>L64-'[1]ExPostGross kWh_Res'!L64</f>
        <v>0</v>
      </c>
      <c r="AA64" s="5">
        <f>M64-'[1]ExPostGross kWh_Res'!M64</f>
        <v>0</v>
      </c>
      <c r="AB64" s="5">
        <f>N64-SUM('[1]ExPostGross kWh_Res'!N64:Q64)</f>
        <v>0</v>
      </c>
    </row>
    <row r="65" spans="1:28" x14ac:dyDescent="0.3">
      <c r="A65" s="492"/>
      <c r="B65" s="11" t="s">
        <v>64</v>
      </c>
      <c r="C65" s="3">
        <f>'[1]ExPostGross kWh_Res'!C65</f>
        <v>0</v>
      </c>
      <c r="D65" s="3">
        <f>'[1]ExPostGross kWh_Res'!D65</f>
        <v>0</v>
      </c>
      <c r="E65" s="3">
        <f>'[1]ExPostGross kWh_Res'!E65</f>
        <v>0</v>
      </c>
      <c r="F65" s="3">
        <f>'[1]ExPostGross kWh_Res'!F65</f>
        <v>0</v>
      </c>
      <c r="G65" s="3">
        <f>'[1]ExPostGross kWh_Res'!G65</f>
        <v>0</v>
      </c>
      <c r="H65" s="3">
        <f>'[1]ExPostGross kWh_Res'!H65</f>
        <v>0</v>
      </c>
      <c r="I65" s="3">
        <f>'[1]ExPostGross kWh_Res'!I65</f>
        <v>0</v>
      </c>
      <c r="J65" s="3">
        <f>'[1]ExPostGross kWh_Res'!J65</f>
        <v>0</v>
      </c>
      <c r="K65" s="3">
        <f>'[1]ExPostGross kWh_Res'!K65</f>
        <v>0</v>
      </c>
      <c r="L65" s="3">
        <f>'[1]ExPostGross kWh_Res'!L65</f>
        <v>0</v>
      </c>
      <c r="M65" s="3">
        <f>'[1]ExPostGross kWh_Res'!M65</f>
        <v>0</v>
      </c>
      <c r="N65" s="116">
        <f>SUM('[1]ExPostGross kWh_Res'!N65:Q65)</f>
        <v>0</v>
      </c>
      <c r="O65" s="90">
        <f t="shared" si="8"/>
        <v>0</v>
      </c>
      <c r="Q65" s="5">
        <f>C65-'[1]ExPostGross kWh_Res'!C65</f>
        <v>0</v>
      </c>
      <c r="R65" s="5">
        <f>D65-'[1]ExPostGross kWh_Res'!D65</f>
        <v>0</v>
      </c>
      <c r="S65" s="5">
        <f>E65-'[1]ExPostGross kWh_Res'!E65</f>
        <v>0</v>
      </c>
      <c r="T65" s="5">
        <f>F65-'[1]ExPostGross kWh_Res'!F65</f>
        <v>0</v>
      </c>
      <c r="U65" s="5">
        <f>G65-'[1]ExPostGross kWh_Res'!G65</f>
        <v>0</v>
      </c>
      <c r="V65" s="5">
        <f>H65-'[1]ExPostGross kWh_Res'!H65</f>
        <v>0</v>
      </c>
      <c r="W65" s="5">
        <f>I65-'[1]ExPostGross kWh_Res'!I65</f>
        <v>0</v>
      </c>
      <c r="X65" s="5">
        <f>J65-'[1]ExPostGross kWh_Res'!J65</f>
        <v>0</v>
      </c>
      <c r="Y65" s="5">
        <f>K65-'[1]ExPostGross kWh_Res'!K65</f>
        <v>0</v>
      </c>
      <c r="Z65" s="5">
        <f>L65-'[1]ExPostGross kWh_Res'!L65</f>
        <v>0</v>
      </c>
      <c r="AA65" s="5">
        <f>M65-'[1]ExPostGross kWh_Res'!M65</f>
        <v>0</v>
      </c>
      <c r="AB65" s="5">
        <f>N65-SUM('[1]ExPostGross kWh_Res'!N65:Q65)</f>
        <v>0</v>
      </c>
    </row>
    <row r="66" spans="1:28" x14ac:dyDescent="0.3">
      <c r="A66" s="492"/>
      <c r="B66" s="11" t="s">
        <v>65</v>
      </c>
      <c r="C66" s="3">
        <f>'[1]ExPostGross kWh_Res'!C66</f>
        <v>0</v>
      </c>
      <c r="D66" s="3">
        <f>'[1]ExPostGross kWh_Res'!D66</f>
        <v>0</v>
      </c>
      <c r="E66" s="3">
        <f>'[1]ExPostGross kWh_Res'!E66</f>
        <v>0</v>
      </c>
      <c r="F66" s="3">
        <f>'[1]ExPostGross kWh_Res'!F66</f>
        <v>0</v>
      </c>
      <c r="G66" s="3">
        <f>'[1]ExPostGross kWh_Res'!G66</f>
        <v>0</v>
      </c>
      <c r="H66" s="3">
        <f>'[1]ExPostGross kWh_Res'!H66</f>
        <v>0</v>
      </c>
      <c r="I66" s="3">
        <f>'[1]ExPostGross kWh_Res'!I66</f>
        <v>0</v>
      </c>
      <c r="J66" s="3">
        <f>'[1]ExPostGross kWh_Res'!J66</f>
        <v>0</v>
      </c>
      <c r="K66" s="3">
        <f>'[1]ExPostGross kWh_Res'!K66</f>
        <v>0</v>
      </c>
      <c r="L66" s="3">
        <f>'[1]ExPostGross kWh_Res'!L66</f>
        <v>0</v>
      </c>
      <c r="M66" s="3">
        <f>'[1]ExPostGross kWh_Res'!M66</f>
        <v>0</v>
      </c>
      <c r="N66" s="116">
        <f>SUM('[1]ExPostGross kWh_Res'!N66:Q66)</f>
        <v>0</v>
      </c>
      <c r="O66" s="90">
        <f t="shared" si="8"/>
        <v>0</v>
      </c>
      <c r="Q66" s="5">
        <f>C66-'[1]ExPostGross kWh_Res'!C66</f>
        <v>0</v>
      </c>
      <c r="R66" s="5">
        <f>D66-'[1]ExPostGross kWh_Res'!D66</f>
        <v>0</v>
      </c>
      <c r="S66" s="5">
        <f>E66-'[1]ExPostGross kWh_Res'!E66</f>
        <v>0</v>
      </c>
      <c r="T66" s="5">
        <f>F66-'[1]ExPostGross kWh_Res'!F66</f>
        <v>0</v>
      </c>
      <c r="U66" s="5">
        <f>G66-'[1]ExPostGross kWh_Res'!G66</f>
        <v>0</v>
      </c>
      <c r="V66" s="5">
        <f>H66-'[1]ExPostGross kWh_Res'!H66</f>
        <v>0</v>
      </c>
      <c r="W66" s="5">
        <f>I66-'[1]ExPostGross kWh_Res'!I66</f>
        <v>0</v>
      </c>
      <c r="X66" s="5">
        <f>J66-'[1]ExPostGross kWh_Res'!J66</f>
        <v>0</v>
      </c>
      <c r="Y66" s="5">
        <f>K66-'[1]ExPostGross kWh_Res'!K66</f>
        <v>0</v>
      </c>
      <c r="Z66" s="5">
        <f>L66-'[1]ExPostGross kWh_Res'!L66</f>
        <v>0</v>
      </c>
      <c r="AA66" s="5">
        <f>M66-'[1]ExPostGross kWh_Res'!M66</f>
        <v>0</v>
      </c>
      <c r="AB66" s="5">
        <f>N66-SUM('[1]ExPostGross kWh_Res'!N66:Q66)</f>
        <v>0</v>
      </c>
    </row>
    <row r="67" spans="1:28" x14ac:dyDescent="0.3">
      <c r="A67" s="492"/>
      <c r="B67" s="11" t="s">
        <v>66</v>
      </c>
      <c r="C67" s="3">
        <f>'[1]ExPostGross kWh_Res'!C67</f>
        <v>0</v>
      </c>
      <c r="D67" s="3">
        <f>'[1]ExPostGross kWh_Res'!D67</f>
        <v>0</v>
      </c>
      <c r="E67" s="3">
        <f>'[1]ExPostGross kWh_Res'!E67</f>
        <v>0</v>
      </c>
      <c r="F67" s="3">
        <f>'[1]ExPostGross kWh_Res'!F67</f>
        <v>0</v>
      </c>
      <c r="G67" s="3">
        <f>'[1]ExPostGross kWh_Res'!G67</f>
        <v>0</v>
      </c>
      <c r="H67" s="3">
        <f>'[1]ExPostGross kWh_Res'!H67</f>
        <v>0</v>
      </c>
      <c r="I67" s="3">
        <f>'[1]ExPostGross kWh_Res'!I67</f>
        <v>0</v>
      </c>
      <c r="J67" s="3">
        <f>'[1]ExPostGross kWh_Res'!J67</f>
        <v>0</v>
      </c>
      <c r="K67" s="3">
        <f>'[1]ExPostGross kWh_Res'!K67</f>
        <v>0</v>
      </c>
      <c r="L67" s="3">
        <f>'[1]ExPostGross kWh_Res'!L67</f>
        <v>0</v>
      </c>
      <c r="M67" s="3">
        <f>'[1]ExPostGross kWh_Res'!M67</f>
        <v>0</v>
      </c>
      <c r="N67" s="116">
        <f>SUM('[1]ExPostGross kWh_Res'!N67:Q67)</f>
        <v>0</v>
      </c>
      <c r="O67" s="90">
        <f t="shared" si="8"/>
        <v>0</v>
      </c>
      <c r="Q67" s="5">
        <f>C67-'[1]ExPostGross kWh_Res'!C67</f>
        <v>0</v>
      </c>
      <c r="R67" s="5">
        <f>D67-'[1]ExPostGross kWh_Res'!D67</f>
        <v>0</v>
      </c>
      <c r="S67" s="5">
        <f>E67-'[1]ExPostGross kWh_Res'!E67</f>
        <v>0</v>
      </c>
      <c r="T67" s="5">
        <f>F67-'[1]ExPostGross kWh_Res'!F67</f>
        <v>0</v>
      </c>
      <c r="U67" s="5">
        <f>G67-'[1]ExPostGross kWh_Res'!G67</f>
        <v>0</v>
      </c>
      <c r="V67" s="5">
        <f>H67-'[1]ExPostGross kWh_Res'!H67</f>
        <v>0</v>
      </c>
      <c r="W67" s="5">
        <f>I67-'[1]ExPostGross kWh_Res'!I67</f>
        <v>0</v>
      </c>
      <c r="X67" s="5">
        <f>J67-'[1]ExPostGross kWh_Res'!J67</f>
        <v>0</v>
      </c>
      <c r="Y67" s="5">
        <f>K67-'[1]ExPostGross kWh_Res'!K67</f>
        <v>0</v>
      </c>
      <c r="Z67" s="5">
        <f>L67-'[1]ExPostGross kWh_Res'!L67</f>
        <v>0</v>
      </c>
      <c r="AA67" s="5">
        <f>M67-'[1]ExPostGross kWh_Res'!M67</f>
        <v>0</v>
      </c>
      <c r="AB67" s="5">
        <f>N67-SUM('[1]ExPostGross kWh_Res'!N67:Q67)</f>
        <v>0</v>
      </c>
    </row>
    <row r="68" spans="1:28" x14ac:dyDescent="0.3">
      <c r="A68" s="492"/>
      <c r="B68" s="11" t="s">
        <v>67</v>
      </c>
      <c r="C68" s="3">
        <f>'[1]ExPostGross kWh_Res'!C68</f>
        <v>0</v>
      </c>
      <c r="D68" s="3">
        <f>'[1]ExPostGross kWh_Res'!D68</f>
        <v>0</v>
      </c>
      <c r="E68" s="3">
        <f>'[1]ExPostGross kWh_Res'!E68</f>
        <v>0</v>
      </c>
      <c r="F68" s="3">
        <f>'[1]ExPostGross kWh_Res'!F68</f>
        <v>0</v>
      </c>
      <c r="G68" s="3">
        <f>'[1]ExPostGross kWh_Res'!G68</f>
        <v>0</v>
      </c>
      <c r="H68" s="3">
        <f>'[1]ExPostGross kWh_Res'!H68</f>
        <v>0</v>
      </c>
      <c r="I68" s="3">
        <f>'[1]ExPostGross kWh_Res'!I68</f>
        <v>0</v>
      </c>
      <c r="J68" s="3">
        <f>'[1]ExPostGross kWh_Res'!J68</f>
        <v>0</v>
      </c>
      <c r="K68" s="3">
        <f>'[1]ExPostGross kWh_Res'!K68</f>
        <v>0</v>
      </c>
      <c r="L68" s="3">
        <f>'[1]ExPostGross kWh_Res'!L68</f>
        <v>0</v>
      </c>
      <c r="M68" s="3">
        <f>'[1]ExPostGross kWh_Res'!M68</f>
        <v>0</v>
      </c>
      <c r="N68" s="116">
        <f>SUM('[1]ExPostGross kWh_Res'!N68:Q68)</f>
        <v>0</v>
      </c>
      <c r="O68" s="90">
        <f t="shared" si="8"/>
        <v>0</v>
      </c>
      <c r="Q68" s="5">
        <f>C68-'[1]ExPostGross kWh_Res'!C68</f>
        <v>0</v>
      </c>
      <c r="R68" s="5">
        <f>D68-'[1]ExPostGross kWh_Res'!D68</f>
        <v>0</v>
      </c>
      <c r="S68" s="5">
        <f>E68-'[1]ExPostGross kWh_Res'!E68</f>
        <v>0</v>
      </c>
      <c r="T68" s="5">
        <f>F68-'[1]ExPostGross kWh_Res'!F68</f>
        <v>0</v>
      </c>
      <c r="U68" s="5">
        <f>G68-'[1]ExPostGross kWh_Res'!G68</f>
        <v>0</v>
      </c>
      <c r="V68" s="5">
        <f>H68-'[1]ExPostGross kWh_Res'!H68</f>
        <v>0</v>
      </c>
      <c r="W68" s="5">
        <f>I68-'[1]ExPostGross kWh_Res'!I68</f>
        <v>0</v>
      </c>
      <c r="X68" s="5">
        <f>J68-'[1]ExPostGross kWh_Res'!J68</f>
        <v>0</v>
      </c>
      <c r="Y68" s="5">
        <f>K68-'[1]ExPostGross kWh_Res'!K68</f>
        <v>0</v>
      </c>
      <c r="Z68" s="5">
        <f>L68-'[1]ExPostGross kWh_Res'!L68</f>
        <v>0</v>
      </c>
      <c r="AA68" s="5">
        <f>M68-'[1]ExPostGross kWh_Res'!M68</f>
        <v>0</v>
      </c>
      <c r="AB68" s="5">
        <f>N68-SUM('[1]ExPostGross kWh_Res'!N68:Q68)</f>
        <v>0</v>
      </c>
    </row>
    <row r="69" spans="1:28" x14ac:dyDescent="0.3">
      <c r="A69" s="492"/>
      <c r="B69" s="11" t="s">
        <v>68</v>
      </c>
      <c r="C69" s="3">
        <f>'[1]ExPostGross kWh_Res'!C69</f>
        <v>0</v>
      </c>
      <c r="D69" s="3">
        <f>'[1]ExPostGross kWh_Res'!D69</f>
        <v>0</v>
      </c>
      <c r="E69" s="3">
        <f>'[1]ExPostGross kWh_Res'!E69</f>
        <v>0</v>
      </c>
      <c r="F69" s="3">
        <f>'[1]ExPostGross kWh_Res'!F69</f>
        <v>0</v>
      </c>
      <c r="G69" s="3">
        <f>'[1]ExPostGross kWh_Res'!G69</f>
        <v>0</v>
      </c>
      <c r="H69" s="3">
        <f>'[1]ExPostGross kWh_Res'!H69</f>
        <v>0</v>
      </c>
      <c r="I69" s="3">
        <f>'[1]ExPostGross kWh_Res'!I69</f>
        <v>0</v>
      </c>
      <c r="J69" s="3">
        <f>'[1]ExPostGross kWh_Res'!J69</f>
        <v>0</v>
      </c>
      <c r="K69" s="3">
        <f>'[1]ExPostGross kWh_Res'!K69</f>
        <v>0</v>
      </c>
      <c r="L69" s="3">
        <f>'[1]ExPostGross kWh_Res'!L69</f>
        <v>0</v>
      </c>
      <c r="M69" s="3">
        <f>'[1]ExPostGross kWh_Res'!M69</f>
        <v>0</v>
      </c>
      <c r="N69" s="116">
        <f>SUM('[1]ExPostGross kWh_Res'!N69:Q69)</f>
        <v>0</v>
      </c>
      <c r="O69" s="90">
        <f t="shared" si="8"/>
        <v>0</v>
      </c>
      <c r="Q69" s="5">
        <f>C69-'[1]ExPostGross kWh_Res'!C69</f>
        <v>0</v>
      </c>
      <c r="R69" s="5">
        <f>D69-'[1]ExPostGross kWh_Res'!D69</f>
        <v>0</v>
      </c>
      <c r="S69" s="5">
        <f>E69-'[1]ExPostGross kWh_Res'!E69</f>
        <v>0</v>
      </c>
      <c r="T69" s="5">
        <f>F69-'[1]ExPostGross kWh_Res'!F69</f>
        <v>0</v>
      </c>
      <c r="U69" s="5">
        <f>G69-'[1]ExPostGross kWh_Res'!G69</f>
        <v>0</v>
      </c>
      <c r="V69" s="5">
        <f>H69-'[1]ExPostGross kWh_Res'!H69</f>
        <v>0</v>
      </c>
      <c r="W69" s="5">
        <f>I69-'[1]ExPostGross kWh_Res'!I69</f>
        <v>0</v>
      </c>
      <c r="X69" s="5">
        <f>J69-'[1]ExPostGross kWh_Res'!J69</f>
        <v>0</v>
      </c>
      <c r="Y69" s="5">
        <f>K69-'[1]ExPostGross kWh_Res'!K69</f>
        <v>0</v>
      </c>
      <c r="Z69" s="5">
        <f>L69-'[1]ExPostGross kWh_Res'!L69</f>
        <v>0</v>
      </c>
      <c r="AA69" s="5">
        <f>M69-'[1]ExPostGross kWh_Res'!M69</f>
        <v>0</v>
      </c>
      <c r="AB69" s="5">
        <f>N69-SUM('[1]ExPostGross kWh_Res'!N69:Q69)</f>
        <v>0</v>
      </c>
    </row>
    <row r="70" spans="1:28" ht="15" thickBot="1" x14ac:dyDescent="0.35">
      <c r="A70" s="493"/>
      <c r="B70" s="236" t="s">
        <v>69</v>
      </c>
      <c r="C70" s="3">
        <f>'[1]ExPostGross kWh_Res'!C70</f>
        <v>0</v>
      </c>
      <c r="D70" s="3">
        <f>'[1]ExPostGross kWh_Res'!D70</f>
        <v>0</v>
      </c>
      <c r="E70" s="3">
        <f>'[1]ExPostGross kWh_Res'!E70</f>
        <v>0</v>
      </c>
      <c r="F70" s="3">
        <f>'[1]ExPostGross kWh_Res'!F70</f>
        <v>0</v>
      </c>
      <c r="G70" s="3">
        <f>'[1]ExPostGross kWh_Res'!G70</f>
        <v>0</v>
      </c>
      <c r="H70" s="3">
        <f>'[1]ExPostGross kWh_Res'!H70</f>
        <v>0</v>
      </c>
      <c r="I70" s="3">
        <f>'[1]ExPostGross kWh_Res'!I70</f>
        <v>0</v>
      </c>
      <c r="J70" s="3">
        <f>'[1]ExPostGross kWh_Res'!J70</f>
        <v>0</v>
      </c>
      <c r="K70" s="3">
        <f>'[1]ExPostGross kWh_Res'!K70</f>
        <v>0</v>
      </c>
      <c r="L70" s="3">
        <f>'[1]ExPostGross kWh_Res'!L70</f>
        <v>0</v>
      </c>
      <c r="M70" s="3">
        <f>'[1]ExPostGross kWh_Res'!M70</f>
        <v>0</v>
      </c>
      <c r="N70" s="116">
        <f>SUM('[1]ExPostGross kWh_Res'!N70:Q70)</f>
        <v>0</v>
      </c>
      <c r="O70" s="90">
        <f t="shared" si="8"/>
        <v>0</v>
      </c>
      <c r="Q70" s="5">
        <f>C70-'[1]ExPostGross kWh_Res'!C70</f>
        <v>0</v>
      </c>
      <c r="R70" s="5">
        <f>D70-'[1]ExPostGross kWh_Res'!D70</f>
        <v>0</v>
      </c>
      <c r="S70" s="5">
        <f>E70-'[1]ExPostGross kWh_Res'!E70</f>
        <v>0</v>
      </c>
      <c r="T70" s="5">
        <f>F70-'[1]ExPostGross kWh_Res'!F70</f>
        <v>0</v>
      </c>
      <c r="U70" s="5">
        <f>G70-'[1]ExPostGross kWh_Res'!G70</f>
        <v>0</v>
      </c>
      <c r="V70" s="5">
        <f>H70-'[1]ExPostGross kWh_Res'!H70</f>
        <v>0</v>
      </c>
      <c r="W70" s="5">
        <f>I70-'[1]ExPostGross kWh_Res'!I70</f>
        <v>0</v>
      </c>
      <c r="X70" s="5">
        <f>J70-'[1]ExPostGross kWh_Res'!J70</f>
        <v>0</v>
      </c>
      <c r="Y70" s="5">
        <f>K70-'[1]ExPostGross kWh_Res'!K70</f>
        <v>0</v>
      </c>
      <c r="Z70" s="5">
        <f>L70-'[1]ExPostGross kWh_Res'!L70</f>
        <v>0</v>
      </c>
      <c r="AA70" s="5">
        <f>M70-'[1]ExPostGross kWh_Res'!M70</f>
        <v>0</v>
      </c>
      <c r="AB70" s="5">
        <f>N70-SUM('[1]ExPostGross kWh_Res'!N70:Q70)</f>
        <v>0</v>
      </c>
    </row>
    <row r="71" spans="1:28" ht="21.6" thickBot="1" x14ac:dyDescent="0.45">
      <c r="A71" s="92"/>
      <c r="B71" s="237" t="s">
        <v>70</v>
      </c>
      <c r="C71" s="238">
        <f t="shared" ref="C71:N71" si="9">SUM(C60:C70)</f>
        <v>2635535.9600524902</v>
      </c>
      <c r="D71" s="238">
        <f t="shared" si="9"/>
        <v>1795316.0677185059</v>
      </c>
      <c r="E71" s="238">
        <f t="shared" si="9"/>
        <v>1844047.360168457</v>
      </c>
      <c r="F71" s="238">
        <f t="shared" si="9"/>
        <v>1895872.7080535889</v>
      </c>
      <c r="G71" s="238">
        <f t="shared" si="9"/>
        <v>3206098.7114562988</v>
      </c>
      <c r="H71" s="238">
        <f t="shared" si="9"/>
        <v>3353144.0959777832</v>
      </c>
      <c r="I71" s="238">
        <f t="shared" si="9"/>
        <v>4202105.1992492676</v>
      </c>
      <c r="J71" s="238">
        <f t="shared" si="9"/>
        <v>5615000.1864929199</v>
      </c>
      <c r="K71" s="238">
        <f t="shared" si="9"/>
        <v>4420059.3603820801</v>
      </c>
      <c r="L71" s="239">
        <f t="shared" si="9"/>
        <v>3131921.7899780273</v>
      </c>
      <c r="M71" s="239">
        <f t="shared" si="9"/>
        <v>2206124.623046875</v>
      </c>
      <c r="N71" s="446">
        <f t="shared" si="9"/>
        <v>2602970.9847488403</v>
      </c>
      <c r="O71" s="93">
        <f t="shared" si="8"/>
        <v>36908197.047325134</v>
      </c>
      <c r="Q71" s="5">
        <f>C71-'[1]ExPostGross kWh_Res'!C71</f>
        <v>0</v>
      </c>
      <c r="R71" s="5">
        <f>D71-'[1]ExPostGross kWh_Res'!D71</f>
        <v>0</v>
      </c>
      <c r="S71" s="5">
        <f>E71-'[1]ExPostGross kWh_Res'!E71</f>
        <v>0</v>
      </c>
      <c r="T71" s="5">
        <f>F71-'[1]ExPostGross kWh_Res'!F71</f>
        <v>0</v>
      </c>
      <c r="U71" s="5">
        <f>G71-'[1]ExPostGross kWh_Res'!G71</f>
        <v>0</v>
      </c>
      <c r="V71" s="5">
        <f>H71-'[1]ExPostGross kWh_Res'!H71</f>
        <v>0</v>
      </c>
      <c r="W71" s="5">
        <f>I71-'[1]ExPostGross kWh_Res'!I71</f>
        <v>0</v>
      </c>
      <c r="X71" s="5">
        <f>J71-'[1]ExPostGross kWh_Res'!J71</f>
        <v>0</v>
      </c>
      <c r="Y71" s="5">
        <f>K71-'[1]ExPostGross kWh_Res'!K71</f>
        <v>0</v>
      </c>
      <c r="Z71" s="5">
        <f>L71-'[1]ExPostGross kWh_Res'!L71</f>
        <v>0</v>
      </c>
      <c r="AA71" s="5">
        <f>M71-'[1]ExPostGross kWh_Res'!M71</f>
        <v>0</v>
      </c>
      <c r="AB71" s="5">
        <f>N71-SUM('[1]ExPostGross kWh_Res'!N71:Q71)</f>
        <v>0</v>
      </c>
    </row>
    <row r="72" spans="1:28" ht="21.6" thickBot="1" x14ac:dyDescent="0.45">
      <c r="A72" s="92"/>
      <c r="F72" s="91">
        <v>0</v>
      </c>
      <c r="L72" s="117"/>
      <c r="M72" s="117"/>
      <c r="N72" s="447"/>
    </row>
    <row r="73" spans="1:28" ht="21.6" thickBot="1" x14ac:dyDescent="0.45">
      <c r="A73" s="92"/>
      <c r="B73" s="233" t="s">
        <v>48</v>
      </c>
      <c r="C73" s="234">
        <v>43850</v>
      </c>
      <c r="D73" s="234">
        <v>43882</v>
      </c>
      <c r="E73" s="234">
        <v>43914</v>
      </c>
      <c r="F73" s="234">
        <v>43946</v>
      </c>
      <c r="G73" s="234">
        <v>43978</v>
      </c>
      <c r="H73" s="234">
        <v>44010</v>
      </c>
      <c r="I73" s="234">
        <v>44042</v>
      </c>
      <c r="J73" s="234">
        <v>44074</v>
      </c>
      <c r="K73" s="234">
        <v>44076</v>
      </c>
      <c r="L73" s="234">
        <v>44107</v>
      </c>
      <c r="M73" s="234">
        <v>44140</v>
      </c>
      <c r="N73" s="445" t="s">
        <v>57</v>
      </c>
      <c r="O73" s="235" t="s">
        <v>3</v>
      </c>
    </row>
    <row r="74" spans="1:28" x14ac:dyDescent="0.3">
      <c r="A74" s="491" t="s">
        <v>75</v>
      </c>
      <c r="B74" s="11" t="s">
        <v>59</v>
      </c>
      <c r="C74" s="3">
        <f>'[1]ExPostGross kWh_Res'!C74</f>
        <v>0</v>
      </c>
      <c r="D74" s="3">
        <f>'[1]ExPostGross kWh_Res'!D74</f>
        <v>0</v>
      </c>
      <c r="E74" s="3">
        <f>'[1]ExPostGross kWh_Res'!E74</f>
        <v>0</v>
      </c>
      <c r="F74" s="3">
        <f>'[1]ExPostGross kWh_Res'!F74</f>
        <v>0</v>
      </c>
      <c r="G74" s="3">
        <f>'[1]ExPostGross kWh_Res'!G74</f>
        <v>0</v>
      </c>
      <c r="H74" s="3">
        <f>'[1]ExPostGross kWh_Res'!H74</f>
        <v>0</v>
      </c>
      <c r="I74" s="3">
        <f>'[1]ExPostGross kWh_Res'!I74</f>
        <v>0</v>
      </c>
      <c r="J74" s="3">
        <f>'[1]ExPostGross kWh_Res'!J74</f>
        <v>0</v>
      </c>
      <c r="K74" s="3">
        <f>'[1]ExPostGross kWh_Res'!K74</f>
        <v>0</v>
      </c>
      <c r="L74" s="3">
        <f>'[1]ExPostGross kWh_Res'!L74</f>
        <v>0</v>
      </c>
      <c r="M74" s="3">
        <f>'[1]ExPostGross kWh_Res'!M74</f>
        <v>0</v>
      </c>
      <c r="N74" s="116">
        <f>SUM('[1]ExPostGross kWh_Res'!N74:Q74)</f>
        <v>0</v>
      </c>
      <c r="O74" s="90">
        <f t="shared" ref="O74:O85" si="10">SUM(C74:N74)</f>
        <v>0</v>
      </c>
      <c r="P74" s="241"/>
      <c r="Q74" s="5">
        <f>C74-'[1]ExPostGross kWh_Res'!C74</f>
        <v>0</v>
      </c>
      <c r="R74" s="5">
        <f>D74-'[1]ExPostGross kWh_Res'!D74</f>
        <v>0</v>
      </c>
      <c r="S74" s="5">
        <f>E74-'[1]ExPostGross kWh_Res'!E74</f>
        <v>0</v>
      </c>
      <c r="T74" s="5">
        <f>F74-'[1]ExPostGross kWh_Res'!F74</f>
        <v>0</v>
      </c>
      <c r="U74" s="5">
        <f>G74-'[1]ExPostGross kWh_Res'!G74</f>
        <v>0</v>
      </c>
      <c r="V74" s="5">
        <f>H74-'[1]ExPostGross kWh_Res'!H74</f>
        <v>0</v>
      </c>
      <c r="W74" s="5">
        <f>I74-'[1]ExPostGross kWh_Res'!I74</f>
        <v>0</v>
      </c>
      <c r="X74" s="5">
        <f>J74-'[1]ExPostGross kWh_Res'!J74</f>
        <v>0</v>
      </c>
      <c r="Y74" s="5">
        <f>K74-'[1]ExPostGross kWh_Res'!K74</f>
        <v>0</v>
      </c>
      <c r="Z74" s="5">
        <f>L74-'[1]ExPostGross kWh_Res'!L74</f>
        <v>0</v>
      </c>
      <c r="AA74" s="5">
        <f>M74-'[1]ExPostGross kWh_Res'!M74</f>
        <v>0</v>
      </c>
      <c r="AB74" s="5">
        <f>N74-SUM('[1]ExPostGross kWh_Res'!N74:Q74)</f>
        <v>0</v>
      </c>
    </row>
    <row r="75" spans="1:28" x14ac:dyDescent="0.3">
      <c r="A75" s="492"/>
      <c r="B75" s="13" t="s">
        <v>60</v>
      </c>
      <c r="C75" s="3">
        <f>'[1]ExPostGross kWh_Res'!C75</f>
        <v>0</v>
      </c>
      <c r="D75" s="3">
        <f>'[1]ExPostGross kWh_Res'!D75</f>
        <v>0</v>
      </c>
      <c r="E75" s="3">
        <f>'[1]ExPostGross kWh_Res'!E75</f>
        <v>0</v>
      </c>
      <c r="F75" s="3">
        <f>'[1]ExPostGross kWh_Res'!F75</f>
        <v>0</v>
      </c>
      <c r="G75" s="3">
        <f>'[1]ExPostGross kWh_Res'!G75</f>
        <v>0</v>
      </c>
      <c r="H75" s="3">
        <f>'[1]ExPostGross kWh_Res'!H75</f>
        <v>0</v>
      </c>
      <c r="I75" s="3">
        <f>'[1]ExPostGross kWh_Res'!I75</f>
        <v>0</v>
      </c>
      <c r="J75" s="3">
        <f>'[1]ExPostGross kWh_Res'!J75</f>
        <v>0</v>
      </c>
      <c r="K75" s="3">
        <f>'[1]ExPostGross kWh_Res'!K75</f>
        <v>0</v>
      </c>
      <c r="L75" s="3">
        <f>'[1]ExPostGross kWh_Res'!L75</f>
        <v>0</v>
      </c>
      <c r="M75" s="3">
        <f>'[1]ExPostGross kWh_Res'!M75</f>
        <v>0</v>
      </c>
      <c r="N75" s="116">
        <f>SUM('[1]ExPostGross kWh_Res'!N75:Q75)</f>
        <v>0</v>
      </c>
      <c r="O75" s="90">
        <f t="shared" si="10"/>
        <v>0</v>
      </c>
      <c r="Q75" s="5">
        <f>C75-'[1]ExPostGross kWh_Res'!C75</f>
        <v>0</v>
      </c>
      <c r="R75" s="5">
        <f>D75-'[1]ExPostGross kWh_Res'!D75</f>
        <v>0</v>
      </c>
      <c r="S75" s="5">
        <f>E75-'[1]ExPostGross kWh_Res'!E75</f>
        <v>0</v>
      </c>
      <c r="T75" s="5">
        <f>F75-'[1]ExPostGross kWh_Res'!F75</f>
        <v>0</v>
      </c>
      <c r="U75" s="5">
        <f>G75-'[1]ExPostGross kWh_Res'!G75</f>
        <v>0</v>
      </c>
      <c r="V75" s="5">
        <f>H75-'[1]ExPostGross kWh_Res'!H75</f>
        <v>0</v>
      </c>
      <c r="W75" s="5">
        <f>I75-'[1]ExPostGross kWh_Res'!I75</f>
        <v>0</v>
      </c>
      <c r="X75" s="5">
        <f>J75-'[1]ExPostGross kWh_Res'!J75</f>
        <v>0</v>
      </c>
      <c r="Y75" s="5">
        <f>K75-'[1]ExPostGross kWh_Res'!K75</f>
        <v>0</v>
      </c>
      <c r="Z75" s="5">
        <f>L75-'[1]ExPostGross kWh_Res'!L75</f>
        <v>0</v>
      </c>
      <c r="AA75" s="5">
        <f>M75-'[1]ExPostGross kWh_Res'!M75</f>
        <v>0</v>
      </c>
      <c r="AB75" s="5">
        <f>N75-SUM('[1]ExPostGross kWh_Res'!N75:Q75)</f>
        <v>0</v>
      </c>
    </row>
    <row r="76" spans="1:28" x14ac:dyDescent="0.3">
      <c r="A76" s="492"/>
      <c r="B76" s="11" t="s">
        <v>61</v>
      </c>
      <c r="C76" s="3">
        <f>'[1]ExPostGross kWh_Res'!C76</f>
        <v>0</v>
      </c>
      <c r="D76" s="3">
        <f>'[1]ExPostGross kWh_Res'!D76</f>
        <v>0</v>
      </c>
      <c r="E76" s="3">
        <f>'[1]ExPostGross kWh_Res'!E76</f>
        <v>0</v>
      </c>
      <c r="F76" s="3">
        <f>'[1]ExPostGross kWh_Res'!F76</f>
        <v>0</v>
      </c>
      <c r="G76" s="3">
        <f>'[1]ExPostGross kWh_Res'!G76</f>
        <v>0</v>
      </c>
      <c r="H76" s="3">
        <f>'[1]ExPostGross kWh_Res'!H76</f>
        <v>0</v>
      </c>
      <c r="I76" s="3">
        <f>'[1]ExPostGross kWh_Res'!I76</f>
        <v>0</v>
      </c>
      <c r="J76" s="3">
        <f>'[1]ExPostGross kWh_Res'!J76</f>
        <v>0</v>
      </c>
      <c r="K76" s="3">
        <f>'[1]ExPostGross kWh_Res'!K76</f>
        <v>0</v>
      </c>
      <c r="L76" s="3">
        <f>'[1]ExPostGross kWh_Res'!L76</f>
        <v>0</v>
      </c>
      <c r="M76" s="3">
        <f>'[1]ExPostGross kWh_Res'!M76</f>
        <v>0</v>
      </c>
      <c r="N76" s="116">
        <f>SUM('[1]ExPostGross kWh_Res'!N76:Q76)</f>
        <v>0</v>
      </c>
      <c r="O76" s="90">
        <f t="shared" si="10"/>
        <v>0</v>
      </c>
      <c r="Q76" s="5">
        <f>C76-'[1]ExPostGross kWh_Res'!C76</f>
        <v>0</v>
      </c>
      <c r="R76" s="5">
        <f>D76-'[1]ExPostGross kWh_Res'!D76</f>
        <v>0</v>
      </c>
      <c r="S76" s="5">
        <f>E76-'[1]ExPostGross kWh_Res'!E76</f>
        <v>0</v>
      </c>
      <c r="T76" s="5">
        <f>F76-'[1]ExPostGross kWh_Res'!F76</f>
        <v>0</v>
      </c>
      <c r="U76" s="5">
        <f>G76-'[1]ExPostGross kWh_Res'!G76</f>
        <v>0</v>
      </c>
      <c r="V76" s="5">
        <f>H76-'[1]ExPostGross kWh_Res'!H76</f>
        <v>0</v>
      </c>
      <c r="W76" s="5">
        <f>I76-'[1]ExPostGross kWh_Res'!I76</f>
        <v>0</v>
      </c>
      <c r="X76" s="5">
        <f>J76-'[1]ExPostGross kWh_Res'!J76</f>
        <v>0</v>
      </c>
      <c r="Y76" s="5">
        <f>K76-'[1]ExPostGross kWh_Res'!K76</f>
        <v>0</v>
      </c>
      <c r="Z76" s="5">
        <f>L76-'[1]ExPostGross kWh_Res'!L76</f>
        <v>0</v>
      </c>
      <c r="AA76" s="5">
        <f>M76-'[1]ExPostGross kWh_Res'!M76</f>
        <v>0</v>
      </c>
      <c r="AB76" s="5">
        <f>N76-SUM('[1]ExPostGross kWh_Res'!N76:Q76)</f>
        <v>0</v>
      </c>
    </row>
    <row r="77" spans="1:28" x14ac:dyDescent="0.3">
      <c r="A77" s="492"/>
      <c r="B77" s="11" t="s">
        <v>62</v>
      </c>
      <c r="C77" s="3">
        <f>'[1]ExPostGross kWh_Res'!C77</f>
        <v>0</v>
      </c>
      <c r="D77" s="3">
        <f>'[1]ExPostGross kWh_Res'!D77</f>
        <v>0</v>
      </c>
      <c r="E77" s="3">
        <f>'[1]ExPostGross kWh_Res'!E77</f>
        <v>0</v>
      </c>
      <c r="F77" s="3">
        <f>'[1]ExPostGross kWh_Res'!F77</f>
        <v>0</v>
      </c>
      <c r="G77" s="3">
        <f>'[1]ExPostGross kWh_Res'!G77</f>
        <v>0</v>
      </c>
      <c r="H77" s="3">
        <f>'[1]ExPostGross kWh_Res'!H77</f>
        <v>0</v>
      </c>
      <c r="I77" s="3">
        <f>'[1]ExPostGross kWh_Res'!I77</f>
        <v>0</v>
      </c>
      <c r="J77" s="3">
        <f>'[1]ExPostGross kWh_Res'!J77</f>
        <v>0</v>
      </c>
      <c r="K77" s="3">
        <f>'[1]ExPostGross kWh_Res'!K77</f>
        <v>0</v>
      </c>
      <c r="L77" s="3">
        <f>'[1]ExPostGross kWh_Res'!L77</f>
        <v>0</v>
      </c>
      <c r="M77" s="3">
        <f>'[1]ExPostGross kWh_Res'!M77</f>
        <v>0</v>
      </c>
      <c r="N77" s="116">
        <f>SUM('[1]ExPostGross kWh_Res'!N77:Q77)</f>
        <v>0</v>
      </c>
      <c r="O77" s="90">
        <f t="shared" si="10"/>
        <v>0</v>
      </c>
      <c r="Q77" s="5">
        <f>C77-'[1]ExPostGross kWh_Res'!C77</f>
        <v>0</v>
      </c>
      <c r="R77" s="5">
        <f>D77-'[1]ExPostGross kWh_Res'!D77</f>
        <v>0</v>
      </c>
      <c r="S77" s="5">
        <f>E77-'[1]ExPostGross kWh_Res'!E77</f>
        <v>0</v>
      </c>
      <c r="T77" s="5">
        <f>F77-'[1]ExPostGross kWh_Res'!F77</f>
        <v>0</v>
      </c>
      <c r="U77" s="5">
        <f>G77-'[1]ExPostGross kWh_Res'!G77</f>
        <v>0</v>
      </c>
      <c r="V77" s="5">
        <f>H77-'[1]ExPostGross kWh_Res'!H77</f>
        <v>0</v>
      </c>
      <c r="W77" s="5">
        <f>I77-'[1]ExPostGross kWh_Res'!I77</f>
        <v>0</v>
      </c>
      <c r="X77" s="5">
        <f>J77-'[1]ExPostGross kWh_Res'!J77</f>
        <v>0</v>
      </c>
      <c r="Y77" s="5">
        <f>K77-'[1]ExPostGross kWh_Res'!K77</f>
        <v>0</v>
      </c>
      <c r="Z77" s="5">
        <f>L77-'[1]ExPostGross kWh_Res'!L77</f>
        <v>0</v>
      </c>
      <c r="AA77" s="5">
        <f>M77-'[1]ExPostGross kWh_Res'!M77</f>
        <v>0</v>
      </c>
      <c r="AB77" s="5">
        <f>N77-SUM('[1]ExPostGross kWh_Res'!N77:Q77)</f>
        <v>0</v>
      </c>
    </row>
    <row r="78" spans="1:28" x14ac:dyDescent="0.3">
      <c r="A78" s="492"/>
      <c r="B78" s="13" t="s">
        <v>63</v>
      </c>
      <c r="C78" s="3">
        <f>'[1]ExPostGross kWh_Res'!C78</f>
        <v>0</v>
      </c>
      <c r="D78" s="3">
        <f>'[1]ExPostGross kWh_Res'!D78</f>
        <v>0</v>
      </c>
      <c r="E78" s="3">
        <f>'[1]ExPostGross kWh_Res'!E78</f>
        <v>0</v>
      </c>
      <c r="F78" s="3">
        <f>'[1]ExPostGross kWh_Res'!F78</f>
        <v>0</v>
      </c>
      <c r="G78" s="3">
        <f>'[1]ExPostGross kWh_Res'!G78</f>
        <v>0</v>
      </c>
      <c r="H78" s="3">
        <f>'[1]ExPostGross kWh_Res'!H78</f>
        <v>0</v>
      </c>
      <c r="I78" s="3">
        <f>'[1]ExPostGross kWh_Res'!I78</f>
        <v>0</v>
      </c>
      <c r="J78" s="3">
        <f>'[1]ExPostGross kWh_Res'!J78</f>
        <v>0</v>
      </c>
      <c r="K78" s="3">
        <f>'[1]ExPostGross kWh_Res'!K78</f>
        <v>0</v>
      </c>
      <c r="L78" s="3">
        <f>'[1]ExPostGross kWh_Res'!L78</f>
        <v>0</v>
      </c>
      <c r="M78" s="3">
        <f>'[1]ExPostGross kWh_Res'!M78</f>
        <v>0</v>
      </c>
      <c r="N78" s="116">
        <f>SUM('[1]ExPostGross kWh_Res'!N78:Q78)</f>
        <v>0</v>
      </c>
      <c r="O78" s="90">
        <f t="shared" si="10"/>
        <v>0</v>
      </c>
      <c r="Q78" s="5">
        <f>C78-'[1]ExPostGross kWh_Res'!C78</f>
        <v>0</v>
      </c>
      <c r="R78" s="5">
        <f>D78-'[1]ExPostGross kWh_Res'!D78</f>
        <v>0</v>
      </c>
      <c r="S78" s="5">
        <f>E78-'[1]ExPostGross kWh_Res'!E78</f>
        <v>0</v>
      </c>
      <c r="T78" s="5">
        <f>F78-'[1]ExPostGross kWh_Res'!F78</f>
        <v>0</v>
      </c>
      <c r="U78" s="5">
        <f>G78-'[1]ExPostGross kWh_Res'!G78</f>
        <v>0</v>
      </c>
      <c r="V78" s="5">
        <f>H78-'[1]ExPostGross kWh_Res'!H78</f>
        <v>0</v>
      </c>
      <c r="W78" s="5">
        <f>I78-'[1]ExPostGross kWh_Res'!I78</f>
        <v>0</v>
      </c>
      <c r="X78" s="5">
        <f>J78-'[1]ExPostGross kWh_Res'!J78</f>
        <v>0</v>
      </c>
      <c r="Y78" s="5">
        <f>K78-'[1]ExPostGross kWh_Res'!K78</f>
        <v>0</v>
      </c>
      <c r="Z78" s="5">
        <f>L78-'[1]ExPostGross kWh_Res'!L78</f>
        <v>0</v>
      </c>
      <c r="AA78" s="5">
        <f>M78-'[1]ExPostGross kWh_Res'!M78</f>
        <v>0</v>
      </c>
      <c r="AB78" s="5">
        <f>N78-SUM('[1]ExPostGross kWh_Res'!N78:Q78)</f>
        <v>0</v>
      </c>
    </row>
    <row r="79" spans="1:28" x14ac:dyDescent="0.3">
      <c r="A79" s="492"/>
      <c r="B79" s="11" t="s">
        <v>64</v>
      </c>
      <c r="C79" s="3">
        <f>'[1]ExPostGross kWh_Res'!C79</f>
        <v>827409.45209793095</v>
      </c>
      <c r="D79" s="3">
        <f>'[1]ExPostGross kWh_Res'!D79</f>
        <v>2509525.0661819461</v>
      </c>
      <c r="E79" s="3">
        <f>'[1]ExPostGross kWh_Res'!E79</f>
        <v>4076358.4488308709</v>
      </c>
      <c r="F79" s="3">
        <f>'[1]ExPostGross kWh_Res'!F79</f>
        <v>1478419.4829386899</v>
      </c>
      <c r="G79" s="3">
        <f>'[1]ExPostGross kWh_Res'!G79</f>
        <v>2589815.1301300041</v>
      </c>
      <c r="H79" s="3">
        <f>'[1]ExPostGross kWh_Res'!H79</f>
        <v>7790121.5922297658</v>
      </c>
      <c r="I79" s="3">
        <f>'[1]ExPostGross kWh_Res'!I79</f>
        <v>11484489.62485382</v>
      </c>
      <c r="J79" s="3">
        <f>'[1]ExPostGross kWh_Res'!J79</f>
        <v>13090403.157089235</v>
      </c>
      <c r="K79" s="3">
        <f>'[1]ExPostGross kWh_Res'!K79</f>
        <v>12675850.36155792</v>
      </c>
      <c r="L79" s="3">
        <f>'[1]ExPostGross kWh_Res'!L79</f>
        <v>15364703.226090549</v>
      </c>
      <c r="M79" s="3">
        <f>'[1]ExPostGross kWh_Res'!M79</f>
        <v>14775538.418789063</v>
      </c>
      <c r="N79" s="116">
        <f>SUM('[1]ExPostGross kWh_Res'!N79:Q79)</f>
        <v>28746676.945400845</v>
      </c>
      <c r="O79" s="90">
        <f t="shared" si="10"/>
        <v>115409310.90619063</v>
      </c>
      <c r="Q79" s="5">
        <f>C79-'[1]ExPostGross kWh_Res'!C79</f>
        <v>0</v>
      </c>
      <c r="R79" s="5">
        <f>D79-'[1]ExPostGross kWh_Res'!D79</f>
        <v>0</v>
      </c>
      <c r="S79" s="5">
        <f>E79-'[1]ExPostGross kWh_Res'!E79</f>
        <v>0</v>
      </c>
      <c r="T79" s="5">
        <f>F79-'[1]ExPostGross kWh_Res'!F79</f>
        <v>0</v>
      </c>
      <c r="U79" s="5">
        <f>G79-'[1]ExPostGross kWh_Res'!G79</f>
        <v>0</v>
      </c>
      <c r="V79" s="5">
        <f>H79-'[1]ExPostGross kWh_Res'!H79</f>
        <v>0</v>
      </c>
      <c r="W79" s="5">
        <f>I79-'[1]ExPostGross kWh_Res'!I79</f>
        <v>0</v>
      </c>
      <c r="X79" s="5">
        <f>J79-'[1]ExPostGross kWh_Res'!J79</f>
        <v>0</v>
      </c>
      <c r="Y79" s="5">
        <f>K79-'[1]ExPostGross kWh_Res'!K79</f>
        <v>0</v>
      </c>
      <c r="Z79" s="5">
        <f>L79-'[1]ExPostGross kWh_Res'!L79</f>
        <v>0</v>
      </c>
      <c r="AA79" s="5">
        <f>M79-'[1]ExPostGross kWh_Res'!M79</f>
        <v>0</v>
      </c>
      <c r="AB79" s="5">
        <f>N79-SUM('[1]ExPostGross kWh_Res'!N79:Q79)</f>
        <v>0</v>
      </c>
    </row>
    <row r="80" spans="1:28" x14ac:dyDescent="0.3">
      <c r="A80" s="492"/>
      <c r="B80" s="11" t="s">
        <v>65</v>
      </c>
      <c r="C80" s="3">
        <f>'[1]ExPostGross kWh_Res'!C80</f>
        <v>0</v>
      </c>
      <c r="D80" s="3">
        <f>'[1]ExPostGross kWh_Res'!D80</f>
        <v>0</v>
      </c>
      <c r="E80" s="3">
        <f>'[1]ExPostGross kWh_Res'!E80</f>
        <v>0</v>
      </c>
      <c r="F80" s="3">
        <f>'[1]ExPostGross kWh_Res'!F80</f>
        <v>0</v>
      </c>
      <c r="G80" s="3">
        <f>'[1]ExPostGross kWh_Res'!G80</f>
        <v>0</v>
      </c>
      <c r="H80" s="3">
        <f>'[1]ExPostGross kWh_Res'!H80</f>
        <v>0</v>
      </c>
      <c r="I80" s="3">
        <f>'[1]ExPostGross kWh_Res'!I80</f>
        <v>0</v>
      </c>
      <c r="J80" s="3">
        <f>'[1]ExPostGross kWh_Res'!J80</f>
        <v>0</v>
      </c>
      <c r="K80" s="3">
        <f>'[1]ExPostGross kWh_Res'!K80</f>
        <v>0</v>
      </c>
      <c r="L80" s="3">
        <f>'[1]ExPostGross kWh_Res'!L80</f>
        <v>0</v>
      </c>
      <c r="M80" s="3">
        <f>'[1]ExPostGross kWh_Res'!M80</f>
        <v>0</v>
      </c>
      <c r="N80" s="116">
        <f>SUM('[1]ExPostGross kWh_Res'!N80:Q80)</f>
        <v>0</v>
      </c>
      <c r="O80" s="90">
        <f t="shared" si="10"/>
        <v>0</v>
      </c>
      <c r="Q80" s="5">
        <f>C80-'[1]ExPostGross kWh_Res'!C80</f>
        <v>0</v>
      </c>
      <c r="R80" s="5">
        <f>D80-'[1]ExPostGross kWh_Res'!D80</f>
        <v>0</v>
      </c>
      <c r="S80" s="5">
        <f>E80-'[1]ExPostGross kWh_Res'!E80</f>
        <v>0</v>
      </c>
      <c r="T80" s="5">
        <f>F80-'[1]ExPostGross kWh_Res'!F80</f>
        <v>0</v>
      </c>
      <c r="U80" s="5">
        <f>G80-'[1]ExPostGross kWh_Res'!G80</f>
        <v>0</v>
      </c>
      <c r="V80" s="5">
        <f>H80-'[1]ExPostGross kWh_Res'!H80</f>
        <v>0</v>
      </c>
      <c r="W80" s="5">
        <f>I80-'[1]ExPostGross kWh_Res'!I80</f>
        <v>0</v>
      </c>
      <c r="X80" s="5">
        <f>J80-'[1]ExPostGross kWh_Res'!J80</f>
        <v>0</v>
      </c>
      <c r="Y80" s="5">
        <f>K80-'[1]ExPostGross kWh_Res'!K80</f>
        <v>0</v>
      </c>
      <c r="Z80" s="5">
        <f>L80-'[1]ExPostGross kWh_Res'!L80</f>
        <v>0</v>
      </c>
      <c r="AA80" s="5">
        <f>M80-'[1]ExPostGross kWh_Res'!M80</f>
        <v>0</v>
      </c>
      <c r="AB80" s="5">
        <f>N80-SUM('[1]ExPostGross kWh_Res'!N80:Q80)</f>
        <v>0</v>
      </c>
    </row>
    <row r="81" spans="1:28" x14ac:dyDescent="0.3">
      <c r="A81" s="492"/>
      <c r="B81" s="11" t="s">
        <v>66</v>
      </c>
      <c r="C81" s="3">
        <f>'[1]ExPostGross kWh_Res'!C81</f>
        <v>0</v>
      </c>
      <c r="D81" s="3">
        <f>'[1]ExPostGross kWh_Res'!D81</f>
        <v>0</v>
      </c>
      <c r="E81" s="3">
        <f>'[1]ExPostGross kWh_Res'!E81</f>
        <v>0</v>
      </c>
      <c r="F81" s="3">
        <f>'[1]ExPostGross kWh_Res'!F81</f>
        <v>0</v>
      </c>
      <c r="G81" s="3">
        <f>'[1]ExPostGross kWh_Res'!G81</f>
        <v>0</v>
      </c>
      <c r="H81" s="3">
        <f>'[1]ExPostGross kWh_Res'!H81</f>
        <v>0</v>
      </c>
      <c r="I81" s="3">
        <f>'[1]ExPostGross kWh_Res'!I81</f>
        <v>0</v>
      </c>
      <c r="J81" s="3">
        <f>'[1]ExPostGross kWh_Res'!J81</f>
        <v>0</v>
      </c>
      <c r="K81" s="3">
        <f>'[1]ExPostGross kWh_Res'!K81</f>
        <v>0</v>
      </c>
      <c r="L81" s="3">
        <f>'[1]ExPostGross kWh_Res'!L81</f>
        <v>0</v>
      </c>
      <c r="M81" s="3">
        <f>'[1]ExPostGross kWh_Res'!M81</f>
        <v>0</v>
      </c>
      <c r="N81" s="116">
        <f>SUM('[1]ExPostGross kWh_Res'!N81:Q81)</f>
        <v>0</v>
      </c>
      <c r="O81" s="90">
        <f t="shared" si="10"/>
        <v>0</v>
      </c>
      <c r="Q81" s="5">
        <f>C81-'[1]ExPostGross kWh_Res'!C81</f>
        <v>0</v>
      </c>
      <c r="R81" s="5">
        <f>D81-'[1]ExPostGross kWh_Res'!D81</f>
        <v>0</v>
      </c>
      <c r="S81" s="5">
        <f>E81-'[1]ExPostGross kWh_Res'!E81</f>
        <v>0</v>
      </c>
      <c r="T81" s="5">
        <f>F81-'[1]ExPostGross kWh_Res'!F81</f>
        <v>0</v>
      </c>
      <c r="U81" s="5">
        <f>G81-'[1]ExPostGross kWh_Res'!G81</f>
        <v>0</v>
      </c>
      <c r="V81" s="5">
        <f>H81-'[1]ExPostGross kWh_Res'!H81</f>
        <v>0</v>
      </c>
      <c r="W81" s="5">
        <f>I81-'[1]ExPostGross kWh_Res'!I81</f>
        <v>0</v>
      </c>
      <c r="X81" s="5">
        <f>J81-'[1]ExPostGross kWh_Res'!J81</f>
        <v>0</v>
      </c>
      <c r="Y81" s="5">
        <f>K81-'[1]ExPostGross kWh_Res'!K81</f>
        <v>0</v>
      </c>
      <c r="Z81" s="5">
        <f>L81-'[1]ExPostGross kWh_Res'!L81</f>
        <v>0</v>
      </c>
      <c r="AA81" s="5">
        <f>M81-'[1]ExPostGross kWh_Res'!M81</f>
        <v>0</v>
      </c>
      <c r="AB81" s="5">
        <f>N81-SUM('[1]ExPostGross kWh_Res'!N81:Q81)</f>
        <v>0</v>
      </c>
    </row>
    <row r="82" spans="1:28" x14ac:dyDescent="0.3">
      <c r="A82" s="492"/>
      <c r="B82" s="11" t="s">
        <v>67</v>
      </c>
      <c r="C82" s="3">
        <f>'[1]ExPostGross kWh_Res'!C82</f>
        <v>0</v>
      </c>
      <c r="D82" s="3">
        <f>'[1]ExPostGross kWh_Res'!D82</f>
        <v>0</v>
      </c>
      <c r="E82" s="3">
        <f>'[1]ExPostGross kWh_Res'!E82</f>
        <v>0</v>
      </c>
      <c r="F82" s="3">
        <f>'[1]ExPostGross kWh_Res'!F82</f>
        <v>0</v>
      </c>
      <c r="G82" s="3">
        <f>'[1]ExPostGross kWh_Res'!G82</f>
        <v>0</v>
      </c>
      <c r="H82" s="3">
        <f>'[1]ExPostGross kWh_Res'!H82</f>
        <v>0</v>
      </c>
      <c r="I82" s="3">
        <f>'[1]ExPostGross kWh_Res'!I82</f>
        <v>0</v>
      </c>
      <c r="J82" s="3">
        <f>'[1]ExPostGross kWh_Res'!J82</f>
        <v>0</v>
      </c>
      <c r="K82" s="3">
        <f>'[1]ExPostGross kWh_Res'!K82</f>
        <v>0</v>
      </c>
      <c r="L82" s="3">
        <f>'[1]ExPostGross kWh_Res'!L82</f>
        <v>0</v>
      </c>
      <c r="M82" s="3">
        <f>'[1]ExPostGross kWh_Res'!M82</f>
        <v>0</v>
      </c>
      <c r="N82" s="116">
        <f>SUM('[1]ExPostGross kWh_Res'!N82:Q82)</f>
        <v>0</v>
      </c>
      <c r="O82" s="90">
        <f t="shared" si="10"/>
        <v>0</v>
      </c>
      <c r="Q82" s="5">
        <f>C82-'[1]ExPostGross kWh_Res'!C82</f>
        <v>0</v>
      </c>
      <c r="R82" s="5">
        <f>D82-'[1]ExPostGross kWh_Res'!D82</f>
        <v>0</v>
      </c>
      <c r="S82" s="5">
        <f>E82-'[1]ExPostGross kWh_Res'!E82</f>
        <v>0</v>
      </c>
      <c r="T82" s="5">
        <f>F82-'[1]ExPostGross kWh_Res'!F82</f>
        <v>0</v>
      </c>
      <c r="U82" s="5">
        <f>G82-'[1]ExPostGross kWh_Res'!G82</f>
        <v>0</v>
      </c>
      <c r="V82" s="5">
        <f>H82-'[1]ExPostGross kWh_Res'!H82</f>
        <v>0</v>
      </c>
      <c r="W82" s="5">
        <f>I82-'[1]ExPostGross kWh_Res'!I82</f>
        <v>0</v>
      </c>
      <c r="X82" s="5">
        <f>J82-'[1]ExPostGross kWh_Res'!J82</f>
        <v>0</v>
      </c>
      <c r="Y82" s="5">
        <f>K82-'[1]ExPostGross kWh_Res'!K82</f>
        <v>0</v>
      </c>
      <c r="Z82" s="5">
        <f>L82-'[1]ExPostGross kWh_Res'!L82</f>
        <v>0</v>
      </c>
      <c r="AA82" s="5">
        <f>M82-'[1]ExPostGross kWh_Res'!M82</f>
        <v>0</v>
      </c>
      <c r="AB82" s="5">
        <f>N82-SUM('[1]ExPostGross kWh_Res'!N82:Q82)</f>
        <v>0</v>
      </c>
    </row>
    <row r="83" spans="1:28" x14ac:dyDescent="0.3">
      <c r="A83" s="492"/>
      <c r="B83" s="11" t="s">
        <v>68</v>
      </c>
      <c r="C83" s="3">
        <f>'[1]ExPostGross kWh_Res'!C83</f>
        <v>0</v>
      </c>
      <c r="D83" s="3">
        <f>'[1]ExPostGross kWh_Res'!D83</f>
        <v>0</v>
      </c>
      <c r="E83" s="3">
        <f>'[1]ExPostGross kWh_Res'!E83</f>
        <v>0</v>
      </c>
      <c r="F83" s="3">
        <f>'[1]ExPostGross kWh_Res'!F83</f>
        <v>0</v>
      </c>
      <c r="G83" s="3">
        <f>'[1]ExPostGross kWh_Res'!G83</f>
        <v>0</v>
      </c>
      <c r="H83" s="3">
        <f>'[1]ExPostGross kWh_Res'!H83</f>
        <v>0</v>
      </c>
      <c r="I83" s="3">
        <f>'[1]ExPostGross kWh_Res'!I83</f>
        <v>0</v>
      </c>
      <c r="J83" s="3">
        <f>'[1]ExPostGross kWh_Res'!J83</f>
        <v>0</v>
      </c>
      <c r="K83" s="3">
        <f>'[1]ExPostGross kWh_Res'!K83</f>
        <v>0</v>
      </c>
      <c r="L83" s="3">
        <f>'[1]ExPostGross kWh_Res'!L83</f>
        <v>0</v>
      </c>
      <c r="M83" s="3">
        <f>'[1]ExPostGross kWh_Res'!M83</f>
        <v>0</v>
      </c>
      <c r="N83" s="116">
        <f>SUM('[1]ExPostGross kWh_Res'!N83:Q83)</f>
        <v>0</v>
      </c>
      <c r="O83" s="90">
        <f t="shared" si="10"/>
        <v>0</v>
      </c>
      <c r="Q83" s="5">
        <f>C83-'[1]ExPostGross kWh_Res'!C83</f>
        <v>0</v>
      </c>
      <c r="R83" s="5">
        <f>D83-'[1]ExPostGross kWh_Res'!D83</f>
        <v>0</v>
      </c>
      <c r="S83" s="5">
        <f>E83-'[1]ExPostGross kWh_Res'!E83</f>
        <v>0</v>
      </c>
      <c r="T83" s="5">
        <f>F83-'[1]ExPostGross kWh_Res'!F83</f>
        <v>0</v>
      </c>
      <c r="U83" s="5">
        <f>G83-'[1]ExPostGross kWh_Res'!G83</f>
        <v>0</v>
      </c>
      <c r="V83" s="5">
        <f>H83-'[1]ExPostGross kWh_Res'!H83</f>
        <v>0</v>
      </c>
      <c r="W83" s="5">
        <f>I83-'[1]ExPostGross kWh_Res'!I83</f>
        <v>0</v>
      </c>
      <c r="X83" s="5">
        <f>J83-'[1]ExPostGross kWh_Res'!J83</f>
        <v>0</v>
      </c>
      <c r="Y83" s="5">
        <f>K83-'[1]ExPostGross kWh_Res'!K83</f>
        <v>0</v>
      </c>
      <c r="Z83" s="5">
        <f>L83-'[1]ExPostGross kWh_Res'!L83</f>
        <v>0</v>
      </c>
      <c r="AA83" s="5">
        <f>M83-'[1]ExPostGross kWh_Res'!M83</f>
        <v>0</v>
      </c>
      <c r="AB83" s="5">
        <f>N83-SUM('[1]ExPostGross kWh_Res'!N83:Q83)</f>
        <v>0</v>
      </c>
    </row>
    <row r="84" spans="1:28" ht="15" thickBot="1" x14ac:dyDescent="0.35">
      <c r="A84" s="493"/>
      <c r="B84" s="236" t="s">
        <v>69</v>
      </c>
      <c r="C84" s="3">
        <f>'[1]ExPostGross kWh_Res'!C84</f>
        <v>0</v>
      </c>
      <c r="D84" s="3">
        <f>'[1]ExPostGross kWh_Res'!D84</f>
        <v>0</v>
      </c>
      <c r="E84" s="3">
        <f>'[1]ExPostGross kWh_Res'!E84</f>
        <v>0</v>
      </c>
      <c r="F84" s="3">
        <f>'[1]ExPostGross kWh_Res'!F84</f>
        <v>0</v>
      </c>
      <c r="G84" s="3">
        <f>'[1]ExPostGross kWh_Res'!G84</f>
        <v>0</v>
      </c>
      <c r="H84" s="3">
        <f>'[1]ExPostGross kWh_Res'!H84</f>
        <v>0</v>
      </c>
      <c r="I84" s="3">
        <f>'[1]ExPostGross kWh_Res'!I84</f>
        <v>0</v>
      </c>
      <c r="J84" s="3">
        <f>'[1]ExPostGross kWh_Res'!J84</f>
        <v>0</v>
      </c>
      <c r="K84" s="3">
        <f>'[1]ExPostGross kWh_Res'!K84</f>
        <v>0</v>
      </c>
      <c r="L84" s="3">
        <f>'[1]ExPostGross kWh_Res'!L84</f>
        <v>0</v>
      </c>
      <c r="M84" s="3">
        <f>'[1]ExPostGross kWh_Res'!M84</f>
        <v>0</v>
      </c>
      <c r="N84" s="116">
        <f>SUM('[1]ExPostGross kWh_Res'!N84:Q84)</f>
        <v>0</v>
      </c>
      <c r="O84" s="90">
        <f t="shared" si="10"/>
        <v>0</v>
      </c>
      <c r="Q84" s="5">
        <f>C84-'[1]ExPostGross kWh_Res'!C84</f>
        <v>0</v>
      </c>
      <c r="R84" s="5">
        <f>D84-'[1]ExPostGross kWh_Res'!D84</f>
        <v>0</v>
      </c>
      <c r="S84" s="5">
        <f>E84-'[1]ExPostGross kWh_Res'!E84</f>
        <v>0</v>
      </c>
      <c r="T84" s="5">
        <f>F84-'[1]ExPostGross kWh_Res'!F84</f>
        <v>0</v>
      </c>
      <c r="U84" s="5">
        <f>G84-'[1]ExPostGross kWh_Res'!G84</f>
        <v>0</v>
      </c>
      <c r="V84" s="5">
        <f>H84-'[1]ExPostGross kWh_Res'!H84</f>
        <v>0</v>
      </c>
      <c r="W84" s="5">
        <f>I84-'[1]ExPostGross kWh_Res'!I84</f>
        <v>0</v>
      </c>
      <c r="X84" s="5">
        <f>J84-'[1]ExPostGross kWh_Res'!J84</f>
        <v>0</v>
      </c>
      <c r="Y84" s="5">
        <f>K84-'[1]ExPostGross kWh_Res'!K84</f>
        <v>0</v>
      </c>
      <c r="Z84" s="5">
        <f>L84-'[1]ExPostGross kWh_Res'!L84</f>
        <v>0</v>
      </c>
      <c r="AA84" s="5">
        <f>M84-'[1]ExPostGross kWh_Res'!M84</f>
        <v>0</v>
      </c>
      <c r="AB84" s="5">
        <f>N84-SUM('[1]ExPostGross kWh_Res'!N84:Q84)</f>
        <v>0</v>
      </c>
    </row>
    <row r="85" spans="1:28" ht="21.6" thickBot="1" x14ac:dyDescent="0.45">
      <c r="A85" s="92"/>
      <c r="B85" s="237" t="s">
        <v>70</v>
      </c>
      <c r="C85" s="238">
        <f t="shared" ref="C85:N85" si="11">SUM(C74:C84)</f>
        <v>827409.45209793095</v>
      </c>
      <c r="D85" s="238">
        <f t="shared" si="11"/>
        <v>2509525.0661819461</v>
      </c>
      <c r="E85" s="238">
        <f t="shared" si="11"/>
        <v>4076358.4488308709</v>
      </c>
      <c r="F85" s="238">
        <f t="shared" si="11"/>
        <v>1478419.4829386899</v>
      </c>
      <c r="G85" s="238">
        <f t="shared" si="11"/>
        <v>2589815.1301300041</v>
      </c>
      <c r="H85" s="238">
        <f t="shared" si="11"/>
        <v>7790121.5922297658</v>
      </c>
      <c r="I85" s="238">
        <f t="shared" si="11"/>
        <v>11484489.62485382</v>
      </c>
      <c r="J85" s="238">
        <f t="shared" si="11"/>
        <v>13090403.157089235</v>
      </c>
      <c r="K85" s="238">
        <f t="shared" si="11"/>
        <v>12675850.36155792</v>
      </c>
      <c r="L85" s="239">
        <f t="shared" si="11"/>
        <v>15364703.226090549</v>
      </c>
      <c r="M85" s="239">
        <f t="shared" si="11"/>
        <v>14775538.418789063</v>
      </c>
      <c r="N85" s="446">
        <f t="shared" si="11"/>
        <v>28746676.945400845</v>
      </c>
      <c r="O85" s="93">
        <f t="shared" si="10"/>
        <v>115409310.90619063</v>
      </c>
      <c r="Q85" s="5">
        <f>C85-'[1]ExPostGross kWh_Res'!C85</f>
        <v>0</v>
      </c>
      <c r="R85" s="5">
        <f>D85-'[1]ExPostGross kWh_Res'!D85</f>
        <v>0</v>
      </c>
      <c r="S85" s="5">
        <f>E85-'[1]ExPostGross kWh_Res'!E85</f>
        <v>0</v>
      </c>
      <c r="T85" s="5">
        <f>F85-'[1]ExPostGross kWh_Res'!F85</f>
        <v>0</v>
      </c>
      <c r="U85" s="5">
        <f>G85-'[1]ExPostGross kWh_Res'!G85</f>
        <v>0</v>
      </c>
      <c r="V85" s="5">
        <f>H85-'[1]ExPostGross kWh_Res'!H85</f>
        <v>0</v>
      </c>
      <c r="W85" s="5">
        <f>I85-'[1]ExPostGross kWh_Res'!I85</f>
        <v>0</v>
      </c>
      <c r="X85" s="5">
        <f>J85-'[1]ExPostGross kWh_Res'!J85</f>
        <v>0</v>
      </c>
      <c r="Y85" s="5">
        <f>K85-'[1]ExPostGross kWh_Res'!K85</f>
        <v>0</v>
      </c>
      <c r="Z85" s="5">
        <f>L85-'[1]ExPostGross kWh_Res'!L85</f>
        <v>0</v>
      </c>
      <c r="AA85" s="5">
        <f>M85-'[1]ExPostGross kWh_Res'!M85</f>
        <v>0</v>
      </c>
      <c r="AB85" s="5">
        <f>N85-SUM('[1]ExPostGross kWh_Res'!N85:Q85)</f>
        <v>0</v>
      </c>
    </row>
    <row r="86" spans="1:28" ht="21.6" thickBot="1" x14ac:dyDescent="0.45">
      <c r="A86" s="92"/>
      <c r="F86" s="91">
        <v>0</v>
      </c>
      <c r="L86" s="117"/>
      <c r="M86" s="117"/>
      <c r="N86" s="447"/>
    </row>
    <row r="87" spans="1:28" ht="21.6" thickBot="1" x14ac:dyDescent="0.45">
      <c r="A87" s="92"/>
      <c r="B87" s="233" t="s">
        <v>48</v>
      </c>
      <c r="C87" s="234">
        <v>43850</v>
      </c>
      <c r="D87" s="234">
        <v>43882</v>
      </c>
      <c r="E87" s="234">
        <v>43914</v>
      </c>
      <c r="F87" s="234">
        <v>43946</v>
      </c>
      <c r="G87" s="234">
        <v>43978</v>
      </c>
      <c r="H87" s="234">
        <v>44010</v>
      </c>
      <c r="I87" s="234">
        <v>44042</v>
      </c>
      <c r="J87" s="234">
        <v>44074</v>
      </c>
      <c r="K87" s="234">
        <v>44076</v>
      </c>
      <c r="L87" s="234">
        <v>44107</v>
      </c>
      <c r="M87" s="234">
        <v>44140</v>
      </c>
      <c r="N87" s="445" t="s">
        <v>57</v>
      </c>
      <c r="O87" s="235" t="s">
        <v>3</v>
      </c>
    </row>
    <row r="88" spans="1:28" x14ac:dyDescent="0.3">
      <c r="A88" s="494" t="s">
        <v>76</v>
      </c>
      <c r="B88" s="11" t="s">
        <v>59</v>
      </c>
      <c r="C88" s="3">
        <f>'[1]ExPostGross kWh_Res'!C88</f>
        <v>0</v>
      </c>
      <c r="D88" s="3">
        <f>'[1]ExPostGross kWh_Res'!D88</f>
        <v>0</v>
      </c>
      <c r="E88" s="3">
        <f>'[1]ExPostGross kWh_Res'!E88</f>
        <v>7450.9506225585938</v>
      </c>
      <c r="F88" s="3">
        <f>'[1]ExPostGross kWh_Res'!F88</f>
        <v>0</v>
      </c>
      <c r="G88" s="3">
        <f>'[1]ExPostGross kWh_Res'!G88</f>
        <v>0</v>
      </c>
      <c r="H88" s="3">
        <f>'[1]ExPostGross kWh_Res'!H88</f>
        <v>0</v>
      </c>
      <c r="I88" s="3">
        <f>'[1]ExPostGross kWh_Res'!I88</f>
        <v>11176.425933837891</v>
      </c>
      <c r="J88" s="3">
        <f>'[1]ExPostGross kWh_Res'!J88</f>
        <v>0</v>
      </c>
      <c r="K88" s="3">
        <f>'[1]ExPostGross kWh_Res'!K88</f>
        <v>0</v>
      </c>
      <c r="L88" s="3">
        <f>'[1]ExPostGross kWh_Res'!L88</f>
        <v>0</v>
      </c>
      <c r="M88" s="3">
        <f>'[1]ExPostGross kWh_Res'!M88</f>
        <v>0</v>
      </c>
      <c r="N88" s="116">
        <f>SUM('[1]ExPostGross kWh_Res'!N88:Q88)</f>
        <v>206540.35125732422</v>
      </c>
      <c r="O88" s="90">
        <f t="shared" ref="O88:O99" si="12">SUM(C88:N88)</f>
        <v>225167.7278137207</v>
      </c>
      <c r="P88" s="241"/>
      <c r="Q88" s="5">
        <f>C88-'[1]ExPostGross kWh_Res'!C88</f>
        <v>0</v>
      </c>
      <c r="R88" s="5">
        <f>D88-'[1]ExPostGross kWh_Res'!D88</f>
        <v>0</v>
      </c>
      <c r="S88" s="5">
        <f>E88-'[1]ExPostGross kWh_Res'!E88</f>
        <v>0</v>
      </c>
      <c r="T88" s="5">
        <f>F88-'[1]ExPostGross kWh_Res'!F88</f>
        <v>0</v>
      </c>
      <c r="U88" s="5">
        <f>G88-'[1]ExPostGross kWh_Res'!G88</f>
        <v>0</v>
      </c>
      <c r="V88" s="5">
        <f>H88-'[1]ExPostGross kWh_Res'!H88</f>
        <v>0</v>
      </c>
      <c r="W88" s="5">
        <f>I88-'[1]ExPostGross kWh_Res'!I88</f>
        <v>0</v>
      </c>
      <c r="X88" s="5">
        <f>J88-'[1]ExPostGross kWh_Res'!J88</f>
        <v>0</v>
      </c>
      <c r="Y88" s="5">
        <f>K88-'[1]ExPostGross kWh_Res'!K88</f>
        <v>0</v>
      </c>
      <c r="Z88" s="5">
        <f>L88-'[1]ExPostGross kWh_Res'!L88</f>
        <v>0</v>
      </c>
      <c r="AA88" s="5">
        <f>M88-'[1]ExPostGross kWh_Res'!M88</f>
        <v>0</v>
      </c>
      <c r="AB88" s="5">
        <f>N88-SUM('[1]ExPostGross kWh_Res'!N88:Q88)</f>
        <v>0</v>
      </c>
    </row>
    <row r="89" spans="1:28" x14ac:dyDescent="0.3">
      <c r="A89" s="495"/>
      <c r="B89" s="13" t="s">
        <v>60</v>
      </c>
      <c r="C89" s="3">
        <f>'[1]ExPostGross kWh_Res'!C89</f>
        <v>2966.6582489013672</v>
      </c>
      <c r="D89" s="3">
        <f>'[1]ExPostGross kWh_Res'!D89</f>
        <v>0</v>
      </c>
      <c r="E89" s="3">
        <f>'[1]ExPostGross kWh_Res'!E89</f>
        <v>0</v>
      </c>
      <c r="F89" s="3">
        <f>'[1]ExPostGross kWh_Res'!F89</f>
        <v>0</v>
      </c>
      <c r="G89" s="3">
        <f>'[1]ExPostGross kWh_Res'!G89</f>
        <v>0</v>
      </c>
      <c r="H89" s="3">
        <f>'[1]ExPostGross kWh_Res'!H89</f>
        <v>0</v>
      </c>
      <c r="I89" s="3">
        <f>'[1]ExPostGross kWh_Res'!I89</f>
        <v>0</v>
      </c>
      <c r="J89" s="3">
        <f>'[1]ExPostGross kWh_Res'!J89</f>
        <v>21274.560325622559</v>
      </c>
      <c r="K89" s="3">
        <f>'[1]ExPostGross kWh_Res'!K89</f>
        <v>22175.9208984375</v>
      </c>
      <c r="L89" s="3">
        <f>'[1]ExPostGross kWh_Res'!L89</f>
        <v>44610.375305175781</v>
      </c>
      <c r="M89" s="3">
        <f>'[1]ExPostGross kWh_Res'!M89</f>
        <v>32627.0849609375</v>
      </c>
      <c r="N89" s="116">
        <f>SUM('[1]ExPostGross kWh_Res'!N89:Q89)</f>
        <v>221637.880859375</v>
      </c>
      <c r="O89" s="90">
        <f t="shared" si="12"/>
        <v>345292.48059844971</v>
      </c>
      <c r="Q89" s="5">
        <f>C89-'[1]ExPostGross kWh_Res'!C89</f>
        <v>0</v>
      </c>
      <c r="R89" s="5">
        <f>D89-'[1]ExPostGross kWh_Res'!D89</f>
        <v>0</v>
      </c>
      <c r="S89" s="5">
        <f>E89-'[1]ExPostGross kWh_Res'!E89</f>
        <v>0</v>
      </c>
      <c r="T89" s="5">
        <f>F89-'[1]ExPostGross kWh_Res'!F89</f>
        <v>0</v>
      </c>
      <c r="U89" s="5">
        <f>G89-'[1]ExPostGross kWh_Res'!G89</f>
        <v>0</v>
      </c>
      <c r="V89" s="5">
        <f>H89-'[1]ExPostGross kWh_Res'!H89</f>
        <v>0</v>
      </c>
      <c r="W89" s="5">
        <f>I89-'[1]ExPostGross kWh_Res'!I89</f>
        <v>0</v>
      </c>
      <c r="X89" s="5">
        <f>J89-'[1]ExPostGross kWh_Res'!J89</f>
        <v>0</v>
      </c>
      <c r="Y89" s="5">
        <f>K89-'[1]ExPostGross kWh_Res'!K89</f>
        <v>0</v>
      </c>
      <c r="Z89" s="5">
        <f>L89-'[1]ExPostGross kWh_Res'!L89</f>
        <v>0</v>
      </c>
      <c r="AA89" s="5">
        <f>M89-'[1]ExPostGross kWh_Res'!M89</f>
        <v>0</v>
      </c>
      <c r="AB89" s="5">
        <f>N89-SUM('[1]ExPostGross kWh_Res'!N89:Q89)</f>
        <v>0</v>
      </c>
    </row>
    <row r="90" spans="1:28" x14ac:dyDescent="0.3">
      <c r="A90" s="495"/>
      <c r="B90" s="11" t="s">
        <v>61</v>
      </c>
      <c r="C90" s="3">
        <f>'[1]ExPostGross kWh_Res'!C90</f>
        <v>0</v>
      </c>
      <c r="D90" s="3">
        <f>'[1]ExPostGross kWh_Res'!D90</f>
        <v>0</v>
      </c>
      <c r="E90" s="3">
        <f>'[1]ExPostGross kWh_Res'!E90</f>
        <v>0</v>
      </c>
      <c r="F90" s="3">
        <f>'[1]ExPostGross kWh_Res'!F90</f>
        <v>0</v>
      </c>
      <c r="G90" s="3">
        <f>'[1]ExPostGross kWh_Res'!G90</f>
        <v>0</v>
      </c>
      <c r="H90" s="3">
        <f>'[1]ExPostGross kWh_Res'!H90</f>
        <v>0</v>
      </c>
      <c r="I90" s="3">
        <f>'[1]ExPostGross kWh_Res'!I90</f>
        <v>0</v>
      </c>
      <c r="J90" s="3">
        <f>'[1]ExPostGross kWh_Res'!J90</f>
        <v>0</v>
      </c>
      <c r="K90" s="3">
        <f>'[1]ExPostGross kWh_Res'!K90</f>
        <v>0</v>
      </c>
      <c r="L90" s="3">
        <f>'[1]ExPostGross kWh_Res'!L90</f>
        <v>0</v>
      </c>
      <c r="M90" s="3">
        <f>'[1]ExPostGross kWh_Res'!M90</f>
        <v>0</v>
      </c>
      <c r="N90" s="116">
        <f>SUM('[1]ExPostGross kWh_Res'!N90:Q90)</f>
        <v>0</v>
      </c>
      <c r="O90" s="90">
        <f t="shared" si="12"/>
        <v>0</v>
      </c>
      <c r="Q90" s="5">
        <f>C90-'[1]ExPostGross kWh_Res'!C90</f>
        <v>0</v>
      </c>
      <c r="R90" s="5">
        <f>D90-'[1]ExPostGross kWh_Res'!D90</f>
        <v>0</v>
      </c>
      <c r="S90" s="5">
        <f>E90-'[1]ExPostGross kWh_Res'!E90</f>
        <v>0</v>
      </c>
      <c r="T90" s="5">
        <f>F90-'[1]ExPostGross kWh_Res'!F90</f>
        <v>0</v>
      </c>
      <c r="U90" s="5">
        <f>G90-'[1]ExPostGross kWh_Res'!G90</f>
        <v>0</v>
      </c>
      <c r="V90" s="5">
        <f>H90-'[1]ExPostGross kWh_Res'!H90</f>
        <v>0</v>
      </c>
      <c r="W90" s="5">
        <f>I90-'[1]ExPostGross kWh_Res'!I90</f>
        <v>0</v>
      </c>
      <c r="X90" s="5">
        <f>J90-'[1]ExPostGross kWh_Res'!J90</f>
        <v>0</v>
      </c>
      <c r="Y90" s="5">
        <f>K90-'[1]ExPostGross kWh_Res'!K90</f>
        <v>0</v>
      </c>
      <c r="Z90" s="5">
        <f>L90-'[1]ExPostGross kWh_Res'!L90</f>
        <v>0</v>
      </c>
      <c r="AA90" s="5">
        <f>M90-'[1]ExPostGross kWh_Res'!M90</f>
        <v>0</v>
      </c>
      <c r="AB90" s="5">
        <f>N90-SUM('[1]ExPostGross kWh_Res'!N90:Q90)</f>
        <v>0</v>
      </c>
    </row>
    <row r="91" spans="1:28" x14ac:dyDescent="0.3">
      <c r="A91" s="495"/>
      <c r="B91" s="11" t="s">
        <v>62</v>
      </c>
      <c r="C91" s="3">
        <f>'[1]ExPostGross kWh_Res'!C91</f>
        <v>16292.929565429688</v>
      </c>
      <c r="D91" s="3">
        <f>'[1]ExPostGross kWh_Res'!D91</f>
        <v>0</v>
      </c>
      <c r="E91" s="3">
        <f>'[1]ExPostGross kWh_Res'!E91</f>
        <v>0</v>
      </c>
      <c r="F91" s="3">
        <f>'[1]ExPostGross kWh_Res'!F91</f>
        <v>0</v>
      </c>
      <c r="G91" s="3">
        <f>'[1]ExPostGross kWh_Res'!G91</f>
        <v>0</v>
      </c>
      <c r="H91" s="3">
        <f>'[1]ExPostGross kWh_Res'!H91</f>
        <v>0</v>
      </c>
      <c r="I91" s="3">
        <f>'[1]ExPostGross kWh_Res'!I91</f>
        <v>0</v>
      </c>
      <c r="J91" s="3">
        <f>'[1]ExPostGross kWh_Res'!J91</f>
        <v>99261.353672027588</v>
      </c>
      <c r="K91" s="3">
        <f>'[1]ExPostGross kWh_Res'!K91</f>
        <v>0</v>
      </c>
      <c r="L91" s="3">
        <f>'[1]ExPostGross kWh_Res'!L91</f>
        <v>285728.64721679688</v>
      </c>
      <c r="M91" s="3">
        <f>'[1]ExPostGross kWh_Res'!M91</f>
        <v>198915.85693359375</v>
      </c>
      <c r="N91" s="116">
        <f>SUM('[1]ExPostGross kWh_Res'!N91:Q91)</f>
        <v>1200822.2275390625</v>
      </c>
      <c r="O91" s="90">
        <f t="shared" si="12"/>
        <v>1801021.0149269104</v>
      </c>
      <c r="Q91" s="5">
        <f>C91-'[1]ExPostGross kWh_Res'!C91</f>
        <v>0</v>
      </c>
      <c r="R91" s="5">
        <f>D91-'[1]ExPostGross kWh_Res'!D91</f>
        <v>0</v>
      </c>
      <c r="S91" s="5">
        <f>E91-'[1]ExPostGross kWh_Res'!E91</f>
        <v>0</v>
      </c>
      <c r="T91" s="5">
        <f>F91-'[1]ExPostGross kWh_Res'!F91</f>
        <v>0</v>
      </c>
      <c r="U91" s="5">
        <f>G91-'[1]ExPostGross kWh_Res'!G91</f>
        <v>0</v>
      </c>
      <c r="V91" s="5">
        <f>H91-'[1]ExPostGross kWh_Res'!H91</f>
        <v>0</v>
      </c>
      <c r="W91" s="5">
        <f>I91-'[1]ExPostGross kWh_Res'!I91</f>
        <v>0</v>
      </c>
      <c r="X91" s="5">
        <f>J91-'[1]ExPostGross kWh_Res'!J91</f>
        <v>0</v>
      </c>
      <c r="Y91" s="5">
        <f>K91-'[1]ExPostGross kWh_Res'!K91</f>
        <v>0</v>
      </c>
      <c r="Z91" s="5">
        <f>L91-'[1]ExPostGross kWh_Res'!L91</f>
        <v>0</v>
      </c>
      <c r="AA91" s="5">
        <f>M91-'[1]ExPostGross kWh_Res'!M91</f>
        <v>0</v>
      </c>
      <c r="AB91" s="5">
        <f>N91-SUM('[1]ExPostGross kWh_Res'!N91:Q91)</f>
        <v>0</v>
      </c>
    </row>
    <row r="92" spans="1:28" x14ac:dyDescent="0.3">
      <c r="A92" s="495"/>
      <c r="B92" s="13" t="s">
        <v>63</v>
      </c>
      <c r="C92" s="3">
        <f>'[1]ExPostGross kWh_Res'!C92</f>
        <v>0</v>
      </c>
      <c r="D92" s="3">
        <f>'[1]ExPostGross kWh_Res'!D92</f>
        <v>0</v>
      </c>
      <c r="E92" s="3">
        <f>'[1]ExPostGross kWh_Res'!E92</f>
        <v>0</v>
      </c>
      <c r="F92" s="3">
        <f>'[1]ExPostGross kWh_Res'!F92</f>
        <v>0</v>
      </c>
      <c r="G92" s="3">
        <f>'[1]ExPostGross kWh_Res'!G92</f>
        <v>0</v>
      </c>
      <c r="H92" s="3">
        <f>'[1]ExPostGross kWh_Res'!H92</f>
        <v>0</v>
      </c>
      <c r="I92" s="3">
        <f>'[1]ExPostGross kWh_Res'!I92</f>
        <v>0</v>
      </c>
      <c r="J92" s="3">
        <f>'[1]ExPostGross kWh_Res'!J92</f>
        <v>0</v>
      </c>
      <c r="K92" s="3">
        <f>'[1]ExPostGross kWh_Res'!K92</f>
        <v>0</v>
      </c>
      <c r="L92" s="3">
        <f>'[1]ExPostGross kWh_Res'!L92</f>
        <v>0</v>
      </c>
      <c r="M92" s="3">
        <f>'[1]ExPostGross kWh_Res'!M92</f>
        <v>0</v>
      </c>
      <c r="N92" s="116">
        <f>SUM('[1]ExPostGross kWh_Res'!N92:Q92)</f>
        <v>0</v>
      </c>
      <c r="O92" s="90">
        <f t="shared" si="12"/>
        <v>0</v>
      </c>
      <c r="Q92" s="5">
        <f>C92-'[1]ExPostGross kWh_Res'!C92</f>
        <v>0</v>
      </c>
      <c r="R92" s="5">
        <f>D92-'[1]ExPostGross kWh_Res'!D92</f>
        <v>0</v>
      </c>
      <c r="S92" s="5">
        <f>E92-'[1]ExPostGross kWh_Res'!E92</f>
        <v>0</v>
      </c>
      <c r="T92" s="5">
        <f>F92-'[1]ExPostGross kWh_Res'!F92</f>
        <v>0</v>
      </c>
      <c r="U92" s="5">
        <f>G92-'[1]ExPostGross kWh_Res'!G92</f>
        <v>0</v>
      </c>
      <c r="V92" s="5">
        <f>H92-'[1]ExPostGross kWh_Res'!H92</f>
        <v>0</v>
      </c>
      <c r="W92" s="5">
        <f>I92-'[1]ExPostGross kWh_Res'!I92</f>
        <v>0</v>
      </c>
      <c r="X92" s="5">
        <f>J92-'[1]ExPostGross kWh_Res'!J92</f>
        <v>0</v>
      </c>
      <c r="Y92" s="5">
        <f>K92-'[1]ExPostGross kWh_Res'!K92</f>
        <v>0</v>
      </c>
      <c r="Z92" s="5">
        <f>L92-'[1]ExPostGross kWh_Res'!L92</f>
        <v>0</v>
      </c>
      <c r="AA92" s="5">
        <f>M92-'[1]ExPostGross kWh_Res'!M92</f>
        <v>0</v>
      </c>
      <c r="AB92" s="5">
        <f>N92-SUM('[1]ExPostGross kWh_Res'!N92:Q92)</f>
        <v>0</v>
      </c>
    </row>
    <row r="93" spans="1:28" x14ac:dyDescent="0.3">
      <c r="A93" s="495"/>
      <c r="B93" s="11" t="s">
        <v>64</v>
      </c>
      <c r="C93" s="3">
        <f>'[1]ExPostGross kWh_Res'!C93</f>
        <v>0</v>
      </c>
      <c r="D93" s="3">
        <f>'[1]ExPostGross kWh_Res'!D93</f>
        <v>0</v>
      </c>
      <c r="E93" s="3">
        <f>'[1]ExPostGross kWh_Res'!E93</f>
        <v>9166.5673236846924</v>
      </c>
      <c r="F93" s="3">
        <f>'[1]ExPostGross kWh_Res'!F93</f>
        <v>0</v>
      </c>
      <c r="G93" s="3">
        <f>'[1]ExPostGross kWh_Res'!G93</f>
        <v>0</v>
      </c>
      <c r="H93" s="3">
        <f>'[1]ExPostGross kWh_Res'!H93</f>
        <v>0</v>
      </c>
      <c r="I93" s="3">
        <f>'[1]ExPostGross kWh_Res'!I93</f>
        <v>0</v>
      </c>
      <c r="J93" s="3">
        <f>'[1]ExPostGross kWh_Res'!J93</f>
        <v>2505.6184387207031</v>
      </c>
      <c r="K93" s="3">
        <f>'[1]ExPostGross kWh_Res'!K93</f>
        <v>0</v>
      </c>
      <c r="L93" s="3">
        <f>'[1]ExPostGross kWh_Res'!L93</f>
        <v>9754.7409820556641</v>
      </c>
      <c r="M93" s="3">
        <f>'[1]ExPostGross kWh_Res'!M93</f>
        <v>8465.9054584503174</v>
      </c>
      <c r="N93" s="116">
        <f>SUM('[1]ExPostGross kWh_Res'!N93:Q93)</f>
        <v>82499.105913162231</v>
      </c>
      <c r="O93" s="90">
        <f t="shared" si="12"/>
        <v>112391.93811607361</v>
      </c>
      <c r="Q93" s="5">
        <f>C93-'[1]ExPostGross kWh_Res'!C93</f>
        <v>0</v>
      </c>
      <c r="R93" s="5">
        <f>D93-'[1]ExPostGross kWh_Res'!D93</f>
        <v>0</v>
      </c>
      <c r="S93" s="5">
        <f>E93-'[1]ExPostGross kWh_Res'!E93</f>
        <v>0</v>
      </c>
      <c r="T93" s="5">
        <f>F93-'[1]ExPostGross kWh_Res'!F93</f>
        <v>0</v>
      </c>
      <c r="U93" s="5">
        <f>G93-'[1]ExPostGross kWh_Res'!G93</f>
        <v>0</v>
      </c>
      <c r="V93" s="5">
        <f>H93-'[1]ExPostGross kWh_Res'!H93</f>
        <v>0</v>
      </c>
      <c r="W93" s="5">
        <f>I93-'[1]ExPostGross kWh_Res'!I93</f>
        <v>0</v>
      </c>
      <c r="X93" s="5">
        <f>J93-'[1]ExPostGross kWh_Res'!J93</f>
        <v>0</v>
      </c>
      <c r="Y93" s="5">
        <f>K93-'[1]ExPostGross kWh_Res'!K93</f>
        <v>0</v>
      </c>
      <c r="Z93" s="5">
        <f>L93-'[1]ExPostGross kWh_Res'!L93</f>
        <v>0</v>
      </c>
      <c r="AA93" s="5">
        <f>M93-'[1]ExPostGross kWh_Res'!M93</f>
        <v>0</v>
      </c>
      <c r="AB93" s="5">
        <f>N93-SUM('[1]ExPostGross kWh_Res'!N93:Q93)</f>
        <v>0</v>
      </c>
    </row>
    <row r="94" spans="1:28" x14ac:dyDescent="0.3">
      <c r="A94" s="495"/>
      <c r="B94" s="11" t="s">
        <v>65</v>
      </c>
      <c r="C94" s="3">
        <f>'[1]ExPostGross kWh_Res'!C94</f>
        <v>0</v>
      </c>
      <c r="D94" s="3">
        <f>'[1]ExPostGross kWh_Res'!D94</f>
        <v>0</v>
      </c>
      <c r="E94" s="3">
        <f>'[1]ExPostGross kWh_Res'!E94</f>
        <v>0</v>
      </c>
      <c r="F94" s="3">
        <f>'[1]ExPostGross kWh_Res'!F94</f>
        <v>0</v>
      </c>
      <c r="G94" s="3">
        <f>'[1]ExPostGross kWh_Res'!G94</f>
        <v>0</v>
      </c>
      <c r="H94" s="3">
        <f>'[1]ExPostGross kWh_Res'!H94</f>
        <v>0</v>
      </c>
      <c r="I94" s="3">
        <f>'[1]ExPostGross kWh_Res'!I94</f>
        <v>0</v>
      </c>
      <c r="J94" s="3">
        <f>'[1]ExPostGross kWh_Res'!J94</f>
        <v>0</v>
      </c>
      <c r="K94" s="3">
        <f>'[1]ExPostGross kWh_Res'!K94</f>
        <v>0</v>
      </c>
      <c r="L94" s="3">
        <f>'[1]ExPostGross kWh_Res'!L94</f>
        <v>0</v>
      </c>
      <c r="M94" s="3">
        <f>'[1]ExPostGross kWh_Res'!M94</f>
        <v>0</v>
      </c>
      <c r="N94" s="116">
        <f>SUM('[1]ExPostGross kWh_Res'!N94:Q94)</f>
        <v>0</v>
      </c>
      <c r="O94" s="90">
        <f t="shared" si="12"/>
        <v>0</v>
      </c>
      <c r="Q94" s="5">
        <f>C94-'[1]ExPostGross kWh_Res'!C94</f>
        <v>0</v>
      </c>
      <c r="R94" s="5">
        <f>D94-'[1]ExPostGross kWh_Res'!D94</f>
        <v>0</v>
      </c>
      <c r="S94" s="5">
        <f>E94-'[1]ExPostGross kWh_Res'!E94</f>
        <v>0</v>
      </c>
      <c r="T94" s="5">
        <f>F94-'[1]ExPostGross kWh_Res'!F94</f>
        <v>0</v>
      </c>
      <c r="U94" s="5">
        <f>G94-'[1]ExPostGross kWh_Res'!G94</f>
        <v>0</v>
      </c>
      <c r="V94" s="5">
        <f>H94-'[1]ExPostGross kWh_Res'!H94</f>
        <v>0</v>
      </c>
      <c r="W94" s="5">
        <f>I94-'[1]ExPostGross kWh_Res'!I94</f>
        <v>0</v>
      </c>
      <c r="X94" s="5">
        <f>J94-'[1]ExPostGross kWh_Res'!J94</f>
        <v>0</v>
      </c>
      <c r="Y94" s="5">
        <f>K94-'[1]ExPostGross kWh_Res'!K94</f>
        <v>0</v>
      </c>
      <c r="Z94" s="5">
        <f>L94-'[1]ExPostGross kWh_Res'!L94</f>
        <v>0</v>
      </c>
      <c r="AA94" s="5">
        <f>M94-'[1]ExPostGross kWh_Res'!M94</f>
        <v>0</v>
      </c>
      <c r="AB94" s="5">
        <f>N94-SUM('[1]ExPostGross kWh_Res'!N94:Q94)</f>
        <v>0</v>
      </c>
    </row>
    <row r="95" spans="1:28" x14ac:dyDescent="0.3">
      <c r="A95" s="495"/>
      <c r="B95" s="11" t="s">
        <v>66</v>
      </c>
      <c r="C95" s="3">
        <f>'[1]ExPostGross kWh_Res'!C95</f>
        <v>0</v>
      </c>
      <c r="D95" s="3">
        <f>'[1]ExPostGross kWh_Res'!D95</f>
        <v>0</v>
      </c>
      <c r="E95" s="3">
        <f>'[1]ExPostGross kWh_Res'!E95</f>
        <v>0</v>
      </c>
      <c r="F95" s="3">
        <f>'[1]ExPostGross kWh_Res'!F95</f>
        <v>0</v>
      </c>
      <c r="G95" s="3">
        <f>'[1]ExPostGross kWh_Res'!G95</f>
        <v>0</v>
      </c>
      <c r="H95" s="3">
        <f>'[1]ExPostGross kWh_Res'!H95</f>
        <v>0</v>
      </c>
      <c r="I95" s="3">
        <f>'[1]ExPostGross kWh_Res'!I95</f>
        <v>0</v>
      </c>
      <c r="J95" s="3">
        <f>'[1]ExPostGross kWh_Res'!J95</f>
        <v>0</v>
      </c>
      <c r="K95" s="3">
        <f>'[1]ExPostGross kWh_Res'!K95</f>
        <v>0</v>
      </c>
      <c r="L95" s="3">
        <f>'[1]ExPostGross kWh_Res'!L95</f>
        <v>0</v>
      </c>
      <c r="M95" s="3">
        <f>'[1]ExPostGross kWh_Res'!M95</f>
        <v>0</v>
      </c>
      <c r="N95" s="116">
        <f>SUM('[1]ExPostGross kWh_Res'!N95:Q95)</f>
        <v>0</v>
      </c>
      <c r="O95" s="90">
        <f t="shared" si="12"/>
        <v>0</v>
      </c>
      <c r="Q95" s="5">
        <f>C95-'[1]ExPostGross kWh_Res'!C95</f>
        <v>0</v>
      </c>
      <c r="R95" s="5">
        <f>D95-'[1]ExPostGross kWh_Res'!D95</f>
        <v>0</v>
      </c>
      <c r="S95" s="5">
        <f>E95-'[1]ExPostGross kWh_Res'!E95</f>
        <v>0</v>
      </c>
      <c r="T95" s="5">
        <f>F95-'[1]ExPostGross kWh_Res'!F95</f>
        <v>0</v>
      </c>
      <c r="U95" s="5">
        <f>G95-'[1]ExPostGross kWh_Res'!G95</f>
        <v>0</v>
      </c>
      <c r="V95" s="5">
        <f>H95-'[1]ExPostGross kWh_Res'!H95</f>
        <v>0</v>
      </c>
      <c r="W95" s="5">
        <f>I95-'[1]ExPostGross kWh_Res'!I95</f>
        <v>0</v>
      </c>
      <c r="X95" s="5">
        <f>J95-'[1]ExPostGross kWh_Res'!J95</f>
        <v>0</v>
      </c>
      <c r="Y95" s="5">
        <f>K95-'[1]ExPostGross kWh_Res'!K95</f>
        <v>0</v>
      </c>
      <c r="Z95" s="5">
        <f>L95-'[1]ExPostGross kWh_Res'!L95</f>
        <v>0</v>
      </c>
      <c r="AA95" s="5">
        <f>M95-'[1]ExPostGross kWh_Res'!M95</f>
        <v>0</v>
      </c>
      <c r="AB95" s="5">
        <f>N95-SUM('[1]ExPostGross kWh_Res'!N95:Q95)</f>
        <v>0</v>
      </c>
    </row>
    <row r="96" spans="1:28" x14ac:dyDescent="0.3">
      <c r="A96" s="495"/>
      <c r="B96" s="11" t="s">
        <v>67</v>
      </c>
      <c r="C96" s="3">
        <f>'[1]ExPostGross kWh_Res'!C96</f>
        <v>0</v>
      </c>
      <c r="D96" s="3">
        <f>'[1]ExPostGross kWh_Res'!D96</f>
        <v>0</v>
      </c>
      <c r="E96" s="3">
        <f>'[1]ExPostGross kWh_Res'!E96</f>
        <v>592.49163818359375</v>
      </c>
      <c r="F96" s="3">
        <f>'[1]ExPostGross kWh_Res'!F96</f>
        <v>0</v>
      </c>
      <c r="G96" s="3">
        <f>'[1]ExPostGross kWh_Res'!G96</f>
        <v>0</v>
      </c>
      <c r="H96" s="3">
        <f>'[1]ExPostGross kWh_Res'!H96</f>
        <v>0</v>
      </c>
      <c r="I96" s="3">
        <f>'[1]ExPostGross kWh_Res'!I96</f>
        <v>0</v>
      </c>
      <c r="J96" s="3">
        <f>'[1]ExPostGross kWh_Res'!J96</f>
        <v>0</v>
      </c>
      <c r="K96" s="3">
        <f>'[1]ExPostGross kWh_Res'!K96</f>
        <v>0</v>
      </c>
      <c r="L96" s="3">
        <f>'[1]ExPostGross kWh_Res'!L96</f>
        <v>2369.966552734375</v>
      </c>
      <c r="M96" s="3">
        <f>'[1]ExPostGross kWh_Res'!M96</f>
        <v>11900.441345214844</v>
      </c>
      <c r="N96" s="116">
        <f>SUM('[1]ExPostGross kWh_Res'!N96:Q96)</f>
        <v>45029.364501953125</v>
      </c>
      <c r="O96" s="90">
        <f t="shared" si="12"/>
        <v>59892.264038085938</v>
      </c>
      <c r="Q96" s="5">
        <f>C96-'[1]ExPostGross kWh_Res'!C96</f>
        <v>0</v>
      </c>
      <c r="R96" s="5">
        <f>D96-'[1]ExPostGross kWh_Res'!D96</f>
        <v>0</v>
      </c>
      <c r="S96" s="5">
        <f>E96-'[1]ExPostGross kWh_Res'!E96</f>
        <v>0</v>
      </c>
      <c r="T96" s="5">
        <f>F96-'[1]ExPostGross kWh_Res'!F96</f>
        <v>0</v>
      </c>
      <c r="U96" s="5">
        <f>G96-'[1]ExPostGross kWh_Res'!G96</f>
        <v>0</v>
      </c>
      <c r="V96" s="5">
        <f>H96-'[1]ExPostGross kWh_Res'!H96</f>
        <v>0</v>
      </c>
      <c r="W96" s="5">
        <f>I96-'[1]ExPostGross kWh_Res'!I96</f>
        <v>0</v>
      </c>
      <c r="X96" s="5">
        <f>J96-'[1]ExPostGross kWh_Res'!J96</f>
        <v>0</v>
      </c>
      <c r="Y96" s="5">
        <f>K96-'[1]ExPostGross kWh_Res'!K96</f>
        <v>0</v>
      </c>
      <c r="Z96" s="5">
        <f>L96-'[1]ExPostGross kWh_Res'!L96</f>
        <v>0</v>
      </c>
      <c r="AA96" s="5">
        <f>M96-'[1]ExPostGross kWh_Res'!M96</f>
        <v>0</v>
      </c>
      <c r="AB96" s="5">
        <f>N96-SUM('[1]ExPostGross kWh_Res'!N96:Q96)</f>
        <v>0</v>
      </c>
    </row>
    <row r="97" spans="1:28" x14ac:dyDescent="0.3">
      <c r="A97" s="495"/>
      <c r="B97" s="11" t="s">
        <v>68</v>
      </c>
      <c r="C97" s="3">
        <f>'[1]ExPostGross kWh_Res'!C97</f>
        <v>0</v>
      </c>
      <c r="D97" s="3">
        <f>'[1]ExPostGross kWh_Res'!D97</f>
        <v>0</v>
      </c>
      <c r="E97" s="3">
        <f>'[1]ExPostGross kWh_Res'!E97</f>
        <v>0</v>
      </c>
      <c r="F97" s="3">
        <f>'[1]ExPostGross kWh_Res'!F97</f>
        <v>0</v>
      </c>
      <c r="G97" s="3">
        <f>'[1]ExPostGross kWh_Res'!G97</f>
        <v>0</v>
      </c>
      <c r="H97" s="3">
        <f>'[1]ExPostGross kWh_Res'!H97</f>
        <v>0</v>
      </c>
      <c r="I97" s="3">
        <f>'[1]ExPostGross kWh_Res'!I97</f>
        <v>0</v>
      </c>
      <c r="J97" s="3">
        <f>'[1]ExPostGross kWh_Res'!J97</f>
        <v>0</v>
      </c>
      <c r="K97" s="3">
        <f>'[1]ExPostGross kWh_Res'!K97</f>
        <v>0</v>
      </c>
      <c r="L97" s="3">
        <f>'[1]ExPostGross kWh_Res'!L97</f>
        <v>18515.943115234375</v>
      </c>
      <c r="M97" s="3">
        <f>'[1]ExPostGross kWh_Res'!M97</f>
        <v>18117.777801513672</v>
      </c>
      <c r="N97" s="116">
        <f>SUM('[1]ExPostGross kWh_Res'!N97:Q97)</f>
        <v>274101.20747375488</v>
      </c>
      <c r="O97" s="90">
        <f t="shared" si="12"/>
        <v>310734.92839050293</v>
      </c>
      <c r="Q97" s="5">
        <f>C97-'[1]ExPostGross kWh_Res'!C97</f>
        <v>0</v>
      </c>
      <c r="R97" s="5">
        <f>D97-'[1]ExPostGross kWh_Res'!D97</f>
        <v>0</v>
      </c>
      <c r="S97" s="5">
        <f>E97-'[1]ExPostGross kWh_Res'!E97</f>
        <v>0</v>
      </c>
      <c r="T97" s="5">
        <f>F97-'[1]ExPostGross kWh_Res'!F97</f>
        <v>0</v>
      </c>
      <c r="U97" s="5">
        <f>G97-'[1]ExPostGross kWh_Res'!G97</f>
        <v>0</v>
      </c>
      <c r="V97" s="5">
        <f>H97-'[1]ExPostGross kWh_Res'!H97</f>
        <v>0</v>
      </c>
      <c r="W97" s="5">
        <f>I97-'[1]ExPostGross kWh_Res'!I97</f>
        <v>0</v>
      </c>
      <c r="X97" s="5">
        <f>J97-'[1]ExPostGross kWh_Res'!J97</f>
        <v>0</v>
      </c>
      <c r="Y97" s="5">
        <f>K97-'[1]ExPostGross kWh_Res'!K97</f>
        <v>0</v>
      </c>
      <c r="Z97" s="5">
        <f>L97-'[1]ExPostGross kWh_Res'!L97</f>
        <v>0</v>
      </c>
      <c r="AA97" s="5">
        <f>M97-'[1]ExPostGross kWh_Res'!M97</f>
        <v>0</v>
      </c>
      <c r="AB97" s="5">
        <f>N97-SUM('[1]ExPostGross kWh_Res'!N97:Q97)</f>
        <v>0</v>
      </c>
    </row>
    <row r="98" spans="1:28" ht="15" thickBot="1" x14ac:dyDescent="0.35">
      <c r="A98" s="496"/>
      <c r="B98" s="236" t="s">
        <v>69</v>
      </c>
      <c r="C98" s="3">
        <f>'[1]ExPostGross kWh_Res'!C98</f>
        <v>0</v>
      </c>
      <c r="D98" s="3">
        <f>'[1]ExPostGross kWh_Res'!D98</f>
        <v>0</v>
      </c>
      <c r="E98" s="3">
        <f>'[1]ExPostGross kWh_Res'!E98</f>
        <v>0</v>
      </c>
      <c r="F98" s="3">
        <f>'[1]ExPostGross kWh_Res'!F98</f>
        <v>0</v>
      </c>
      <c r="G98" s="3">
        <f>'[1]ExPostGross kWh_Res'!G98</f>
        <v>0</v>
      </c>
      <c r="H98" s="3">
        <f>'[1]ExPostGross kWh_Res'!H98</f>
        <v>0</v>
      </c>
      <c r="I98" s="3">
        <f>'[1]ExPostGross kWh_Res'!I98</f>
        <v>0</v>
      </c>
      <c r="J98" s="3">
        <f>'[1]ExPostGross kWh_Res'!J98</f>
        <v>0</v>
      </c>
      <c r="K98" s="3">
        <f>'[1]ExPostGross kWh_Res'!K98</f>
        <v>0</v>
      </c>
      <c r="L98" s="3">
        <f>'[1]ExPostGross kWh_Res'!L98</f>
        <v>0</v>
      </c>
      <c r="M98" s="3">
        <f>'[1]ExPostGross kWh_Res'!M98</f>
        <v>0</v>
      </c>
      <c r="N98" s="116">
        <f>SUM('[1]ExPostGross kWh_Res'!N98:Q98)</f>
        <v>0</v>
      </c>
      <c r="O98" s="90">
        <f t="shared" si="12"/>
        <v>0</v>
      </c>
      <c r="Q98" s="5">
        <f>C98-'[1]ExPostGross kWh_Res'!C98</f>
        <v>0</v>
      </c>
      <c r="R98" s="5">
        <f>D98-'[1]ExPostGross kWh_Res'!D98</f>
        <v>0</v>
      </c>
      <c r="S98" s="5">
        <f>E98-'[1]ExPostGross kWh_Res'!E98</f>
        <v>0</v>
      </c>
      <c r="T98" s="5">
        <f>F98-'[1]ExPostGross kWh_Res'!F98</f>
        <v>0</v>
      </c>
      <c r="U98" s="5">
        <f>G98-'[1]ExPostGross kWh_Res'!G98</f>
        <v>0</v>
      </c>
      <c r="V98" s="5">
        <f>H98-'[1]ExPostGross kWh_Res'!H98</f>
        <v>0</v>
      </c>
      <c r="W98" s="5">
        <f>I98-'[1]ExPostGross kWh_Res'!I98</f>
        <v>0</v>
      </c>
      <c r="X98" s="5">
        <f>J98-'[1]ExPostGross kWh_Res'!J98</f>
        <v>0</v>
      </c>
      <c r="Y98" s="5">
        <f>K98-'[1]ExPostGross kWh_Res'!K98</f>
        <v>0</v>
      </c>
      <c r="Z98" s="5">
        <f>L98-'[1]ExPostGross kWh_Res'!L98</f>
        <v>0</v>
      </c>
      <c r="AA98" s="5">
        <f>M98-'[1]ExPostGross kWh_Res'!M98</f>
        <v>0</v>
      </c>
      <c r="AB98" s="5">
        <f>N98-SUM('[1]ExPostGross kWh_Res'!N98:Q98)</f>
        <v>0</v>
      </c>
    </row>
    <row r="99" spans="1:28" ht="21.6" thickBot="1" x14ac:dyDescent="0.45">
      <c r="A99" s="92"/>
      <c r="B99" s="237" t="s">
        <v>70</v>
      </c>
      <c r="C99" s="238">
        <f t="shared" ref="C99:N99" si="13">SUM(C88:C98)</f>
        <v>19259.587814331055</v>
      </c>
      <c r="D99" s="238">
        <f t="shared" si="13"/>
        <v>0</v>
      </c>
      <c r="E99" s="238">
        <f t="shared" si="13"/>
        <v>17210.00958442688</v>
      </c>
      <c r="F99" s="238">
        <f t="shared" si="13"/>
        <v>0</v>
      </c>
      <c r="G99" s="238">
        <f t="shared" si="13"/>
        <v>0</v>
      </c>
      <c r="H99" s="238">
        <f t="shared" si="13"/>
        <v>0</v>
      </c>
      <c r="I99" s="238">
        <f t="shared" si="13"/>
        <v>11176.425933837891</v>
      </c>
      <c r="J99" s="238">
        <f t="shared" si="13"/>
        <v>123041.53243637085</v>
      </c>
      <c r="K99" s="238">
        <f t="shared" si="13"/>
        <v>22175.9208984375</v>
      </c>
      <c r="L99" s="239">
        <f t="shared" si="13"/>
        <v>360979.67317199707</v>
      </c>
      <c r="M99" s="239">
        <f t="shared" si="13"/>
        <v>270027.06649971008</v>
      </c>
      <c r="N99" s="446">
        <f t="shared" si="13"/>
        <v>2030630.137544632</v>
      </c>
      <c r="O99" s="93">
        <f t="shared" si="12"/>
        <v>2854500.3538837433</v>
      </c>
      <c r="Q99" s="5">
        <f>C99-'[1]ExPostGross kWh_Res'!C99</f>
        <v>0</v>
      </c>
      <c r="R99" s="5">
        <f>D99-'[1]ExPostGross kWh_Res'!D99</f>
        <v>0</v>
      </c>
      <c r="S99" s="5">
        <f>E99-'[1]ExPostGross kWh_Res'!E99</f>
        <v>0</v>
      </c>
      <c r="T99" s="5">
        <f>F99-'[1]ExPostGross kWh_Res'!F99</f>
        <v>0</v>
      </c>
      <c r="U99" s="5">
        <f>G99-'[1]ExPostGross kWh_Res'!G99</f>
        <v>0</v>
      </c>
      <c r="V99" s="5">
        <f>H99-'[1]ExPostGross kWh_Res'!H99</f>
        <v>0</v>
      </c>
      <c r="W99" s="5">
        <f>I99-'[1]ExPostGross kWh_Res'!I99</f>
        <v>0</v>
      </c>
      <c r="X99" s="5">
        <f>J99-'[1]ExPostGross kWh_Res'!J99</f>
        <v>0</v>
      </c>
      <c r="Y99" s="5">
        <f>K99-'[1]ExPostGross kWh_Res'!K99</f>
        <v>0</v>
      </c>
      <c r="Z99" s="5">
        <f>L99-'[1]ExPostGross kWh_Res'!L99</f>
        <v>0</v>
      </c>
      <c r="AA99" s="5">
        <f>M99-'[1]ExPostGross kWh_Res'!M99</f>
        <v>0</v>
      </c>
      <c r="AB99" s="5">
        <f>N99-SUM('[1]ExPostGross kWh_Res'!N99:Q99)</f>
        <v>0</v>
      </c>
    </row>
    <row r="100" spans="1:28" ht="21.6" thickBot="1" x14ac:dyDescent="0.45">
      <c r="A100" s="92"/>
      <c r="F100" s="91">
        <v>0</v>
      </c>
      <c r="L100" s="117"/>
      <c r="M100" s="117"/>
      <c r="N100" s="447"/>
    </row>
    <row r="101" spans="1:28" ht="21.6" thickBot="1" x14ac:dyDescent="0.45">
      <c r="A101" s="92"/>
      <c r="B101" s="233" t="s">
        <v>48</v>
      </c>
      <c r="C101" s="234">
        <v>43850</v>
      </c>
      <c r="D101" s="234">
        <v>43882</v>
      </c>
      <c r="E101" s="234">
        <v>43914</v>
      </c>
      <c r="F101" s="234">
        <v>43946</v>
      </c>
      <c r="G101" s="234">
        <v>43978</v>
      </c>
      <c r="H101" s="234">
        <v>44010</v>
      </c>
      <c r="I101" s="234">
        <v>44042</v>
      </c>
      <c r="J101" s="234">
        <v>44074</v>
      </c>
      <c r="K101" s="234">
        <v>44076</v>
      </c>
      <c r="L101" s="234">
        <v>44107</v>
      </c>
      <c r="M101" s="234">
        <v>44140</v>
      </c>
      <c r="N101" s="445" t="s">
        <v>57</v>
      </c>
      <c r="O101" s="235" t="s">
        <v>3</v>
      </c>
    </row>
    <row r="102" spans="1:28" x14ac:dyDescent="0.3">
      <c r="A102" s="491" t="s">
        <v>77</v>
      </c>
      <c r="B102" s="11" t="s">
        <v>59</v>
      </c>
      <c r="C102" s="3">
        <f>'[1]ExPostGross kWh_Res'!C102</f>
        <v>0</v>
      </c>
      <c r="D102" s="3">
        <f>'[1]ExPostGross kWh_Res'!D102</f>
        <v>0</v>
      </c>
      <c r="E102" s="3">
        <f>'[1]ExPostGross kWh_Res'!E102</f>
        <v>0</v>
      </c>
      <c r="F102" s="3">
        <f>'[1]ExPostGross kWh_Res'!F102</f>
        <v>0</v>
      </c>
      <c r="G102" s="3">
        <f>'[1]ExPostGross kWh_Res'!G102</f>
        <v>0</v>
      </c>
      <c r="H102" s="3">
        <f>'[1]ExPostGross kWh_Res'!H102</f>
        <v>0</v>
      </c>
      <c r="I102" s="3">
        <f>'[1]ExPostGross kWh_Res'!I102</f>
        <v>0</v>
      </c>
      <c r="J102" s="3">
        <f>'[1]ExPostGross kWh_Res'!J102</f>
        <v>0</v>
      </c>
      <c r="K102" s="3">
        <f>'[1]ExPostGross kWh_Res'!K102</f>
        <v>0</v>
      </c>
      <c r="L102" s="3">
        <f>'[1]ExPostGross kWh_Res'!L102</f>
        <v>0</v>
      </c>
      <c r="M102" s="3">
        <f>'[1]ExPostGross kWh_Res'!M102</f>
        <v>0</v>
      </c>
      <c r="N102" s="116">
        <f>SUM('[1]ExPostGross kWh_Res'!N102:Q102)</f>
        <v>48885.442632436752</v>
      </c>
      <c r="O102" s="90">
        <f t="shared" ref="O102:O113" si="14">SUM(C102:N102)</f>
        <v>48885.442632436752</v>
      </c>
      <c r="P102" s="241"/>
      <c r="Q102" s="5">
        <f>C102-'[1]ExPostGross kWh_Res'!C102</f>
        <v>0</v>
      </c>
      <c r="R102" s="5">
        <f>D102-'[1]ExPostGross kWh_Res'!D102</f>
        <v>0</v>
      </c>
      <c r="S102" s="5">
        <f>E102-'[1]ExPostGross kWh_Res'!E102</f>
        <v>0</v>
      </c>
      <c r="T102" s="5">
        <f>F102-'[1]ExPostGross kWh_Res'!F102</f>
        <v>0</v>
      </c>
      <c r="U102" s="5">
        <f>G102-'[1]ExPostGross kWh_Res'!G102</f>
        <v>0</v>
      </c>
      <c r="V102" s="5">
        <f>H102-'[1]ExPostGross kWh_Res'!H102</f>
        <v>0</v>
      </c>
      <c r="W102" s="5">
        <f>I102-'[1]ExPostGross kWh_Res'!I102</f>
        <v>0</v>
      </c>
      <c r="X102" s="5">
        <f>J102-'[1]ExPostGross kWh_Res'!J102</f>
        <v>0</v>
      </c>
      <c r="Y102" s="5">
        <f>K102-'[1]ExPostGross kWh_Res'!K102</f>
        <v>0</v>
      </c>
      <c r="Z102" s="5">
        <f>L102-'[1]ExPostGross kWh_Res'!L102</f>
        <v>0</v>
      </c>
      <c r="AA102" s="5">
        <f>M102-'[1]ExPostGross kWh_Res'!M102</f>
        <v>0</v>
      </c>
      <c r="AB102" s="5">
        <f>N102-SUM('[1]ExPostGross kWh_Res'!N102:Q102)</f>
        <v>0</v>
      </c>
    </row>
    <row r="103" spans="1:28" x14ac:dyDescent="0.3">
      <c r="A103" s="492"/>
      <c r="B103" s="13" t="s">
        <v>60</v>
      </c>
      <c r="C103" s="3">
        <f>'[1]ExPostGross kWh_Res'!C103</f>
        <v>0</v>
      </c>
      <c r="D103" s="3">
        <f>'[1]ExPostGross kWh_Res'!D103</f>
        <v>21433.220703125</v>
      </c>
      <c r="E103" s="3">
        <f>'[1]ExPostGross kWh_Res'!E103</f>
        <v>0</v>
      </c>
      <c r="F103" s="3">
        <f>'[1]ExPostGross kWh_Res'!F103</f>
        <v>0</v>
      </c>
      <c r="G103" s="3">
        <f>'[1]ExPostGross kWh_Res'!G103</f>
        <v>0</v>
      </c>
      <c r="H103" s="3">
        <f>'[1]ExPostGross kWh_Res'!H103</f>
        <v>216346.65625</v>
      </c>
      <c r="I103" s="3">
        <f>'[1]ExPostGross kWh_Res'!I103</f>
        <v>0</v>
      </c>
      <c r="J103" s="3">
        <f>'[1]ExPostGross kWh_Res'!J103</f>
        <v>0</v>
      </c>
      <c r="K103" s="3">
        <f>'[1]ExPostGross kWh_Res'!K103</f>
        <v>30758.0634765625</v>
      </c>
      <c r="L103" s="3">
        <f>'[1]ExPostGross kWh_Res'!L103</f>
        <v>0</v>
      </c>
      <c r="M103" s="3">
        <f>'[1]ExPostGross kWh_Res'!M103</f>
        <v>0</v>
      </c>
      <c r="N103" s="116">
        <f>SUM('[1]ExPostGross kWh_Res'!N103:Q103)</f>
        <v>75155.44921875</v>
      </c>
      <c r="O103" s="90">
        <f t="shared" si="14"/>
        <v>343693.3896484375</v>
      </c>
      <c r="Q103" s="5">
        <f>C103-'[1]ExPostGross kWh_Res'!C103</f>
        <v>0</v>
      </c>
      <c r="R103" s="5">
        <f>D103-'[1]ExPostGross kWh_Res'!D103</f>
        <v>0</v>
      </c>
      <c r="S103" s="5">
        <f>E103-'[1]ExPostGross kWh_Res'!E103</f>
        <v>0</v>
      </c>
      <c r="T103" s="5">
        <f>F103-'[1]ExPostGross kWh_Res'!F103</f>
        <v>0</v>
      </c>
      <c r="U103" s="5">
        <f>G103-'[1]ExPostGross kWh_Res'!G103</f>
        <v>0</v>
      </c>
      <c r="V103" s="5">
        <f>H103-'[1]ExPostGross kWh_Res'!H103</f>
        <v>0</v>
      </c>
      <c r="W103" s="5">
        <f>I103-'[1]ExPostGross kWh_Res'!I103</f>
        <v>0</v>
      </c>
      <c r="X103" s="5">
        <f>J103-'[1]ExPostGross kWh_Res'!J103</f>
        <v>0</v>
      </c>
      <c r="Y103" s="5">
        <f>K103-'[1]ExPostGross kWh_Res'!K103</f>
        <v>0</v>
      </c>
      <c r="Z103" s="5">
        <f>L103-'[1]ExPostGross kWh_Res'!L103</f>
        <v>0</v>
      </c>
      <c r="AA103" s="5">
        <f>M103-'[1]ExPostGross kWh_Res'!M103</f>
        <v>0</v>
      </c>
      <c r="AB103" s="5">
        <f>N103-SUM('[1]ExPostGross kWh_Res'!N103:Q103)</f>
        <v>0</v>
      </c>
    </row>
    <row r="104" spans="1:28" x14ac:dyDescent="0.3">
      <c r="A104" s="492"/>
      <c r="B104" s="11" t="s">
        <v>61</v>
      </c>
      <c r="C104" s="3">
        <f>'[1]ExPostGross kWh_Res'!C104</f>
        <v>0</v>
      </c>
      <c r="D104" s="3">
        <f>'[1]ExPostGross kWh_Res'!D104</f>
        <v>0</v>
      </c>
      <c r="E104" s="3">
        <f>'[1]ExPostGross kWh_Res'!E104</f>
        <v>0</v>
      </c>
      <c r="F104" s="3">
        <f>'[1]ExPostGross kWh_Res'!F104</f>
        <v>0</v>
      </c>
      <c r="G104" s="3">
        <f>'[1]ExPostGross kWh_Res'!G104</f>
        <v>0</v>
      </c>
      <c r="H104" s="3">
        <f>'[1]ExPostGross kWh_Res'!H104</f>
        <v>0</v>
      </c>
      <c r="I104" s="3">
        <f>'[1]ExPostGross kWh_Res'!I104</f>
        <v>0</v>
      </c>
      <c r="J104" s="3">
        <f>'[1]ExPostGross kWh_Res'!J104</f>
        <v>0</v>
      </c>
      <c r="K104" s="3">
        <f>'[1]ExPostGross kWh_Res'!K104</f>
        <v>0</v>
      </c>
      <c r="L104" s="3">
        <f>'[1]ExPostGross kWh_Res'!L104</f>
        <v>0</v>
      </c>
      <c r="M104" s="3">
        <f>'[1]ExPostGross kWh_Res'!M104</f>
        <v>0</v>
      </c>
      <c r="N104" s="116">
        <f>SUM('[1]ExPostGross kWh_Res'!N104:Q104)</f>
        <v>0</v>
      </c>
      <c r="O104" s="90">
        <f t="shared" si="14"/>
        <v>0</v>
      </c>
      <c r="Q104" s="5">
        <f>C104-'[1]ExPostGross kWh_Res'!C104</f>
        <v>0</v>
      </c>
      <c r="R104" s="5">
        <f>D104-'[1]ExPostGross kWh_Res'!D104</f>
        <v>0</v>
      </c>
      <c r="S104" s="5">
        <f>E104-'[1]ExPostGross kWh_Res'!E104</f>
        <v>0</v>
      </c>
      <c r="T104" s="5">
        <f>F104-'[1]ExPostGross kWh_Res'!F104</f>
        <v>0</v>
      </c>
      <c r="U104" s="5">
        <f>G104-'[1]ExPostGross kWh_Res'!G104</f>
        <v>0</v>
      </c>
      <c r="V104" s="5">
        <f>H104-'[1]ExPostGross kWh_Res'!H104</f>
        <v>0</v>
      </c>
      <c r="W104" s="5">
        <f>I104-'[1]ExPostGross kWh_Res'!I104</f>
        <v>0</v>
      </c>
      <c r="X104" s="5">
        <f>J104-'[1]ExPostGross kWh_Res'!J104</f>
        <v>0</v>
      </c>
      <c r="Y104" s="5">
        <f>K104-'[1]ExPostGross kWh_Res'!K104</f>
        <v>0</v>
      </c>
      <c r="Z104" s="5">
        <f>L104-'[1]ExPostGross kWh_Res'!L104</f>
        <v>0</v>
      </c>
      <c r="AA104" s="5">
        <f>M104-'[1]ExPostGross kWh_Res'!M104</f>
        <v>0</v>
      </c>
      <c r="AB104" s="5">
        <f>N104-SUM('[1]ExPostGross kWh_Res'!N104:Q104)</f>
        <v>0</v>
      </c>
    </row>
    <row r="105" spans="1:28" x14ac:dyDescent="0.3">
      <c r="A105" s="492"/>
      <c r="B105" s="11" t="s">
        <v>62</v>
      </c>
      <c r="C105" s="3">
        <f>'[1]ExPostGross kWh_Res'!C105</f>
        <v>0</v>
      </c>
      <c r="D105" s="3">
        <f>'[1]ExPostGross kWh_Res'!D105</f>
        <v>125102.27221679688</v>
      </c>
      <c r="E105" s="3">
        <f>'[1]ExPostGross kWh_Res'!E105</f>
        <v>0</v>
      </c>
      <c r="F105" s="3">
        <f>'[1]ExPostGross kWh_Res'!F105</f>
        <v>0</v>
      </c>
      <c r="G105" s="3">
        <f>'[1]ExPostGross kWh_Res'!G105</f>
        <v>0</v>
      </c>
      <c r="H105" s="3">
        <f>'[1]ExPostGross kWh_Res'!H105</f>
        <v>0</v>
      </c>
      <c r="I105" s="3">
        <f>'[1]ExPostGross kWh_Res'!I105</f>
        <v>0</v>
      </c>
      <c r="J105" s="3">
        <f>'[1]ExPostGross kWh_Res'!J105</f>
        <v>0</v>
      </c>
      <c r="K105" s="3">
        <f>'[1]ExPostGross kWh_Res'!K105</f>
        <v>179529.88415527344</v>
      </c>
      <c r="L105" s="3">
        <f>'[1]ExPostGross kWh_Res'!L105</f>
        <v>0</v>
      </c>
      <c r="M105" s="3">
        <f>'[1]ExPostGross kWh_Res'!M105</f>
        <v>0</v>
      </c>
      <c r="N105" s="116">
        <f>SUM('[1]ExPostGross kWh_Res'!N105:Q105)</f>
        <v>438670.30517578125</v>
      </c>
      <c r="O105" s="90">
        <f t="shared" si="14"/>
        <v>743302.46154785156</v>
      </c>
      <c r="Q105" s="5">
        <f>C105-'[1]ExPostGross kWh_Res'!C105</f>
        <v>0</v>
      </c>
      <c r="R105" s="5">
        <f>D105-'[1]ExPostGross kWh_Res'!D105</f>
        <v>0</v>
      </c>
      <c r="S105" s="5">
        <f>E105-'[1]ExPostGross kWh_Res'!E105</f>
        <v>0</v>
      </c>
      <c r="T105" s="5">
        <f>F105-'[1]ExPostGross kWh_Res'!F105</f>
        <v>0</v>
      </c>
      <c r="U105" s="5">
        <f>G105-'[1]ExPostGross kWh_Res'!G105</f>
        <v>0</v>
      </c>
      <c r="V105" s="5">
        <f>H105-'[1]ExPostGross kWh_Res'!H105</f>
        <v>0</v>
      </c>
      <c r="W105" s="5">
        <f>I105-'[1]ExPostGross kWh_Res'!I105</f>
        <v>0</v>
      </c>
      <c r="X105" s="5">
        <f>J105-'[1]ExPostGross kWh_Res'!J105</f>
        <v>0</v>
      </c>
      <c r="Y105" s="5">
        <f>K105-'[1]ExPostGross kWh_Res'!K105</f>
        <v>0</v>
      </c>
      <c r="Z105" s="5">
        <f>L105-'[1]ExPostGross kWh_Res'!L105</f>
        <v>0</v>
      </c>
      <c r="AA105" s="5">
        <f>M105-'[1]ExPostGross kWh_Res'!M105</f>
        <v>0</v>
      </c>
      <c r="AB105" s="5">
        <f>N105-SUM('[1]ExPostGross kWh_Res'!N105:Q105)</f>
        <v>0</v>
      </c>
    </row>
    <row r="106" spans="1:28" x14ac:dyDescent="0.3">
      <c r="A106" s="492"/>
      <c r="B106" s="13" t="s">
        <v>63</v>
      </c>
      <c r="C106" s="3">
        <f>'[1]ExPostGross kWh_Res'!C106</f>
        <v>0</v>
      </c>
      <c r="D106" s="3">
        <f>'[1]ExPostGross kWh_Res'!D106</f>
        <v>0</v>
      </c>
      <c r="E106" s="3">
        <f>'[1]ExPostGross kWh_Res'!E106</f>
        <v>0</v>
      </c>
      <c r="F106" s="3">
        <f>'[1]ExPostGross kWh_Res'!F106</f>
        <v>0</v>
      </c>
      <c r="G106" s="3">
        <f>'[1]ExPostGross kWh_Res'!G106</f>
        <v>0</v>
      </c>
      <c r="H106" s="3">
        <f>'[1]ExPostGross kWh_Res'!H106</f>
        <v>0</v>
      </c>
      <c r="I106" s="3">
        <f>'[1]ExPostGross kWh_Res'!I106</f>
        <v>0</v>
      </c>
      <c r="J106" s="3">
        <f>'[1]ExPostGross kWh_Res'!J106</f>
        <v>0</v>
      </c>
      <c r="K106" s="3">
        <f>'[1]ExPostGross kWh_Res'!K106</f>
        <v>0</v>
      </c>
      <c r="L106" s="3">
        <f>'[1]ExPostGross kWh_Res'!L106</f>
        <v>0</v>
      </c>
      <c r="M106" s="3">
        <f>'[1]ExPostGross kWh_Res'!M106</f>
        <v>0</v>
      </c>
      <c r="N106" s="116">
        <f>SUM('[1]ExPostGross kWh_Res'!N106:Q106)</f>
        <v>0</v>
      </c>
      <c r="O106" s="90">
        <f t="shared" si="14"/>
        <v>0</v>
      </c>
      <c r="Q106" s="5">
        <f>C106-'[1]ExPostGross kWh_Res'!C106</f>
        <v>0</v>
      </c>
      <c r="R106" s="5">
        <f>D106-'[1]ExPostGross kWh_Res'!D106</f>
        <v>0</v>
      </c>
      <c r="S106" s="5">
        <f>E106-'[1]ExPostGross kWh_Res'!E106</f>
        <v>0</v>
      </c>
      <c r="T106" s="5">
        <f>F106-'[1]ExPostGross kWh_Res'!F106</f>
        <v>0</v>
      </c>
      <c r="U106" s="5">
        <f>G106-'[1]ExPostGross kWh_Res'!G106</f>
        <v>0</v>
      </c>
      <c r="V106" s="5">
        <f>H106-'[1]ExPostGross kWh_Res'!H106</f>
        <v>0</v>
      </c>
      <c r="W106" s="5">
        <f>I106-'[1]ExPostGross kWh_Res'!I106</f>
        <v>0</v>
      </c>
      <c r="X106" s="5">
        <f>J106-'[1]ExPostGross kWh_Res'!J106</f>
        <v>0</v>
      </c>
      <c r="Y106" s="5">
        <f>K106-'[1]ExPostGross kWh_Res'!K106</f>
        <v>0</v>
      </c>
      <c r="Z106" s="5">
        <f>L106-'[1]ExPostGross kWh_Res'!L106</f>
        <v>0</v>
      </c>
      <c r="AA106" s="5">
        <f>M106-'[1]ExPostGross kWh_Res'!M106</f>
        <v>0</v>
      </c>
      <c r="AB106" s="5">
        <f>N106-SUM('[1]ExPostGross kWh_Res'!N106:Q106)</f>
        <v>0</v>
      </c>
    </row>
    <row r="107" spans="1:28" x14ac:dyDescent="0.3">
      <c r="A107" s="492"/>
      <c r="B107" s="11" t="s">
        <v>64</v>
      </c>
      <c r="C107" s="3">
        <f>'[1]ExPostGross kWh_Res'!C107</f>
        <v>0</v>
      </c>
      <c r="D107" s="3">
        <f>'[1]ExPostGross kWh_Res'!D107</f>
        <v>39701.318321228027</v>
      </c>
      <c r="E107" s="3">
        <f>'[1]ExPostGross kWh_Res'!E107</f>
        <v>0</v>
      </c>
      <c r="F107" s="3">
        <f>'[1]ExPostGross kWh_Res'!F107</f>
        <v>0</v>
      </c>
      <c r="G107" s="3">
        <f>'[1]ExPostGross kWh_Res'!G107</f>
        <v>0</v>
      </c>
      <c r="H107" s="3">
        <f>'[1]ExPostGross kWh_Res'!H107</f>
        <v>26983.756542205811</v>
      </c>
      <c r="I107" s="3">
        <f>'[1]ExPostGross kWh_Res'!I107</f>
        <v>0</v>
      </c>
      <c r="J107" s="3">
        <f>'[1]ExPostGross kWh_Res'!J107</f>
        <v>0</v>
      </c>
      <c r="K107" s="3">
        <f>'[1]ExPostGross kWh_Res'!K107</f>
        <v>0</v>
      </c>
      <c r="L107" s="3">
        <f>'[1]ExPostGross kWh_Res'!L107</f>
        <v>3871.5824604034424</v>
      </c>
      <c r="M107" s="3">
        <f>'[1]ExPostGross kWh_Res'!M107</f>
        <v>0</v>
      </c>
      <c r="N107" s="116">
        <f>SUM('[1]ExPostGross kWh_Res'!N107:Q107)</f>
        <v>238876.65959358215</v>
      </c>
      <c r="O107" s="90">
        <f t="shared" si="14"/>
        <v>309433.31691741943</v>
      </c>
      <c r="Q107" s="5">
        <f>C107-'[1]ExPostGross kWh_Res'!C107</f>
        <v>0</v>
      </c>
      <c r="R107" s="5">
        <f>D107-'[1]ExPostGross kWh_Res'!D107</f>
        <v>0</v>
      </c>
      <c r="S107" s="5">
        <f>E107-'[1]ExPostGross kWh_Res'!E107</f>
        <v>0</v>
      </c>
      <c r="T107" s="5">
        <f>F107-'[1]ExPostGross kWh_Res'!F107</f>
        <v>0</v>
      </c>
      <c r="U107" s="5">
        <f>G107-'[1]ExPostGross kWh_Res'!G107</f>
        <v>0</v>
      </c>
      <c r="V107" s="5">
        <f>H107-'[1]ExPostGross kWh_Res'!H107</f>
        <v>0</v>
      </c>
      <c r="W107" s="5">
        <f>I107-'[1]ExPostGross kWh_Res'!I107</f>
        <v>0</v>
      </c>
      <c r="X107" s="5">
        <f>J107-'[1]ExPostGross kWh_Res'!J107</f>
        <v>0</v>
      </c>
      <c r="Y107" s="5">
        <f>K107-'[1]ExPostGross kWh_Res'!K107</f>
        <v>0</v>
      </c>
      <c r="Z107" s="5">
        <f>L107-'[1]ExPostGross kWh_Res'!L107</f>
        <v>0</v>
      </c>
      <c r="AA107" s="5">
        <f>M107-'[1]ExPostGross kWh_Res'!M107</f>
        <v>0</v>
      </c>
      <c r="AB107" s="5">
        <f>N107-SUM('[1]ExPostGross kWh_Res'!N107:Q107)</f>
        <v>0</v>
      </c>
    </row>
    <row r="108" spans="1:28" x14ac:dyDescent="0.3">
      <c r="A108" s="492"/>
      <c r="B108" s="11" t="s">
        <v>65</v>
      </c>
      <c r="C108" s="3">
        <f>'[1]ExPostGross kWh_Res'!C108</f>
        <v>0</v>
      </c>
      <c r="D108" s="3">
        <f>'[1]ExPostGross kWh_Res'!D108</f>
        <v>0</v>
      </c>
      <c r="E108" s="3">
        <f>'[1]ExPostGross kWh_Res'!E108</f>
        <v>0</v>
      </c>
      <c r="F108" s="3">
        <f>'[1]ExPostGross kWh_Res'!F108</f>
        <v>0</v>
      </c>
      <c r="G108" s="3">
        <f>'[1]ExPostGross kWh_Res'!G108</f>
        <v>0</v>
      </c>
      <c r="H108" s="3">
        <f>'[1]ExPostGross kWh_Res'!H108</f>
        <v>0</v>
      </c>
      <c r="I108" s="3">
        <f>'[1]ExPostGross kWh_Res'!I108</f>
        <v>0</v>
      </c>
      <c r="J108" s="3">
        <f>'[1]ExPostGross kWh_Res'!J108</f>
        <v>0</v>
      </c>
      <c r="K108" s="3">
        <f>'[1]ExPostGross kWh_Res'!K108</f>
        <v>0</v>
      </c>
      <c r="L108" s="3">
        <f>'[1]ExPostGross kWh_Res'!L108</f>
        <v>0</v>
      </c>
      <c r="M108" s="3">
        <f>'[1]ExPostGross kWh_Res'!M108</f>
        <v>0</v>
      </c>
      <c r="N108" s="116">
        <f>SUM('[1]ExPostGross kWh_Res'!N108:Q108)</f>
        <v>80195.43701171875</v>
      </c>
      <c r="O108" s="90">
        <f t="shared" si="14"/>
        <v>80195.43701171875</v>
      </c>
      <c r="Q108" s="5">
        <f>C108-'[1]ExPostGross kWh_Res'!C108</f>
        <v>0</v>
      </c>
      <c r="R108" s="5">
        <f>D108-'[1]ExPostGross kWh_Res'!D108</f>
        <v>0</v>
      </c>
      <c r="S108" s="5">
        <f>E108-'[1]ExPostGross kWh_Res'!E108</f>
        <v>0</v>
      </c>
      <c r="T108" s="5">
        <f>F108-'[1]ExPostGross kWh_Res'!F108</f>
        <v>0</v>
      </c>
      <c r="U108" s="5">
        <f>G108-'[1]ExPostGross kWh_Res'!G108</f>
        <v>0</v>
      </c>
      <c r="V108" s="5">
        <f>H108-'[1]ExPostGross kWh_Res'!H108</f>
        <v>0</v>
      </c>
      <c r="W108" s="5">
        <f>I108-'[1]ExPostGross kWh_Res'!I108</f>
        <v>0</v>
      </c>
      <c r="X108" s="5">
        <f>J108-'[1]ExPostGross kWh_Res'!J108</f>
        <v>0</v>
      </c>
      <c r="Y108" s="5">
        <f>K108-'[1]ExPostGross kWh_Res'!K108</f>
        <v>0</v>
      </c>
      <c r="Z108" s="5">
        <f>L108-'[1]ExPostGross kWh_Res'!L108</f>
        <v>0</v>
      </c>
      <c r="AA108" s="5">
        <f>M108-'[1]ExPostGross kWh_Res'!M108</f>
        <v>0</v>
      </c>
      <c r="AB108" s="5">
        <f>N108-SUM('[1]ExPostGross kWh_Res'!N108:Q108)</f>
        <v>0</v>
      </c>
    </row>
    <row r="109" spans="1:28" x14ac:dyDescent="0.3">
      <c r="A109" s="492"/>
      <c r="B109" s="11" t="s">
        <v>66</v>
      </c>
      <c r="C109" s="3">
        <f>'[1]ExPostGross kWh_Res'!C109</f>
        <v>0</v>
      </c>
      <c r="D109" s="3">
        <f>'[1]ExPostGross kWh_Res'!D109</f>
        <v>0</v>
      </c>
      <c r="E109" s="3">
        <f>'[1]ExPostGross kWh_Res'!E109</f>
        <v>0</v>
      </c>
      <c r="F109" s="3">
        <f>'[1]ExPostGross kWh_Res'!F109</f>
        <v>0</v>
      </c>
      <c r="G109" s="3">
        <f>'[1]ExPostGross kWh_Res'!G109</f>
        <v>0</v>
      </c>
      <c r="H109" s="3">
        <f>'[1]ExPostGross kWh_Res'!H109</f>
        <v>0</v>
      </c>
      <c r="I109" s="3">
        <f>'[1]ExPostGross kWh_Res'!I109</f>
        <v>0</v>
      </c>
      <c r="J109" s="3">
        <f>'[1]ExPostGross kWh_Res'!J109</f>
        <v>0</v>
      </c>
      <c r="K109" s="3">
        <f>'[1]ExPostGross kWh_Res'!K109</f>
        <v>0</v>
      </c>
      <c r="L109" s="3">
        <f>'[1]ExPostGross kWh_Res'!L109</f>
        <v>0</v>
      </c>
      <c r="M109" s="3">
        <f>'[1]ExPostGross kWh_Res'!M109</f>
        <v>0</v>
      </c>
      <c r="N109" s="116">
        <f>SUM('[1]ExPostGross kWh_Res'!N109:Q109)</f>
        <v>0</v>
      </c>
      <c r="O109" s="90">
        <f t="shared" si="14"/>
        <v>0</v>
      </c>
      <c r="Q109" s="5">
        <f>C109-'[1]ExPostGross kWh_Res'!C109</f>
        <v>0</v>
      </c>
      <c r="R109" s="5">
        <f>D109-'[1]ExPostGross kWh_Res'!D109</f>
        <v>0</v>
      </c>
      <c r="S109" s="5">
        <f>E109-'[1]ExPostGross kWh_Res'!E109</f>
        <v>0</v>
      </c>
      <c r="T109" s="5">
        <f>F109-'[1]ExPostGross kWh_Res'!F109</f>
        <v>0</v>
      </c>
      <c r="U109" s="5">
        <f>G109-'[1]ExPostGross kWh_Res'!G109</f>
        <v>0</v>
      </c>
      <c r="V109" s="5">
        <f>H109-'[1]ExPostGross kWh_Res'!H109</f>
        <v>0</v>
      </c>
      <c r="W109" s="5">
        <f>I109-'[1]ExPostGross kWh_Res'!I109</f>
        <v>0</v>
      </c>
      <c r="X109" s="5">
        <f>J109-'[1]ExPostGross kWh_Res'!J109</f>
        <v>0</v>
      </c>
      <c r="Y109" s="5">
        <f>K109-'[1]ExPostGross kWh_Res'!K109</f>
        <v>0</v>
      </c>
      <c r="Z109" s="5">
        <f>L109-'[1]ExPostGross kWh_Res'!L109</f>
        <v>0</v>
      </c>
      <c r="AA109" s="5">
        <f>M109-'[1]ExPostGross kWh_Res'!M109</f>
        <v>0</v>
      </c>
      <c r="AB109" s="5">
        <f>N109-SUM('[1]ExPostGross kWh_Res'!N109:Q109)</f>
        <v>0</v>
      </c>
    </row>
    <row r="110" spans="1:28" x14ac:dyDescent="0.3">
      <c r="A110" s="492"/>
      <c r="B110" s="11" t="s">
        <v>67</v>
      </c>
      <c r="C110" s="3">
        <f>'[1]ExPostGross kWh_Res'!C110</f>
        <v>0</v>
      </c>
      <c r="D110" s="3">
        <f>'[1]ExPostGross kWh_Res'!D110</f>
        <v>0</v>
      </c>
      <c r="E110" s="3">
        <f>'[1]ExPostGross kWh_Res'!E110</f>
        <v>0</v>
      </c>
      <c r="F110" s="3">
        <f>'[1]ExPostGross kWh_Res'!F110</f>
        <v>0</v>
      </c>
      <c r="G110" s="3">
        <f>'[1]ExPostGross kWh_Res'!G110</f>
        <v>0</v>
      </c>
      <c r="H110" s="3">
        <f>'[1]ExPostGross kWh_Res'!H110</f>
        <v>0</v>
      </c>
      <c r="I110" s="3">
        <f>'[1]ExPostGross kWh_Res'!I110</f>
        <v>0</v>
      </c>
      <c r="J110" s="3">
        <f>'[1]ExPostGross kWh_Res'!J110</f>
        <v>0</v>
      </c>
      <c r="K110" s="3">
        <f>'[1]ExPostGross kWh_Res'!K110</f>
        <v>0</v>
      </c>
      <c r="L110" s="3">
        <f>'[1]ExPostGross kWh_Res'!L110</f>
        <v>0</v>
      </c>
      <c r="M110" s="3">
        <f>'[1]ExPostGross kWh_Res'!M110</f>
        <v>0</v>
      </c>
      <c r="N110" s="116">
        <f>SUM('[1]ExPostGross kWh_Res'!N110:Q110)</f>
        <v>0</v>
      </c>
      <c r="O110" s="90">
        <f t="shared" si="14"/>
        <v>0</v>
      </c>
      <c r="Q110" s="5">
        <f>C110-'[1]ExPostGross kWh_Res'!C110</f>
        <v>0</v>
      </c>
      <c r="R110" s="5">
        <f>D110-'[1]ExPostGross kWh_Res'!D110</f>
        <v>0</v>
      </c>
      <c r="S110" s="5">
        <f>E110-'[1]ExPostGross kWh_Res'!E110</f>
        <v>0</v>
      </c>
      <c r="T110" s="5">
        <f>F110-'[1]ExPostGross kWh_Res'!F110</f>
        <v>0</v>
      </c>
      <c r="U110" s="5">
        <f>G110-'[1]ExPostGross kWh_Res'!G110</f>
        <v>0</v>
      </c>
      <c r="V110" s="5">
        <f>H110-'[1]ExPostGross kWh_Res'!H110</f>
        <v>0</v>
      </c>
      <c r="W110" s="5">
        <f>I110-'[1]ExPostGross kWh_Res'!I110</f>
        <v>0</v>
      </c>
      <c r="X110" s="5">
        <f>J110-'[1]ExPostGross kWh_Res'!J110</f>
        <v>0</v>
      </c>
      <c r="Y110" s="5">
        <f>K110-'[1]ExPostGross kWh_Res'!K110</f>
        <v>0</v>
      </c>
      <c r="Z110" s="5">
        <f>L110-'[1]ExPostGross kWh_Res'!L110</f>
        <v>0</v>
      </c>
      <c r="AA110" s="5">
        <f>M110-'[1]ExPostGross kWh_Res'!M110</f>
        <v>0</v>
      </c>
      <c r="AB110" s="5">
        <f>N110-SUM('[1]ExPostGross kWh_Res'!N110:Q110)</f>
        <v>0</v>
      </c>
    </row>
    <row r="111" spans="1:28" x14ac:dyDescent="0.3">
      <c r="A111" s="492"/>
      <c r="B111" s="11" t="s">
        <v>68</v>
      </c>
      <c r="C111" s="3">
        <f>'[1]ExPostGross kWh_Res'!C111</f>
        <v>0</v>
      </c>
      <c r="D111" s="3">
        <f>'[1]ExPostGross kWh_Res'!D111</f>
        <v>98831.657745361328</v>
      </c>
      <c r="E111" s="3">
        <f>'[1]ExPostGross kWh_Res'!E111</f>
        <v>0</v>
      </c>
      <c r="F111" s="3">
        <f>'[1]ExPostGross kWh_Res'!F111</f>
        <v>0</v>
      </c>
      <c r="G111" s="3">
        <f>'[1]ExPostGross kWh_Res'!G111</f>
        <v>0</v>
      </c>
      <c r="H111" s="3">
        <f>'[1]ExPostGross kWh_Res'!H111</f>
        <v>122066.17951965332</v>
      </c>
      <c r="I111" s="3">
        <f>'[1]ExPostGross kWh_Res'!I111</f>
        <v>0</v>
      </c>
      <c r="J111" s="3">
        <f>'[1]ExPostGross kWh_Res'!J111</f>
        <v>0</v>
      </c>
      <c r="K111" s="3">
        <f>'[1]ExPostGross kWh_Res'!K111</f>
        <v>0</v>
      </c>
      <c r="L111" s="3">
        <f>'[1]ExPostGross kWh_Res'!L111</f>
        <v>1105.4795074462891</v>
      </c>
      <c r="M111" s="3">
        <f>'[1]ExPostGross kWh_Res'!M111</f>
        <v>0</v>
      </c>
      <c r="N111" s="116">
        <f>SUM('[1]ExPostGross kWh_Res'!N111:Q111)</f>
        <v>543382.88804626465</v>
      </c>
      <c r="O111" s="90">
        <f t="shared" si="14"/>
        <v>765386.20481872559</v>
      </c>
      <c r="Q111" s="5">
        <f>C111-'[1]ExPostGross kWh_Res'!C111</f>
        <v>0</v>
      </c>
      <c r="R111" s="5">
        <f>D111-'[1]ExPostGross kWh_Res'!D111</f>
        <v>0</v>
      </c>
      <c r="S111" s="5">
        <f>E111-'[1]ExPostGross kWh_Res'!E111</f>
        <v>0</v>
      </c>
      <c r="T111" s="5">
        <f>F111-'[1]ExPostGross kWh_Res'!F111</f>
        <v>0</v>
      </c>
      <c r="U111" s="5">
        <f>G111-'[1]ExPostGross kWh_Res'!G111</f>
        <v>0</v>
      </c>
      <c r="V111" s="5">
        <f>H111-'[1]ExPostGross kWh_Res'!H111</f>
        <v>0</v>
      </c>
      <c r="W111" s="5">
        <f>I111-'[1]ExPostGross kWh_Res'!I111</f>
        <v>0</v>
      </c>
      <c r="X111" s="5">
        <f>J111-'[1]ExPostGross kWh_Res'!J111</f>
        <v>0</v>
      </c>
      <c r="Y111" s="5">
        <f>K111-'[1]ExPostGross kWh_Res'!K111</f>
        <v>0</v>
      </c>
      <c r="Z111" s="5">
        <f>L111-'[1]ExPostGross kWh_Res'!L111</f>
        <v>0</v>
      </c>
      <c r="AA111" s="5">
        <f>M111-'[1]ExPostGross kWh_Res'!M111</f>
        <v>0</v>
      </c>
      <c r="AB111" s="5">
        <f>N111-SUM('[1]ExPostGross kWh_Res'!N111:Q111)</f>
        <v>0</v>
      </c>
    </row>
    <row r="112" spans="1:28" ht="15" thickBot="1" x14ac:dyDescent="0.35">
      <c r="A112" s="493"/>
      <c r="B112" s="236" t="s">
        <v>69</v>
      </c>
      <c r="C112" s="3">
        <f>'[1]ExPostGross kWh_Res'!C112</f>
        <v>0</v>
      </c>
      <c r="D112" s="3">
        <f>'[1]ExPostGross kWh_Res'!D112</f>
        <v>0</v>
      </c>
      <c r="E112" s="3">
        <f>'[1]ExPostGross kWh_Res'!E112</f>
        <v>0</v>
      </c>
      <c r="F112" s="3">
        <f>'[1]ExPostGross kWh_Res'!F112</f>
        <v>0</v>
      </c>
      <c r="G112" s="3">
        <f>'[1]ExPostGross kWh_Res'!G112</f>
        <v>0</v>
      </c>
      <c r="H112" s="3">
        <f>'[1]ExPostGross kWh_Res'!H112</f>
        <v>0</v>
      </c>
      <c r="I112" s="3">
        <f>'[1]ExPostGross kWh_Res'!I112</f>
        <v>0</v>
      </c>
      <c r="J112" s="3">
        <f>'[1]ExPostGross kWh_Res'!J112</f>
        <v>0</v>
      </c>
      <c r="K112" s="3">
        <f>'[1]ExPostGross kWh_Res'!K112</f>
        <v>0</v>
      </c>
      <c r="L112" s="3">
        <f>'[1]ExPostGross kWh_Res'!L112</f>
        <v>0</v>
      </c>
      <c r="M112" s="3">
        <f>'[1]ExPostGross kWh_Res'!M112</f>
        <v>0</v>
      </c>
      <c r="N112" s="116">
        <f>SUM('[1]ExPostGross kWh_Res'!N112:Q112)</f>
        <v>0</v>
      </c>
      <c r="O112" s="90">
        <f t="shared" si="14"/>
        <v>0</v>
      </c>
      <c r="Q112" s="5">
        <f>C112-'[1]ExPostGross kWh_Res'!C112</f>
        <v>0</v>
      </c>
      <c r="R112" s="5">
        <f>D112-'[1]ExPostGross kWh_Res'!D112</f>
        <v>0</v>
      </c>
      <c r="S112" s="5">
        <f>E112-'[1]ExPostGross kWh_Res'!E112</f>
        <v>0</v>
      </c>
      <c r="T112" s="5">
        <f>F112-'[1]ExPostGross kWh_Res'!F112</f>
        <v>0</v>
      </c>
      <c r="U112" s="5">
        <f>G112-'[1]ExPostGross kWh_Res'!G112</f>
        <v>0</v>
      </c>
      <c r="V112" s="5">
        <f>H112-'[1]ExPostGross kWh_Res'!H112</f>
        <v>0</v>
      </c>
      <c r="W112" s="5">
        <f>I112-'[1]ExPostGross kWh_Res'!I112</f>
        <v>0</v>
      </c>
      <c r="X112" s="5">
        <f>J112-'[1]ExPostGross kWh_Res'!J112</f>
        <v>0</v>
      </c>
      <c r="Y112" s="5">
        <f>K112-'[1]ExPostGross kWh_Res'!K112</f>
        <v>0</v>
      </c>
      <c r="Z112" s="5">
        <f>L112-'[1]ExPostGross kWh_Res'!L112</f>
        <v>0</v>
      </c>
      <c r="AA112" s="5">
        <f>M112-'[1]ExPostGross kWh_Res'!M112</f>
        <v>0</v>
      </c>
      <c r="AB112" s="5">
        <f>N112-SUM('[1]ExPostGross kWh_Res'!N112:Q112)</f>
        <v>0</v>
      </c>
    </row>
    <row r="113" spans="1:28" ht="21.6" thickBot="1" x14ac:dyDescent="0.45">
      <c r="A113" s="92"/>
      <c r="B113" s="237" t="s">
        <v>70</v>
      </c>
      <c r="C113" s="238">
        <f t="shared" ref="C113:N113" si="15">SUM(C102:C112)</f>
        <v>0</v>
      </c>
      <c r="D113" s="238">
        <f t="shared" si="15"/>
        <v>285068.46898651123</v>
      </c>
      <c r="E113" s="238">
        <f t="shared" si="15"/>
        <v>0</v>
      </c>
      <c r="F113" s="238">
        <f t="shared" si="15"/>
        <v>0</v>
      </c>
      <c r="G113" s="238">
        <f t="shared" si="15"/>
        <v>0</v>
      </c>
      <c r="H113" s="238">
        <f t="shared" si="15"/>
        <v>365396.59231185913</v>
      </c>
      <c r="I113" s="238">
        <f t="shared" si="15"/>
        <v>0</v>
      </c>
      <c r="J113" s="238">
        <f t="shared" si="15"/>
        <v>0</v>
      </c>
      <c r="K113" s="238">
        <f t="shared" si="15"/>
        <v>210287.94763183594</v>
      </c>
      <c r="L113" s="239">
        <f t="shared" si="15"/>
        <v>4977.0619678497314</v>
      </c>
      <c r="M113" s="239">
        <f t="shared" si="15"/>
        <v>0</v>
      </c>
      <c r="N113" s="446">
        <f t="shared" si="15"/>
        <v>1425166.1816785336</v>
      </c>
      <c r="O113" s="93">
        <f t="shared" si="14"/>
        <v>2290896.2525765896</v>
      </c>
      <c r="Q113" s="5">
        <f>C113-'[1]ExPostGross kWh_Res'!C113</f>
        <v>0</v>
      </c>
      <c r="R113" s="5">
        <f>D113-'[1]ExPostGross kWh_Res'!D113</f>
        <v>0</v>
      </c>
      <c r="S113" s="5">
        <f>E113-'[1]ExPostGross kWh_Res'!E113</f>
        <v>0</v>
      </c>
      <c r="T113" s="5">
        <f>F113-'[1]ExPostGross kWh_Res'!F113</f>
        <v>0</v>
      </c>
      <c r="U113" s="5">
        <f>G113-'[1]ExPostGross kWh_Res'!G113</f>
        <v>0</v>
      </c>
      <c r="V113" s="5">
        <f>H113-'[1]ExPostGross kWh_Res'!H113</f>
        <v>0</v>
      </c>
      <c r="W113" s="5">
        <f>I113-'[1]ExPostGross kWh_Res'!I113</f>
        <v>0</v>
      </c>
      <c r="X113" s="5">
        <f>J113-'[1]ExPostGross kWh_Res'!J113</f>
        <v>0</v>
      </c>
      <c r="Y113" s="5">
        <f>K113-'[1]ExPostGross kWh_Res'!K113</f>
        <v>0</v>
      </c>
      <c r="Z113" s="5">
        <f>L113-'[1]ExPostGross kWh_Res'!L113</f>
        <v>0</v>
      </c>
      <c r="AA113" s="5">
        <f>M113-'[1]ExPostGross kWh_Res'!M113</f>
        <v>0</v>
      </c>
      <c r="AB113" s="5">
        <f>N113-SUM('[1]ExPostGross kWh_Res'!N113:Q113)</f>
        <v>0</v>
      </c>
    </row>
    <row r="114" spans="1:28" ht="21.6" thickBot="1" x14ac:dyDescent="0.45">
      <c r="A114" s="92"/>
      <c r="F114" s="91">
        <v>0</v>
      </c>
      <c r="L114" s="117"/>
      <c r="M114" s="117"/>
      <c r="N114" s="447"/>
    </row>
    <row r="115" spans="1:28" ht="21.6" thickBot="1" x14ac:dyDescent="0.45">
      <c r="A115" s="92"/>
      <c r="B115" s="233" t="s">
        <v>48</v>
      </c>
      <c r="C115" s="234">
        <v>43850</v>
      </c>
      <c r="D115" s="234">
        <v>43882</v>
      </c>
      <c r="E115" s="234">
        <v>43914</v>
      </c>
      <c r="F115" s="234">
        <v>43946</v>
      </c>
      <c r="G115" s="234">
        <v>43978</v>
      </c>
      <c r="H115" s="234">
        <v>44010</v>
      </c>
      <c r="I115" s="234">
        <v>44042</v>
      </c>
      <c r="J115" s="234">
        <v>44074</v>
      </c>
      <c r="K115" s="234">
        <v>44076</v>
      </c>
      <c r="L115" s="234">
        <v>44107</v>
      </c>
      <c r="M115" s="234">
        <v>44140</v>
      </c>
      <c r="N115" s="445" t="s">
        <v>57</v>
      </c>
      <c r="O115" s="235" t="s">
        <v>3</v>
      </c>
    </row>
    <row r="116" spans="1:28" ht="15" customHeight="1" x14ac:dyDescent="0.3">
      <c r="A116" s="491" t="s">
        <v>78</v>
      </c>
      <c r="B116" s="11" t="s">
        <v>59</v>
      </c>
      <c r="C116" s="3">
        <f>'[1]ExPostGross kWh_Res'!C116</f>
        <v>0</v>
      </c>
      <c r="D116" s="3">
        <f>'[1]ExPostGross kWh_Res'!D116</f>
        <v>0</v>
      </c>
      <c r="E116" s="3">
        <f>'[1]ExPostGross kWh_Res'!E116</f>
        <v>0</v>
      </c>
      <c r="F116" s="3">
        <f>'[1]ExPostGross kWh_Res'!F116</f>
        <v>0</v>
      </c>
      <c r="G116" s="3">
        <f>'[1]ExPostGross kWh_Res'!G116</f>
        <v>0</v>
      </c>
      <c r="H116" s="3">
        <f>'[1]ExPostGross kWh_Res'!H116</f>
        <v>0</v>
      </c>
      <c r="I116" s="3">
        <f>'[1]ExPostGross kWh_Res'!I116</f>
        <v>0</v>
      </c>
      <c r="J116" s="3">
        <f>'[1]ExPostGross kWh_Res'!J116</f>
        <v>0</v>
      </c>
      <c r="K116" s="3">
        <f>'[1]ExPostGross kWh_Res'!K116</f>
        <v>0</v>
      </c>
      <c r="L116" s="3">
        <f>'[1]ExPostGross kWh_Res'!L116</f>
        <v>0</v>
      </c>
      <c r="M116" s="3">
        <f>'[1]ExPostGross kWh_Res'!M116</f>
        <v>0</v>
      </c>
      <c r="N116" s="116">
        <f>SUM('[1]ExPostGross kWh_Res'!N116:Q116)</f>
        <v>0</v>
      </c>
      <c r="O116" s="90">
        <f t="shared" ref="O116:O127" si="16">SUM(C116:N116)</f>
        <v>0</v>
      </c>
      <c r="P116" s="241"/>
      <c r="Q116" s="5">
        <f>C116-'[1]ExPostGross kWh_Res'!C116</f>
        <v>0</v>
      </c>
      <c r="R116" s="5">
        <f>D116-'[1]ExPostGross kWh_Res'!D116</f>
        <v>0</v>
      </c>
      <c r="S116" s="5">
        <f>E116-'[1]ExPostGross kWh_Res'!E116</f>
        <v>0</v>
      </c>
      <c r="T116" s="5">
        <f>F116-'[1]ExPostGross kWh_Res'!F116</f>
        <v>0</v>
      </c>
      <c r="U116" s="5">
        <f>G116-'[1]ExPostGross kWh_Res'!G116</f>
        <v>0</v>
      </c>
      <c r="V116" s="5">
        <f>H116-'[1]ExPostGross kWh_Res'!H116</f>
        <v>0</v>
      </c>
      <c r="W116" s="5">
        <f>I116-'[1]ExPostGross kWh_Res'!I116</f>
        <v>0</v>
      </c>
      <c r="X116" s="5">
        <f>J116-'[1]ExPostGross kWh_Res'!J116</f>
        <v>0</v>
      </c>
      <c r="Y116" s="5">
        <f>K116-'[1]ExPostGross kWh_Res'!K116</f>
        <v>0</v>
      </c>
      <c r="Z116" s="5">
        <f>L116-'[1]ExPostGross kWh_Res'!L116</f>
        <v>0</v>
      </c>
      <c r="AA116" s="5">
        <f>M116-'[1]ExPostGross kWh_Res'!M116</f>
        <v>0</v>
      </c>
      <c r="AB116" s="5">
        <f>N116-SUM('[1]ExPostGross kWh_Res'!N116:Q116)</f>
        <v>0</v>
      </c>
    </row>
    <row r="117" spans="1:28" x14ac:dyDescent="0.3">
      <c r="A117" s="492"/>
      <c r="B117" s="13" t="s">
        <v>60</v>
      </c>
      <c r="C117" s="3">
        <f>'[1]ExPostGross kWh_Res'!C117</f>
        <v>0</v>
      </c>
      <c r="D117" s="3">
        <f>'[1]ExPostGross kWh_Res'!D117</f>
        <v>0</v>
      </c>
      <c r="E117" s="3">
        <f>'[1]ExPostGross kWh_Res'!E117</f>
        <v>0</v>
      </c>
      <c r="F117" s="3">
        <f>'[1]ExPostGross kWh_Res'!F117</f>
        <v>0</v>
      </c>
      <c r="G117" s="3">
        <f>'[1]ExPostGross kWh_Res'!G117</f>
        <v>0</v>
      </c>
      <c r="H117" s="3">
        <f>'[1]ExPostGross kWh_Res'!H117</f>
        <v>0</v>
      </c>
      <c r="I117" s="3">
        <f>'[1]ExPostGross kWh_Res'!I117</f>
        <v>0</v>
      </c>
      <c r="J117" s="3">
        <f>'[1]ExPostGross kWh_Res'!J117</f>
        <v>0</v>
      </c>
      <c r="K117" s="3">
        <f>'[1]ExPostGross kWh_Res'!K117</f>
        <v>0</v>
      </c>
      <c r="L117" s="3">
        <f>'[1]ExPostGross kWh_Res'!L117</f>
        <v>0</v>
      </c>
      <c r="M117" s="3">
        <f>'[1]ExPostGross kWh_Res'!M117</f>
        <v>0</v>
      </c>
      <c r="N117" s="116">
        <f>SUM('[1]ExPostGross kWh_Res'!N117:Q117)</f>
        <v>0</v>
      </c>
      <c r="O117" s="90">
        <f t="shared" si="16"/>
        <v>0</v>
      </c>
      <c r="Q117" s="5">
        <f>C117-'[1]ExPostGross kWh_Res'!C117</f>
        <v>0</v>
      </c>
      <c r="R117" s="5">
        <f>D117-'[1]ExPostGross kWh_Res'!D117</f>
        <v>0</v>
      </c>
      <c r="S117" s="5">
        <f>E117-'[1]ExPostGross kWh_Res'!E117</f>
        <v>0</v>
      </c>
      <c r="T117" s="5">
        <f>F117-'[1]ExPostGross kWh_Res'!F117</f>
        <v>0</v>
      </c>
      <c r="U117" s="5">
        <f>G117-'[1]ExPostGross kWh_Res'!G117</f>
        <v>0</v>
      </c>
      <c r="V117" s="5">
        <f>H117-'[1]ExPostGross kWh_Res'!H117</f>
        <v>0</v>
      </c>
      <c r="W117" s="5">
        <f>I117-'[1]ExPostGross kWh_Res'!I117</f>
        <v>0</v>
      </c>
      <c r="X117" s="5">
        <f>J117-'[1]ExPostGross kWh_Res'!J117</f>
        <v>0</v>
      </c>
      <c r="Y117" s="5">
        <f>K117-'[1]ExPostGross kWh_Res'!K117</f>
        <v>0</v>
      </c>
      <c r="Z117" s="5">
        <f>L117-'[1]ExPostGross kWh_Res'!L117</f>
        <v>0</v>
      </c>
      <c r="AA117" s="5">
        <f>M117-'[1]ExPostGross kWh_Res'!M117</f>
        <v>0</v>
      </c>
      <c r="AB117" s="5">
        <f>N117-SUM('[1]ExPostGross kWh_Res'!N117:Q117)</f>
        <v>0</v>
      </c>
    </row>
    <row r="118" spans="1:28" x14ac:dyDescent="0.3">
      <c r="A118" s="492"/>
      <c r="B118" s="11" t="s">
        <v>61</v>
      </c>
      <c r="C118" s="3">
        <f>'[1]ExPostGross kWh_Res'!C118</f>
        <v>0</v>
      </c>
      <c r="D118" s="3">
        <f>'[1]ExPostGross kWh_Res'!D118</f>
        <v>0</v>
      </c>
      <c r="E118" s="3">
        <f>'[1]ExPostGross kWh_Res'!E118</f>
        <v>0</v>
      </c>
      <c r="F118" s="3">
        <f>'[1]ExPostGross kWh_Res'!F118</f>
        <v>0</v>
      </c>
      <c r="G118" s="3">
        <f>'[1]ExPostGross kWh_Res'!G118</f>
        <v>0</v>
      </c>
      <c r="H118" s="3">
        <f>'[1]ExPostGross kWh_Res'!H118</f>
        <v>0</v>
      </c>
      <c r="I118" s="3">
        <f>'[1]ExPostGross kWh_Res'!I118</f>
        <v>0</v>
      </c>
      <c r="J118" s="3">
        <f>'[1]ExPostGross kWh_Res'!J118</f>
        <v>0</v>
      </c>
      <c r="K118" s="3">
        <f>'[1]ExPostGross kWh_Res'!K118</f>
        <v>0</v>
      </c>
      <c r="L118" s="3">
        <f>'[1]ExPostGross kWh_Res'!L118</f>
        <v>0</v>
      </c>
      <c r="M118" s="3">
        <f>'[1]ExPostGross kWh_Res'!M118</f>
        <v>0</v>
      </c>
      <c r="N118" s="116">
        <f>SUM('[1]ExPostGross kWh_Res'!N118:Q118)</f>
        <v>0</v>
      </c>
      <c r="O118" s="90">
        <f t="shared" si="16"/>
        <v>0</v>
      </c>
      <c r="Q118" s="5">
        <f>C118-'[1]ExPostGross kWh_Res'!C118</f>
        <v>0</v>
      </c>
      <c r="R118" s="5">
        <f>D118-'[1]ExPostGross kWh_Res'!D118</f>
        <v>0</v>
      </c>
      <c r="S118" s="5">
        <f>E118-'[1]ExPostGross kWh_Res'!E118</f>
        <v>0</v>
      </c>
      <c r="T118" s="5">
        <f>F118-'[1]ExPostGross kWh_Res'!F118</f>
        <v>0</v>
      </c>
      <c r="U118" s="5">
        <f>G118-'[1]ExPostGross kWh_Res'!G118</f>
        <v>0</v>
      </c>
      <c r="V118" s="5">
        <f>H118-'[1]ExPostGross kWh_Res'!H118</f>
        <v>0</v>
      </c>
      <c r="W118" s="5">
        <f>I118-'[1]ExPostGross kWh_Res'!I118</f>
        <v>0</v>
      </c>
      <c r="X118" s="5">
        <f>J118-'[1]ExPostGross kWh_Res'!J118</f>
        <v>0</v>
      </c>
      <c r="Y118" s="5">
        <f>K118-'[1]ExPostGross kWh_Res'!K118</f>
        <v>0</v>
      </c>
      <c r="Z118" s="5">
        <f>L118-'[1]ExPostGross kWh_Res'!L118</f>
        <v>0</v>
      </c>
      <c r="AA118" s="5">
        <f>M118-'[1]ExPostGross kWh_Res'!M118</f>
        <v>0</v>
      </c>
      <c r="AB118" s="5">
        <f>N118-SUM('[1]ExPostGross kWh_Res'!N118:Q118)</f>
        <v>0</v>
      </c>
    </row>
    <row r="119" spans="1:28" x14ac:dyDescent="0.3">
      <c r="A119" s="492"/>
      <c r="B119" s="11" t="s">
        <v>62</v>
      </c>
      <c r="C119" s="3">
        <f>'[1]ExPostGross kWh_Res'!C119</f>
        <v>0</v>
      </c>
      <c r="D119" s="3">
        <f>'[1]ExPostGross kWh_Res'!D119</f>
        <v>0</v>
      </c>
      <c r="E119" s="3">
        <f>'[1]ExPostGross kWh_Res'!E119</f>
        <v>0</v>
      </c>
      <c r="F119" s="3">
        <f>'[1]ExPostGross kWh_Res'!F119</f>
        <v>0</v>
      </c>
      <c r="G119" s="3">
        <f>'[1]ExPostGross kWh_Res'!G119</f>
        <v>0</v>
      </c>
      <c r="H119" s="3">
        <f>'[1]ExPostGross kWh_Res'!H119</f>
        <v>0</v>
      </c>
      <c r="I119" s="3">
        <f>'[1]ExPostGross kWh_Res'!I119</f>
        <v>0</v>
      </c>
      <c r="J119" s="3">
        <f>'[1]ExPostGross kWh_Res'!J119</f>
        <v>0</v>
      </c>
      <c r="K119" s="3">
        <f>'[1]ExPostGross kWh_Res'!K119</f>
        <v>0</v>
      </c>
      <c r="L119" s="3">
        <f>'[1]ExPostGross kWh_Res'!L119</f>
        <v>0</v>
      </c>
      <c r="M119" s="3">
        <f>'[1]ExPostGross kWh_Res'!M119</f>
        <v>0</v>
      </c>
      <c r="N119" s="116">
        <f>SUM('[1]ExPostGross kWh_Res'!N119:Q119)</f>
        <v>0</v>
      </c>
      <c r="O119" s="90">
        <f t="shared" si="16"/>
        <v>0</v>
      </c>
      <c r="Q119" s="5">
        <f>C119-'[1]ExPostGross kWh_Res'!C119</f>
        <v>0</v>
      </c>
      <c r="R119" s="5">
        <f>D119-'[1]ExPostGross kWh_Res'!D119</f>
        <v>0</v>
      </c>
      <c r="S119" s="5">
        <f>E119-'[1]ExPostGross kWh_Res'!E119</f>
        <v>0</v>
      </c>
      <c r="T119" s="5">
        <f>F119-'[1]ExPostGross kWh_Res'!F119</f>
        <v>0</v>
      </c>
      <c r="U119" s="5">
        <f>G119-'[1]ExPostGross kWh_Res'!G119</f>
        <v>0</v>
      </c>
      <c r="V119" s="5">
        <f>H119-'[1]ExPostGross kWh_Res'!H119</f>
        <v>0</v>
      </c>
      <c r="W119" s="5">
        <f>I119-'[1]ExPostGross kWh_Res'!I119</f>
        <v>0</v>
      </c>
      <c r="X119" s="5">
        <f>J119-'[1]ExPostGross kWh_Res'!J119</f>
        <v>0</v>
      </c>
      <c r="Y119" s="5">
        <f>K119-'[1]ExPostGross kWh_Res'!K119</f>
        <v>0</v>
      </c>
      <c r="Z119" s="5">
        <f>L119-'[1]ExPostGross kWh_Res'!L119</f>
        <v>0</v>
      </c>
      <c r="AA119" s="5">
        <f>M119-'[1]ExPostGross kWh_Res'!M119</f>
        <v>0</v>
      </c>
      <c r="AB119" s="5">
        <f>N119-SUM('[1]ExPostGross kWh_Res'!N119:Q119)</f>
        <v>0</v>
      </c>
    </row>
    <row r="120" spans="1:28" x14ac:dyDescent="0.3">
      <c r="A120" s="492"/>
      <c r="B120" s="13" t="s">
        <v>63</v>
      </c>
      <c r="C120" s="3">
        <f>'[1]ExPostGross kWh_Res'!C120</f>
        <v>0</v>
      </c>
      <c r="D120" s="3">
        <f>'[1]ExPostGross kWh_Res'!D120</f>
        <v>0</v>
      </c>
      <c r="E120" s="3">
        <f>'[1]ExPostGross kWh_Res'!E120</f>
        <v>0</v>
      </c>
      <c r="F120" s="3">
        <f>'[1]ExPostGross kWh_Res'!F120</f>
        <v>0</v>
      </c>
      <c r="G120" s="3">
        <f>'[1]ExPostGross kWh_Res'!G120</f>
        <v>0</v>
      </c>
      <c r="H120" s="3">
        <f>'[1]ExPostGross kWh_Res'!H120</f>
        <v>0</v>
      </c>
      <c r="I120" s="3">
        <f>'[1]ExPostGross kWh_Res'!I120</f>
        <v>0</v>
      </c>
      <c r="J120" s="3">
        <f>'[1]ExPostGross kWh_Res'!J120</f>
        <v>0</v>
      </c>
      <c r="K120" s="3">
        <f>'[1]ExPostGross kWh_Res'!K120</f>
        <v>0</v>
      </c>
      <c r="L120" s="3">
        <f>'[1]ExPostGross kWh_Res'!L120</f>
        <v>0</v>
      </c>
      <c r="M120" s="3">
        <f>'[1]ExPostGross kWh_Res'!M120</f>
        <v>0</v>
      </c>
      <c r="N120" s="116">
        <f>SUM('[1]ExPostGross kWh_Res'!N120:Q120)</f>
        <v>0</v>
      </c>
      <c r="O120" s="90">
        <f t="shared" si="16"/>
        <v>0</v>
      </c>
      <c r="Q120" s="5">
        <f>C120-'[1]ExPostGross kWh_Res'!C120</f>
        <v>0</v>
      </c>
      <c r="R120" s="5">
        <f>D120-'[1]ExPostGross kWh_Res'!D120</f>
        <v>0</v>
      </c>
      <c r="S120" s="5">
        <f>E120-'[1]ExPostGross kWh_Res'!E120</f>
        <v>0</v>
      </c>
      <c r="T120" s="5">
        <f>F120-'[1]ExPostGross kWh_Res'!F120</f>
        <v>0</v>
      </c>
      <c r="U120" s="5">
        <f>G120-'[1]ExPostGross kWh_Res'!G120</f>
        <v>0</v>
      </c>
      <c r="V120" s="5">
        <f>H120-'[1]ExPostGross kWh_Res'!H120</f>
        <v>0</v>
      </c>
      <c r="W120" s="5">
        <f>I120-'[1]ExPostGross kWh_Res'!I120</f>
        <v>0</v>
      </c>
      <c r="X120" s="5">
        <f>J120-'[1]ExPostGross kWh_Res'!J120</f>
        <v>0</v>
      </c>
      <c r="Y120" s="5">
        <f>K120-'[1]ExPostGross kWh_Res'!K120</f>
        <v>0</v>
      </c>
      <c r="Z120" s="5">
        <f>L120-'[1]ExPostGross kWh_Res'!L120</f>
        <v>0</v>
      </c>
      <c r="AA120" s="5">
        <f>M120-'[1]ExPostGross kWh_Res'!M120</f>
        <v>0</v>
      </c>
      <c r="AB120" s="5">
        <f>N120-SUM('[1]ExPostGross kWh_Res'!N120:Q120)</f>
        <v>0</v>
      </c>
    </row>
    <row r="121" spans="1:28" x14ac:dyDescent="0.3">
      <c r="A121" s="492"/>
      <c r="B121" s="11" t="s">
        <v>64</v>
      </c>
      <c r="C121" s="3">
        <f>'[1]ExPostGross kWh_Res'!C121</f>
        <v>0</v>
      </c>
      <c r="D121" s="3">
        <f>'[1]ExPostGross kWh_Res'!D121</f>
        <v>0</v>
      </c>
      <c r="E121" s="3">
        <f>'[1]ExPostGross kWh_Res'!E121</f>
        <v>0</v>
      </c>
      <c r="F121" s="3">
        <f>'[1]ExPostGross kWh_Res'!F121</f>
        <v>0</v>
      </c>
      <c r="G121" s="3">
        <f>'[1]ExPostGross kWh_Res'!G121</f>
        <v>0</v>
      </c>
      <c r="H121" s="3">
        <f>'[1]ExPostGross kWh_Res'!H121</f>
        <v>0</v>
      </c>
      <c r="I121" s="3">
        <f>'[1]ExPostGross kWh_Res'!I121</f>
        <v>0</v>
      </c>
      <c r="J121" s="3">
        <f>'[1]ExPostGross kWh_Res'!J121</f>
        <v>0</v>
      </c>
      <c r="K121" s="3">
        <f>'[1]ExPostGross kWh_Res'!K121</f>
        <v>0</v>
      </c>
      <c r="L121" s="3">
        <f>'[1]ExPostGross kWh_Res'!L121</f>
        <v>0</v>
      </c>
      <c r="M121" s="3">
        <f>'[1]ExPostGross kWh_Res'!M121</f>
        <v>0</v>
      </c>
      <c r="N121" s="116">
        <f>SUM('[1]ExPostGross kWh_Res'!N121:Q121)</f>
        <v>0</v>
      </c>
      <c r="O121" s="90">
        <f t="shared" si="16"/>
        <v>0</v>
      </c>
      <c r="Q121" s="5">
        <f>C121-'[1]ExPostGross kWh_Res'!C121</f>
        <v>0</v>
      </c>
      <c r="R121" s="5">
        <f>D121-'[1]ExPostGross kWh_Res'!D121</f>
        <v>0</v>
      </c>
      <c r="S121" s="5">
        <f>E121-'[1]ExPostGross kWh_Res'!E121</f>
        <v>0</v>
      </c>
      <c r="T121" s="5">
        <f>F121-'[1]ExPostGross kWh_Res'!F121</f>
        <v>0</v>
      </c>
      <c r="U121" s="5">
        <f>G121-'[1]ExPostGross kWh_Res'!G121</f>
        <v>0</v>
      </c>
      <c r="V121" s="5">
        <f>H121-'[1]ExPostGross kWh_Res'!H121</f>
        <v>0</v>
      </c>
      <c r="W121" s="5">
        <f>I121-'[1]ExPostGross kWh_Res'!I121</f>
        <v>0</v>
      </c>
      <c r="X121" s="5">
        <f>J121-'[1]ExPostGross kWh_Res'!J121</f>
        <v>0</v>
      </c>
      <c r="Y121" s="5">
        <f>K121-'[1]ExPostGross kWh_Res'!K121</f>
        <v>0</v>
      </c>
      <c r="Z121" s="5">
        <f>L121-'[1]ExPostGross kWh_Res'!L121</f>
        <v>0</v>
      </c>
      <c r="AA121" s="5">
        <f>M121-'[1]ExPostGross kWh_Res'!M121</f>
        <v>0</v>
      </c>
      <c r="AB121" s="5">
        <f>N121-SUM('[1]ExPostGross kWh_Res'!N121:Q121)</f>
        <v>0</v>
      </c>
    </row>
    <row r="122" spans="1:28" x14ac:dyDescent="0.3">
      <c r="A122" s="492"/>
      <c r="B122" s="11" t="s">
        <v>65</v>
      </c>
      <c r="C122" s="3">
        <f>'[1]ExPostGross kWh_Res'!C122</f>
        <v>0</v>
      </c>
      <c r="D122" s="3">
        <f>'[1]ExPostGross kWh_Res'!D122</f>
        <v>0</v>
      </c>
      <c r="E122" s="3">
        <f>'[1]ExPostGross kWh_Res'!E122</f>
        <v>0</v>
      </c>
      <c r="F122" s="3">
        <f>'[1]ExPostGross kWh_Res'!F122</f>
        <v>0</v>
      </c>
      <c r="G122" s="3">
        <f>'[1]ExPostGross kWh_Res'!G122</f>
        <v>0</v>
      </c>
      <c r="H122" s="3">
        <f>'[1]ExPostGross kWh_Res'!H122</f>
        <v>0</v>
      </c>
      <c r="I122" s="3">
        <f>'[1]ExPostGross kWh_Res'!I122</f>
        <v>0</v>
      </c>
      <c r="J122" s="3">
        <f>'[1]ExPostGross kWh_Res'!J122</f>
        <v>0</v>
      </c>
      <c r="K122" s="3">
        <f>'[1]ExPostGross kWh_Res'!K122</f>
        <v>0</v>
      </c>
      <c r="L122" s="3">
        <f>'[1]ExPostGross kWh_Res'!L122</f>
        <v>0</v>
      </c>
      <c r="M122" s="3">
        <f>'[1]ExPostGross kWh_Res'!M122</f>
        <v>0</v>
      </c>
      <c r="N122" s="116">
        <f>SUM('[1]ExPostGross kWh_Res'!N122:Q122)</f>
        <v>0</v>
      </c>
      <c r="O122" s="90">
        <f t="shared" si="16"/>
        <v>0</v>
      </c>
      <c r="Q122" s="5">
        <f>C122-'[1]ExPostGross kWh_Res'!C122</f>
        <v>0</v>
      </c>
      <c r="R122" s="5">
        <f>D122-'[1]ExPostGross kWh_Res'!D122</f>
        <v>0</v>
      </c>
      <c r="S122" s="5">
        <f>E122-'[1]ExPostGross kWh_Res'!E122</f>
        <v>0</v>
      </c>
      <c r="T122" s="5">
        <f>F122-'[1]ExPostGross kWh_Res'!F122</f>
        <v>0</v>
      </c>
      <c r="U122" s="5">
        <f>G122-'[1]ExPostGross kWh_Res'!G122</f>
        <v>0</v>
      </c>
      <c r="V122" s="5">
        <f>H122-'[1]ExPostGross kWh_Res'!H122</f>
        <v>0</v>
      </c>
      <c r="W122" s="5">
        <f>I122-'[1]ExPostGross kWh_Res'!I122</f>
        <v>0</v>
      </c>
      <c r="X122" s="5">
        <f>J122-'[1]ExPostGross kWh_Res'!J122</f>
        <v>0</v>
      </c>
      <c r="Y122" s="5">
        <f>K122-'[1]ExPostGross kWh_Res'!K122</f>
        <v>0</v>
      </c>
      <c r="Z122" s="5">
        <f>L122-'[1]ExPostGross kWh_Res'!L122</f>
        <v>0</v>
      </c>
      <c r="AA122" s="5">
        <f>M122-'[1]ExPostGross kWh_Res'!M122</f>
        <v>0</v>
      </c>
      <c r="AB122" s="5">
        <f>N122-SUM('[1]ExPostGross kWh_Res'!N122:Q122)</f>
        <v>0</v>
      </c>
    </row>
    <row r="123" spans="1:28" x14ac:dyDescent="0.3">
      <c r="A123" s="492"/>
      <c r="B123" s="11" t="s">
        <v>66</v>
      </c>
      <c r="C123" s="3">
        <f>'[1]ExPostGross kWh_Res'!C123</f>
        <v>0</v>
      </c>
      <c r="D123" s="3">
        <f>'[1]ExPostGross kWh_Res'!D123</f>
        <v>0</v>
      </c>
      <c r="E123" s="3">
        <f>'[1]ExPostGross kWh_Res'!E123</f>
        <v>0</v>
      </c>
      <c r="F123" s="3">
        <f>'[1]ExPostGross kWh_Res'!F123</f>
        <v>0</v>
      </c>
      <c r="G123" s="3">
        <f>'[1]ExPostGross kWh_Res'!G123</f>
        <v>0</v>
      </c>
      <c r="H123" s="3">
        <f>'[1]ExPostGross kWh_Res'!H123</f>
        <v>0</v>
      </c>
      <c r="I123" s="3">
        <f>'[1]ExPostGross kWh_Res'!I123</f>
        <v>0</v>
      </c>
      <c r="J123" s="3">
        <f>'[1]ExPostGross kWh_Res'!J123</f>
        <v>0</v>
      </c>
      <c r="K123" s="3">
        <f>'[1]ExPostGross kWh_Res'!K123</f>
        <v>0</v>
      </c>
      <c r="L123" s="3">
        <f>'[1]ExPostGross kWh_Res'!L123</f>
        <v>0</v>
      </c>
      <c r="M123" s="3">
        <f>'[1]ExPostGross kWh_Res'!M123</f>
        <v>0</v>
      </c>
      <c r="N123" s="116">
        <f>SUM('[1]ExPostGross kWh_Res'!N123:Q123)</f>
        <v>0</v>
      </c>
      <c r="O123" s="90">
        <f t="shared" si="16"/>
        <v>0</v>
      </c>
      <c r="Q123" s="5">
        <f>C123-'[1]ExPostGross kWh_Res'!C123</f>
        <v>0</v>
      </c>
      <c r="R123" s="5">
        <f>D123-'[1]ExPostGross kWh_Res'!D123</f>
        <v>0</v>
      </c>
      <c r="S123" s="5">
        <f>E123-'[1]ExPostGross kWh_Res'!E123</f>
        <v>0</v>
      </c>
      <c r="T123" s="5">
        <f>F123-'[1]ExPostGross kWh_Res'!F123</f>
        <v>0</v>
      </c>
      <c r="U123" s="5">
        <f>G123-'[1]ExPostGross kWh_Res'!G123</f>
        <v>0</v>
      </c>
      <c r="V123" s="5">
        <f>H123-'[1]ExPostGross kWh_Res'!H123</f>
        <v>0</v>
      </c>
      <c r="W123" s="5">
        <f>I123-'[1]ExPostGross kWh_Res'!I123</f>
        <v>0</v>
      </c>
      <c r="X123" s="5">
        <f>J123-'[1]ExPostGross kWh_Res'!J123</f>
        <v>0</v>
      </c>
      <c r="Y123" s="5">
        <f>K123-'[1]ExPostGross kWh_Res'!K123</f>
        <v>0</v>
      </c>
      <c r="Z123" s="5">
        <f>L123-'[1]ExPostGross kWh_Res'!L123</f>
        <v>0</v>
      </c>
      <c r="AA123" s="5">
        <f>M123-'[1]ExPostGross kWh_Res'!M123</f>
        <v>0</v>
      </c>
      <c r="AB123" s="5">
        <f>N123-SUM('[1]ExPostGross kWh_Res'!N123:Q123)</f>
        <v>0</v>
      </c>
    </row>
    <row r="124" spans="1:28" x14ac:dyDescent="0.3">
      <c r="A124" s="492"/>
      <c r="B124" s="11" t="s">
        <v>67</v>
      </c>
      <c r="C124" s="3">
        <f>'[1]ExPostGross kWh_Res'!C124</f>
        <v>0</v>
      </c>
      <c r="D124" s="3">
        <f>'[1]ExPostGross kWh_Res'!D124</f>
        <v>0</v>
      </c>
      <c r="E124" s="3">
        <f>'[1]ExPostGross kWh_Res'!E124</f>
        <v>0</v>
      </c>
      <c r="F124" s="3">
        <f>'[1]ExPostGross kWh_Res'!F124</f>
        <v>0</v>
      </c>
      <c r="G124" s="3">
        <f>'[1]ExPostGross kWh_Res'!G124</f>
        <v>0</v>
      </c>
      <c r="H124" s="3">
        <f>'[1]ExPostGross kWh_Res'!H124</f>
        <v>0</v>
      </c>
      <c r="I124" s="3">
        <f>'[1]ExPostGross kWh_Res'!I124</f>
        <v>0</v>
      </c>
      <c r="J124" s="3">
        <f>'[1]ExPostGross kWh_Res'!J124</f>
        <v>0</v>
      </c>
      <c r="K124" s="3">
        <f>'[1]ExPostGross kWh_Res'!K124</f>
        <v>0</v>
      </c>
      <c r="L124" s="3">
        <f>'[1]ExPostGross kWh_Res'!L124</f>
        <v>0</v>
      </c>
      <c r="M124" s="3">
        <f>'[1]ExPostGross kWh_Res'!M124</f>
        <v>0</v>
      </c>
      <c r="N124" s="116">
        <f>SUM('[1]ExPostGross kWh_Res'!N124:Q124)</f>
        <v>0</v>
      </c>
      <c r="O124" s="90">
        <f t="shared" si="16"/>
        <v>0</v>
      </c>
      <c r="Q124" s="5">
        <f>C124-'[1]ExPostGross kWh_Res'!C124</f>
        <v>0</v>
      </c>
      <c r="R124" s="5">
        <f>D124-'[1]ExPostGross kWh_Res'!D124</f>
        <v>0</v>
      </c>
      <c r="S124" s="5">
        <f>E124-'[1]ExPostGross kWh_Res'!E124</f>
        <v>0</v>
      </c>
      <c r="T124" s="5">
        <f>F124-'[1]ExPostGross kWh_Res'!F124</f>
        <v>0</v>
      </c>
      <c r="U124" s="5">
        <f>G124-'[1]ExPostGross kWh_Res'!G124</f>
        <v>0</v>
      </c>
      <c r="V124" s="5">
        <f>H124-'[1]ExPostGross kWh_Res'!H124</f>
        <v>0</v>
      </c>
      <c r="W124" s="5">
        <f>I124-'[1]ExPostGross kWh_Res'!I124</f>
        <v>0</v>
      </c>
      <c r="X124" s="5">
        <f>J124-'[1]ExPostGross kWh_Res'!J124</f>
        <v>0</v>
      </c>
      <c r="Y124" s="5">
        <f>K124-'[1]ExPostGross kWh_Res'!K124</f>
        <v>0</v>
      </c>
      <c r="Z124" s="5">
        <f>L124-'[1]ExPostGross kWh_Res'!L124</f>
        <v>0</v>
      </c>
      <c r="AA124" s="5">
        <f>M124-'[1]ExPostGross kWh_Res'!M124</f>
        <v>0</v>
      </c>
      <c r="AB124" s="5">
        <f>N124-SUM('[1]ExPostGross kWh_Res'!N124:Q124)</f>
        <v>0</v>
      </c>
    </row>
    <row r="125" spans="1:28" x14ac:dyDescent="0.3">
      <c r="A125" s="492"/>
      <c r="B125" s="11" t="s">
        <v>68</v>
      </c>
      <c r="C125" s="3">
        <f>'[1]ExPostGross kWh_Res'!C125</f>
        <v>0</v>
      </c>
      <c r="D125" s="3">
        <f>'[1]ExPostGross kWh_Res'!D125</f>
        <v>0</v>
      </c>
      <c r="E125" s="3">
        <f>'[1]ExPostGross kWh_Res'!E125</f>
        <v>0</v>
      </c>
      <c r="F125" s="3">
        <f>'[1]ExPostGross kWh_Res'!F125</f>
        <v>0</v>
      </c>
      <c r="G125" s="3">
        <f>'[1]ExPostGross kWh_Res'!G125</f>
        <v>0</v>
      </c>
      <c r="H125" s="3">
        <f>'[1]ExPostGross kWh_Res'!H125</f>
        <v>0</v>
      </c>
      <c r="I125" s="3">
        <f>'[1]ExPostGross kWh_Res'!I125</f>
        <v>0</v>
      </c>
      <c r="J125" s="3">
        <f>'[1]ExPostGross kWh_Res'!J125</f>
        <v>0</v>
      </c>
      <c r="K125" s="3">
        <f>'[1]ExPostGross kWh_Res'!K125</f>
        <v>0</v>
      </c>
      <c r="L125" s="3">
        <f>'[1]ExPostGross kWh_Res'!L125</f>
        <v>0</v>
      </c>
      <c r="M125" s="3">
        <f>'[1]ExPostGross kWh_Res'!M125</f>
        <v>0</v>
      </c>
      <c r="N125" s="116">
        <f>SUM('[1]ExPostGross kWh_Res'!N125:Q125)</f>
        <v>0</v>
      </c>
      <c r="O125" s="90">
        <f t="shared" si="16"/>
        <v>0</v>
      </c>
      <c r="Q125" s="5">
        <f>C125-'[1]ExPostGross kWh_Res'!C125</f>
        <v>0</v>
      </c>
      <c r="R125" s="5">
        <f>D125-'[1]ExPostGross kWh_Res'!D125</f>
        <v>0</v>
      </c>
      <c r="S125" s="5">
        <f>E125-'[1]ExPostGross kWh_Res'!E125</f>
        <v>0</v>
      </c>
      <c r="T125" s="5">
        <f>F125-'[1]ExPostGross kWh_Res'!F125</f>
        <v>0</v>
      </c>
      <c r="U125" s="5">
        <f>G125-'[1]ExPostGross kWh_Res'!G125</f>
        <v>0</v>
      </c>
      <c r="V125" s="5">
        <f>H125-'[1]ExPostGross kWh_Res'!H125</f>
        <v>0</v>
      </c>
      <c r="W125" s="5">
        <f>I125-'[1]ExPostGross kWh_Res'!I125</f>
        <v>0</v>
      </c>
      <c r="X125" s="5">
        <f>J125-'[1]ExPostGross kWh_Res'!J125</f>
        <v>0</v>
      </c>
      <c r="Y125" s="5">
        <f>K125-'[1]ExPostGross kWh_Res'!K125</f>
        <v>0</v>
      </c>
      <c r="Z125" s="5">
        <f>L125-'[1]ExPostGross kWh_Res'!L125</f>
        <v>0</v>
      </c>
      <c r="AA125" s="5">
        <f>M125-'[1]ExPostGross kWh_Res'!M125</f>
        <v>0</v>
      </c>
      <c r="AB125" s="5">
        <f>N125-SUM('[1]ExPostGross kWh_Res'!N125:Q125)</f>
        <v>0</v>
      </c>
    </row>
    <row r="126" spans="1:28" ht="15" thickBot="1" x14ac:dyDescent="0.35">
      <c r="A126" s="493"/>
      <c r="B126" s="236" t="s">
        <v>69</v>
      </c>
      <c r="C126" s="3">
        <f>'[1]ExPostGross kWh_Res'!C126</f>
        <v>0</v>
      </c>
      <c r="D126" s="3">
        <f>'[1]ExPostGross kWh_Res'!D126</f>
        <v>0</v>
      </c>
      <c r="E126" s="3">
        <f>'[1]ExPostGross kWh_Res'!E126</f>
        <v>0</v>
      </c>
      <c r="F126" s="3">
        <f>'[1]ExPostGross kWh_Res'!F126</f>
        <v>0</v>
      </c>
      <c r="G126" s="3">
        <f>'[1]ExPostGross kWh_Res'!G126</f>
        <v>0</v>
      </c>
      <c r="H126" s="3">
        <f>'[1]ExPostGross kWh_Res'!H126</f>
        <v>0</v>
      </c>
      <c r="I126" s="3">
        <f>'[1]ExPostGross kWh_Res'!I126</f>
        <v>0</v>
      </c>
      <c r="J126" s="3">
        <f>'[1]ExPostGross kWh_Res'!J126</f>
        <v>0</v>
      </c>
      <c r="K126" s="3">
        <f>'[1]ExPostGross kWh_Res'!K126</f>
        <v>0</v>
      </c>
      <c r="L126" s="3">
        <f>'[1]ExPostGross kWh_Res'!L126</f>
        <v>0</v>
      </c>
      <c r="M126" s="3">
        <f>'[1]ExPostGross kWh_Res'!M126</f>
        <v>0</v>
      </c>
      <c r="N126" s="116">
        <f>SUM('[1]ExPostGross kWh_Res'!N126:Q126)</f>
        <v>0</v>
      </c>
      <c r="O126" s="90">
        <f t="shared" si="16"/>
        <v>0</v>
      </c>
      <c r="Q126" s="5">
        <f>C126-'[1]ExPostGross kWh_Res'!C126</f>
        <v>0</v>
      </c>
      <c r="R126" s="5">
        <f>D126-'[1]ExPostGross kWh_Res'!D126</f>
        <v>0</v>
      </c>
      <c r="S126" s="5">
        <f>E126-'[1]ExPostGross kWh_Res'!E126</f>
        <v>0</v>
      </c>
      <c r="T126" s="5">
        <f>F126-'[1]ExPostGross kWh_Res'!F126</f>
        <v>0</v>
      </c>
      <c r="U126" s="5">
        <f>G126-'[1]ExPostGross kWh_Res'!G126</f>
        <v>0</v>
      </c>
      <c r="V126" s="5">
        <f>H126-'[1]ExPostGross kWh_Res'!H126</f>
        <v>0</v>
      </c>
      <c r="W126" s="5">
        <f>I126-'[1]ExPostGross kWh_Res'!I126</f>
        <v>0</v>
      </c>
      <c r="X126" s="5">
        <f>J126-'[1]ExPostGross kWh_Res'!J126</f>
        <v>0</v>
      </c>
      <c r="Y126" s="5">
        <f>K126-'[1]ExPostGross kWh_Res'!K126</f>
        <v>0</v>
      </c>
      <c r="Z126" s="5">
        <f>L126-'[1]ExPostGross kWh_Res'!L126</f>
        <v>0</v>
      </c>
      <c r="AA126" s="5">
        <f>M126-'[1]ExPostGross kWh_Res'!M126</f>
        <v>0</v>
      </c>
      <c r="AB126" s="5">
        <f>N126-SUM('[1]ExPostGross kWh_Res'!N126:Q126)</f>
        <v>0</v>
      </c>
    </row>
    <row r="127" spans="1:28" ht="21.6" thickBot="1" x14ac:dyDescent="0.45">
      <c r="A127" s="92"/>
      <c r="B127" s="237" t="s">
        <v>70</v>
      </c>
      <c r="C127" s="238">
        <f t="shared" ref="C127:N127" si="17">SUM(C116:C126)</f>
        <v>0</v>
      </c>
      <c r="D127" s="238">
        <f t="shared" si="17"/>
        <v>0</v>
      </c>
      <c r="E127" s="238">
        <f t="shared" si="17"/>
        <v>0</v>
      </c>
      <c r="F127" s="238">
        <f t="shared" si="17"/>
        <v>0</v>
      </c>
      <c r="G127" s="238">
        <f t="shared" si="17"/>
        <v>0</v>
      </c>
      <c r="H127" s="238">
        <f t="shared" si="17"/>
        <v>0</v>
      </c>
      <c r="I127" s="238">
        <f t="shared" si="17"/>
        <v>0</v>
      </c>
      <c r="J127" s="238">
        <f t="shared" si="17"/>
        <v>0</v>
      </c>
      <c r="K127" s="238">
        <f t="shared" si="17"/>
        <v>0</v>
      </c>
      <c r="L127" s="239">
        <f t="shared" si="17"/>
        <v>0</v>
      </c>
      <c r="M127" s="239">
        <f t="shared" si="17"/>
        <v>0</v>
      </c>
      <c r="N127" s="446">
        <f t="shared" si="17"/>
        <v>0</v>
      </c>
      <c r="O127" s="93">
        <f t="shared" si="16"/>
        <v>0</v>
      </c>
      <c r="Q127" s="5">
        <f>C127-'[1]ExPostGross kWh_Res'!C127</f>
        <v>0</v>
      </c>
      <c r="R127" s="5">
        <f>D127-'[1]ExPostGross kWh_Res'!D127</f>
        <v>0</v>
      </c>
      <c r="S127" s="5">
        <f>E127-'[1]ExPostGross kWh_Res'!E127</f>
        <v>0</v>
      </c>
      <c r="T127" s="5">
        <f>F127-'[1]ExPostGross kWh_Res'!F127</f>
        <v>0</v>
      </c>
      <c r="U127" s="5">
        <f>G127-'[1]ExPostGross kWh_Res'!G127</f>
        <v>0</v>
      </c>
      <c r="V127" s="5">
        <f>H127-'[1]ExPostGross kWh_Res'!H127</f>
        <v>0</v>
      </c>
      <c r="W127" s="5">
        <f>I127-'[1]ExPostGross kWh_Res'!I127</f>
        <v>0</v>
      </c>
      <c r="X127" s="5">
        <f>J127-'[1]ExPostGross kWh_Res'!J127</f>
        <v>0</v>
      </c>
      <c r="Y127" s="5">
        <f>K127-'[1]ExPostGross kWh_Res'!K127</f>
        <v>0</v>
      </c>
      <c r="Z127" s="5">
        <f>L127-'[1]ExPostGross kWh_Res'!L127</f>
        <v>0</v>
      </c>
      <c r="AA127" s="5">
        <f>M127-'[1]ExPostGross kWh_Res'!M127</f>
        <v>0</v>
      </c>
      <c r="AB127" s="5">
        <f>N127-SUM('[1]ExPostGross kWh_Res'!N127:Q127)</f>
        <v>0</v>
      </c>
    </row>
    <row r="128" spans="1:28" ht="21.6" thickBot="1" x14ac:dyDescent="0.45">
      <c r="A128" s="92"/>
      <c r="F128" s="91">
        <v>0</v>
      </c>
      <c r="L128" s="117"/>
      <c r="M128" s="117"/>
      <c r="N128" s="447"/>
    </row>
    <row r="129" spans="1:28" ht="21.6" thickBot="1" x14ac:dyDescent="0.45">
      <c r="A129" s="92"/>
      <c r="B129" s="233" t="s">
        <v>48</v>
      </c>
      <c r="C129" s="234">
        <v>43850</v>
      </c>
      <c r="D129" s="234">
        <v>43882</v>
      </c>
      <c r="E129" s="234">
        <v>43914</v>
      </c>
      <c r="F129" s="234">
        <v>43946</v>
      </c>
      <c r="G129" s="234">
        <v>43978</v>
      </c>
      <c r="H129" s="234">
        <v>44010</v>
      </c>
      <c r="I129" s="234">
        <v>44042</v>
      </c>
      <c r="J129" s="234">
        <v>44074</v>
      </c>
      <c r="K129" s="234">
        <v>44076</v>
      </c>
      <c r="L129" s="234">
        <v>44107</v>
      </c>
      <c r="M129" s="234">
        <v>44140</v>
      </c>
      <c r="N129" s="445" t="s">
        <v>57</v>
      </c>
      <c r="O129" s="235" t="s">
        <v>3</v>
      </c>
    </row>
    <row r="130" spans="1:28" x14ac:dyDescent="0.3">
      <c r="A130" s="494" t="s">
        <v>79</v>
      </c>
      <c r="B130" s="11" t="s">
        <v>59</v>
      </c>
      <c r="C130" s="3">
        <f>'[1]ExPostGross kWh_Res'!C130</f>
        <v>3989.1730651855469</v>
      </c>
      <c r="D130" s="3">
        <f>'[1]ExPostGross kWh_Res'!D130</f>
        <v>0</v>
      </c>
      <c r="E130" s="3">
        <f>'[1]ExPostGross kWh_Res'!E130</f>
        <v>0</v>
      </c>
      <c r="F130" s="3">
        <f>'[1]ExPostGross kWh_Res'!F130</f>
        <v>1642.7213287353516</v>
      </c>
      <c r="G130" s="3">
        <f>'[1]ExPostGross kWh_Res'!G130</f>
        <v>0</v>
      </c>
      <c r="H130" s="3">
        <f>'[1]ExPostGross kWh_Res'!H130</f>
        <v>1013.7387084960938</v>
      </c>
      <c r="I130" s="3">
        <f>'[1]ExPostGross kWh_Res'!I130</f>
        <v>2027.4774169921875</v>
      </c>
      <c r="J130" s="3">
        <f>'[1]ExPostGross kWh_Res'!J130</f>
        <v>0</v>
      </c>
      <c r="K130" s="3">
        <f>'[1]ExPostGross kWh_Res'!K130</f>
        <v>1219.324951171875</v>
      </c>
      <c r="L130" s="3">
        <f>'[1]ExPostGross kWh_Res'!L130</f>
        <v>0</v>
      </c>
      <c r="M130" s="3">
        <f>'[1]ExPostGross kWh_Res'!M130</f>
        <v>0</v>
      </c>
      <c r="N130" s="116">
        <f>SUM('[1]ExPostGross kWh_Res'!N130:Q130)</f>
        <v>0</v>
      </c>
      <c r="O130" s="90">
        <f t="shared" ref="O130:O141" si="18">SUM(C130:N130)</f>
        <v>9892.4354705810547</v>
      </c>
      <c r="P130" s="241"/>
      <c r="Q130" s="5">
        <f>C130-'[1]ExPostGross kWh_Res'!C130</f>
        <v>0</v>
      </c>
      <c r="R130" s="5">
        <f>D130-'[1]ExPostGross kWh_Res'!D130</f>
        <v>0</v>
      </c>
      <c r="S130" s="5">
        <f>E130-'[1]ExPostGross kWh_Res'!E130</f>
        <v>0</v>
      </c>
      <c r="T130" s="5">
        <f>F130-'[1]ExPostGross kWh_Res'!F130</f>
        <v>0</v>
      </c>
      <c r="U130" s="5">
        <f>G130-'[1]ExPostGross kWh_Res'!G130</f>
        <v>0</v>
      </c>
      <c r="V130" s="5">
        <f>H130-'[1]ExPostGross kWh_Res'!H130</f>
        <v>0</v>
      </c>
      <c r="W130" s="5">
        <f>I130-'[1]ExPostGross kWh_Res'!I130</f>
        <v>0</v>
      </c>
      <c r="X130" s="5">
        <f>J130-'[1]ExPostGross kWh_Res'!J130</f>
        <v>0</v>
      </c>
      <c r="Y130" s="5">
        <f>K130-'[1]ExPostGross kWh_Res'!K130</f>
        <v>0</v>
      </c>
      <c r="Z130" s="5">
        <f>L130-'[1]ExPostGross kWh_Res'!L130</f>
        <v>0</v>
      </c>
      <c r="AA130" s="5">
        <f>M130-'[1]ExPostGross kWh_Res'!M130</f>
        <v>0</v>
      </c>
      <c r="AB130" s="5">
        <f>N130-SUM('[1]ExPostGross kWh_Res'!N130:Q130)</f>
        <v>0</v>
      </c>
    </row>
    <row r="131" spans="1:28" x14ac:dyDescent="0.3">
      <c r="A131" s="495"/>
      <c r="B131" s="13" t="s">
        <v>60</v>
      </c>
      <c r="C131" s="3">
        <f>'[1]ExPostGross kWh_Res'!C131</f>
        <v>39698.659027099609</v>
      </c>
      <c r="D131" s="3">
        <f>'[1]ExPostGross kWh_Res'!D131</f>
        <v>433.39840698242188</v>
      </c>
      <c r="E131" s="3">
        <f>'[1]ExPostGross kWh_Res'!E131</f>
        <v>216.69920349121094</v>
      </c>
      <c r="F131" s="3">
        <f>'[1]ExPostGross kWh_Res'!F131</f>
        <v>0</v>
      </c>
      <c r="G131" s="3">
        <f>'[1]ExPostGross kWh_Res'!G131</f>
        <v>0</v>
      </c>
      <c r="H131" s="3">
        <f>'[1]ExPostGross kWh_Res'!H131</f>
        <v>45662.76171875</v>
      </c>
      <c r="I131" s="3">
        <f>'[1]ExPostGross kWh_Res'!I131</f>
        <v>357719.28179931641</v>
      </c>
      <c r="J131" s="3">
        <f>'[1]ExPostGross kWh_Res'!J131</f>
        <v>399323.18919372559</v>
      </c>
      <c r="K131" s="3">
        <f>'[1]ExPostGross kWh_Res'!K131</f>
        <v>75541.950103759766</v>
      </c>
      <c r="L131" s="3">
        <f>'[1]ExPostGross kWh_Res'!L131</f>
        <v>87840.074035644531</v>
      </c>
      <c r="M131" s="3">
        <f>'[1]ExPostGross kWh_Res'!M131</f>
        <v>77255.937530517578</v>
      </c>
      <c r="N131" s="116">
        <f>SUM('[1]ExPostGross kWh_Res'!N131:Q131)</f>
        <v>54268.523208618164</v>
      </c>
      <c r="O131" s="90">
        <f t="shared" si="18"/>
        <v>1137960.4742279053</v>
      </c>
      <c r="Q131" s="5">
        <f>C131-'[1]ExPostGross kWh_Res'!C131</f>
        <v>0</v>
      </c>
      <c r="R131" s="5">
        <f>D131-'[1]ExPostGross kWh_Res'!D131</f>
        <v>0</v>
      </c>
      <c r="S131" s="5">
        <f>E131-'[1]ExPostGross kWh_Res'!E131</f>
        <v>0</v>
      </c>
      <c r="T131" s="5">
        <f>F131-'[1]ExPostGross kWh_Res'!F131</f>
        <v>0</v>
      </c>
      <c r="U131" s="5">
        <f>G131-'[1]ExPostGross kWh_Res'!G131</f>
        <v>0</v>
      </c>
      <c r="V131" s="5">
        <f>H131-'[1]ExPostGross kWh_Res'!H131</f>
        <v>0</v>
      </c>
      <c r="W131" s="5">
        <f>I131-'[1]ExPostGross kWh_Res'!I131</f>
        <v>0</v>
      </c>
      <c r="X131" s="5">
        <f>J131-'[1]ExPostGross kWh_Res'!J131</f>
        <v>0</v>
      </c>
      <c r="Y131" s="5">
        <f>K131-'[1]ExPostGross kWh_Res'!K131</f>
        <v>0</v>
      </c>
      <c r="Z131" s="5">
        <f>L131-'[1]ExPostGross kWh_Res'!L131</f>
        <v>0</v>
      </c>
      <c r="AA131" s="5">
        <f>M131-'[1]ExPostGross kWh_Res'!M131</f>
        <v>0</v>
      </c>
      <c r="AB131" s="5">
        <f>N131-SUM('[1]ExPostGross kWh_Res'!N131:Q131)</f>
        <v>0</v>
      </c>
    </row>
    <row r="132" spans="1:28" x14ac:dyDescent="0.3">
      <c r="A132" s="495"/>
      <c r="B132" s="11" t="s">
        <v>61</v>
      </c>
      <c r="C132" s="3">
        <f>'[1]ExPostGross kWh_Res'!C132</f>
        <v>0</v>
      </c>
      <c r="D132" s="3">
        <f>'[1]ExPostGross kWh_Res'!D132</f>
        <v>0</v>
      </c>
      <c r="E132" s="3">
        <f>'[1]ExPostGross kWh_Res'!E132</f>
        <v>0</v>
      </c>
      <c r="F132" s="3">
        <f>'[1]ExPostGross kWh_Res'!F132</f>
        <v>0</v>
      </c>
      <c r="G132" s="3">
        <f>'[1]ExPostGross kWh_Res'!G132</f>
        <v>0</v>
      </c>
      <c r="H132" s="3">
        <f>'[1]ExPostGross kWh_Res'!H132</f>
        <v>0</v>
      </c>
      <c r="I132" s="3">
        <f>'[1]ExPostGross kWh_Res'!I132</f>
        <v>0</v>
      </c>
      <c r="J132" s="3">
        <f>'[1]ExPostGross kWh_Res'!J132</f>
        <v>0</v>
      </c>
      <c r="K132" s="3">
        <f>'[1]ExPostGross kWh_Res'!K132</f>
        <v>0</v>
      </c>
      <c r="L132" s="3">
        <f>'[1]ExPostGross kWh_Res'!L132</f>
        <v>0</v>
      </c>
      <c r="M132" s="3">
        <f>'[1]ExPostGross kWh_Res'!M132</f>
        <v>0</v>
      </c>
      <c r="N132" s="116">
        <f>SUM('[1]ExPostGross kWh_Res'!N132:Q132)</f>
        <v>0</v>
      </c>
      <c r="O132" s="90">
        <f t="shared" si="18"/>
        <v>0</v>
      </c>
      <c r="Q132" s="5">
        <f>C132-'[1]ExPostGross kWh_Res'!C132</f>
        <v>0</v>
      </c>
      <c r="R132" s="5">
        <f>D132-'[1]ExPostGross kWh_Res'!D132</f>
        <v>0</v>
      </c>
      <c r="S132" s="5">
        <f>E132-'[1]ExPostGross kWh_Res'!E132</f>
        <v>0</v>
      </c>
      <c r="T132" s="5">
        <f>F132-'[1]ExPostGross kWh_Res'!F132</f>
        <v>0</v>
      </c>
      <c r="U132" s="5">
        <f>G132-'[1]ExPostGross kWh_Res'!G132</f>
        <v>0</v>
      </c>
      <c r="V132" s="5">
        <f>H132-'[1]ExPostGross kWh_Res'!H132</f>
        <v>0</v>
      </c>
      <c r="W132" s="5">
        <f>I132-'[1]ExPostGross kWh_Res'!I132</f>
        <v>0</v>
      </c>
      <c r="X132" s="5">
        <f>J132-'[1]ExPostGross kWh_Res'!J132</f>
        <v>0</v>
      </c>
      <c r="Y132" s="5">
        <f>K132-'[1]ExPostGross kWh_Res'!K132</f>
        <v>0</v>
      </c>
      <c r="Z132" s="5">
        <f>L132-'[1]ExPostGross kWh_Res'!L132</f>
        <v>0</v>
      </c>
      <c r="AA132" s="5">
        <f>M132-'[1]ExPostGross kWh_Res'!M132</f>
        <v>0</v>
      </c>
      <c r="AB132" s="5">
        <f>N132-SUM('[1]ExPostGross kWh_Res'!N132:Q132)</f>
        <v>0</v>
      </c>
    </row>
    <row r="133" spans="1:28" x14ac:dyDescent="0.3">
      <c r="A133" s="495"/>
      <c r="B133" s="11" t="s">
        <v>62</v>
      </c>
      <c r="C133" s="3">
        <f>'[1]ExPostGross kWh_Res'!C133</f>
        <v>14490.177791595459</v>
      </c>
      <c r="D133" s="3">
        <f>'[1]ExPostGross kWh_Res'!D133</f>
        <v>78.901008605957031</v>
      </c>
      <c r="E133" s="3">
        <f>'[1]ExPostGross kWh_Res'!E133</f>
        <v>39.450504302978516</v>
      </c>
      <c r="F133" s="3">
        <f>'[1]ExPostGross kWh_Res'!F133</f>
        <v>0</v>
      </c>
      <c r="G133" s="3">
        <f>'[1]ExPostGross kWh_Res'!G133</f>
        <v>0</v>
      </c>
      <c r="H133" s="3">
        <f>'[1]ExPostGross kWh_Res'!H133</f>
        <v>315.60403442382813</v>
      </c>
      <c r="I133" s="3">
        <f>'[1]ExPostGross kWh_Res'!I133</f>
        <v>315.60403442382813</v>
      </c>
      <c r="J133" s="3">
        <f>'[1]ExPostGross kWh_Res'!J133</f>
        <v>17332.725437164307</v>
      </c>
      <c r="K133" s="3">
        <f>'[1]ExPostGross kWh_Res'!K133</f>
        <v>14494.628513336182</v>
      </c>
      <c r="L133" s="3">
        <f>'[1]ExPostGross kWh_Res'!L133</f>
        <v>65147.538513183594</v>
      </c>
      <c r="M133" s="3">
        <f>'[1]ExPostGross kWh_Res'!M133</f>
        <v>59860.700630187988</v>
      </c>
      <c r="N133" s="116">
        <f>SUM('[1]ExPostGross kWh_Res'!N133:Q133)</f>
        <v>1538.5696678161621</v>
      </c>
      <c r="O133" s="90">
        <f t="shared" si="18"/>
        <v>173613.90013504028</v>
      </c>
      <c r="Q133" s="5">
        <f>C133-'[1]ExPostGross kWh_Res'!C133</f>
        <v>0</v>
      </c>
      <c r="R133" s="5">
        <f>D133-'[1]ExPostGross kWh_Res'!D133</f>
        <v>0</v>
      </c>
      <c r="S133" s="5">
        <f>E133-'[1]ExPostGross kWh_Res'!E133</f>
        <v>0</v>
      </c>
      <c r="T133" s="5">
        <f>F133-'[1]ExPostGross kWh_Res'!F133</f>
        <v>0</v>
      </c>
      <c r="U133" s="5">
        <f>G133-'[1]ExPostGross kWh_Res'!G133</f>
        <v>0</v>
      </c>
      <c r="V133" s="5">
        <f>H133-'[1]ExPostGross kWh_Res'!H133</f>
        <v>0</v>
      </c>
      <c r="W133" s="5">
        <f>I133-'[1]ExPostGross kWh_Res'!I133</f>
        <v>0</v>
      </c>
      <c r="X133" s="5">
        <f>J133-'[1]ExPostGross kWh_Res'!J133</f>
        <v>0</v>
      </c>
      <c r="Y133" s="5">
        <f>K133-'[1]ExPostGross kWh_Res'!K133</f>
        <v>0</v>
      </c>
      <c r="Z133" s="5">
        <f>L133-'[1]ExPostGross kWh_Res'!L133</f>
        <v>0</v>
      </c>
      <c r="AA133" s="5">
        <f>M133-'[1]ExPostGross kWh_Res'!M133</f>
        <v>0</v>
      </c>
      <c r="AB133" s="5">
        <f>N133-SUM('[1]ExPostGross kWh_Res'!N133:Q133)</f>
        <v>0</v>
      </c>
    </row>
    <row r="134" spans="1:28" x14ac:dyDescent="0.3">
      <c r="A134" s="495"/>
      <c r="B134" s="13" t="s">
        <v>63</v>
      </c>
      <c r="C134" s="3">
        <f>'[1]ExPostGross kWh_Res'!C134</f>
        <v>19102.895401000977</v>
      </c>
      <c r="D134" s="3">
        <f>'[1]ExPostGross kWh_Res'!D134</f>
        <v>881.11581420898438</v>
      </c>
      <c r="E134" s="3">
        <f>'[1]ExPostGross kWh_Res'!E134</f>
        <v>881.11581420898438</v>
      </c>
      <c r="F134" s="3">
        <f>'[1]ExPostGross kWh_Res'!F134</f>
        <v>0</v>
      </c>
      <c r="G134" s="3">
        <f>'[1]ExPostGross kWh_Res'!G134</f>
        <v>0</v>
      </c>
      <c r="H134" s="3">
        <f>'[1]ExPostGross kWh_Res'!H134</f>
        <v>3524.4632568359375</v>
      </c>
      <c r="I134" s="3">
        <f>'[1]ExPostGross kWh_Res'!I134</f>
        <v>53427.192352294922</v>
      </c>
      <c r="J134" s="3">
        <f>'[1]ExPostGross kWh_Res'!J134</f>
        <v>60070.758987426758</v>
      </c>
      <c r="K134" s="3">
        <f>'[1]ExPostGross kWh_Res'!K134</f>
        <v>14029.419860839844</v>
      </c>
      <c r="L134" s="3">
        <f>'[1]ExPostGross kWh_Res'!L134</f>
        <v>16664.912734985352</v>
      </c>
      <c r="M134" s="3">
        <f>'[1]ExPostGross kWh_Res'!M134</f>
        <v>9821.3509979248047</v>
      </c>
      <c r="N134" s="116">
        <f>SUM('[1]ExPostGross kWh_Res'!N134:Q134)</f>
        <v>4680.3641815185547</v>
      </c>
      <c r="O134" s="90">
        <f t="shared" si="18"/>
        <v>183083.58940124512</v>
      </c>
      <c r="Q134" s="5">
        <f>C134-'[1]ExPostGross kWh_Res'!C134</f>
        <v>0</v>
      </c>
      <c r="R134" s="5">
        <f>D134-'[1]ExPostGross kWh_Res'!D134</f>
        <v>0</v>
      </c>
      <c r="S134" s="5">
        <f>E134-'[1]ExPostGross kWh_Res'!E134</f>
        <v>0</v>
      </c>
      <c r="T134" s="5">
        <f>F134-'[1]ExPostGross kWh_Res'!F134</f>
        <v>0</v>
      </c>
      <c r="U134" s="5">
        <f>G134-'[1]ExPostGross kWh_Res'!G134</f>
        <v>0</v>
      </c>
      <c r="V134" s="5">
        <f>H134-'[1]ExPostGross kWh_Res'!H134</f>
        <v>0</v>
      </c>
      <c r="W134" s="5">
        <f>I134-'[1]ExPostGross kWh_Res'!I134</f>
        <v>0</v>
      </c>
      <c r="X134" s="5">
        <f>J134-'[1]ExPostGross kWh_Res'!J134</f>
        <v>0</v>
      </c>
      <c r="Y134" s="5">
        <f>K134-'[1]ExPostGross kWh_Res'!K134</f>
        <v>0</v>
      </c>
      <c r="Z134" s="5">
        <f>L134-'[1]ExPostGross kWh_Res'!L134</f>
        <v>0</v>
      </c>
      <c r="AA134" s="5">
        <f>M134-'[1]ExPostGross kWh_Res'!M134</f>
        <v>0</v>
      </c>
      <c r="AB134" s="5">
        <f>N134-SUM('[1]ExPostGross kWh_Res'!N134:Q134)</f>
        <v>0</v>
      </c>
    </row>
    <row r="135" spans="1:28" x14ac:dyDescent="0.3">
      <c r="A135" s="495"/>
      <c r="B135" s="11" t="s">
        <v>64</v>
      </c>
      <c r="C135" s="3">
        <f>'[1]ExPostGross kWh_Res'!C135</f>
        <v>9951.258731842041</v>
      </c>
      <c r="D135" s="3">
        <f>'[1]ExPostGross kWh_Res'!D135</f>
        <v>0</v>
      </c>
      <c r="E135" s="3">
        <f>'[1]ExPostGross kWh_Res'!E135</f>
        <v>0</v>
      </c>
      <c r="F135" s="3">
        <f>'[1]ExPostGross kWh_Res'!F135</f>
        <v>0</v>
      </c>
      <c r="G135" s="3">
        <f>'[1]ExPostGross kWh_Res'!G135</f>
        <v>0</v>
      </c>
      <c r="H135" s="3">
        <f>'[1]ExPostGross kWh_Res'!H135</f>
        <v>3462.8043308258057</v>
      </c>
      <c r="I135" s="3">
        <f>'[1]ExPostGross kWh_Res'!I135</f>
        <v>73818.951171875</v>
      </c>
      <c r="J135" s="3">
        <f>'[1]ExPostGross kWh_Res'!J135</f>
        <v>82243.895408630371</v>
      </c>
      <c r="K135" s="3">
        <f>'[1]ExPostGross kWh_Res'!K135</f>
        <v>12399.188089370728</v>
      </c>
      <c r="L135" s="3">
        <f>'[1]ExPostGross kWh_Res'!L135</f>
        <v>0</v>
      </c>
      <c r="M135" s="3">
        <f>'[1]ExPostGross kWh_Res'!M135</f>
        <v>0</v>
      </c>
      <c r="N135" s="116">
        <f>SUM('[1]ExPostGross kWh_Res'!N135:Q135)</f>
        <v>0</v>
      </c>
      <c r="O135" s="90">
        <f t="shared" si="18"/>
        <v>181876.09773254395</v>
      </c>
      <c r="Q135" s="5">
        <f>C135-'[1]ExPostGross kWh_Res'!C135</f>
        <v>0</v>
      </c>
      <c r="R135" s="5">
        <f>D135-'[1]ExPostGross kWh_Res'!D135</f>
        <v>0</v>
      </c>
      <c r="S135" s="5">
        <f>E135-'[1]ExPostGross kWh_Res'!E135</f>
        <v>0</v>
      </c>
      <c r="T135" s="5">
        <f>F135-'[1]ExPostGross kWh_Res'!F135</f>
        <v>0</v>
      </c>
      <c r="U135" s="5">
        <f>G135-'[1]ExPostGross kWh_Res'!G135</f>
        <v>0</v>
      </c>
      <c r="V135" s="5">
        <f>H135-'[1]ExPostGross kWh_Res'!H135</f>
        <v>0</v>
      </c>
      <c r="W135" s="5">
        <f>I135-'[1]ExPostGross kWh_Res'!I135</f>
        <v>0</v>
      </c>
      <c r="X135" s="5">
        <f>J135-'[1]ExPostGross kWh_Res'!J135</f>
        <v>0</v>
      </c>
      <c r="Y135" s="5">
        <f>K135-'[1]ExPostGross kWh_Res'!K135</f>
        <v>0</v>
      </c>
      <c r="Z135" s="5">
        <f>L135-'[1]ExPostGross kWh_Res'!L135</f>
        <v>0</v>
      </c>
      <c r="AA135" s="5">
        <f>M135-'[1]ExPostGross kWh_Res'!M135</f>
        <v>0</v>
      </c>
      <c r="AB135" s="5">
        <f>N135-SUM('[1]ExPostGross kWh_Res'!N135:Q135)</f>
        <v>0</v>
      </c>
    </row>
    <row r="136" spans="1:28" x14ac:dyDescent="0.3">
      <c r="A136" s="495"/>
      <c r="B136" s="11" t="s">
        <v>65</v>
      </c>
      <c r="C136" s="3">
        <f>'[1]ExPostGross kWh_Res'!C136</f>
        <v>1077.2999572753906</v>
      </c>
      <c r="D136" s="3">
        <f>'[1]ExPostGross kWh_Res'!D136</f>
        <v>0</v>
      </c>
      <c r="E136" s="3">
        <f>'[1]ExPostGross kWh_Res'!E136</f>
        <v>0</v>
      </c>
      <c r="F136" s="3">
        <f>'[1]ExPostGross kWh_Res'!F136</f>
        <v>0</v>
      </c>
      <c r="G136" s="3">
        <f>'[1]ExPostGross kWh_Res'!G136</f>
        <v>0</v>
      </c>
      <c r="H136" s="3">
        <f>'[1]ExPostGross kWh_Res'!H136</f>
        <v>0</v>
      </c>
      <c r="I136" s="3">
        <f>'[1]ExPostGross kWh_Res'!I136</f>
        <v>72332.997131347656</v>
      </c>
      <c r="J136" s="3">
        <f>'[1]ExPostGross kWh_Res'!J136</f>
        <v>102035.69595336914</v>
      </c>
      <c r="K136" s="3">
        <f>'[1]ExPostGross kWh_Res'!K136</f>
        <v>15389.999389648438</v>
      </c>
      <c r="L136" s="3">
        <f>'[1]ExPostGross kWh_Res'!L136</f>
        <v>0</v>
      </c>
      <c r="M136" s="3">
        <f>'[1]ExPostGross kWh_Res'!M136</f>
        <v>0</v>
      </c>
      <c r="N136" s="116">
        <f>SUM('[1]ExPostGross kWh_Res'!N136:Q136)</f>
        <v>0</v>
      </c>
      <c r="O136" s="90">
        <f t="shared" si="18"/>
        <v>190835.99243164063</v>
      </c>
      <c r="Q136" s="5">
        <f>C136-'[1]ExPostGross kWh_Res'!C136</f>
        <v>0</v>
      </c>
      <c r="R136" s="5">
        <f>D136-'[1]ExPostGross kWh_Res'!D136</f>
        <v>0</v>
      </c>
      <c r="S136" s="5">
        <f>E136-'[1]ExPostGross kWh_Res'!E136</f>
        <v>0</v>
      </c>
      <c r="T136" s="5">
        <f>F136-'[1]ExPostGross kWh_Res'!F136</f>
        <v>0</v>
      </c>
      <c r="U136" s="5">
        <f>G136-'[1]ExPostGross kWh_Res'!G136</f>
        <v>0</v>
      </c>
      <c r="V136" s="5">
        <f>H136-'[1]ExPostGross kWh_Res'!H136</f>
        <v>0</v>
      </c>
      <c r="W136" s="5">
        <f>I136-'[1]ExPostGross kWh_Res'!I136</f>
        <v>0</v>
      </c>
      <c r="X136" s="5">
        <f>J136-'[1]ExPostGross kWh_Res'!J136</f>
        <v>0</v>
      </c>
      <c r="Y136" s="5">
        <f>K136-'[1]ExPostGross kWh_Res'!K136</f>
        <v>0</v>
      </c>
      <c r="Z136" s="5">
        <f>L136-'[1]ExPostGross kWh_Res'!L136</f>
        <v>0</v>
      </c>
      <c r="AA136" s="5">
        <f>M136-'[1]ExPostGross kWh_Res'!M136</f>
        <v>0</v>
      </c>
      <c r="AB136" s="5">
        <f>N136-SUM('[1]ExPostGross kWh_Res'!N136:Q136)</f>
        <v>0</v>
      </c>
    </row>
    <row r="137" spans="1:28" x14ac:dyDescent="0.3">
      <c r="A137" s="495"/>
      <c r="B137" s="11" t="s">
        <v>66</v>
      </c>
      <c r="C137" s="3">
        <f>'[1]ExPostGross kWh_Res'!C137</f>
        <v>0</v>
      </c>
      <c r="D137" s="3">
        <f>'[1]ExPostGross kWh_Res'!D137</f>
        <v>0</v>
      </c>
      <c r="E137" s="3">
        <f>'[1]ExPostGross kWh_Res'!E137</f>
        <v>0</v>
      </c>
      <c r="F137" s="3">
        <f>'[1]ExPostGross kWh_Res'!F137</f>
        <v>0</v>
      </c>
      <c r="G137" s="3">
        <f>'[1]ExPostGross kWh_Res'!G137</f>
        <v>0</v>
      </c>
      <c r="H137" s="3">
        <f>'[1]ExPostGross kWh_Res'!H137</f>
        <v>0</v>
      </c>
      <c r="I137" s="3">
        <f>'[1]ExPostGross kWh_Res'!I137</f>
        <v>0</v>
      </c>
      <c r="J137" s="3">
        <f>'[1]ExPostGross kWh_Res'!J137</f>
        <v>0</v>
      </c>
      <c r="K137" s="3">
        <f>'[1]ExPostGross kWh_Res'!K137</f>
        <v>0</v>
      </c>
      <c r="L137" s="3">
        <f>'[1]ExPostGross kWh_Res'!L137</f>
        <v>0</v>
      </c>
      <c r="M137" s="3">
        <f>'[1]ExPostGross kWh_Res'!M137</f>
        <v>0</v>
      </c>
      <c r="N137" s="116">
        <f>SUM('[1]ExPostGross kWh_Res'!N137:Q137)</f>
        <v>0</v>
      </c>
      <c r="O137" s="90">
        <f t="shared" si="18"/>
        <v>0</v>
      </c>
      <c r="Q137" s="5">
        <f>C137-'[1]ExPostGross kWh_Res'!C137</f>
        <v>0</v>
      </c>
      <c r="R137" s="5">
        <f>D137-'[1]ExPostGross kWh_Res'!D137</f>
        <v>0</v>
      </c>
      <c r="S137" s="5">
        <f>E137-'[1]ExPostGross kWh_Res'!E137</f>
        <v>0</v>
      </c>
      <c r="T137" s="5">
        <f>F137-'[1]ExPostGross kWh_Res'!F137</f>
        <v>0</v>
      </c>
      <c r="U137" s="5">
        <f>G137-'[1]ExPostGross kWh_Res'!G137</f>
        <v>0</v>
      </c>
      <c r="V137" s="5">
        <f>H137-'[1]ExPostGross kWh_Res'!H137</f>
        <v>0</v>
      </c>
      <c r="W137" s="5">
        <f>I137-'[1]ExPostGross kWh_Res'!I137</f>
        <v>0</v>
      </c>
      <c r="X137" s="5">
        <f>J137-'[1]ExPostGross kWh_Res'!J137</f>
        <v>0</v>
      </c>
      <c r="Y137" s="5">
        <f>K137-'[1]ExPostGross kWh_Res'!K137</f>
        <v>0</v>
      </c>
      <c r="Z137" s="5">
        <f>L137-'[1]ExPostGross kWh_Res'!L137</f>
        <v>0</v>
      </c>
      <c r="AA137" s="5">
        <f>M137-'[1]ExPostGross kWh_Res'!M137</f>
        <v>0</v>
      </c>
      <c r="AB137" s="5">
        <f>N137-SUM('[1]ExPostGross kWh_Res'!N137:Q137)</f>
        <v>0</v>
      </c>
    </row>
    <row r="138" spans="1:28" x14ac:dyDescent="0.3">
      <c r="A138" s="495"/>
      <c r="B138" s="11" t="s">
        <v>67</v>
      </c>
      <c r="C138" s="3">
        <f>'[1]ExPostGross kWh_Res'!C138</f>
        <v>16375.151611328125</v>
      </c>
      <c r="D138" s="3">
        <f>'[1]ExPostGross kWh_Res'!D138</f>
        <v>1129.32080078125</v>
      </c>
      <c r="E138" s="3">
        <f>'[1]ExPostGross kWh_Res'!E138</f>
        <v>564.660400390625</v>
      </c>
      <c r="F138" s="3">
        <f>'[1]ExPostGross kWh_Res'!F138</f>
        <v>1129.32080078125</v>
      </c>
      <c r="G138" s="3">
        <f>'[1]ExPostGross kWh_Res'!G138</f>
        <v>0</v>
      </c>
      <c r="H138" s="3">
        <f>'[1]ExPostGross kWh_Res'!H138</f>
        <v>0</v>
      </c>
      <c r="I138" s="3">
        <f>'[1]ExPostGross kWh_Res'!I138</f>
        <v>564.660400390625</v>
      </c>
      <c r="J138" s="3">
        <f>'[1]ExPostGross kWh_Res'!J138</f>
        <v>0</v>
      </c>
      <c r="K138" s="3">
        <f>'[1]ExPostGross kWh_Res'!K138</f>
        <v>0</v>
      </c>
      <c r="L138" s="3">
        <f>'[1]ExPostGross kWh_Res'!L138</f>
        <v>0</v>
      </c>
      <c r="M138" s="3">
        <f>'[1]ExPostGross kWh_Res'!M138</f>
        <v>0</v>
      </c>
      <c r="N138" s="116">
        <f>SUM('[1]ExPostGross kWh_Res'!N138:Q138)</f>
        <v>0</v>
      </c>
      <c r="O138" s="90">
        <f t="shared" si="18"/>
        <v>19763.114013671875</v>
      </c>
      <c r="Q138" s="5">
        <f>C138-'[1]ExPostGross kWh_Res'!C138</f>
        <v>0</v>
      </c>
      <c r="R138" s="5">
        <f>D138-'[1]ExPostGross kWh_Res'!D138</f>
        <v>0</v>
      </c>
      <c r="S138" s="5">
        <f>E138-'[1]ExPostGross kWh_Res'!E138</f>
        <v>0</v>
      </c>
      <c r="T138" s="5">
        <f>F138-'[1]ExPostGross kWh_Res'!F138</f>
        <v>0</v>
      </c>
      <c r="U138" s="5">
        <f>G138-'[1]ExPostGross kWh_Res'!G138</f>
        <v>0</v>
      </c>
      <c r="V138" s="5">
        <f>H138-'[1]ExPostGross kWh_Res'!H138</f>
        <v>0</v>
      </c>
      <c r="W138" s="5">
        <f>I138-'[1]ExPostGross kWh_Res'!I138</f>
        <v>0</v>
      </c>
      <c r="X138" s="5">
        <f>J138-'[1]ExPostGross kWh_Res'!J138</f>
        <v>0</v>
      </c>
      <c r="Y138" s="5">
        <f>K138-'[1]ExPostGross kWh_Res'!K138</f>
        <v>0</v>
      </c>
      <c r="Z138" s="5">
        <f>L138-'[1]ExPostGross kWh_Res'!L138</f>
        <v>0</v>
      </c>
      <c r="AA138" s="5">
        <f>M138-'[1]ExPostGross kWh_Res'!M138</f>
        <v>0</v>
      </c>
      <c r="AB138" s="5">
        <f>N138-SUM('[1]ExPostGross kWh_Res'!N138:Q138)</f>
        <v>0</v>
      </c>
    </row>
    <row r="139" spans="1:28" x14ac:dyDescent="0.3">
      <c r="A139" s="495"/>
      <c r="B139" s="11" t="s">
        <v>68</v>
      </c>
      <c r="C139" s="3">
        <f>'[1]ExPostGross kWh_Res'!C139</f>
        <v>729.41679000854492</v>
      </c>
      <c r="D139" s="3">
        <f>'[1]ExPostGross kWh_Res'!D139</f>
        <v>0</v>
      </c>
      <c r="E139" s="3">
        <f>'[1]ExPostGross kWh_Res'!E139</f>
        <v>0</v>
      </c>
      <c r="F139" s="3">
        <f>'[1]ExPostGross kWh_Res'!F139</f>
        <v>0</v>
      </c>
      <c r="G139" s="3">
        <f>'[1]ExPostGross kWh_Res'!G139</f>
        <v>0</v>
      </c>
      <c r="H139" s="3">
        <f>'[1]ExPostGross kWh_Res'!H139</f>
        <v>18.494821548461914</v>
      </c>
      <c r="I139" s="3">
        <f>'[1]ExPostGross kWh_Res'!I139</f>
        <v>53039.875239610672</v>
      </c>
      <c r="J139" s="3">
        <f>'[1]ExPostGross kWh_Res'!J139</f>
        <v>59608.872312545776</v>
      </c>
      <c r="K139" s="3">
        <f>'[1]ExPostGross kWh_Res'!K139</f>
        <v>8557.5429036617279</v>
      </c>
      <c r="L139" s="3">
        <f>'[1]ExPostGross kWh_Res'!L139</f>
        <v>0</v>
      </c>
      <c r="M139" s="3">
        <f>'[1]ExPostGross kWh_Res'!M139</f>
        <v>196.36420000000001</v>
      </c>
      <c r="N139" s="116">
        <f>SUM('[1]ExPostGross kWh_Res'!N139:Q139)</f>
        <v>0</v>
      </c>
      <c r="O139" s="90">
        <f t="shared" si="18"/>
        <v>122150.56626737518</v>
      </c>
      <c r="Q139" s="5">
        <f>C139-'[1]ExPostGross kWh_Res'!C139</f>
        <v>0</v>
      </c>
      <c r="R139" s="5">
        <f>D139-'[1]ExPostGross kWh_Res'!D139</f>
        <v>0</v>
      </c>
      <c r="S139" s="5">
        <f>E139-'[1]ExPostGross kWh_Res'!E139</f>
        <v>0</v>
      </c>
      <c r="T139" s="5">
        <f>F139-'[1]ExPostGross kWh_Res'!F139</f>
        <v>0</v>
      </c>
      <c r="U139" s="5">
        <f>G139-'[1]ExPostGross kWh_Res'!G139</f>
        <v>0</v>
      </c>
      <c r="V139" s="5">
        <f>H139-'[1]ExPostGross kWh_Res'!H139</f>
        <v>0</v>
      </c>
      <c r="W139" s="5">
        <f>I139-'[1]ExPostGross kWh_Res'!I139</f>
        <v>0</v>
      </c>
      <c r="X139" s="5">
        <f>J139-'[1]ExPostGross kWh_Res'!J139</f>
        <v>0</v>
      </c>
      <c r="Y139" s="5">
        <f>K139-'[1]ExPostGross kWh_Res'!K139</f>
        <v>0</v>
      </c>
      <c r="Z139" s="5">
        <f>L139-'[1]ExPostGross kWh_Res'!L139</f>
        <v>0</v>
      </c>
      <c r="AA139" s="5">
        <f>M139-'[1]ExPostGross kWh_Res'!M139</f>
        <v>0</v>
      </c>
      <c r="AB139" s="5">
        <f>N139-SUM('[1]ExPostGross kWh_Res'!N139:Q139)</f>
        <v>0</v>
      </c>
    </row>
    <row r="140" spans="1:28" ht="15" thickBot="1" x14ac:dyDescent="0.35">
      <c r="A140" s="496"/>
      <c r="B140" s="236" t="s">
        <v>69</v>
      </c>
      <c r="C140" s="3">
        <f>'[1]ExPostGross kWh_Res'!C140</f>
        <v>0</v>
      </c>
      <c r="D140" s="3">
        <f>'[1]ExPostGross kWh_Res'!D140</f>
        <v>0</v>
      </c>
      <c r="E140" s="3">
        <f>'[1]ExPostGross kWh_Res'!E140</f>
        <v>0</v>
      </c>
      <c r="F140" s="3">
        <f>'[1]ExPostGross kWh_Res'!F140</f>
        <v>0</v>
      </c>
      <c r="G140" s="3">
        <f>'[1]ExPostGross kWh_Res'!G140</f>
        <v>0</v>
      </c>
      <c r="H140" s="3">
        <f>'[1]ExPostGross kWh_Res'!H140</f>
        <v>0</v>
      </c>
      <c r="I140" s="3">
        <f>'[1]ExPostGross kWh_Res'!I140</f>
        <v>0</v>
      </c>
      <c r="J140" s="3">
        <f>'[1]ExPostGross kWh_Res'!J140</f>
        <v>0</v>
      </c>
      <c r="K140" s="3">
        <f>'[1]ExPostGross kWh_Res'!K140</f>
        <v>0</v>
      </c>
      <c r="L140" s="3">
        <f>'[1]ExPostGross kWh_Res'!L140</f>
        <v>0</v>
      </c>
      <c r="M140" s="3">
        <f>'[1]ExPostGross kWh_Res'!M140</f>
        <v>0</v>
      </c>
      <c r="N140" s="116">
        <f>SUM('[1]ExPostGross kWh_Res'!N140:Q140)</f>
        <v>0</v>
      </c>
      <c r="O140" s="90">
        <f t="shared" si="18"/>
        <v>0</v>
      </c>
      <c r="Q140" s="5">
        <f>C140-'[1]ExPostGross kWh_Res'!C140</f>
        <v>0</v>
      </c>
      <c r="R140" s="5">
        <f>D140-'[1]ExPostGross kWh_Res'!D140</f>
        <v>0</v>
      </c>
      <c r="S140" s="5">
        <f>E140-'[1]ExPostGross kWh_Res'!E140</f>
        <v>0</v>
      </c>
      <c r="T140" s="5">
        <f>F140-'[1]ExPostGross kWh_Res'!F140</f>
        <v>0</v>
      </c>
      <c r="U140" s="5">
        <f>G140-'[1]ExPostGross kWh_Res'!G140</f>
        <v>0</v>
      </c>
      <c r="V140" s="5">
        <f>H140-'[1]ExPostGross kWh_Res'!H140</f>
        <v>0</v>
      </c>
      <c r="W140" s="5">
        <f>I140-'[1]ExPostGross kWh_Res'!I140</f>
        <v>0</v>
      </c>
      <c r="X140" s="5">
        <f>J140-'[1]ExPostGross kWh_Res'!J140</f>
        <v>0</v>
      </c>
      <c r="Y140" s="5">
        <f>K140-'[1]ExPostGross kWh_Res'!K140</f>
        <v>0</v>
      </c>
      <c r="Z140" s="5">
        <f>L140-'[1]ExPostGross kWh_Res'!L140</f>
        <v>0</v>
      </c>
      <c r="AA140" s="5">
        <f>M140-'[1]ExPostGross kWh_Res'!M140</f>
        <v>0</v>
      </c>
      <c r="AB140" s="5">
        <f>N140-SUM('[1]ExPostGross kWh_Res'!N140:Q140)</f>
        <v>0</v>
      </c>
    </row>
    <row r="141" spans="1:28" ht="21.6" thickBot="1" x14ac:dyDescent="0.45">
      <c r="A141" s="92"/>
      <c r="B141" s="237" t="s">
        <v>70</v>
      </c>
      <c r="C141" s="238">
        <f t="shared" ref="C141:N141" si="19">SUM(C130:C140)</f>
        <v>105414.03237533569</v>
      </c>
      <c r="D141" s="238">
        <f t="shared" si="19"/>
        <v>2522.7360305786133</v>
      </c>
      <c r="E141" s="238">
        <f t="shared" si="19"/>
        <v>1701.9259223937988</v>
      </c>
      <c r="F141" s="238">
        <f t="shared" si="19"/>
        <v>2772.0421295166016</v>
      </c>
      <c r="G141" s="238">
        <f t="shared" si="19"/>
        <v>0</v>
      </c>
      <c r="H141" s="238">
        <f t="shared" si="19"/>
        <v>53997.866870880127</v>
      </c>
      <c r="I141" s="238">
        <f t="shared" si="19"/>
        <v>613246.0395462513</v>
      </c>
      <c r="J141" s="238">
        <f t="shared" si="19"/>
        <v>720615.13729286194</v>
      </c>
      <c r="K141" s="238">
        <f t="shared" si="19"/>
        <v>141632.05381178856</v>
      </c>
      <c r="L141" s="239">
        <f t="shared" si="19"/>
        <v>169652.52528381348</v>
      </c>
      <c r="M141" s="239">
        <f t="shared" si="19"/>
        <v>147134.35335863038</v>
      </c>
      <c r="N141" s="446">
        <f t="shared" si="19"/>
        <v>60487.457057952881</v>
      </c>
      <c r="O141" s="93">
        <f t="shared" si="18"/>
        <v>2019176.1696800033</v>
      </c>
      <c r="Q141" s="5">
        <f>C141-'[1]ExPostGross kWh_Res'!C141</f>
        <v>0</v>
      </c>
      <c r="R141" s="5">
        <f>D141-'[1]ExPostGross kWh_Res'!D141</f>
        <v>0</v>
      </c>
      <c r="S141" s="5">
        <f>E141-'[1]ExPostGross kWh_Res'!E141</f>
        <v>0</v>
      </c>
      <c r="T141" s="5">
        <f>F141-'[1]ExPostGross kWh_Res'!F141</f>
        <v>0</v>
      </c>
      <c r="U141" s="5">
        <f>G141-'[1]ExPostGross kWh_Res'!G141</f>
        <v>0</v>
      </c>
      <c r="V141" s="5">
        <f>H141-'[1]ExPostGross kWh_Res'!H141</f>
        <v>0</v>
      </c>
      <c r="W141" s="5">
        <f>I141-'[1]ExPostGross kWh_Res'!I141</f>
        <v>0</v>
      </c>
      <c r="X141" s="5">
        <f>J141-'[1]ExPostGross kWh_Res'!J141</f>
        <v>0</v>
      </c>
      <c r="Y141" s="5">
        <f>K141-'[1]ExPostGross kWh_Res'!K141</f>
        <v>0</v>
      </c>
      <c r="Z141" s="5">
        <f>L141-'[1]ExPostGross kWh_Res'!L141</f>
        <v>0</v>
      </c>
      <c r="AA141" s="5">
        <f>M141-'[1]ExPostGross kWh_Res'!M141</f>
        <v>0</v>
      </c>
      <c r="AB141" s="5">
        <f>N141-SUM('[1]ExPostGross kWh_Res'!N141:Q141)</f>
        <v>0</v>
      </c>
    </row>
    <row r="142" spans="1:28" ht="21.6" thickBot="1" x14ac:dyDescent="0.45">
      <c r="A142" s="92"/>
      <c r="F142" s="91">
        <v>0</v>
      </c>
      <c r="L142" s="117"/>
      <c r="M142" s="117"/>
      <c r="N142" s="447"/>
    </row>
    <row r="143" spans="1:28" ht="21.6" thickBot="1" x14ac:dyDescent="0.45">
      <c r="A143" s="92"/>
      <c r="B143" s="233" t="s">
        <v>48</v>
      </c>
      <c r="C143" s="234">
        <v>43850</v>
      </c>
      <c r="D143" s="234">
        <v>43882</v>
      </c>
      <c r="E143" s="234">
        <v>43914</v>
      </c>
      <c r="F143" s="234">
        <v>43946</v>
      </c>
      <c r="G143" s="234">
        <v>43978</v>
      </c>
      <c r="H143" s="234">
        <v>44010</v>
      </c>
      <c r="I143" s="234">
        <v>44042</v>
      </c>
      <c r="J143" s="234">
        <v>44074</v>
      </c>
      <c r="K143" s="234">
        <v>44076</v>
      </c>
      <c r="L143" s="234">
        <v>44107</v>
      </c>
      <c r="M143" s="234">
        <v>44140</v>
      </c>
      <c r="N143" s="445" t="s">
        <v>57</v>
      </c>
      <c r="O143" s="235" t="s">
        <v>3</v>
      </c>
    </row>
    <row r="144" spans="1:28" ht="15" customHeight="1" x14ac:dyDescent="0.3">
      <c r="A144" s="494" t="s">
        <v>80</v>
      </c>
      <c r="B144" s="11" t="s">
        <v>59</v>
      </c>
      <c r="C144" s="3">
        <f>'[1]ExPostGross kWh_Res'!C144</f>
        <v>0</v>
      </c>
      <c r="D144" s="3">
        <f>'[1]ExPostGross kWh_Res'!D144</f>
        <v>0</v>
      </c>
      <c r="E144" s="3">
        <f>'[1]ExPostGross kWh_Res'!E144</f>
        <v>0</v>
      </c>
      <c r="F144" s="3">
        <f>'[1]ExPostGross kWh_Res'!F144</f>
        <v>0</v>
      </c>
      <c r="G144" s="3">
        <f>'[1]ExPostGross kWh_Res'!G144</f>
        <v>0</v>
      </c>
      <c r="H144" s="3">
        <f>'[1]ExPostGross kWh_Res'!H144</f>
        <v>0</v>
      </c>
      <c r="I144" s="3">
        <f>'[1]ExPostGross kWh_Res'!I144</f>
        <v>0</v>
      </c>
      <c r="J144" s="3">
        <f>'[1]ExPostGross kWh_Res'!J144</f>
        <v>0</v>
      </c>
      <c r="K144" s="3">
        <f>'[1]ExPostGross kWh_Res'!K144</f>
        <v>0</v>
      </c>
      <c r="L144" s="3">
        <f>'[1]ExPostGross kWh_Res'!L144</f>
        <v>0</v>
      </c>
      <c r="M144" s="3">
        <f>'[1]ExPostGross kWh_Res'!M144</f>
        <v>0</v>
      </c>
      <c r="N144" s="116">
        <f>SUM('[1]ExPostGross kWh_Res'!N144:Q144)</f>
        <v>0</v>
      </c>
      <c r="O144" s="90">
        <f t="shared" ref="O144:O155" si="20">SUM(C144:N144)</f>
        <v>0</v>
      </c>
      <c r="P144" s="241"/>
      <c r="Q144" s="5">
        <f>C144-'[1]ExPostGross kWh_Res'!C144</f>
        <v>0</v>
      </c>
      <c r="R144" s="5">
        <f>D144-'[1]ExPostGross kWh_Res'!D144</f>
        <v>0</v>
      </c>
      <c r="S144" s="5">
        <f>E144-'[1]ExPostGross kWh_Res'!E144</f>
        <v>0</v>
      </c>
      <c r="T144" s="5">
        <f>F144-'[1]ExPostGross kWh_Res'!F144</f>
        <v>0</v>
      </c>
      <c r="U144" s="5">
        <f>G144-'[1]ExPostGross kWh_Res'!G144</f>
        <v>0</v>
      </c>
      <c r="V144" s="5">
        <f>H144-'[1]ExPostGross kWh_Res'!H144</f>
        <v>0</v>
      </c>
      <c r="W144" s="5">
        <f>I144-'[1]ExPostGross kWh_Res'!I144</f>
        <v>0</v>
      </c>
      <c r="X144" s="5">
        <f>J144-'[1]ExPostGross kWh_Res'!J144</f>
        <v>0</v>
      </c>
      <c r="Y144" s="5">
        <f>K144-'[1]ExPostGross kWh_Res'!K144</f>
        <v>0</v>
      </c>
      <c r="Z144" s="5">
        <f>L144-'[1]ExPostGross kWh_Res'!L144</f>
        <v>0</v>
      </c>
      <c r="AA144" s="5">
        <f>M144-'[1]ExPostGross kWh_Res'!M144</f>
        <v>0</v>
      </c>
      <c r="AB144" s="5">
        <f>N144-SUM('[1]ExPostGross kWh_Res'!N144:Q144)</f>
        <v>0</v>
      </c>
    </row>
    <row r="145" spans="1:28" x14ac:dyDescent="0.3">
      <c r="A145" s="495"/>
      <c r="B145" s="13" t="s">
        <v>60</v>
      </c>
      <c r="C145" s="3">
        <f>'[1]ExPostGross kWh_Res'!C145</f>
        <v>0</v>
      </c>
      <c r="D145" s="3">
        <f>'[1]ExPostGross kWh_Res'!D145</f>
        <v>0</v>
      </c>
      <c r="E145" s="3">
        <f>'[1]ExPostGross kWh_Res'!E145</f>
        <v>0</v>
      </c>
      <c r="F145" s="3">
        <f>'[1]ExPostGross kWh_Res'!F145</f>
        <v>0</v>
      </c>
      <c r="G145" s="3">
        <f>'[1]ExPostGross kWh_Res'!G145</f>
        <v>0</v>
      </c>
      <c r="H145" s="3">
        <f>'[1]ExPostGross kWh_Res'!H145</f>
        <v>21011.373291015625</v>
      </c>
      <c r="I145" s="3">
        <f>'[1]ExPostGross kWh_Res'!I145</f>
        <v>0</v>
      </c>
      <c r="J145" s="3">
        <f>'[1]ExPostGross kWh_Res'!J145</f>
        <v>108808.89739990234</v>
      </c>
      <c r="K145" s="3">
        <f>'[1]ExPostGross kWh_Res'!K145</f>
        <v>0</v>
      </c>
      <c r="L145" s="3">
        <f>'[1]ExPostGross kWh_Res'!L145</f>
        <v>18760.154724121094</v>
      </c>
      <c r="M145" s="3">
        <f>'[1]ExPostGross kWh_Res'!M145</f>
        <v>1333.8858337402344</v>
      </c>
      <c r="N145" s="116">
        <f>SUM('[1]ExPostGross kWh_Res'!N145:Q145)</f>
        <v>49361.462036132813</v>
      </c>
      <c r="O145" s="90">
        <f t="shared" si="20"/>
        <v>199275.77328491211</v>
      </c>
      <c r="Q145" s="5">
        <f>C145-'[1]ExPostGross kWh_Res'!C145</f>
        <v>0</v>
      </c>
      <c r="R145" s="5">
        <f>D145-'[1]ExPostGross kWh_Res'!D145</f>
        <v>0</v>
      </c>
      <c r="S145" s="5">
        <f>E145-'[1]ExPostGross kWh_Res'!E145</f>
        <v>0</v>
      </c>
      <c r="T145" s="5">
        <f>F145-'[1]ExPostGross kWh_Res'!F145</f>
        <v>0</v>
      </c>
      <c r="U145" s="5">
        <f>G145-'[1]ExPostGross kWh_Res'!G145</f>
        <v>0</v>
      </c>
      <c r="V145" s="5">
        <f>H145-'[1]ExPostGross kWh_Res'!H145</f>
        <v>0</v>
      </c>
      <c r="W145" s="5">
        <f>I145-'[1]ExPostGross kWh_Res'!I145</f>
        <v>0</v>
      </c>
      <c r="X145" s="5">
        <f>J145-'[1]ExPostGross kWh_Res'!J145</f>
        <v>0</v>
      </c>
      <c r="Y145" s="5">
        <f>K145-'[1]ExPostGross kWh_Res'!K145</f>
        <v>0</v>
      </c>
      <c r="Z145" s="5">
        <f>L145-'[1]ExPostGross kWh_Res'!L145</f>
        <v>0</v>
      </c>
      <c r="AA145" s="5">
        <f>M145-'[1]ExPostGross kWh_Res'!M145</f>
        <v>0</v>
      </c>
      <c r="AB145" s="5">
        <f>N145-SUM('[1]ExPostGross kWh_Res'!N145:Q145)</f>
        <v>0</v>
      </c>
    </row>
    <row r="146" spans="1:28" x14ac:dyDescent="0.3">
      <c r="A146" s="495"/>
      <c r="B146" s="11" t="s">
        <v>61</v>
      </c>
      <c r="C146" s="3">
        <f>'[1]ExPostGross kWh_Res'!C146</f>
        <v>0</v>
      </c>
      <c r="D146" s="3">
        <f>'[1]ExPostGross kWh_Res'!D146</f>
        <v>0</v>
      </c>
      <c r="E146" s="3">
        <f>'[1]ExPostGross kWh_Res'!E146</f>
        <v>0</v>
      </c>
      <c r="F146" s="3">
        <f>'[1]ExPostGross kWh_Res'!F146</f>
        <v>0</v>
      </c>
      <c r="G146" s="3">
        <f>'[1]ExPostGross kWh_Res'!G146</f>
        <v>0</v>
      </c>
      <c r="H146" s="3">
        <f>'[1]ExPostGross kWh_Res'!H146</f>
        <v>0</v>
      </c>
      <c r="I146" s="3">
        <f>'[1]ExPostGross kWh_Res'!I146</f>
        <v>0</v>
      </c>
      <c r="J146" s="3">
        <f>'[1]ExPostGross kWh_Res'!J146</f>
        <v>0</v>
      </c>
      <c r="K146" s="3">
        <f>'[1]ExPostGross kWh_Res'!K146</f>
        <v>0</v>
      </c>
      <c r="L146" s="3">
        <f>'[1]ExPostGross kWh_Res'!L146</f>
        <v>0</v>
      </c>
      <c r="M146" s="3">
        <f>'[1]ExPostGross kWh_Res'!M146</f>
        <v>0</v>
      </c>
      <c r="N146" s="116">
        <f>SUM('[1]ExPostGross kWh_Res'!N146:Q146)</f>
        <v>0</v>
      </c>
      <c r="O146" s="90">
        <f t="shared" si="20"/>
        <v>0</v>
      </c>
      <c r="Q146" s="5">
        <f>C146-'[1]ExPostGross kWh_Res'!C146</f>
        <v>0</v>
      </c>
      <c r="R146" s="5">
        <f>D146-'[1]ExPostGross kWh_Res'!D146</f>
        <v>0</v>
      </c>
      <c r="S146" s="5">
        <f>E146-'[1]ExPostGross kWh_Res'!E146</f>
        <v>0</v>
      </c>
      <c r="T146" s="5">
        <f>F146-'[1]ExPostGross kWh_Res'!F146</f>
        <v>0</v>
      </c>
      <c r="U146" s="5">
        <f>G146-'[1]ExPostGross kWh_Res'!G146</f>
        <v>0</v>
      </c>
      <c r="V146" s="5">
        <f>H146-'[1]ExPostGross kWh_Res'!H146</f>
        <v>0</v>
      </c>
      <c r="W146" s="5">
        <f>I146-'[1]ExPostGross kWh_Res'!I146</f>
        <v>0</v>
      </c>
      <c r="X146" s="5">
        <f>J146-'[1]ExPostGross kWh_Res'!J146</f>
        <v>0</v>
      </c>
      <c r="Y146" s="5">
        <f>K146-'[1]ExPostGross kWh_Res'!K146</f>
        <v>0</v>
      </c>
      <c r="Z146" s="5">
        <f>L146-'[1]ExPostGross kWh_Res'!L146</f>
        <v>0</v>
      </c>
      <c r="AA146" s="5">
        <f>M146-'[1]ExPostGross kWh_Res'!M146</f>
        <v>0</v>
      </c>
      <c r="AB146" s="5">
        <f>N146-SUM('[1]ExPostGross kWh_Res'!N146:Q146)</f>
        <v>0</v>
      </c>
    </row>
    <row r="147" spans="1:28" x14ac:dyDescent="0.3">
      <c r="A147" s="495"/>
      <c r="B147" s="11" t="s">
        <v>62</v>
      </c>
      <c r="C147" s="3">
        <f>'[1]ExPostGross kWh_Res'!C147</f>
        <v>0</v>
      </c>
      <c r="D147" s="3">
        <f>'[1]ExPostGross kWh_Res'!D147</f>
        <v>0</v>
      </c>
      <c r="E147" s="3">
        <f>'[1]ExPostGross kWh_Res'!E147</f>
        <v>0</v>
      </c>
      <c r="F147" s="3">
        <f>'[1]ExPostGross kWh_Res'!F147</f>
        <v>0</v>
      </c>
      <c r="G147" s="3">
        <f>'[1]ExPostGross kWh_Res'!G147</f>
        <v>0</v>
      </c>
      <c r="H147" s="3">
        <f>'[1]ExPostGross kWh_Res'!H147</f>
        <v>0</v>
      </c>
      <c r="I147" s="3">
        <f>'[1]ExPostGross kWh_Res'!I147</f>
        <v>0</v>
      </c>
      <c r="J147" s="3">
        <f>'[1]ExPostGross kWh_Res'!J147</f>
        <v>0</v>
      </c>
      <c r="K147" s="3">
        <f>'[1]ExPostGross kWh_Res'!K147</f>
        <v>0</v>
      </c>
      <c r="L147" s="3">
        <f>'[1]ExPostGross kWh_Res'!L147</f>
        <v>0</v>
      </c>
      <c r="M147" s="3">
        <f>'[1]ExPostGross kWh_Res'!M147</f>
        <v>78.901008605957031</v>
      </c>
      <c r="N147" s="116">
        <f>SUM('[1]ExPostGross kWh_Res'!N147:Q147)</f>
        <v>7101.0907745361328</v>
      </c>
      <c r="O147" s="90">
        <f t="shared" si="20"/>
        <v>7179.9917831420898</v>
      </c>
      <c r="Q147" s="5">
        <f>C147-'[1]ExPostGross kWh_Res'!C147</f>
        <v>0</v>
      </c>
      <c r="R147" s="5">
        <f>D147-'[1]ExPostGross kWh_Res'!D147</f>
        <v>0</v>
      </c>
      <c r="S147" s="5">
        <f>E147-'[1]ExPostGross kWh_Res'!E147</f>
        <v>0</v>
      </c>
      <c r="T147" s="5">
        <f>F147-'[1]ExPostGross kWh_Res'!F147</f>
        <v>0</v>
      </c>
      <c r="U147" s="5">
        <f>G147-'[1]ExPostGross kWh_Res'!G147</f>
        <v>0</v>
      </c>
      <c r="V147" s="5">
        <f>H147-'[1]ExPostGross kWh_Res'!H147</f>
        <v>0</v>
      </c>
      <c r="W147" s="5">
        <f>I147-'[1]ExPostGross kWh_Res'!I147</f>
        <v>0</v>
      </c>
      <c r="X147" s="5">
        <f>J147-'[1]ExPostGross kWh_Res'!J147</f>
        <v>0</v>
      </c>
      <c r="Y147" s="5">
        <f>K147-'[1]ExPostGross kWh_Res'!K147</f>
        <v>0</v>
      </c>
      <c r="Z147" s="5">
        <f>L147-'[1]ExPostGross kWh_Res'!L147</f>
        <v>0</v>
      </c>
      <c r="AA147" s="5">
        <f>M147-'[1]ExPostGross kWh_Res'!M147</f>
        <v>0</v>
      </c>
      <c r="AB147" s="5">
        <f>N147-SUM('[1]ExPostGross kWh_Res'!N147:Q147)</f>
        <v>0</v>
      </c>
    </row>
    <row r="148" spans="1:28" x14ac:dyDescent="0.3">
      <c r="A148" s="495"/>
      <c r="B148" s="13" t="s">
        <v>63</v>
      </c>
      <c r="C148" s="3">
        <f>'[1]ExPostGross kWh_Res'!C148</f>
        <v>0</v>
      </c>
      <c r="D148" s="3">
        <f>'[1]ExPostGross kWh_Res'!D148</f>
        <v>0</v>
      </c>
      <c r="E148" s="3">
        <f>'[1]ExPostGross kWh_Res'!E148</f>
        <v>6316.2973022460938</v>
      </c>
      <c r="F148" s="3">
        <f>'[1]ExPostGross kWh_Res'!F148</f>
        <v>0</v>
      </c>
      <c r="G148" s="3">
        <f>'[1]ExPostGross kWh_Res'!G148</f>
        <v>0</v>
      </c>
      <c r="H148" s="3">
        <f>'[1]ExPostGross kWh_Res'!H148</f>
        <v>28333.105041503906</v>
      </c>
      <c r="I148" s="3">
        <f>'[1]ExPostGross kWh_Res'!I148</f>
        <v>0</v>
      </c>
      <c r="J148" s="3">
        <f>'[1]ExPostGross kWh_Res'!J148</f>
        <v>31581.486511230469</v>
      </c>
      <c r="K148" s="3">
        <f>'[1]ExPostGross kWh_Res'!K148</f>
        <v>0</v>
      </c>
      <c r="L148" s="3">
        <f>'[1]ExPostGross kWh_Res'!L148</f>
        <v>9023.2818603515625</v>
      </c>
      <c r="M148" s="3">
        <f>'[1]ExPostGross kWh_Res'!M148</f>
        <v>27069.845581054688</v>
      </c>
      <c r="N148" s="116">
        <f>SUM('[1]ExPostGross kWh_Res'!N148:Q148)</f>
        <v>46921.065673828125</v>
      </c>
      <c r="O148" s="90">
        <f t="shared" si="20"/>
        <v>149245.08197021484</v>
      </c>
      <c r="Q148" s="5">
        <f>C148-'[1]ExPostGross kWh_Res'!C148</f>
        <v>0</v>
      </c>
      <c r="R148" s="5">
        <f>D148-'[1]ExPostGross kWh_Res'!D148</f>
        <v>0</v>
      </c>
      <c r="S148" s="5">
        <f>E148-'[1]ExPostGross kWh_Res'!E148</f>
        <v>0</v>
      </c>
      <c r="T148" s="5">
        <f>F148-'[1]ExPostGross kWh_Res'!F148</f>
        <v>0</v>
      </c>
      <c r="U148" s="5">
        <f>G148-'[1]ExPostGross kWh_Res'!G148</f>
        <v>0</v>
      </c>
      <c r="V148" s="5">
        <f>H148-'[1]ExPostGross kWh_Res'!H148</f>
        <v>0</v>
      </c>
      <c r="W148" s="5">
        <f>I148-'[1]ExPostGross kWh_Res'!I148</f>
        <v>0</v>
      </c>
      <c r="X148" s="5">
        <f>J148-'[1]ExPostGross kWh_Res'!J148</f>
        <v>0</v>
      </c>
      <c r="Y148" s="5">
        <f>K148-'[1]ExPostGross kWh_Res'!K148</f>
        <v>0</v>
      </c>
      <c r="Z148" s="5">
        <f>L148-'[1]ExPostGross kWh_Res'!L148</f>
        <v>0</v>
      </c>
      <c r="AA148" s="5">
        <f>M148-'[1]ExPostGross kWh_Res'!M148</f>
        <v>0</v>
      </c>
      <c r="AB148" s="5">
        <f>N148-SUM('[1]ExPostGross kWh_Res'!N148:Q148)</f>
        <v>0</v>
      </c>
    </row>
    <row r="149" spans="1:28" x14ac:dyDescent="0.3">
      <c r="A149" s="495"/>
      <c r="B149" s="11" t="s">
        <v>64</v>
      </c>
      <c r="C149" s="3">
        <f>'[1]ExPostGross kWh_Res'!C149</f>
        <v>0</v>
      </c>
      <c r="D149" s="3">
        <f>'[1]ExPostGross kWh_Res'!D149</f>
        <v>0</v>
      </c>
      <c r="E149" s="3">
        <f>'[1]ExPostGross kWh_Res'!E149</f>
        <v>29742.585678100586</v>
      </c>
      <c r="F149" s="3">
        <f>'[1]ExPostGross kWh_Res'!F149</f>
        <v>0</v>
      </c>
      <c r="G149" s="3">
        <f>'[1]ExPostGross kWh_Res'!G149</f>
        <v>0</v>
      </c>
      <c r="H149" s="3">
        <f>'[1]ExPostGross kWh_Res'!H149</f>
        <v>1746049.400428772</v>
      </c>
      <c r="I149" s="3">
        <f>'[1]ExPostGross kWh_Res'!I149</f>
        <v>234620.75157165527</v>
      </c>
      <c r="J149" s="3">
        <f>'[1]ExPostGross kWh_Res'!J149</f>
        <v>2073842.9595947266</v>
      </c>
      <c r="K149" s="3">
        <f>'[1]ExPostGross kWh_Res'!K149</f>
        <v>0</v>
      </c>
      <c r="L149" s="3">
        <f>'[1]ExPostGross kWh_Res'!L149</f>
        <v>179486.79733276367</v>
      </c>
      <c r="M149" s="3">
        <f>'[1]ExPostGross kWh_Res'!M149</f>
        <v>1422331.6992759705</v>
      </c>
      <c r="N149" s="116">
        <f>SUM('[1]ExPostGross kWh_Res'!N149:Q149)</f>
        <v>536562.49992370605</v>
      </c>
      <c r="O149" s="90">
        <f t="shared" si="20"/>
        <v>6222636.6938056946</v>
      </c>
      <c r="Q149" s="5">
        <f>C149-'[1]ExPostGross kWh_Res'!C149</f>
        <v>0</v>
      </c>
      <c r="R149" s="5">
        <f>D149-'[1]ExPostGross kWh_Res'!D149</f>
        <v>0</v>
      </c>
      <c r="S149" s="5">
        <f>E149-'[1]ExPostGross kWh_Res'!E149</f>
        <v>0</v>
      </c>
      <c r="T149" s="5">
        <f>F149-'[1]ExPostGross kWh_Res'!F149</f>
        <v>0</v>
      </c>
      <c r="U149" s="5">
        <f>G149-'[1]ExPostGross kWh_Res'!G149</f>
        <v>0</v>
      </c>
      <c r="V149" s="5">
        <f>H149-'[1]ExPostGross kWh_Res'!H149</f>
        <v>0</v>
      </c>
      <c r="W149" s="5">
        <f>I149-'[1]ExPostGross kWh_Res'!I149</f>
        <v>0</v>
      </c>
      <c r="X149" s="5">
        <f>J149-'[1]ExPostGross kWh_Res'!J149</f>
        <v>0</v>
      </c>
      <c r="Y149" s="5">
        <f>K149-'[1]ExPostGross kWh_Res'!K149</f>
        <v>0</v>
      </c>
      <c r="Z149" s="5">
        <f>L149-'[1]ExPostGross kWh_Res'!L149</f>
        <v>0</v>
      </c>
      <c r="AA149" s="5">
        <f>M149-'[1]ExPostGross kWh_Res'!M149</f>
        <v>0</v>
      </c>
      <c r="AB149" s="5">
        <f>N149-SUM('[1]ExPostGross kWh_Res'!N149:Q149)</f>
        <v>0</v>
      </c>
    </row>
    <row r="150" spans="1:28" x14ac:dyDescent="0.3">
      <c r="A150" s="495"/>
      <c r="B150" s="11" t="s">
        <v>65</v>
      </c>
      <c r="C150" s="3">
        <f>'[1]ExPostGross kWh_Res'!C150</f>
        <v>0</v>
      </c>
      <c r="D150" s="3">
        <f>'[1]ExPostGross kWh_Res'!D150</f>
        <v>0</v>
      </c>
      <c r="E150" s="3">
        <f>'[1]ExPostGross kWh_Res'!E150</f>
        <v>0</v>
      </c>
      <c r="F150" s="3">
        <f>'[1]ExPostGross kWh_Res'!F150</f>
        <v>0</v>
      </c>
      <c r="G150" s="3">
        <f>'[1]ExPostGross kWh_Res'!G150</f>
        <v>0</v>
      </c>
      <c r="H150" s="3">
        <f>'[1]ExPostGross kWh_Res'!H150</f>
        <v>0</v>
      </c>
      <c r="I150" s="3">
        <f>'[1]ExPostGross kWh_Res'!I150</f>
        <v>0</v>
      </c>
      <c r="J150" s="3">
        <f>'[1]ExPostGross kWh_Res'!J150</f>
        <v>0</v>
      </c>
      <c r="K150" s="3">
        <f>'[1]ExPostGross kWh_Res'!K150</f>
        <v>0</v>
      </c>
      <c r="L150" s="3">
        <f>'[1]ExPostGross kWh_Res'!L150</f>
        <v>0</v>
      </c>
      <c r="M150" s="3">
        <f>'[1]ExPostGross kWh_Res'!M150</f>
        <v>0</v>
      </c>
      <c r="N150" s="116">
        <f>SUM('[1]ExPostGross kWh_Res'!N150:Q150)</f>
        <v>0</v>
      </c>
      <c r="O150" s="90">
        <f t="shared" si="20"/>
        <v>0</v>
      </c>
      <c r="Q150" s="5">
        <f>C150-'[1]ExPostGross kWh_Res'!C150</f>
        <v>0</v>
      </c>
      <c r="R150" s="5">
        <f>D150-'[1]ExPostGross kWh_Res'!D150</f>
        <v>0</v>
      </c>
      <c r="S150" s="5">
        <f>E150-'[1]ExPostGross kWh_Res'!E150</f>
        <v>0</v>
      </c>
      <c r="T150" s="5">
        <f>F150-'[1]ExPostGross kWh_Res'!F150</f>
        <v>0</v>
      </c>
      <c r="U150" s="5">
        <f>G150-'[1]ExPostGross kWh_Res'!G150</f>
        <v>0</v>
      </c>
      <c r="V150" s="5">
        <f>H150-'[1]ExPostGross kWh_Res'!H150</f>
        <v>0</v>
      </c>
      <c r="W150" s="5">
        <f>I150-'[1]ExPostGross kWh_Res'!I150</f>
        <v>0</v>
      </c>
      <c r="X150" s="5">
        <f>J150-'[1]ExPostGross kWh_Res'!J150</f>
        <v>0</v>
      </c>
      <c r="Y150" s="5">
        <f>K150-'[1]ExPostGross kWh_Res'!K150</f>
        <v>0</v>
      </c>
      <c r="Z150" s="5">
        <f>L150-'[1]ExPostGross kWh_Res'!L150</f>
        <v>0</v>
      </c>
      <c r="AA150" s="5">
        <f>M150-'[1]ExPostGross kWh_Res'!M150</f>
        <v>0</v>
      </c>
      <c r="AB150" s="5">
        <f>N150-SUM('[1]ExPostGross kWh_Res'!N150:Q150)</f>
        <v>0</v>
      </c>
    </row>
    <row r="151" spans="1:28" x14ac:dyDescent="0.3">
      <c r="A151" s="495"/>
      <c r="B151" s="11" t="s">
        <v>66</v>
      </c>
      <c r="C151" s="3">
        <f>'[1]ExPostGross kWh_Res'!C151</f>
        <v>0</v>
      </c>
      <c r="D151" s="3">
        <f>'[1]ExPostGross kWh_Res'!D151</f>
        <v>0</v>
      </c>
      <c r="E151" s="3">
        <f>'[1]ExPostGross kWh_Res'!E151</f>
        <v>0</v>
      </c>
      <c r="F151" s="3">
        <f>'[1]ExPostGross kWh_Res'!F151</f>
        <v>0</v>
      </c>
      <c r="G151" s="3">
        <f>'[1]ExPostGross kWh_Res'!G151</f>
        <v>0</v>
      </c>
      <c r="H151" s="3">
        <f>'[1]ExPostGross kWh_Res'!H151</f>
        <v>0</v>
      </c>
      <c r="I151" s="3">
        <f>'[1]ExPostGross kWh_Res'!I151</f>
        <v>0</v>
      </c>
      <c r="J151" s="3">
        <f>'[1]ExPostGross kWh_Res'!J151</f>
        <v>0</v>
      </c>
      <c r="K151" s="3">
        <f>'[1]ExPostGross kWh_Res'!K151</f>
        <v>0</v>
      </c>
      <c r="L151" s="3">
        <f>'[1]ExPostGross kWh_Res'!L151</f>
        <v>0</v>
      </c>
      <c r="M151" s="3">
        <f>'[1]ExPostGross kWh_Res'!M151</f>
        <v>0</v>
      </c>
      <c r="N151" s="116">
        <f>SUM('[1]ExPostGross kWh_Res'!N151:Q151)</f>
        <v>0</v>
      </c>
      <c r="O151" s="90">
        <f t="shared" si="20"/>
        <v>0</v>
      </c>
      <c r="Q151" s="5">
        <f>C151-'[1]ExPostGross kWh_Res'!C151</f>
        <v>0</v>
      </c>
      <c r="R151" s="5">
        <f>D151-'[1]ExPostGross kWh_Res'!D151</f>
        <v>0</v>
      </c>
      <c r="S151" s="5">
        <f>E151-'[1]ExPostGross kWh_Res'!E151</f>
        <v>0</v>
      </c>
      <c r="T151" s="5">
        <f>F151-'[1]ExPostGross kWh_Res'!F151</f>
        <v>0</v>
      </c>
      <c r="U151" s="5">
        <f>G151-'[1]ExPostGross kWh_Res'!G151</f>
        <v>0</v>
      </c>
      <c r="V151" s="5">
        <f>H151-'[1]ExPostGross kWh_Res'!H151</f>
        <v>0</v>
      </c>
      <c r="W151" s="5">
        <f>I151-'[1]ExPostGross kWh_Res'!I151</f>
        <v>0</v>
      </c>
      <c r="X151" s="5">
        <f>J151-'[1]ExPostGross kWh_Res'!J151</f>
        <v>0</v>
      </c>
      <c r="Y151" s="5">
        <f>K151-'[1]ExPostGross kWh_Res'!K151</f>
        <v>0</v>
      </c>
      <c r="Z151" s="5">
        <f>L151-'[1]ExPostGross kWh_Res'!L151</f>
        <v>0</v>
      </c>
      <c r="AA151" s="5">
        <f>M151-'[1]ExPostGross kWh_Res'!M151</f>
        <v>0</v>
      </c>
      <c r="AB151" s="5">
        <f>N151-SUM('[1]ExPostGross kWh_Res'!N151:Q151)</f>
        <v>0</v>
      </c>
    </row>
    <row r="152" spans="1:28" x14ac:dyDescent="0.3">
      <c r="A152" s="495"/>
      <c r="B152" s="11" t="s">
        <v>67</v>
      </c>
      <c r="C152" s="3">
        <f>'[1]ExPostGross kWh_Res'!C152</f>
        <v>0</v>
      </c>
      <c r="D152" s="3">
        <f>'[1]ExPostGross kWh_Res'!D152</f>
        <v>0</v>
      </c>
      <c r="E152" s="3">
        <f>'[1]ExPostGross kWh_Res'!E152</f>
        <v>0</v>
      </c>
      <c r="F152" s="3">
        <f>'[1]ExPostGross kWh_Res'!F152</f>
        <v>0</v>
      </c>
      <c r="G152" s="3">
        <f>'[1]ExPostGross kWh_Res'!G152</f>
        <v>0</v>
      </c>
      <c r="H152" s="3">
        <f>'[1]ExPostGross kWh_Res'!H152</f>
        <v>0</v>
      </c>
      <c r="I152" s="3">
        <f>'[1]ExPostGross kWh_Res'!I152</f>
        <v>0</v>
      </c>
      <c r="J152" s="3">
        <f>'[1]ExPostGross kWh_Res'!J152</f>
        <v>0</v>
      </c>
      <c r="K152" s="3">
        <f>'[1]ExPostGross kWh_Res'!K152</f>
        <v>0</v>
      </c>
      <c r="L152" s="3">
        <f>'[1]ExPostGross kWh_Res'!L152</f>
        <v>0</v>
      </c>
      <c r="M152" s="3">
        <f>'[1]ExPostGross kWh_Res'!M152</f>
        <v>0</v>
      </c>
      <c r="N152" s="116">
        <f>SUM('[1]ExPostGross kWh_Res'!N152:Q152)</f>
        <v>564.660400390625</v>
      </c>
      <c r="O152" s="90">
        <f t="shared" si="20"/>
        <v>564.660400390625</v>
      </c>
      <c r="Q152" s="5">
        <f>C152-'[1]ExPostGross kWh_Res'!C152</f>
        <v>0</v>
      </c>
      <c r="R152" s="5">
        <f>D152-'[1]ExPostGross kWh_Res'!D152</f>
        <v>0</v>
      </c>
      <c r="S152" s="5">
        <f>E152-'[1]ExPostGross kWh_Res'!E152</f>
        <v>0</v>
      </c>
      <c r="T152" s="5">
        <f>F152-'[1]ExPostGross kWh_Res'!F152</f>
        <v>0</v>
      </c>
      <c r="U152" s="5">
        <f>G152-'[1]ExPostGross kWh_Res'!G152</f>
        <v>0</v>
      </c>
      <c r="V152" s="5">
        <f>H152-'[1]ExPostGross kWh_Res'!H152</f>
        <v>0</v>
      </c>
      <c r="W152" s="5">
        <f>I152-'[1]ExPostGross kWh_Res'!I152</f>
        <v>0</v>
      </c>
      <c r="X152" s="5">
        <f>J152-'[1]ExPostGross kWh_Res'!J152</f>
        <v>0</v>
      </c>
      <c r="Y152" s="5">
        <f>K152-'[1]ExPostGross kWh_Res'!K152</f>
        <v>0</v>
      </c>
      <c r="Z152" s="5">
        <f>L152-'[1]ExPostGross kWh_Res'!L152</f>
        <v>0</v>
      </c>
      <c r="AA152" s="5">
        <f>M152-'[1]ExPostGross kWh_Res'!M152</f>
        <v>0</v>
      </c>
      <c r="AB152" s="5">
        <f>N152-SUM('[1]ExPostGross kWh_Res'!N152:Q152)</f>
        <v>0</v>
      </c>
    </row>
    <row r="153" spans="1:28" x14ac:dyDescent="0.3">
      <c r="A153" s="495"/>
      <c r="B153" s="11" t="s">
        <v>68</v>
      </c>
      <c r="C153" s="3">
        <f>'[1]ExPostGross kWh_Res'!C153</f>
        <v>0</v>
      </c>
      <c r="D153" s="3">
        <f>'[1]ExPostGross kWh_Res'!D153</f>
        <v>0</v>
      </c>
      <c r="E153" s="3">
        <f>'[1]ExPostGross kWh_Res'!E153</f>
        <v>6355.1002430915833</v>
      </c>
      <c r="F153" s="3">
        <f>'[1]ExPostGross kWh_Res'!F153</f>
        <v>0</v>
      </c>
      <c r="G153" s="3">
        <f>'[1]ExPostGross kWh_Res'!G153</f>
        <v>0</v>
      </c>
      <c r="H153" s="3">
        <f>'[1]ExPostGross kWh_Res'!H153</f>
        <v>28623.434883356094</v>
      </c>
      <c r="I153" s="3">
        <f>'[1]ExPostGross kWh_Res'!I153</f>
        <v>0</v>
      </c>
      <c r="J153" s="3">
        <f>'[1]ExPostGross kWh_Res'!J153</f>
        <v>31775.501215457916</v>
      </c>
      <c r="K153" s="3">
        <f>'[1]ExPostGross kWh_Res'!K153</f>
        <v>0</v>
      </c>
      <c r="L153" s="3">
        <f>'[1]ExPostGross kWh_Res'!L153</f>
        <v>9078.7146329879761</v>
      </c>
      <c r="M153" s="3">
        <f>'[1]ExPostGross kWh_Res'!M153</f>
        <v>27236.143898963928</v>
      </c>
      <c r="N153" s="116">
        <f>SUM('[1]ExPostGross kWh_Res'!N153:Q153)</f>
        <v>47209.316091537476</v>
      </c>
      <c r="O153" s="90">
        <f t="shared" si="20"/>
        <v>150278.21096539497</v>
      </c>
      <c r="Q153" s="5">
        <f>C153-'[1]ExPostGross kWh_Res'!C153</f>
        <v>0</v>
      </c>
      <c r="R153" s="5">
        <f>D153-'[1]ExPostGross kWh_Res'!D153</f>
        <v>0</v>
      </c>
      <c r="S153" s="5">
        <f>E153-'[1]ExPostGross kWh_Res'!E153</f>
        <v>0</v>
      </c>
      <c r="T153" s="5">
        <f>F153-'[1]ExPostGross kWh_Res'!F153</f>
        <v>0</v>
      </c>
      <c r="U153" s="5">
        <f>G153-'[1]ExPostGross kWh_Res'!G153</f>
        <v>0</v>
      </c>
      <c r="V153" s="5">
        <f>H153-'[1]ExPostGross kWh_Res'!H153</f>
        <v>0</v>
      </c>
      <c r="W153" s="5">
        <f>I153-'[1]ExPostGross kWh_Res'!I153</f>
        <v>0</v>
      </c>
      <c r="X153" s="5">
        <f>J153-'[1]ExPostGross kWh_Res'!J153</f>
        <v>0</v>
      </c>
      <c r="Y153" s="5">
        <f>K153-'[1]ExPostGross kWh_Res'!K153</f>
        <v>0</v>
      </c>
      <c r="Z153" s="5">
        <f>L153-'[1]ExPostGross kWh_Res'!L153</f>
        <v>0</v>
      </c>
      <c r="AA153" s="5">
        <f>M153-'[1]ExPostGross kWh_Res'!M153</f>
        <v>0</v>
      </c>
      <c r="AB153" s="5">
        <f>N153-SUM('[1]ExPostGross kWh_Res'!N153:Q153)</f>
        <v>0</v>
      </c>
    </row>
    <row r="154" spans="1:28" ht="15" thickBot="1" x14ac:dyDescent="0.35">
      <c r="A154" s="496"/>
      <c r="B154" s="236" t="s">
        <v>69</v>
      </c>
      <c r="C154" s="3">
        <f>'[1]ExPostGross kWh_Res'!C154</f>
        <v>0</v>
      </c>
      <c r="D154" s="3">
        <f>'[1]ExPostGross kWh_Res'!D154</f>
        <v>0</v>
      </c>
      <c r="E154" s="3">
        <f>'[1]ExPostGross kWh_Res'!E154</f>
        <v>0</v>
      </c>
      <c r="F154" s="3">
        <f>'[1]ExPostGross kWh_Res'!F154</f>
        <v>0</v>
      </c>
      <c r="G154" s="3">
        <f>'[1]ExPostGross kWh_Res'!G154</f>
        <v>0</v>
      </c>
      <c r="H154" s="3">
        <f>'[1]ExPostGross kWh_Res'!H154</f>
        <v>0</v>
      </c>
      <c r="I154" s="3">
        <f>'[1]ExPostGross kWh_Res'!I154</f>
        <v>0</v>
      </c>
      <c r="J154" s="3">
        <f>'[1]ExPostGross kWh_Res'!J154</f>
        <v>0</v>
      </c>
      <c r="K154" s="3">
        <f>'[1]ExPostGross kWh_Res'!K154</f>
        <v>0</v>
      </c>
      <c r="L154" s="3">
        <f>'[1]ExPostGross kWh_Res'!L154</f>
        <v>0</v>
      </c>
      <c r="M154" s="3">
        <f>'[1]ExPostGross kWh_Res'!M154</f>
        <v>0</v>
      </c>
      <c r="N154" s="116">
        <f>SUM('[1]ExPostGross kWh_Res'!N154:Q154)</f>
        <v>0</v>
      </c>
      <c r="O154" s="90">
        <f t="shared" si="20"/>
        <v>0</v>
      </c>
      <c r="Q154" s="5">
        <f>C154-'[1]ExPostGross kWh_Res'!C154</f>
        <v>0</v>
      </c>
      <c r="R154" s="5">
        <f>D154-'[1]ExPostGross kWh_Res'!D154</f>
        <v>0</v>
      </c>
      <c r="S154" s="5">
        <f>E154-'[1]ExPostGross kWh_Res'!E154</f>
        <v>0</v>
      </c>
      <c r="T154" s="5">
        <f>F154-'[1]ExPostGross kWh_Res'!F154</f>
        <v>0</v>
      </c>
      <c r="U154" s="5">
        <f>G154-'[1]ExPostGross kWh_Res'!G154</f>
        <v>0</v>
      </c>
      <c r="V154" s="5">
        <f>H154-'[1]ExPostGross kWh_Res'!H154</f>
        <v>0</v>
      </c>
      <c r="W154" s="5">
        <f>I154-'[1]ExPostGross kWh_Res'!I154</f>
        <v>0</v>
      </c>
      <c r="X154" s="5">
        <f>J154-'[1]ExPostGross kWh_Res'!J154</f>
        <v>0</v>
      </c>
      <c r="Y154" s="5">
        <f>K154-'[1]ExPostGross kWh_Res'!K154</f>
        <v>0</v>
      </c>
      <c r="Z154" s="5">
        <f>L154-'[1]ExPostGross kWh_Res'!L154</f>
        <v>0</v>
      </c>
      <c r="AA154" s="5">
        <f>M154-'[1]ExPostGross kWh_Res'!M154</f>
        <v>0</v>
      </c>
      <c r="AB154" s="5">
        <f>N154-SUM('[1]ExPostGross kWh_Res'!N154:Q154)</f>
        <v>0</v>
      </c>
    </row>
    <row r="155" spans="1:28" ht="21.6" thickBot="1" x14ac:dyDescent="0.45">
      <c r="A155" s="92"/>
      <c r="B155" s="237" t="s">
        <v>70</v>
      </c>
      <c r="C155" s="238">
        <f t="shared" ref="C155:N155" si="21">SUM(C144:C154)</f>
        <v>0</v>
      </c>
      <c r="D155" s="238">
        <f t="shared" si="21"/>
        <v>0</v>
      </c>
      <c r="E155" s="238">
        <f t="shared" si="21"/>
        <v>42413.983223438263</v>
      </c>
      <c r="F155" s="238">
        <f t="shared" si="21"/>
        <v>0</v>
      </c>
      <c r="G155" s="238">
        <f t="shared" si="21"/>
        <v>0</v>
      </c>
      <c r="H155" s="238">
        <f t="shared" si="21"/>
        <v>1824017.3136446476</v>
      </c>
      <c r="I155" s="238">
        <f t="shared" si="21"/>
        <v>234620.75157165527</v>
      </c>
      <c r="J155" s="238">
        <f t="shared" si="21"/>
        <v>2246008.8447213173</v>
      </c>
      <c r="K155" s="238">
        <f t="shared" si="21"/>
        <v>0</v>
      </c>
      <c r="L155" s="239">
        <f t="shared" si="21"/>
        <v>216348.9485502243</v>
      </c>
      <c r="M155" s="239">
        <f t="shared" si="21"/>
        <v>1478050.4755983353</v>
      </c>
      <c r="N155" s="446">
        <f t="shared" si="21"/>
        <v>687720.09490013123</v>
      </c>
      <c r="O155" s="93">
        <f t="shared" si="20"/>
        <v>6729180.4122097492</v>
      </c>
      <c r="Q155" s="5">
        <f>C155-'[1]ExPostGross kWh_Res'!C155</f>
        <v>0</v>
      </c>
      <c r="R155" s="5">
        <f>D155-'[1]ExPostGross kWh_Res'!D155</f>
        <v>0</v>
      </c>
      <c r="S155" s="5">
        <f>E155-'[1]ExPostGross kWh_Res'!E155</f>
        <v>0</v>
      </c>
      <c r="T155" s="5">
        <f>F155-'[1]ExPostGross kWh_Res'!F155</f>
        <v>0</v>
      </c>
      <c r="U155" s="5">
        <f>G155-'[1]ExPostGross kWh_Res'!G155</f>
        <v>0</v>
      </c>
      <c r="V155" s="5">
        <f>H155-'[1]ExPostGross kWh_Res'!H155</f>
        <v>0</v>
      </c>
      <c r="W155" s="5">
        <f>I155-'[1]ExPostGross kWh_Res'!I155</f>
        <v>0</v>
      </c>
      <c r="X155" s="5">
        <f>J155-'[1]ExPostGross kWh_Res'!J155</f>
        <v>0</v>
      </c>
      <c r="Y155" s="5">
        <f>K155-'[1]ExPostGross kWh_Res'!K155</f>
        <v>0</v>
      </c>
      <c r="Z155" s="5">
        <f>L155-'[1]ExPostGross kWh_Res'!L155</f>
        <v>0</v>
      </c>
      <c r="AA155" s="5">
        <f>M155-'[1]ExPostGross kWh_Res'!M155</f>
        <v>0</v>
      </c>
      <c r="AB155" s="5">
        <f>N155-SUM('[1]ExPostGross kWh_Res'!N155:Q155)</f>
        <v>0</v>
      </c>
    </row>
    <row r="156" spans="1:28" ht="21.6" thickBot="1" x14ac:dyDescent="0.45">
      <c r="A156" s="92"/>
      <c r="F156" s="91">
        <v>0</v>
      </c>
      <c r="L156" s="117"/>
      <c r="M156" s="117"/>
      <c r="N156" s="447"/>
    </row>
    <row r="157" spans="1:28" ht="21.6" thickBot="1" x14ac:dyDescent="0.45">
      <c r="A157" s="92"/>
      <c r="B157" s="233" t="s">
        <v>48</v>
      </c>
      <c r="C157" s="234">
        <v>43850</v>
      </c>
      <c r="D157" s="234">
        <v>43882</v>
      </c>
      <c r="E157" s="234">
        <v>43914</v>
      </c>
      <c r="F157" s="234">
        <v>43946</v>
      </c>
      <c r="G157" s="234">
        <v>43978</v>
      </c>
      <c r="H157" s="234">
        <v>44010</v>
      </c>
      <c r="I157" s="234">
        <v>44042</v>
      </c>
      <c r="J157" s="234">
        <v>44074</v>
      </c>
      <c r="K157" s="234">
        <v>44076</v>
      </c>
      <c r="L157" s="234">
        <v>44107</v>
      </c>
      <c r="M157" s="234">
        <v>44140</v>
      </c>
      <c r="N157" s="445" t="s">
        <v>57</v>
      </c>
      <c r="O157" s="235" t="s">
        <v>3</v>
      </c>
    </row>
    <row r="158" spans="1:28" ht="15" customHeight="1" x14ac:dyDescent="0.3">
      <c r="A158" s="499" t="s">
        <v>197</v>
      </c>
      <c r="B158" s="11" t="s">
        <v>59</v>
      </c>
      <c r="C158" s="3">
        <f>'[1]ExPostGross kWh_Res'!C158</f>
        <v>0</v>
      </c>
      <c r="D158" s="3">
        <f>'[1]ExPostGross kWh_Res'!D158</f>
        <v>0</v>
      </c>
      <c r="E158" s="3">
        <f>'[1]ExPostGross kWh_Res'!E158</f>
        <v>0</v>
      </c>
      <c r="F158" s="3">
        <f>'[1]ExPostGross kWh_Res'!F158</f>
        <v>0</v>
      </c>
      <c r="G158" s="3">
        <f>'[1]ExPostGross kWh_Res'!G158</f>
        <v>0</v>
      </c>
      <c r="H158" s="3">
        <f>'[1]ExPostGross kWh_Res'!H158</f>
        <v>0</v>
      </c>
      <c r="I158" s="3">
        <f>'[1]ExPostGross kWh_Res'!I158</f>
        <v>0</v>
      </c>
      <c r="J158" s="3">
        <f>'[1]ExPostGross kWh_Res'!J158</f>
        <v>0</v>
      </c>
      <c r="K158" s="3">
        <f>'[1]ExPostGross kWh_Res'!K158</f>
        <v>0</v>
      </c>
      <c r="L158" s="3">
        <f>'[1]ExPostGross kWh_Res'!L158</f>
        <v>0</v>
      </c>
      <c r="M158" s="3">
        <f>'[1]ExPostGross kWh_Res'!M158</f>
        <v>0</v>
      </c>
      <c r="N158" s="116">
        <f>SUM('[1]ExPostGross kWh_Res'!N158:Q158)</f>
        <v>0</v>
      </c>
      <c r="O158" s="90">
        <f t="shared" ref="O158:O169" si="22">SUM(C158:N158)</f>
        <v>0</v>
      </c>
      <c r="P158" s="241"/>
      <c r="Q158" s="5">
        <f>C158-'[1]ExPostGross kWh_Res'!C158</f>
        <v>0</v>
      </c>
      <c r="R158" s="5">
        <f>D158-'[1]ExPostGross kWh_Res'!D158</f>
        <v>0</v>
      </c>
      <c r="S158" s="5">
        <f>E158-'[1]ExPostGross kWh_Res'!E158</f>
        <v>0</v>
      </c>
      <c r="T158" s="5">
        <f>F158-'[1]ExPostGross kWh_Res'!F158</f>
        <v>0</v>
      </c>
      <c r="U158" s="5">
        <f>G158-'[1]ExPostGross kWh_Res'!G158</f>
        <v>0</v>
      </c>
      <c r="V158" s="5">
        <f>H158-'[1]ExPostGross kWh_Res'!H158</f>
        <v>0</v>
      </c>
      <c r="W158" s="5">
        <f>I158-'[1]ExPostGross kWh_Res'!I158</f>
        <v>0</v>
      </c>
      <c r="X158" s="5">
        <f>J158-'[1]ExPostGross kWh_Res'!J158</f>
        <v>0</v>
      </c>
      <c r="Y158" s="5">
        <f>K158-'[1]ExPostGross kWh_Res'!K158</f>
        <v>0</v>
      </c>
      <c r="Z158" s="5">
        <f>L158-'[1]ExPostGross kWh_Res'!L158</f>
        <v>0</v>
      </c>
      <c r="AA158" s="5">
        <f>M158-'[1]ExPostGross kWh_Res'!M158</f>
        <v>0</v>
      </c>
      <c r="AB158" s="5">
        <f>N158-SUM('[1]ExPostGross kWh_Res'!N158:Q158)</f>
        <v>0</v>
      </c>
    </row>
    <row r="159" spans="1:28" x14ac:dyDescent="0.3">
      <c r="A159" s="500"/>
      <c r="B159" s="13" t="s">
        <v>60</v>
      </c>
      <c r="C159" s="3">
        <f>'[1]ExPostGross kWh_Res'!C159</f>
        <v>0</v>
      </c>
      <c r="D159" s="3">
        <f>'[1]ExPostGross kWh_Res'!D159</f>
        <v>0</v>
      </c>
      <c r="E159" s="3">
        <f>'[1]ExPostGross kWh_Res'!E159</f>
        <v>0</v>
      </c>
      <c r="F159" s="3">
        <f>'[1]ExPostGross kWh_Res'!F159</f>
        <v>0</v>
      </c>
      <c r="G159" s="3">
        <f>'[1]ExPostGross kWh_Res'!G159</f>
        <v>0</v>
      </c>
      <c r="H159" s="3">
        <f>'[1]ExPostGross kWh_Res'!H159</f>
        <v>0</v>
      </c>
      <c r="I159" s="3">
        <f>'[1]ExPostGross kWh_Res'!I159</f>
        <v>0</v>
      </c>
      <c r="J159" s="3">
        <f>'[1]ExPostGross kWh_Res'!J159</f>
        <v>0</v>
      </c>
      <c r="K159" s="3">
        <f>'[1]ExPostGross kWh_Res'!K159</f>
        <v>0</v>
      </c>
      <c r="L159" s="3">
        <f>'[1]ExPostGross kWh_Res'!L159</f>
        <v>0</v>
      </c>
      <c r="M159" s="3">
        <f>'[1]ExPostGross kWh_Res'!M159</f>
        <v>0</v>
      </c>
      <c r="N159" s="116">
        <f>SUM('[1]ExPostGross kWh_Res'!N159:Q159)</f>
        <v>0</v>
      </c>
      <c r="O159" s="90">
        <f t="shared" si="22"/>
        <v>0</v>
      </c>
      <c r="Q159" s="5">
        <f>C159-'[1]ExPostGross kWh_Res'!C159</f>
        <v>0</v>
      </c>
      <c r="R159" s="5">
        <f>D159-'[1]ExPostGross kWh_Res'!D159</f>
        <v>0</v>
      </c>
      <c r="S159" s="5">
        <f>E159-'[1]ExPostGross kWh_Res'!E159</f>
        <v>0</v>
      </c>
      <c r="T159" s="5">
        <f>F159-'[1]ExPostGross kWh_Res'!F159</f>
        <v>0</v>
      </c>
      <c r="U159" s="5">
        <f>G159-'[1]ExPostGross kWh_Res'!G159</f>
        <v>0</v>
      </c>
      <c r="V159" s="5">
        <f>H159-'[1]ExPostGross kWh_Res'!H159</f>
        <v>0</v>
      </c>
      <c r="W159" s="5">
        <f>I159-'[1]ExPostGross kWh_Res'!I159</f>
        <v>0</v>
      </c>
      <c r="X159" s="5">
        <f>J159-'[1]ExPostGross kWh_Res'!J159</f>
        <v>0</v>
      </c>
      <c r="Y159" s="5">
        <f>K159-'[1]ExPostGross kWh_Res'!K159</f>
        <v>0</v>
      </c>
      <c r="Z159" s="5">
        <f>L159-'[1]ExPostGross kWh_Res'!L159</f>
        <v>0</v>
      </c>
      <c r="AA159" s="5">
        <f>M159-'[1]ExPostGross kWh_Res'!M159</f>
        <v>0</v>
      </c>
      <c r="AB159" s="5">
        <f>N159-SUM('[1]ExPostGross kWh_Res'!N159:Q159)</f>
        <v>0</v>
      </c>
    </row>
    <row r="160" spans="1:28" x14ac:dyDescent="0.3">
      <c r="A160" s="500"/>
      <c r="B160" s="11" t="s">
        <v>61</v>
      </c>
      <c r="C160" s="3">
        <f>'[1]ExPostGross kWh_Res'!C160</f>
        <v>0</v>
      </c>
      <c r="D160" s="3">
        <f>'[1]ExPostGross kWh_Res'!D160</f>
        <v>0</v>
      </c>
      <c r="E160" s="3">
        <f>'[1]ExPostGross kWh_Res'!E160</f>
        <v>0</v>
      </c>
      <c r="F160" s="3">
        <f>'[1]ExPostGross kWh_Res'!F160</f>
        <v>0</v>
      </c>
      <c r="G160" s="3">
        <f>'[1]ExPostGross kWh_Res'!G160</f>
        <v>0</v>
      </c>
      <c r="H160" s="3">
        <f>'[1]ExPostGross kWh_Res'!H160</f>
        <v>0</v>
      </c>
      <c r="I160" s="3">
        <f>'[1]ExPostGross kWh_Res'!I160</f>
        <v>0</v>
      </c>
      <c r="J160" s="3">
        <f>'[1]ExPostGross kWh_Res'!J160</f>
        <v>0</v>
      </c>
      <c r="K160" s="3">
        <f>'[1]ExPostGross kWh_Res'!K160</f>
        <v>0</v>
      </c>
      <c r="L160" s="3">
        <f>'[1]ExPostGross kWh_Res'!L160</f>
        <v>0</v>
      </c>
      <c r="M160" s="3">
        <f>'[1]ExPostGross kWh_Res'!M160</f>
        <v>0</v>
      </c>
      <c r="N160" s="116">
        <f>SUM('[1]ExPostGross kWh_Res'!N160:Q160)</f>
        <v>0</v>
      </c>
      <c r="O160" s="90">
        <f t="shared" si="22"/>
        <v>0</v>
      </c>
      <c r="Q160" s="5">
        <f>C160-'[1]ExPostGross kWh_Res'!C160</f>
        <v>0</v>
      </c>
      <c r="R160" s="5">
        <f>D160-'[1]ExPostGross kWh_Res'!D160</f>
        <v>0</v>
      </c>
      <c r="S160" s="5">
        <f>E160-'[1]ExPostGross kWh_Res'!E160</f>
        <v>0</v>
      </c>
      <c r="T160" s="5">
        <f>F160-'[1]ExPostGross kWh_Res'!F160</f>
        <v>0</v>
      </c>
      <c r="U160" s="5">
        <f>G160-'[1]ExPostGross kWh_Res'!G160</f>
        <v>0</v>
      </c>
      <c r="V160" s="5">
        <f>H160-'[1]ExPostGross kWh_Res'!H160</f>
        <v>0</v>
      </c>
      <c r="W160" s="5">
        <f>I160-'[1]ExPostGross kWh_Res'!I160</f>
        <v>0</v>
      </c>
      <c r="X160" s="5">
        <f>J160-'[1]ExPostGross kWh_Res'!J160</f>
        <v>0</v>
      </c>
      <c r="Y160" s="5">
        <f>K160-'[1]ExPostGross kWh_Res'!K160</f>
        <v>0</v>
      </c>
      <c r="Z160" s="5">
        <f>L160-'[1]ExPostGross kWh_Res'!L160</f>
        <v>0</v>
      </c>
      <c r="AA160" s="5">
        <f>M160-'[1]ExPostGross kWh_Res'!M160</f>
        <v>0</v>
      </c>
      <c r="AB160" s="5">
        <f>N160-SUM('[1]ExPostGross kWh_Res'!N160:Q160)</f>
        <v>0</v>
      </c>
    </row>
    <row r="161" spans="1:28" x14ac:dyDescent="0.3">
      <c r="A161" s="500"/>
      <c r="B161" s="11" t="s">
        <v>62</v>
      </c>
      <c r="C161" s="3">
        <f>'[1]ExPostGross kWh_Res'!C161</f>
        <v>0</v>
      </c>
      <c r="D161" s="3">
        <f>'[1]ExPostGross kWh_Res'!D161</f>
        <v>0</v>
      </c>
      <c r="E161" s="3">
        <f>'[1]ExPostGross kWh_Res'!E161</f>
        <v>0</v>
      </c>
      <c r="F161" s="3">
        <f>'[1]ExPostGross kWh_Res'!F161</f>
        <v>0</v>
      </c>
      <c r="G161" s="3">
        <f>'[1]ExPostGross kWh_Res'!G161</f>
        <v>0</v>
      </c>
      <c r="H161" s="3">
        <f>'[1]ExPostGross kWh_Res'!H161</f>
        <v>0</v>
      </c>
      <c r="I161" s="3">
        <f>'[1]ExPostGross kWh_Res'!I161</f>
        <v>0</v>
      </c>
      <c r="J161" s="3">
        <f>'[1]ExPostGross kWh_Res'!J161</f>
        <v>0</v>
      </c>
      <c r="K161" s="3">
        <f>'[1]ExPostGross kWh_Res'!K161</f>
        <v>0</v>
      </c>
      <c r="L161" s="3">
        <f>'[1]ExPostGross kWh_Res'!L161</f>
        <v>0</v>
      </c>
      <c r="M161" s="3">
        <f>'[1]ExPostGross kWh_Res'!M161</f>
        <v>0</v>
      </c>
      <c r="N161" s="116">
        <f>SUM('[1]ExPostGross kWh_Res'!N161:Q161)</f>
        <v>0</v>
      </c>
      <c r="O161" s="90">
        <f t="shared" si="22"/>
        <v>0</v>
      </c>
      <c r="Q161" s="5">
        <f>C161-'[1]ExPostGross kWh_Res'!C161</f>
        <v>0</v>
      </c>
      <c r="R161" s="5">
        <f>D161-'[1]ExPostGross kWh_Res'!D161</f>
        <v>0</v>
      </c>
      <c r="S161" s="5">
        <f>E161-'[1]ExPostGross kWh_Res'!E161</f>
        <v>0</v>
      </c>
      <c r="T161" s="5">
        <f>F161-'[1]ExPostGross kWh_Res'!F161</f>
        <v>0</v>
      </c>
      <c r="U161" s="5">
        <f>G161-'[1]ExPostGross kWh_Res'!G161</f>
        <v>0</v>
      </c>
      <c r="V161" s="5">
        <f>H161-'[1]ExPostGross kWh_Res'!H161</f>
        <v>0</v>
      </c>
      <c r="W161" s="5">
        <f>I161-'[1]ExPostGross kWh_Res'!I161</f>
        <v>0</v>
      </c>
      <c r="X161" s="5">
        <f>J161-'[1]ExPostGross kWh_Res'!J161</f>
        <v>0</v>
      </c>
      <c r="Y161" s="5">
        <f>K161-'[1]ExPostGross kWh_Res'!K161</f>
        <v>0</v>
      </c>
      <c r="Z161" s="5">
        <f>L161-'[1]ExPostGross kWh_Res'!L161</f>
        <v>0</v>
      </c>
      <c r="AA161" s="5">
        <f>M161-'[1]ExPostGross kWh_Res'!M161</f>
        <v>0</v>
      </c>
      <c r="AB161" s="5">
        <f>N161-SUM('[1]ExPostGross kWh_Res'!N161:Q161)</f>
        <v>0</v>
      </c>
    </row>
    <row r="162" spans="1:28" x14ac:dyDescent="0.3">
      <c r="A162" s="500"/>
      <c r="B162" s="13" t="s">
        <v>63</v>
      </c>
      <c r="C162" s="3">
        <f>'[1]ExPostGross kWh_Res'!C162</f>
        <v>0</v>
      </c>
      <c r="D162" s="3">
        <f>'[1]ExPostGross kWh_Res'!D162</f>
        <v>0</v>
      </c>
      <c r="E162" s="3">
        <f>'[1]ExPostGross kWh_Res'!E162</f>
        <v>0</v>
      </c>
      <c r="F162" s="3">
        <f>'[1]ExPostGross kWh_Res'!F162</f>
        <v>0</v>
      </c>
      <c r="G162" s="3">
        <f>'[1]ExPostGross kWh_Res'!G162</f>
        <v>0</v>
      </c>
      <c r="H162" s="3">
        <f>'[1]ExPostGross kWh_Res'!H162</f>
        <v>11359.1653713988</v>
      </c>
      <c r="I162" s="3">
        <f>'[1]ExPostGross kWh_Res'!I162</f>
        <v>0</v>
      </c>
      <c r="J162" s="3">
        <f>'[1]ExPostGross kWh_Res'!J162</f>
        <v>59810.149481493303</v>
      </c>
      <c r="K162" s="3">
        <f>'[1]ExPostGross kWh_Res'!K162</f>
        <v>23582.918553195799</v>
      </c>
      <c r="L162" s="3">
        <f>'[1]ExPostGross kWh_Res'!L162</f>
        <v>0</v>
      </c>
      <c r="M162" s="3">
        <f>'[1]ExPostGross kWh_Res'!M162</f>
        <v>0</v>
      </c>
      <c r="N162" s="116">
        <f>SUM('[1]ExPostGross kWh_Res'!N162:Q162)</f>
        <v>0</v>
      </c>
      <c r="O162" s="90">
        <f t="shared" si="22"/>
        <v>94752.233406087907</v>
      </c>
      <c r="Q162" s="5">
        <f>C162-'[1]ExPostGross kWh_Res'!C162</f>
        <v>0</v>
      </c>
      <c r="R162" s="5">
        <f>D162-'[1]ExPostGross kWh_Res'!D162</f>
        <v>0</v>
      </c>
      <c r="S162" s="5">
        <f>E162-'[1]ExPostGross kWh_Res'!E162</f>
        <v>0</v>
      </c>
      <c r="T162" s="5">
        <f>F162-'[1]ExPostGross kWh_Res'!F162</f>
        <v>0</v>
      </c>
      <c r="U162" s="5">
        <f>G162-'[1]ExPostGross kWh_Res'!G162</f>
        <v>0</v>
      </c>
      <c r="V162" s="5">
        <f>H162-'[1]ExPostGross kWh_Res'!H162</f>
        <v>0</v>
      </c>
      <c r="W162" s="5">
        <f>I162-'[1]ExPostGross kWh_Res'!I162</f>
        <v>0</v>
      </c>
      <c r="X162" s="5">
        <f>J162-'[1]ExPostGross kWh_Res'!J162</f>
        <v>0</v>
      </c>
      <c r="Y162" s="5">
        <f>K162-'[1]ExPostGross kWh_Res'!K162</f>
        <v>0</v>
      </c>
      <c r="Z162" s="5">
        <f>L162-'[1]ExPostGross kWh_Res'!L162</f>
        <v>0</v>
      </c>
      <c r="AA162" s="5">
        <f>M162-'[1]ExPostGross kWh_Res'!M162</f>
        <v>0</v>
      </c>
      <c r="AB162" s="5">
        <f>N162-SUM('[1]ExPostGross kWh_Res'!N162:Q162)</f>
        <v>0</v>
      </c>
    </row>
    <row r="163" spans="1:28" x14ac:dyDescent="0.3">
      <c r="A163" s="500"/>
      <c r="B163" s="11" t="s">
        <v>64</v>
      </c>
      <c r="C163" s="3">
        <f>'[1]ExPostGross kWh_Res'!C163</f>
        <v>0</v>
      </c>
      <c r="D163" s="3">
        <f>'[1]ExPostGross kWh_Res'!D163</f>
        <v>0</v>
      </c>
      <c r="E163" s="3">
        <f>'[1]ExPostGross kWh_Res'!E163</f>
        <v>0</v>
      </c>
      <c r="F163" s="3">
        <f>'[1]ExPostGross kWh_Res'!F163</f>
        <v>0</v>
      </c>
      <c r="G163" s="3">
        <f>'[1]ExPostGross kWh_Res'!G163</f>
        <v>0</v>
      </c>
      <c r="H163" s="3">
        <f>'[1]ExPostGross kWh_Res'!H163</f>
        <v>0</v>
      </c>
      <c r="I163" s="3">
        <f>'[1]ExPostGross kWh_Res'!I163</f>
        <v>0</v>
      </c>
      <c r="J163" s="3">
        <f>'[1]ExPostGross kWh_Res'!J163</f>
        <v>0</v>
      </c>
      <c r="K163" s="3">
        <f>'[1]ExPostGross kWh_Res'!K163</f>
        <v>0</v>
      </c>
      <c r="L163" s="3">
        <f>'[1]ExPostGross kWh_Res'!L163</f>
        <v>0</v>
      </c>
      <c r="M163" s="3">
        <f>'[1]ExPostGross kWh_Res'!M163</f>
        <v>0</v>
      </c>
      <c r="N163" s="116">
        <f>SUM('[1]ExPostGross kWh_Res'!N163:Q163)</f>
        <v>0</v>
      </c>
      <c r="O163" s="90">
        <f t="shared" si="22"/>
        <v>0</v>
      </c>
      <c r="Q163" s="5">
        <f>C163-'[1]ExPostGross kWh_Res'!C163</f>
        <v>0</v>
      </c>
      <c r="R163" s="5">
        <f>D163-'[1]ExPostGross kWh_Res'!D163</f>
        <v>0</v>
      </c>
      <c r="S163" s="5">
        <f>E163-'[1]ExPostGross kWh_Res'!E163</f>
        <v>0</v>
      </c>
      <c r="T163" s="5">
        <f>F163-'[1]ExPostGross kWh_Res'!F163</f>
        <v>0</v>
      </c>
      <c r="U163" s="5">
        <f>G163-'[1]ExPostGross kWh_Res'!G163</f>
        <v>0</v>
      </c>
      <c r="V163" s="5">
        <f>H163-'[1]ExPostGross kWh_Res'!H163</f>
        <v>0</v>
      </c>
      <c r="W163" s="5">
        <f>I163-'[1]ExPostGross kWh_Res'!I163</f>
        <v>0</v>
      </c>
      <c r="X163" s="5">
        <f>J163-'[1]ExPostGross kWh_Res'!J163</f>
        <v>0</v>
      </c>
      <c r="Y163" s="5">
        <f>K163-'[1]ExPostGross kWh_Res'!K163</f>
        <v>0</v>
      </c>
      <c r="Z163" s="5">
        <f>L163-'[1]ExPostGross kWh_Res'!L163</f>
        <v>0</v>
      </c>
      <c r="AA163" s="5">
        <f>M163-'[1]ExPostGross kWh_Res'!M163</f>
        <v>0</v>
      </c>
      <c r="AB163" s="5">
        <f>N163-SUM('[1]ExPostGross kWh_Res'!N163:Q163)</f>
        <v>0</v>
      </c>
    </row>
    <row r="164" spans="1:28" x14ac:dyDescent="0.3">
      <c r="A164" s="500"/>
      <c r="B164" s="11" t="s">
        <v>65</v>
      </c>
      <c r="C164" s="3">
        <f>'[1]ExPostGross kWh_Res'!C164</f>
        <v>0</v>
      </c>
      <c r="D164" s="3">
        <f>'[1]ExPostGross kWh_Res'!D164</f>
        <v>0</v>
      </c>
      <c r="E164" s="3">
        <f>'[1]ExPostGross kWh_Res'!E164</f>
        <v>0</v>
      </c>
      <c r="F164" s="3">
        <f>'[1]ExPostGross kWh_Res'!F164</f>
        <v>0</v>
      </c>
      <c r="G164" s="3">
        <f>'[1]ExPostGross kWh_Res'!G164</f>
        <v>0</v>
      </c>
      <c r="H164" s="3">
        <f>'[1]ExPostGross kWh_Res'!H164</f>
        <v>0</v>
      </c>
      <c r="I164" s="3">
        <f>'[1]ExPostGross kWh_Res'!I164</f>
        <v>0</v>
      </c>
      <c r="J164" s="3">
        <f>'[1]ExPostGross kWh_Res'!J164</f>
        <v>0</v>
      </c>
      <c r="K164" s="3">
        <f>'[1]ExPostGross kWh_Res'!K164</f>
        <v>0</v>
      </c>
      <c r="L164" s="3">
        <f>'[1]ExPostGross kWh_Res'!L164</f>
        <v>0</v>
      </c>
      <c r="M164" s="3">
        <f>'[1]ExPostGross kWh_Res'!M164</f>
        <v>0</v>
      </c>
      <c r="N164" s="116">
        <f>SUM('[1]ExPostGross kWh_Res'!N164:Q164)</f>
        <v>0</v>
      </c>
      <c r="O164" s="90">
        <f t="shared" si="22"/>
        <v>0</v>
      </c>
      <c r="Q164" s="5">
        <f>C164-'[1]ExPostGross kWh_Res'!C164</f>
        <v>0</v>
      </c>
      <c r="R164" s="5">
        <f>D164-'[1]ExPostGross kWh_Res'!D164</f>
        <v>0</v>
      </c>
      <c r="S164" s="5">
        <f>E164-'[1]ExPostGross kWh_Res'!E164</f>
        <v>0</v>
      </c>
      <c r="T164" s="5">
        <f>F164-'[1]ExPostGross kWh_Res'!F164</f>
        <v>0</v>
      </c>
      <c r="U164" s="5">
        <f>G164-'[1]ExPostGross kWh_Res'!G164</f>
        <v>0</v>
      </c>
      <c r="V164" s="5">
        <f>H164-'[1]ExPostGross kWh_Res'!H164</f>
        <v>0</v>
      </c>
      <c r="W164" s="5">
        <f>I164-'[1]ExPostGross kWh_Res'!I164</f>
        <v>0</v>
      </c>
      <c r="X164" s="5">
        <f>J164-'[1]ExPostGross kWh_Res'!J164</f>
        <v>0</v>
      </c>
      <c r="Y164" s="5">
        <f>K164-'[1]ExPostGross kWh_Res'!K164</f>
        <v>0</v>
      </c>
      <c r="Z164" s="5">
        <f>L164-'[1]ExPostGross kWh_Res'!L164</f>
        <v>0</v>
      </c>
      <c r="AA164" s="5">
        <f>M164-'[1]ExPostGross kWh_Res'!M164</f>
        <v>0</v>
      </c>
      <c r="AB164" s="5">
        <f>N164-SUM('[1]ExPostGross kWh_Res'!N164:Q164)</f>
        <v>0</v>
      </c>
    </row>
    <row r="165" spans="1:28" x14ac:dyDescent="0.3">
      <c r="A165" s="500"/>
      <c r="B165" s="11" t="s">
        <v>66</v>
      </c>
      <c r="C165" s="3">
        <f>'[1]ExPostGross kWh_Res'!C165</f>
        <v>0</v>
      </c>
      <c r="D165" s="3">
        <f>'[1]ExPostGross kWh_Res'!D165</f>
        <v>0</v>
      </c>
      <c r="E165" s="3">
        <f>'[1]ExPostGross kWh_Res'!E165</f>
        <v>0</v>
      </c>
      <c r="F165" s="3">
        <f>'[1]ExPostGross kWh_Res'!F165</f>
        <v>0</v>
      </c>
      <c r="G165" s="3">
        <f>'[1]ExPostGross kWh_Res'!G165</f>
        <v>0</v>
      </c>
      <c r="H165" s="3">
        <f>'[1]ExPostGross kWh_Res'!H165</f>
        <v>0</v>
      </c>
      <c r="I165" s="3">
        <f>'[1]ExPostGross kWh_Res'!I165</f>
        <v>0</v>
      </c>
      <c r="J165" s="3">
        <f>'[1]ExPostGross kWh_Res'!J165</f>
        <v>0</v>
      </c>
      <c r="K165" s="3">
        <f>'[1]ExPostGross kWh_Res'!K165</f>
        <v>0</v>
      </c>
      <c r="L165" s="3">
        <f>'[1]ExPostGross kWh_Res'!L165</f>
        <v>0</v>
      </c>
      <c r="M165" s="3">
        <f>'[1]ExPostGross kWh_Res'!M165</f>
        <v>0</v>
      </c>
      <c r="N165" s="116">
        <f>SUM('[1]ExPostGross kWh_Res'!N165:Q165)</f>
        <v>0</v>
      </c>
      <c r="O165" s="90">
        <f t="shared" si="22"/>
        <v>0</v>
      </c>
      <c r="Q165" s="5">
        <f>C165-'[1]ExPostGross kWh_Res'!C165</f>
        <v>0</v>
      </c>
      <c r="R165" s="5">
        <f>D165-'[1]ExPostGross kWh_Res'!D165</f>
        <v>0</v>
      </c>
      <c r="S165" s="5">
        <f>E165-'[1]ExPostGross kWh_Res'!E165</f>
        <v>0</v>
      </c>
      <c r="T165" s="5">
        <f>F165-'[1]ExPostGross kWh_Res'!F165</f>
        <v>0</v>
      </c>
      <c r="U165" s="5">
        <f>G165-'[1]ExPostGross kWh_Res'!G165</f>
        <v>0</v>
      </c>
      <c r="V165" s="5">
        <f>H165-'[1]ExPostGross kWh_Res'!H165</f>
        <v>0</v>
      </c>
      <c r="W165" s="5">
        <f>I165-'[1]ExPostGross kWh_Res'!I165</f>
        <v>0</v>
      </c>
      <c r="X165" s="5">
        <f>J165-'[1]ExPostGross kWh_Res'!J165</f>
        <v>0</v>
      </c>
      <c r="Y165" s="5">
        <f>K165-'[1]ExPostGross kWh_Res'!K165</f>
        <v>0</v>
      </c>
      <c r="Z165" s="5">
        <f>L165-'[1]ExPostGross kWh_Res'!L165</f>
        <v>0</v>
      </c>
      <c r="AA165" s="5">
        <f>M165-'[1]ExPostGross kWh_Res'!M165</f>
        <v>0</v>
      </c>
      <c r="AB165" s="5">
        <f>N165-SUM('[1]ExPostGross kWh_Res'!N165:Q165)</f>
        <v>0</v>
      </c>
    </row>
    <row r="166" spans="1:28" x14ac:dyDescent="0.3">
      <c r="A166" s="500"/>
      <c r="B166" s="11" t="s">
        <v>67</v>
      </c>
      <c r="C166" s="3">
        <f>'[1]ExPostGross kWh_Res'!C166</f>
        <v>0</v>
      </c>
      <c r="D166" s="3">
        <f>'[1]ExPostGross kWh_Res'!D166</f>
        <v>0</v>
      </c>
      <c r="E166" s="3">
        <f>'[1]ExPostGross kWh_Res'!E166</f>
        <v>0</v>
      </c>
      <c r="F166" s="3">
        <f>'[1]ExPostGross kWh_Res'!F166</f>
        <v>0</v>
      </c>
      <c r="G166" s="3">
        <f>'[1]ExPostGross kWh_Res'!G166</f>
        <v>0</v>
      </c>
      <c r="H166" s="3">
        <f>'[1]ExPostGross kWh_Res'!H166</f>
        <v>0</v>
      </c>
      <c r="I166" s="3">
        <f>'[1]ExPostGross kWh_Res'!I166</f>
        <v>0</v>
      </c>
      <c r="J166" s="3">
        <f>'[1]ExPostGross kWh_Res'!J166</f>
        <v>0</v>
      </c>
      <c r="K166" s="3">
        <f>'[1]ExPostGross kWh_Res'!K166</f>
        <v>0</v>
      </c>
      <c r="L166" s="3">
        <f>'[1]ExPostGross kWh_Res'!L166</f>
        <v>0</v>
      </c>
      <c r="M166" s="3">
        <f>'[1]ExPostGross kWh_Res'!M166</f>
        <v>0</v>
      </c>
      <c r="N166" s="116">
        <f>SUM('[1]ExPostGross kWh_Res'!N166:Q166)</f>
        <v>0</v>
      </c>
      <c r="O166" s="90">
        <f t="shared" si="22"/>
        <v>0</v>
      </c>
      <c r="Q166" s="5">
        <f>C166-'[1]ExPostGross kWh_Res'!C166</f>
        <v>0</v>
      </c>
      <c r="R166" s="5">
        <f>D166-'[1]ExPostGross kWh_Res'!D166</f>
        <v>0</v>
      </c>
      <c r="S166" s="5">
        <f>E166-'[1]ExPostGross kWh_Res'!E166</f>
        <v>0</v>
      </c>
      <c r="T166" s="5">
        <f>F166-'[1]ExPostGross kWh_Res'!F166</f>
        <v>0</v>
      </c>
      <c r="U166" s="5">
        <f>G166-'[1]ExPostGross kWh_Res'!G166</f>
        <v>0</v>
      </c>
      <c r="V166" s="5">
        <f>H166-'[1]ExPostGross kWh_Res'!H166</f>
        <v>0</v>
      </c>
      <c r="W166" s="5">
        <f>I166-'[1]ExPostGross kWh_Res'!I166</f>
        <v>0</v>
      </c>
      <c r="X166" s="5">
        <f>J166-'[1]ExPostGross kWh_Res'!J166</f>
        <v>0</v>
      </c>
      <c r="Y166" s="5">
        <f>K166-'[1]ExPostGross kWh_Res'!K166</f>
        <v>0</v>
      </c>
      <c r="Z166" s="5">
        <f>L166-'[1]ExPostGross kWh_Res'!L166</f>
        <v>0</v>
      </c>
      <c r="AA166" s="5">
        <f>M166-'[1]ExPostGross kWh_Res'!M166</f>
        <v>0</v>
      </c>
      <c r="AB166" s="5">
        <f>N166-SUM('[1]ExPostGross kWh_Res'!N166:Q166)</f>
        <v>0</v>
      </c>
    </row>
    <row r="167" spans="1:28" x14ac:dyDescent="0.3">
      <c r="A167" s="500"/>
      <c r="B167" s="11" t="s">
        <v>68</v>
      </c>
      <c r="C167" s="3">
        <f>'[1]ExPostGross kWh_Res'!C167</f>
        <v>0</v>
      </c>
      <c r="D167" s="3">
        <f>'[1]ExPostGross kWh_Res'!D167</f>
        <v>0</v>
      </c>
      <c r="E167" s="3">
        <f>'[1]ExPostGross kWh_Res'!E167</f>
        <v>0</v>
      </c>
      <c r="F167" s="3">
        <f>'[1]ExPostGross kWh_Res'!F167</f>
        <v>0</v>
      </c>
      <c r="G167" s="3">
        <f>'[1]ExPostGross kWh_Res'!G167</f>
        <v>0</v>
      </c>
      <c r="H167" s="3">
        <f>'[1]ExPostGross kWh_Res'!H167</f>
        <v>0</v>
      </c>
      <c r="I167" s="3">
        <f>'[1]ExPostGross kWh_Res'!I167</f>
        <v>0</v>
      </c>
      <c r="J167" s="3">
        <f>'[1]ExPostGross kWh_Res'!J167</f>
        <v>0</v>
      </c>
      <c r="K167" s="3">
        <f>'[1]ExPostGross kWh_Res'!K167</f>
        <v>0</v>
      </c>
      <c r="L167" s="3">
        <f>'[1]ExPostGross kWh_Res'!L167</f>
        <v>0</v>
      </c>
      <c r="M167" s="3">
        <f>'[1]ExPostGross kWh_Res'!M167</f>
        <v>0</v>
      </c>
      <c r="N167" s="116">
        <f>SUM('[1]ExPostGross kWh_Res'!N167:Q167)</f>
        <v>0</v>
      </c>
      <c r="O167" s="90">
        <f t="shared" si="22"/>
        <v>0</v>
      </c>
      <c r="Q167" s="5">
        <f>C167-'[1]ExPostGross kWh_Res'!C167</f>
        <v>0</v>
      </c>
      <c r="R167" s="5">
        <f>D167-'[1]ExPostGross kWh_Res'!D167</f>
        <v>0</v>
      </c>
      <c r="S167" s="5">
        <f>E167-'[1]ExPostGross kWh_Res'!E167</f>
        <v>0</v>
      </c>
      <c r="T167" s="5">
        <f>F167-'[1]ExPostGross kWh_Res'!F167</f>
        <v>0</v>
      </c>
      <c r="U167" s="5">
        <f>G167-'[1]ExPostGross kWh_Res'!G167</f>
        <v>0</v>
      </c>
      <c r="V167" s="5">
        <f>H167-'[1]ExPostGross kWh_Res'!H167</f>
        <v>0</v>
      </c>
      <c r="W167" s="5">
        <f>I167-'[1]ExPostGross kWh_Res'!I167</f>
        <v>0</v>
      </c>
      <c r="X167" s="5">
        <f>J167-'[1]ExPostGross kWh_Res'!J167</f>
        <v>0</v>
      </c>
      <c r="Y167" s="5">
        <f>K167-'[1]ExPostGross kWh_Res'!K167</f>
        <v>0</v>
      </c>
      <c r="Z167" s="5">
        <f>L167-'[1]ExPostGross kWh_Res'!L167</f>
        <v>0</v>
      </c>
      <c r="AA167" s="5">
        <f>M167-'[1]ExPostGross kWh_Res'!M167</f>
        <v>0</v>
      </c>
      <c r="AB167" s="5">
        <f>N167-SUM('[1]ExPostGross kWh_Res'!N167:Q167)</f>
        <v>0</v>
      </c>
    </row>
    <row r="168" spans="1:28" ht="15" thickBot="1" x14ac:dyDescent="0.35">
      <c r="A168" s="501"/>
      <c r="B168" s="236" t="s">
        <v>69</v>
      </c>
      <c r="C168" s="3">
        <f>'[1]ExPostGross kWh_Res'!C168</f>
        <v>0</v>
      </c>
      <c r="D168" s="3">
        <f>'[1]ExPostGross kWh_Res'!D168</f>
        <v>0</v>
      </c>
      <c r="E168" s="3">
        <f>'[1]ExPostGross kWh_Res'!E168</f>
        <v>0</v>
      </c>
      <c r="F168" s="3">
        <f>'[1]ExPostGross kWh_Res'!F168</f>
        <v>0</v>
      </c>
      <c r="G168" s="3">
        <f>'[1]ExPostGross kWh_Res'!G168</f>
        <v>0</v>
      </c>
      <c r="H168" s="3">
        <f>'[1]ExPostGross kWh_Res'!H168</f>
        <v>0</v>
      </c>
      <c r="I168" s="3">
        <f>'[1]ExPostGross kWh_Res'!I168</f>
        <v>0</v>
      </c>
      <c r="J168" s="3">
        <f>'[1]ExPostGross kWh_Res'!J168</f>
        <v>0</v>
      </c>
      <c r="K168" s="3">
        <f>'[1]ExPostGross kWh_Res'!K168</f>
        <v>0</v>
      </c>
      <c r="L168" s="3">
        <f>'[1]ExPostGross kWh_Res'!L168</f>
        <v>0</v>
      </c>
      <c r="M168" s="3">
        <f>'[1]ExPostGross kWh_Res'!M168</f>
        <v>0</v>
      </c>
      <c r="N168" s="116">
        <f>SUM('[1]ExPostGross kWh_Res'!N168:Q168)</f>
        <v>0</v>
      </c>
      <c r="O168" s="90">
        <f t="shared" si="22"/>
        <v>0</v>
      </c>
      <c r="Q168" s="5">
        <f>C168-'[1]ExPostGross kWh_Res'!C168</f>
        <v>0</v>
      </c>
      <c r="R168" s="5">
        <f>D168-'[1]ExPostGross kWh_Res'!D168</f>
        <v>0</v>
      </c>
      <c r="S168" s="5">
        <f>E168-'[1]ExPostGross kWh_Res'!E168</f>
        <v>0</v>
      </c>
      <c r="T168" s="5">
        <f>F168-'[1]ExPostGross kWh_Res'!F168</f>
        <v>0</v>
      </c>
      <c r="U168" s="5">
        <f>G168-'[1]ExPostGross kWh_Res'!G168</f>
        <v>0</v>
      </c>
      <c r="V168" s="5">
        <f>H168-'[1]ExPostGross kWh_Res'!H168</f>
        <v>0</v>
      </c>
      <c r="W168" s="5">
        <f>I168-'[1]ExPostGross kWh_Res'!I168</f>
        <v>0</v>
      </c>
      <c r="X168" s="5">
        <f>J168-'[1]ExPostGross kWh_Res'!J168</f>
        <v>0</v>
      </c>
      <c r="Y168" s="5">
        <f>K168-'[1]ExPostGross kWh_Res'!K168</f>
        <v>0</v>
      </c>
      <c r="Z168" s="5">
        <f>L168-'[1]ExPostGross kWh_Res'!L168</f>
        <v>0</v>
      </c>
      <c r="AA168" s="5">
        <f>M168-'[1]ExPostGross kWh_Res'!M168</f>
        <v>0</v>
      </c>
      <c r="AB168" s="5">
        <f>N168-SUM('[1]ExPostGross kWh_Res'!N168:Q168)</f>
        <v>0</v>
      </c>
    </row>
    <row r="169" spans="1:28" ht="21.6" thickBot="1" x14ac:dyDescent="0.45">
      <c r="A169" s="92"/>
      <c r="B169" s="237" t="s">
        <v>70</v>
      </c>
      <c r="C169" s="238">
        <f t="shared" ref="C169:N169" si="23">SUM(C158:C168)</f>
        <v>0</v>
      </c>
      <c r="D169" s="238">
        <f t="shared" si="23"/>
        <v>0</v>
      </c>
      <c r="E169" s="238">
        <f t="shared" si="23"/>
        <v>0</v>
      </c>
      <c r="F169" s="238">
        <f t="shared" si="23"/>
        <v>0</v>
      </c>
      <c r="G169" s="238">
        <f t="shared" si="23"/>
        <v>0</v>
      </c>
      <c r="H169" s="238">
        <f t="shared" si="23"/>
        <v>11359.1653713988</v>
      </c>
      <c r="I169" s="238">
        <f t="shared" si="23"/>
        <v>0</v>
      </c>
      <c r="J169" s="238">
        <f t="shared" si="23"/>
        <v>59810.149481493303</v>
      </c>
      <c r="K169" s="238">
        <f t="shared" si="23"/>
        <v>23582.918553195799</v>
      </c>
      <c r="L169" s="239">
        <f t="shared" si="23"/>
        <v>0</v>
      </c>
      <c r="M169" s="239">
        <f t="shared" si="23"/>
        <v>0</v>
      </c>
      <c r="N169" s="446">
        <f t="shared" si="23"/>
        <v>0</v>
      </c>
      <c r="O169" s="93">
        <f t="shared" si="22"/>
        <v>94752.233406087907</v>
      </c>
      <c r="Q169" s="5">
        <f>C169-'[1]ExPostGross kWh_Res'!C169</f>
        <v>0</v>
      </c>
      <c r="R169" s="5">
        <f>D169-'[1]ExPostGross kWh_Res'!D169</f>
        <v>0</v>
      </c>
      <c r="S169" s="5">
        <f>E169-'[1]ExPostGross kWh_Res'!E169</f>
        <v>0</v>
      </c>
      <c r="T169" s="5">
        <f>F169-'[1]ExPostGross kWh_Res'!F169</f>
        <v>0</v>
      </c>
      <c r="U169" s="5">
        <f>G169-'[1]ExPostGross kWh_Res'!G169</f>
        <v>0</v>
      </c>
      <c r="V169" s="5">
        <f>H169-'[1]ExPostGross kWh_Res'!H169</f>
        <v>0</v>
      </c>
      <c r="W169" s="5">
        <f>I169-'[1]ExPostGross kWh_Res'!I169</f>
        <v>0</v>
      </c>
      <c r="X169" s="5">
        <f>J169-'[1]ExPostGross kWh_Res'!J169</f>
        <v>0</v>
      </c>
      <c r="Y169" s="5">
        <f>K169-'[1]ExPostGross kWh_Res'!K169</f>
        <v>0</v>
      </c>
      <c r="Z169" s="5">
        <f>L169-'[1]ExPostGross kWh_Res'!L169</f>
        <v>0</v>
      </c>
      <c r="AA169" s="5">
        <f>M169-'[1]ExPostGross kWh_Res'!M169</f>
        <v>0</v>
      </c>
      <c r="AB169" s="5">
        <f>N169-SUM('[1]ExPostGross kWh_Res'!N169:Q169)</f>
        <v>0</v>
      </c>
    </row>
    <row r="170" spans="1:28" ht="21.6" thickBot="1" x14ac:dyDescent="0.45">
      <c r="A170" s="92"/>
      <c r="L170" s="117"/>
      <c r="M170" s="117"/>
      <c r="N170" s="447"/>
    </row>
    <row r="171" spans="1:28" ht="21.6" thickBot="1" x14ac:dyDescent="0.45">
      <c r="A171" s="92"/>
      <c r="B171" s="233" t="s">
        <v>48</v>
      </c>
      <c r="C171" s="234">
        <v>43850</v>
      </c>
      <c r="D171" s="234">
        <v>43882</v>
      </c>
      <c r="E171" s="234">
        <v>43914</v>
      </c>
      <c r="F171" s="234">
        <v>43946</v>
      </c>
      <c r="G171" s="234">
        <v>43978</v>
      </c>
      <c r="H171" s="234">
        <v>44010</v>
      </c>
      <c r="I171" s="234">
        <v>44042</v>
      </c>
      <c r="J171" s="234">
        <v>44074</v>
      </c>
      <c r="K171" s="234">
        <v>44076</v>
      </c>
      <c r="L171" s="234">
        <v>44107</v>
      </c>
      <c r="M171" s="234">
        <v>44140</v>
      </c>
      <c r="N171" s="445" t="s">
        <v>57</v>
      </c>
      <c r="O171" s="235" t="s">
        <v>3</v>
      </c>
    </row>
    <row r="172" spans="1:28" ht="15" customHeight="1" x14ac:dyDescent="0.3">
      <c r="A172" s="491" t="s">
        <v>81</v>
      </c>
      <c r="B172" s="11" t="s">
        <v>59</v>
      </c>
      <c r="C172" s="3">
        <f>C4+C18+C32+C46+C60+C74+C102+C116</f>
        <v>0</v>
      </c>
      <c r="D172" s="3">
        <f t="shared" ref="D172:N172" si="24">D4+D18+D32+D46+D60+D74+D102+D116</f>
        <v>0</v>
      </c>
      <c r="E172" s="3">
        <f t="shared" si="24"/>
        <v>0</v>
      </c>
      <c r="F172" s="3">
        <f t="shared" si="24"/>
        <v>0</v>
      </c>
      <c r="G172" s="3">
        <f t="shared" si="24"/>
        <v>0</v>
      </c>
      <c r="H172" s="3">
        <f t="shared" si="24"/>
        <v>0</v>
      </c>
      <c r="I172" s="3">
        <f t="shared" si="24"/>
        <v>0</v>
      </c>
      <c r="J172" s="3">
        <f t="shared" si="24"/>
        <v>0</v>
      </c>
      <c r="K172" s="3">
        <f t="shared" si="24"/>
        <v>0</v>
      </c>
      <c r="L172" s="3">
        <f t="shared" si="24"/>
        <v>0</v>
      </c>
      <c r="M172" s="3">
        <f t="shared" si="24"/>
        <v>0</v>
      </c>
      <c r="N172" s="116">
        <f t="shared" si="24"/>
        <v>48885.442632436752</v>
      </c>
      <c r="O172" s="90">
        <f t="shared" ref="O172:O183" si="25">SUM(C172:N172)</f>
        <v>48885.442632436752</v>
      </c>
      <c r="P172" s="241"/>
    </row>
    <row r="173" spans="1:28" x14ac:dyDescent="0.3">
      <c r="A173" s="492"/>
      <c r="B173" s="13" t="s">
        <v>60</v>
      </c>
      <c r="C173" s="3">
        <f t="shared" ref="C173:N173" si="26">C5+C19+C33+C47+C61+C75+C103+C117</f>
        <v>1136694.5254516602</v>
      </c>
      <c r="D173" s="3">
        <f t="shared" si="26"/>
        <v>922297.00573730469</v>
      </c>
      <c r="E173" s="3">
        <f t="shared" si="26"/>
        <v>1064162.1763000488</v>
      </c>
      <c r="F173" s="3">
        <f t="shared" si="26"/>
        <v>1190000.7082672119</v>
      </c>
      <c r="G173" s="3">
        <f t="shared" si="26"/>
        <v>2030249.2403717041</v>
      </c>
      <c r="H173" s="3">
        <f t="shared" si="26"/>
        <v>2645535.9468536377</v>
      </c>
      <c r="I173" s="3">
        <f t="shared" si="26"/>
        <v>3321278.3871300528</v>
      </c>
      <c r="J173" s="3">
        <f t="shared" si="26"/>
        <v>4284548.7741539786</v>
      </c>
      <c r="K173" s="3">
        <f t="shared" si="26"/>
        <v>3486156.0534515381</v>
      </c>
      <c r="L173" s="3">
        <f t="shared" si="26"/>
        <v>2801969.7668914795</v>
      </c>
      <c r="M173" s="3">
        <f t="shared" si="26"/>
        <v>1633261.5163858864</v>
      </c>
      <c r="N173" s="116">
        <f t="shared" si="26"/>
        <v>2483241.5031661987</v>
      </c>
      <c r="O173" s="90">
        <f t="shared" si="25"/>
        <v>26999395.6041607</v>
      </c>
    </row>
    <row r="174" spans="1:28" x14ac:dyDescent="0.3">
      <c r="A174" s="492"/>
      <c r="B174" s="11" t="s">
        <v>61</v>
      </c>
      <c r="C174" s="3">
        <f t="shared" ref="C174:N174" si="27">C6+C20+C34+C48+C62+C76+C104+C118</f>
        <v>0</v>
      </c>
      <c r="D174" s="3">
        <f t="shared" si="27"/>
        <v>0</v>
      </c>
      <c r="E174" s="3">
        <f t="shared" si="27"/>
        <v>0</v>
      </c>
      <c r="F174" s="3">
        <f t="shared" si="27"/>
        <v>0</v>
      </c>
      <c r="G174" s="3">
        <f t="shared" si="27"/>
        <v>0</v>
      </c>
      <c r="H174" s="3">
        <f t="shared" si="27"/>
        <v>0</v>
      </c>
      <c r="I174" s="3">
        <f t="shared" si="27"/>
        <v>29707.920000000002</v>
      </c>
      <c r="J174" s="3">
        <f t="shared" si="27"/>
        <v>20630.5</v>
      </c>
      <c r="K174" s="3">
        <f t="shared" si="27"/>
        <v>23931.38</v>
      </c>
      <c r="L174" s="3">
        <f t="shared" si="27"/>
        <v>0</v>
      </c>
      <c r="M174" s="3">
        <f t="shared" si="27"/>
        <v>29707.920000000002</v>
      </c>
      <c r="N174" s="116">
        <f t="shared" si="27"/>
        <v>0</v>
      </c>
      <c r="O174" s="90">
        <f t="shared" si="25"/>
        <v>103977.72</v>
      </c>
    </row>
    <row r="175" spans="1:28" x14ac:dyDescent="0.3">
      <c r="A175" s="492"/>
      <c r="B175" s="11" t="s">
        <v>62</v>
      </c>
      <c r="C175" s="3">
        <f t="shared" ref="C175:N175" si="28">C7+C21+C35+C49+C63+C77+C105+C119</f>
        <v>1138159.4421157837</v>
      </c>
      <c r="D175" s="3">
        <f t="shared" si="28"/>
        <v>751563.00540542603</v>
      </c>
      <c r="E175" s="3">
        <f t="shared" si="28"/>
        <v>548737.19328308105</v>
      </c>
      <c r="F175" s="3">
        <f t="shared" si="28"/>
        <v>705097.87371444702</v>
      </c>
      <c r="G175" s="3">
        <f t="shared" si="28"/>
        <v>1186916.7839698792</v>
      </c>
      <c r="H175" s="3">
        <f t="shared" si="28"/>
        <v>1158647.6481323242</v>
      </c>
      <c r="I175" s="3">
        <f t="shared" si="28"/>
        <v>1983039.8498191833</v>
      </c>
      <c r="J175" s="3">
        <f t="shared" si="28"/>
        <v>2477111.0514945984</v>
      </c>
      <c r="K175" s="3">
        <f t="shared" si="28"/>
        <v>1858870.8363265991</v>
      </c>
      <c r="L175" s="3">
        <f t="shared" si="28"/>
        <v>1938126.4019622803</v>
      </c>
      <c r="M175" s="3">
        <f t="shared" si="28"/>
        <v>881872.94966125488</v>
      </c>
      <c r="N175" s="116">
        <f t="shared" si="28"/>
        <v>2324094.6410903931</v>
      </c>
      <c r="O175" s="90">
        <f t="shared" si="25"/>
        <v>16952237.67697525</v>
      </c>
    </row>
    <row r="176" spans="1:28" x14ac:dyDescent="0.3">
      <c r="A176" s="492"/>
      <c r="B176" s="13" t="s">
        <v>63</v>
      </c>
      <c r="C176" s="3">
        <f t="shared" ref="C176:N176" si="29">C8+C22+C36+C50+C64+C78+C106+C120</f>
        <v>512665.62085279741</v>
      </c>
      <c r="D176" s="3">
        <f t="shared" si="29"/>
        <v>321264</v>
      </c>
      <c r="E176" s="3">
        <f t="shared" si="29"/>
        <v>396034.3283163982</v>
      </c>
      <c r="F176" s="3">
        <f t="shared" si="29"/>
        <v>16363.920743646593</v>
      </c>
      <c r="G176" s="3">
        <f t="shared" si="29"/>
        <v>2910</v>
      </c>
      <c r="H176" s="3">
        <f t="shared" si="29"/>
        <v>21447.261238693973</v>
      </c>
      <c r="I176" s="3">
        <f t="shared" si="29"/>
        <v>3689.4290217391645</v>
      </c>
      <c r="J176" s="3">
        <f t="shared" si="29"/>
        <v>3503.2265217391605</v>
      </c>
      <c r="K176" s="3">
        <f t="shared" si="29"/>
        <v>2918.0806521739464</v>
      </c>
      <c r="L176" s="3">
        <f t="shared" si="29"/>
        <v>314624.44646124827</v>
      </c>
      <c r="M176" s="3">
        <f t="shared" si="29"/>
        <v>140419.76593526319</v>
      </c>
      <c r="N176" s="116">
        <f t="shared" si="29"/>
        <v>178892.57255195256</v>
      </c>
      <c r="O176" s="90">
        <f t="shared" si="25"/>
        <v>1914732.6522956523</v>
      </c>
    </row>
    <row r="177" spans="1:16" x14ac:dyDescent="0.3">
      <c r="A177" s="492"/>
      <c r="B177" s="11" t="s">
        <v>64</v>
      </c>
      <c r="C177" s="3">
        <f t="shared" ref="C177:N177" si="30">C9+C23+C37+C51+C65+C79+C107+C121</f>
        <v>1017571.4708107274</v>
      </c>
      <c r="D177" s="3">
        <f t="shared" si="30"/>
        <v>2549226.3845031741</v>
      </c>
      <c r="E177" s="3">
        <f t="shared" si="30"/>
        <v>4296892.1755692009</v>
      </c>
      <c r="F177" s="3">
        <f t="shared" si="30"/>
        <v>1478531.639835601</v>
      </c>
      <c r="G177" s="3">
        <f t="shared" si="30"/>
        <v>2589815.1301300041</v>
      </c>
      <c r="H177" s="3">
        <f t="shared" si="30"/>
        <v>7852521.0132454075</v>
      </c>
      <c r="I177" s="3">
        <f t="shared" si="30"/>
        <v>11506539.185175059</v>
      </c>
      <c r="J177" s="3">
        <f t="shared" si="30"/>
        <v>13109740.73940305</v>
      </c>
      <c r="K177" s="3">
        <f t="shared" si="30"/>
        <v>12697310.361442763</v>
      </c>
      <c r="L177" s="3">
        <f t="shared" si="30"/>
        <v>15887150.201022172</v>
      </c>
      <c r="M177" s="3">
        <f t="shared" si="30"/>
        <v>15030873.584532687</v>
      </c>
      <c r="N177" s="116">
        <f t="shared" si="30"/>
        <v>29280957.258438971</v>
      </c>
      <c r="O177" s="90">
        <f t="shared" si="25"/>
        <v>117297129.14410883</v>
      </c>
    </row>
    <row r="178" spans="1:16" x14ac:dyDescent="0.3">
      <c r="A178" s="492"/>
      <c r="B178" s="11" t="s">
        <v>65</v>
      </c>
      <c r="C178" s="3">
        <f t="shared" ref="C178:N178" si="31">C10+C24+C38+C52+C66+C80+C108+C122</f>
        <v>0</v>
      </c>
      <c r="D178" s="3">
        <f t="shared" si="31"/>
        <v>303.9119873046875</v>
      </c>
      <c r="E178" s="3">
        <f t="shared" si="31"/>
        <v>0</v>
      </c>
      <c r="F178" s="3">
        <f t="shared" si="31"/>
        <v>-303.9119873046875</v>
      </c>
      <c r="G178" s="3">
        <f t="shared" si="31"/>
        <v>0</v>
      </c>
      <c r="H178" s="3">
        <f t="shared" si="31"/>
        <v>19144.279968261719</v>
      </c>
      <c r="I178" s="3">
        <f t="shared" si="31"/>
        <v>37519.032176971436</v>
      </c>
      <c r="J178" s="3">
        <f t="shared" si="31"/>
        <v>29643.629245758057</v>
      </c>
      <c r="K178" s="3">
        <f t="shared" si="31"/>
        <v>10662.756351470947</v>
      </c>
      <c r="L178" s="3">
        <f t="shared" si="31"/>
        <v>11440.485927581787</v>
      </c>
      <c r="M178" s="3">
        <f t="shared" si="31"/>
        <v>5926.1264381408691</v>
      </c>
      <c r="N178" s="116">
        <f t="shared" si="31"/>
        <v>101058.58320617676</v>
      </c>
      <c r="O178" s="90">
        <f t="shared" si="25"/>
        <v>215394.89331436157</v>
      </c>
    </row>
    <row r="179" spans="1:16" x14ac:dyDescent="0.3">
      <c r="A179" s="492"/>
      <c r="B179" s="11" t="s">
        <v>66</v>
      </c>
      <c r="C179" s="3">
        <f t="shared" ref="C179:N179" si="32">C11+C25+C39+C53+C67+C81+C109+C123</f>
        <v>16422.794921875</v>
      </c>
      <c r="D179" s="3">
        <f t="shared" si="32"/>
        <v>8211.3974609375</v>
      </c>
      <c r="E179" s="3">
        <f t="shared" si="32"/>
        <v>31833.12841796875</v>
      </c>
      <c r="F179" s="3">
        <f t="shared" si="32"/>
        <v>45162.68603515625</v>
      </c>
      <c r="G179" s="3">
        <f t="shared" si="32"/>
        <v>184503.32751464844</v>
      </c>
      <c r="H179" s="3">
        <f t="shared" si="32"/>
        <v>344878.693359375</v>
      </c>
      <c r="I179" s="3">
        <f t="shared" si="32"/>
        <v>225813.43017578125</v>
      </c>
      <c r="J179" s="3">
        <f t="shared" si="32"/>
        <v>251796.97888183594</v>
      </c>
      <c r="K179" s="3">
        <f t="shared" si="32"/>
        <v>125674.18896484375</v>
      </c>
      <c r="L179" s="3">
        <f t="shared" si="32"/>
        <v>78008.27587890625</v>
      </c>
      <c r="M179" s="3">
        <f t="shared" si="32"/>
        <v>59532.631591796875</v>
      </c>
      <c r="N179" s="116">
        <f t="shared" si="32"/>
        <v>63638.330322265625</v>
      </c>
      <c r="O179" s="90">
        <f t="shared" si="25"/>
        <v>1435475.8635253906</v>
      </c>
    </row>
    <row r="180" spans="1:16" x14ac:dyDescent="0.3">
      <c r="A180" s="492"/>
      <c r="B180" s="11" t="s">
        <v>67</v>
      </c>
      <c r="C180" s="3">
        <f t="shared" ref="C180:N180" si="33">C12+C26+C40+C54+C68+C82+C110+C124</f>
        <v>0</v>
      </c>
      <c r="D180" s="3">
        <f t="shared" si="33"/>
        <v>0</v>
      </c>
      <c r="E180" s="3">
        <f t="shared" si="33"/>
        <v>0</v>
      </c>
      <c r="F180" s="3">
        <f t="shared" si="33"/>
        <v>0</v>
      </c>
      <c r="G180" s="3">
        <f t="shared" si="33"/>
        <v>0</v>
      </c>
      <c r="H180" s="3">
        <f t="shared" si="33"/>
        <v>0</v>
      </c>
      <c r="I180" s="3">
        <f t="shared" si="33"/>
        <v>149450.52990672298</v>
      </c>
      <c r="J180" s="3">
        <f t="shared" si="33"/>
        <v>132560.27519917756</v>
      </c>
      <c r="K180" s="3">
        <f t="shared" si="33"/>
        <v>141168.92748164001</v>
      </c>
      <c r="L180" s="3">
        <f t="shared" si="33"/>
        <v>0</v>
      </c>
      <c r="M180" s="3">
        <f t="shared" si="33"/>
        <v>210040.99654851528</v>
      </c>
      <c r="N180" s="116">
        <f t="shared" si="33"/>
        <v>0</v>
      </c>
      <c r="O180" s="90">
        <f t="shared" si="25"/>
        <v>633220.7291360558</v>
      </c>
    </row>
    <row r="181" spans="1:16" x14ac:dyDescent="0.3">
      <c r="A181" s="492"/>
      <c r="B181" s="11" t="s">
        <v>68</v>
      </c>
      <c r="C181" s="3">
        <f t="shared" ref="C181:N181" si="34">C13+C27+C41+C55+C69+C83+C111+C125</f>
        <v>262728.76579372608</v>
      </c>
      <c r="D181" s="3">
        <f t="shared" si="34"/>
        <v>119316.88381958008</v>
      </c>
      <c r="E181" s="3">
        <f t="shared" si="34"/>
        <v>334738.70751875773</v>
      </c>
      <c r="F181" s="3">
        <f t="shared" si="34"/>
        <v>41118.696374118059</v>
      </c>
      <c r="G181" s="3">
        <f t="shared" si="34"/>
        <v>22761.3623046875</v>
      </c>
      <c r="H181" s="3">
        <f t="shared" si="34"/>
        <v>205295.28124066524</v>
      </c>
      <c r="I181" s="3">
        <f t="shared" si="34"/>
        <v>36763.03656231513</v>
      </c>
      <c r="J181" s="3">
        <f t="shared" si="34"/>
        <v>42429.219364288903</v>
      </c>
      <c r="K181" s="3">
        <f t="shared" si="34"/>
        <v>34234.242529795847</v>
      </c>
      <c r="L181" s="3">
        <f t="shared" si="34"/>
        <v>709297.78392183257</v>
      </c>
      <c r="M181" s="3">
        <f t="shared" si="34"/>
        <v>373523.93536038295</v>
      </c>
      <c r="N181" s="116">
        <f t="shared" si="34"/>
        <v>1040813.3011795313</v>
      </c>
      <c r="O181" s="90">
        <f t="shared" si="25"/>
        <v>3223021.2159696808</v>
      </c>
    </row>
    <row r="182" spans="1:16" ht="15" thickBot="1" x14ac:dyDescent="0.35">
      <c r="A182" s="493"/>
      <c r="B182" s="236" t="s">
        <v>69</v>
      </c>
      <c r="C182" s="3">
        <f t="shared" ref="C182:N182" si="35">C14+C28+C42+C56+C70+C84+C112+C126</f>
        <v>0</v>
      </c>
      <c r="D182" s="3">
        <f t="shared" si="35"/>
        <v>0</v>
      </c>
      <c r="E182" s="3">
        <f t="shared" si="35"/>
        <v>0</v>
      </c>
      <c r="F182" s="3">
        <f t="shared" si="35"/>
        <v>0</v>
      </c>
      <c r="G182" s="3">
        <f t="shared" si="35"/>
        <v>0</v>
      </c>
      <c r="H182" s="3">
        <f t="shared" si="35"/>
        <v>0</v>
      </c>
      <c r="I182" s="3">
        <f t="shared" si="35"/>
        <v>0</v>
      </c>
      <c r="J182" s="3">
        <f t="shared" si="35"/>
        <v>0</v>
      </c>
      <c r="K182" s="3">
        <f t="shared" si="35"/>
        <v>0</v>
      </c>
      <c r="L182" s="3">
        <f t="shared" si="35"/>
        <v>0</v>
      </c>
      <c r="M182" s="3">
        <f t="shared" si="35"/>
        <v>0</v>
      </c>
      <c r="N182" s="116">
        <f t="shared" si="35"/>
        <v>0</v>
      </c>
      <c r="O182" s="90">
        <f t="shared" si="25"/>
        <v>0</v>
      </c>
    </row>
    <row r="183" spans="1:16" ht="21.45" customHeight="1" thickBot="1" x14ac:dyDescent="0.35">
      <c r="B183" s="237" t="s">
        <v>70</v>
      </c>
      <c r="C183" s="238">
        <f t="shared" ref="C183" si="36">SUM(C172:C182)</f>
        <v>4084242.6199465692</v>
      </c>
      <c r="D183" s="238">
        <f t="shared" ref="D183:M183" si="37">SUM(D172:D182)</f>
        <v>4672182.5889137276</v>
      </c>
      <c r="E183" s="238">
        <f t="shared" si="37"/>
        <v>6672397.7094054548</v>
      </c>
      <c r="F183" s="238">
        <f t="shared" si="37"/>
        <v>3475971.6129828761</v>
      </c>
      <c r="G183" s="238">
        <f t="shared" si="37"/>
        <v>6017155.8442909233</v>
      </c>
      <c r="H183" s="238">
        <f t="shared" si="37"/>
        <v>12247470.124038365</v>
      </c>
      <c r="I183" s="238">
        <f t="shared" si="37"/>
        <v>17293800.799967829</v>
      </c>
      <c r="J183" s="238">
        <f t="shared" si="37"/>
        <v>20351964.39426443</v>
      </c>
      <c r="K183" s="238">
        <f t="shared" si="37"/>
        <v>18380926.827200823</v>
      </c>
      <c r="L183" s="239">
        <f t="shared" si="37"/>
        <v>21740617.362065502</v>
      </c>
      <c r="M183" s="239">
        <f t="shared" si="37"/>
        <v>18365159.426453926</v>
      </c>
      <c r="N183" s="446">
        <f t="shared" ref="N183" si="38">SUM(N172:N182)</f>
        <v>35521581.632587925</v>
      </c>
      <c r="O183" s="93">
        <f t="shared" si="25"/>
        <v>168823470.94211835</v>
      </c>
      <c r="P183" s="241" t="s">
        <v>204</v>
      </c>
    </row>
    <row r="184" spans="1:16" ht="15" thickBot="1" x14ac:dyDescent="0.35">
      <c r="L184" s="117"/>
      <c r="M184" s="117"/>
      <c r="N184" s="447"/>
      <c r="O184" s="408" t="s">
        <v>36</v>
      </c>
      <c r="P184" s="415">
        <f>SUM(C4:N14,C18:N28,C32:N42,C46:N56,C60:N70,C74:N84,C102:N112,C116:N126)</f>
        <v>168823470.94211835</v>
      </c>
    </row>
    <row r="185" spans="1:16" ht="21.6" thickBot="1" x14ac:dyDescent="0.45">
      <c r="A185" s="92"/>
      <c r="B185" s="233" t="s">
        <v>48</v>
      </c>
      <c r="C185" s="234">
        <v>43850</v>
      </c>
      <c r="D185" s="234">
        <v>43882</v>
      </c>
      <c r="E185" s="234">
        <v>43914</v>
      </c>
      <c r="F185" s="234">
        <v>43946</v>
      </c>
      <c r="G185" s="234">
        <v>43978</v>
      </c>
      <c r="H185" s="234">
        <v>44010</v>
      </c>
      <c r="I185" s="234">
        <v>44042</v>
      </c>
      <c r="J185" s="234">
        <v>44074</v>
      </c>
      <c r="K185" s="234">
        <v>44076</v>
      </c>
      <c r="L185" s="234">
        <v>44107</v>
      </c>
      <c r="M185" s="234">
        <v>44140</v>
      </c>
      <c r="N185" s="445" t="s">
        <v>57</v>
      </c>
      <c r="O185" s="235" t="s">
        <v>3</v>
      </c>
    </row>
    <row r="186" spans="1:16" ht="15" customHeight="1" x14ac:dyDescent="0.3">
      <c r="A186" s="494" t="s">
        <v>82</v>
      </c>
      <c r="B186" s="11" t="s">
        <v>59</v>
      </c>
      <c r="C186" s="3">
        <f>C88+C130+C144</f>
        <v>3989.1730651855469</v>
      </c>
      <c r="D186" s="3">
        <f t="shared" ref="D186:N186" si="39">D88+D130+D144</f>
        <v>0</v>
      </c>
      <c r="E186" s="3">
        <f t="shared" si="39"/>
        <v>7450.9506225585938</v>
      </c>
      <c r="F186" s="3">
        <f t="shared" si="39"/>
        <v>1642.7213287353516</v>
      </c>
      <c r="G186" s="3">
        <f t="shared" si="39"/>
        <v>0</v>
      </c>
      <c r="H186" s="3">
        <f t="shared" si="39"/>
        <v>1013.7387084960938</v>
      </c>
      <c r="I186" s="3">
        <f t="shared" si="39"/>
        <v>13203.903350830078</v>
      </c>
      <c r="J186" s="3">
        <f t="shared" si="39"/>
        <v>0</v>
      </c>
      <c r="K186" s="3">
        <f t="shared" si="39"/>
        <v>1219.324951171875</v>
      </c>
      <c r="L186" s="3">
        <f t="shared" si="39"/>
        <v>0</v>
      </c>
      <c r="M186" s="3">
        <f t="shared" si="39"/>
        <v>0</v>
      </c>
      <c r="N186" s="116">
        <f t="shared" si="39"/>
        <v>206540.35125732422</v>
      </c>
      <c r="O186" s="90">
        <f t="shared" ref="O186:O197" si="40">SUM(C186:N186)</f>
        <v>235060.16328430176</v>
      </c>
      <c r="P186" s="241"/>
    </row>
    <row r="187" spans="1:16" x14ac:dyDescent="0.3">
      <c r="A187" s="495"/>
      <c r="B187" s="13" t="s">
        <v>60</v>
      </c>
      <c r="C187" s="3">
        <f t="shared" ref="C187" si="41">C89+C131+C145</f>
        <v>42665.317276000977</v>
      </c>
      <c r="D187" s="3">
        <f t="shared" ref="D187:N187" si="42">D89+D131+D145</f>
        <v>433.39840698242188</v>
      </c>
      <c r="E187" s="3">
        <f t="shared" si="42"/>
        <v>216.69920349121094</v>
      </c>
      <c r="F187" s="3">
        <f t="shared" si="42"/>
        <v>0</v>
      </c>
      <c r="G187" s="3">
        <f t="shared" si="42"/>
        <v>0</v>
      </c>
      <c r="H187" s="3">
        <f t="shared" si="42"/>
        <v>66674.135009765625</v>
      </c>
      <c r="I187" s="3">
        <f t="shared" si="42"/>
        <v>357719.28179931641</v>
      </c>
      <c r="J187" s="3">
        <f t="shared" si="42"/>
        <v>529406.64691925049</v>
      </c>
      <c r="K187" s="3">
        <f t="shared" si="42"/>
        <v>97717.871002197266</v>
      </c>
      <c r="L187" s="3">
        <f t="shared" si="42"/>
        <v>151210.60406494141</v>
      </c>
      <c r="M187" s="3">
        <f t="shared" si="42"/>
        <v>111216.90832519531</v>
      </c>
      <c r="N187" s="116">
        <f t="shared" si="42"/>
        <v>325267.86610412598</v>
      </c>
      <c r="O187" s="90">
        <f t="shared" si="40"/>
        <v>1682528.7281112671</v>
      </c>
    </row>
    <row r="188" spans="1:16" x14ac:dyDescent="0.3">
      <c r="A188" s="495"/>
      <c r="B188" s="11" t="s">
        <v>61</v>
      </c>
      <c r="C188" s="3">
        <f t="shared" ref="C188" si="43">C90+C132+C146</f>
        <v>0</v>
      </c>
      <c r="D188" s="3">
        <f t="shared" ref="D188:N188" si="44">D90+D132+D146</f>
        <v>0</v>
      </c>
      <c r="E188" s="3">
        <f t="shared" si="44"/>
        <v>0</v>
      </c>
      <c r="F188" s="3">
        <f t="shared" si="44"/>
        <v>0</v>
      </c>
      <c r="G188" s="3">
        <f t="shared" si="44"/>
        <v>0</v>
      </c>
      <c r="H188" s="3">
        <f t="shared" si="44"/>
        <v>0</v>
      </c>
      <c r="I188" s="3">
        <f t="shared" si="44"/>
        <v>0</v>
      </c>
      <c r="J188" s="3">
        <f t="shared" si="44"/>
        <v>0</v>
      </c>
      <c r="K188" s="3">
        <f t="shared" si="44"/>
        <v>0</v>
      </c>
      <c r="L188" s="3">
        <f t="shared" si="44"/>
        <v>0</v>
      </c>
      <c r="M188" s="3">
        <f t="shared" si="44"/>
        <v>0</v>
      </c>
      <c r="N188" s="116">
        <f t="shared" si="44"/>
        <v>0</v>
      </c>
      <c r="O188" s="90">
        <f t="shared" si="40"/>
        <v>0</v>
      </c>
    </row>
    <row r="189" spans="1:16" x14ac:dyDescent="0.3">
      <c r="A189" s="495"/>
      <c r="B189" s="11" t="s">
        <v>62</v>
      </c>
      <c r="C189" s="3">
        <f t="shared" ref="C189" si="45">C91+C133+C147</f>
        <v>30783.107357025146</v>
      </c>
      <c r="D189" s="3">
        <f t="shared" ref="D189:N189" si="46">D91+D133+D147</f>
        <v>78.901008605957031</v>
      </c>
      <c r="E189" s="3">
        <f t="shared" si="46"/>
        <v>39.450504302978516</v>
      </c>
      <c r="F189" s="3">
        <f t="shared" si="46"/>
        <v>0</v>
      </c>
      <c r="G189" s="3">
        <f t="shared" si="46"/>
        <v>0</v>
      </c>
      <c r="H189" s="3">
        <f t="shared" si="46"/>
        <v>315.60403442382813</v>
      </c>
      <c r="I189" s="3">
        <f t="shared" si="46"/>
        <v>315.60403442382813</v>
      </c>
      <c r="J189" s="3">
        <f t="shared" si="46"/>
        <v>116594.07910919189</v>
      </c>
      <c r="K189" s="3">
        <f t="shared" si="46"/>
        <v>14494.628513336182</v>
      </c>
      <c r="L189" s="3">
        <f t="shared" si="46"/>
        <v>350876.18572998047</v>
      </c>
      <c r="M189" s="3">
        <f t="shared" si="46"/>
        <v>258855.4585723877</v>
      </c>
      <c r="N189" s="116">
        <f t="shared" si="46"/>
        <v>1209461.8879814148</v>
      </c>
      <c r="O189" s="90">
        <f t="shared" si="40"/>
        <v>1981814.9068450928</v>
      </c>
    </row>
    <row r="190" spans="1:16" x14ac:dyDescent="0.3">
      <c r="A190" s="495"/>
      <c r="B190" s="13" t="s">
        <v>63</v>
      </c>
      <c r="C190" s="3">
        <f t="shared" ref="C190" si="47">C92+C134+C148</f>
        <v>19102.895401000977</v>
      </c>
      <c r="D190" s="3">
        <f t="shared" ref="D190:N190" si="48">D92+D134+D148</f>
        <v>881.11581420898438</v>
      </c>
      <c r="E190" s="3">
        <f t="shared" si="48"/>
        <v>7197.4131164550781</v>
      </c>
      <c r="F190" s="3">
        <f t="shared" si="48"/>
        <v>0</v>
      </c>
      <c r="G190" s="3">
        <f t="shared" si="48"/>
        <v>0</v>
      </c>
      <c r="H190" s="3">
        <f t="shared" si="48"/>
        <v>31857.568298339844</v>
      </c>
      <c r="I190" s="3">
        <f t="shared" si="48"/>
        <v>53427.192352294922</v>
      </c>
      <c r="J190" s="3">
        <f t="shared" si="48"/>
        <v>91652.245498657227</v>
      </c>
      <c r="K190" s="3">
        <f t="shared" si="48"/>
        <v>14029.419860839844</v>
      </c>
      <c r="L190" s="3">
        <f t="shared" si="48"/>
        <v>25688.194595336914</v>
      </c>
      <c r="M190" s="3">
        <f t="shared" si="48"/>
        <v>36891.196578979492</v>
      </c>
      <c r="N190" s="116">
        <f t="shared" si="48"/>
        <v>51601.42985534668</v>
      </c>
      <c r="O190" s="90">
        <f t="shared" si="40"/>
        <v>332328.67137145996</v>
      </c>
    </row>
    <row r="191" spans="1:16" x14ac:dyDescent="0.3">
      <c r="A191" s="495"/>
      <c r="B191" s="11" t="s">
        <v>64</v>
      </c>
      <c r="C191" s="3">
        <f t="shared" ref="C191" si="49">C93+C135+C149</f>
        <v>9951.258731842041</v>
      </c>
      <c r="D191" s="3">
        <f t="shared" ref="D191:N191" si="50">D93+D135+D149</f>
        <v>0</v>
      </c>
      <c r="E191" s="3">
        <f t="shared" si="50"/>
        <v>38909.153001785278</v>
      </c>
      <c r="F191" s="3">
        <f t="shared" si="50"/>
        <v>0</v>
      </c>
      <c r="G191" s="3">
        <f t="shared" si="50"/>
        <v>0</v>
      </c>
      <c r="H191" s="3">
        <f t="shared" si="50"/>
        <v>1749512.2047595978</v>
      </c>
      <c r="I191" s="3">
        <f t="shared" si="50"/>
        <v>308439.70274353027</v>
      </c>
      <c r="J191" s="3">
        <f t="shared" si="50"/>
        <v>2158592.4734420776</v>
      </c>
      <c r="K191" s="3">
        <f t="shared" si="50"/>
        <v>12399.188089370728</v>
      </c>
      <c r="L191" s="3">
        <f t="shared" si="50"/>
        <v>189241.53831481934</v>
      </c>
      <c r="M191" s="3">
        <f t="shared" si="50"/>
        <v>1430797.6047344208</v>
      </c>
      <c r="N191" s="116">
        <f t="shared" si="50"/>
        <v>619061.60583686829</v>
      </c>
      <c r="O191" s="90">
        <f t="shared" si="40"/>
        <v>6516904.7296543121</v>
      </c>
    </row>
    <row r="192" spans="1:16" x14ac:dyDescent="0.3">
      <c r="A192" s="495"/>
      <c r="B192" s="11" t="s">
        <v>65</v>
      </c>
      <c r="C192" s="3">
        <f t="shared" ref="C192" si="51">C94+C136+C150</f>
        <v>1077.2999572753906</v>
      </c>
      <c r="D192" s="3">
        <f t="shared" ref="D192:N192" si="52">D94+D136+D150</f>
        <v>0</v>
      </c>
      <c r="E192" s="3">
        <f t="shared" si="52"/>
        <v>0</v>
      </c>
      <c r="F192" s="3">
        <f t="shared" si="52"/>
        <v>0</v>
      </c>
      <c r="G192" s="3">
        <f t="shared" si="52"/>
        <v>0</v>
      </c>
      <c r="H192" s="3">
        <f t="shared" si="52"/>
        <v>0</v>
      </c>
      <c r="I192" s="3">
        <f t="shared" si="52"/>
        <v>72332.997131347656</v>
      </c>
      <c r="J192" s="3">
        <f t="shared" si="52"/>
        <v>102035.69595336914</v>
      </c>
      <c r="K192" s="3">
        <f t="shared" si="52"/>
        <v>15389.999389648438</v>
      </c>
      <c r="L192" s="3">
        <f t="shared" si="52"/>
        <v>0</v>
      </c>
      <c r="M192" s="3">
        <f t="shared" si="52"/>
        <v>0</v>
      </c>
      <c r="N192" s="116">
        <f t="shared" si="52"/>
        <v>0</v>
      </c>
      <c r="O192" s="90">
        <f t="shared" si="40"/>
        <v>190835.99243164063</v>
      </c>
    </row>
    <row r="193" spans="1:16" x14ac:dyDescent="0.3">
      <c r="A193" s="495"/>
      <c r="B193" s="11" t="s">
        <v>66</v>
      </c>
      <c r="C193" s="3">
        <f t="shared" ref="C193" si="53">C95+C137+C151</f>
        <v>0</v>
      </c>
      <c r="D193" s="3">
        <f t="shared" ref="D193:N193" si="54">D95+D137+D151</f>
        <v>0</v>
      </c>
      <c r="E193" s="3">
        <f t="shared" si="54"/>
        <v>0</v>
      </c>
      <c r="F193" s="3">
        <f t="shared" si="54"/>
        <v>0</v>
      </c>
      <c r="G193" s="3">
        <f t="shared" si="54"/>
        <v>0</v>
      </c>
      <c r="H193" s="3">
        <f t="shared" si="54"/>
        <v>0</v>
      </c>
      <c r="I193" s="3">
        <f t="shared" si="54"/>
        <v>0</v>
      </c>
      <c r="J193" s="3">
        <f t="shared" si="54"/>
        <v>0</v>
      </c>
      <c r="K193" s="3">
        <f t="shared" si="54"/>
        <v>0</v>
      </c>
      <c r="L193" s="3">
        <f t="shared" si="54"/>
        <v>0</v>
      </c>
      <c r="M193" s="3">
        <f t="shared" si="54"/>
        <v>0</v>
      </c>
      <c r="N193" s="116">
        <f t="shared" si="54"/>
        <v>0</v>
      </c>
      <c r="O193" s="90">
        <f t="shared" si="40"/>
        <v>0</v>
      </c>
    </row>
    <row r="194" spans="1:16" x14ac:dyDescent="0.3">
      <c r="A194" s="495"/>
      <c r="B194" s="11" t="s">
        <v>67</v>
      </c>
      <c r="C194" s="3">
        <f t="shared" ref="C194" si="55">C96+C138+C152</f>
        <v>16375.151611328125</v>
      </c>
      <c r="D194" s="3">
        <f t="shared" ref="D194:N194" si="56">D96+D138+D152</f>
        <v>1129.32080078125</v>
      </c>
      <c r="E194" s="3">
        <f t="shared" si="56"/>
        <v>1157.1520385742188</v>
      </c>
      <c r="F194" s="3">
        <f t="shared" si="56"/>
        <v>1129.32080078125</v>
      </c>
      <c r="G194" s="3">
        <f t="shared" si="56"/>
        <v>0</v>
      </c>
      <c r="H194" s="3">
        <f t="shared" si="56"/>
        <v>0</v>
      </c>
      <c r="I194" s="3">
        <f t="shared" si="56"/>
        <v>564.660400390625</v>
      </c>
      <c r="J194" s="3">
        <f t="shared" si="56"/>
        <v>0</v>
      </c>
      <c r="K194" s="3">
        <f t="shared" si="56"/>
        <v>0</v>
      </c>
      <c r="L194" s="3">
        <f t="shared" si="56"/>
        <v>2369.966552734375</v>
      </c>
      <c r="M194" s="3">
        <f t="shared" si="56"/>
        <v>11900.441345214844</v>
      </c>
      <c r="N194" s="116">
        <f t="shared" si="56"/>
        <v>45594.02490234375</v>
      </c>
      <c r="O194" s="90">
        <f t="shared" si="40"/>
        <v>80220.038452148438</v>
      </c>
    </row>
    <row r="195" spans="1:16" x14ac:dyDescent="0.3">
      <c r="A195" s="495"/>
      <c r="B195" s="11" t="s">
        <v>68</v>
      </c>
      <c r="C195" s="3">
        <f t="shared" ref="C195" si="57">C97+C139+C153</f>
        <v>729.41679000854492</v>
      </c>
      <c r="D195" s="3">
        <f t="shared" ref="D195:N195" si="58">D97+D139+D153</f>
        <v>0</v>
      </c>
      <c r="E195" s="3">
        <f t="shared" si="58"/>
        <v>6355.1002430915833</v>
      </c>
      <c r="F195" s="3">
        <f t="shared" si="58"/>
        <v>0</v>
      </c>
      <c r="G195" s="3">
        <f t="shared" si="58"/>
        <v>0</v>
      </c>
      <c r="H195" s="3">
        <f t="shared" si="58"/>
        <v>28641.929704904556</v>
      </c>
      <c r="I195" s="3">
        <f t="shared" si="58"/>
        <v>53039.875239610672</v>
      </c>
      <c r="J195" s="3">
        <f t="shared" si="58"/>
        <v>91384.373528003693</v>
      </c>
      <c r="K195" s="3">
        <f t="shared" si="58"/>
        <v>8557.5429036617279</v>
      </c>
      <c r="L195" s="3">
        <f t="shared" si="58"/>
        <v>27594.657748222351</v>
      </c>
      <c r="M195" s="3">
        <f t="shared" si="58"/>
        <v>45550.285900477596</v>
      </c>
      <c r="N195" s="116">
        <f t="shared" si="58"/>
        <v>321310.52356529236</v>
      </c>
      <c r="O195" s="90">
        <f t="shared" si="40"/>
        <v>583163.70562327304</v>
      </c>
    </row>
    <row r="196" spans="1:16" ht="15" thickBot="1" x14ac:dyDescent="0.35">
      <c r="A196" s="496"/>
      <c r="B196" s="236" t="s">
        <v>69</v>
      </c>
      <c r="C196" s="3">
        <f t="shared" ref="C196" si="59">C98+C140+C154</f>
        <v>0</v>
      </c>
      <c r="D196" s="3">
        <f t="shared" ref="D196:N196" si="60">D98+D140+D154</f>
        <v>0</v>
      </c>
      <c r="E196" s="3">
        <f t="shared" si="60"/>
        <v>0</v>
      </c>
      <c r="F196" s="3">
        <f t="shared" si="60"/>
        <v>0</v>
      </c>
      <c r="G196" s="3">
        <f t="shared" si="60"/>
        <v>0</v>
      </c>
      <c r="H196" s="3">
        <f t="shared" si="60"/>
        <v>0</v>
      </c>
      <c r="I196" s="3">
        <f t="shared" si="60"/>
        <v>0</v>
      </c>
      <c r="J196" s="3">
        <f t="shared" si="60"/>
        <v>0</v>
      </c>
      <c r="K196" s="3">
        <f t="shared" si="60"/>
        <v>0</v>
      </c>
      <c r="L196" s="3">
        <f t="shared" si="60"/>
        <v>0</v>
      </c>
      <c r="M196" s="3">
        <f t="shared" si="60"/>
        <v>0</v>
      </c>
      <c r="N196" s="116">
        <f t="shared" si="60"/>
        <v>0</v>
      </c>
      <c r="O196" s="90">
        <f t="shared" si="40"/>
        <v>0</v>
      </c>
    </row>
    <row r="197" spans="1:16" ht="21.45" customHeight="1" thickBot="1" x14ac:dyDescent="0.35">
      <c r="B197" s="237" t="s">
        <v>70</v>
      </c>
      <c r="C197" s="238">
        <f t="shared" ref="C197" si="61">SUM(C186:C196)</f>
        <v>124673.62018966675</v>
      </c>
      <c r="D197" s="238">
        <f t="shared" ref="D197:M197" si="62">SUM(D186:D196)</f>
        <v>2522.7360305786133</v>
      </c>
      <c r="E197" s="238">
        <f t="shared" si="62"/>
        <v>61325.918730258942</v>
      </c>
      <c r="F197" s="238">
        <f t="shared" si="62"/>
        <v>2772.0421295166016</v>
      </c>
      <c r="G197" s="238">
        <f t="shared" si="62"/>
        <v>0</v>
      </c>
      <c r="H197" s="238">
        <f t="shared" si="62"/>
        <v>1878015.1805155277</v>
      </c>
      <c r="I197" s="238">
        <f t="shared" si="62"/>
        <v>859043.21705174446</v>
      </c>
      <c r="J197" s="238">
        <f t="shared" si="62"/>
        <v>3089665.5144505501</v>
      </c>
      <c r="K197" s="238">
        <f t="shared" si="62"/>
        <v>163807.97471022606</v>
      </c>
      <c r="L197" s="239">
        <f t="shared" si="62"/>
        <v>746981.14700603485</v>
      </c>
      <c r="M197" s="239">
        <f t="shared" si="62"/>
        <v>1895211.8954566757</v>
      </c>
      <c r="N197" s="446">
        <f t="shared" ref="N197" si="63">SUM(N186:N196)</f>
        <v>2778837.6895027161</v>
      </c>
      <c r="O197" s="93">
        <f t="shared" si="40"/>
        <v>11602856.935773496</v>
      </c>
      <c r="P197" s="415">
        <f>SUM(C88:N98,C130:N140,C144:N154)</f>
        <v>11602856.935773496</v>
      </c>
    </row>
    <row r="198" spans="1:16" ht="15" thickBot="1" x14ac:dyDescent="0.35">
      <c r="M198" s="497" t="s">
        <v>83</v>
      </c>
      <c r="N198" s="498"/>
      <c r="O198" s="476">
        <f>O183+O197+O169</f>
        <v>180521080.11129794</v>
      </c>
      <c r="P198" s="415">
        <f>P184+P197+O169</f>
        <v>180521080.11129794</v>
      </c>
    </row>
    <row r="199" spans="1:16" x14ac:dyDescent="0.3">
      <c r="O199"/>
    </row>
    <row r="200" spans="1:16" s="243" customFormat="1" x14ac:dyDescent="0.3">
      <c r="A200" s="242"/>
      <c r="B200" s="371" t="s">
        <v>84</v>
      </c>
      <c r="C200" s="372"/>
      <c r="D200" s="372"/>
      <c r="E200" s="372"/>
      <c r="F200" s="372"/>
      <c r="G200" s="372"/>
      <c r="H200" s="372"/>
      <c r="I200" s="372"/>
      <c r="J200" s="372"/>
      <c r="K200" s="372"/>
      <c r="L200" s="372"/>
      <c r="M200" s="372"/>
      <c r="N200" s="372"/>
      <c r="O200" s="373"/>
    </row>
    <row r="201" spans="1:16" s="243" customFormat="1" x14ac:dyDescent="0.3">
      <c r="A201" s="242"/>
      <c r="B201" s="372" t="s">
        <v>59</v>
      </c>
      <c r="C201" s="374">
        <f>C172+C186+C158</f>
        <v>3989.1730651855469</v>
      </c>
      <c r="D201" s="374">
        <f t="shared" ref="D201:O201" si="64">D172+D186+D158</f>
        <v>0</v>
      </c>
      <c r="E201" s="374">
        <f t="shared" si="64"/>
        <v>7450.9506225585938</v>
      </c>
      <c r="F201" s="374">
        <f t="shared" si="64"/>
        <v>1642.7213287353516</v>
      </c>
      <c r="G201" s="374">
        <f t="shared" si="64"/>
        <v>0</v>
      </c>
      <c r="H201" s="374">
        <f t="shared" si="64"/>
        <v>1013.7387084960938</v>
      </c>
      <c r="I201" s="374">
        <f t="shared" si="64"/>
        <v>13203.903350830078</v>
      </c>
      <c r="J201" s="374">
        <f t="shared" si="64"/>
        <v>0</v>
      </c>
      <c r="K201" s="374">
        <f t="shared" si="64"/>
        <v>1219.324951171875</v>
      </c>
      <c r="L201" s="374">
        <f t="shared" si="64"/>
        <v>0</v>
      </c>
      <c r="M201" s="374">
        <f t="shared" si="64"/>
        <v>0</v>
      </c>
      <c r="N201" s="374">
        <f t="shared" si="64"/>
        <v>255425.79388976097</v>
      </c>
      <c r="O201" s="374">
        <f t="shared" si="64"/>
        <v>283945.60591673851</v>
      </c>
    </row>
    <row r="202" spans="1:16" s="243" customFormat="1" x14ac:dyDescent="0.3">
      <c r="A202" s="242"/>
      <c r="B202" s="372" t="s">
        <v>60</v>
      </c>
      <c r="C202" s="374">
        <f t="shared" ref="C202:O202" si="65">C173+C187+C159</f>
        <v>1179359.8427276611</v>
      </c>
      <c r="D202" s="374">
        <f t="shared" si="65"/>
        <v>922730.40414428711</v>
      </c>
      <c r="E202" s="374">
        <f t="shared" si="65"/>
        <v>1064378.87550354</v>
      </c>
      <c r="F202" s="374">
        <f t="shared" si="65"/>
        <v>1190000.7082672119</v>
      </c>
      <c r="G202" s="374">
        <f t="shared" si="65"/>
        <v>2030249.2403717041</v>
      </c>
      <c r="H202" s="374">
        <f t="shared" si="65"/>
        <v>2712210.0818634033</v>
      </c>
      <c r="I202" s="374">
        <f t="shared" si="65"/>
        <v>3678997.6689293692</v>
      </c>
      <c r="J202" s="374">
        <f t="shared" si="65"/>
        <v>4813955.4210732291</v>
      </c>
      <c r="K202" s="374">
        <f t="shared" si="65"/>
        <v>3583873.9244537354</v>
      </c>
      <c r="L202" s="374">
        <f t="shared" si="65"/>
        <v>2953180.3709564209</v>
      </c>
      <c r="M202" s="374">
        <f t="shared" si="65"/>
        <v>1744478.4247110817</v>
      </c>
      <c r="N202" s="374">
        <f t="shared" si="65"/>
        <v>2808509.3692703247</v>
      </c>
      <c r="O202" s="374">
        <f t="shared" si="65"/>
        <v>28681924.332271967</v>
      </c>
    </row>
    <row r="203" spans="1:16" s="243" customFormat="1" x14ac:dyDescent="0.3">
      <c r="A203" s="242"/>
      <c r="B203" s="372" t="s">
        <v>61</v>
      </c>
      <c r="C203" s="374">
        <f t="shared" ref="C203:O203" si="66">C174+C188+C160</f>
        <v>0</v>
      </c>
      <c r="D203" s="374">
        <f t="shared" si="66"/>
        <v>0</v>
      </c>
      <c r="E203" s="374">
        <f t="shared" si="66"/>
        <v>0</v>
      </c>
      <c r="F203" s="374">
        <f t="shared" si="66"/>
        <v>0</v>
      </c>
      <c r="G203" s="374">
        <f t="shared" si="66"/>
        <v>0</v>
      </c>
      <c r="H203" s="374">
        <f t="shared" si="66"/>
        <v>0</v>
      </c>
      <c r="I203" s="374">
        <f t="shared" si="66"/>
        <v>29707.920000000002</v>
      </c>
      <c r="J203" s="374">
        <f t="shared" si="66"/>
        <v>20630.5</v>
      </c>
      <c r="K203" s="374">
        <f t="shared" si="66"/>
        <v>23931.38</v>
      </c>
      <c r="L203" s="374">
        <f t="shared" si="66"/>
        <v>0</v>
      </c>
      <c r="M203" s="374">
        <f t="shared" si="66"/>
        <v>29707.920000000002</v>
      </c>
      <c r="N203" s="374">
        <f t="shared" si="66"/>
        <v>0</v>
      </c>
      <c r="O203" s="374">
        <f t="shared" si="66"/>
        <v>103977.72</v>
      </c>
    </row>
    <row r="204" spans="1:16" s="243" customFormat="1" x14ac:dyDescent="0.3">
      <c r="A204" s="242"/>
      <c r="B204" s="372" t="s">
        <v>62</v>
      </c>
      <c r="C204" s="374">
        <f t="shared" ref="C204:O204" si="67">C175+C189+C161</f>
        <v>1168942.5494728088</v>
      </c>
      <c r="D204" s="374">
        <f t="shared" si="67"/>
        <v>751641.90641403198</v>
      </c>
      <c r="E204" s="374">
        <f t="shared" si="67"/>
        <v>548776.64378738403</v>
      </c>
      <c r="F204" s="374">
        <f t="shared" si="67"/>
        <v>705097.87371444702</v>
      </c>
      <c r="G204" s="374">
        <f t="shared" si="67"/>
        <v>1186916.7839698792</v>
      </c>
      <c r="H204" s="374">
        <f t="shared" si="67"/>
        <v>1158963.252166748</v>
      </c>
      <c r="I204" s="374">
        <f t="shared" si="67"/>
        <v>1983355.4538536072</v>
      </c>
      <c r="J204" s="374">
        <f t="shared" si="67"/>
        <v>2593705.1306037903</v>
      </c>
      <c r="K204" s="374">
        <f t="shared" si="67"/>
        <v>1873365.4648399353</v>
      </c>
      <c r="L204" s="374">
        <f t="shared" si="67"/>
        <v>2289002.5876922607</v>
      </c>
      <c r="M204" s="374">
        <f t="shared" si="67"/>
        <v>1140728.4082336426</v>
      </c>
      <c r="N204" s="374">
        <f t="shared" si="67"/>
        <v>3533556.5290718079</v>
      </c>
      <c r="O204" s="374">
        <f t="shared" si="67"/>
        <v>18934052.583820343</v>
      </c>
    </row>
    <row r="205" spans="1:16" s="243" customFormat="1" x14ac:dyDescent="0.3">
      <c r="A205" s="242"/>
      <c r="B205" s="372" t="s">
        <v>63</v>
      </c>
      <c r="C205" s="374">
        <f t="shared" ref="C205:O205" si="68">C176+C190+C162</f>
        <v>531768.51625379839</v>
      </c>
      <c r="D205" s="374">
        <f t="shared" si="68"/>
        <v>322145.11581420898</v>
      </c>
      <c r="E205" s="374">
        <f t="shared" si="68"/>
        <v>403231.74143285328</v>
      </c>
      <c r="F205" s="374">
        <f t="shared" si="68"/>
        <v>16363.920743646593</v>
      </c>
      <c r="G205" s="374">
        <f t="shared" si="68"/>
        <v>2910</v>
      </c>
      <c r="H205" s="374">
        <f t="shared" si="68"/>
        <v>64663.994908432614</v>
      </c>
      <c r="I205" s="374">
        <f t="shared" si="68"/>
        <v>57116.62137403409</v>
      </c>
      <c r="J205" s="374">
        <f t="shared" si="68"/>
        <v>154965.62150188969</v>
      </c>
      <c r="K205" s="374">
        <f t="shared" si="68"/>
        <v>40530.419066209593</v>
      </c>
      <c r="L205" s="374">
        <f t="shared" si="68"/>
        <v>340312.64105658518</v>
      </c>
      <c r="M205" s="374">
        <f t="shared" si="68"/>
        <v>177310.96251424268</v>
      </c>
      <c r="N205" s="374">
        <f t="shared" si="68"/>
        <v>230494.00240729924</v>
      </c>
      <c r="O205" s="374">
        <f t="shared" si="68"/>
        <v>2341813.5570732001</v>
      </c>
    </row>
    <row r="206" spans="1:16" s="243" customFormat="1" x14ac:dyDescent="0.3">
      <c r="A206" s="242"/>
      <c r="B206" s="372" t="s">
        <v>64</v>
      </c>
      <c r="C206" s="374">
        <f t="shared" ref="C206:O206" si="69">C177+C191+C163</f>
        <v>1027522.7295425695</v>
      </c>
      <c r="D206" s="374">
        <f t="shared" si="69"/>
        <v>2549226.3845031741</v>
      </c>
      <c r="E206" s="374">
        <f t="shared" si="69"/>
        <v>4335801.3285709862</v>
      </c>
      <c r="F206" s="374">
        <f t="shared" si="69"/>
        <v>1478531.639835601</v>
      </c>
      <c r="G206" s="374">
        <f t="shared" si="69"/>
        <v>2589815.1301300041</v>
      </c>
      <c r="H206" s="374">
        <f t="shared" si="69"/>
        <v>9602033.2180050053</v>
      </c>
      <c r="I206" s="374">
        <f t="shared" si="69"/>
        <v>11814978.88791859</v>
      </c>
      <c r="J206" s="374">
        <f t="shared" si="69"/>
        <v>15268333.212845128</v>
      </c>
      <c r="K206" s="374">
        <f t="shared" si="69"/>
        <v>12709709.549532134</v>
      </c>
      <c r="L206" s="374">
        <f t="shared" si="69"/>
        <v>16076391.739336992</v>
      </c>
      <c r="M206" s="374">
        <f t="shared" si="69"/>
        <v>16461671.189267108</v>
      </c>
      <c r="N206" s="374">
        <f t="shared" si="69"/>
        <v>29900018.864275839</v>
      </c>
      <c r="O206" s="374">
        <f t="shared" si="69"/>
        <v>123814033.87376314</v>
      </c>
    </row>
    <row r="207" spans="1:16" s="243" customFormat="1" x14ac:dyDescent="0.3">
      <c r="A207" s="242"/>
      <c r="B207" s="372" t="s">
        <v>65</v>
      </c>
      <c r="C207" s="374">
        <f t="shared" ref="C207:O207" si="70">C178+C192+C164</f>
        <v>1077.2999572753906</v>
      </c>
      <c r="D207" s="374">
        <f t="shared" si="70"/>
        <v>303.9119873046875</v>
      </c>
      <c r="E207" s="374">
        <f t="shared" si="70"/>
        <v>0</v>
      </c>
      <c r="F207" s="374">
        <f t="shared" si="70"/>
        <v>-303.9119873046875</v>
      </c>
      <c r="G207" s="374">
        <f t="shared" si="70"/>
        <v>0</v>
      </c>
      <c r="H207" s="374">
        <f t="shared" si="70"/>
        <v>19144.279968261719</v>
      </c>
      <c r="I207" s="374">
        <f t="shared" si="70"/>
        <v>109852.02930831909</v>
      </c>
      <c r="J207" s="374">
        <f t="shared" si="70"/>
        <v>131679.3251991272</v>
      </c>
      <c r="K207" s="374">
        <f t="shared" si="70"/>
        <v>26052.755741119385</v>
      </c>
      <c r="L207" s="374">
        <f t="shared" si="70"/>
        <v>11440.485927581787</v>
      </c>
      <c r="M207" s="374">
        <f t="shared" si="70"/>
        <v>5926.1264381408691</v>
      </c>
      <c r="N207" s="374">
        <f t="shared" si="70"/>
        <v>101058.58320617676</v>
      </c>
      <c r="O207" s="374">
        <f t="shared" si="70"/>
        <v>406230.8857460022</v>
      </c>
    </row>
    <row r="208" spans="1:16" s="243" customFormat="1" x14ac:dyDescent="0.3">
      <c r="A208" s="242"/>
      <c r="B208" s="372" t="s">
        <v>66</v>
      </c>
      <c r="C208" s="374">
        <f t="shared" ref="C208:O208" si="71">C179+C193+C165</f>
        <v>16422.794921875</v>
      </c>
      <c r="D208" s="374">
        <f t="shared" si="71"/>
        <v>8211.3974609375</v>
      </c>
      <c r="E208" s="374">
        <f t="shared" si="71"/>
        <v>31833.12841796875</v>
      </c>
      <c r="F208" s="374">
        <f t="shared" si="71"/>
        <v>45162.68603515625</v>
      </c>
      <c r="G208" s="374">
        <f t="shared" si="71"/>
        <v>184503.32751464844</v>
      </c>
      <c r="H208" s="374">
        <f t="shared" si="71"/>
        <v>344878.693359375</v>
      </c>
      <c r="I208" s="374">
        <f t="shared" si="71"/>
        <v>225813.43017578125</v>
      </c>
      <c r="J208" s="374">
        <f t="shared" si="71"/>
        <v>251796.97888183594</v>
      </c>
      <c r="K208" s="374">
        <f t="shared" si="71"/>
        <v>125674.18896484375</v>
      </c>
      <c r="L208" s="374">
        <f t="shared" si="71"/>
        <v>78008.27587890625</v>
      </c>
      <c r="M208" s="374">
        <f t="shared" si="71"/>
        <v>59532.631591796875</v>
      </c>
      <c r="N208" s="374">
        <f t="shared" si="71"/>
        <v>63638.330322265625</v>
      </c>
      <c r="O208" s="374">
        <f t="shared" si="71"/>
        <v>1435475.8635253906</v>
      </c>
    </row>
    <row r="209" spans="1:15" s="243" customFormat="1" x14ac:dyDescent="0.3">
      <c r="A209" s="242"/>
      <c r="B209" s="372" t="s">
        <v>67</v>
      </c>
      <c r="C209" s="374">
        <f t="shared" ref="C209:O209" si="72">C180+C194+C166</f>
        <v>16375.151611328125</v>
      </c>
      <c r="D209" s="374">
        <f t="shared" si="72"/>
        <v>1129.32080078125</v>
      </c>
      <c r="E209" s="374">
        <f t="shared" si="72"/>
        <v>1157.1520385742188</v>
      </c>
      <c r="F209" s="374">
        <f t="shared" si="72"/>
        <v>1129.32080078125</v>
      </c>
      <c r="G209" s="374">
        <f t="shared" si="72"/>
        <v>0</v>
      </c>
      <c r="H209" s="374">
        <f t="shared" si="72"/>
        <v>0</v>
      </c>
      <c r="I209" s="374">
        <f t="shared" si="72"/>
        <v>150015.1903071136</v>
      </c>
      <c r="J209" s="374">
        <f t="shared" si="72"/>
        <v>132560.27519917756</v>
      </c>
      <c r="K209" s="374">
        <f t="shared" si="72"/>
        <v>141168.92748164001</v>
      </c>
      <c r="L209" s="374">
        <f t="shared" si="72"/>
        <v>2369.966552734375</v>
      </c>
      <c r="M209" s="374">
        <f t="shared" si="72"/>
        <v>221941.43789373012</v>
      </c>
      <c r="N209" s="374">
        <f t="shared" si="72"/>
        <v>45594.02490234375</v>
      </c>
      <c r="O209" s="374">
        <f t="shared" si="72"/>
        <v>713440.76758820424</v>
      </c>
    </row>
    <row r="210" spans="1:15" s="243" customFormat="1" x14ac:dyDescent="0.3">
      <c r="A210" s="242"/>
      <c r="B210" s="372" t="s">
        <v>68</v>
      </c>
      <c r="C210" s="374">
        <f t="shared" ref="C210:O210" si="73">C181+C195+C167</f>
        <v>263458.18258373463</v>
      </c>
      <c r="D210" s="374">
        <f t="shared" si="73"/>
        <v>119316.88381958008</v>
      </c>
      <c r="E210" s="374">
        <f t="shared" si="73"/>
        <v>341093.80776184931</v>
      </c>
      <c r="F210" s="374">
        <f t="shared" si="73"/>
        <v>41118.696374118059</v>
      </c>
      <c r="G210" s="374">
        <f t="shared" si="73"/>
        <v>22761.3623046875</v>
      </c>
      <c r="H210" s="374">
        <f t="shared" si="73"/>
        <v>233937.21094556979</v>
      </c>
      <c r="I210" s="374">
        <f t="shared" si="73"/>
        <v>89802.911801925802</v>
      </c>
      <c r="J210" s="374">
        <f t="shared" si="73"/>
        <v>133813.5928922926</v>
      </c>
      <c r="K210" s="374">
        <f t="shared" si="73"/>
        <v>42791.785433457575</v>
      </c>
      <c r="L210" s="374">
        <f t="shared" si="73"/>
        <v>736892.44167005492</v>
      </c>
      <c r="M210" s="374">
        <f t="shared" si="73"/>
        <v>419074.22126086056</v>
      </c>
      <c r="N210" s="374">
        <f t="shared" si="73"/>
        <v>1362123.8247448236</v>
      </c>
      <c r="O210" s="374">
        <f t="shared" si="73"/>
        <v>3806184.9215929536</v>
      </c>
    </row>
    <row r="211" spans="1:15" s="243" customFormat="1" x14ac:dyDescent="0.3">
      <c r="A211" s="242"/>
      <c r="B211" s="372" t="s">
        <v>69</v>
      </c>
      <c r="C211" s="374">
        <f t="shared" ref="C211:O211" si="74">C182+C196+C168</f>
        <v>0</v>
      </c>
      <c r="D211" s="374">
        <f t="shared" si="74"/>
        <v>0</v>
      </c>
      <c r="E211" s="374">
        <f t="shared" si="74"/>
        <v>0</v>
      </c>
      <c r="F211" s="374">
        <f t="shared" si="74"/>
        <v>0</v>
      </c>
      <c r="G211" s="374">
        <f t="shared" si="74"/>
        <v>0</v>
      </c>
      <c r="H211" s="374">
        <f t="shared" si="74"/>
        <v>0</v>
      </c>
      <c r="I211" s="374">
        <f t="shared" si="74"/>
        <v>0</v>
      </c>
      <c r="J211" s="374">
        <f t="shared" si="74"/>
        <v>0</v>
      </c>
      <c r="K211" s="374">
        <f t="shared" si="74"/>
        <v>0</v>
      </c>
      <c r="L211" s="374">
        <f t="shared" si="74"/>
        <v>0</v>
      </c>
      <c r="M211" s="374">
        <f t="shared" si="74"/>
        <v>0</v>
      </c>
      <c r="N211" s="374">
        <f t="shared" si="74"/>
        <v>0</v>
      </c>
      <c r="O211" s="374">
        <f t="shared" si="74"/>
        <v>0</v>
      </c>
    </row>
    <row r="212" spans="1:15" s="243" customFormat="1" x14ac:dyDescent="0.3">
      <c r="A212" s="242"/>
      <c r="B212" s="372" t="s">
        <v>70</v>
      </c>
      <c r="C212" s="374">
        <f t="shared" ref="C212:O212" si="75">C183+C197+C169</f>
        <v>4208916.240136236</v>
      </c>
      <c r="D212" s="374">
        <f t="shared" si="75"/>
        <v>4674705.3249443062</v>
      </c>
      <c r="E212" s="468">
        <f t="shared" si="75"/>
        <v>6733723.6281357137</v>
      </c>
      <c r="F212" s="374">
        <f t="shared" si="75"/>
        <v>3478743.6551123927</v>
      </c>
      <c r="G212" s="374">
        <f t="shared" si="75"/>
        <v>6017155.8442909233</v>
      </c>
      <c r="H212" s="374">
        <f t="shared" si="75"/>
        <v>14136844.469925292</v>
      </c>
      <c r="I212" s="374">
        <f t="shared" si="75"/>
        <v>18152844.017019574</v>
      </c>
      <c r="J212" s="374">
        <f t="shared" si="75"/>
        <v>23501440.058196474</v>
      </c>
      <c r="K212" s="374">
        <f t="shared" si="75"/>
        <v>18568317.720464244</v>
      </c>
      <c r="L212" s="374">
        <f t="shared" si="75"/>
        <v>22487598.509071536</v>
      </c>
      <c r="M212" s="374">
        <f t="shared" si="75"/>
        <v>20260371.321910601</v>
      </c>
      <c r="N212" s="374">
        <f t="shared" si="75"/>
        <v>38300419.322090641</v>
      </c>
      <c r="O212" s="374">
        <f t="shared" si="75"/>
        <v>180521080.11129794</v>
      </c>
    </row>
    <row r="213" spans="1:15" s="243" customFormat="1" x14ac:dyDescent="0.3">
      <c r="A213" s="242"/>
      <c r="B213" s="372"/>
      <c r="C213" s="372"/>
      <c r="D213" s="372"/>
      <c r="E213" s="372"/>
      <c r="F213" s="372"/>
      <c r="G213" s="372"/>
      <c r="H213" s="372"/>
      <c r="I213" s="372"/>
      <c r="J213" s="372"/>
      <c r="K213" s="372"/>
      <c r="L213" s="372"/>
      <c r="M213" s="372"/>
      <c r="N213" s="372"/>
      <c r="O213" s="373"/>
    </row>
    <row r="214" spans="1:15" s="243" customFormat="1" x14ac:dyDescent="0.3">
      <c r="A214" s="242"/>
      <c r="B214" s="372"/>
      <c r="C214" s="372"/>
      <c r="D214" s="372"/>
      <c r="E214" s="372"/>
      <c r="F214" s="372"/>
      <c r="G214" s="372"/>
      <c r="H214" s="372"/>
      <c r="I214" s="372"/>
      <c r="J214" s="372"/>
      <c r="K214" s="372"/>
      <c r="L214" s="372"/>
      <c r="M214" s="372"/>
      <c r="N214" s="372" t="s">
        <v>36</v>
      </c>
      <c r="O214" s="370">
        <f>SUM(C4:N14,C18:N28,C32:N42,C46:N56,C60:N70,C74:N84,C88:N98,C102:N112,C116:N126,C130:N140,C144:N154,C158:N168)</f>
        <v>180521080.11129794</v>
      </c>
    </row>
    <row r="215" spans="1:15" x14ac:dyDescent="0.3">
      <c r="O215"/>
    </row>
    <row r="216" spans="1:15" x14ac:dyDescent="0.3">
      <c r="A216"/>
      <c r="N216" s="443" t="s">
        <v>192</v>
      </c>
      <c r="O216" s="444">
        <f>O214+O44</f>
        <v>216522913.73129794</v>
      </c>
    </row>
    <row r="217" spans="1:15" x14ac:dyDescent="0.3">
      <c r="A217"/>
      <c r="N217" s="443" t="s">
        <v>193</v>
      </c>
      <c r="O217" s="444">
        <f>O216-'[1]ExPostGross kWh_Res'!$R$211</f>
        <v>0</v>
      </c>
    </row>
    <row r="218" spans="1:15" x14ac:dyDescent="0.3">
      <c r="A218"/>
      <c r="O218"/>
    </row>
    <row r="219" spans="1:15" x14ac:dyDescent="0.3">
      <c r="A219"/>
      <c r="O219"/>
    </row>
    <row r="220" spans="1:15" x14ac:dyDescent="0.3">
      <c r="A220"/>
      <c r="O220"/>
    </row>
    <row r="221" spans="1:15" x14ac:dyDescent="0.3">
      <c r="A221"/>
      <c r="O221"/>
    </row>
    <row r="222" spans="1:15" x14ac:dyDescent="0.3">
      <c r="A222"/>
      <c r="O222"/>
    </row>
    <row r="223" spans="1:15" x14ac:dyDescent="0.3">
      <c r="A223"/>
      <c r="O223"/>
    </row>
    <row r="224" spans="1:15" x14ac:dyDescent="0.3">
      <c r="A224"/>
      <c r="O224"/>
    </row>
    <row r="225" spans="1:15" x14ac:dyDescent="0.3">
      <c r="A225"/>
      <c r="O225"/>
    </row>
    <row r="226" spans="1:15" x14ac:dyDescent="0.3">
      <c r="A226"/>
      <c r="O226"/>
    </row>
    <row r="227" spans="1:15" x14ac:dyDescent="0.3">
      <c r="A227"/>
      <c r="O227"/>
    </row>
    <row r="228" spans="1:15" x14ac:dyDescent="0.3">
      <c r="A228"/>
      <c r="O228"/>
    </row>
    <row r="229" spans="1:15" x14ac:dyDescent="0.3">
      <c r="A229"/>
      <c r="O229"/>
    </row>
  </sheetData>
  <mergeCells count="16">
    <mergeCell ref="C1:N1"/>
    <mergeCell ref="A4:A14"/>
    <mergeCell ref="A18:A28"/>
    <mergeCell ref="A32:A42"/>
    <mergeCell ref="A46:A56"/>
    <mergeCell ref="M198:N198"/>
    <mergeCell ref="A186:A196"/>
    <mergeCell ref="A172:A182"/>
    <mergeCell ref="A144:A154"/>
    <mergeCell ref="A158:A168"/>
    <mergeCell ref="A60:A70"/>
    <mergeCell ref="A88:A98"/>
    <mergeCell ref="A102:A112"/>
    <mergeCell ref="A116:A126"/>
    <mergeCell ref="A130:A140"/>
    <mergeCell ref="A74:A8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D2F2"/>
  </sheetPr>
  <dimension ref="A1:BP210"/>
  <sheetViews>
    <sheetView zoomScale="80" zoomScaleNormal="80" workbookViewId="0">
      <pane ySplit="1" topLeftCell="A2" activePane="bottomLeft" state="frozen"/>
      <selection activeCell="N102" sqref="N102"/>
      <selection pane="bottomLeft" activeCell="I51" sqref="I51"/>
    </sheetView>
  </sheetViews>
  <sheetFormatPr defaultRowHeight="14.4" x14ac:dyDescent="0.3"/>
  <cols>
    <col min="1" max="1" width="8.21875" style="94" customWidth="1"/>
    <col min="2" max="2" width="19.21875" bestFit="1" customWidth="1"/>
    <col min="3" max="3" width="12.5546875" bestFit="1" customWidth="1"/>
    <col min="4" max="5" width="12.5546875" customWidth="1"/>
    <col min="6" max="13" width="11.77734375" bestFit="1" customWidth="1"/>
    <col min="14" max="14" width="11.77734375" style="131" bestFit="1" customWidth="1"/>
    <col min="15" max="15" width="14" bestFit="1" customWidth="1"/>
    <col min="16" max="16" width="13.44140625" customWidth="1"/>
    <col min="17" max="17" width="8.21875" style="94" customWidth="1"/>
    <col min="18" max="18" width="19.21875" customWidth="1"/>
    <col min="19" max="29" width="11.5546875" customWidth="1"/>
    <col min="30" max="30" width="11.5546875" style="131" customWidth="1"/>
    <col min="31" max="31" width="12.5546875" customWidth="1"/>
    <col min="32" max="32" width="12.44140625" customWidth="1"/>
    <col min="33" max="33" width="8.21875" style="94" customWidth="1"/>
    <col min="34" max="34" width="19.21875" customWidth="1"/>
    <col min="35" max="35" width="11" customWidth="1"/>
    <col min="36" max="36" width="11.5546875" customWidth="1"/>
    <col min="37" max="37" width="10.5546875" customWidth="1"/>
    <col min="38" max="38" width="11.5546875" customWidth="1"/>
    <col min="39" max="39" width="10.5546875" customWidth="1"/>
    <col min="40" max="40" width="11.5546875" customWidth="1"/>
    <col min="41" max="41" width="10.5546875" customWidth="1"/>
    <col min="42" max="42" width="11.5546875" customWidth="1"/>
    <col min="43" max="43" width="10.5546875" customWidth="1"/>
    <col min="44" max="44" width="11.5546875" customWidth="1"/>
    <col min="45" max="45" width="10.5546875" customWidth="1"/>
    <col min="46" max="46" width="11.5546875" style="131" customWidth="1"/>
    <col min="47" max="47" width="12.5546875" customWidth="1"/>
    <col min="48" max="48" width="13.5546875" customWidth="1"/>
    <col min="49" max="49" width="8.21875" style="94" customWidth="1"/>
    <col min="50" max="50" width="19.21875" customWidth="1"/>
    <col min="51" max="51" width="10" customWidth="1"/>
    <col min="52" max="52" width="9.44140625" customWidth="1"/>
    <col min="53" max="61" width="10.21875" customWidth="1"/>
    <col min="62" max="62" width="10.21875" style="131" customWidth="1"/>
    <col min="63" max="63" width="12.5546875" customWidth="1"/>
    <col min="64" max="64" width="11.44140625" customWidth="1"/>
    <col min="65" max="68" width="8.77734375" style="215"/>
  </cols>
  <sheetData>
    <row r="1" spans="1:68" ht="33" customHeight="1" x14ac:dyDescent="0.3">
      <c r="C1" s="517" t="s">
        <v>85</v>
      </c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9"/>
      <c r="S1" s="502" t="s">
        <v>86</v>
      </c>
      <c r="T1" s="503"/>
      <c r="U1" s="503"/>
      <c r="V1" s="503"/>
      <c r="W1" s="503"/>
      <c r="X1" s="503"/>
      <c r="Y1" s="503"/>
      <c r="Z1" s="503"/>
      <c r="AA1" s="503"/>
      <c r="AB1" s="503"/>
      <c r="AC1" s="503"/>
      <c r="AD1" s="504"/>
      <c r="AI1" s="502" t="s">
        <v>87</v>
      </c>
      <c r="AJ1" s="503"/>
      <c r="AK1" s="503"/>
      <c r="AL1" s="503"/>
      <c r="AM1" s="503"/>
      <c r="AN1" s="503"/>
      <c r="AO1" s="503"/>
      <c r="AP1" s="503"/>
      <c r="AQ1" s="503"/>
      <c r="AR1" s="503"/>
      <c r="AS1" s="503"/>
      <c r="AT1" s="504"/>
      <c r="AY1" s="502" t="s">
        <v>88</v>
      </c>
      <c r="AZ1" s="503"/>
      <c r="BA1" s="503"/>
      <c r="BB1" s="503"/>
      <c r="BC1" s="503"/>
      <c r="BD1" s="503"/>
      <c r="BE1" s="503"/>
      <c r="BF1" s="503"/>
      <c r="BG1" s="503"/>
      <c r="BH1" s="503"/>
      <c r="BI1" s="503"/>
      <c r="BJ1" s="504"/>
      <c r="BL1" s="241"/>
      <c r="BM1" s="215" t="s">
        <v>194</v>
      </c>
    </row>
    <row r="2" spans="1:68" ht="6" customHeight="1" thickBot="1" x14ac:dyDescent="0.35">
      <c r="C2" s="102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4"/>
      <c r="S2" s="102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4"/>
      <c r="AI2" s="102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4"/>
      <c r="AY2" s="102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4"/>
    </row>
    <row r="3" spans="1:68" ht="21.45" customHeight="1" thickBot="1" x14ac:dyDescent="0.35">
      <c r="B3" s="233" t="s">
        <v>48</v>
      </c>
      <c r="C3" s="234">
        <v>43850</v>
      </c>
      <c r="D3" s="234">
        <v>43882</v>
      </c>
      <c r="E3" s="234">
        <v>43914</v>
      </c>
      <c r="F3" s="234">
        <v>43946</v>
      </c>
      <c r="G3" s="234">
        <v>43978</v>
      </c>
      <c r="H3" s="234">
        <v>44010</v>
      </c>
      <c r="I3" s="234">
        <v>44042</v>
      </c>
      <c r="J3" s="234">
        <v>44074</v>
      </c>
      <c r="K3" s="234">
        <v>44076</v>
      </c>
      <c r="L3" s="234">
        <v>44107</v>
      </c>
      <c r="M3" s="234">
        <v>44140</v>
      </c>
      <c r="N3" s="445" t="s">
        <v>57</v>
      </c>
      <c r="O3" s="235" t="s">
        <v>3</v>
      </c>
      <c r="R3" s="233" t="s">
        <v>48</v>
      </c>
      <c r="S3" s="234">
        <v>43850</v>
      </c>
      <c r="T3" s="234">
        <v>43882</v>
      </c>
      <c r="U3" s="234">
        <v>43914</v>
      </c>
      <c r="V3" s="234">
        <v>43946</v>
      </c>
      <c r="W3" s="234">
        <v>43978</v>
      </c>
      <c r="X3" s="234">
        <v>44010</v>
      </c>
      <c r="Y3" s="234">
        <v>44042</v>
      </c>
      <c r="Z3" s="234">
        <v>44074</v>
      </c>
      <c r="AA3" s="234">
        <v>44076</v>
      </c>
      <c r="AB3" s="234">
        <v>44107</v>
      </c>
      <c r="AC3" s="234">
        <v>44140</v>
      </c>
      <c r="AD3" s="445" t="s">
        <v>57</v>
      </c>
      <c r="AE3" s="235" t="s">
        <v>3</v>
      </c>
      <c r="AH3" s="233" t="s">
        <v>48</v>
      </c>
      <c r="AI3" s="234">
        <v>43850</v>
      </c>
      <c r="AJ3" s="234">
        <v>43882</v>
      </c>
      <c r="AK3" s="234">
        <v>43914</v>
      </c>
      <c r="AL3" s="234">
        <v>43946</v>
      </c>
      <c r="AM3" s="234">
        <v>43978</v>
      </c>
      <c r="AN3" s="234">
        <v>44010</v>
      </c>
      <c r="AO3" s="234">
        <v>44042</v>
      </c>
      <c r="AP3" s="234">
        <v>44074</v>
      </c>
      <c r="AQ3" s="234">
        <v>44076</v>
      </c>
      <c r="AR3" s="234">
        <v>44107</v>
      </c>
      <c r="AS3" s="234">
        <v>44140</v>
      </c>
      <c r="AT3" s="445" t="s">
        <v>57</v>
      </c>
      <c r="AU3" s="235" t="s">
        <v>3</v>
      </c>
      <c r="AX3" s="233" t="s">
        <v>48</v>
      </c>
      <c r="AY3" s="234">
        <v>43850</v>
      </c>
      <c r="AZ3" s="234">
        <v>43882</v>
      </c>
      <c r="BA3" s="234">
        <v>43914</v>
      </c>
      <c r="BB3" s="234">
        <v>43946</v>
      </c>
      <c r="BC3" s="234">
        <v>43978</v>
      </c>
      <c r="BD3" s="234">
        <v>44010</v>
      </c>
      <c r="BE3" s="234">
        <v>44042</v>
      </c>
      <c r="BF3" s="234">
        <v>44074</v>
      </c>
      <c r="BG3" s="234">
        <v>44076</v>
      </c>
      <c r="BH3" s="234">
        <v>44107</v>
      </c>
      <c r="BI3" s="234">
        <v>44140</v>
      </c>
      <c r="BJ3" s="445" t="s">
        <v>57</v>
      </c>
      <c r="BK3" s="235" t="s">
        <v>3</v>
      </c>
      <c r="BM3" s="215" t="s">
        <v>12</v>
      </c>
      <c r="BN3" s="215" t="s">
        <v>14</v>
      </c>
      <c r="BO3" s="215" t="s">
        <v>15</v>
      </c>
      <c r="BP3" s="215" t="s">
        <v>16</v>
      </c>
    </row>
    <row r="4" spans="1:68" ht="15" customHeight="1" x14ac:dyDescent="0.3">
      <c r="A4" s="508" t="s">
        <v>89</v>
      </c>
      <c r="B4" s="244" t="s">
        <v>90</v>
      </c>
      <c r="C4" s="116">
        <f>'[1]ExPostGross kWh_Biz'!C4</f>
        <v>0</v>
      </c>
      <c r="D4" s="116">
        <f>'[1]ExPostGross kWh_Biz'!D4</f>
        <v>0</v>
      </c>
      <c r="E4" s="116">
        <f>'[1]ExPostGross kWh_Biz'!E4</f>
        <v>0</v>
      </c>
      <c r="F4" s="116">
        <f>'[1]ExPostGross kWh_Biz'!F4</f>
        <v>0</v>
      </c>
      <c r="G4" s="116">
        <f>'[1]ExPostGross kWh_Biz'!G4</f>
        <v>0</v>
      </c>
      <c r="H4" s="116">
        <f>'[1]ExPostGross kWh_Biz'!H4</f>
        <v>0</v>
      </c>
      <c r="I4" s="116">
        <f>'[1]ExPostGross kWh_Biz'!I4</f>
        <v>0</v>
      </c>
      <c r="J4" s="116">
        <f>'[1]ExPostGross kWh_Biz'!J4</f>
        <v>0</v>
      </c>
      <c r="K4" s="116">
        <f>'[1]ExPostGross kWh_Biz'!K4</f>
        <v>0</v>
      </c>
      <c r="L4" s="116">
        <f>'[1]ExPostGross kWh_Biz'!L4</f>
        <v>0</v>
      </c>
      <c r="M4" s="116">
        <f>'[1]ExPostGross kWh_Biz'!M4</f>
        <v>0</v>
      </c>
      <c r="N4" s="116">
        <f>SUM('[1]ExPostGross kWh_Biz'!N4:Q4)</f>
        <v>0</v>
      </c>
      <c r="O4" s="90">
        <f t="shared" ref="O4:O17" si="0">SUM(C4:N4)</f>
        <v>0</v>
      </c>
      <c r="Q4" s="508" t="s">
        <v>89</v>
      </c>
      <c r="R4" s="244" t="s">
        <v>90</v>
      </c>
      <c r="S4" s="3">
        <f>'[1]ExPostGross kWh_Biz'!V4</f>
        <v>0</v>
      </c>
      <c r="T4" s="3">
        <f>'[1]ExPostGross kWh_Biz'!W4</f>
        <v>0</v>
      </c>
      <c r="U4" s="3">
        <f>'[1]ExPostGross kWh_Biz'!X4</f>
        <v>0</v>
      </c>
      <c r="V4" s="3">
        <f>'[1]ExPostGross kWh_Biz'!Y4</f>
        <v>0</v>
      </c>
      <c r="W4" s="3">
        <f>'[1]ExPostGross kWh_Biz'!Z4</f>
        <v>0</v>
      </c>
      <c r="X4" s="3">
        <f>'[1]ExPostGross kWh_Biz'!AA4</f>
        <v>0</v>
      </c>
      <c r="Y4" s="3">
        <f>'[1]ExPostGross kWh_Biz'!AB4</f>
        <v>0</v>
      </c>
      <c r="Z4" s="3">
        <f>'[1]ExPostGross kWh_Biz'!AC4</f>
        <v>0</v>
      </c>
      <c r="AA4" s="3">
        <f>'[1]ExPostGross kWh_Biz'!AD4</f>
        <v>0</v>
      </c>
      <c r="AB4" s="3">
        <f>'[1]ExPostGross kWh_Biz'!AE4</f>
        <v>0</v>
      </c>
      <c r="AC4" s="3">
        <f>'[1]ExPostGross kWh_Biz'!AF4</f>
        <v>0</v>
      </c>
      <c r="AD4" s="116">
        <f>SUM('[1]ExPostGross kWh_Biz'!AG4:AJ4)</f>
        <v>0</v>
      </c>
      <c r="AE4" s="90">
        <f t="shared" ref="AE4:AE17" si="1">SUM(S4:AD4)</f>
        <v>0</v>
      </c>
      <c r="AG4" s="508" t="s">
        <v>89</v>
      </c>
      <c r="AH4" s="244" t="s">
        <v>90</v>
      </c>
      <c r="AI4" s="3">
        <f>'[1]ExPostGross kWh_Biz'!AO4</f>
        <v>0</v>
      </c>
      <c r="AJ4" s="3">
        <f>'[1]ExPostGross kWh_Biz'!AP4</f>
        <v>0</v>
      </c>
      <c r="AK4" s="3">
        <f>'[1]ExPostGross kWh_Biz'!AQ4</f>
        <v>0</v>
      </c>
      <c r="AL4" s="3">
        <f>'[1]ExPostGross kWh_Biz'!AR4</f>
        <v>0</v>
      </c>
      <c r="AM4" s="3">
        <f>'[1]ExPostGross kWh_Biz'!AS4</f>
        <v>0</v>
      </c>
      <c r="AN4" s="3">
        <f>'[1]ExPostGross kWh_Biz'!AT4</f>
        <v>0</v>
      </c>
      <c r="AO4" s="3">
        <f>'[1]ExPostGross kWh_Biz'!AU4</f>
        <v>0</v>
      </c>
      <c r="AP4" s="3">
        <f>'[1]ExPostGross kWh_Biz'!AV4</f>
        <v>0</v>
      </c>
      <c r="AQ4" s="3">
        <f>'[1]ExPostGross kWh_Biz'!AW4</f>
        <v>0</v>
      </c>
      <c r="AR4" s="3">
        <f>'[1]ExPostGross kWh_Biz'!AX4</f>
        <v>0</v>
      </c>
      <c r="AS4" s="3">
        <f>'[1]ExPostGross kWh_Biz'!AY4</f>
        <v>0</v>
      </c>
      <c r="AT4" s="116">
        <f>SUM('[1]ExPostGross kWh_Biz'!AZ4:BC4)</f>
        <v>0</v>
      </c>
      <c r="AU4" s="90">
        <f t="shared" ref="AU4:AU17" si="2">SUM(AI4:AT4)</f>
        <v>0</v>
      </c>
      <c r="AW4" s="508" t="s">
        <v>89</v>
      </c>
      <c r="AX4" s="244" t="s">
        <v>90</v>
      </c>
      <c r="AY4" s="3">
        <f>'[1]ExPostGross kWh_Biz'!BH4</f>
        <v>0</v>
      </c>
      <c r="AZ4" s="3">
        <f>'[1]ExPostGross kWh_Biz'!BI4</f>
        <v>0</v>
      </c>
      <c r="BA4" s="3">
        <f>'[1]ExPostGross kWh_Biz'!BJ4</f>
        <v>0</v>
      </c>
      <c r="BB4" s="3">
        <f>'[1]ExPostGross kWh_Biz'!BK4</f>
        <v>0</v>
      </c>
      <c r="BC4" s="3">
        <f>'[1]ExPostGross kWh_Biz'!BL4</f>
        <v>0</v>
      </c>
      <c r="BD4" s="3">
        <f>'[1]ExPostGross kWh_Biz'!BM4</f>
        <v>0</v>
      </c>
      <c r="BE4" s="3">
        <f>'[1]ExPostGross kWh_Biz'!BN4</f>
        <v>0</v>
      </c>
      <c r="BF4" s="3">
        <f>'[1]ExPostGross kWh_Biz'!BO4</f>
        <v>0</v>
      </c>
      <c r="BG4" s="3">
        <f>'[1]ExPostGross kWh_Biz'!BP4</f>
        <v>0</v>
      </c>
      <c r="BH4" s="3">
        <f>'[1]ExPostGross kWh_Biz'!BQ4</f>
        <v>0</v>
      </c>
      <c r="BI4" s="3">
        <f>'[1]ExPostGross kWh_Biz'!BR4</f>
        <v>0</v>
      </c>
      <c r="BJ4" s="116">
        <f>SUM('[1]ExPostGross kWh_Biz'!BS4:BV4)</f>
        <v>0</v>
      </c>
      <c r="BK4" s="90">
        <f t="shared" ref="BK4:BK17" si="3">SUM(AY4:BJ4)</f>
        <v>0</v>
      </c>
      <c r="BL4" s="241"/>
      <c r="BM4" s="444">
        <f>O4-'[1]ExPostGross kWh_Biz'!R4</f>
        <v>0</v>
      </c>
      <c r="BN4" s="444">
        <f>AE4-'[1]ExPostGross kWh_Biz'!AK4</f>
        <v>0</v>
      </c>
      <c r="BO4" s="444">
        <f>AU4-'[1]ExPostGross kWh_Biz'!BD4</f>
        <v>0</v>
      </c>
      <c r="BP4" s="444">
        <f>BK4-'[1]ExPostGross kWh_Biz'!BW4</f>
        <v>0</v>
      </c>
    </row>
    <row r="5" spans="1:68" x14ac:dyDescent="0.3">
      <c r="A5" s="509"/>
      <c r="B5" s="244" t="s">
        <v>91</v>
      </c>
      <c r="C5" s="116">
        <f>'[1]ExPostGross kWh_Biz'!C5</f>
        <v>0</v>
      </c>
      <c r="D5" s="116">
        <f>'[1]ExPostGross kWh_Biz'!D5</f>
        <v>0</v>
      </c>
      <c r="E5" s="116">
        <f>'[1]ExPostGross kWh_Biz'!E5</f>
        <v>0</v>
      </c>
      <c r="F5" s="116">
        <f>'[1]ExPostGross kWh_Biz'!F5</f>
        <v>0</v>
      </c>
      <c r="G5" s="116">
        <f>'[1]ExPostGross kWh_Biz'!G5</f>
        <v>0</v>
      </c>
      <c r="H5" s="116">
        <f>'[1]ExPostGross kWh_Biz'!H5</f>
        <v>0</v>
      </c>
      <c r="I5" s="116">
        <f>'[1]ExPostGross kWh_Biz'!I5</f>
        <v>0</v>
      </c>
      <c r="J5" s="116">
        <f>'[1]ExPostGross kWh_Biz'!J5</f>
        <v>0</v>
      </c>
      <c r="K5" s="116">
        <f>'[1]ExPostGross kWh_Biz'!K5</f>
        <v>0</v>
      </c>
      <c r="L5" s="116">
        <f>'[1]ExPostGross kWh_Biz'!L5</f>
        <v>0</v>
      </c>
      <c r="M5" s="116">
        <f>'[1]ExPostGross kWh_Biz'!M5</f>
        <v>0</v>
      </c>
      <c r="N5" s="116">
        <f>SUM('[1]ExPostGross kWh_Biz'!N5:Q5)</f>
        <v>0</v>
      </c>
      <c r="O5" s="90">
        <f t="shared" si="0"/>
        <v>0</v>
      </c>
      <c r="Q5" s="509"/>
      <c r="R5" s="244" t="s">
        <v>91</v>
      </c>
      <c r="S5" s="3">
        <f>'[1]ExPostGross kWh_Biz'!V5</f>
        <v>0</v>
      </c>
      <c r="T5" s="3">
        <f>'[1]ExPostGross kWh_Biz'!W5</f>
        <v>0</v>
      </c>
      <c r="U5" s="3">
        <f>'[1]ExPostGross kWh_Biz'!X5</f>
        <v>0</v>
      </c>
      <c r="V5" s="3">
        <f>'[1]ExPostGross kWh_Biz'!Y5</f>
        <v>0</v>
      </c>
      <c r="W5" s="3">
        <f>'[1]ExPostGross kWh_Biz'!Z5</f>
        <v>0</v>
      </c>
      <c r="X5" s="3">
        <f>'[1]ExPostGross kWh_Biz'!AA5</f>
        <v>0</v>
      </c>
      <c r="Y5" s="3">
        <f>'[1]ExPostGross kWh_Biz'!AB5</f>
        <v>0</v>
      </c>
      <c r="Z5" s="3">
        <f>'[1]ExPostGross kWh_Biz'!AC5</f>
        <v>0</v>
      </c>
      <c r="AA5" s="3">
        <f>'[1]ExPostGross kWh_Biz'!AD5</f>
        <v>0</v>
      </c>
      <c r="AB5" s="3">
        <f>'[1]ExPostGross kWh_Biz'!AE5</f>
        <v>0</v>
      </c>
      <c r="AC5" s="3">
        <f>'[1]ExPostGross kWh_Biz'!AF5</f>
        <v>0</v>
      </c>
      <c r="AD5" s="116">
        <f>SUM('[1]ExPostGross kWh_Biz'!AG5:AJ5)</f>
        <v>0</v>
      </c>
      <c r="AE5" s="90">
        <f t="shared" si="1"/>
        <v>0</v>
      </c>
      <c r="AG5" s="509"/>
      <c r="AH5" s="244" t="s">
        <v>91</v>
      </c>
      <c r="AI5" s="3">
        <f>'[1]ExPostGross kWh_Biz'!AO5</f>
        <v>0</v>
      </c>
      <c r="AJ5" s="3">
        <f>'[1]ExPostGross kWh_Biz'!AP5</f>
        <v>0</v>
      </c>
      <c r="AK5" s="3">
        <f>'[1]ExPostGross kWh_Biz'!AQ5</f>
        <v>0</v>
      </c>
      <c r="AL5" s="3">
        <f>'[1]ExPostGross kWh_Biz'!AR5</f>
        <v>0</v>
      </c>
      <c r="AM5" s="3">
        <f>'[1]ExPostGross kWh_Biz'!AS5</f>
        <v>0</v>
      </c>
      <c r="AN5" s="3">
        <f>'[1]ExPostGross kWh_Biz'!AT5</f>
        <v>0</v>
      </c>
      <c r="AO5" s="3">
        <f>'[1]ExPostGross kWh_Biz'!AU5</f>
        <v>0</v>
      </c>
      <c r="AP5" s="3">
        <f>'[1]ExPostGross kWh_Biz'!AV5</f>
        <v>0</v>
      </c>
      <c r="AQ5" s="3">
        <f>'[1]ExPostGross kWh_Biz'!AW5</f>
        <v>0</v>
      </c>
      <c r="AR5" s="3">
        <f>'[1]ExPostGross kWh_Biz'!AX5</f>
        <v>0</v>
      </c>
      <c r="AS5" s="3">
        <f>'[1]ExPostGross kWh_Biz'!AY5</f>
        <v>0</v>
      </c>
      <c r="AT5" s="116">
        <f>SUM('[1]ExPostGross kWh_Biz'!AZ5:BC5)</f>
        <v>0</v>
      </c>
      <c r="AU5" s="90">
        <f t="shared" si="2"/>
        <v>0</v>
      </c>
      <c r="AW5" s="509"/>
      <c r="AX5" s="244" t="s">
        <v>91</v>
      </c>
      <c r="AY5" s="3">
        <f>'[1]ExPostGross kWh_Biz'!BH5</f>
        <v>0</v>
      </c>
      <c r="AZ5" s="3">
        <f>'[1]ExPostGross kWh_Biz'!BI5</f>
        <v>0</v>
      </c>
      <c r="BA5" s="3">
        <f>'[1]ExPostGross kWh_Biz'!BJ5</f>
        <v>0</v>
      </c>
      <c r="BB5" s="3">
        <f>'[1]ExPostGross kWh_Biz'!BK5</f>
        <v>0</v>
      </c>
      <c r="BC5" s="3">
        <f>'[1]ExPostGross kWh_Biz'!BL5</f>
        <v>0</v>
      </c>
      <c r="BD5" s="3">
        <f>'[1]ExPostGross kWh_Biz'!BM5</f>
        <v>0</v>
      </c>
      <c r="BE5" s="3">
        <f>'[1]ExPostGross kWh_Biz'!BN5</f>
        <v>0</v>
      </c>
      <c r="BF5" s="3">
        <f>'[1]ExPostGross kWh_Biz'!BO5</f>
        <v>0</v>
      </c>
      <c r="BG5" s="3">
        <f>'[1]ExPostGross kWh_Biz'!BP5</f>
        <v>0</v>
      </c>
      <c r="BH5" s="3">
        <f>'[1]ExPostGross kWh_Biz'!BQ5</f>
        <v>0</v>
      </c>
      <c r="BI5" s="3">
        <f>'[1]ExPostGross kWh_Biz'!BR5</f>
        <v>0</v>
      </c>
      <c r="BJ5" s="116">
        <f>SUM('[1]ExPostGross kWh_Biz'!BS5:BV5)</f>
        <v>0</v>
      </c>
      <c r="BK5" s="90">
        <f t="shared" si="3"/>
        <v>0</v>
      </c>
      <c r="BM5" s="444">
        <f>O5-'[1]ExPostGross kWh_Biz'!R5</f>
        <v>0</v>
      </c>
      <c r="BN5" s="444">
        <f>AE5-'[1]ExPostGross kWh_Biz'!AK5</f>
        <v>0</v>
      </c>
      <c r="BO5" s="444">
        <f>AU5-'[1]ExPostGross kWh_Biz'!BD5</f>
        <v>0</v>
      </c>
      <c r="BP5" s="444">
        <f>BK5-'[1]ExPostGross kWh_Biz'!BW5</f>
        <v>0</v>
      </c>
    </row>
    <row r="6" spans="1:68" x14ac:dyDescent="0.3">
      <c r="A6" s="509"/>
      <c r="B6" s="244" t="s">
        <v>92</v>
      </c>
      <c r="C6" s="116">
        <f>'[1]ExPostGross kWh_Biz'!C6</f>
        <v>0</v>
      </c>
      <c r="D6" s="116">
        <f>'[1]ExPostGross kWh_Biz'!D6</f>
        <v>0</v>
      </c>
      <c r="E6" s="116">
        <f>'[1]ExPostGross kWh_Biz'!E6</f>
        <v>0</v>
      </c>
      <c r="F6" s="116">
        <f>'[1]ExPostGross kWh_Biz'!F6</f>
        <v>0</v>
      </c>
      <c r="G6" s="116">
        <f>'[1]ExPostGross kWh_Biz'!G6</f>
        <v>0</v>
      </c>
      <c r="H6" s="116">
        <f>'[1]ExPostGross kWh_Biz'!H6</f>
        <v>0</v>
      </c>
      <c r="I6" s="116">
        <f>'[1]ExPostGross kWh_Biz'!I6</f>
        <v>0</v>
      </c>
      <c r="J6" s="116">
        <f>'[1]ExPostGross kWh_Biz'!J6</f>
        <v>0</v>
      </c>
      <c r="K6" s="116">
        <f>'[1]ExPostGross kWh_Biz'!K6</f>
        <v>0</v>
      </c>
      <c r="L6" s="116">
        <f>'[1]ExPostGross kWh_Biz'!L6</f>
        <v>0</v>
      </c>
      <c r="M6" s="116">
        <f>'[1]ExPostGross kWh_Biz'!M6</f>
        <v>0</v>
      </c>
      <c r="N6" s="116">
        <f>SUM('[1]ExPostGross kWh_Biz'!N6:Q6)</f>
        <v>0</v>
      </c>
      <c r="O6" s="90">
        <f t="shared" si="0"/>
        <v>0</v>
      </c>
      <c r="Q6" s="509"/>
      <c r="R6" s="244" t="s">
        <v>92</v>
      </c>
      <c r="S6" s="3">
        <f>'[1]ExPostGross kWh_Biz'!V6</f>
        <v>0</v>
      </c>
      <c r="T6" s="3">
        <f>'[1]ExPostGross kWh_Biz'!W6</f>
        <v>0</v>
      </c>
      <c r="U6" s="3">
        <f>'[1]ExPostGross kWh_Biz'!X6</f>
        <v>0</v>
      </c>
      <c r="V6" s="3">
        <f>'[1]ExPostGross kWh_Biz'!Y6</f>
        <v>0</v>
      </c>
      <c r="W6" s="3">
        <f>'[1]ExPostGross kWh_Biz'!Z6</f>
        <v>0</v>
      </c>
      <c r="X6" s="3">
        <f>'[1]ExPostGross kWh_Biz'!AA6</f>
        <v>0</v>
      </c>
      <c r="Y6" s="3">
        <f>'[1]ExPostGross kWh_Biz'!AB6</f>
        <v>0</v>
      </c>
      <c r="Z6" s="3">
        <f>'[1]ExPostGross kWh_Biz'!AC6</f>
        <v>0</v>
      </c>
      <c r="AA6" s="3">
        <f>'[1]ExPostGross kWh_Biz'!AD6</f>
        <v>0</v>
      </c>
      <c r="AB6" s="3">
        <f>'[1]ExPostGross kWh_Biz'!AE6</f>
        <v>0</v>
      </c>
      <c r="AC6" s="3">
        <f>'[1]ExPostGross kWh_Biz'!AF6</f>
        <v>0</v>
      </c>
      <c r="AD6" s="116">
        <f>SUM('[1]ExPostGross kWh_Biz'!AG6:AJ6)</f>
        <v>0</v>
      </c>
      <c r="AE6" s="90">
        <f t="shared" si="1"/>
        <v>0</v>
      </c>
      <c r="AG6" s="509"/>
      <c r="AH6" s="244" t="s">
        <v>92</v>
      </c>
      <c r="AI6" s="3">
        <f>'[1]ExPostGross kWh_Biz'!AO6</f>
        <v>0</v>
      </c>
      <c r="AJ6" s="3">
        <f>'[1]ExPostGross kWh_Biz'!AP6</f>
        <v>0</v>
      </c>
      <c r="AK6" s="3">
        <f>'[1]ExPostGross kWh_Biz'!AQ6</f>
        <v>0</v>
      </c>
      <c r="AL6" s="3">
        <f>'[1]ExPostGross kWh_Biz'!AR6</f>
        <v>0</v>
      </c>
      <c r="AM6" s="3">
        <f>'[1]ExPostGross kWh_Biz'!AS6</f>
        <v>0</v>
      </c>
      <c r="AN6" s="3">
        <f>'[1]ExPostGross kWh_Biz'!AT6</f>
        <v>0</v>
      </c>
      <c r="AO6" s="3">
        <f>'[1]ExPostGross kWh_Biz'!AU6</f>
        <v>0</v>
      </c>
      <c r="AP6" s="3">
        <f>'[1]ExPostGross kWh_Biz'!AV6</f>
        <v>0</v>
      </c>
      <c r="AQ6" s="3">
        <f>'[1]ExPostGross kWh_Biz'!AW6</f>
        <v>0</v>
      </c>
      <c r="AR6" s="3">
        <f>'[1]ExPostGross kWh_Biz'!AX6</f>
        <v>0</v>
      </c>
      <c r="AS6" s="3">
        <f>'[1]ExPostGross kWh_Biz'!AY6</f>
        <v>0</v>
      </c>
      <c r="AT6" s="116">
        <f>SUM('[1]ExPostGross kWh_Biz'!AZ6:BC6)</f>
        <v>0</v>
      </c>
      <c r="AU6" s="90">
        <f t="shared" si="2"/>
        <v>0</v>
      </c>
      <c r="AW6" s="509"/>
      <c r="AX6" s="244" t="s">
        <v>92</v>
      </c>
      <c r="AY6" s="3">
        <f>'[1]ExPostGross kWh_Biz'!BH6</f>
        <v>0</v>
      </c>
      <c r="AZ6" s="3">
        <f>'[1]ExPostGross kWh_Biz'!BI6</f>
        <v>0</v>
      </c>
      <c r="BA6" s="3">
        <f>'[1]ExPostGross kWh_Biz'!BJ6</f>
        <v>0</v>
      </c>
      <c r="BB6" s="3">
        <f>'[1]ExPostGross kWh_Biz'!BK6</f>
        <v>0</v>
      </c>
      <c r="BC6" s="3">
        <f>'[1]ExPostGross kWh_Biz'!BL6</f>
        <v>0</v>
      </c>
      <c r="BD6" s="3">
        <f>'[1]ExPostGross kWh_Biz'!BM6</f>
        <v>0</v>
      </c>
      <c r="BE6" s="3">
        <f>'[1]ExPostGross kWh_Biz'!BN6</f>
        <v>0</v>
      </c>
      <c r="BF6" s="3">
        <f>'[1]ExPostGross kWh_Biz'!BO6</f>
        <v>0</v>
      </c>
      <c r="BG6" s="3">
        <f>'[1]ExPostGross kWh_Biz'!BP6</f>
        <v>0</v>
      </c>
      <c r="BH6" s="3">
        <f>'[1]ExPostGross kWh_Biz'!BQ6</f>
        <v>0</v>
      </c>
      <c r="BI6" s="3">
        <f>'[1]ExPostGross kWh_Biz'!BR6</f>
        <v>0</v>
      </c>
      <c r="BJ6" s="116">
        <f>SUM('[1]ExPostGross kWh_Biz'!BS6:BV6)</f>
        <v>0</v>
      </c>
      <c r="BK6" s="90">
        <f t="shared" si="3"/>
        <v>0</v>
      </c>
      <c r="BM6" s="444">
        <f>O6-'[1]ExPostGross kWh_Biz'!R6</f>
        <v>0</v>
      </c>
      <c r="BN6" s="444">
        <f>AE6-'[1]ExPostGross kWh_Biz'!AK6</f>
        <v>0</v>
      </c>
      <c r="BO6" s="444">
        <f>AU6-'[1]ExPostGross kWh_Biz'!BD6</f>
        <v>0</v>
      </c>
      <c r="BP6" s="444">
        <f>BK6-'[1]ExPostGross kWh_Biz'!BW6</f>
        <v>0</v>
      </c>
    </row>
    <row r="7" spans="1:68" x14ac:dyDescent="0.3">
      <c r="A7" s="509"/>
      <c r="B7" s="244" t="s">
        <v>93</v>
      </c>
      <c r="C7" s="116">
        <f>'[1]ExPostGross kWh_Biz'!C7</f>
        <v>0</v>
      </c>
      <c r="D7" s="116">
        <f>'[1]ExPostGross kWh_Biz'!D7</f>
        <v>0</v>
      </c>
      <c r="E7" s="116">
        <f>'[1]ExPostGross kWh_Biz'!E7</f>
        <v>0</v>
      </c>
      <c r="F7" s="116">
        <f>'[1]ExPostGross kWh_Biz'!F7</f>
        <v>0</v>
      </c>
      <c r="G7" s="116">
        <f>'[1]ExPostGross kWh_Biz'!G7</f>
        <v>0</v>
      </c>
      <c r="H7" s="116">
        <f>'[1]ExPostGross kWh_Biz'!H7</f>
        <v>0</v>
      </c>
      <c r="I7" s="116">
        <f>'[1]ExPostGross kWh_Biz'!I7</f>
        <v>0</v>
      </c>
      <c r="J7" s="116">
        <f>'[1]ExPostGross kWh_Biz'!J7</f>
        <v>0</v>
      </c>
      <c r="K7" s="116">
        <f>'[1]ExPostGross kWh_Biz'!K7</f>
        <v>0</v>
      </c>
      <c r="L7" s="116">
        <f>'[1]ExPostGross kWh_Biz'!L7</f>
        <v>0</v>
      </c>
      <c r="M7" s="116">
        <f>'[1]ExPostGross kWh_Biz'!M7</f>
        <v>0</v>
      </c>
      <c r="N7" s="116">
        <f>SUM('[1]ExPostGross kWh_Biz'!N7:Q7)</f>
        <v>0</v>
      </c>
      <c r="O7" s="90">
        <f t="shared" si="0"/>
        <v>0</v>
      </c>
      <c r="Q7" s="509"/>
      <c r="R7" s="244" t="s">
        <v>93</v>
      </c>
      <c r="S7" s="3">
        <f>'[1]ExPostGross kWh_Biz'!V7</f>
        <v>0</v>
      </c>
      <c r="T7" s="3">
        <f>'[1]ExPostGross kWh_Biz'!W7</f>
        <v>0</v>
      </c>
      <c r="U7" s="3">
        <f>'[1]ExPostGross kWh_Biz'!X7</f>
        <v>0</v>
      </c>
      <c r="V7" s="3">
        <f>'[1]ExPostGross kWh_Biz'!Y7</f>
        <v>0</v>
      </c>
      <c r="W7" s="3">
        <f>'[1]ExPostGross kWh_Biz'!Z7</f>
        <v>0</v>
      </c>
      <c r="X7" s="3">
        <f>'[1]ExPostGross kWh_Biz'!AA7</f>
        <v>0</v>
      </c>
      <c r="Y7" s="3">
        <f>'[1]ExPostGross kWh_Biz'!AB7</f>
        <v>0</v>
      </c>
      <c r="Z7" s="3">
        <f>'[1]ExPostGross kWh_Biz'!AC7</f>
        <v>0</v>
      </c>
      <c r="AA7" s="3">
        <f>'[1]ExPostGross kWh_Biz'!AD7</f>
        <v>0</v>
      </c>
      <c r="AB7" s="3">
        <f>'[1]ExPostGross kWh_Biz'!AE7</f>
        <v>0</v>
      </c>
      <c r="AC7" s="3">
        <f>'[1]ExPostGross kWh_Biz'!AF7</f>
        <v>0</v>
      </c>
      <c r="AD7" s="116">
        <f>SUM('[1]ExPostGross kWh_Biz'!AG7:AJ7)</f>
        <v>0</v>
      </c>
      <c r="AE7" s="90">
        <f t="shared" si="1"/>
        <v>0</v>
      </c>
      <c r="AG7" s="509"/>
      <c r="AH7" s="244" t="s">
        <v>93</v>
      </c>
      <c r="AI7" s="3">
        <f>'[1]ExPostGross kWh_Biz'!AO7</f>
        <v>0</v>
      </c>
      <c r="AJ7" s="3">
        <f>'[1]ExPostGross kWh_Biz'!AP7</f>
        <v>0</v>
      </c>
      <c r="AK7" s="3">
        <f>'[1]ExPostGross kWh_Biz'!AQ7</f>
        <v>0</v>
      </c>
      <c r="AL7" s="3">
        <f>'[1]ExPostGross kWh_Biz'!AR7</f>
        <v>0</v>
      </c>
      <c r="AM7" s="3">
        <f>'[1]ExPostGross kWh_Biz'!AS7</f>
        <v>0</v>
      </c>
      <c r="AN7" s="3">
        <f>'[1]ExPostGross kWh_Biz'!AT7</f>
        <v>0</v>
      </c>
      <c r="AO7" s="3">
        <f>'[1]ExPostGross kWh_Biz'!AU7</f>
        <v>0</v>
      </c>
      <c r="AP7" s="3">
        <f>'[1]ExPostGross kWh_Biz'!AV7</f>
        <v>0</v>
      </c>
      <c r="AQ7" s="3">
        <f>'[1]ExPostGross kWh_Biz'!AW7</f>
        <v>0</v>
      </c>
      <c r="AR7" s="3">
        <f>'[1]ExPostGross kWh_Biz'!AX7</f>
        <v>0</v>
      </c>
      <c r="AS7" s="3">
        <f>'[1]ExPostGross kWh_Biz'!AY7</f>
        <v>0</v>
      </c>
      <c r="AT7" s="116">
        <f>SUM('[1]ExPostGross kWh_Biz'!AZ7:BC7)</f>
        <v>0</v>
      </c>
      <c r="AU7" s="90">
        <f t="shared" si="2"/>
        <v>0</v>
      </c>
      <c r="AW7" s="509"/>
      <c r="AX7" s="244" t="s">
        <v>93</v>
      </c>
      <c r="AY7" s="3">
        <f>'[1]ExPostGross kWh_Biz'!BH7</f>
        <v>0</v>
      </c>
      <c r="AZ7" s="3">
        <f>'[1]ExPostGross kWh_Biz'!BI7</f>
        <v>0</v>
      </c>
      <c r="BA7" s="3">
        <f>'[1]ExPostGross kWh_Biz'!BJ7</f>
        <v>0</v>
      </c>
      <c r="BB7" s="3">
        <f>'[1]ExPostGross kWh_Biz'!BK7</f>
        <v>0</v>
      </c>
      <c r="BC7" s="3">
        <f>'[1]ExPostGross kWh_Biz'!BL7</f>
        <v>0</v>
      </c>
      <c r="BD7" s="3">
        <f>'[1]ExPostGross kWh_Biz'!BM7</f>
        <v>0</v>
      </c>
      <c r="BE7" s="3">
        <f>'[1]ExPostGross kWh_Biz'!BN7</f>
        <v>0</v>
      </c>
      <c r="BF7" s="3">
        <f>'[1]ExPostGross kWh_Biz'!BO7</f>
        <v>0</v>
      </c>
      <c r="BG7" s="3">
        <f>'[1]ExPostGross kWh_Biz'!BP7</f>
        <v>0</v>
      </c>
      <c r="BH7" s="3">
        <f>'[1]ExPostGross kWh_Biz'!BQ7</f>
        <v>0</v>
      </c>
      <c r="BI7" s="3">
        <f>'[1]ExPostGross kWh_Biz'!BR7</f>
        <v>0</v>
      </c>
      <c r="BJ7" s="116">
        <f>SUM('[1]ExPostGross kWh_Biz'!BS7:BV7)</f>
        <v>0</v>
      </c>
      <c r="BK7" s="90">
        <f t="shared" si="3"/>
        <v>0</v>
      </c>
      <c r="BM7" s="444">
        <f>O7-'[1]ExPostGross kWh_Biz'!R7</f>
        <v>0</v>
      </c>
      <c r="BN7" s="444">
        <f>AE7-'[1]ExPostGross kWh_Biz'!AK7</f>
        <v>0</v>
      </c>
      <c r="BO7" s="444">
        <f>AU7-'[1]ExPostGross kWh_Biz'!BD7</f>
        <v>0</v>
      </c>
      <c r="BP7" s="444">
        <f>BK7-'[1]ExPostGross kWh_Biz'!BW7</f>
        <v>0</v>
      </c>
    </row>
    <row r="8" spans="1:68" x14ac:dyDescent="0.3">
      <c r="A8" s="509"/>
      <c r="B8" s="244" t="s">
        <v>94</v>
      </c>
      <c r="C8" s="116">
        <f>'[1]ExPostGross kWh_Biz'!C8</f>
        <v>0</v>
      </c>
      <c r="D8" s="116">
        <f>'[1]ExPostGross kWh_Biz'!D8</f>
        <v>0</v>
      </c>
      <c r="E8" s="116">
        <f>'[1]ExPostGross kWh_Biz'!E8</f>
        <v>0</v>
      </c>
      <c r="F8" s="116">
        <f>'[1]ExPostGross kWh_Biz'!F8</f>
        <v>0</v>
      </c>
      <c r="G8" s="116">
        <f>'[1]ExPostGross kWh_Biz'!G8</f>
        <v>0</v>
      </c>
      <c r="H8" s="116">
        <f>'[1]ExPostGross kWh_Biz'!H8</f>
        <v>0</v>
      </c>
      <c r="I8" s="116">
        <f>'[1]ExPostGross kWh_Biz'!I8</f>
        <v>0</v>
      </c>
      <c r="J8" s="116">
        <f>'[1]ExPostGross kWh_Biz'!J8</f>
        <v>0</v>
      </c>
      <c r="K8" s="116">
        <f>'[1]ExPostGross kWh_Biz'!K8</f>
        <v>0</v>
      </c>
      <c r="L8" s="116">
        <f>'[1]ExPostGross kWh_Biz'!L8</f>
        <v>0</v>
      </c>
      <c r="M8" s="116">
        <f>'[1]ExPostGross kWh_Biz'!M8</f>
        <v>0</v>
      </c>
      <c r="N8" s="116">
        <f>SUM('[1]ExPostGross kWh_Biz'!N8:Q8)</f>
        <v>0</v>
      </c>
      <c r="O8" s="90">
        <f t="shared" si="0"/>
        <v>0</v>
      </c>
      <c r="Q8" s="509"/>
      <c r="R8" s="244" t="s">
        <v>94</v>
      </c>
      <c r="S8" s="3">
        <f>'[1]ExPostGross kWh_Biz'!V8</f>
        <v>0</v>
      </c>
      <c r="T8" s="3">
        <f>'[1]ExPostGross kWh_Biz'!W8</f>
        <v>0</v>
      </c>
      <c r="U8" s="3">
        <f>'[1]ExPostGross kWh_Biz'!X8</f>
        <v>0</v>
      </c>
      <c r="V8" s="3">
        <f>'[1]ExPostGross kWh_Biz'!Y8</f>
        <v>0</v>
      </c>
      <c r="W8" s="3">
        <f>'[1]ExPostGross kWh_Biz'!Z8</f>
        <v>0</v>
      </c>
      <c r="X8" s="3">
        <f>'[1]ExPostGross kWh_Biz'!AA8</f>
        <v>0</v>
      </c>
      <c r="Y8" s="3">
        <f>'[1]ExPostGross kWh_Biz'!AB8</f>
        <v>0</v>
      </c>
      <c r="Z8" s="3">
        <f>'[1]ExPostGross kWh_Biz'!AC8</f>
        <v>0</v>
      </c>
      <c r="AA8" s="3">
        <f>'[1]ExPostGross kWh_Biz'!AD8</f>
        <v>0</v>
      </c>
      <c r="AB8" s="3">
        <f>'[1]ExPostGross kWh_Biz'!AE8</f>
        <v>0</v>
      </c>
      <c r="AC8" s="3">
        <f>'[1]ExPostGross kWh_Biz'!AF8</f>
        <v>0</v>
      </c>
      <c r="AD8" s="116">
        <f>SUM('[1]ExPostGross kWh_Biz'!AG8:AJ8)</f>
        <v>0</v>
      </c>
      <c r="AE8" s="90">
        <f t="shared" si="1"/>
        <v>0</v>
      </c>
      <c r="AG8" s="509"/>
      <c r="AH8" s="244" t="s">
        <v>94</v>
      </c>
      <c r="AI8" s="3">
        <f>'[1]ExPostGross kWh_Biz'!AO8</f>
        <v>0</v>
      </c>
      <c r="AJ8" s="3">
        <f>'[1]ExPostGross kWh_Biz'!AP8</f>
        <v>0</v>
      </c>
      <c r="AK8" s="3">
        <f>'[1]ExPostGross kWh_Biz'!AQ8</f>
        <v>0</v>
      </c>
      <c r="AL8" s="3">
        <f>'[1]ExPostGross kWh_Biz'!AR8</f>
        <v>0</v>
      </c>
      <c r="AM8" s="3">
        <f>'[1]ExPostGross kWh_Biz'!AS8</f>
        <v>0</v>
      </c>
      <c r="AN8" s="3">
        <f>'[1]ExPostGross kWh_Biz'!AT8</f>
        <v>0</v>
      </c>
      <c r="AO8" s="3">
        <f>'[1]ExPostGross kWh_Biz'!AU8</f>
        <v>0</v>
      </c>
      <c r="AP8" s="3">
        <f>'[1]ExPostGross kWh_Biz'!AV8</f>
        <v>0</v>
      </c>
      <c r="AQ8" s="3">
        <f>'[1]ExPostGross kWh_Biz'!AW8</f>
        <v>0</v>
      </c>
      <c r="AR8" s="3">
        <f>'[1]ExPostGross kWh_Biz'!AX8</f>
        <v>0</v>
      </c>
      <c r="AS8" s="3">
        <f>'[1]ExPostGross kWh_Biz'!AY8</f>
        <v>0</v>
      </c>
      <c r="AT8" s="116">
        <f>SUM('[1]ExPostGross kWh_Biz'!AZ8:BC8)</f>
        <v>0</v>
      </c>
      <c r="AU8" s="90">
        <f t="shared" si="2"/>
        <v>0</v>
      </c>
      <c r="AW8" s="509"/>
      <c r="AX8" s="244" t="s">
        <v>94</v>
      </c>
      <c r="AY8" s="3">
        <f>'[1]ExPostGross kWh_Biz'!BH8</f>
        <v>0</v>
      </c>
      <c r="AZ8" s="3">
        <f>'[1]ExPostGross kWh_Biz'!BI8</f>
        <v>0</v>
      </c>
      <c r="BA8" s="3">
        <f>'[1]ExPostGross kWh_Biz'!BJ8</f>
        <v>0</v>
      </c>
      <c r="BB8" s="3">
        <f>'[1]ExPostGross kWh_Biz'!BK8</f>
        <v>0</v>
      </c>
      <c r="BC8" s="3">
        <f>'[1]ExPostGross kWh_Biz'!BL8</f>
        <v>0</v>
      </c>
      <c r="BD8" s="3">
        <f>'[1]ExPostGross kWh_Biz'!BM8</f>
        <v>0</v>
      </c>
      <c r="BE8" s="3">
        <f>'[1]ExPostGross kWh_Biz'!BN8</f>
        <v>0</v>
      </c>
      <c r="BF8" s="3">
        <f>'[1]ExPostGross kWh_Biz'!BO8</f>
        <v>0</v>
      </c>
      <c r="BG8" s="3">
        <f>'[1]ExPostGross kWh_Biz'!BP8</f>
        <v>0</v>
      </c>
      <c r="BH8" s="3">
        <f>'[1]ExPostGross kWh_Biz'!BQ8</f>
        <v>0</v>
      </c>
      <c r="BI8" s="3">
        <f>'[1]ExPostGross kWh_Biz'!BR8</f>
        <v>0</v>
      </c>
      <c r="BJ8" s="116">
        <f>SUM('[1]ExPostGross kWh_Biz'!BS8:BV8)</f>
        <v>0</v>
      </c>
      <c r="BK8" s="90">
        <f t="shared" si="3"/>
        <v>0</v>
      </c>
      <c r="BM8" s="444">
        <f>O8-'[1]ExPostGross kWh_Biz'!R8</f>
        <v>0</v>
      </c>
      <c r="BN8" s="444">
        <f>AE8-'[1]ExPostGross kWh_Biz'!AK8</f>
        <v>0</v>
      </c>
      <c r="BO8" s="444">
        <f>AU8-'[1]ExPostGross kWh_Biz'!BD8</f>
        <v>0</v>
      </c>
      <c r="BP8" s="444">
        <f>BK8-'[1]ExPostGross kWh_Biz'!BW8</f>
        <v>0</v>
      </c>
    </row>
    <row r="9" spans="1:68" x14ac:dyDescent="0.3">
      <c r="A9" s="509"/>
      <c r="B9" s="244" t="s">
        <v>95</v>
      </c>
      <c r="C9" s="116">
        <f>'[1]ExPostGross kWh_Biz'!C9</f>
        <v>0</v>
      </c>
      <c r="D9" s="116">
        <f>'[1]ExPostGross kWh_Biz'!D9</f>
        <v>0</v>
      </c>
      <c r="E9" s="116">
        <f>'[1]ExPostGross kWh_Biz'!E9</f>
        <v>0</v>
      </c>
      <c r="F9" s="116">
        <f>'[1]ExPostGross kWh_Biz'!F9</f>
        <v>0</v>
      </c>
      <c r="G9" s="116">
        <f>'[1]ExPostGross kWh_Biz'!G9</f>
        <v>0</v>
      </c>
      <c r="H9" s="116">
        <f>'[1]ExPostGross kWh_Biz'!H9</f>
        <v>0</v>
      </c>
      <c r="I9" s="116">
        <f>'[1]ExPostGross kWh_Biz'!I9</f>
        <v>0</v>
      </c>
      <c r="J9" s="116">
        <f>'[1]ExPostGross kWh_Biz'!J9</f>
        <v>0</v>
      </c>
      <c r="K9" s="116">
        <f>'[1]ExPostGross kWh_Biz'!K9</f>
        <v>0</v>
      </c>
      <c r="L9" s="116">
        <f>'[1]ExPostGross kWh_Biz'!L9</f>
        <v>0</v>
      </c>
      <c r="M9" s="116">
        <f>'[1]ExPostGross kWh_Biz'!M9</f>
        <v>0</v>
      </c>
      <c r="N9" s="116">
        <f>SUM('[1]ExPostGross kWh_Biz'!N9:Q9)</f>
        <v>0</v>
      </c>
      <c r="O9" s="90">
        <f t="shared" si="0"/>
        <v>0</v>
      </c>
      <c r="Q9" s="509"/>
      <c r="R9" s="244" t="s">
        <v>95</v>
      </c>
      <c r="S9" s="3">
        <f>'[1]ExPostGross kWh_Biz'!V9</f>
        <v>0</v>
      </c>
      <c r="T9" s="3">
        <f>'[1]ExPostGross kWh_Biz'!W9</f>
        <v>0</v>
      </c>
      <c r="U9" s="3">
        <f>'[1]ExPostGross kWh_Biz'!X9</f>
        <v>0</v>
      </c>
      <c r="V9" s="3">
        <f>'[1]ExPostGross kWh_Biz'!Y9</f>
        <v>0</v>
      </c>
      <c r="W9" s="3">
        <f>'[1]ExPostGross kWh_Biz'!Z9</f>
        <v>0</v>
      </c>
      <c r="X9" s="3">
        <f>'[1]ExPostGross kWh_Biz'!AA9</f>
        <v>0</v>
      </c>
      <c r="Y9" s="3">
        <f>'[1]ExPostGross kWh_Biz'!AB9</f>
        <v>0</v>
      </c>
      <c r="Z9" s="3">
        <f>'[1]ExPostGross kWh_Biz'!AC9</f>
        <v>0</v>
      </c>
      <c r="AA9" s="3">
        <f>'[1]ExPostGross kWh_Biz'!AD9</f>
        <v>0</v>
      </c>
      <c r="AB9" s="3">
        <f>'[1]ExPostGross kWh_Biz'!AE9</f>
        <v>0</v>
      </c>
      <c r="AC9" s="3">
        <f>'[1]ExPostGross kWh_Biz'!AF9</f>
        <v>0</v>
      </c>
      <c r="AD9" s="116">
        <f>SUM('[1]ExPostGross kWh_Biz'!AG9:AJ9)</f>
        <v>0</v>
      </c>
      <c r="AE9" s="90">
        <f t="shared" si="1"/>
        <v>0</v>
      </c>
      <c r="AG9" s="509"/>
      <c r="AH9" s="244" t="s">
        <v>95</v>
      </c>
      <c r="AI9" s="3">
        <f>'[1]ExPostGross kWh_Biz'!AO9</f>
        <v>0</v>
      </c>
      <c r="AJ9" s="3">
        <f>'[1]ExPostGross kWh_Biz'!AP9</f>
        <v>0</v>
      </c>
      <c r="AK9" s="3">
        <f>'[1]ExPostGross kWh_Biz'!AQ9</f>
        <v>0</v>
      </c>
      <c r="AL9" s="3">
        <f>'[1]ExPostGross kWh_Biz'!AR9</f>
        <v>0</v>
      </c>
      <c r="AM9" s="3">
        <f>'[1]ExPostGross kWh_Biz'!AS9</f>
        <v>0</v>
      </c>
      <c r="AN9" s="3">
        <f>'[1]ExPostGross kWh_Biz'!AT9</f>
        <v>0</v>
      </c>
      <c r="AO9" s="3">
        <f>'[1]ExPostGross kWh_Biz'!AU9</f>
        <v>0</v>
      </c>
      <c r="AP9" s="3">
        <f>'[1]ExPostGross kWh_Biz'!AV9</f>
        <v>0</v>
      </c>
      <c r="AQ9" s="3">
        <f>'[1]ExPostGross kWh_Biz'!AW9</f>
        <v>0</v>
      </c>
      <c r="AR9" s="3">
        <f>'[1]ExPostGross kWh_Biz'!AX9</f>
        <v>0</v>
      </c>
      <c r="AS9" s="3">
        <f>'[1]ExPostGross kWh_Biz'!AY9</f>
        <v>0</v>
      </c>
      <c r="AT9" s="116">
        <f>SUM('[1]ExPostGross kWh_Biz'!AZ9:BC9)</f>
        <v>0</v>
      </c>
      <c r="AU9" s="90">
        <f t="shared" si="2"/>
        <v>0</v>
      </c>
      <c r="AW9" s="509"/>
      <c r="AX9" s="244" t="s">
        <v>95</v>
      </c>
      <c r="AY9" s="3">
        <f>'[1]ExPostGross kWh_Biz'!BH9</f>
        <v>0</v>
      </c>
      <c r="AZ9" s="3">
        <f>'[1]ExPostGross kWh_Biz'!BI9</f>
        <v>0</v>
      </c>
      <c r="BA9" s="3">
        <f>'[1]ExPostGross kWh_Biz'!BJ9</f>
        <v>0</v>
      </c>
      <c r="BB9" s="3">
        <f>'[1]ExPostGross kWh_Biz'!BK9</f>
        <v>0</v>
      </c>
      <c r="BC9" s="3">
        <f>'[1]ExPostGross kWh_Biz'!BL9</f>
        <v>0</v>
      </c>
      <c r="BD9" s="3">
        <f>'[1]ExPostGross kWh_Biz'!BM9</f>
        <v>0</v>
      </c>
      <c r="BE9" s="3">
        <f>'[1]ExPostGross kWh_Biz'!BN9</f>
        <v>0</v>
      </c>
      <c r="BF9" s="3">
        <f>'[1]ExPostGross kWh_Biz'!BO9</f>
        <v>0</v>
      </c>
      <c r="BG9" s="3">
        <f>'[1]ExPostGross kWh_Biz'!BP9</f>
        <v>0</v>
      </c>
      <c r="BH9" s="3">
        <f>'[1]ExPostGross kWh_Biz'!BQ9</f>
        <v>0</v>
      </c>
      <c r="BI9" s="3">
        <f>'[1]ExPostGross kWh_Biz'!BR9</f>
        <v>0</v>
      </c>
      <c r="BJ9" s="116">
        <f>SUM('[1]ExPostGross kWh_Biz'!BS9:BV9)</f>
        <v>0</v>
      </c>
      <c r="BK9" s="90">
        <f t="shared" si="3"/>
        <v>0</v>
      </c>
      <c r="BM9" s="444">
        <f>O9-'[1]ExPostGross kWh_Biz'!R9</f>
        <v>0</v>
      </c>
      <c r="BN9" s="444">
        <f>AE9-'[1]ExPostGross kWh_Biz'!AK9</f>
        <v>0</v>
      </c>
      <c r="BO9" s="444">
        <f>AU9-'[1]ExPostGross kWh_Biz'!BD9</f>
        <v>0</v>
      </c>
      <c r="BP9" s="444">
        <f>BK9-'[1]ExPostGross kWh_Biz'!BW9</f>
        <v>0</v>
      </c>
    </row>
    <row r="10" spans="1:68" x14ac:dyDescent="0.3">
      <c r="A10" s="509"/>
      <c r="B10" s="244" t="s">
        <v>96</v>
      </c>
      <c r="C10" s="116">
        <f>'[1]ExPostGross kWh_Biz'!C10</f>
        <v>0</v>
      </c>
      <c r="D10" s="116">
        <f>'[1]ExPostGross kWh_Biz'!D10</f>
        <v>0</v>
      </c>
      <c r="E10" s="116">
        <f>'[1]ExPostGross kWh_Biz'!E10</f>
        <v>0</v>
      </c>
      <c r="F10" s="116">
        <f>'[1]ExPostGross kWh_Biz'!F10</f>
        <v>0</v>
      </c>
      <c r="G10" s="116">
        <f>'[1]ExPostGross kWh_Biz'!G10</f>
        <v>0</v>
      </c>
      <c r="H10" s="116">
        <f>'[1]ExPostGross kWh_Biz'!H10</f>
        <v>0</v>
      </c>
      <c r="I10" s="116">
        <f>'[1]ExPostGross kWh_Biz'!I10</f>
        <v>0</v>
      </c>
      <c r="J10" s="116">
        <f>'[1]ExPostGross kWh_Biz'!J10</f>
        <v>0</v>
      </c>
      <c r="K10" s="116">
        <f>'[1]ExPostGross kWh_Biz'!K10</f>
        <v>0</v>
      </c>
      <c r="L10" s="116">
        <f>'[1]ExPostGross kWh_Biz'!L10</f>
        <v>0</v>
      </c>
      <c r="M10" s="116">
        <f>'[1]ExPostGross kWh_Biz'!M10</f>
        <v>0</v>
      </c>
      <c r="N10" s="116">
        <f>SUM('[1]ExPostGross kWh_Biz'!N10:Q10)</f>
        <v>0</v>
      </c>
      <c r="O10" s="90">
        <f t="shared" si="0"/>
        <v>0</v>
      </c>
      <c r="Q10" s="509"/>
      <c r="R10" s="244" t="s">
        <v>96</v>
      </c>
      <c r="S10" s="3">
        <f>'[1]ExPostGross kWh_Biz'!V10</f>
        <v>0</v>
      </c>
      <c r="T10" s="3">
        <f>'[1]ExPostGross kWh_Biz'!W10</f>
        <v>0</v>
      </c>
      <c r="U10" s="3">
        <f>'[1]ExPostGross kWh_Biz'!X10</f>
        <v>0</v>
      </c>
      <c r="V10" s="3">
        <f>'[1]ExPostGross kWh_Biz'!Y10</f>
        <v>0</v>
      </c>
      <c r="W10" s="3">
        <f>'[1]ExPostGross kWh_Biz'!Z10</f>
        <v>0</v>
      </c>
      <c r="X10" s="3">
        <f>'[1]ExPostGross kWh_Biz'!AA10</f>
        <v>0</v>
      </c>
      <c r="Y10" s="3">
        <f>'[1]ExPostGross kWh_Biz'!AB10</f>
        <v>0</v>
      </c>
      <c r="Z10" s="3">
        <f>'[1]ExPostGross kWh_Biz'!AC10</f>
        <v>0</v>
      </c>
      <c r="AA10" s="3">
        <f>'[1]ExPostGross kWh_Biz'!AD10</f>
        <v>0</v>
      </c>
      <c r="AB10" s="3">
        <f>'[1]ExPostGross kWh_Biz'!AE10</f>
        <v>0</v>
      </c>
      <c r="AC10" s="3">
        <f>'[1]ExPostGross kWh_Biz'!AF10</f>
        <v>0</v>
      </c>
      <c r="AD10" s="116">
        <f>SUM('[1]ExPostGross kWh_Biz'!AG10:AJ10)</f>
        <v>0</v>
      </c>
      <c r="AE10" s="90">
        <f t="shared" si="1"/>
        <v>0</v>
      </c>
      <c r="AG10" s="509"/>
      <c r="AH10" s="244" t="s">
        <v>96</v>
      </c>
      <c r="AI10" s="3">
        <f>'[1]ExPostGross kWh_Biz'!AO10</f>
        <v>0</v>
      </c>
      <c r="AJ10" s="3">
        <f>'[1]ExPostGross kWh_Biz'!AP10</f>
        <v>0</v>
      </c>
      <c r="AK10" s="3">
        <f>'[1]ExPostGross kWh_Biz'!AQ10</f>
        <v>0</v>
      </c>
      <c r="AL10" s="3">
        <f>'[1]ExPostGross kWh_Biz'!AR10</f>
        <v>0</v>
      </c>
      <c r="AM10" s="3">
        <f>'[1]ExPostGross kWh_Biz'!AS10</f>
        <v>0</v>
      </c>
      <c r="AN10" s="3">
        <f>'[1]ExPostGross kWh_Biz'!AT10</f>
        <v>0</v>
      </c>
      <c r="AO10" s="3">
        <f>'[1]ExPostGross kWh_Biz'!AU10</f>
        <v>0</v>
      </c>
      <c r="AP10" s="3">
        <f>'[1]ExPostGross kWh_Biz'!AV10</f>
        <v>0</v>
      </c>
      <c r="AQ10" s="3">
        <f>'[1]ExPostGross kWh_Biz'!AW10</f>
        <v>0</v>
      </c>
      <c r="AR10" s="3">
        <f>'[1]ExPostGross kWh_Biz'!AX10</f>
        <v>0</v>
      </c>
      <c r="AS10" s="3">
        <f>'[1]ExPostGross kWh_Biz'!AY10</f>
        <v>0</v>
      </c>
      <c r="AT10" s="116">
        <f>SUM('[1]ExPostGross kWh_Biz'!AZ10:BC10)</f>
        <v>0</v>
      </c>
      <c r="AU10" s="90">
        <f t="shared" si="2"/>
        <v>0</v>
      </c>
      <c r="AW10" s="509"/>
      <c r="AX10" s="244" t="s">
        <v>96</v>
      </c>
      <c r="AY10" s="3">
        <f>'[1]ExPostGross kWh_Biz'!BH10</f>
        <v>0</v>
      </c>
      <c r="AZ10" s="3">
        <f>'[1]ExPostGross kWh_Biz'!BI10</f>
        <v>0</v>
      </c>
      <c r="BA10" s="3">
        <f>'[1]ExPostGross kWh_Biz'!BJ10</f>
        <v>0</v>
      </c>
      <c r="BB10" s="3">
        <f>'[1]ExPostGross kWh_Biz'!BK10</f>
        <v>0</v>
      </c>
      <c r="BC10" s="3">
        <f>'[1]ExPostGross kWh_Biz'!BL10</f>
        <v>0</v>
      </c>
      <c r="BD10" s="3">
        <f>'[1]ExPostGross kWh_Biz'!BM10</f>
        <v>0</v>
      </c>
      <c r="BE10" s="3">
        <f>'[1]ExPostGross kWh_Biz'!BN10</f>
        <v>0</v>
      </c>
      <c r="BF10" s="3">
        <f>'[1]ExPostGross kWh_Biz'!BO10</f>
        <v>0</v>
      </c>
      <c r="BG10" s="3">
        <f>'[1]ExPostGross kWh_Biz'!BP10</f>
        <v>0</v>
      </c>
      <c r="BH10" s="3">
        <f>'[1]ExPostGross kWh_Biz'!BQ10</f>
        <v>0</v>
      </c>
      <c r="BI10" s="3">
        <f>'[1]ExPostGross kWh_Biz'!BR10</f>
        <v>0</v>
      </c>
      <c r="BJ10" s="116">
        <f>SUM('[1]ExPostGross kWh_Biz'!BS10:BV10)</f>
        <v>0</v>
      </c>
      <c r="BK10" s="90">
        <f t="shared" si="3"/>
        <v>0</v>
      </c>
      <c r="BM10" s="444">
        <f>O10-'[1]ExPostGross kWh_Biz'!R10</f>
        <v>0</v>
      </c>
      <c r="BN10" s="444">
        <f>AE10-'[1]ExPostGross kWh_Biz'!AK10</f>
        <v>0</v>
      </c>
      <c r="BO10" s="444">
        <f>AU10-'[1]ExPostGross kWh_Biz'!BD10</f>
        <v>0</v>
      </c>
      <c r="BP10" s="444">
        <f>BK10-'[1]ExPostGross kWh_Biz'!BW10</f>
        <v>0</v>
      </c>
    </row>
    <row r="11" spans="1:68" x14ac:dyDescent="0.3">
      <c r="A11" s="509"/>
      <c r="B11" s="244" t="s">
        <v>97</v>
      </c>
      <c r="C11" s="116">
        <f>'[1]ExPostGross kWh_Biz'!C11</f>
        <v>0</v>
      </c>
      <c r="D11" s="116">
        <f>'[1]ExPostGross kWh_Biz'!D11</f>
        <v>76308.837599999999</v>
      </c>
      <c r="E11" s="116">
        <f>'[1]ExPostGross kWh_Biz'!E11</f>
        <v>22785.404399999999</v>
      </c>
      <c r="F11" s="116">
        <f>'[1]ExPostGross kWh_Biz'!F11</f>
        <v>48204.76650000002</v>
      </c>
      <c r="G11" s="116">
        <f>'[1]ExPostGross kWh_Biz'!G11</f>
        <v>0</v>
      </c>
      <c r="H11" s="116">
        <f>'[1]ExPostGross kWh_Biz'!H11</f>
        <v>0</v>
      </c>
      <c r="I11" s="116">
        <f>'[1]ExPostGross kWh_Biz'!I11</f>
        <v>6197.1743999999999</v>
      </c>
      <c r="J11" s="116">
        <f>'[1]ExPostGross kWh_Biz'!J11</f>
        <v>10136.664000000001</v>
      </c>
      <c r="K11" s="116">
        <f>'[1]ExPostGross kWh_Biz'!K11</f>
        <v>0</v>
      </c>
      <c r="L11" s="116">
        <f>'[1]ExPostGross kWh_Biz'!L11</f>
        <v>0</v>
      </c>
      <c r="M11" s="116">
        <f>'[1]ExPostGross kWh_Biz'!M11</f>
        <v>2287.3500000000004</v>
      </c>
      <c r="N11" s="116">
        <f>SUM('[1]ExPostGross kWh_Biz'!N11:Q11)</f>
        <v>0</v>
      </c>
      <c r="O11" s="90">
        <f t="shared" si="0"/>
        <v>165920.19690000001</v>
      </c>
      <c r="Q11" s="509"/>
      <c r="R11" s="244" t="s">
        <v>97</v>
      </c>
      <c r="S11" s="3">
        <f>'[1]ExPostGross kWh_Biz'!V11</f>
        <v>0</v>
      </c>
      <c r="T11" s="3">
        <f>'[1]ExPostGross kWh_Biz'!W11</f>
        <v>102392.08717000001</v>
      </c>
      <c r="U11" s="3">
        <f>'[1]ExPostGross kWh_Biz'!X11</f>
        <v>0</v>
      </c>
      <c r="V11" s="3">
        <f>'[1]ExPostGross kWh_Biz'!Y11</f>
        <v>208205.34720000002</v>
      </c>
      <c r="W11" s="3">
        <f>'[1]ExPostGross kWh_Biz'!Z11</f>
        <v>0</v>
      </c>
      <c r="X11" s="3">
        <f>'[1]ExPostGross kWh_Biz'!AA11</f>
        <v>0</v>
      </c>
      <c r="Y11" s="3">
        <f>'[1]ExPostGross kWh_Biz'!AB11</f>
        <v>0</v>
      </c>
      <c r="Z11" s="3">
        <f>'[1]ExPostGross kWh_Biz'!AC11</f>
        <v>0</v>
      </c>
      <c r="AA11" s="3">
        <f>'[1]ExPostGross kWh_Biz'!AD11</f>
        <v>0</v>
      </c>
      <c r="AB11" s="3">
        <f>'[1]ExPostGross kWh_Biz'!AE11</f>
        <v>0</v>
      </c>
      <c r="AC11" s="3">
        <f>'[1]ExPostGross kWh_Biz'!AF11</f>
        <v>0</v>
      </c>
      <c r="AD11" s="116">
        <f>SUM('[1]ExPostGross kWh_Biz'!AG11:AJ11)</f>
        <v>0</v>
      </c>
      <c r="AE11" s="90">
        <f t="shared" si="1"/>
        <v>310597.43437000003</v>
      </c>
      <c r="AG11" s="509"/>
      <c r="AH11" s="244" t="s">
        <v>97</v>
      </c>
      <c r="AI11" s="3">
        <f>'[1]ExPostGross kWh_Biz'!AO11</f>
        <v>0</v>
      </c>
      <c r="AJ11" s="3">
        <f>'[1]ExPostGross kWh_Biz'!AP11</f>
        <v>0</v>
      </c>
      <c r="AK11" s="3">
        <f>'[1]ExPostGross kWh_Biz'!AQ11</f>
        <v>0</v>
      </c>
      <c r="AL11" s="3">
        <f>'[1]ExPostGross kWh_Biz'!AR11</f>
        <v>0</v>
      </c>
      <c r="AM11" s="3">
        <f>'[1]ExPostGross kWh_Biz'!AS11</f>
        <v>0</v>
      </c>
      <c r="AN11" s="3">
        <f>'[1]ExPostGross kWh_Biz'!AT11</f>
        <v>0</v>
      </c>
      <c r="AO11" s="3">
        <f>'[1]ExPostGross kWh_Biz'!AU11</f>
        <v>0</v>
      </c>
      <c r="AP11" s="3">
        <f>'[1]ExPostGross kWh_Biz'!AV11</f>
        <v>0</v>
      </c>
      <c r="AQ11" s="3">
        <f>'[1]ExPostGross kWh_Biz'!AW11</f>
        <v>0</v>
      </c>
      <c r="AR11" s="3">
        <f>'[1]ExPostGross kWh_Biz'!AX11</f>
        <v>0</v>
      </c>
      <c r="AS11" s="3">
        <f>'[1]ExPostGross kWh_Biz'!AY11</f>
        <v>92578.162500000006</v>
      </c>
      <c r="AT11" s="116">
        <f>SUM('[1]ExPostGross kWh_Biz'!AZ11:BC11)</f>
        <v>0</v>
      </c>
      <c r="AU11" s="90">
        <f t="shared" si="2"/>
        <v>92578.162500000006</v>
      </c>
      <c r="AW11" s="509"/>
      <c r="AX11" s="244" t="s">
        <v>97</v>
      </c>
      <c r="AY11" s="3">
        <f>'[1]ExPostGross kWh_Biz'!BH11</f>
        <v>0</v>
      </c>
      <c r="AZ11" s="3">
        <f>'[1]ExPostGross kWh_Biz'!BI11</f>
        <v>0</v>
      </c>
      <c r="BA11" s="3">
        <f>'[1]ExPostGross kWh_Biz'!BJ11</f>
        <v>0</v>
      </c>
      <c r="BB11" s="3">
        <f>'[1]ExPostGross kWh_Biz'!BK11</f>
        <v>0</v>
      </c>
      <c r="BC11" s="3">
        <f>'[1]ExPostGross kWh_Biz'!BL11</f>
        <v>0</v>
      </c>
      <c r="BD11" s="3">
        <f>'[1]ExPostGross kWh_Biz'!BM11</f>
        <v>0</v>
      </c>
      <c r="BE11" s="3">
        <f>'[1]ExPostGross kWh_Biz'!BN11</f>
        <v>0</v>
      </c>
      <c r="BF11" s="3">
        <f>'[1]ExPostGross kWh_Biz'!BO11</f>
        <v>0</v>
      </c>
      <c r="BG11" s="3">
        <f>'[1]ExPostGross kWh_Biz'!BP11</f>
        <v>0</v>
      </c>
      <c r="BH11" s="3">
        <f>'[1]ExPostGross kWh_Biz'!BQ11</f>
        <v>0</v>
      </c>
      <c r="BI11" s="3">
        <f>'[1]ExPostGross kWh_Biz'!BR11</f>
        <v>0</v>
      </c>
      <c r="BJ11" s="116">
        <f>SUM('[1]ExPostGross kWh_Biz'!BS11:BV11)</f>
        <v>0</v>
      </c>
      <c r="BK11" s="90">
        <f t="shared" si="3"/>
        <v>0</v>
      </c>
      <c r="BM11" s="444">
        <f>O11-'[1]ExPostGross kWh_Biz'!R11</f>
        <v>0</v>
      </c>
      <c r="BN11" s="444">
        <f>AE11-'[1]ExPostGross kWh_Biz'!AK11</f>
        <v>0</v>
      </c>
      <c r="BO11" s="444">
        <f>AU11-'[1]ExPostGross kWh_Biz'!BD11</f>
        <v>0</v>
      </c>
      <c r="BP11" s="444">
        <f>BK11-'[1]ExPostGross kWh_Biz'!BW11</f>
        <v>0</v>
      </c>
    </row>
    <row r="12" spans="1:68" x14ac:dyDescent="0.3">
      <c r="A12" s="509"/>
      <c r="B12" s="244" t="s">
        <v>98</v>
      </c>
      <c r="C12" s="116">
        <f>'[1]ExPostGross kWh_Biz'!C12</f>
        <v>0</v>
      </c>
      <c r="D12" s="116">
        <f>'[1]ExPostGross kWh_Biz'!D12</f>
        <v>0</v>
      </c>
      <c r="E12" s="116">
        <f>'[1]ExPostGross kWh_Biz'!E12</f>
        <v>0</v>
      </c>
      <c r="F12" s="116">
        <f>'[1]ExPostGross kWh_Biz'!F12</f>
        <v>0</v>
      </c>
      <c r="G12" s="116">
        <f>'[1]ExPostGross kWh_Biz'!G12</f>
        <v>0</v>
      </c>
      <c r="H12" s="116">
        <f>'[1]ExPostGross kWh_Biz'!H12</f>
        <v>0</v>
      </c>
      <c r="I12" s="116">
        <f>'[1]ExPostGross kWh_Biz'!I12</f>
        <v>0</v>
      </c>
      <c r="J12" s="116">
        <f>'[1]ExPostGross kWh_Biz'!J12</f>
        <v>0</v>
      </c>
      <c r="K12" s="116">
        <f>'[1]ExPostGross kWh_Biz'!K12</f>
        <v>0</v>
      </c>
      <c r="L12" s="116">
        <f>'[1]ExPostGross kWh_Biz'!L12</f>
        <v>0</v>
      </c>
      <c r="M12" s="116">
        <f>'[1]ExPostGross kWh_Biz'!M12</f>
        <v>0</v>
      </c>
      <c r="N12" s="116">
        <f>SUM('[1]ExPostGross kWh_Biz'!N12:Q12)</f>
        <v>0</v>
      </c>
      <c r="O12" s="90">
        <f t="shared" si="0"/>
        <v>0</v>
      </c>
      <c r="Q12" s="509"/>
      <c r="R12" s="244" t="s">
        <v>98</v>
      </c>
      <c r="S12" s="3">
        <f>'[1]ExPostGross kWh_Biz'!V12</f>
        <v>0</v>
      </c>
      <c r="T12" s="3">
        <f>'[1]ExPostGross kWh_Biz'!W12</f>
        <v>0</v>
      </c>
      <c r="U12" s="3">
        <f>'[1]ExPostGross kWh_Biz'!X12</f>
        <v>0</v>
      </c>
      <c r="V12" s="3">
        <f>'[1]ExPostGross kWh_Biz'!Y12</f>
        <v>0</v>
      </c>
      <c r="W12" s="3">
        <f>'[1]ExPostGross kWh_Biz'!Z12</f>
        <v>0</v>
      </c>
      <c r="X12" s="3">
        <f>'[1]ExPostGross kWh_Biz'!AA12</f>
        <v>0</v>
      </c>
      <c r="Y12" s="3">
        <f>'[1]ExPostGross kWh_Biz'!AB12</f>
        <v>0</v>
      </c>
      <c r="Z12" s="3">
        <f>'[1]ExPostGross kWh_Biz'!AC12</f>
        <v>0</v>
      </c>
      <c r="AA12" s="3">
        <f>'[1]ExPostGross kWh_Biz'!AD12</f>
        <v>0</v>
      </c>
      <c r="AB12" s="3">
        <f>'[1]ExPostGross kWh_Biz'!AE12</f>
        <v>0</v>
      </c>
      <c r="AC12" s="3">
        <f>'[1]ExPostGross kWh_Biz'!AF12</f>
        <v>0</v>
      </c>
      <c r="AD12" s="116">
        <f>SUM('[1]ExPostGross kWh_Biz'!AG12:AJ12)</f>
        <v>0</v>
      </c>
      <c r="AE12" s="90">
        <f t="shared" si="1"/>
        <v>0</v>
      </c>
      <c r="AG12" s="509"/>
      <c r="AH12" s="244" t="s">
        <v>98</v>
      </c>
      <c r="AI12" s="3">
        <f>'[1]ExPostGross kWh_Biz'!AO12</f>
        <v>0</v>
      </c>
      <c r="AJ12" s="3">
        <f>'[1]ExPostGross kWh_Biz'!AP12</f>
        <v>0</v>
      </c>
      <c r="AK12" s="3">
        <f>'[1]ExPostGross kWh_Biz'!AQ12</f>
        <v>0</v>
      </c>
      <c r="AL12" s="3">
        <f>'[1]ExPostGross kWh_Biz'!AR12</f>
        <v>0</v>
      </c>
      <c r="AM12" s="3">
        <f>'[1]ExPostGross kWh_Biz'!AS12</f>
        <v>0</v>
      </c>
      <c r="AN12" s="3">
        <f>'[1]ExPostGross kWh_Biz'!AT12</f>
        <v>0</v>
      </c>
      <c r="AO12" s="3">
        <f>'[1]ExPostGross kWh_Biz'!AU12</f>
        <v>0</v>
      </c>
      <c r="AP12" s="3">
        <f>'[1]ExPostGross kWh_Biz'!AV12</f>
        <v>0</v>
      </c>
      <c r="AQ12" s="3">
        <f>'[1]ExPostGross kWh_Biz'!AW12</f>
        <v>0</v>
      </c>
      <c r="AR12" s="3">
        <f>'[1]ExPostGross kWh_Biz'!AX12</f>
        <v>0</v>
      </c>
      <c r="AS12" s="3">
        <f>'[1]ExPostGross kWh_Biz'!AY12</f>
        <v>0</v>
      </c>
      <c r="AT12" s="116">
        <f>SUM('[1]ExPostGross kWh_Biz'!AZ12:BC12)</f>
        <v>0</v>
      </c>
      <c r="AU12" s="90">
        <f t="shared" si="2"/>
        <v>0</v>
      </c>
      <c r="AW12" s="509"/>
      <c r="AX12" s="244" t="s">
        <v>98</v>
      </c>
      <c r="AY12" s="3">
        <f>'[1]ExPostGross kWh_Biz'!BH12</f>
        <v>0</v>
      </c>
      <c r="AZ12" s="3">
        <f>'[1]ExPostGross kWh_Biz'!BI12</f>
        <v>0</v>
      </c>
      <c r="BA12" s="3">
        <f>'[1]ExPostGross kWh_Biz'!BJ12</f>
        <v>0</v>
      </c>
      <c r="BB12" s="3">
        <f>'[1]ExPostGross kWh_Biz'!BK12</f>
        <v>0</v>
      </c>
      <c r="BC12" s="3">
        <f>'[1]ExPostGross kWh_Biz'!BL12</f>
        <v>0</v>
      </c>
      <c r="BD12" s="3">
        <f>'[1]ExPostGross kWh_Biz'!BM12</f>
        <v>0</v>
      </c>
      <c r="BE12" s="3">
        <f>'[1]ExPostGross kWh_Biz'!BN12</f>
        <v>0</v>
      </c>
      <c r="BF12" s="3">
        <f>'[1]ExPostGross kWh_Biz'!BO12</f>
        <v>0</v>
      </c>
      <c r="BG12" s="3">
        <f>'[1]ExPostGross kWh_Biz'!BP12</f>
        <v>0</v>
      </c>
      <c r="BH12" s="3">
        <f>'[1]ExPostGross kWh_Biz'!BQ12</f>
        <v>0</v>
      </c>
      <c r="BI12" s="3">
        <f>'[1]ExPostGross kWh_Biz'!BR12</f>
        <v>0</v>
      </c>
      <c r="BJ12" s="116">
        <f>SUM('[1]ExPostGross kWh_Biz'!BS12:BV12)</f>
        <v>0</v>
      </c>
      <c r="BK12" s="90">
        <f t="shared" si="3"/>
        <v>0</v>
      </c>
      <c r="BM12" s="444">
        <f>O12-'[1]ExPostGross kWh_Biz'!R12</f>
        <v>0</v>
      </c>
      <c r="BN12" s="444">
        <f>AE12-'[1]ExPostGross kWh_Biz'!AK12</f>
        <v>0</v>
      </c>
      <c r="BO12" s="444">
        <f>AU12-'[1]ExPostGross kWh_Biz'!BD12</f>
        <v>0</v>
      </c>
      <c r="BP12" s="444">
        <f>BK12-'[1]ExPostGross kWh_Biz'!BW12</f>
        <v>0</v>
      </c>
    </row>
    <row r="13" spans="1:68" x14ac:dyDescent="0.3">
      <c r="A13" s="509"/>
      <c r="B13" s="244" t="s">
        <v>99</v>
      </c>
      <c r="C13" s="116">
        <f>'[1]ExPostGross kWh_Biz'!C13</f>
        <v>0</v>
      </c>
      <c r="D13" s="116">
        <f>'[1]ExPostGross kWh_Biz'!D13</f>
        <v>0</v>
      </c>
      <c r="E13" s="116">
        <f>'[1]ExPostGross kWh_Biz'!E13</f>
        <v>0</v>
      </c>
      <c r="F13" s="116">
        <f>'[1]ExPostGross kWh_Biz'!F13</f>
        <v>0</v>
      </c>
      <c r="G13" s="116">
        <f>'[1]ExPostGross kWh_Biz'!G13</f>
        <v>0</v>
      </c>
      <c r="H13" s="116">
        <f>'[1]ExPostGross kWh_Biz'!H13</f>
        <v>0</v>
      </c>
      <c r="I13" s="116">
        <f>'[1]ExPostGross kWh_Biz'!I13</f>
        <v>0</v>
      </c>
      <c r="J13" s="116">
        <f>'[1]ExPostGross kWh_Biz'!J13</f>
        <v>0</v>
      </c>
      <c r="K13" s="116">
        <f>'[1]ExPostGross kWh_Biz'!K13</f>
        <v>0</v>
      </c>
      <c r="L13" s="116">
        <f>'[1]ExPostGross kWh_Biz'!L13</f>
        <v>0</v>
      </c>
      <c r="M13" s="116">
        <f>'[1]ExPostGross kWh_Biz'!M13</f>
        <v>0</v>
      </c>
      <c r="N13" s="116">
        <f>SUM('[1]ExPostGross kWh_Biz'!N13:Q13)</f>
        <v>0</v>
      </c>
      <c r="O13" s="90">
        <f t="shared" si="0"/>
        <v>0</v>
      </c>
      <c r="Q13" s="509"/>
      <c r="R13" s="244" t="s">
        <v>99</v>
      </c>
      <c r="S13" s="3">
        <f>'[1]ExPostGross kWh_Biz'!V13</f>
        <v>0</v>
      </c>
      <c r="T13" s="3">
        <f>'[1]ExPostGross kWh_Biz'!W13</f>
        <v>0</v>
      </c>
      <c r="U13" s="3">
        <f>'[1]ExPostGross kWh_Biz'!X13</f>
        <v>0</v>
      </c>
      <c r="V13" s="3">
        <f>'[1]ExPostGross kWh_Biz'!Y13</f>
        <v>0</v>
      </c>
      <c r="W13" s="3">
        <f>'[1]ExPostGross kWh_Biz'!Z13</f>
        <v>0</v>
      </c>
      <c r="X13" s="3">
        <f>'[1]ExPostGross kWh_Biz'!AA13</f>
        <v>0</v>
      </c>
      <c r="Y13" s="3">
        <f>'[1]ExPostGross kWh_Biz'!AB13</f>
        <v>0</v>
      </c>
      <c r="Z13" s="3">
        <f>'[1]ExPostGross kWh_Biz'!AC13</f>
        <v>0</v>
      </c>
      <c r="AA13" s="3">
        <f>'[1]ExPostGross kWh_Biz'!AD13</f>
        <v>0</v>
      </c>
      <c r="AB13" s="3">
        <f>'[1]ExPostGross kWh_Biz'!AE13</f>
        <v>0</v>
      </c>
      <c r="AC13" s="3">
        <f>'[1]ExPostGross kWh_Biz'!AF13</f>
        <v>0</v>
      </c>
      <c r="AD13" s="116">
        <f>SUM('[1]ExPostGross kWh_Biz'!AG13:AJ13)</f>
        <v>0</v>
      </c>
      <c r="AE13" s="90">
        <f t="shared" si="1"/>
        <v>0</v>
      </c>
      <c r="AG13" s="509"/>
      <c r="AH13" s="244" t="s">
        <v>99</v>
      </c>
      <c r="AI13" s="3">
        <f>'[1]ExPostGross kWh_Biz'!AO13</f>
        <v>0</v>
      </c>
      <c r="AJ13" s="3">
        <f>'[1]ExPostGross kWh_Biz'!AP13</f>
        <v>0</v>
      </c>
      <c r="AK13" s="3">
        <f>'[1]ExPostGross kWh_Biz'!AQ13</f>
        <v>0</v>
      </c>
      <c r="AL13" s="3">
        <f>'[1]ExPostGross kWh_Biz'!AR13</f>
        <v>0</v>
      </c>
      <c r="AM13" s="3">
        <f>'[1]ExPostGross kWh_Biz'!AS13</f>
        <v>0</v>
      </c>
      <c r="AN13" s="3">
        <f>'[1]ExPostGross kWh_Biz'!AT13</f>
        <v>0</v>
      </c>
      <c r="AO13" s="3">
        <f>'[1]ExPostGross kWh_Biz'!AU13</f>
        <v>0</v>
      </c>
      <c r="AP13" s="3">
        <f>'[1]ExPostGross kWh_Biz'!AV13</f>
        <v>0</v>
      </c>
      <c r="AQ13" s="3">
        <f>'[1]ExPostGross kWh_Biz'!AW13</f>
        <v>0</v>
      </c>
      <c r="AR13" s="3">
        <f>'[1]ExPostGross kWh_Biz'!AX13</f>
        <v>0</v>
      </c>
      <c r="AS13" s="3">
        <f>'[1]ExPostGross kWh_Biz'!AY13</f>
        <v>0</v>
      </c>
      <c r="AT13" s="116">
        <f>SUM('[1]ExPostGross kWh_Biz'!AZ13:BC13)</f>
        <v>0</v>
      </c>
      <c r="AU13" s="90">
        <f t="shared" si="2"/>
        <v>0</v>
      </c>
      <c r="AW13" s="509"/>
      <c r="AX13" s="244" t="s">
        <v>99</v>
      </c>
      <c r="AY13" s="3">
        <f>'[1]ExPostGross kWh_Biz'!BH13</f>
        <v>0</v>
      </c>
      <c r="AZ13" s="3">
        <f>'[1]ExPostGross kWh_Biz'!BI13</f>
        <v>0</v>
      </c>
      <c r="BA13" s="3">
        <f>'[1]ExPostGross kWh_Biz'!BJ13</f>
        <v>0</v>
      </c>
      <c r="BB13" s="3">
        <f>'[1]ExPostGross kWh_Biz'!BK13</f>
        <v>0</v>
      </c>
      <c r="BC13" s="3">
        <f>'[1]ExPostGross kWh_Biz'!BL13</f>
        <v>0</v>
      </c>
      <c r="BD13" s="3">
        <f>'[1]ExPostGross kWh_Biz'!BM13</f>
        <v>0</v>
      </c>
      <c r="BE13" s="3">
        <f>'[1]ExPostGross kWh_Biz'!BN13</f>
        <v>0</v>
      </c>
      <c r="BF13" s="3">
        <f>'[1]ExPostGross kWh_Biz'!BO13</f>
        <v>0</v>
      </c>
      <c r="BG13" s="3">
        <f>'[1]ExPostGross kWh_Biz'!BP13</f>
        <v>0</v>
      </c>
      <c r="BH13" s="3">
        <f>'[1]ExPostGross kWh_Biz'!BQ13</f>
        <v>0</v>
      </c>
      <c r="BI13" s="3">
        <f>'[1]ExPostGross kWh_Biz'!BR13</f>
        <v>0</v>
      </c>
      <c r="BJ13" s="116">
        <f>SUM('[1]ExPostGross kWh_Biz'!BS13:BV13)</f>
        <v>0</v>
      </c>
      <c r="BK13" s="90">
        <f t="shared" si="3"/>
        <v>0</v>
      </c>
      <c r="BM13" s="444">
        <f>O13-'[1]ExPostGross kWh_Biz'!R13</f>
        <v>0</v>
      </c>
      <c r="BN13" s="444">
        <f>AE13-'[1]ExPostGross kWh_Biz'!AK13</f>
        <v>0</v>
      </c>
      <c r="BO13" s="444">
        <f>AU13-'[1]ExPostGross kWh_Biz'!BD13</f>
        <v>0</v>
      </c>
      <c r="BP13" s="444">
        <f>BK13-'[1]ExPostGross kWh_Biz'!BW13</f>
        <v>0</v>
      </c>
    </row>
    <row r="14" spans="1:68" x14ac:dyDescent="0.3">
      <c r="A14" s="509"/>
      <c r="B14" s="244" t="s">
        <v>100</v>
      </c>
      <c r="C14" s="116">
        <f>'[1]ExPostGross kWh_Biz'!C14</f>
        <v>0</v>
      </c>
      <c r="D14" s="116">
        <f>'[1]ExPostGross kWh_Biz'!D14</f>
        <v>0</v>
      </c>
      <c r="E14" s="116">
        <f>'[1]ExPostGross kWh_Biz'!E14</f>
        <v>0</v>
      </c>
      <c r="F14" s="116">
        <f>'[1]ExPostGross kWh_Biz'!F14</f>
        <v>0</v>
      </c>
      <c r="G14" s="116">
        <f>'[1]ExPostGross kWh_Biz'!G14</f>
        <v>0</v>
      </c>
      <c r="H14" s="116">
        <f>'[1]ExPostGross kWh_Biz'!H14</f>
        <v>0</v>
      </c>
      <c r="I14" s="116">
        <f>'[1]ExPostGross kWh_Biz'!I14</f>
        <v>0</v>
      </c>
      <c r="J14" s="116">
        <f>'[1]ExPostGross kWh_Biz'!J14</f>
        <v>0</v>
      </c>
      <c r="K14" s="116">
        <f>'[1]ExPostGross kWh_Biz'!K14</f>
        <v>0</v>
      </c>
      <c r="L14" s="116">
        <f>'[1]ExPostGross kWh_Biz'!L14</f>
        <v>0</v>
      </c>
      <c r="M14" s="116">
        <f>'[1]ExPostGross kWh_Biz'!M14</f>
        <v>0</v>
      </c>
      <c r="N14" s="116">
        <f>SUM('[1]ExPostGross kWh_Biz'!N14:Q14)</f>
        <v>0</v>
      </c>
      <c r="O14" s="90">
        <f t="shared" si="0"/>
        <v>0</v>
      </c>
      <c r="Q14" s="509"/>
      <c r="R14" s="244" t="s">
        <v>100</v>
      </c>
      <c r="S14" s="3">
        <f>'[1]ExPostGross kWh_Biz'!V14</f>
        <v>0</v>
      </c>
      <c r="T14" s="3">
        <f>'[1]ExPostGross kWh_Biz'!W14</f>
        <v>0</v>
      </c>
      <c r="U14" s="3">
        <f>'[1]ExPostGross kWh_Biz'!X14</f>
        <v>0</v>
      </c>
      <c r="V14" s="3">
        <f>'[1]ExPostGross kWh_Biz'!Y14</f>
        <v>0</v>
      </c>
      <c r="W14" s="3">
        <f>'[1]ExPostGross kWh_Biz'!Z14</f>
        <v>0</v>
      </c>
      <c r="X14" s="3">
        <f>'[1]ExPostGross kWh_Biz'!AA14</f>
        <v>0</v>
      </c>
      <c r="Y14" s="3">
        <f>'[1]ExPostGross kWh_Biz'!AB14</f>
        <v>0</v>
      </c>
      <c r="Z14" s="3">
        <f>'[1]ExPostGross kWh_Biz'!AC14</f>
        <v>0</v>
      </c>
      <c r="AA14" s="3">
        <f>'[1]ExPostGross kWh_Biz'!AD14</f>
        <v>0</v>
      </c>
      <c r="AB14" s="3">
        <f>'[1]ExPostGross kWh_Biz'!AE14</f>
        <v>0</v>
      </c>
      <c r="AC14" s="3">
        <f>'[1]ExPostGross kWh_Biz'!AF14</f>
        <v>0</v>
      </c>
      <c r="AD14" s="116">
        <f>SUM('[1]ExPostGross kWh_Biz'!AG14:AJ14)</f>
        <v>0</v>
      </c>
      <c r="AE14" s="90">
        <f t="shared" si="1"/>
        <v>0</v>
      </c>
      <c r="AG14" s="509"/>
      <c r="AH14" s="244" t="s">
        <v>100</v>
      </c>
      <c r="AI14" s="3">
        <f>'[1]ExPostGross kWh_Biz'!AO14</f>
        <v>0</v>
      </c>
      <c r="AJ14" s="3">
        <f>'[1]ExPostGross kWh_Biz'!AP14</f>
        <v>0</v>
      </c>
      <c r="AK14" s="3">
        <f>'[1]ExPostGross kWh_Biz'!AQ14</f>
        <v>0</v>
      </c>
      <c r="AL14" s="3">
        <f>'[1]ExPostGross kWh_Biz'!AR14</f>
        <v>0</v>
      </c>
      <c r="AM14" s="3">
        <f>'[1]ExPostGross kWh_Biz'!AS14</f>
        <v>0</v>
      </c>
      <c r="AN14" s="3">
        <f>'[1]ExPostGross kWh_Biz'!AT14</f>
        <v>0</v>
      </c>
      <c r="AO14" s="3">
        <f>'[1]ExPostGross kWh_Biz'!AU14</f>
        <v>0</v>
      </c>
      <c r="AP14" s="3">
        <f>'[1]ExPostGross kWh_Biz'!AV14</f>
        <v>0</v>
      </c>
      <c r="AQ14" s="3">
        <f>'[1]ExPostGross kWh_Biz'!AW14</f>
        <v>0</v>
      </c>
      <c r="AR14" s="3">
        <f>'[1]ExPostGross kWh_Biz'!AX14</f>
        <v>0</v>
      </c>
      <c r="AS14" s="3">
        <f>'[1]ExPostGross kWh_Biz'!AY14</f>
        <v>0</v>
      </c>
      <c r="AT14" s="116">
        <f>SUM('[1]ExPostGross kWh_Biz'!AZ14:BC14)</f>
        <v>0</v>
      </c>
      <c r="AU14" s="90">
        <f t="shared" si="2"/>
        <v>0</v>
      </c>
      <c r="AW14" s="509"/>
      <c r="AX14" s="244" t="s">
        <v>100</v>
      </c>
      <c r="AY14" s="3">
        <f>'[1]ExPostGross kWh_Biz'!BH14</f>
        <v>0</v>
      </c>
      <c r="AZ14" s="3">
        <f>'[1]ExPostGross kWh_Biz'!BI14</f>
        <v>0</v>
      </c>
      <c r="BA14" s="3">
        <f>'[1]ExPostGross kWh_Biz'!BJ14</f>
        <v>0</v>
      </c>
      <c r="BB14" s="3">
        <f>'[1]ExPostGross kWh_Biz'!BK14</f>
        <v>0</v>
      </c>
      <c r="BC14" s="3">
        <f>'[1]ExPostGross kWh_Biz'!BL14</f>
        <v>0</v>
      </c>
      <c r="BD14" s="3">
        <f>'[1]ExPostGross kWh_Biz'!BM14</f>
        <v>0</v>
      </c>
      <c r="BE14" s="3">
        <f>'[1]ExPostGross kWh_Biz'!BN14</f>
        <v>0</v>
      </c>
      <c r="BF14" s="3">
        <f>'[1]ExPostGross kWh_Biz'!BO14</f>
        <v>0</v>
      </c>
      <c r="BG14" s="3">
        <f>'[1]ExPostGross kWh_Biz'!BP14</f>
        <v>0</v>
      </c>
      <c r="BH14" s="3">
        <f>'[1]ExPostGross kWh_Biz'!BQ14</f>
        <v>0</v>
      </c>
      <c r="BI14" s="3">
        <f>'[1]ExPostGross kWh_Biz'!BR14</f>
        <v>0</v>
      </c>
      <c r="BJ14" s="116">
        <f>SUM('[1]ExPostGross kWh_Biz'!BS14:BV14)</f>
        <v>0</v>
      </c>
      <c r="BK14" s="90">
        <f t="shared" si="3"/>
        <v>0</v>
      </c>
      <c r="BM14" s="444">
        <f>O14-'[1]ExPostGross kWh_Biz'!R14</f>
        <v>0</v>
      </c>
      <c r="BN14" s="444">
        <f>AE14-'[1]ExPostGross kWh_Biz'!AK14</f>
        <v>0</v>
      </c>
      <c r="BO14" s="444">
        <f>AU14-'[1]ExPostGross kWh_Biz'!BD14</f>
        <v>0</v>
      </c>
      <c r="BP14" s="444">
        <f>BK14-'[1]ExPostGross kWh_Biz'!BW14</f>
        <v>0</v>
      </c>
    </row>
    <row r="15" spans="1:68" x14ac:dyDescent="0.3">
      <c r="A15" s="509"/>
      <c r="B15" s="244" t="s">
        <v>101</v>
      </c>
      <c r="C15" s="116">
        <f>'[1]ExPostGross kWh_Biz'!C15</f>
        <v>0</v>
      </c>
      <c r="D15" s="116">
        <f>'[1]ExPostGross kWh_Biz'!D15</f>
        <v>0</v>
      </c>
      <c r="E15" s="116">
        <f>'[1]ExPostGross kWh_Biz'!E15</f>
        <v>0</v>
      </c>
      <c r="F15" s="116">
        <f>'[1]ExPostGross kWh_Biz'!F15</f>
        <v>0</v>
      </c>
      <c r="G15" s="116">
        <f>'[1]ExPostGross kWh_Biz'!G15</f>
        <v>0</v>
      </c>
      <c r="H15" s="116">
        <f>'[1]ExPostGross kWh_Biz'!H15</f>
        <v>0</v>
      </c>
      <c r="I15" s="116">
        <f>'[1]ExPostGross kWh_Biz'!I15</f>
        <v>0</v>
      </c>
      <c r="J15" s="116">
        <f>'[1]ExPostGross kWh_Biz'!J15</f>
        <v>0</v>
      </c>
      <c r="K15" s="116">
        <f>'[1]ExPostGross kWh_Biz'!K15</f>
        <v>0</v>
      </c>
      <c r="L15" s="116">
        <f>'[1]ExPostGross kWh_Biz'!L15</f>
        <v>0</v>
      </c>
      <c r="M15" s="116">
        <f>'[1]ExPostGross kWh_Biz'!M15</f>
        <v>0</v>
      </c>
      <c r="N15" s="116">
        <f>SUM('[1]ExPostGross kWh_Biz'!N15:Q15)</f>
        <v>0</v>
      </c>
      <c r="O15" s="90">
        <f t="shared" si="0"/>
        <v>0</v>
      </c>
      <c r="Q15" s="509"/>
      <c r="R15" s="244" t="s">
        <v>101</v>
      </c>
      <c r="S15" s="3">
        <f>'[1]ExPostGross kWh_Biz'!V15</f>
        <v>0</v>
      </c>
      <c r="T15" s="3">
        <f>'[1]ExPostGross kWh_Biz'!W15</f>
        <v>0</v>
      </c>
      <c r="U15" s="3">
        <f>'[1]ExPostGross kWh_Biz'!X15</f>
        <v>0</v>
      </c>
      <c r="V15" s="3">
        <f>'[1]ExPostGross kWh_Biz'!Y15</f>
        <v>0</v>
      </c>
      <c r="W15" s="3">
        <f>'[1]ExPostGross kWh_Biz'!Z15</f>
        <v>0</v>
      </c>
      <c r="X15" s="3">
        <f>'[1]ExPostGross kWh_Biz'!AA15</f>
        <v>0</v>
      </c>
      <c r="Y15" s="3">
        <f>'[1]ExPostGross kWh_Biz'!AB15</f>
        <v>0</v>
      </c>
      <c r="Z15" s="3">
        <f>'[1]ExPostGross kWh_Biz'!AC15</f>
        <v>0</v>
      </c>
      <c r="AA15" s="3">
        <f>'[1]ExPostGross kWh_Biz'!AD15</f>
        <v>0</v>
      </c>
      <c r="AB15" s="3">
        <f>'[1]ExPostGross kWh_Biz'!AE15</f>
        <v>0</v>
      </c>
      <c r="AC15" s="3">
        <f>'[1]ExPostGross kWh_Biz'!AF15</f>
        <v>0</v>
      </c>
      <c r="AD15" s="116">
        <f>SUM('[1]ExPostGross kWh_Biz'!AG15:AJ15)</f>
        <v>0</v>
      </c>
      <c r="AE15" s="90">
        <f t="shared" si="1"/>
        <v>0</v>
      </c>
      <c r="AG15" s="509"/>
      <c r="AH15" s="244" t="s">
        <v>101</v>
      </c>
      <c r="AI15" s="3">
        <f>'[1]ExPostGross kWh_Biz'!AO15</f>
        <v>0</v>
      </c>
      <c r="AJ15" s="3">
        <f>'[1]ExPostGross kWh_Biz'!AP15</f>
        <v>0</v>
      </c>
      <c r="AK15" s="3">
        <f>'[1]ExPostGross kWh_Biz'!AQ15</f>
        <v>0</v>
      </c>
      <c r="AL15" s="3">
        <f>'[1]ExPostGross kWh_Biz'!AR15</f>
        <v>0</v>
      </c>
      <c r="AM15" s="3">
        <f>'[1]ExPostGross kWh_Biz'!AS15</f>
        <v>0</v>
      </c>
      <c r="AN15" s="3">
        <f>'[1]ExPostGross kWh_Biz'!AT15</f>
        <v>0</v>
      </c>
      <c r="AO15" s="3">
        <f>'[1]ExPostGross kWh_Biz'!AU15</f>
        <v>0</v>
      </c>
      <c r="AP15" s="3">
        <f>'[1]ExPostGross kWh_Biz'!AV15</f>
        <v>0</v>
      </c>
      <c r="AQ15" s="3">
        <f>'[1]ExPostGross kWh_Biz'!AW15</f>
        <v>0</v>
      </c>
      <c r="AR15" s="3">
        <f>'[1]ExPostGross kWh_Biz'!AX15</f>
        <v>0</v>
      </c>
      <c r="AS15" s="3">
        <f>'[1]ExPostGross kWh_Biz'!AY15</f>
        <v>0</v>
      </c>
      <c r="AT15" s="116">
        <f>SUM('[1]ExPostGross kWh_Biz'!AZ15:BC15)</f>
        <v>0</v>
      </c>
      <c r="AU15" s="90">
        <f t="shared" si="2"/>
        <v>0</v>
      </c>
      <c r="AW15" s="509"/>
      <c r="AX15" s="244" t="s">
        <v>101</v>
      </c>
      <c r="AY15" s="3">
        <f>'[1]ExPostGross kWh_Biz'!BH15</f>
        <v>0</v>
      </c>
      <c r="AZ15" s="3">
        <f>'[1]ExPostGross kWh_Biz'!BI15</f>
        <v>0</v>
      </c>
      <c r="BA15" s="3">
        <f>'[1]ExPostGross kWh_Biz'!BJ15</f>
        <v>0</v>
      </c>
      <c r="BB15" s="3">
        <f>'[1]ExPostGross kWh_Biz'!BK15</f>
        <v>0</v>
      </c>
      <c r="BC15" s="3">
        <f>'[1]ExPostGross kWh_Biz'!BL15</f>
        <v>0</v>
      </c>
      <c r="BD15" s="3">
        <f>'[1]ExPostGross kWh_Biz'!BM15</f>
        <v>0</v>
      </c>
      <c r="BE15" s="3">
        <f>'[1]ExPostGross kWh_Biz'!BN15</f>
        <v>0</v>
      </c>
      <c r="BF15" s="3">
        <f>'[1]ExPostGross kWh_Biz'!BO15</f>
        <v>0</v>
      </c>
      <c r="BG15" s="3">
        <f>'[1]ExPostGross kWh_Biz'!BP15</f>
        <v>0</v>
      </c>
      <c r="BH15" s="3">
        <f>'[1]ExPostGross kWh_Biz'!BQ15</f>
        <v>0</v>
      </c>
      <c r="BI15" s="3">
        <f>'[1]ExPostGross kWh_Biz'!BR15</f>
        <v>0</v>
      </c>
      <c r="BJ15" s="116">
        <f>SUM('[1]ExPostGross kWh_Biz'!BS15:BV15)</f>
        <v>0</v>
      </c>
      <c r="BK15" s="90">
        <f t="shared" si="3"/>
        <v>0</v>
      </c>
      <c r="BM15" s="444">
        <f>O15-'[1]ExPostGross kWh_Biz'!R15</f>
        <v>0</v>
      </c>
      <c r="BN15" s="444">
        <f>AE15-'[1]ExPostGross kWh_Biz'!AK15</f>
        <v>0</v>
      </c>
      <c r="BO15" s="444">
        <f>AU15-'[1]ExPostGross kWh_Biz'!BD15</f>
        <v>0</v>
      </c>
      <c r="BP15" s="444">
        <f>BK15-'[1]ExPostGross kWh_Biz'!BW15</f>
        <v>0</v>
      </c>
    </row>
    <row r="16" spans="1:68" ht="16.5" customHeight="1" thickBot="1" x14ac:dyDescent="0.35">
      <c r="A16" s="510"/>
      <c r="B16" s="244" t="s">
        <v>102</v>
      </c>
      <c r="C16" s="116">
        <f>'[1]ExPostGross kWh_Biz'!C16</f>
        <v>0</v>
      </c>
      <c r="D16" s="116">
        <f>'[1]ExPostGross kWh_Biz'!D16</f>
        <v>0</v>
      </c>
      <c r="E16" s="116">
        <f>'[1]ExPostGross kWh_Biz'!E16</f>
        <v>0</v>
      </c>
      <c r="F16" s="116">
        <f>'[1]ExPostGross kWh_Biz'!F16</f>
        <v>0</v>
      </c>
      <c r="G16" s="116">
        <f>'[1]ExPostGross kWh_Biz'!G16</f>
        <v>0</v>
      </c>
      <c r="H16" s="116">
        <f>'[1]ExPostGross kWh_Biz'!H16</f>
        <v>0</v>
      </c>
      <c r="I16" s="116">
        <f>'[1]ExPostGross kWh_Biz'!I16</f>
        <v>0</v>
      </c>
      <c r="J16" s="116">
        <f>'[1]ExPostGross kWh_Biz'!J16</f>
        <v>0</v>
      </c>
      <c r="K16" s="116">
        <f>'[1]ExPostGross kWh_Biz'!K16</f>
        <v>0</v>
      </c>
      <c r="L16" s="116">
        <f>'[1]ExPostGross kWh_Biz'!L16</f>
        <v>0</v>
      </c>
      <c r="M16" s="116">
        <f>'[1]ExPostGross kWh_Biz'!M16</f>
        <v>0</v>
      </c>
      <c r="N16" s="116">
        <f>SUM('[1]ExPostGross kWh_Biz'!N16:Q16)</f>
        <v>0</v>
      </c>
      <c r="O16" s="90">
        <f t="shared" si="0"/>
        <v>0</v>
      </c>
      <c r="Q16" s="510"/>
      <c r="R16" s="244" t="s">
        <v>102</v>
      </c>
      <c r="S16" s="3">
        <f>'[1]ExPostGross kWh_Biz'!V16</f>
        <v>0</v>
      </c>
      <c r="T16" s="3">
        <f>'[1]ExPostGross kWh_Biz'!W16</f>
        <v>0</v>
      </c>
      <c r="U16" s="3">
        <f>'[1]ExPostGross kWh_Biz'!X16</f>
        <v>0</v>
      </c>
      <c r="V16" s="3">
        <f>'[1]ExPostGross kWh_Biz'!Y16</f>
        <v>0</v>
      </c>
      <c r="W16" s="3">
        <f>'[1]ExPostGross kWh_Biz'!Z16</f>
        <v>0</v>
      </c>
      <c r="X16" s="3">
        <f>'[1]ExPostGross kWh_Biz'!AA16</f>
        <v>0</v>
      </c>
      <c r="Y16" s="3">
        <f>'[1]ExPostGross kWh_Biz'!AB16</f>
        <v>0</v>
      </c>
      <c r="Z16" s="3">
        <f>'[1]ExPostGross kWh_Biz'!AC16</f>
        <v>0</v>
      </c>
      <c r="AA16" s="3">
        <f>'[1]ExPostGross kWh_Biz'!AD16</f>
        <v>0</v>
      </c>
      <c r="AB16" s="3">
        <f>'[1]ExPostGross kWh_Biz'!AE16</f>
        <v>0</v>
      </c>
      <c r="AC16" s="3">
        <f>'[1]ExPostGross kWh_Biz'!AF16</f>
        <v>0</v>
      </c>
      <c r="AD16" s="116">
        <f>SUM('[1]ExPostGross kWh_Biz'!AG16:AJ16)</f>
        <v>0</v>
      </c>
      <c r="AE16" s="90">
        <f t="shared" si="1"/>
        <v>0</v>
      </c>
      <c r="AG16" s="510"/>
      <c r="AH16" s="244" t="s">
        <v>102</v>
      </c>
      <c r="AI16" s="3">
        <f>'[1]ExPostGross kWh_Biz'!AO16</f>
        <v>0</v>
      </c>
      <c r="AJ16" s="3">
        <f>'[1]ExPostGross kWh_Biz'!AP16</f>
        <v>0</v>
      </c>
      <c r="AK16" s="3">
        <f>'[1]ExPostGross kWh_Biz'!AQ16</f>
        <v>0</v>
      </c>
      <c r="AL16" s="3">
        <f>'[1]ExPostGross kWh_Biz'!AR16</f>
        <v>0</v>
      </c>
      <c r="AM16" s="3">
        <f>'[1]ExPostGross kWh_Biz'!AS16</f>
        <v>0</v>
      </c>
      <c r="AN16" s="3">
        <f>'[1]ExPostGross kWh_Biz'!AT16</f>
        <v>0</v>
      </c>
      <c r="AO16" s="3">
        <f>'[1]ExPostGross kWh_Biz'!AU16</f>
        <v>0</v>
      </c>
      <c r="AP16" s="3">
        <f>'[1]ExPostGross kWh_Biz'!AV16</f>
        <v>0</v>
      </c>
      <c r="AQ16" s="3">
        <f>'[1]ExPostGross kWh_Biz'!AW16</f>
        <v>0</v>
      </c>
      <c r="AR16" s="3">
        <f>'[1]ExPostGross kWh_Biz'!AX16</f>
        <v>0</v>
      </c>
      <c r="AS16" s="3">
        <f>'[1]ExPostGross kWh_Biz'!AY16</f>
        <v>0</v>
      </c>
      <c r="AT16" s="116">
        <f>SUM('[1]ExPostGross kWh_Biz'!AZ16:BC16)</f>
        <v>0</v>
      </c>
      <c r="AU16" s="90">
        <f t="shared" si="2"/>
        <v>0</v>
      </c>
      <c r="AW16" s="510"/>
      <c r="AX16" s="244" t="s">
        <v>102</v>
      </c>
      <c r="AY16" s="3">
        <f>'[1]ExPostGross kWh_Biz'!BH16</f>
        <v>0</v>
      </c>
      <c r="AZ16" s="3">
        <f>'[1]ExPostGross kWh_Biz'!BI16</f>
        <v>0</v>
      </c>
      <c r="BA16" s="3">
        <f>'[1]ExPostGross kWh_Biz'!BJ16</f>
        <v>0</v>
      </c>
      <c r="BB16" s="3">
        <f>'[1]ExPostGross kWh_Biz'!BK16</f>
        <v>0</v>
      </c>
      <c r="BC16" s="3">
        <f>'[1]ExPostGross kWh_Biz'!BL16</f>
        <v>0</v>
      </c>
      <c r="BD16" s="3">
        <f>'[1]ExPostGross kWh_Biz'!BM16</f>
        <v>0</v>
      </c>
      <c r="BE16" s="3">
        <f>'[1]ExPostGross kWh_Biz'!BN16</f>
        <v>0</v>
      </c>
      <c r="BF16" s="3">
        <f>'[1]ExPostGross kWh_Biz'!BO16</f>
        <v>0</v>
      </c>
      <c r="BG16" s="3">
        <f>'[1]ExPostGross kWh_Biz'!BP16</f>
        <v>0</v>
      </c>
      <c r="BH16" s="3">
        <f>'[1]ExPostGross kWh_Biz'!BQ16</f>
        <v>0</v>
      </c>
      <c r="BI16" s="3">
        <f>'[1]ExPostGross kWh_Biz'!BR16</f>
        <v>0</v>
      </c>
      <c r="BJ16" s="116">
        <f>SUM('[1]ExPostGross kWh_Biz'!BS16:BV16)</f>
        <v>0</v>
      </c>
      <c r="BK16" s="90">
        <f t="shared" si="3"/>
        <v>0</v>
      </c>
      <c r="BM16" s="444">
        <f>O16-'[1]ExPostGross kWh_Biz'!R16</f>
        <v>0</v>
      </c>
      <c r="BN16" s="444">
        <f>AE16-'[1]ExPostGross kWh_Biz'!AK16</f>
        <v>0</v>
      </c>
      <c r="BO16" s="444">
        <f>AU16-'[1]ExPostGross kWh_Biz'!BD16</f>
        <v>0</v>
      </c>
      <c r="BP16" s="444">
        <f>BK16-'[1]ExPostGross kWh_Biz'!BW16</f>
        <v>0</v>
      </c>
    </row>
    <row r="17" spans="1:68" ht="21.45" customHeight="1" thickBot="1" x14ac:dyDescent="0.35">
      <c r="B17" s="245" t="s">
        <v>70</v>
      </c>
      <c r="C17" s="238">
        <f>SUM(C4:C16)</f>
        <v>0</v>
      </c>
      <c r="D17" s="238">
        <f t="shared" ref="D17:N17" si="4">SUM(D4:D16)</f>
        <v>76308.837599999999</v>
      </c>
      <c r="E17" s="238">
        <f t="shared" si="4"/>
        <v>22785.404399999999</v>
      </c>
      <c r="F17" s="238">
        <f t="shared" si="4"/>
        <v>48204.76650000002</v>
      </c>
      <c r="G17" s="238">
        <f t="shared" si="4"/>
        <v>0</v>
      </c>
      <c r="H17" s="238">
        <f t="shared" si="4"/>
        <v>0</v>
      </c>
      <c r="I17" s="238">
        <f t="shared" si="4"/>
        <v>6197.1743999999999</v>
      </c>
      <c r="J17" s="238">
        <f t="shared" si="4"/>
        <v>10136.664000000001</v>
      </c>
      <c r="K17" s="238">
        <f t="shared" si="4"/>
        <v>0</v>
      </c>
      <c r="L17" s="238">
        <f t="shared" si="4"/>
        <v>0</v>
      </c>
      <c r="M17" s="238">
        <f t="shared" si="4"/>
        <v>2287.3500000000004</v>
      </c>
      <c r="N17" s="448">
        <f t="shared" si="4"/>
        <v>0</v>
      </c>
      <c r="O17" s="93">
        <f t="shared" si="0"/>
        <v>165920.19690000001</v>
      </c>
      <c r="R17" s="245" t="s">
        <v>70</v>
      </c>
      <c r="S17" s="238">
        <f>SUM(S4:S16)</f>
        <v>0</v>
      </c>
      <c r="T17" s="238">
        <f t="shared" ref="T17" si="5">SUM(T4:T16)</f>
        <v>102392.08717000001</v>
      </c>
      <c r="U17" s="238">
        <f t="shared" ref="U17" si="6">SUM(U4:U16)</f>
        <v>0</v>
      </c>
      <c r="V17" s="238">
        <f t="shared" ref="V17" si="7">SUM(V4:V16)</f>
        <v>208205.34720000002</v>
      </c>
      <c r="W17" s="238">
        <f t="shared" ref="W17" si="8">SUM(W4:W16)</f>
        <v>0</v>
      </c>
      <c r="X17" s="238">
        <f t="shared" ref="X17" si="9">SUM(X4:X16)</f>
        <v>0</v>
      </c>
      <c r="Y17" s="238">
        <f t="shared" ref="Y17" si="10">SUM(Y4:Y16)</f>
        <v>0</v>
      </c>
      <c r="Z17" s="238">
        <f t="shared" ref="Z17" si="11">SUM(Z4:Z16)</f>
        <v>0</v>
      </c>
      <c r="AA17" s="238">
        <f t="shared" ref="AA17" si="12">SUM(AA4:AA16)</f>
        <v>0</v>
      </c>
      <c r="AB17" s="238">
        <f t="shared" ref="AB17" si="13">SUM(AB4:AB16)</f>
        <v>0</v>
      </c>
      <c r="AC17" s="238">
        <f t="shared" ref="AC17" si="14">SUM(AC4:AC16)</f>
        <v>0</v>
      </c>
      <c r="AD17" s="448">
        <f t="shared" ref="AD17" si="15">SUM(AD4:AD16)</f>
        <v>0</v>
      </c>
      <c r="AE17" s="93">
        <f t="shared" si="1"/>
        <v>310597.43437000003</v>
      </c>
      <c r="AH17" s="245" t="s">
        <v>70</v>
      </c>
      <c r="AI17" s="238">
        <f>SUM(AI4:AI16)</f>
        <v>0</v>
      </c>
      <c r="AJ17" s="238">
        <f t="shared" ref="AJ17" si="16">SUM(AJ4:AJ16)</f>
        <v>0</v>
      </c>
      <c r="AK17" s="238">
        <f t="shared" ref="AK17" si="17">SUM(AK4:AK16)</f>
        <v>0</v>
      </c>
      <c r="AL17" s="238">
        <f t="shared" ref="AL17" si="18">SUM(AL4:AL16)</f>
        <v>0</v>
      </c>
      <c r="AM17" s="238">
        <f t="shared" ref="AM17" si="19">SUM(AM4:AM16)</f>
        <v>0</v>
      </c>
      <c r="AN17" s="238">
        <f t="shared" ref="AN17" si="20">SUM(AN4:AN16)</f>
        <v>0</v>
      </c>
      <c r="AO17" s="238">
        <f t="shared" ref="AO17" si="21">SUM(AO4:AO16)</f>
        <v>0</v>
      </c>
      <c r="AP17" s="238">
        <f t="shared" ref="AP17" si="22">SUM(AP4:AP16)</f>
        <v>0</v>
      </c>
      <c r="AQ17" s="238">
        <f t="shared" ref="AQ17" si="23">SUM(AQ4:AQ16)</f>
        <v>0</v>
      </c>
      <c r="AR17" s="238">
        <f t="shared" ref="AR17" si="24">SUM(AR4:AR16)</f>
        <v>0</v>
      </c>
      <c r="AS17" s="238">
        <f t="shared" ref="AS17" si="25">SUM(AS4:AS16)</f>
        <v>92578.162500000006</v>
      </c>
      <c r="AT17" s="448">
        <f t="shared" ref="AT17" si="26">SUM(AT4:AT16)</f>
        <v>0</v>
      </c>
      <c r="AU17" s="93">
        <f t="shared" si="2"/>
        <v>92578.162500000006</v>
      </c>
      <c r="AX17" s="245" t="s">
        <v>70</v>
      </c>
      <c r="AY17" s="238">
        <f>SUM(AY4:AY16)</f>
        <v>0</v>
      </c>
      <c r="AZ17" s="238">
        <f t="shared" ref="AZ17" si="27">SUM(AZ4:AZ16)</f>
        <v>0</v>
      </c>
      <c r="BA17" s="238">
        <f t="shared" ref="BA17" si="28">SUM(BA4:BA16)</f>
        <v>0</v>
      </c>
      <c r="BB17" s="238">
        <f t="shared" ref="BB17" si="29">SUM(BB4:BB16)</f>
        <v>0</v>
      </c>
      <c r="BC17" s="238">
        <f t="shared" ref="BC17" si="30">SUM(BC4:BC16)</f>
        <v>0</v>
      </c>
      <c r="BD17" s="238">
        <f t="shared" ref="BD17" si="31">SUM(BD4:BD16)</f>
        <v>0</v>
      </c>
      <c r="BE17" s="238">
        <f t="shared" ref="BE17" si="32">SUM(BE4:BE16)</f>
        <v>0</v>
      </c>
      <c r="BF17" s="238">
        <f t="shared" ref="BF17" si="33">SUM(BF4:BF16)</f>
        <v>0</v>
      </c>
      <c r="BG17" s="238">
        <f t="shared" ref="BG17" si="34">SUM(BG4:BG16)</f>
        <v>0</v>
      </c>
      <c r="BH17" s="238">
        <f t="shared" ref="BH17" si="35">SUM(BH4:BH16)</f>
        <v>0</v>
      </c>
      <c r="BI17" s="238">
        <f t="shared" ref="BI17" si="36">SUM(BI4:BI16)</f>
        <v>0</v>
      </c>
      <c r="BJ17" s="448">
        <f t="shared" ref="BJ17" si="37">SUM(BJ4:BJ16)</f>
        <v>0</v>
      </c>
      <c r="BK17" s="93">
        <f t="shared" si="3"/>
        <v>0</v>
      </c>
      <c r="BM17" s="444">
        <f>O17-'[1]ExPostGross kWh_Biz'!R17</f>
        <v>0</v>
      </c>
      <c r="BN17" s="444">
        <f>AE17-'[1]ExPostGross kWh_Biz'!AK17</f>
        <v>0</v>
      </c>
      <c r="BO17" s="444">
        <f>AU17-'[1]ExPostGross kWh_Biz'!BD17</f>
        <v>0</v>
      </c>
      <c r="BP17" s="444">
        <f>BK17-'[1]ExPostGross kWh_Biz'!BW17</f>
        <v>0</v>
      </c>
    </row>
    <row r="18" spans="1:68" ht="21.6" thickBot="1" x14ac:dyDescent="0.45">
      <c r="A18" s="96"/>
      <c r="Q18" s="96"/>
      <c r="AG18" s="96"/>
      <c r="AW18" s="96"/>
    </row>
    <row r="19" spans="1:68" ht="21.6" thickBot="1" x14ac:dyDescent="0.45">
      <c r="A19" s="96"/>
      <c r="B19" s="233" t="s">
        <v>48</v>
      </c>
      <c r="C19" s="234">
        <v>43850</v>
      </c>
      <c r="D19" s="234">
        <v>43882</v>
      </c>
      <c r="E19" s="234">
        <v>43914</v>
      </c>
      <c r="F19" s="234">
        <v>43946</v>
      </c>
      <c r="G19" s="234">
        <v>43978</v>
      </c>
      <c r="H19" s="234">
        <v>44010</v>
      </c>
      <c r="I19" s="234">
        <v>44042</v>
      </c>
      <c r="J19" s="234">
        <v>44074</v>
      </c>
      <c r="K19" s="234">
        <v>44076</v>
      </c>
      <c r="L19" s="234">
        <v>44107</v>
      </c>
      <c r="M19" s="234">
        <v>44140</v>
      </c>
      <c r="N19" s="445" t="s">
        <v>57</v>
      </c>
      <c r="O19" s="235" t="s">
        <v>3</v>
      </c>
      <c r="Q19" s="96"/>
      <c r="R19" s="233" t="s">
        <v>48</v>
      </c>
      <c r="S19" s="234">
        <v>43850</v>
      </c>
      <c r="T19" s="234">
        <v>43882</v>
      </c>
      <c r="U19" s="234">
        <v>43914</v>
      </c>
      <c r="V19" s="234">
        <v>43946</v>
      </c>
      <c r="W19" s="234">
        <v>43978</v>
      </c>
      <c r="X19" s="234">
        <v>44010</v>
      </c>
      <c r="Y19" s="234">
        <v>44042</v>
      </c>
      <c r="Z19" s="234">
        <v>44074</v>
      </c>
      <c r="AA19" s="234">
        <v>44076</v>
      </c>
      <c r="AB19" s="234">
        <v>44107</v>
      </c>
      <c r="AC19" s="234">
        <v>44140</v>
      </c>
      <c r="AD19" s="445" t="s">
        <v>57</v>
      </c>
      <c r="AE19" s="235" t="s">
        <v>3</v>
      </c>
      <c r="AG19" s="96"/>
      <c r="AH19" s="246" t="s">
        <v>48</v>
      </c>
      <c r="AI19" s="234">
        <v>43850</v>
      </c>
      <c r="AJ19" s="234">
        <v>43882</v>
      </c>
      <c r="AK19" s="234">
        <v>43914</v>
      </c>
      <c r="AL19" s="234">
        <v>43946</v>
      </c>
      <c r="AM19" s="234">
        <v>43978</v>
      </c>
      <c r="AN19" s="234">
        <v>44010</v>
      </c>
      <c r="AO19" s="234">
        <v>44042</v>
      </c>
      <c r="AP19" s="234">
        <v>44074</v>
      </c>
      <c r="AQ19" s="234">
        <v>44076</v>
      </c>
      <c r="AR19" s="234">
        <v>44107</v>
      </c>
      <c r="AS19" s="234">
        <v>44140</v>
      </c>
      <c r="AT19" s="445" t="s">
        <v>57</v>
      </c>
      <c r="AU19" s="235" t="s">
        <v>3</v>
      </c>
      <c r="AW19" s="96"/>
      <c r="AX19" s="233" t="s">
        <v>48</v>
      </c>
      <c r="AY19" s="234">
        <v>43850</v>
      </c>
      <c r="AZ19" s="234">
        <v>43882</v>
      </c>
      <c r="BA19" s="234">
        <v>43914</v>
      </c>
      <c r="BB19" s="234">
        <v>43946</v>
      </c>
      <c r="BC19" s="234">
        <v>43978</v>
      </c>
      <c r="BD19" s="234">
        <v>44010</v>
      </c>
      <c r="BE19" s="234">
        <v>44042</v>
      </c>
      <c r="BF19" s="234">
        <v>44074</v>
      </c>
      <c r="BG19" s="234">
        <v>44076</v>
      </c>
      <c r="BH19" s="234">
        <v>44107</v>
      </c>
      <c r="BI19" s="234">
        <v>44140</v>
      </c>
      <c r="BJ19" s="445" t="s">
        <v>57</v>
      </c>
      <c r="BK19" s="235" t="s">
        <v>3</v>
      </c>
    </row>
    <row r="20" spans="1:68" ht="15" customHeight="1" x14ac:dyDescent="0.3">
      <c r="A20" s="505" t="s">
        <v>103</v>
      </c>
      <c r="B20" s="244" t="s">
        <v>90</v>
      </c>
      <c r="C20" s="116">
        <f>'[1]ExPostGross kWh_Biz'!C20</f>
        <v>0</v>
      </c>
      <c r="D20" s="116">
        <f>'[1]ExPostGross kWh_Biz'!D20</f>
        <v>0</v>
      </c>
      <c r="E20" s="116">
        <f>'[1]ExPostGross kWh_Biz'!E20</f>
        <v>0</v>
      </c>
      <c r="F20" s="116">
        <f>'[1]ExPostGross kWh_Biz'!F20</f>
        <v>0</v>
      </c>
      <c r="G20" s="116">
        <f>'[1]ExPostGross kWh_Biz'!G20</f>
        <v>0</v>
      </c>
      <c r="H20" s="116">
        <f>'[1]ExPostGross kWh_Biz'!H20</f>
        <v>0</v>
      </c>
      <c r="I20" s="116">
        <f>'[1]ExPostGross kWh_Biz'!I20</f>
        <v>0</v>
      </c>
      <c r="J20" s="116">
        <f>'[1]ExPostGross kWh_Biz'!J20</f>
        <v>0</v>
      </c>
      <c r="K20" s="116">
        <f>'[1]ExPostGross kWh_Biz'!K20</f>
        <v>0</v>
      </c>
      <c r="L20" s="116">
        <f>'[1]ExPostGross kWh_Biz'!L20</f>
        <v>0</v>
      </c>
      <c r="M20" s="116">
        <f>'[1]ExPostGross kWh_Biz'!M20</f>
        <v>19432.412999999997</v>
      </c>
      <c r="N20" s="116">
        <f>SUM('[1]ExPostGross kWh_Biz'!N20:Q20)</f>
        <v>0</v>
      </c>
      <c r="O20" s="90">
        <f t="shared" ref="O20:O33" si="38">SUM(C20:N20)</f>
        <v>19432.412999999997</v>
      </c>
      <c r="Q20" s="505" t="s">
        <v>103</v>
      </c>
      <c r="R20" s="244" t="s">
        <v>90</v>
      </c>
      <c r="S20" s="3">
        <f>'[1]ExPostGross kWh_Biz'!V20</f>
        <v>0</v>
      </c>
      <c r="T20" s="3">
        <f>'[1]ExPostGross kWh_Biz'!W20</f>
        <v>65583.517999999996</v>
      </c>
      <c r="U20" s="3">
        <f>'[1]ExPostGross kWh_Biz'!X20</f>
        <v>0</v>
      </c>
      <c r="V20" s="3">
        <f>'[1]ExPostGross kWh_Biz'!Y20</f>
        <v>0</v>
      </c>
      <c r="W20" s="3">
        <f>'[1]ExPostGross kWh_Biz'!Z20</f>
        <v>0</v>
      </c>
      <c r="X20" s="3">
        <f>'[1]ExPostGross kWh_Biz'!AA20</f>
        <v>0</v>
      </c>
      <c r="Y20" s="3">
        <f>'[1]ExPostGross kWh_Biz'!AB20</f>
        <v>0</v>
      </c>
      <c r="Z20" s="3">
        <f>'[1]ExPostGross kWh_Biz'!AC20</f>
        <v>0</v>
      </c>
      <c r="AA20" s="3">
        <f>'[1]ExPostGross kWh_Biz'!AD20</f>
        <v>0</v>
      </c>
      <c r="AB20" s="3">
        <f>'[1]ExPostGross kWh_Biz'!AE20</f>
        <v>0</v>
      </c>
      <c r="AC20" s="3">
        <f>'[1]ExPostGross kWh_Biz'!AF20</f>
        <v>110109.99999999999</v>
      </c>
      <c r="AD20" s="116">
        <f>SUM('[1]ExPostGross kWh_Biz'!AG20:AJ20)</f>
        <v>134256.12199999997</v>
      </c>
      <c r="AE20" s="90">
        <f t="shared" ref="AE20:AE33" si="39">SUM(S20:AD20)</f>
        <v>309949.63999999996</v>
      </c>
      <c r="AG20" s="505" t="s">
        <v>103</v>
      </c>
      <c r="AH20" s="244" t="s">
        <v>90</v>
      </c>
      <c r="AI20" s="3">
        <f>'[1]ExPostGross kWh_Biz'!AO20</f>
        <v>0</v>
      </c>
      <c r="AJ20" s="3">
        <f>'[1]ExPostGross kWh_Biz'!AP20</f>
        <v>0</v>
      </c>
      <c r="AK20" s="3">
        <f>'[1]ExPostGross kWh_Biz'!AQ20</f>
        <v>0</v>
      </c>
      <c r="AL20" s="3">
        <f>'[1]ExPostGross kWh_Biz'!AR20</f>
        <v>0</v>
      </c>
      <c r="AM20" s="3">
        <f>'[1]ExPostGross kWh_Biz'!AS20</f>
        <v>0</v>
      </c>
      <c r="AN20" s="3">
        <f>'[1]ExPostGross kWh_Biz'!AT20</f>
        <v>0</v>
      </c>
      <c r="AO20" s="3">
        <f>'[1]ExPostGross kWh_Biz'!AU20</f>
        <v>0</v>
      </c>
      <c r="AP20" s="3">
        <f>'[1]ExPostGross kWh_Biz'!AV20</f>
        <v>653122.47</v>
      </c>
      <c r="AQ20" s="3">
        <f>'[1]ExPostGross kWh_Biz'!AW20</f>
        <v>0</v>
      </c>
      <c r="AR20" s="3">
        <f>'[1]ExPostGross kWh_Biz'!AX20</f>
        <v>1745293.5499999998</v>
      </c>
      <c r="AS20" s="3">
        <f>'[1]ExPostGross kWh_Biz'!AY20</f>
        <v>0</v>
      </c>
      <c r="AT20" s="116">
        <f>SUM('[1]ExPostGross kWh_Biz'!AZ20:BC20)</f>
        <v>0</v>
      </c>
      <c r="AU20" s="90">
        <f t="shared" ref="AU20:AU33" si="40">SUM(AI20:AT20)</f>
        <v>2398416.0199999996</v>
      </c>
      <c r="AW20" s="505" t="s">
        <v>103</v>
      </c>
      <c r="AX20" s="244" t="s">
        <v>90</v>
      </c>
      <c r="AY20" s="3">
        <f>'[1]ExPostGross kWh_Biz'!BH20</f>
        <v>0</v>
      </c>
      <c r="AZ20" s="3">
        <f>'[1]ExPostGross kWh_Biz'!BI20</f>
        <v>0</v>
      </c>
      <c r="BA20" s="3">
        <f>'[1]ExPostGross kWh_Biz'!BJ20</f>
        <v>0</v>
      </c>
      <c r="BB20" s="3">
        <f>'[1]ExPostGross kWh_Biz'!BK20</f>
        <v>295665.37</v>
      </c>
      <c r="BC20" s="3">
        <f>'[1]ExPostGross kWh_Biz'!BL20</f>
        <v>0</v>
      </c>
      <c r="BD20" s="3">
        <f>'[1]ExPostGross kWh_Biz'!BM20</f>
        <v>0</v>
      </c>
      <c r="BE20" s="3">
        <f>'[1]ExPostGross kWh_Biz'!BN20</f>
        <v>0</v>
      </c>
      <c r="BF20" s="3">
        <f>'[1]ExPostGross kWh_Biz'!BO20</f>
        <v>0</v>
      </c>
      <c r="BG20" s="3">
        <f>'[1]ExPostGross kWh_Biz'!BP20</f>
        <v>0</v>
      </c>
      <c r="BH20" s="3">
        <f>'[1]ExPostGross kWh_Biz'!BQ20</f>
        <v>0</v>
      </c>
      <c r="BI20" s="3">
        <f>'[1]ExPostGross kWh_Biz'!BR20</f>
        <v>0</v>
      </c>
      <c r="BJ20" s="116">
        <f>SUM('[1]ExPostGross kWh_Biz'!BS20:BV20)</f>
        <v>0</v>
      </c>
      <c r="BK20" s="90">
        <f t="shared" ref="BK20:BK33" si="41">SUM(AY20:BJ20)</f>
        <v>295665.37</v>
      </c>
      <c r="BL20" s="241"/>
      <c r="BM20" s="444">
        <f>O20-'[1]ExPostGross kWh_Biz'!R20</f>
        <v>0</v>
      </c>
      <c r="BN20" s="444">
        <f>AE20-'[1]ExPostGross kWh_Biz'!AK20</f>
        <v>0</v>
      </c>
      <c r="BO20" s="444">
        <f>AU20-'[1]ExPostGross kWh_Biz'!BD20</f>
        <v>0</v>
      </c>
      <c r="BP20" s="444">
        <f>BK20-'[1]ExPostGross kWh_Biz'!BW20</f>
        <v>0</v>
      </c>
    </row>
    <row r="21" spans="1:68" x14ac:dyDescent="0.3">
      <c r="A21" s="506"/>
      <c r="B21" s="244" t="s">
        <v>91</v>
      </c>
      <c r="C21" s="116">
        <f>'[1]ExPostGross kWh_Biz'!C21</f>
        <v>0</v>
      </c>
      <c r="D21" s="116">
        <f>'[1]ExPostGross kWh_Biz'!D21</f>
        <v>0</v>
      </c>
      <c r="E21" s="116">
        <f>'[1]ExPostGross kWh_Biz'!E21</f>
        <v>0</v>
      </c>
      <c r="F21" s="116">
        <f>'[1]ExPostGross kWh_Biz'!F21</f>
        <v>0</v>
      </c>
      <c r="G21" s="116">
        <f>'[1]ExPostGross kWh_Biz'!G21</f>
        <v>0</v>
      </c>
      <c r="H21" s="116">
        <f>'[1]ExPostGross kWh_Biz'!H21</f>
        <v>0</v>
      </c>
      <c r="I21" s="116">
        <f>'[1]ExPostGross kWh_Biz'!I21</f>
        <v>0</v>
      </c>
      <c r="J21" s="116">
        <f>'[1]ExPostGross kWh_Biz'!J21</f>
        <v>0</v>
      </c>
      <c r="K21" s="116">
        <f>'[1]ExPostGross kWh_Biz'!K21</f>
        <v>0</v>
      </c>
      <c r="L21" s="116">
        <f>'[1]ExPostGross kWh_Biz'!L21</f>
        <v>0</v>
      </c>
      <c r="M21" s="116">
        <f>'[1]ExPostGross kWh_Biz'!M21</f>
        <v>0</v>
      </c>
      <c r="N21" s="116">
        <f>SUM('[1]ExPostGross kWh_Biz'!N21:Q21)</f>
        <v>0</v>
      </c>
      <c r="O21" s="90">
        <f t="shared" si="38"/>
        <v>0</v>
      </c>
      <c r="Q21" s="506"/>
      <c r="R21" s="244" t="s">
        <v>91</v>
      </c>
      <c r="S21" s="3">
        <f>'[1]ExPostGross kWh_Biz'!V21</f>
        <v>0</v>
      </c>
      <c r="T21" s="3">
        <f>'[1]ExPostGross kWh_Biz'!W21</f>
        <v>0</v>
      </c>
      <c r="U21" s="3">
        <f>'[1]ExPostGross kWh_Biz'!X21</f>
        <v>0</v>
      </c>
      <c r="V21" s="3">
        <f>'[1]ExPostGross kWh_Biz'!Y21</f>
        <v>0</v>
      </c>
      <c r="W21" s="3">
        <f>'[1]ExPostGross kWh_Biz'!Z21</f>
        <v>0</v>
      </c>
      <c r="X21" s="3">
        <f>'[1]ExPostGross kWh_Biz'!AA21</f>
        <v>38461.056263358529</v>
      </c>
      <c r="Y21" s="3">
        <f>'[1]ExPostGross kWh_Biz'!AB21</f>
        <v>0</v>
      </c>
      <c r="Z21" s="3">
        <f>'[1]ExPostGross kWh_Biz'!AC21</f>
        <v>0</v>
      </c>
      <c r="AA21" s="3">
        <f>'[1]ExPostGross kWh_Biz'!AD21</f>
        <v>0</v>
      </c>
      <c r="AB21" s="3">
        <f>'[1]ExPostGross kWh_Biz'!AE21</f>
        <v>13540.25337058285</v>
      </c>
      <c r="AC21" s="3">
        <f>'[1]ExPostGross kWh_Biz'!AF21</f>
        <v>0</v>
      </c>
      <c r="AD21" s="116">
        <f>SUM('[1]ExPostGross kWh_Biz'!AG21:AJ21)</f>
        <v>20043.306586855098</v>
      </c>
      <c r="AE21" s="90">
        <f t="shared" si="39"/>
        <v>72044.616220796481</v>
      </c>
      <c r="AG21" s="506"/>
      <c r="AH21" s="244" t="s">
        <v>91</v>
      </c>
      <c r="AI21" s="3">
        <f>'[1]ExPostGross kWh_Biz'!AO21</f>
        <v>0</v>
      </c>
      <c r="AJ21" s="3">
        <f>'[1]ExPostGross kWh_Biz'!AP21</f>
        <v>0</v>
      </c>
      <c r="AK21" s="3">
        <f>'[1]ExPostGross kWh_Biz'!AQ21</f>
        <v>0</v>
      </c>
      <c r="AL21" s="3">
        <f>'[1]ExPostGross kWh_Biz'!AR21</f>
        <v>0</v>
      </c>
      <c r="AM21" s="3">
        <f>'[1]ExPostGross kWh_Biz'!AS21</f>
        <v>0</v>
      </c>
      <c r="AN21" s="3">
        <f>'[1]ExPostGross kWh_Biz'!AT21</f>
        <v>0</v>
      </c>
      <c r="AO21" s="3">
        <f>'[1]ExPostGross kWh_Biz'!AU21</f>
        <v>0</v>
      </c>
      <c r="AP21" s="3">
        <f>'[1]ExPostGross kWh_Biz'!AV21</f>
        <v>0</v>
      </c>
      <c r="AQ21" s="3">
        <f>'[1]ExPostGross kWh_Biz'!AW21</f>
        <v>8969.0453397970905</v>
      </c>
      <c r="AR21" s="3">
        <f>'[1]ExPostGross kWh_Biz'!AX21</f>
        <v>0</v>
      </c>
      <c r="AS21" s="3">
        <f>'[1]ExPostGross kWh_Biz'!AY21</f>
        <v>0</v>
      </c>
      <c r="AT21" s="116">
        <f>SUM('[1]ExPostGross kWh_Biz'!AZ21:BC21)</f>
        <v>0</v>
      </c>
      <c r="AU21" s="90">
        <f t="shared" si="40"/>
        <v>8969.0453397970905</v>
      </c>
      <c r="AW21" s="506"/>
      <c r="AX21" s="244" t="s">
        <v>91</v>
      </c>
      <c r="AY21" s="3">
        <f>'[1]ExPostGross kWh_Biz'!BH21</f>
        <v>0</v>
      </c>
      <c r="AZ21" s="3">
        <f>'[1]ExPostGross kWh_Biz'!BI21</f>
        <v>0</v>
      </c>
      <c r="BA21" s="3">
        <f>'[1]ExPostGross kWh_Biz'!BJ21</f>
        <v>0</v>
      </c>
      <c r="BB21" s="3">
        <f>'[1]ExPostGross kWh_Biz'!BK21</f>
        <v>0</v>
      </c>
      <c r="BC21" s="3">
        <f>'[1]ExPostGross kWh_Biz'!BL21</f>
        <v>0</v>
      </c>
      <c r="BD21" s="3">
        <f>'[1]ExPostGross kWh_Biz'!BM21</f>
        <v>0</v>
      </c>
      <c r="BE21" s="3">
        <f>'[1]ExPostGross kWh_Biz'!BN21</f>
        <v>0</v>
      </c>
      <c r="BF21" s="3">
        <f>'[1]ExPostGross kWh_Biz'!BO21</f>
        <v>0</v>
      </c>
      <c r="BG21" s="3">
        <f>'[1]ExPostGross kWh_Biz'!BP21</f>
        <v>0</v>
      </c>
      <c r="BH21" s="3">
        <f>'[1]ExPostGross kWh_Biz'!BQ21</f>
        <v>0</v>
      </c>
      <c r="BI21" s="3">
        <f>'[1]ExPostGross kWh_Biz'!BR21</f>
        <v>0</v>
      </c>
      <c r="BJ21" s="116">
        <f>SUM('[1]ExPostGross kWh_Biz'!BS21:BV21)</f>
        <v>0</v>
      </c>
      <c r="BK21" s="90">
        <f t="shared" si="41"/>
        <v>0</v>
      </c>
      <c r="BM21" s="444">
        <f>O21-'[1]ExPostGross kWh_Biz'!R21</f>
        <v>0</v>
      </c>
      <c r="BN21" s="444">
        <f>AE21-'[1]ExPostGross kWh_Biz'!AK21</f>
        <v>0</v>
      </c>
      <c r="BO21" s="444">
        <f>AU21-'[1]ExPostGross kWh_Biz'!BD21</f>
        <v>0</v>
      </c>
      <c r="BP21" s="444">
        <f>BK21-'[1]ExPostGross kWh_Biz'!BW21</f>
        <v>0</v>
      </c>
    </row>
    <row r="22" spans="1:68" x14ac:dyDescent="0.3">
      <c r="A22" s="506"/>
      <c r="B22" s="244" t="s">
        <v>92</v>
      </c>
      <c r="C22" s="116">
        <f>'[1]ExPostGross kWh_Biz'!C22</f>
        <v>0</v>
      </c>
      <c r="D22" s="116">
        <f>'[1]ExPostGross kWh_Biz'!D22</f>
        <v>0</v>
      </c>
      <c r="E22" s="116">
        <f>'[1]ExPostGross kWh_Biz'!E22</f>
        <v>0</v>
      </c>
      <c r="F22" s="116">
        <f>'[1]ExPostGross kWh_Biz'!F22</f>
        <v>0</v>
      </c>
      <c r="G22" s="116">
        <f>'[1]ExPostGross kWh_Biz'!G22</f>
        <v>0</v>
      </c>
      <c r="H22" s="116">
        <f>'[1]ExPostGross kWh_Biz'!H22</f>
        <v>0</v>
      </c>
      <c r="I22" s="116">
        <f>'[1]ExPostGross kWh_Biz'!I22</f>
        <v>0</v>
      </c>
      <c r="J22" s="116">
        <f>'[1]ExPostGross kWh_Biz'!J22</f>
        <v>0</v>
      </c>
      <c r="K22" s="116">
        <f>'[1]ExPostGross kWh_Biz'!K22</f>
        <v>0</v>
      </c>
      <c r="L22" s="116">
        <f>'[1]ExPostGross kWh_Biz'!L22</f>
        <v>0</v>
      </c>
      <c r="M22" s="116">
        <f>'[1]ExPostGross kWh_Biz'!M22</f>
        <v>0</v>
      </c>
      <c r="N22" s="116">
        <f>SUM('[1]ExPostGross kWh_Biz'!N22:Q22)</f>
        <v>0</v>
      </c>
      <c r="O22" s="90">
        <f t="shared" si="38"/>
        <v>0</v>
      </c>
      <c r="Q22" s="506"/>
      <c r="R22" s="244" t="s">
        <v>92</v>
      </c>
      <c r="S22" s="3">
        <f>'[1]ExPostGross kWh_Biz'!V22</f>
        <v>0</v>
      </c>
      <c r="T22" s="3">
        <f>'[1]ExPostGross kWh_Biz'!W22</f>
        <v>0</v>
      </c>
      <c r="U22" s="3">
        <f>'[1]ExPostGross kWh_Biz'!X22</f>
        <v>0</v>
      </c>
      <c r="V22" s="3">
        <f>'[1]ExPostGross kWh_Biz'!Y22</f>
        <v>0</v>
      </c>
      <c r="W22" s="3">
        <f>'[1]ExPostGross kWh_Biz'!Z22</f>
        <v>0</v>
      </c>
      <c r="X22" s="3">
        <f>'[1]ExPostGross kWh_Biz'!AA22</f>
        <v>0</v>
      </c>
      <c r="Y22" s="3">
        <f>'[1]ExPostGross kWh_Biz'!AB22</f>
        <v>0</v>
      </c>
      <c r="Z22" s="3">
        <f>'[1]ExPostGross kWh_Biz'!AC22</f>
        <v>0</v>
      </c>
      <c r="AA22" s="3">
        <f>'[1]ExPostGross kWh_Biz'!AD22</f>
        <v>0</v>
      </c>
      <c r="AB22" s="3">
        <f>'[1]ExPostGross kWh_Biz'!AE22</f>
        <v>0</v>
      </c>
      <c r="AC22" s="3">
        <f>'[1]ExPostGross kWh_Biz'!AF22</f>
        <v>0</v>
      </c>
      <c r="AD22" s="116">
        <f>SUM('[1]ExPostGross kWh_Biz'!AG22:AJ22)</f>
        <v>0</v>
      </c>
      <c r="AE22" s="90">
        <f t="shared" si="39"/>
        <v>0</v>
      </c>
      <c r="AG22" s="506"/>
      <c r="AH22" s="244" t="s">
        <v>92</v>
      </c>
      <c r="AI22" s="3">
        <f>'[1]ExPostGross kWh_Biz'!AO22</f>
        <v>0</v>
      </c>
      <c r="AJ22" s="3">
        <f>'[1]ExPostGross kWh_Biz'!AP22</f>
        <v>0</v>
      </c>
      <c r="AK22" s="3">
        <f>'[1]ExPostGross kWh_Biz'!AQ22</f>
        <v>0</v>
      </c>
      <c r="AL22" s="3">
        <f>'[1]ExPostGross kWh_Biz'!AR22</f>
        <v>0</v>
      </c>
      <c r="AM22" s="3">
        <f>'[1]ExPostGross kWh_Biz'!AS22</f>
        <v>0</v>
      </c>
      <c r="AN22" s="3">
        <f>'[1]ExPostGross kWh_Biz'!AT22</f>
        <v>0</v>
      </c>
      <c r="AO22" s="3">
        <f>'[1]ExPostGross kWh_Biz'!AU22</f>
        <v>0</v>
      </c>
      <c r="AP22" s="3">
        <f>'[1]ExPostGross kWh_Biz'!AV22</f>
        <v>0</v>
      </c>
      <c r="AQ22" s="3">
        <f>'[1]ExPostGross kWh_Biz'!AW22</f>
        <v>0</v>
      </c>
      <c r="AR22" s="3">
        <f>'[1]ExPostGross kWh_Biz'!AX22</f>
        <v>0</v>
      </c>
      <c r="AS22" s="3">
        <f>'[1]ExPostGross kWh_Biz'!AY22</f>
        <v>0</v>
      </c>
      <c r="AT22" s="116">
        <f>SUM('[1]ExPostGross kWh_Biz'!AZ22:BC22)</f>
        <v>0</v>
      </c>
      <c r="AU22" s="90">
        <f t="shared" si="40"/>
        <v>0</v>
      </c>
      <c r="AW22" s="506"/>
      <c r="AX22" s="244" t="s">
        <v>92</v>
      </c>
      <c r="AY22" s="3">
        <f>'[1]ExPostGross kWh_Biz'!BH22</f>
        <v>0</v>
      </c>
      <c r="AZ22" s="3">
        <f>'[1]ExPostGross kWh_Biz'!BI22</f>
        <v>0</v>
      </c>
      <c r="BA22" s="3">
        <f>'[1]ExPostGross kWh_Biz'!BJ22</f>
        <v>0</v>
      </c>
      <c r="BB22" s="3">
        <f>'[1]ExPostGross kWh_Biz'!BK22</f>
        <v>0</v>
      </c>
      <c r="BC22" s="3">
        <f>'[1]ExPostGross kWh_Biz'!BL22</f>
        <v>0</v>
      </c>
      <c r="BD22" s="3">
        <f>'[1]ExPostGross kWh_Biz'!BM22</f>
        <v>0</v>
      </c>
      <c r="BE22" s="3">
        <f>'[1]ExPostGross kWh_Biz'!BN22</f>
        <v>0</v>
      </c>
      <c r="BF22" s="3">
        <f>'[1]ExPostGross kWh_Biz'!BO22</f>
        <v>0</v>
      </c>
      <c r="BG22" s="3">
        <f>'[1]ExPostGross kWh_Biz'!BP22</f>
        <v>0</v>
      </c>
      <c r="BH22" s="3">
        <f>'[1]ExPostGross kWh_Biz'!BQ22</f>
        <v>0</v>
      </c>
      <c r="BI22" s="3">
        <f>'[1]ExPostGross kWh_Biz'!BR22</f>
        <v>0</v>
      </c>
      <c r="BJ22" s="116">
        <f>SUM('[1]ExPostGross kWh_Biz'!BS22:BV22)</f>
        <v>0</v>
      </c>
      <c r="BK22" s="90">
        <f t="shared" si="41"/>
        <v>0</v>
      </c>
      <c r="BM22" s="444">
        <f>O22-'[1]ExPostGross kWh_Biz'!R22</f>
        <v>0</v>
      </c>
      <c r="BN22" s="444">
        <f>AE22-'[1]ExPostGross kWh_Biz'!AK22</f>
        <v>0</v>
      </c>
      <c r="BO22" s="444">
        <f>AU22-'[1]ExPostGross kWh_Biz'!BD22</f>
        <v>0</v>
      </c>
      <c r="BP22" s="444">
        <f>BK22-'[1]ExPostGross kWh_Biz'!BW22</f>
        <v>0</v>
      </c>
    </row>
    <row r="23" spans="1:68" x14ac:dyDescent="0.3">
      <c r="A23" s="506"/>
      <c r="B23" s="244" t="s">
        <v>93</v>
      </c>
      <c r="C23" s="116">
        <f>'[1]ExPostGross kWh_Biz'!C23</f>
        <v>0</v>
      </c>
      <c r="D23" s="116">
        <f>'[1]ExPostGross kWh_Biz'!D23</f>
        <v>0</v>
      </c>
      <c r="E23" s="116">
        <f>'[1]ExPostGross kWh_Biz'!E23</f>
        <v>3426.8545164034581</v>
      </c>
      <c r="F23" s="116">
        <f>'[1]ExPostGross kWh_Biz'!F23</f>
        <v>15398.942128184859</v>
      </c>
      <c r="G23" s="116">
        <f>'[1]ExPostGross kWh_Biz'!G23</f>
        <v>11982.043609795357</v>
      </c>
      <c r="H23" s="116">
        <f>'[1]ExPostGross kWh_Biz'!H23</f>
        <v>0</v>
      </c>
      <c r="I23" s="116">
        <f>'[1]ExPostGross kWh_Biz'!I23</f>
        <v>0</v>
      </c>
      <c r="J23" s="116">
        <f>'[1]ExPostGross kWh_Biz'!J23</f>
        <v>0</v>
      </c>
      <c r="K23" s="116">
        <f>'[1]ExPostGross kWh_Biz'!K23</f>
        <v>0</v>
      </c>
      <c r="L23" s="116">
        <f>'[1]ExPostGross kWh_Biz'!L23</f>
        <v>0</v>
      </c>
      <c r="M23" s="116">
        <f>'[1]ExPostGross kWh_Biz'!M23</f>
        <v>4749.0110526567387</v>
      </c>
      <c r="N23" s="116">
        <f>SUM('[1]ExPostGross kWh_Biz'!N23:Q23)</f>
        <v>21671.220876976779</v>
      </c>
      <c r="O23" s="90">
        <f t="shared" si="38"/>
        <v>57228.07218401719</v>
      </c>
      <c r="Q23" s="506"/>
      <c r="R23" s="244" t="s">
        <v>93</v>
      </c>
      <c r="S23" s="3">
        <f>'[1]ExPostGross kWh_Biz'!V23</f>
        <v>185334.88542898587</v>
      </c>
      <c r="T23" s="3">
        <f>'[1]ExPostGross kWh_Biz'!W23</f>
        <v>0</v>
      </c>
      <c r="U23" s="3">
        <f>'[1]ExPostGross kWh_Biz'!X23</f>
        <v>2631.3702750884195</v>
      </c>
      <c r="V23" s="3">
        <f>'[1]ExPostGross kWh_Biz'!Y23</f>
        <v>20199.724370514166</v>
      </c>
      <c r="W23" s="3">
        <f>'[1]ExPostGross kWh_Biz'!Z23</f>
        <v>43114.449399433972</v>
      </c>
      <c r="X23" s="3">
        <f>'[1]ExPostGross kWh_Biz'!AA23</f>
        <v>238565.62441039993</v>
      </c>
      <c r="Y23" s="3">
        <f>'[1]ExPostGross kWh_Biz'!AB23</f>
        <v>42108.893600024479</v>
      </c>
      <c r="Z23" s="3">
        <f>'[1]ExPostGross kWh_Biz'!AC23</f>
        <v>655650.25800943188</v>
      </c>
      <c r="AA23" s="3">
        <f>'[1]ExPostGross kWh_Biz'!AD23</f>
        <v>884842.31028969283</v>
      </c>
      <c r="AB23" s="3">
        <f>'[1]ExPostGross kWh_Biz'!AE23</f>
        <v>1163548.5274927581</v>
      </c>
      <c r="AC23" s="3">
        <f>'[1]ExPostGross kWh_Biz'!AF23</f>
        <v>831631.48330430652</v>
      </c>
      <c r="AD23" s="116">
        <f>SUM('[1]ExPostGross kWh_Biz'!AG23:AJ23)</f>
        <v>531262.0100226755</v>
      </c>
      <c r="AE23" s="90">
        <f t="shared" si="39"/>
        <v>4598889.5366033111</v>
      </c>
      <c r="AG23" s="506"/>
      <c r="AH23" s="244" t="s">
        <v>93</v>
      </c>
      <c r="AI23" s="3">
        <f>'[1]ExPostGross kWh_Biz'!AO23</f>
        <v>683656.48042268842</v>
      </c>
      <c r="AJ23" s="3">
        <f>'[1]ExPostGross kWh_Biz'!AP23</f>
        <v>0</v>
      </c>
      <c r="AK23" s="3">
        <f>'[1]ExPostGross kWh_Biz'!AQ23</f>
        <v>0</v>
      </c>
      <c r="AL23" s="3">
        <f>'[1]ExPostGross kWh_Biz'!AR23</f>
        <v>0</v>
      </c>
      <c r="AM23" s="3">
        <f>'[1]ExPostGross kWh_Biz'!AS23</f>
        <v>69258.900184080936</v>
      </c>
      <c r="AN23" s="3">
        <f>'[1]ExPostGross kWh_Biz'!AT23</f>
        <v>357786.70942791342</v>
      </c>
      <c r="AO23" s="3">
        <f>'[1]ExPostGross kWh_Biz'!AU23</f>
        <v>332002.66577137163</v>
      </c>
      <c r="AP23" s="3">
        <f>'[1]ExPostGross kWh_Biz'!AV23</f>
        <v>324408.23048632644</v>
      </c>
      <c r="AQ23" s="3">
        <f>'[1]ExPostGross kWh_Biz'!AW23</f>
        <v>287343.0454801718</v>
      </c>
      <c r="AR23" s="3">
        <f>'[1]ExPostGross kWh_Biz'!AX23</f>
        <v>197076.98948664492</v>
      </c>
      <c r="AS23" s="3">
        <f>'[1]ExPostGross kWh_Biz'!AY23</f>
        <v>0</v>
      </c>
      <c r="AT23" s="116">
        <f>SUM('[1]ExPostGross kWh_Biz'!AZ23:BC23)</f>
        <v>226012.10651460351</v>
      </c>
      <c r="AU23" s="90">
        <f t="shared" si="40"/>
        <v>2477545.1277738009</v>
      </c>
      <c r="AW23" s="506"/>
      <c r="AX23" s="244" t="s">
        <v>93</v>
      </c>
      <c r="AY23" s="3">
        <f>'[1]ExPostGross kWh_Biz'!BH23</f>
        <v>0</v>
      </c>
      <c r="AZ23" s="3">
        <f>'[1]ExPostGross kWh_Biz'!BI23</f>
        <v>0</v>
      </c>
      <c r="BA23" s="3">
        <f>'[1]ExPostGross kWh_Biz'!BJ23</f>
        <v>0</v>
      </c>
      <c r="BB23" s="3">
        <f>'[1]ExPostGross kWh_Biz'!BK23</f>
        <v>0</v>
      </c>
      <c r="BC23" s="3">
        <f>'[1]ExPostGross kWh_Biz'!BL23</f>
        <v>0</v>
      </c>
      <c r="BD23" s="3">
        <f>'[1]ExPostGross kWh_Biz'!BM23</f>
        <v>0</v>
      </c>
      <c r="BE23" s="3">
        <f>'[1]ExPostGross kWh_Biz'!BN23</f>
        <v>0</v>
      </c>
      <c r="BF23" s="3">
        <f>'[1]ExPostGross kWh_Biz'!BO23</f>
        <v>0</v>
      </c>
      <c r="BG23" s="3">
        <f>'[1]ExPostGross kWh_Biz'!BP23</f>
        <v>0</v>
      </c>
      <c r="BH23" s="3">
        <f>'[1]ExPostGross kWh_Biz'!BQ23</f>
        <v>434671.9040906842</v>
      </c>
      <c r="BI23" s="3">
        <f>'[1]ExPostGross kWh_Biz'!BR23</f>
        <v>0</v>
      </c>
      <c r="BJ23" s="116">
        <f>SUM('[1]ExPostGross kWh_Biz'!BS23:BV23)</f>
        <v>385679.43346381094</v>
      </c>
      <c r="BK23" s="90">
        <f t="shared" si="41"/>
        <v>820351.33755449508</v>
      </c>
      <c r="BM23" s="444">
        <f>O23-'[1]ExPostGross kWh_Biz'!R23</f>
        <v>0</v>
      </c>
      <c r="BN23" s="444">
        <f>AE23-'[1]ExPostGross kWh_Biz'!AK23</f>
        <v>0</v>
      </c>
      <c r="BO23" s="444">
        <f>AU23-'[1]ExPostGross kWh_Biz'!BD23</f>
        <v>0</v>
      </c>
      <c r="BP23" s="444">
        <f>BK23-'[1]ExPostGross kWh_Biz'!BW23</f>
        <v>0</v>
      </c>
    </row>
    <row r="24" spans="1:68" x14ac:dyDescent="0.3">
      <c r="A24" s="506"/>
      <c r="B24" s="244" t="s">
        <v>94</v>
      </c>
      <c r="C24" s="116">
        <f>'[1]ExPostGross kWh_Biz'!C24</f>
        <v>0</v>
      </c>
      <c r="D24" s="116">
        <f>'[1]ExPostGross kWh_Biz'!D24</f>
        <v>0</v>
      </c>
      <c r="E24" s="116">
        <f>'[1]ExPostGross kWh_Biz'!E24</f>
        <v>0</v>
      </c>
      <c r="F24" s="116">
        <f>'[1]ExPostGross kWh_Biz'!F24</f>
        <v>0</v>
      </c>
      <c r="G24" s="116">
        <f>'[1]ExPostGross kWh_Biz'!G24</f>
        <v>0</v>
      </c>
      <c r="H24" s="116">
        <f>'[1]ExPostGross kWh_Biz'!H24</f>
        <v>0</v>
      </c>
      <c r="I24" s="116">
        <f>'[1]ExPostGross kWh_Biz'!I24</f>
        <v>0</v>
      </c>
      <c r="J24" s="116">
        <f>'[1]ExPostGross kWh_Biz'!J24</f>
        <v>0</v>
      </c>
      <c r="K24" s="116">
        <f>'[1]ExPostGross kWh_Biz'!K24</f>
        <v>0</v>
      </c>
      <c r="L24" s="116">
        <f>'[1]ExPostGross kWh_Biz'!L24</f>
        <v>0</v>
      </c>
      <c r="M24" s="116">
        <f>'[1]ExPostGross kWh_Biz'!M24</f>
        <v>0</v>
      </c>
      <c r="N24" s="116">
        <f>SUM('[1]ExPostGross kWh_Biz'!N24:Q24)</f>
        <v>0</v>
      </c>
      <c r="O24" s="90">
        <f t="shared" si="38"/>
        <v>0</v>
      </c>
      <c r="Q24" s="506"/>
      <c r="R24" s="244" t="s">
        <v>94</v>
      </c>
      <c r="S24" s="3">
        <f>'[1]ExPostGross kWh_Biz'!V24</f>
        <v>0</v>
      </c>
      <c r="T24" s="3">
        <f>'[1]ExPostGross kWh_Biz'!W24</f>
        <v>0</v>
      </c>
      <c r="U24" s="3">
        <f>'[1]ExPostGross kWh_Biz'!X24</f>
        <v>0</v>
      </c>
      <c r="V24" s="3">
        <f>'[1]ExPostGross kWh_Biz'!Y24</f>
        <v>0</v>
      </c>
      <c r="W24" s="3">
        <f>'[1]ExPostGross kWh_Biz'!Z24</f>
        <v>0</v>
      </c>
      <c r="X24" s="3">
        <f>'[1]ExPostGross kWh_Biz'!AA24</f>
        <v>0</v>
      </c>
      <c r="Y24" s="3">
        <f>'[1]ExPostGross kWh_Biz'!AB24</f>
        <v>0</v>
      </c>
      <c r="Z24" s="3">
        <f>'[1]ExPostGross kWh_Biz'!AC24</f>
        <v>0</v>
      </c>
      <c r="AA24" s="3">
        <f>'[1]ExPostGross kWh_Biz'!AD24</f>
        <v>0</v>
      </c>
      <c r="AB24" s="3">
        <f>'[1]ExPostGross kWh_Biz'!AE24</f>
        <v>0</v>
      </c>
      <c r="AC24" s="3">
        <f>'[1]ExPostGross kWh_Biz'!AF24</f>
        <v>0</v>
      </c>
      <c r="AD24" s="116">
        <f>SUM('[1]ExPostGross kWh_Biz'!AG24:AJ24)</f>
        <v>0</v>
      </c>
      <c r="AE24" s="90">
        <f t="shared" si="39"/>
        <v>0</v>
      </c>
      <c r="AG24" s="506"/>
      <c r="AH24" s="244" t="s">
        <v>94</v>
      </c>
      <c r="AI24" s="3">
        <f>'[1]ExPostGross kWh_Biz'!AO24</f>
        <v>0</v>
      </c>
      <c r="AJ24" s="3">
        <f>'[1]ExPostGross kWh_Biz'!AP24</f>
        <v>0</v>
      </c>
      <c r="AK24" s="3">
        <f>'[1]ExPostGross kWh_Biz'!AQ24</f>
        <v>0</v>
      </c>
      <c r="AL24" s="3">
        <f>'[1]ExPostGross kWh_Biz'!AR24</f>
        <v>0</v>
      </c>
      <c r="AM24" s="3">
        <f>'[1]ExPostGross kWh_Biz'!AS24</f>
        <v>0</v>
      </c>
      <c r="AN24" s="3">
        <f>'[1]ExPostGross kWh_Biz'!AT24</f>
        <v>0</v>
      </c>
      <c r="AO24" s="3">
        <f>'[1]ExPostGross kWh_Biz'!AU24</f>
        <v>0</v>
      </c>
      <c r="AP24" s="3">
        <f>'[1]ExPostGross kWh_Biz'!AV24</f>
        <v>0</v>
      </c>
      <c r="AQ24" s="3">
        <f>'[1]ExPostGross kWh_Biz'!AW24</f>
        <v>0</v>
      </c>
      <c r="AR24" s="3">
        <f>'[1]ExPostGross kWh_Biz'!AX24</f>
        <v>0</v>
      </c>
      <c r="AS24" s="3">
        <f>'[1]ExPostGross kWh_Biz'!AY24</f>
        <v>0</v>
      </c>
      <c r="AT24" s="116">
        <f>SUM('[1]ExPostGross kWh_Biz'!AZ24:BC24)</f>
        <v>0</v>
      </c>
      <c r="AU24" s="90">
        <f t="shared" si="40"/>
        <v>0</v>
      </c>
      <c r="AW24" s="506"/>
      <c r="AX24" s="244" t="s">
        <v>94</v>
      </c>
      <c r="AY24" s="3">
        <f>'[1]ExPostGross kWh_Biz'!BH24</f>
        <v>0</v>
      </c>
      <c r="AZ24" s="3">
        <f>'[1]ExPostGross kWh_Biz'!BI24</f>
        <v>0</v>
      </c>
      <c r="BA24" s="3">
        <f>'[1]ExPostGross kWh_Biz'!BJ24</f>
        <v>0</v>
      </c>
      <c r="BB24" s="3">
        <f>'[1]ExPostGross kWh_Biz'!BK24</f>
        <v>0</v>
      </c>
      <c r="BC24" s="3">
        <f>'[1]ExPostGross kWh_Biz'!BL24</f>
        <v>0</v>
      </c>
      <c r="BD24" s="3">
        <f>'[1]ExPostGross kWh_Biz'!BM24</f>
        <v>0</v>
      </c>
      <c r="BE24" s="3">
        <f>'[1]ExPostGross kWh_Biz'!BN24</f>
        <v>0</v>
      </c>
      <c r="BF24" s="3">
        <f>'[1]ExPostGross kWh_Biz'!BO24</f>
        <v>0</v>
      </c>
      <c r="BG24" s="3">
        <f>'[1]ExPostGross kWh_Biz'!BP24</f>
        <v>0</v>
      </c>
      <c r="BH24" s="3">
        <f>'[1]ExPostGross kWh_Biz'!BQ24</f>
        <v>0</v>
      </c>
      <c r="BI24" s="3">
        <f>'[1]ExPostGross kWh_Biz'!BR24</f>
        <v>0</v>
      </c>
      <c r="BJ24" s="116">
        <f>SUM('[1]ExPostGross kWh_Biz'!BS24:BV24)</f>
        <v>0</v>
      </c>
      <c r="BK24" s="90">
        <f t="shared" si="41"/>
        <v>0</v>
      </c>
      <c r="BM24" s="444">
        <f>O24-'[1]ExPostGross kWh_Biz'!R24</f>
        <v>0</v>
      </c>
      <c r="BN24" s="444">
        <f>AE24-'[1]ExPostGross kWh_Biz'!AK24</f>
        <v>0</v>
      </c>
      <c r="BO24" s="444">
        <f>AU24-'[1]ExPostGross kWh_Biz'!BD24</f>
        <v>0</v>
      </c>
      <c r="BP24" s="444">
        <f>BK24-'[1]ExPostGross kWh_Biz'!BW24</f>
        <v>0</v>
      </c>
    </row>
    <row r="25" spans="1:68" x14ac:dyDescent="0.3">
      <c r="A25" s="506"/>
      <c r="B25" s="244" t="s">
        <v>95</v>
      </c>
      <c r="C25" s="116">
        <f>'[1]ExPostGross kWh_Biz'!C25</f>
        <v>0</v>
      </c>
      <c r="D25" s="116">
        <f>'[1]ExPostGross kWh_Biz'!D25</f>
        <v>0</v>
      </c>
      <c r="E25" s="116">
        <f>'[1]ExPostGross kWh_Biz'!E25</f>
        <v>0</v>
      </c>
      <c r="F25" s="116">
        <f>'[1]ExPostGross kWh_Biz'!F25</f>
        <v>0</v>
      </c>
      <c r="G25" s="116">
        <f>'[1]ExPostGross kWh_Biz'!G25</f>
        <v>0</v>
      </c>
      <c r="H25" s="116">
        <f>'[1]ExPostGross kWh_Biz'!H25</f>
        <v>0</v>
      </c>
      <c r="I25" s="116">
        <f>'[1]ExPostGross kWh_Biz'!I25</f>
        <v>0</v>
      </c>
      <c r="J25" s="116">
        <f>'[1]ExPostGross kWh_Biz'!J25</f>
        <v>0</v>
      </c>
      <c r="K25" s="116">
        <f>'[1]ExPostGross kWh_Biz'!K25</f>
        <v>0</v>
      </c>
      <c r="L25" s="116">
        <f>'[1]ExPostGross kWh_Biz'!L25</f>
        <v>0</v>
      </c>
      <c r="M25" s="116">
        <f>'[1]ExPostGross kWh_Biz'!M25</f>
        <v>0</v>
      </c>
      <c r="N25" s="116">
        <f>SUM('[1]ExPostGross kWh_Biz'!N25:Q25)</f>
        <v>0</v>
      </c>
      <c r="O25" s="90">
        <f t="shared" si="38"/>
        <v>0</v>
      </c>
      <c r="Q25" s="506"/>
      <c r="R25" s="244" t="s">
        <v>95</v>
      </c>
      <c r="S25" s="3">
        <f>'[1]ExPostGross kWh_Biz'!V25</f>
        <v>0</v>
      </c>
      <c r="T25" s="3">
        <f>'[1]ExPostGross kWh_Biz'!W25</f>
        <v>0</v>
      </c>
      <c r="U25" s="3">
        <f>'[1]ExPostGross kWh_Biz'!X25</f>
        <v>0</v>
      </c>
      <c r="V25" s="3">
        <f>'[1]ExPostGross kWh_Biz'!Y25</f>
        <v>0</v>
      </c>
      <c r="W25" s="3">
        <f>'[1]ExPostGross kWh_Biz'!Z25</f>
        <v>0</v>
      </c>
      <c r="X25" s="3">
        <f>'[1]ExPostGross kWh_Biz'!AA25</f>
        <v>0</v>
      </c>
      <c r="Y25" s="3">
        <f>'[1]ExPostGross kWh_Biz'!AB25</f>
        <v>0</v>
      </c>
      <c r="Z25" s="3">
        <f>'[1]ExPostGross kWh_Biz'!AC25</f>
        <v>0</v>
      </c>
      <c r="AA25" s="3">
        <f>'[1]ExPostGross kWh_Biz'!AD25</f>
        <v>0</v>
      </c>
      <c r="AB25" s="3">
        <f>'[1]ExPostGross kWh_Biz'!AE25</f>
        <v>0</v>
      </c>
      <c r="AC25" s="3">
        <f>'[1]ExPostGross kWh_Biz'!AF25</f>
        <v>0</v>
      </c>
      <c r="AD25" s="116">
        <f>SUM('[1]ExPostGross kWh_Biz'!AG25:AJ25)</f>
        <v>0</v>
      </c>
      <c r="AE25" s="90">
        <f t="shared" si="39"/>
        <v>0</v>
      </c>
      <c r="AG25" s="506"/>
      <c r="AH25" s="244" t="s">
        <v>95</v>
      </c>
      <c r="AI25" s="3">
        <f>'[1]ExPostGross kWh_Biz'!AO25</f>
        <v>0</v>
      </c>
      <c r="AJ25" s="3">
        <f>'[1]ExPostGross kWh_Biz'!AP25</f>
        <v>0</v>
      </c>
      <c r="AK25" s="3">
        <f>'[1]ExPostGross kWh_Biz'!AQ25</f>
        <v>0</v>
      </c>
      <c r="AL25" s="3">
        <f>'[1]ExPostGross kWh_Biz'!AR25</f>
        <v>0</v>
      </c>
      <c r="AM25" s="3">
        <f>'[1]ExPostGross kWh_Biz'!AS25</f>
        <v>0</v>
      </c>
      <c r="AN25" s="3">
        <f>'[1]ExPostGross kWh_Biz'!AT25</f>
        <v>0</v>
      </c>
      <c r="AO25" s="3">
        <f>'[1]ExPostGross kWh_Biz'!AU25</f>
        <v>0</v>
      </c>
      <c r="AP25" s="3">
        <f>'[1]ExPostGross kWh_Biz'!AV25</f>
        <v>0</v>
      </c>
      <c r="AQ25" s="3">
        <f>'[1]ExPostGross kWh_Biz'!AW25</f>
        <v>0</v>
      </c>
      <c r="AR25" s="3">
        <f>'[1]ExPostGross kWh_Biz'!AX25</f>
        <v>0</v>
      </c>
      <c r="AS25" s="3">
        <f>'[1]ExPostGross kWh_Biz'!AY25</f>
        <v>0</v>
      </c>
      <c r="AT25" s="116">
        <f>SUM('[1]ExPostGross kWh_Biz'!AZ25:BC25)</f>
        <v>44326.094357732356</v>
      </c>
      <c r="AU25" s="90">
        <f t="shared" si="40"/>
        <v>44326.094357732356</v>
      </c>
      <c r="AW25" s="506"/>
      <c r="AX25" s="244" t="s">
        <v>95</v>
      </c>
      <c r="AY25" s="3">
        <f>'[1]ExPostGross kWh_Biz'!BH25</f>
        <v>0</v>
      </c>
      <c r="AZ25" s="3">
        <f>'[1]ExPostGross kWh_Biz'!BI25</f>
        <v>0</v>
      </c>
      <c r="BA25" s="3">
        <f>'[1]ExPostGross kWh_Biz'!BJ25</f>
        <v>0</v>
      </c>
      <c r="BB25" s="3">
        <f>'[1]ExPostGross kWh_Biz'!BK25</f>
        <v>0</v>
      </c>
      <c r="BC25" s="3">
        <f>'[1]ExPostGross kWh_Biz'!BL25</f>
        <v>0</v>
      </c>
      <c r="BD25" s="3">
        <f>'[1]ExPostGross kWh_Biz'!BM25</f>
        <v>0</v>
      </c>
      <c r="BE25" s="3">
        <f>'[1]ExPostGross kWh_Biz'!BN25</f>
        <v>0</v>
      </c>
      <c r="BF25" s="3">
        <f>'[1]ExPostGross kWh_Biz'!BO25</f>
        <v>0</v>
      </c>
      <c r="BG25" s="3">
        <f>'[1]ExPostGross kWh_Biz'!BP25</f>
        <v>0</v>
      </c>
      <c r="BH25" s="3">
        <f>'[1]ExPostGross kWh_Biz'!BQ25</f>
        <v>0</v>
      </c>
      <c r="BI25" s="3">
        <f>'[1]ExPostGross kWh_Biz'!BR25</f>
        <v>0</v>
      </c>
      <c r="BJ25" s="116">
        <f>SUM('[1]ExPostGross kWh_Biz'!BS25:BV25)</f>
        <v>0</v>
      </c>
      <c r="BK25" s="90">
        <f t="shared" si="41"/>
        <v>0</v>
      </c>
      <c r="BM25" s="444">
        <f>O25-'[1]ExPostGross kWh_Biz'!R25</f>
        <v>0</v>
      </c>
      <c r="BN25" s="444">
        <f>AE25-'[1]ExPostGross kWh_Biz'!AK25</f>
        <v>0</v>
      </c>
      <c r="BO25" s="444">
        <f>AU25-'[1]ExPostGross kWh_Biz'!BD25</f>
        <v>0</v>
      </c>
      <c r="BP25" s="444">
        <f>BK25-'[1]ExPostGross kWh_Biz'!BW25</f>
        <v>0</v>
      </c>
    </row>
    <row r="26" spans="1:68" x14ac:dyDescent="0.3">
      <c r="A26" s="506"/>
      <c r="B26" s="244" t="s">
        <v>96</v>
      </c>
      <c r="C26" s="116">
        <f>'[1]ExPostGross kWh_Biz'!C26</f>
        <v>0</v>
      </c>
      <c r="D26" s="116">
        <f>'[1]ExPostGross kWh_Biz'!D26</f>
        <v>0</v>
      </c>
      <c r="E26" s="116">
        <f>'[1]ExPostGross kWh_Biz'!E26</f>
        <v>4905.3202214758394</v>
      </c>
      <c r="F26" s="116">
        <f>'[1]ExPostGross kWh_Biz'!F26</f>
        <v>190678.26956307574</v>
      </c>
      <c r="G26" s="116">
        <f>'[1]ExPostGross kWh_Biz'!G26</f>
        <v>3514.4672989262658</v>
      </c>
      <c r="H26" s="116">
        <f>'[1]ExPostGross kWh_Biz'!H26</f>
        <v>0</v>
      </c>
      <c r="I26" s="116">
        <f>'[1]ExPostGross kWh_Biz'!I26</f>
        <v>0</v>
      </c>
      <c r="J26" s="116">
        <f>'[1]ExPostGross kWh_Biz'!J26</f>
        <v>0</v>
      </c>
      <c r="K26" s="116">
        <f>'[1]ExPostGross kWh_Biz'!K26</f>
        <v>0</v>
      </c>
      <c r="L26" s="116">
        <f>'[1]ExPostGross kWh_Biz'!L26</f>
        <v>281362.47747318872</v>
      </c>
      <c r="M26" s="116">
        <f>'[1]ExPostGross kWh_Biz'!M26</f>
        <v>496123.31063222128</v>
      </c>
      <c r="N26" s="116">
        <f>SUM('[1]ExPostGross kWh_Biz'!N26:Q26)</f>
        <v>0</v>
      </c>
      <c r="O26" s="90">
        <f t="shared" si="38"/>
        <v>976583.84518888779</v>
      </c>
      <c r="Q26" s="506"/>
      <c r="R26" s="244" t="s">
        <v>96</v>
      </c>
      <c r="S26" s="3">
        <f>'[1]ExPostGross kWh_Biz'!V26</f>
        <v>0</v>
      </c>
      <c r="T26" s="3">
        <f>'[1]ExPostGross kWh_Biz'!W26</f>
        <v>22144.130782639662</v>
      </c>
      <c r="U26" s="3">
        <f>'[1]ExPostGross kWh_Biz'!X26</f>
        <v>0</v>
      </c>
      <c r="V26" s="3">
        <f>'[1]ExPostGross kWh_Biz'!Y26</f>
        <v>0</v>
      </c>
      <c r="W26" s="3">
        <f>'[1]ExPostGross kWh_Biz'!Z26</f>
        <v>481931.03546332783</v>
      </c>
      <c r="X26" s="3">
        <f>'[1]ExPostGross kWh_Biz'!AA26</f>
        <v>272023.75133609853</v>
      </c>
      <c r="Y26" s="3">
        <f>'[1]ExPostGross kWh_Biz'!AB26</f>
        <v>93476.865353027504</v>
      </c>
      <c r="Z26" s="3">
        <f>'[1]ExPostGross kWh_Biz'!AC26</f>
        <v>386740.74285209854</v>
      </c>
      <c r="AA26" s="3">
        <f>'[1]ExPostGross kWh_Biz'!AD26</f>
        <v>1436036.2283363072</v>
      </c>
      <c r="AB26" s="3">
        <f>'[1]ExPostGross kWh_Biz'!AE26</f>
        <v>1290807.0897069378</v>
      </c>
      <c r="AC26" s="3">
        <f>'[1]ExPostGross kWh_Biz'!AF26</f>
        <v>707164.58293323999</v>
      </c>
      <c r="AD26" s="116">
        <f>SUM('[1]ExPostGross kWh_Biz'!AG26:AJ26)</f>
        <v>3028396.5594887352</v>
      </c>
      <c r="AE26" s="90">
        <f t="shared" si="39"/>
        <v>7718720.9862524122</v>
      </c>
      <c r="AG26" s="506"/>
      <c r="AH26" s="244" t="s">
        <v>96</v>
      </c>
      <c r="AI26" s="3">
        <f>'[1]ExPostGross kWh_Biz'!AO26</f>
        <v>805458.16012541926</v>
      </c>
      <c r="AJ26" s="3">
        <f>'[1]ExPostGross kWh_Biz'!AP26</f>
        <v>0</v>
      </c>
      <c r="AK26" s="3">
        <f>'[1]ExPostGross kWh_Biz'!AQ26</f>
        <v>0</v>
      </c>
      <c r="AL26" s="3">
        <f>'[1]ExPostGross kWh_Biz'!AR26</f>
        <v>0</v>
      </c>
      <c r="AM26" s="3">
        <f>'[1]ExPostGross kWh_Biz'!AS26</f>
        <v>0</v>
      </c>
      <c r="AN26" s="3">
        <f>'[1]ExPostGross kWh_Biz'!AT26</f>
        <v>308272.54450510885</v>
      </c>
      <c r="AO26" s="3">
        <f>'[1]ExPostGross kWh_Biz'!AU26</f>
        <v>21833.50364460425</v>
      </c>
      <c r="AP26" s="3">
        <f>'[1]ExPostGross kWh_Biz'!AV26</f>
        <v>0</v>
      </c>
      <c r="AQ26" s="3">
        <f>'[1]ExPostGross kWh_Biz'!AW26</f>
        <v>25953.295622779009</v>
      </c>
      <c r="AR26" s="3">
        <f>'[1]ExPostGross kWh_Biz'!AX26</f>
        <v>0</v>
      </c>
      <c r="AS26" s="3">
        <f>'[1]ExPostGross kWh_Biz'!AY26</f>
        <v>0</v>
      </c>
      <c r="AT26" s="116">
        <f>SUM('[1]ExPostGross kWh_Biz'!AZ26:BC26)</f>
        <v>2745647.2114922027</v>
      </c>
      <c r="AU26" s="90">
        <f t="shared" si="40"/>
        <v>3907164.7153901141</v>
      </c>
      <c r="AW26" s="506"/>
      <c r="AX26" s="244" t="s">
        <v>96</v>
      </c>
      <c r="AY26" s="3">
        <f>'[1]ExPostGross kWh_Biz'!BH26</f>
        <v>0</v>
      </c>
      <c r="AZ26" s="3">
        <f>'[1]ExPostGross kWh_Biz'!BI26</f>
        <v>0</v>
      </c>
      <c r="BA26" s="3">
        <f>'[1]ExPostGross kWh_Biz'!BJ26</f>
        <v>0</v>
      </c>
      <c r="BB26" s="3">
        <f>'[1]ExPostGross kWh_Biz'!BK26</f>
        <v>0</v>
      </c>
      <c r="BC26" s="3">
        <f>'[1]ExPostGross kWh_Biz'!BL26</f>
        <v>0</v>
      </c>
      <c r="BD26" s="3">
        <f>'[1]ExPostGross kWh_Biz'!BM26</f>
        <v>0</v>
      </c>
      <c r="BE26" s="3">
        <f>'[1]ExPostGross kWh_Biz'!BN26</f>
        <v>0</v>
      </c>
      <c r="BF26" s="3">
        <f>'[1]ExPostGross kWh_Biz'!BO26</f>
        <v>0</v>
      </c>
      <c r="BG26" s="3">
        <f>'[1]ExPostGross kWh_Biz'!BP26</f>
        <v>0</v>
      </c>
      <c r="BH26" s="3">
        <f>'[1]ExPostGross kWh_Biz'!BQ26</f>
        <v>0</v>
      </c>
      <c r="BI26" s="3">
        <f>'[1]ExPostGross kWh_Biz'!BR26</f>
        <v>0</v>
      </c>
      <c r="BJ26" s="116">
        <f>SUM('[1]ExPostGross kWh_Biz'!BS26:BV26)</f>
        <v>64044.944024172473</v>
      </c>
      <c r="BK26" s="90">
        <f t="shared" si="41"/>
        <v>64044.944024172473</v>
      </c>
      <c r="BM26" s="444">
        <f>O26-'[1]ExPostGross kWh_Biz'!R26</f>
        <v>0</v>
      </c>
      <c r="BN26" s="444">
        <f>AE26-'[1]ExPostGross kWh_Biz'!AK26</f>
        <v>0</v>
      </c>
      <c r="BO26" s="444">
        <f>AU26-'[1]ExPostGross kWh_Biz'!BD26</f>
        <v>0</v>
      </c>
      <c r="BP26" s="444">
        <f>BK26-'[1]ExPostGross kWh_Biz'!BW26</f>
        <v>0</v>
      </c>
    </row>
    <row r="27" spans="1:68" x14ac:dyDescent="0.3">
      <c r="A27" s="506"/>
      <c r="B27" s="244" t="s">
        <v>97</v>
      </c>
      <c r="C27" s="116">
        <f>'[1]ExPostGross kWh_Biz'!C27</f>
        <v>1795.1480000000001</v>
      </c>
      <c r="D27" s="116">
        <f>'[1]ExPostGross kWh_Biz'!D27</f>
        <v>4196.4620000000004</v>
      </c>
      <c r="E27" s="116">
        <f>'[1]ExPostGross kWh_Biz'!E27</f>
        <v>1886.68</v>
      </c>
      <c r="F27" s="116">
        <f>'[1]ExPostGross kWh_Biz'!F27</f>
        <v>8557.3080000000009</v>
      </c>
      <c r="G27" s="116">
        <f>'[1]ExPostGross kWh_Biz'!G27</f>
        <v>6616.4560000000001</v>
      </c>
      <c r="H27" s="116">
        <f>'[1]ExPostGross kWh_Biz'!H27</f>
        <v>73572.114000000016</v>
      </c>
      <c r="I27" s="116">
        <f>'[1]ExPostGross kWh_Biz'!I27</f>
        <v>2301.3760000000002</v>
      </c>
      <c r="J27" s="116">
        <f>'[1]ExPostGross kWh_Biz'!J27</f>
        <v>18816.364000000001</v>
      </c>
      <c r="K27" s="116">
        <f>'[1]ExPostGross kWh_Biz'!K27</f>
        <v>0</v>
      </c>
      <c r="L27" s="116">
        <f>'[1]ExPostGross kWh_Biz'!L27</f>
        <v>10629.853999999999</v>
      </c>
      <c r="M27" s="116">
        <f>'[1]ExPostGross kWh_Biz'!M27</f>
        <v>97691.73000000001</v>
      </c>
      <c r="N27" s="116">
        <f>SUM('[1]ExPostGross kWh_Biz'!N27:Q27)</f>
        <v>188950.06799999997</v>
      </c>
      <c r="O27" s="90">
        <f t="shared" si="38"/>
        <v>415013.56</v>
      </c>
      <c r="Q27" s="506"/>
      <c r="R27" s="244" t="s">
        <v>97</v>
      </c>
      <c r="S27" s="3">
        <f>'[1]ExPostGross kWh_Biz'!V27</f>
        <v>80583.652000000016</v>
      </c>
      <c r="T27" s="3">
        <f>'[1]ExPostGross kWh_Biz'!W27</f>
        <v>36963.984000000004</v>
      </c>
      <c r="U27" s="3">
        <f>'[1]ExPostGross kWh_Biz'!X27</f>
        <v>50201.565999999999</v>
      </c>
      <c r="V27" s="3">
        <f>'[1]ExPostGross kWh_Biz'!Y27</f>
        <v>43829.818000000007</v>
      </c>
      <c r="W27" s="3">
        <f>'[1]ExPostGross kWh_Biz'!Z27</f>
        <v>21496.01</v>
      </c>
      <c r="X27" s="3">
        <f>'[1]ExPostGross kWh_Biz'!AA27</f>
        <v>72437.304000000004</v>
      </c>
      <c r="Y27" s="3">
        <f>'[1]ExPostGross kWh_Biz'!AB27</f>
        <v>109048.236</v>
      </c>
      <c r="Z27" s="3">
        <f>'[1]ExPostGross kWh_Biz'!AC27</f>
        <v>31988.566000000006</v>
      </c>
      <c r="AA27" s="3">
        <f>'[1]ExPostGross kWh_Biz'!AD27</f>
        <v>33250.400000000001</v>
      </c>
      <c r="AB27" s="3">
        <f>'[1]ExPostGross kWh_Biz'!AE27</f>
        <v>233067.55800000002</v>
      </c>
      <c r="AC27" s="3">
        <f>'[1]ExPostGross kWh_Biz'!AF27</f>
        <v>513915.75400000002</v>
      </c>
      <c r="AD27" s="116">
        <f>SUM('[1]ExPostGross kWh_Biz'!AG27:AJ27)</f>
        <v>1514344.6360000002</v>
      </c>
      <c r="AE27" s="90">
        <f t="shared" si="39"/>
        <v>2741127.4840000002</v>
      </c>
      <c r="AG27" s="506"/>
      <c r="AH27" s="244" t="s">
        <v>97</v>
      </c>
      <c r="AI27" s="3">
        <f>'[1]ExPostGross kWh_Biz'!AO27</f>
        <v>39504.464</v>
      </c>
      <c r="AJ27" s="3">
        <f>'[1]ExPostGross kWh_Biz'!AP27</f>
        <v>39532.484000000004</v>
      </c>
      <c r="AK27" s="3">
        <f>'[1]ExPostGross kWh_Biz'!AQ27</f>
        <v>0</v>
      </c>
      <c r="AL27" s="3">
        <f>'[1]ExPostGross kWh_Biz'!AR27</f>
        <v>116779.88800000001</v>
      </c>
      <c r="AM27" s="3">
        <f>'[1]ExPostGross kWh_Biz'!AS27</f>
        <v>5104.3100000000004</v>
      </c>
      <c r="AN27" s="3">
        <f>'[1]ExPostGross kWh_Biz'!AT27</f>
        <v>14745.057999999999</v>
      </c>
      <c r="AO27" s="3">
        <f>'[1]ExPostGross kWh_Biz'!AU27</f>
        <v>36562.364000000001</v>
      </c>
      <c r="AP27" s="3">
        <f>'[1]ExPostGross kWh_Biz'!AV27</f>
        <v>0</v>
      </c>
      <c r="AQ27" s="3">
        <f>'[1]ExPostGross kWh_Biz'!AW27</f>
        <v>8763.7219999999998</v>
      </c>
      <c r="AR27" s="3">
        <f>'[1]ExPostGross kWh_Biz'!AX27</f>
        <v>72335.498000000007</v>
      </c>
      <c r="AS27" s="3">
        <f>'[1]ExPostGross kWh_Biz'!AY27</f>
        <v>3589.3620000000001</v>
      </c>
      <c r="AT27" s="116">
        <f>SUM('[1]ExPostGross kWh_Biz'!AZ27:BC27)</f>
        <v>22413.198</v>
      </c>
      <c r="AU27" s="90">
        <f t="shared" si="40"/>
        <v>359330.348</v>
      </c>
      <c r="AW27" s="506"/>
      <c r="AX27" s="244" t="s">
        <v>97</v>
      </c>
      <c r="AY27" s="3">
        <f>'[1]ExPostGross kWh_Biz'!BH27</f>
        <v>0</v>
      </c>
      <c r="AZ27" s="3">
        <f>'[1]ExPostGross kWh_Biz'!BI27</f>
        <v>0</v>
      </c>
      <c r="BA27" s="3">
        <f>'[1]ExPostGross kWh_Biz'!BJ27</f>
        <v>0</v>
      </c>
      <c r="BB27" s="3">
        <f>'[1]ExPostGross kWh_Biz'!BK27</f>
        <v>0</v>
      </c>
      <c r="BC27" s="3">
        <f>'[1]ExPostGross kWh_Biz'!BL27</f>
        <v>0</v>
      </c>
      <c r="BD27" s="3">
        <f>'[1]ExPostGross kWh_Biz'!BM27</f>
        <v>0</v>
      </c>
      <c r="BE27" s="3">
        <f>'[1]ExPostGross kWh_Biz'!BN27</f>
        <v>0</v>
      </c>
      <c r="BF27" s="3">
        <f>'[1]ExPostGross kWh_Biz'!BO27</f>
        <v>0</v>
      </c>
      <c r="BG27" s="3">
        <f>'[1]ExPostGross kWh_Biz'!BP27</f>
        <v>0</v>
      </c>
      <c r="BH27" s="3">
        <f>'[1]ExPostGross kWh_Biz'!BQ27</f>
        <v>0</v>
      </c>
      <c r="BI27" s="3">
        <f>'[1]ExPostGross kWh_Biz'!BR27</f>
        <v>14352.778</v>
      </c>
      <c r="BJ27" s="116">
        <f>SUM('[1]ExPostGross kWh_Biz'!BS27:BV27)</f>
        <v>0</v>
      </c>
      <c r="BK27" s="90">
        <f t="shared" si="41"/>
        <v>14352.778</v>
      </c>
      <c r="BM27" s="444">
        <f>O27-'[1]ExPostGross kWh_Biz'!R27</f>
        <v>0</v>
      </c>
      <c r="BN27" s="444">
        <f>AE27-'[1]ExPostGross kWh_Biz'!AK27</f>
        <v>0</v>
      </c>
      <c r="BO27" s="444">
        <f>AU27-'[1]ExPostGross kWh_Biz'!BD27</f>
        <v>0</v>
      </c>
      <c r="BP27" s="444">
        <f>BK27-'[1]ExPostGross kWh_Biz'!BW27</f>
        <v>0</v>
      </c>
    </row>
    <row r="28" spans="1:68" x14ac:dyDescent="0.3">
      <c r="A28" s="506"/>
      <c r="B28" s="244" t="s">
        <v>98</v>
      </c>
      <c r="C28" s="116">
        <f>'[1]ExPostGross kWh_Biz'!C28</f>
        <v>0</v>
      </c>
      <c r="D28" s="116">
        <f>'[1]ExPostGross kWh_Biz'!D28</f>
        <v>0</v>
      </c>
      <c r="E28" s="116">
        <f>'[1]ExPostGross kWh_Biz'!E28</f>
        <v>0</v>
      </c>
      <c r="F28" s="116">
        <f>'[1]ExPostGross kWh_Biz'!F28</f>
        <v>0</v>
      </c>
      <c r="G28" s="116">
        <f>'[1]ExPostGross kWh_Biz'!G28</f>
        <v>0</v>
      </c>
      <c r="H28" s="116">
        <f>'[1]ExPostGross kWh_Biz'!H28</f>
        <v>0</v>
      </c>
      <c r="I28" s="116">
        <f>'[1]ExPostGross kWh_Biz'!I28</f>
        <v>0</v>
      </c>
      <c r="J28" s="116">
        <f>'[1]ExPostGross kWh_Biz'!J28</f>
        <v>0</v>
      </c>
      <c r="K28" s="116">
        <f>'[1]ExPostGross kWh_Biz'!K28</f>
        <v>0</v>
      </c>
      <c r="L28" s="116">
        <f>'[1]ExPostGross kWh_Biz'!L28</f>
        <v>0</v>
      </c>
      <c r="M28" s="116">
        <f>'[1]ExPostGross kWh_Biz'!M28</f>
        <v>0</v>
      </c>
      <c r="N28" s="116">
        <f>SUM('[1]ExPostGross kWh_Biz'!N28:Q28)</f>
        <v>0</v>
      </c>
      <c r="O28" s="90">
        <f t="shared" si="38"/>
        <v>0</v>
      </c>
      <c r="Q28" s="506"/>
      <c r="R28" s="244" t="s">
        <v>98</v>
      </c>
      <c r="S28" s="3">
        <f>'[1]ExPostGross kWh_Biz'!V28</f>
        <v>0</v>
      </c>
      <c r="T28" s="3">
        <f>'[1]ExPostGross kWh_Biz'!W28</f>
        <v>0</v>
      </c>
      <c r="U28" s="3">
        <f>'[1]ExPostGross kWh_Biz'!X28</f>
        <v>0</v>
      </c>
      <c r="V28" s="3">
        <f>'[1]ExPostGross kWh_Biz'!Y28</f>
        <v>0</v>
      </c>
      <c r="W28" s="3">
        <f>'[1]ExPostGross kWh_Biz'!Z28</f>
        <v>0</v>
      </c>
      <c r="X28" s="3">
        <f>'[1]ExPostGross kWh_Biz'!AA28</f>
        <v>0</v>
      </c>
      <c r="Y28" s="3">
        <f>'[1]ExPostGross kWh_Biz'!AB28</f>
        <v>0</v>
      </c>
      <c r="Z28" s="3">
        <f>'[1]ExPostGross kWh_Biz'!AC28</f>
        <v>0</v>
      </c>
      <c r="AA28" s="3">
        <f>'[1]ExPostGross kWh_Biz'!AD28</f>
        <v>0</v>
      </c>
      <c r="AB28" s="3">
        <f>'[1]ExPostGross kWh_Biz'!AE28</f>
        <v>0</v>
      </c>
      <c r="AC28" s="3">
        <f>'[1]ExPostGross kWh_Biz'!AF28</f>
        <v>0</v>
      </c>
      <c r="AD28" s="116">
        <f>SUM('[1]ExPostGross kWh_Biz'!AG28:AJ28)</f>
        <v>0</v>
      </c>
      <c r="AE28" s="90">
        <f t="shared" si="39"/>
        <v>0</v>
      </c>
      <c r="AG28" s="506"/>
      <c r="AH28" s="244" t="s">
        <v>98</v>
      </c>
      <c r="AI28" s="3">
        <f>'[1]ExPostGross kWh_Biz'!AO28</f>
        <v>0</v>
      </c>
      <c r="AJ28" s="3">
        <f>'[1]ExPostGross kWh_Biz'!AP28</f>
        <v>0</v>
      </c>
      <c r="AK28" s="3">
        <f>'[1]ExPostGross kWh_Biz'!AQ28</f>
        <v>0</v>
      </c>
      <c r="AL28" s="3">
        <f>'[1]ExPostGross kWh_Biz'!AR28</f>
        <v>0</v>
      </c>
      <c r="AM28" s="3">
        <f>'[1]ExPostGross kWh_Biz'!AS28</f>
        <v>0</v>
      </c>
      <c r="AN28" s="3">
        <f>'[1]ExPostGross kWh_Biz'!AT28</f>
        <v>0</v>
      </c>
      <c r="AO28" s="3">
        <f>'[1]ExPostGross kWh_Biz'!AU28</f>
        <v>0</v>
      </c>
      <c r="AP28" s="3">
        <f>'[1]ExPostGross kWh_Biz'!AV28</f>
        <v>0</v>
      </c>
      <c r="AQ28" s="3">
        <f>'[1]ExPostGross kWh_Biz'!AW28</f>
        <v>0</v>
      </c>
      <c r="AR28" s="3">
        <f>'[1]ExPostGross kWh_Biz'!AX28</f>
        <v>0</v>
      </c>
      <c r="AS28" s="3">
        <f>'[1]ExPostGross kWh_Biz'!AY28</f>
        <v>0</v>
      </c>
      <c r="AT28" s="116">
        <f>SUM('[1]ExPostGross kWh_Biz'!AZ28:BC28)</f>
        <v>0</v>
      </c>
      <c r="AU28" s="90">
        <f t="shared" si="40"/>
        <v>0</v>
      </c>
      <c r="AW28" s="506"/>
      <c r="AX28" s="244" t="s">
        <v>98</v>
      </c>
      <c r="AY28" s="3">
        <f>'[1]ExPostGross kWh_Biz'!BH28</f>
        <v>0</v>
      </c>
      <c r="AZ28" s="3">
        <f>'[1]ExPostGross kWh_Biz'!BI28</f>
        <v>0</v>
      </c>
      <c r="BA28" s="3">
        <f>'[1]ExPostGross kWh_Biz'!BJ28</f>
        <v>0</v>
      </c>
      <c r="BB28" s="3">
        <f>'[1]ExPostGross kWh_Biz'!BK28</f>
        <v>0</v>
      </c>
      <c r="BC28" s="3">
        <f>'[1]ExPostGross kWh_Biz'!BL28</f>
        <v>0</v>
      </c>
      <c r="BD28" s="3">
        <f>'[1]ExPostGross kWh_Biz'!BM28</f>
        <v>0</v>
      </c>
      <c r="BE28" s="3">
        <f>'[1]ExPostGross kWh_Biz'!BN28</f>
        <v>0</v>
      </c>
      <c r="BF28" s="3">
        <f>'[1]ExPostGross kWh_Biz'!BO28</f>
        <v>0</v>
      </c>
      <c r="BG28" s="3">
        <f>'[1]ExPostGross kWh_Biz'!BP28</f>
        <v>0</v>
      </c>
      <c r="BH28" s="3">
        <f>'[1]ExPostGross kWh_Biz'!BQ28</f>
        <v>0</v>
      </c>
      <c r="BI28" s="3">
        <f>'[1]ExPostGross kWh_Biz'!BR28</f>
        <v>0</v>
      </c>
      <c r="BJ28" s="116">
        <f>SUM('[1]ExPostGross kWh_Biz'!BS28:BV28)</f>
        <v>0</v>
      </c>
      <c r="BK28" s="90">
        <f t="shared" si="41"/>
        <v>0</v>
      </c>
      <c r="BM28" s="444">
        <f>O28-'[1]ExPostGross kWh_Biz'!R28</f>
        <v>0</v>
      </c>
      <c r="BN28" s="444">
        <f>AE28-'[1]ExPostGross kWh_Biz'!AK28</f>
        <v>0</v>
      </c>
      <c r="BO28" s="444">
        <f>AU28-'[1]ExPostGross kWh_Biz'!BD28</f>
        <v>0</v>
      </c>
      <c r="BP28" s="444">
        <f>BK28-'[1]ExPostGross kWh_Biz'!BW28</f>
        <v>0</v>
      </c>
    </row>
    <row r="29" spans="1:68" x14ac:dyDescent="0.3">
      <c r="A29" s="506"/>
      <c r="B29" s="244" t="s">
        <v>99</v>
      </c>
      <c r="C29" s="116">
        <f>'[1]ExPostGross kWh_Biz'!C29</f>
        <v>0</v>
      </c>
      <c r="D29" s="116">
        <f>'[1]ExPostGross kWh_Biz'!D29</f>
        <v>0</v>
      </c>
      <c r="E29" s="116">
        <f>'[1]ExPostGross kWh_Biz'!E29</f>
        <v>0</v>
      </c>
      <c r="F29" s="116">
        <f>'[1]ExPostGross kWh_Biz'!F29</f>
        <v>0</v>
      </c>
      <c r="G29" s="116">
        <f>'[1]ExPostGross kWh_Biz'!G29</f>
        <v>0</v>
      </c>
      <c r="H29" s="116">
        <f>'[1]ExPostGross kWh_Biz'!H29</f>
        <v>0</v>
      </c>
      <c r="I29" s="116">
        <f>'[1]ExPostGross kWh_Biz'!I29</f>
        <v>0</v>
      </c>
      <c r="J29" s="116">
        <f>'[1]ExPostGross kWh_Biz'!J29</f>
        <v>0</v>
      </c>
      <c r="K29" s="116">
        <f>'[1]ExPostGross kWh_Biz'!K29</f>
        <v>0</v>
      </c>
      <c r="L29" s="116">
        <f>'[1]ExPostGross kWh_Biz'!L29</f>
        <v>0</v>
      </c>
      <c r="M29" s="116">
        <f>'[1]ExPostGross kWh_Biz'!M29</f>
        <v>0</v>
      </c>
      <c r="N29" s="116">
        <f>SUM('[1]ExPostGross kWh_Biz'!N29:Q29)</f>
        <v>0</v>
      </c>
      <c r="O29" s="90">
        <f t="shared" si="38"/>
        <v>0</v>
      </c>
      <c r="Q29" s="506"/>
      <c r="R29" s="244" t="s">
        <v>99</v>
      </c>
      <c r="S29" s="3">
        <f>'[1]ExPostGross kWh_Biz'!V29</f>
        <v>0</v>
      </c>
      <c r="T29" s="3">
        <f>'[1]ExPostGross kWh_Biz'!W29</f>
        <v>0</v>
      </c>
      <c r="U29" s="3">
        <f>'[1]ExPostGross kWh_Biz'!X29</f>
        <v>0</v>
      </c>
      <c r="V29" s="3">
        <f>'[1]ExPostGross kWh_Biz'!Y29</f>
        <v>333073.6383145047</v>
      </c>
      <c r="W29" s="3">
        <f>'[1]ExPostGross kWh_Biz'!Z29</f>
        <v>37864.853919834197</v>
      </c>
      <c r="X29" s="3">
        <f>'[1]ExPostGross kWh_Biz'!AA29</f>
        <v>0</v>
      </c>
      <c r="Y29" s="3">
        <f>'[1]ExPostGross kWh_Biz'!AB29</f>
        <v>0</v>
      </c>
      <c r="Z29" s="3">
        <f>'[1]ExPostGross kWh_Biz'!AC29</f>
        <v>226824.9538954047</v>
      </c>
      <c r="AA29" s="3">
        <f>'[1]ExPostGross kWh_Biz'!AD29</f>
        <v>0</v>
      </c>
      <c r="AB29" s="3">
        <f>'[1]ExPostGross kWh_Biz'!AE29</f>
        <v>182405.04675076151</v>
      </c>
      <c r="AC29" s="3">
        <f>'[1]ExPostGross kWh_Biz'!AF29</f>
        <v>360623.6073192202</v>
      </c>
      <c r="AD29" s="116">
        <f>SUM('[1]ExPostGross kWh_Biz'!AG29:AJ29)</f>
        <v>802504.88067871484</v>
      </c>
      <c r="AE29" s="90">
        <f t="shared" si="39"/>
        <v>1943296.9808784402</v>
      </c>
      <c r="AG29" s="506"/>
      <c r="AH29" s="244" t="s">
        <v>99</v>
      </c>
      <c r="AI29" s="3">
        <f>'[1]ExPostGross kWh_Biz'!AO29</f>
        <v>349071.7172751422</v>
      </c>
      <c r="AJ29" s="3">
        <f>'[1]ExPostGross kWh_Biz'!AP29</f>
        <v>0</v>
      </c>
      <c r="AK29" s="3">
        <f>'[1]ExPostGross kWh_Biz'!AQ29</f>
        <v>0</v>
      </c>
      <c r="AL29" s="3">
        <f>'[1]ExPostGross kWh_Biz'!AR29</f>
        <v>0</v>
      </c>
      <c r="AM29" s="3">
        <f>'[1]ExPostGross kWh_Biz'!AS29</f>
        <v>274733.27408327733</v>
      </c>
      <c r="AN29" s="3">
        <f>'[1]ExPostGross kWh_Biz'!AT29</f>
        <v>0</v>
      </c>
      <c r="AO29" s="3">
        <f>'[1]ExPostGross kWh_Biz'!AU29</f>
        <v>323609.13340516627</v>
      </c>
      <c r="AP29" s="3">
        <f>'[1]ExPostGross kWh_Biz'!AV29</f>
        <v>0</v>
      </c>
      <c r="AQ29" s="3">
        <f>'[1]ExPostGross kWh_Biz'!AW29</f>
        <v>340472.23726261349</v>
      </c>
      <c r="AR29" s="3">
        <f>'[1]ExPostGross kWh_Biz'!AX29</f>
        <v>0</v>
      </c>
      <c r="AS29" s="3">
        <f>'[1]ExPostGross kWh_Biz'!AY29</f>
        <v>0</v>
      </c>
      <c r="AT29" s="116">
        <f>SUM('[1]ExPostGross kWh_Biz'!AZ29:BC29)</f>
        <v>0</v>
      </c>
      <c r="AU29" s="90">
        <f t="shared" si="40"/>
        <v>1287886.3620261992</v>
      </c>
      <c r="AW29" s="506"/>
      <c r="AX29" s="244" t="s">
        <v>99</v>
      </c>
      <c r="AY29" s="3">
        <f>'[1]ExPostGross kWh_Biz'!BH29</f>
        <v>0</v>
      </c>
      <c r="AZ29" s="3">
        <f>'[1]ExPostGross kWh_Biz'!BI29</f>
        <v>0</v>
      </c>
      <c r="BA29" s="3">
        <f>'[1]ExPostGross kWh_Biz'!BJ29</f>
        <v>0</v>
      </c>
      <c r="BB29" s="3">
        <f>'[1]ExPostGross kWh_Biz'!BK29</f>
        <v>0</v>
      </c>
      <c r="BC29" s="3">
        <f>'[1]ExPostGross kWh_Biz'!BL29</f>
        <v>0</v>
      </c>
      <c r="BD29" s="3">
        <f>'[1]ExPostGross kWh_Biz'!BM29</f>
        <v>0</v>
      </c>
      <c r="BE29" s="3">
        <f>'[1]ExPostGross kWh_Biz'!BN29</f>
        <v>0</v>
      </c>
      <c r="BF29" s="3">
        <f>'[1]ExPostGross kWh_Biz'!BO29</f>
        <v>607211.3534959153</v>
      </c>
      <c r="BG29" s="3">
        <f>'[1]ExPostGross kWh_Biz'!BP29</f>
        <v>0</v>
      </c>
      <c r="BH29" s="3">
        <f>'[1]ExPostGross kWh_Biz'!BQ29</f>
        <v>0</v>
      </c>
      <c r="BI29" s="3">
        <f>'[1]ExPostGross kWh_Biz'!BR29</f>
        <v>0</v>
      </c>
      <c r="BJ29" s="116">
        <f>SUM('[1]ExPostGross kWh_Biz'!BS29:BV29)</f>
        <v>82337.482672183614</v>
      </c>
      <c r="BK29" s="90">
        <f t="shared" si="41"/>
        <v>689548.83616809896</v>
      </c>
      <c r="BM29" s="444">
        <f>O29-'[1]ExPostGross kWh_Biz'!R29</f>
        <v>0</v>
      </c>
      <c r="BN29" s="444">
        <f>AE29-'[1]ExPostGross kWh_Biz'!AK29</f>
        <v>0</v>
      </c>
      <c r="BO29" s="444">
        <f>AU29-'[1]ExPostGross kWh_Biz'!BD29</f>
        <v>0</v>
      </c>
      <c r="BP29" s="444">
        <f>BK29-'[1]ExPostGross kWh_Biz'!BW29</f>
        <v>0</v>
      </c>
    </row>
    <row r="30" spans="1:68" x14ac:dyDescent="0.3">
      <c r="A30" s="506"/>
      <c r="B30" s="244" t="s">
        <v>100</v>
      </c>
      <c r="C30" s="116">
        <f>'[1]ExPostGross kWh_Biz'!C30</f>
        <v>0</v>
      </c>
      <c r="D30" s="116">
        <f>'[1]ExPostGross kWh_Biz'!D30</f>
        <v>0</v>
      </c>
      <c r="E30" s="116">
        <f>'[1]ExPostGross kWh_Biz'!E30</f>
        <v>0</v>
      </c>
      <c r="F30" s="116">
        <f>'[1]ExPostGross kWh_Biz'!F30</f>
        <v>0</v>
      </c>
      <c r="G30" s="116">
        <f>'[1]ExPostGross kWh_Biz'!G30</f>
        <v>0</v>
      </c>
      <c r="H30" s="116">
        <f>'[1]ExPostGross kWh_Biz'!H30</f>
        <v>0</v>
      </c>
      <c r="I30" s="116">
        <f>'[1]ExPostGross kWh_Biz'!I30</f>
        <v>0</v>
      </c>
      <c r="J30" s="116">
        <f>'[1]ExPostGross kWh_Biz'!J30</f>
        <v>0</v>
      </c>
      <c r="K30" s="116">
        <f>'[1]ExPostGross kWh_Biz'!K30</f>
        <v>0</v>
      </c>
      <c r="L30" s="116">
        <f>'[1]ExPostGross kWh_Biz'!L30</f>
        <v>0</v>
      </c>
      <c r="M30" s="116">
        <f>'[1]ExPostGross kWh_Biz'!M30</f>
        <v>0</v>
      </c>
      <c r="N30" s="116">
        <f>SUM('[1]ExPostGross kWh_Biz'!N30:Q30)</f>
        <v>0</v>
      </c>
      <c r="O30" s="90">
        <f t="shared" si="38"/>
        <v>0</v>
      </c>
      <c r="Q30" s="506"/>
      <c r="R30" s="244" t="s">
        <v>100</v>
      </c>
      <c r="S30" s="3">
        <f>'[1]ExPostGross kWh_Biz'!V30</f>
        <v>0</v>
      </c>
      <c r="T30" s="3">
        <f>'[1]ExPostGross kWh_Biz'!W30</f>
        <v>0</v>
      </c>
      <c r="U30" s="3">
        <f>'[1]ExPostGross kWh_Biz'!X30</f>
        <v>0</v>
      </c>
      <c r="V30" s="3">
        <f>'[1]ExPostGross kWh_Biz'!Y30</f>
        <v>0</v>
      </c>
      <c r="W30" s="3">
        <f>'[1]ExPostGross kWh_Biz'!Z30</f>
        <v>0</v>
      </c>
      <c r="X30" s="3">
        <f>'[1]ExPostGross kWh_Biz'!AA30</f>
        <v>0</v>
      </c>
      <c r="Y30" s="3">
        <f>'[1]ExPostGross kWh_Biz'!AB30</f>
        <v>0</v>
      </c>
      <c r="Z30" s="3">
        <f>'[1]ExPostGross kWh_Biz'!AC30</f>
        <v>0</v>
      </c>
      <c r="AA30" s="3">
        <f>'[1]ExPostGross kWh_Biz'!AD30</f>
        <v>0</v>
      </c>
      <c r="AB30" s="3">
        <f>'[1]ExPostGross kWh_Biz'!AE30</f>
        <v>0</v>
      </c>
      <c r="AC30" s="3">
        <f>'[1]ExPostGross kWh_Biz'!AF30</f>
        <v>0</v>
      </c>
      <c r="AD30" s="116">
        <f>SUM('[1]ExPostGross kWh_Biz'!AG30:AJ30)</f>
        <v>0</v>
      </c>
      <c r="AE30" s="90">
        <f t="shared" si="39"/>
        <v>0</v>
      </c>
      <c r="AG30" s="506"/>
      <c r="AH30" s="244" t="s">
        <v>100</v>
      </c>
      <c r="AI30" s="3">
        <f>'[1]ExPostGross kWh_Biz'!AO30</f>
        <v>0</v>
      </c>
      <c r="AJ30" s="3">
        <f>'[1]ExPostGross kWh_Biz'!AP30</f>
        <v>0</v>
      </c>
      <c r="AK30" s="3">
        <f>'[1]ExPostGross kWh_Biz'!AQ30</f>
        <v>0</v>
      </c>
      <c r="AL30" s="3">
        <f>'[1]ExPostGross kWh_Biz'!AR30</f>
        <v>0</v>
      </c>
      <c r="AM30" s="3">
        <f>'[1]ExPostGross kWh_Biz'!AS30</f>
        <v>0</v>
      </c>
      <c r="AN30" s="3">
        <f>'[1]ExPostGross kWh_Biz'!AT30</f>
        <v>0</v>
      </c>
      <c r="AO30" s="3">
        <f>'[1]ExPostGross kWh_Biz'!AU30</f>
        <v>0</v>
      </c>
      <c r="AP30" s="3">
        <f>'[1]ExPostGross kWh_Biz'!AV30</f>
        <v>0</v>
      </c>
      <c r="AQ30" s="3">
        <f>'[1]ExPostGross kWh_Biz'!AW30</f>
        <v>141994.74900758473</v>
      </c>
      <c r="AR30" s="3">
        <f>'[1]ExPostGross kWh_Biz'!AX30</f>
        <v>0</v>
      </c>
      <c r="AS30" s="3">
        <f>'[1]ExPostGross kWh_Biz'!AY30</f>
        <v>0</v>
      </c>
      <c r="AT30" s="116">
        <f>SUM('[1]ExPostGross kWh_Biz'!AZ30:BC30)</f>
        <v>1697481.818216949</v>
      </c>
      <c r="AU30" s="90">
        <f t="shared" si="40"/>
        <v>1839476.5672245338</v>
      </c>
      <c r="AW30" s="506"/>
      <c r="AX30" s="244" t="s">
        <v>100</v>
      </c>
      <c r="AY30" s="3">
        <f>'[1]ExPostGross kWh_Biz'!BH30</f>
        <v>0</v>
      </c>
      <c r="AZ30" s="3">
        <f>'[1]ExPostGross kWh_Biz'!BI30</f>
        <v>0</v>
      </c>
      <c r="BA30" s="3">
        <f>'[1]ExPostGross kWh_Biz'!BJ30</f>
        <v>0</v>
      </c>
      <c r="BB30" s="3">
        <f>'[1]ExPostGross kWh_Biz'!BK30</f>
        <v>0</v>
      </c>
      <c r="BC30" s="3">
        <f>'[1]ExPostGross kWh_Biz'!BL30</f>
        <v>0</v>
      </c>
      <c r="BD30" s="3">
        <f>'[1]ExPostGross kWh_Biz'!BM30</f>
        <v>0</v>
      </c>
      <c r="BE30" s="3">
        <f>'[1]ExPostGross kWh_Biz'!BN30</f>
        <v>0</v>
      </c>
      <c r="BF30" s="3">
        <f>'[1]ExPostGross kWh_Biz'!BO30</f>
        <v>0</v>
      </c>
      <c r="BG30" s="3">
        <f>'[1]ExPostGross kWh_Biz'!BP30</f>
        <v>0</v>
      </c>
      <c r="BH30" s="3">
        <f>'[1]ExPostGross kWh_Biz'!BQ30</f>
        <v>0</v>
      </c>
      <c r="BI30" s="3">
        <f>'[1]ExPostGross kWh_Biz'!BR30</f>
        <v>0</v>
      </c>
      <c r="BJ30" s="116">
        <f>SUM('[1]ExPostGross kWh_Biz'!BS30:BV30)</f>
        <v>0</v>
      </c>
      <c r="BK30" s="90">
        <f t="shared" si="41"/>
        <v>0</v>
      </c>
      <c r="BM30" s="444">
        <f>O30-'[1]ExPostGross kWh_Biz'!R30</f>
        <v>0</v>
      </c>
      <c r="BN30" s="444">
        <f>AE30-'[1]ExPostGross kWh_Biz'!AK30</f>
        <v>0</v>
      </c>
      <c r="BO30" s="444">
        <f>AU30-'[1]ExPostGross kWh_Biz'!BD30</f>
        <v>0</v>
      </c>
      <c r="BP30" s="444">
        <f>BK30-'[1]ExPostGross kWh_Biz'!BW30</f>
        <v>0</v>
      </c>
    </row>
    <row r="31" spans="1:68" ht="16.5" customHeight="1" x14ac:dyDescent="0.3">
      <c r="A31" s="506"/>
      <c r="B31" s="244" t="s">
        <v>101</v>
      </c>
      <c r="C31" s="116">
        <f>'[1]ExPostGross kWh_Biz'!C31</f>
        <v>0</v>
      </c>
      <c r="D31" s="116">
        <f>'[1]ExPostGross kWh_Biz'!D31</f>
        <v>0</v>
      </c>
      <c r="E31" s="116">
        <f>'[1]ExPostGross kWh_Biz'!E31</f>
        <v>0</v>
      </c>
      <c r="F31" s="116">
        <f>'[1]ExPostGross kWh_Biz'!F31</f>
        <v>0</v>
      </c>
      <c r="G31" s="116">
        <f>'[1]ExPostGross kWh_Biz'!G31</f>
        <v>0</v>
      </c>
      <c r="H31" s="116">
        <f>'[1]ExPostGross kWh_Biz'!H31</f>
        <v>0</v>
      </c>
      <c r="I31" s="116">
        <f>'[1]ExPostGross kWh_Biz'!I31</f>
        <v>0</v>
      </c>
      <c r="J31" s="116">
        <f>'[1]ExPostGross kWh_Biz'!J31</f>
        <v>9540.3431467871105</v>
      </c>
      <c r="K31" s="116">
        <f>'[1]ExPostGross kWh_Biz'!K31</f>
        <v>2175.3897708362788</v>
      </c>
      <c r="L31" s="116">
        <f>'[1]ExPostGross kWh_Biz'!L31</f>
        <v>0</v>
      </c>
      <c r="M31" s="116">
        <f>'[1]ExPostGross kWh_Biz'!M31</f>
        <v>4770.1715733935562</v>
      </c>
      <c r="N31" s="116">
        <f>SUM('[1]ExPostGross kWh_Biz'!N31:Q31)</f>
        <v>0</v>
      </c>
      <c r="O31" s="90">
        <f t="shared" si="38"/>
        <v>16485.904491016947</v>
      </c>
      <c r="Q31" s="506"/>
      <c r="R31" s="244" t="s">
        <v>101</v>
      </c>
      <c r="S31" s="3">
        <f>'[1]ExPostGross kWh_Biz'!V31</f>
        <v>33135.272805421213</v>
      </c>
      <c r="T31" s="3">
        <f>'[1]ExPostGross kWh_Biz'!W31</f>
        <v>0</v>
      </c>
      <c r="U31" s="3">
        <f>'[1]ExPostGross kWh_Biz'!X31</f>
        <v>0</v>
      </c>
      <c r="V31" s="3">
        <f>'[1]ExPostGross kWh_Biz'!Y31</f>
        <v>28120.731071812268</v>
      </c>
      <c r="W31" s="3">
        <f>'[1]ExPostGross kWh_Biz'!Z31</f>
        <v>13481.637555125781</v>
      </c>
      <c r="X31" s="3">
        <f>'[1]ExPostGross kWh_Biz'!AA31</f>
        <v>53926.550220503123</v>
      </c>
      <c r="Y31" s="3">
        <f>'[1]ExPostGross kWh_Biz'!AB31</f>
        <v>0</v>
      </c>
      <c r="Z31" s="3">
        <f>'[1]ExPostGross kWh_Biz'!AC31</f>
        <v>0</v>
      </c>
      <c r="AA31" s="3">
        <f>'[1]ExPostGross kWh_Biz'!AD31</f>
        <v>0</v>
      </c>
      <c r="AB31" s="3">
        <f>'[1]ExPostGross kWh_Biz'!AE31</f>
        <v>0</v>
      </c>
      <c r="AC31" s="3">
        <f>'[1]ExPostGross kWh_Biz'!AF31</f>
        <v>117816.96349384231</v>
      </c>
      <c r="AD31" s="116">
        <f>SUM('[1]ExPostGross kWh_Biz'!AG31:AJ31)</f>
        <v>469610.92522012512</v>
      </c>
      <c r="AE31" s="90">
        <f t="shared" si="39"/>
        <v>716092.08036682988</v>
      </c>
      <c r="AG31" s="506"/>
      <c r="AH31" s="244" t="s">
        <v>101</v>
      </c>
      <c r="AI31" s="3">
        <f>'[1]ExPostGross kWh_Biz'!AO31</f>
        <v>0</v>
      </c>
      <c r="AJ31" s="3">
        <f>'[1]ExPostGross kWh_Biz'!AP31</f>
        <v>0</v>
      </c>
      <c r="AK31" s="3">
        <f>'[1]ExPostGross kWh_Biz'!AQ31</f>
        <v>0</v>
      </c>
      <c r="AL31" s="3">
        <f>'[1]ExPostGross kWh_Biz'!AR31</f>
        <v>0</v>
      </c>
      <c r="AM31" s="3">
        <f>'[1]ExPostGross kWh_Biz'!AS31</f>
        <v>0</v>
      </c>
      <c r="AN31" s="3">
        <f>'[1]ExPostGross kWh_Biz'!AT31</f>
        <v>0</v>
      </c>
      <c r="AO31" s="3">
        <f>'[1]ExPostGross kWh_Biz'!AU31</f>
        <v>0</v>
      </c>
      <c r="AP31" s="3">
        <f>'[1]ExPostGross kWh_Biz'!AV31</f>
        <v>0</v>
      </c>
      <c r="AQ31" s="3">
        <f>'[1]ExPostGross kWh_Biz'!AW31</f>
        <v>0</v>
      </c>
      <c r="AR31" s="3">
        <f>'[1]ExPostGross kWh_Biz'!AX31</f>
        <v>0</v>
      </c>
      <c r="AS31" s="3">
        <f>'[1]ExPostGross kWh_Biz'!AY31</f>
        <v>0</v>
      </c>
      <c r="AT31" s="116">
        <f>SUM('[1]ExPostGross kWh_Biz'!AZ31:BC31)</f>
        <v>0</v>
      </c>
      <c r="AU31" s="90">
        <f t="shared" si="40"/>
        <v>0</v>
      </c>
      <c r="AW31" s="506"/>
      <c r="AX31" s="244" t="s">
        <v>101</v>
      </c>
      <c r="AY31" s="3">
        <f>'[1]ExPostGross kWh_Biz'!BH31</f>
        <v>0</v>
      </c>
      <c r="AZ31" s="3">
        <f>'[1]ExPostGross kWh_Biz'!BI31</f>
        <v>0</v>
      </c>
      <c r="BA31" s="3">
        <f>'[1]ExPostGross kWh_Biz'!BJ31</f>
        <v>0</v>
      </c>
      <c r="BB31" s="3">
        <f>'[1]ExPostGross kWh_Biz'!BK31</f>
        <v>0</v>
      </c>
      <c r="BC31" s="3">
        <f>'[1]ExPostGross kWh_Biz'!BL31</f>
        <v>0</v>
      </c>
      <c r="BD31" s="3">
        <f>'[1]ExPostGross kWh_Biz'!BM31</f>
        <v>0</v>
      </c>
      <c r="BE31" s="3">
        <f>'[1]ExPostGross kWh_Biz'!BN31</f>
        <v>0</v>
      </c>
      <c r="BF31" s="3">
        <f>'[1]ExPostGross kWh_Biz'!BO31</f>
        <v>0</v>
      </c>
      <c r="BG31" s="3">
        <f>'[1]ExPostGross kWh_Biz'!BP31</f>
        <v>0</v>
      </c>
      <c r="BH31" s="3">
        <f>'[1]ExPostGross kWh_Biz'!BQ31</f>
        <v>0</v>
      </c>
      <c r="BI31" s="3">
        <f>'[1]ExPostGross kWh_Biz'!BR31</f>
        <v>0</v>
      </c>
      <c r="BJ31" s="116">
        <f>SUM('[1]ExPostGross kWh_Biz'!BS31:BV31)</f>
        <v>0</v>
      </c>
      <c r="BK31" s="90">
        <f t="shared" si="41"/>
        <v>0</v>
      </c>
      <c r="BM31" s="444">
        <f>O31-'[1]ExPostGross kWh_Biz'!R31</f>
        <v>0</v>
      </c>
      <c r="BN31" s="444">
        <f>AE31-'[1]ExPostGross kWh_Biz'!AK31</f>
        <v>0</v>
      </c>
      <c r="BO31" s="444">
        <f>AU31-'[1]ExPostGross kWh_Biz'!BD31</f>
        <v>0</v>
      </c>
      <c r="BP31" s="444">
        <f>BK31-'[1]ExPostGross kWh_Biz'!BW31</f>
        <v>0</v>
      </c>
    </row>
    <row r="32" spans="1:68" ht="15" thickBot="1" x14ac:dyDescent="0.35">
      <c r="A32" s="507"/>
      <c r="B32" s="244" t="s">
        <v>102</v>
      </c>
      <c r="C32" s="116">
        <f>'[1]ExPostGross kWh_Biz'!C32</f>
        <v>0</v>
      </c>
      <c r="D32" s="116">
        <f>'[1]ExPostGross kWh_Biz'!D32</f>
        <v>0</v>
      </c>
      <c r="E32" s="116">
        <f>'[1]ExPostGross kWh_Biz'!E32</f>
        <v>0</v>
      </c>
      <c r="F32" s="116">
        <f>'[1]ExPostGross kWh_Biz'!F32</f>
        <v>0</v>
      </c>
      <c r="G32" s="116">
        <f>'[1]ExPostGross kWh_Biz'!G32</f>
        <v>0</v>
      </c>
      <c r="H32" s="116">
        <f>'[1]ExPostGross kWh_Biz'!H32</f>
        <v>0</v>
      </c>
      <c r="I32" s="116">
        <f>'[1]ExPostGross kWh_Biz'!I32</f>
        <v>0</v>
      </c>
      <c r="J32" s="116">
        <f>'[1]ExPostGross kWh_Biz'!J32</f>
        <v>0</v>
      </c>
      <c r="K32" s="116">
        <f>'[1]ExPostGross kWh_Biz'!K32</f>
        <v>0</v>
      </c>
      <c r="L32" s="116">
        <f>'[1]ExPostGross kWh_Biz'!L32</f>
        <v>0</v>
      </c>
      <c r="M32" s="116">
        <f>'[1]ExPostGross kWh_Biz'!M32</f>
        <v>0</v>
      </c>
      <c r="N32" s="116">
        <f>SUM('[1]ExPostGross kWh_Biz'!N32:Q32)</f>
        <v>0</v>
      </c>
      <c r="O32" s="90">
        <f t="shared" si="38"/>
        <v>0</v>
      </c>
      <c r="Q32" s="507"/>
      <c r="R32" s="244" t="s">
        <v>102</v>
      </c>
      <c r="S32" s="3">
        <f>'[1]ExPostGross kWh_Biz'!V32</f>
        <v>0</v>
      </c>
      <c r="T32" s="3">
        <f>'[1]ExPostGross kWh_Biz'!W32</f>
        <v>0</v>
      </c>
      <c r="U32" s="3">
        <f>'[1]ExPostGross kWh_Biz'!X32</f>
        <v>0</v>
      </c>
      <c r="V32" s="3">
        <f>'[1]ExPostGross kWh_Biz'!Y32</f>
        <v>0</v>
      </c>
      <c r="W32" s="3">
        <f>'[1]ExPostGross kWh_Biz'!Z32</f>
        <v>0</v>
      </c>
      <c r="X32" s="3">
        <f>'[1]ExPostGross kWh_Biz'!AA32</f>
        <v>0</v>
      </c>
      <c r="Y32" s="3">
        <f>'[1]ExPostGross kWh_Biz'!AB32</f>
        <v>0</v>
      </c>
      <c r="Z32" s="3">
        <f>'[1]ExPostGross kWh_Biz'!AC32</f>
        <v>0</v>
      </c>
      <c r="AA32" s="3">
        <f>'[1]ExPostGross kWh_Biz'!AD32</f>
        <v>0</v>
      </c>
      <c r="AB32" s="3">
        <f>'[1]ExPostGross kWh_Biz'!AE32</f>
        <v>0</v>
      </c>
      <c r="AC32" s="3">
        <f>'[1]ExPostGross kWh_Biz'!AF32</f>
        <v>0</v>
      </c>
      <c r="AD32" s="116">
        <f>SUM('[1]ExPostGross kWh_Biz'!AG32:AJ32)</f>
        <v>218023.5895297307</v>
      </c>
      <c r="AE32" s="90">
        <f t="shared" si="39"/>
        <v>218023.5895297307</v>
      </c>
      <c r="AG32" s="507"/>
      <c r="AH32" s="244" t="s">
        <v>102</v>
      </c>
      <c r="AI32" s="3">
        <f>'[1]ExPostGross kWh_Biz'!AO32</f>
        <v>0</v>
      </c>
      <c r="AJ32" s="3">
        <f>'[1]ExPostGross kWh_Biz'!AP32</f>
        <v>0</v>
      </c>
      <c r="AK32" s="3">
        <f>'[1]ExPostGross kWh_Biz'!AQ32</f>
        <v>0</v>
      </c>
      <c r="AL32" s="3">
        <f>'[1]ExPostGross kWh_Biz'!AR32</f>
        <v>0</v>
      </c>
      <c r="AM32" s="3">
        <f>'[1]ExPostGross kWh_Biz'!AS32</f>
        <v>0</v>
      </c>
      <c r="AN32" s="3">
        <f>'[1]ExPostGross kWh_Biz'!AT32</f>
        <v>0</v>
      </c>
      <c r="AO32" s="3">
        <f>'[1]ExPostGross kWh_Biz'!AU32</f>
        <v>0</v>
      </c>
      <c r="AP32" s="3">
        <f>'[1]ExPostGross kWh_Biz'!AV32</f>
        <v>0</v>
      </c>
      <c r="AQ32" s="3">
        <f>'[1]ExPostGross kWh_Biz'!AW32</f>
        <v>0</v>
      </c>
      <c r="AR32" s="3">
        <f>'[1]ExPostGross kWh_Biz'!AX32</f>
        <v>0</v>
      </c>
      <c r="AS32" s="3">
        <f>'[1]ExPostGross kWh_Biz'!AY32</f>
        <v>0</v>
      </c>
      <c r="AT32" s="116">
        <f>SUM('[1]ExPostGross kWh_Biz'!AZ32:BC32)</f>
        <v>0</v>
      </c>
      <c r="AU32" s="90">
        <f t="shared" si="40"/>
        <v>0</v>
      </c>
      <c r="AW32" s="507"/>
      <c r="AX32" s="244" t="s">
        <v>102</v>
      </c>
      <c r="AY32" s="3">
        <f>'[1]ExPostGross kWh_Biz'!BH32</f>
        <v>0</v>
      </c>
      <c r="AZ32" s="3">
        <f>'[1]ExPostGross kWh_Biz'!BI32</f>
        <v>0</v>
      </c>
      <c r="BA32" s="3">
        <f>'[1]ExPostGross kWh_Biz'!BJ32</f>
        <v>0</v>
      </c>
      <c r="BB32" s="3">
        <f>'[1]ExPostGross kWh_Biz'!BK32</f>
        <v>0</v>
      </c>
      <c r="BC32" s="3">
        <f>'[1]ExPostGross kWh_Biz'!BL32</f>
        <v>0</v>
      </c>
      <c r="BD32" s="3">
        <f>'[1]ExPostGross kWh_Biz'!BM32</f>
        <v>0</v>
      </c>
      <c r="BE32" s="3">
        <f>'[1]ExPostGross kWh_Biz'!BN32</f>
        <v>0</v>
      </c>
      <c r="BF32" s="3">
        <f>'[1]ExPostGross kWh_Biz'!BO32</f>
        <v>0</v>
      </c>
      <c r="BG32" s="3">
        <f>'[1]ExPostGross kWh_Biz'!BP32</f>
        <v>0</v>
      </c>
      <c r="BH32" s="3">
        <f>'[1]ExPostGross kWh_Biz'!BQ32</f>
        <v>0</v>
      </c>
      <c r="BI32" s="3">
        <f>'[1]ExPostGross kWh_Biz'!BR32</f>
        <v>0</v>
      </c>
      <c r="BJ32" s="116">
        <f>SUM('[1]ExPostGross kWh_Biz'!BS32:BV32)</f>
        <v>0</v>
      </c>
      <c r="BK32" s="90">
        <f t="shared" si="41"/>
        <v>0</v>
      </c>
      <c r="BM32" s="444">
        <f>O32-'[1]ExPostGross kWh_Biz'!R32</f>
        <v>0</v>
      </c>
      <c r="BN32" s="444">
        <f>AE32-'[1]ExPostGross kWh_Biz'!AK32</f>
        <v>0</v>
      </c>
      <c r="BO32" s="444">
        <f>AU32-'[1]ExPostGross kWh_Biz'!BD32</f>
        <v>0</v>
      </c>
      <c r="BP32" s="444">
        <f>BK32-'[1]ExPostGross kWh_Biz'!BW32</f>
        <v>0</v>
      </c>
    </row>
    <row r="33" spans="1:68" ht="21.45" customHeight="1" thickBot="1" x14ac:dyDescent="0.35">
      <c r="B33" s="245" t="s">
        <v>70</v>
      </c>
      <c r="C33" s="238">
        <f>SUM(C20:C32)</f>
        <v>1795.1480000000001</v>
      </c>
      <c r="D33" s="238">
        <f t="shared" ref="D33" si="42">SUM(D20:D32)</f>
        <v>4196.4620000000004</v>
      </c>
      <c r="E33" s="238">
        <f t="shared" ref="E33" si="43">SUM(E20:E32)</f>
        <v>10218.854737879297</v>
      </c>
      <c r="F33" s="238">
        <f t="shared" ref="F33" si="44">SUM(F20:F32)</f>
        <v>214634.51969126059</v>
      </c>
      <c r="G33" s="238">
        <f t="shared" ref="G33" si="45">SUM(G20:G32)</f>
        <v>22112.966908721624</v>
      </c>
      <c r="H33" s="238">
        <f t="shared" ref="H33" si="46">SUM(H20:H32)</f>
        <v>73572.114000000016</v>
      </c>
      <c r="I33" s="238">
        <f t="shared" ref="I33" si="47">SUM(I20:I32)</f>
        <v>2301.3760000000002</v>
      </c>
      <c r="J33" s="238">
        <f t="shared" ref="J33" si="48">SUM(J20:J32)</f>
        <v>28356.707146787114</v>
      </c>
      <c r="K33" s="238">
        <f t="shared" ref="K33" si="49">SUM(K20:K32)</f>
        <v>2175.3897708362788</v>
      </c>
      <c r="L33" s="238">
        <f t="shared" ref="L33" si="50">SUM(L20:L32)</f>
        <v>291992.33147318871</v>
      </c>
      <c r="M33" s="238">
        <f t="shared" ref="M33" si="51">SUM(M20:M32)</f>
        <v>622766.63625827152</v>
      </c>
      <c r="N33" s="448">
        <f t="shared" ref="N33" si="52">SUM(N20:N32)</f>
        <v>210621.28887697676</v>
      </c>
      <c r="O33" s="93">
        <f t="shared" si="38"/>
        <v>1484743.7948639221</v>
      </c>
      <c r="R33" s="245" t="s">
        <v>70</v>
      </c>
      <c r="S33" s="238">
        <f>SUM(S20:S32)</f>
        <v>299053.81023440708</v>
      </c>
      <c r="T33" s="238">
        <f t="shared" ref="T33" si="53">SUM(T20:T32)</f>
        <v>124691.63278263967</v>
      </c>
      <c r="U33" s="238">
        <f t="shared" ref="U33" si="54">SUM(U20:U32)</f>
        <v>52832.936275088417</v>
      </c>
      <c r="V33" s="238">
        <f t="shared" ref="V33" si="55">SUM(V20:V32)</f>
        <v>425223.91175683116</v>
      </c>
      <c r="W33" s="238">
        <f t="shared" ref="W33" si="56">SUM(W20:W32)</f>
        <v>597887.98633772181</v>
      </c>
      <c r="X33" s="238">
        <f t="shared" ref="X33" si="57">SUM(X20:X32)</f>
        <v>675414.28623036004</v>
      </c>
      <c r="Y33" s="238">
        <f t="shared" ref="Y33" si="58">SUM(Y20:Y32)</f>
        <v>244633.994953052</v>
      </c>
      <c r="Z33" s="238">
        <f t="shared" ref="Z33" si="59">SUM(Z20:Z32)</f>
        <v>1301204.5207569352</v>
      </c>
      <c r="AA33" s="238">
        <f t="shared" ref="AA33" si="60">SUM(AA20:AA32)</f>
        <v>2354128.9386260002</v>
      </c>
      <c r="AB33" s="238">
        <f t="shared" ref="AB33" si="61">SUM(AB20:AB32)</f>
        <v>2883368.4753210405</v>
      </c>
      <c r="AC33" s="238">
        <f t="shared" ref="AC33" si="62">SUM(AC20:AC32)</f>
        <v>2641262.3910506093</v>
      </c>
      <c r="AD33" s="448">
        <f t="shared" ref="AD33" si="63">SUM(AD20:AD32)</f>
        <v>6718442.0295268372</v>
      </c>
      <c r="AE33" s="93">
        <f t="shared" si="39"/>
        <v>18318144.913851522</v>
      </c>
      <c r="AH33" s="245" t="s">
        <v>70</v>
      </c>
      <c r="AI33" s="238">
        <f>SUM(AI20:AI32)</f>
        <v>1877690.8218232498</v>
      </c>
      <c r="AJ33" s="238">
        <f t="shared" ref="AJ33" si="64">SUM(AJ20:AJ32)</f>
        <v>39532.484000000004</v>
      </c>
      <c r="AK33" s="238">
        <f t="shared" ref="AK33" si="65">SUM(AK20:AK32)</f>
        <v>0</v>
      </c>
      <c r="AL33" s="238">
        <f t="shared" ref="AL33" si="66">SUM(AL20:AL32)</f>
        <v>116779.88800000001</v>
      </c>
      <c r="AM33" s="238">
        <f t="shared" ref="AM33" si="67">SUM(AM20:AM32)</f>
        <v>349096.48426735826</v>
      </c>
      <c r="AN33" s="238">
        <f t="shared" ref="AN33" si="68">SUM(AN20:AN32)</f>
        <v>680804.31193302223</v>
      </c>
      <c r="AO33" s="238">
        <f t="shared" ref="AO33" si="69">SUM(AO20:AO32)</f>
        <v>714007.66682114219</v>
      </c>
      <c r="AP33" s="238">
        <f t="shared" ref="AP33" si="70">SUM(AP20:AP32)</f>
        <v>977530.70048632636</v>
      </c>
      <c r="AQ33" s="238">
        <f t="shared" ref="AQ33" si="71">SUM(AQ20:AQ32)</f>
        <v>813496.0947129461</v>
      </c>
      <c r="AR33" s="238">
        <f t="shared" ref="AR33" si="72">SUM(AR20:AR32)</f>
        <v>2014706.0374866447</v>
      </c>
      <c r="AS33" s="238">
        <f t="shared" ref="AS33" si="73">SUM(AS20:AS32)</f>
        <v>3589.3620000000001</v>
      </c>
      <c r="AT33" s="448">
        <f t="shared" ref="AT33" si="74">SUM(AT20:AT32)</f>
        <v>4735880.4285814874</v>
      </c>
      <c r="AU33" s="93">
        <f t="shared" si="40"/>
        <v>12323114.280112177</v>
      </c>
      <c r="AX33" s="245" t="s">
        <v>70</v>
      </c>
      <c r="AY33" s="238">
        <f>SUM(AY20:AY32)</f>
        <v>0</v>
      </c>
      <c r="AZ33" s="238">
        <f t="shared" ref="AZ33" si="75">SUM(AZ20:AZ32)</f>
        <v>0</v>
      </c>
      <c r="BA33" s="238">
        <f t="shared" ref="BA33" si="76">SUM(BA20:BA32)</f>
        <v>0</v>
      </c>
      <c r="BB33" s="238">
        <f t="shared" ref="BB33" si="77">SUM(BB20:BB32)</f>
        <v>295665.37</v>
      </c>
      <c r="BC33" s="238">
        <f t="shared" ref="BC33" si="78">SUM(BC20:BC32)</f>
        <v>0</v>
      </c>
      <c r="BD33" s="238">
        <f t="shared" ref="BD33" si="79">SUM(BD20:BD32)</f>
        <v>0</v>
      </c>
      <c r="BE33" s="238">
        <f t="shared" ref="BE33" si="80">SUM(BE20:BE32)</f>
        <v>0</v>
      </c>
      <c r="BF33" s="238">
        <f t="shared" ref="BF33" si="81">SUM(BF20:BF32)</f>
        <v>607211.3534959153</v>
      </c>
      <c r="BG33" s="238">
        <f t="shared" ref="BG33" si="82">SUM(BG20:BG32)</f>
        <v>0</v>
      </c>
      <c r="BH33" s="238">
        <f t="shared" ref="BH33" si="83">SUM(BH20:BH32)</f>
        <v>434671.9040906842</v>
      </c>
      <c r="BI33" s="238">
        <f t="shared" ref="BI33" si="84">SUM(BI20:BI32)</f>
        <v>14352.778</v>
      </c>
      <c r="BJ33" s="448">
        <f t="shared" ref="BJ33" si="85">SUM(BJ20:BJ32)</f>
        <v>532061.8601601671</v>
      </c>
      <c r="BK33" s="93">
        <f t="shared" si="41"/>
        <v>1883963.2657467665</v>
      </c>
      <c r="BM33" s="444">
        <f>O33-'[1]ExPostGross kWh_Biz'!R33</f>
        <v>0</v>
      </c>
      <c r="BN33" s="444">
        <f>AE33-'[1]ExPostGross kWh_Biz'!AK33</f>
        <v>0</v>
      </c>
      <c r="BO33" s="444">
        <f>AU33-'[1]ExPostGross kWh_Biz'!BD33</f>
        <v>0</v>
      </c>
      <c r="BP33" s="444">
        <f>BK33-'[1]ExPostGross kWh_Biz'!BW33</f>
        <v>0</v>
      </c>
    </row>
    <row r="34" spans="1:68" ht="21.6" thickBot="1" x14ac:dyDescent="0.45">
      <c r="A34" s="96"/>
      <c r="Q34" s="96"/>
      <c r="AG34" s="96"/>
      <c r="AW34" s="96"/>
    </row>
    <row r="35" spans="1:68" ht="21.6" thickBot="1" x14ac:dyDescent="0.45">
      <c r="A35" s="96"/>
      <c r="B35" s="233" t="s">
        <v>48</v>
      </c>
      <c r="C35" s="234">
        <v>43850</v>
      </c>
      <c r="D35" s="234">
        <v>43882</v>
      </c>
      <c r="E35" s="234">
        <v>43914</v>
      </c>
      <c r="F35" s="234">
        <v>43946</v>
      </c>
      <c r="G35" s="234">
        <v>43978</v>
      </c>
      <c r="H35" s="234">
        <v>44010</v>
      </c>
      <c r="I35" s="234">
        <v>44042</v>
      </c>
      <c r="J35" s="234">
        <v>44074</v>
      </c>
      <c r="K35" s="234">
        <v>44076</v>
      </c>
      <c r="L35" s="234">
        <v>44107</v>
      </c>
      <c r="M35" s="234">
        <v>44140</v>
      </c>
      <c r="N35" s="445" t="s">
        <v>57</v>
      </c>
      <c r="O35" s="235" t="s">
        <v>3</v>
      </c>
      <c r="Q35" s="96"/>
      <c r="R35" s="233" t="s">
        <v>48</v>
      </c>
      <c r="S35" s="234">
        <v>43850</v>
      </c>
      <c r="T35" s="234">
        <v>43882</v>
      </c>
      <c r="U35" s="234">
        <v>43914</v>
      </c>
      <c r="V35" s="234">
        <v>43946</v>
      </c>
      <c r="W35" s="234">
        <v>43978</v>
      </c>
      <c r="X35" s="234">
        <v>44010</v>
      </c>
      <c r="Y35" s="234">
        <v>44042</v>
      </c>
      <c r="Z35" s="234">
        <v>44074</v>
      </c>
      <c r="AA35" s="234">
        <v>44076</v>
      </c>
      <c r="AB35" s="234">
        <v>44107</v>
      </c>
      <c r="AC35" s="234">
        <v>44140</v>
      </c>
      <c r="AD35" s="445" t="s">
        <v>57</v>
      </c>
      <c r="AE35" s="235" t="s">
        <v>3</v>
      </c>
      <c r="AG35" s="96"/>
      <c r="AH35" s="233" t="s">
        <v>48</v>
      </c>
      <c r="AI35" s="234">
        <v>43850</v>
      </c>
      <c r="AJ35" s="234">
        <v>43882</v>
      </c>
      <c r="AK35" s="234">
        <v>43914</v>
      </c>
      <c r="AL35" s="234">
        <v>43946</v>
      </c>
      <c r="AM35" s="234">
        <v>43978</v>
      </c>
      <c r="AN35" s="234">
        <v>44010</v>
      </c>
      <c r="AO35" s="234">
        <v>44042</v>
      </c>
      <c r="AP35" s="234">
        <v>44074</v>
      </c>
      <c r="AQ35" s="234">
        <v>44076</v>
      </c>
      <c r="AR35" s="234">
        <v>44107</v>
      </c>
      <c r="AS35" s="234">
        <v>44140</v>
      </c>
      <c r="AT35" s="445" t="s">
        <v>57</v>
      </c>
      <c r="AU35" s="235" t="s">
        <v>3</v>
      </c>
      <c r="AW35" s="96"/>
      <c r="AX35" s="233" t="s">
        <v>48</v>
      </c>
      <c r="AY35" s="234">
        <v>43850</v>
      </c>
      <c r="AZ35" s="234">
        <v>43882</v>
      </c>
      <c r="BA35" s="234">
        <v>43914</v>
      </c>
      <c r="BB35" s="234">
        <v>43946</v>
      </c>
      <c r="BC35" s="234">
        <v>43978</v>
      </c>
      <c r="BD35" s="234">
        <v>44010</v>
      </c>
      <c r="BE35" s="234">
        <v>44042</v>
      </c>
      <c r="BF35" s="234">
        <v>44074</v>
      </c>
      <c r="BG35" s="234">
        <v>44076</v>
      </c>
      <c r="BH35" s="234">
        <v>44107</v>
      </c>
      <c r="BI35" s="234">
        <v>44140</v>
      </c>
      <c r="BJ35" s="445" t="s">
        <v>57</v>
      </c>
      <c r="BK35" s="235" t="s">
        <v>3</v>
      </c>
    </row>
    <row r="36" spans="1:68" ht="15" customHeight="1" x14ac:dyDescent="0.3">
      <c r="A36" s="505" t="s">
        <v>104</v>
      </c>
      <c r="B36" s="244" t="s">
        <v>90</v>
      </c>
      <c r="C36" s="116">
        <f>'[1]ExPostGross kWh_Biz'!C36</f>
        <v>0</v>
      </c>
      <c r="D36" s="116">
        <f>'[1]ExPostGross kWh_Biz'!D36</f>
        <v>0</v>
      </c>
      <c r="E36" s="116">
        <f>'[1]ExPostGross kWh_Biz'!E36</f>
        <v>0</v>
      </c>
      <c r="F36" s="116">
        <f>'[1]ExPostGross kWh_Biz'!F36</f>
        <v>0</v>
      </c>
      <c r="G36" s="116">
        <f>'[1]ExPostGross kWh_Biz'!G36</f>
        <v>0</v>
      </c>
      <c r="H36" s="116">
        <f>'[1]ExPostGross kWh_Biz'!H36</f>
        <v>0</v>
      </c>
      <c r="I36" s="116">
        <f>'[1]ExPostGross kWh_Biz'!I36</f>
        <v>0</v>
      </c>
      <c r="J36" s="116">
        <f>'[1]ExPostGross kWh_Biz'!J36</f>
        <v>0</v>
      </c>
      <c r="K36" s="116">
        <f>'[1]ExPostGross kWh_Biz'!K36</f>
        <v>0</v>
      </c>
      <c r="L36" s="116">
        <f>'[1]ExPostGross kWh_Biz'!L36</f>
        <v>0</v>
      </c>
      <c r="M36" s="116">
        <f>'[1]ExPostGross kWh_Biz'!M36</f>
        <v>0</v>
      </c>
      <c r="N36" s="116">
        <f>SUM('[1]ExPostGross kWh_Biz'!N36:Q36)</f>
        <v>0</v>
      </c>
      <c r="O36" s="90">
        <f t="shared" ref="O36:O49" si="86">SUM(C36:N36)</f>
        <v>0</v>
      </c>
      <c r="Q36" s="505" t="s">
        <v>104</v>
      </c>
      <c r="R36" s="244" t="s">
        <v>90</v>
      </c>
      <c r="S36" s="3">
        <f>'[1]ExPostGross kWh_Biz'!V36</f>
        <v>0</v>
      </c>
      <c r="T36" s="3">
        <f>'[1]ExPostGross kWh_Biz'!W36</f>
        <v>0</v>
      </c>
      <c r="U36" s="3">
        <f>'[1]ExPostGross kWh_Biz'!X36</f>
        <v>0</v>
      </c>
      <c r="V36" s="3">
        <f>'[1]ExPostGross kWh_Biz'!Y36</f>
        <v>0</v>
      </c>
      <c r="W36" s="3">
        <f>'[1]ExPostGross kWh_Biz'!Z36</f>
        <v>0</v>
      </c>
      <c r="X36" s="3">
        <f>'[1]ExPostGross kWh_Biz'!AA36</f>
        <v>0</v>
      </c>
      <c r="Y36" s="3">
        <f>'[1]ExPostGross kWh_Biz'!AB36</f>
        <v>0</v>
      </c>
      <c r="Z36" s="3">
        <f>'[1]ExPostGross kWh_Biz'!AC36</f>
        <v>0</v>
      </c>
      <c r="AA36" s="3">
        <f>'[1]ExPostGross kWh_Biz'!AD36</f>
        <v>0</v>
      </c>
      <c r="AB36" s="3">
        <f>'[1]ExPostGross kWh_Biz'!AE36</f>
        <v>0</v>
      </c>
      <c r="AC36" s="3">
        <f>'[1]ExPostGross kWh_Biz'!AF36</f>
        <v>0</v>
      </c>
      <c r="AD36" s="116">
        <f>SUM('[1]ExPostGross kWh_Biz'!AG36:AJ36)</f>
        <v>41780.101461432278</v>
      </c>
      <c r="AE36" s="90">
        <f t="shared" ref="AE36:AE49" si="87">SUM(S36:AD36)</f>
        <v>41780.101461432278</v>
      </c>
      <c r="AG36" s="505" t="s">
        <v>104</v>
      </c>
      <c r="AH36" s="244" t="s">
        <v>90</v>
      </c>
      <c r="AI36" s="3">
        <f>'[1]ExPostGross kWh_Biz'!AO36</f>
        <v>0</v>
      </c>
      <c r="AJ36" s="3">
        <f>'[1]ExPostGross kWh_Biz'!AP36</f>
        <v>0</v>
      </c>
      <c r="AK36" s="3">
        <f>'[1]ExPostGross kWh_Biz'!AQ36</f>
        <v>0</v>
      </c>
      <c r="AL36" s="3">
        <f>'[1]ExPostGross kWh_Biz'!AR36</f>
        <v>0</v>
      </c>
      <c r="AM36" s="3">
        <f>'[1]ExPostGross kWh_Biz'!AS36</f>
        <v>0</v>
      </c>
      <c r="AN36" s="3">
        <f>'[1]ExPostGross kWh_Biz'!AT36</f>
        <v>0</v>
      </c>
      <c r="AO36" s="3">
        <f>'[1]ExPostGross kWh_Biz'!AU36</f>
        <v>0</v>
      </c>
      <c r="AP36" s="3">
        <f>'[1]ExPostGross kWh_Biz'!AV36</f>
        <v>0</v>
      </c>
      <c r="AQ36" s="3">
        <f>'[1]ExPostGross kWh_Biz'!AW36</f>
        <v>0</v>
      </c>
      <c r="AR36" s="3">
        <f>'[1]ExPostGross kWh_Biz'!AX36</f>
        <v>0</v>
      </c>
      <c r="AS36" s="3">
        <f>'[1]ExPostGross kWh_Biz'!AY36</f>
        <v>0</v>
      </c>
      <c r="AT36" s="116">
        <f>SUM('[1]ExPostGross kWh_Biz'!AZ36:BC36)</f>
        <v>0</v>
      </c>
      <c r="AU36" s="90">
        <f t="shared" ref="AU36:AU49" si="88">SUM(AI36:AT36)</f>
        <v>0</v>
      </c>
      <c r="AW36" s="505" t="s">
        <v>104</v>
      </c>
      <c r="AX36" s="244" t="s">
        <v>90</v>
      </c>
      <c r="AY36" s="3">
        <f>'[1]ExPostGross kWh_Biz'!BH36</f>
        <v>0</v>
      </c>
      <c r="AZ36" s="3">
        <f>'[1]ExPostGross kWh_Biz'!BI36</f>
        <v>0</v>
      </c>
      <c r="BA36" s="3">
        <f>'[1]ExPostGross kWh_Biz'!BJ36</f>
        <v>0</v>
      </c>
      <c r="BB36" s="3">
        <f>'[1]ExPostGross kWh_Biz'!BK36</f>
        <v>0</v>
      </c>
      <c r="BC36" s="3">
        <f>'[1]ExPostGross kWh_Biz'!BL36</f>
        <v>0</v>
      </c>
      <c r="BD36" s="3">
        <f>'[1]ExPostGross kWh_Biz'!BM36</f>
        <v>0</v>
      </c>
      <c r="BE36" s="3">
        <f>'[1]ExPostGross kWh_Biz'!BN36</f>
        <v>0</v>
      </c>
      <c r="BF36" s="3">
        <f>'[1]ExPostGross kWh_Biz'!BO36</f>
        <v>0</v>
      </c>
      <c r="BG36" s="3">
        <f>'[1]ExPostGross kWh_Biz'!BP36</f>
        <v>0</v>
      </c>
      <c r="BH36" s="3">
        <f>'[1]ExPostGross kWh_Biz'!BQ36</f>
        <v>0</v>
      </c>
      <c r="BI36" s="3">
        <f>'[1]ExPostGross kWh_Biz'!BR36</f>
        <v>0</v>
      </c>
      <c r="BJ36" s="116">
        <f>SUM('[1]ExPostGross kWh_Biz'!BS36:BV36)</f>
        <v>0</v>
      </c>
      <c r="BK36" s="90">
        <f t="shared" ref="BK36:BK49" si="89">SUM(AY36:BJ36)</f>
        <v>0</v>
      </c>
      <c r="BL36" s="241"/>
      <c r="BM36" s="444">
        <f>O36-'[1]ExPostGross kWh_Biz'!R36</f>
        <v>0</v>
      </c>
      <c r="BN36" s="444">
        <f>AE36-'[1]ExPostGross kWh_Biz'!AK36</f>
        <v>0</v>
      </c>
      <c r="BO36" s="444">
        <f>AU36-'[1]ExPostGross kWh_Biz'!BD36</f>
        <v>0</v>
      </c>
      <c r="BP36" s="444">
        <f>BK36-'[1]ExPostGross kWh_Biz'!BW36</f>
        <v>0</v>
      </c>
    </row>
    <row r="37" spans="1:68" x14ac:dyDescent="0.3">
      <c r="A37" s="506"/>
      <c r="B37" s="244" t="s">
        <v>91</v>
      </c>
      <c r="C37" s="116">
        <f>'[1]ExPostGross kWh_Biz'!C37</f>
        <v>0</v>
      </c>
      <c r="D37" s="116">
        <f>'[1]ExPostGross kWh_Biz'!D37</f>
        <v>0</v>
      </c>
      <c r="E37" s="116">
        <f>'[1]ExPostGross kWh_Biz'!E37</f>
        <v>0</v>
      </c>
      <c r="F37" s="116">
        <f>'[1]ExPostGross kWh_Biz'!F37</f>
        <v>0</v>
      </c>
      <c r="G37" s="116">
        <f>'[1]ExPostGross kWh_Biz'!G37</f>
        <v>0</v>
      </c>
      <c r="H37" s="116">
        <f>'[1]ExPostGross kWh_Biz'!H37</f>
        <v>0</v>
      </c>
      <c r="I37" s="116">
        <f>'[1]ExPostGross kWh_Biz'!I37</f>
        <v>0</v>
      </c>
      <c r="J37" s="116">
        <f>'[1]ExPostGross kWh_Biz'!J37</f>
        <v>0</v>
      </c>
      <c r="K37" s="116">
        <f>'[1]ExPostGross kWh_Biz'!K37</f>
        <v>0</v>
      </c>
      <c r="L37" s="116">
        <f>'[1]ExPostGross kWh_Biz'!L37</f>
        <v>0</v>
      </c>
      <c r="M37" s="116">
        <f>'[1]ExPostGross kWh_Biz'!M37</f>
        <v>0</v>
      </c>
      <c r="N37" s="116">
        <f>SUM('[1]ExPostGross kWh_Biz'!N37:Q37)</f>
        <v>0</v>
      </c>
      <c r="O37" s="90">
        <f t="shared" si="86"/>
        <v>0</v>
      </c>
      <c r="Q37" s="506"/>
      <c r="R37" s="244" t="s">
        <v>91</v>
      </c>
      <c r="S37" s="3">
        <f>'[1]ExPostGross kWh_Biz'!V37</f>
        <v>0</v>
      </c>
      <c r="T37" s="3">
        <f>'[1]ExPostGross kWh_Biz'!W37</f>
        <v>0</v>
      </c>
      <c r="U37" s="3">
        <f>'[1]ExPostGross kWh_Biz'!X37</f>
        <v>0</v>
      </c>
      <c r="V37" s="3">
        <f>'[1]ExPostGross kWh_Biz'!Y37</f>
        <v>0</v>
      </c>
      <c r="W37" s="3">
        <f>'[1]ExPostGross kWh_Biz'!Z37</f>
        <v>0</v>
      </c>
      <c r="X37" s="3">
        <f>'[1]ExPostGross kWh_Biz'!AA37</f>
        <v>0</v>
      </c>
      <c r="Y37" s="3">
        <f>'[1]ExPostGross kWh_Biz'!AB37</f>
        <v>0</v>
      </c>
      <c r="Z37" s="3">
        <f>'[1]ExPostGross kWh_Biz'!AC37</f>
        <v>0</v>
      </c>
      <c r="AA37" s="3">
        <f>'[1]ExPostGross kWh_Biz'!AD37</f>
        <v>0</v>
      </c>
      <c r="AB37" s="3">
        <f>'[1]ExPostGross kWh_Biz'!AE37</f>
        <v>0</v>
      </c>
      <c r="AC37" s="3">
        <f>'[1]ExPostGross kWh_Biz'!AF37</f>
        <v>0</v>
      </c>
      <c r="AD37" s="116">
        <f>SUM('[1]ExPostGross kWh_Biz'!AG37:AJ37)</f>
        <v>0</v>
      </c>
      <c r="AE37" s="90">
        <f t="shared" si="87"/>
        <v>0</v>
      </c>
      <c r="AG37" s="506"/>
      <c r="AH37" s="244" t="s">
        <v>91</v>
      </c>
      <c r="AI37" s="3">
        <f>'[1]ExPostGross kWh_Biz'!AO37</f>
        <v>0</v>
      </c>
      <c r="AJ37" s="3">
        <f>'[1]ExPostGross kWh_Biz'!AP37</f>
        <v>0</v>
      </c>
      <c r="AK37" s="3">
        <f>'[1]ExPostGross kWh_Biz'!AQ37</f>
        <v>0</v>
      </c>
      <c r="AL37" s="3">
        <f>'[1]ExPostGross kWh_Biz'!AR37</f>
        <v>0</v>
      </c>
      <c r="AM37" s="3">
        <f>'[1]ExPostGross kWh_Biz'!AS37</f>
        <v>0</v>
      </c>
      <c r="AN37" s="3">
        <f>'[1]ExPostGross kWh_Biz'!AT37</f>
        <v>0</v>
      </c>
      <c r="AO37" s="3">
        <f>'[1]ExPostGross kWh_Biz'!AU37</f>
        <v>0</v>
      </c>
      <c r="AP37" s="3">
        <f>'[1]ExPostGross kWh_Biz'!AV37</f>
        <v>0</v>
      </c>
      <c r="AQ37" s="3">
        <f>'[1]ExPostGross kWh_Biz'!AW37</f>
        <v>0</v>
      </c>
      <c r="AR37" s="3">
        <f>'[1]ExPostGross kWh_Biz'!AX37</f>
        <v>0</v>
      </c>
      <c r="AS37" s="3">
        <f>'[1]ExPostGross kWh_Biz'!AY37</f>
        <v>0</v>
      </c>
      <c r="AT37" s="116">
        <f>SUM('[1]ExPostGross kWh_Biz'!AZ37:BC37)</f>
        <v>0</v>
      </c>
      <c r="AU37" s="90">
        <f t="shared" si="88"/>
        <v>0</v>
      </c>
      <c r="AW37" s="506"/>
      <c r="AX37" s="244" t="s">
        <v>91</v>
      </c>
      <c r="AY37" s="3">
        <f>'[1]ExPostGross kWh_Biz'!BH37</f>
        <v>0</v>
      </c>
      <c r="AZ37" s="3">
        <f>'[1]ExPostGross kWh_Biz'!BI37</f>
        <v>0</v>
      </c>
      <c r="BA37" s="3">
        <f>'[1]ExPostGross kWh_Biz'!BJ37</f>
        <v>0</v>
      </c>
      <c r="BB37" s="3">
        <f>'[1]ExPostGross kWh_Biz'!BK37</f>
        <v>0</v>
      </c>
      <c r="BC37" s="3">
        <f>'[1]ExPostGross kWh_Biz'!BL37</f>
        <v>0</v>
      </c>
      <c r="BD37" s="3">
        <f>'[1]ExPostGross kWh_Biz'!BM37</f>
        <v>0</v>
      </c>
      <c r="BE37" s="3">
        <f>'[1]ExPostGross kWh_Biz'!BN37</f>
        <v>0</v>
      </c>
      <c r="BF37" s="3">
        <f>'[1]ExPostGross kWh_Biz'!BO37</f>
        <v>0</v>
      </c>
      <c r="BG37" s="3">
        <f>'[1]ExPostGross kWh_Biz'!BP37</f>
        <v>0</v>
      </c>
      <c r="BH37" s="3">
        <f>'[1]ExPostGross kWh_Biz'!BQ37</f>
        <v>0</v>
      </c>
      <c r="BI37" s="3">
        <f>'[1]ExPostGross kWh_Biz'!BR37</f>
        <v>0</v>
      </c>
      <c r="BJ37" s="116">
        <f>SUM('[1]ExPostGross kWh_Biz'!BS37:BV37)</f>
        <v>0</v>
      </c>
      <c r="BK37" s="90">
        <f t="shared" si="89"/>
        <v>0</v>
      </c>
      <c r="BM37" s="444">
        <f>O37-'[1]ExPostGross kWh_Biz'!R37</f>
        <v>0</v>
      </c>
      <c r="BN37" s="444">
        <f>AE37-'[1]ExPostGross kWh_Biz'!AK37</f>
        <v>0</v>
      </c>
      <c r="BO37" s="444">
        <f>AU37-'[1]ExPostGross kWh_Biz'!BD37</f>
        <v>0</v>
      </c>
      <c r="BP37" s="444">
        <f>BK37-'[1]ExPostGross kWh_Biz'!BW37</f>
        <v>0</v>
      </c>
    </row>
    <row r="38" spans="1:68" x14ac:dyDescent="0.3">
      <c r="A38" s="506"/>
      <c r="B38" s="244" t="s">
        <v>92</v>
      </c>
      <c r="C38" s="116">
        <f>'[1]ExPostGross kWh_Biz'!C38</f>
        <v>0</v>
      </c>
      <c r="D38" s="116">
        <f>'[1]ExPostGross kWh_Biz'!D38</f>
        <v>0</v>
      </c>
      <c r="E38" s="116">
        <f>'[1]ExPostGross kWh_Biz'!E38</f>
        <v>0</v>
      </c>
      <c r="F38" s="116">
        <f>'[1]ExPostGross kWh_Biz'!F38</f>
        <v>0</v>
      </c>
      <c r="G38" s="116">
        <f>'[1]ExPostGross kWh_Biz'!G38</f>
        <v>0</v>
      </c>
      <c r="H38" s="116">
        <f>'[1]ExPostGross kWh_Biz'!H38</f>
        <v>0</v>
      </c>
      <c r="I38" s="116">
        <f>'[1]ExPostGross kWh_Biz'!I38</f>
        <v>0</v>
      </c>
      <c r="J38" s="116">
        <f>'[1]ExPostGross kWh_Biz'!J38</f>
        <v>0</v>
      </c>
      <c r="K38" s="116">
        <f>'[1]ExPostGross kWh_Biz'!K38</f>
        <v>0</v>
      </c>
      <c r="L38" s="116">
        <f>'[1]ExPostGross kWh_Biz'!L38</f>
        <v>0</v>
      </c>
      <c r="M38" s="116">
        <f>'[1]ExPostGross kWh_Biz'!M38</f>
        <v>0</v>
      </c>
      <c r="N38" s="116">
        <f>SUM('[1]ExPostGross kWh_Biz'!N38:Q38)</f>
        <v>0</v>
      </c>
      <c r="O38" s="90">
        <f t="shared" si="86"/>
        <v>0</v>
      </c>
      <c r="Q38" s="506"/>
      <c r="R38" s="244" t="s">
        <v>92</v>
      </c>
      <c r="S38" s="3">
        <f>'[1]ExPostGross kWh_Biz'!V38</f>
        <v>0</v>
      </c>
      <c r="T38" s="3">
        <f>'[1]ExPostGross kWh_Biz'!W38</f>
        <v>0</v>
      </c>
      <c r="U38" s="3">
        <f>'[1]ExPostGross kWh_Biz'!X38</f>
        <v>0</v>
      </c>
      <c r="V38" s="3">
        <f>'[1]ExPostGross kWh_Biz'!Y38</f>
        <v>0</v>
      </c>
      <c r="W38" s="3">
        <f>'[1]ExPostGross kWh_Biz'!Z38</f>
        <v>0</v>
      </c>
      <c r="X38" s="3">
        <f>'[1]ExPostGross kWh_Biz'!AA38</f>
        <v>0</v>
      </c>
      <c r="Y38" s="3">
        <f>'[1]ExPostGross kWh_Biz'!AB38</f>
        <v>0</v>
      </c>
      <c r="Z38" s="3">
        <f>'[1]ExPostGross kWh_Biz'!AC38</f>
        <v>0</v>
      </c>
      <c r="AA38" s="3">
        <f>'[1]ExPostGross kWh_Biz'!AD38</f>
        <v>0</v>
      </c>
      <c r="AB38" s="3">
        <f>'[1]ExPostGross kWh_Biz'!AE38</f>
        <v>0</v>
      </c>
      <c r="AC38" s="3">
        <f>'[1]ExPostGross kWh_Biz'!AF38</f>
        <v>0</v>
      </c>
      <c r="AD38" s="116">
        <f>SUM('[1]ExPostGross kWh_Biz'!AG38:AJ38)</f>
        <v>0</v>
      </c>
      <c r="AE38" s="90">
        <f t="shared" si="87"/>
        <v>0</v>
      </c>
      <c r="AG38" s="506"/>
      <c r="AH38" s="244" t="s">
        <v>92</v>
      </c>
      <c r="AI38" s="3">
        <f>'[1]ExPostGross kWh_Biz'!AO38</f>
        <v>0</v>
      </c>
      <c r="AJ38" s="3">
        <f>'[1]ExPostGross kWh_Biz'!AP38</f>
        <v>0</v>
      </c>
      <c r="AK38" s="3">
        <f>'[1]ExPostGross kWh_Biz'!AQ38</f>
        <v>0</v>
      </c>
      <c r="AL38" s="3">
        <f>'[1]ExPostGross kWh_Biz'!AR38</f>
        <v>0</v>
      </c>
      <c r="AM38" s="3">
        <f>'[1]ExPostGross kWh_Biz'!AS38</f>
        <v>0</v>
      </c>
      <c r="AN38" s="3">
        <f>'[1]ExPostGross kWh_Biz'!AT38</f>
        <v>0</v>
      </c>
      <c r="AO38" s="3">
        <f>'[1]ExPostGross kWh_Biz'!AU38</f>
        <v>0</v>
      </c>
      <c r="AP38" s="3">
        <f>'[1]ExPostGross kWh_Biz'!AV38</f>
        <v>0</v>
      </c>
      <c r="AQ38" s="3">
        <f>'[1]ExPostGross kWh_Biz'!AW38</f>
        <v>0</v>
      </c>
      <c r="AR38" s="3">
        <f>'[1]ExPostGross kWh_Biz'!AX38</f>
        <v>0</v>
      </c>
      <c r="AS38" s="3">
        <f>'[1]ExPostGross kWh_Biz'!AY38</f>
        <v>0</v>
      </c>
      <c r="AT38" s="116">
        <f>SUM('[1]ExPostGross kWh_Biz'!AZ38:BC38)</f>
        <v>0</v>
      </c>
      <c r="AU38" s="90">
        <f t="shared" si="88"/>
        <v>0</v>
      </c>
      <c r="AW38" s="506"/>
      <c r="AX38" s="244" t="s">
        <v>92</v>
      </c>
      <c r="AY38" s="3">
        <f>'[1]ExPostGross kWh_Biz'!BH38</f>
        <v>0</v>
      </c>
      <c r="AZ38" s="3">
        <f>'[1]ExPostGross kWh_Biz'!BI38</f>
        <v>0</v>
      </c>
      <c r="BA38" s="3">
        <f>'[1]ExPostGross kWh_Biz'!BJ38</f>
        <v>0</v>
      </c>
      <c r="BB38" s="3">
        <f>'[1]ExPostGross kWh_Biz'!BK38</f>
        <v>0</v>
      </c>
      <c r="BC38" s="3">
        <f>'[1]ExPostGross kWh_Biz'!BL38</f>
        <v>0</v>
      </c>
      <c r="BD38" s="3">
        <f>'[1]ExPostGross kWh_Biz'!BM38</f>
        <v>0</v>
      </c>
      <c r="BE38" s="3">
        <f>'[1]ExPostGross kWh_Biz'!BN38</f>
        <v>0</v>
      </c>
      <c r="BF38" s="3">
        <f>'[1]ExPostGross kWh_Biz'!BO38</f>
        <v>0</v>
      </c>
      <c r="BG38" s="3">
        <f>'[1]ExPostGross kWh_Biz'!BP38</f>
        <v>0</v>
      </c>
      <c r="BH38" s="3">
        <f>'[1]ExPostGross kWh_Biz'!BQ38</f>
        <v>0</v>
      </c>
      <c r="BI38" s="3">
        <f>'[1]ExPostGross kWh_Biz'!BR38</f>
        <v>0</v>
      </c>
      <c r="BJ38" s="116">
        <f>SUM('[1]ExPostGross kWh_Biz'!BS38:BV38)</f>
        <v>0</v>
      </c>
      <c r="BK38" s="90">
        <f t="shared" si="89"/>
        <v>0</v>
      </c>
      <c r="BM38" s="444">
        <f>O38-'[1]ExPostGross kWh_Biz'!R38</f>
        <v>0</v>
      </c>
      <c r="BN38" s="444">
        <f>AE38-'[1]ExPostGross kWh_Biz'!AK38</f>
        <v>0</v>
      </c>
      <c r="BO38" s="444">
        <f>AU38-'[1]ExPostGross kWh_Biz'!BD38</f>
        <v>0</v>
      </c>
      <c r="BP38" s="444">
        <f>BK38-'[1]ExPostGross kWh_Biz'!BW38</f>
        <v>0</v>
      </c>
    </row>
    <row r="39" spans="1:68" x14ac:dyDescent="0.3">
      <c r="A39" s="506"/>
      <c r="B39" s="244" t="s">
        <v>93</v>
      </c>
      <c r="C39" s="116">
        <f>'[1]ExPostGross kWh_Biz'!C39</f>
        <v>0</v>
      </c>
      <c r="D39" s="116">
        <f>'[1]ExPostGross kWh_Biz'!D39</f>
        <v>0</v>
      </c>
      <c r="E39" s="116">
        <f>'[1]ExPostGross kWh_Biz'!E39</f>
        <v>0</v>
      </c>
      <c r="F39" s="116">
        <f>'[1]ExPostGross kWh_Biz'!F39</f>
        <v>0</v>
      </c>
      <c r="G39" s="116">
        <f>'[1]ExPostGross kWh_Biz'!G39</f>
        <v>0</v>
      </c>
      <c r="H39" s="116">
        <f>'[1]ExPostGross kWh_Biz'!H39</f>
        <v>0</v>
      </c>
      <c r="I39" s="116">
        <f>'[1]ExPostGross kWh_Biz'!I39</f>
        <v>0</v>
      </c>
      <c r="J39" s="116">
        <f>'[1]ExPostGross kWh_Biz'!J39</f>
        <v>0</v>
      </c>
      <c r="K39" s="116">
        <f>'[1]ExPostGross kWh_Biz'!K39</f>
        <v>0</v>
      </c>
      <c r="L39" s="116">
        <f>'[1]ExPostGross kWh_Biz'!L39</f>
        <v>0</v>
      </c>
      <c r="M39" s="116">
        <f>'[1]ExPostGross kWh_Biz'!M39</f>
        <v>0</v>
      </c>
      <c r="N39" s="116">
        <f>SUM('[1]ExPostGross kWh_Biz'!N39:Q39)</f>
        <v>180973.37388863615</v>
      </c>
      <c r="O39" s="90">
        <f t="shared" si="86"/>
        <v>180973.37388863615</v>
      </c>
      <c r="Q39" s="506"/>
      <c r="R39" s="244" t="s">
        <v>93</v>
      </c>
      <c r="S39" s="3">
        <f>'[1]ExPostGross kWh_Biz'!V39</f>
        <v>0</v>
      </c>
      <c r="T39" s="3">
        <f>'[1]ExPostGross kWh_Biz'!W39</f>
        <v>0</v>
      </c>
      <c r="U39" s="3">
        <f>'[1]ExPostGross kWh_Biz'!X39</f>
        <v>0</v>
      </c>
      <c r="V39" s="3">
        <f>'[1]ExPostGross kWh_Biz'!Y39</f>
        <v>46165.241566057237</v>
      </c>
      <c r="W39" s="3">
        <f>'[1]ExPostGross kWh_Biz'!Z39</f>
        <v>0</v>
      </c>
      <c r="X39" s="3">
        <f>'[1]ExPostGross kWh_Biz'!AA39</f>
        <v>0</v>
      </c>
      <c r="Y39" s="3">
        <f>'[1]ExPostGross kWh_Biz'!AB39</f>
        <v>0</v>
      </c>
      <c r="Z39" s="3">
        <f>'[1]ExPostGross kWh_Biz'!AC39</f>
        <v>0</v>
      </c>
      <c r="AA39" s="3">
        <f>'[1]ExPostGross kWh_Biz'!AD39</f>
        <v>0</v>
      </c>
      <c r="AB39" s="3">
        <f>'[1]ExPostGross kWh_Biz'!AE39</f>
        <v>11852.490411106888</v>
      </c>
      <c r="AC39" s="3">
        <f>'[1]ExPostGross kWh_Biz'!AF39</f>
        <v>0</v>
      </c>
      <c r="AD39" s="116">
        <f>SUM('[1]ExPostGross kWh_Biz'!AG39:AJ39)</f>
        <v>527070.55664616113</v>
      </c>
      <c r="AE39" s="90">
        <f t="shared" si="87"/>
        <v>585088.28862332529</v>
      </c>
      <c r="AG39" s="506"/>
      <c r="AH39" s="244" t="s">
        <v>93</v>
      </c>
      <c r="AI39" s="3">
        <f>'[1]ExPostGross kWh_Biz'!AO39</f>
        <v>0</v>
      </c>
      <c r="AJ39" s="3">
        <f>'[1]ExPostGross kWh_Biz'!AP39</f>
        <v>0</v>
      </c>
      <c r="AK39" s="3">
        <f>'[1]ExPostGross kWh_Biz'!AQ39</f>
        <v>0</v>
      </c>
      <c r="AL39" s="3">
        <f>'[1]ExPostGross kWh_Biz'!AR39</f>
        <v>0</v>
      </c>
      <c r="AM39" s="3">
        <f>'[1]ExPostGross kWh_Biz'!AS39</f>
        <v>0</v>
      </c>
      <c r="AN39" s="3">
        <f>'[1]ExPostGross kWh_Biz'!AT39</f>
        <v>0</v>
      </c>
      <c r="AO39" s="3">
        <f>'[1]ExPostGross kWh_Biz'!AU39</f>
        <v>0</v>
      </c>
      <c r="AP39" s="3">
        <f>'[1]ExPostGross kWh_Biz'!AV39</f>
        <v>0</v>
      </c>
      <c r="AQ39" s="3">
        <f>'[1]ExPostGross kWh_Biz'!AW39</f>
        <v>0</v>
      </c>
      <c r="AR39" s="3">
        <f>'[1]ExPostGross kWh_Biz'!AX39</f>
        <v>0</v>
      </c>
      <c r="AS39" s="3">
        <f>'[1]ExPostGross kWh_Biz'!AY39</f>
        <v>0</v>
      </c>
      <c r="AT39" s="116">
        <f>SUM('[1]ExPostGross kWh_Biz'!AZ39:BC39)</f>
        <v>0</v>
      </c>
      <c r="AU39" s="90">
        <f t="shared" si="88"/>
        <v>0</v>
      </c>
      <c r="AW39" s="506"/>
      <c r="AX39" s="244" t="s">
        <v>93</v>
      </c>
      <c r="AY39" s="3">
        <f>'[1]ExPostGross kWh_Biz'!BH39</f>
        <v>0</v>
      </c>
      <c r="AZ39" s="3">
        <f>'[1]ExPostGross kWh_Biz'!BI39</f>
        <v>0</v>
      </c>
      <c r="BA39" s="3">
        <f>'[1]ExPostGross kWh_Biz'!BJ39</f>
        <v>0</v>
      </c>
      <c r="BB39" s="3">
        <f>'[1]ExPostGross kWh_Biz'!BK39</f>
        <v>0</v>
      </c>
      <c r="BC39" s="3">
        <f>'[1]ExPostGross kWh_Biz'!BL39</f>
        <v>0</v>
      </c>
      <c r="BD39" s="3">
        <f>'[1]ExPostGross kWh_Biz'!BM39</f>
        <v>0</v>
      </c>
      <c r="BE39" s="3">
        <f>'[1]ExPostGross kWh_Biz'!BN39</f>
        <v>0</v>
      </c>
      <c r="BF39" s="3">
        <f>'[1]ExPostGross kWh_Biz'!BO39</f>
        <v>0</v>
      </c>
      <c r="BG39" s="3">
        <f>'[1]ExPostGross kWh_Biz'!BP39</f>
        <v>0</v>
      </c>
      <c r="BH39" s="3">
        <f>'[1]ExPostGross kWh_Biz'!BQ39</f>
        <v>0</v>
      </c>
      <c r="BI39" s="3">
        <f>'[1]ExPostGross kWh_Biz'!BR39</f>
        <v>0</v>
      </c>
      <c r="BJ39" s="116">
        <f>SUM('[1]ExPostGross kWh_Biz'!BS39:BV39)</f>
        <v>0</v>
      </c>
      <c r="BK39" s="90">
        <f t="shared" si="89"/>
        <v>0</v>
      </c>
      <c r="BM39" s="444">
        <f>O39-'[1]ExPostGross kWh_Biz'!R39</f>
        <v>0</v>
      </c>
      <c r="BN39" s="444">
        <f>AE39-'[1]ExPostGross kWh_Biz'!AK39</f>
        <v>0</v>
      </c>
      <c r="BO39" s="444">
        <f>AU39-'[1]ExPostGross kWh_Biz'!BD39</f>
        <v>0</v>
      </c>
      <c r="BP39" s="444">
        <f>BK39-'[1]ExPostGross kWh_Biz'!BW39</f>
        <v>0</v>
      </c>
    </row>
    <row r="40" spans="1:68" x14ac:dyDescent="0.3">
      <c r="A40" s="506"/>
      <c r="B40" s="244" t="s">
        <v>94</v>
      </c>
      <c r="C40" s="116">
        <f>'[1]ExPostGross kWh_Biz'!C40</f>
        <v>0</v>
      </c>
      <c r="D40" s="116">
        <f>'[1]ExPostGross kWh_Biz'!D40</f>
        <v>0</v>
      </c>
      <c r="E40" s="116">
        <f>'[1]ExPostGross kWh_Biz'!E40</f>
        <v>0</v>
      </c>
      <c r="F40" s="116">
        <f>'[1]ExPostGross kWh_Biz'!F40</f>
        <v>0</v>
      </c>
      <c r="G40" s="116">
        <f>'[1]ExPostGross kWh_Biz'!G40</f>
        <v>0</v>
      </c>
      <c r="H40" s="116">
        <f>'[1]ExPostGross kWh_Biz'!H40</f>
        <v>0</v>
      </c>
      <c r="I40" s="116">
        <f>'[1]ExPostGross kWh_Biz'!I40</f>
        <v>0</v>
      </c>
      <c r="J40" s="116">
        <f>'[1]ExPostGross kWh_Biz'!J40</f>
        <v>0</v>
      </c>
      <c r="K40" s="116">
        <f>'[1]ExPostGross kWh_Biz'!K40</f>
        <v>0</v>
      </c>
      <c r="L40" s="116">
        <f>'[1]ExPostGross kWh_Biz'!L40</f>
        <v>0</v>
      </c>
      <c r="M40" s="116">
        <f>'[1]ExPostGross kWh_Biz'!M40</f>
        <v>0</v>
      </c>
      <c r="N40" s="116">
        <f>SUM('[1]ExPostGross kWh_Biz'!N40:Q40)</f>
        <v>0</v>
      </c>
      <c r="O40" s="90">
        <f t="shared" si="86"/>
        <v>0</v>
      </c>
      <c r="Q40" s="506"/>
      <c r="R40" s="244" t="s">
        <v>94</v>
      </c>
      <c r="S40" s="3">
        <f>'[1]ExPostGross kWh_Biz'!V40</f>
        <v>0</v>
      </c>
      <c r="T40" s="3">
        <f>'[1]ExPostGross kWh_Biz'!W40</f>
        <v>0</v>
      </c>
      <c r="U40" s="3">
        <f>'[1]ExPostGross kWh_Biz'!X40</f>
        <v>0</v>
      </c>
      <c r="V40" s="3">
        <f>'[1]ExPostGross kWh_Biz'!Y40</f>
        <v>0</v>
      </c>
      <c r="W40" s="3">
        <f>'[1]ExPostGross kWh_Biz'!Z40</f>
        <v>0</v>
      </c>
      <c r="X40" s="3">
        <f>'[1]ExPostGross kWh_Biz'!AA40</f>
        <v>0</v>
      </c>
      <c r="Y40" s="3">
        <f>'[1]ExPostGross kWh_Biz'!AB40</f>
        <v>0</v>
      </c>
      <c r="Z40" s="3">
        <f>'[1]ExPostGross kWh_Biz'!AC40</f>
        <v>0</v>
      </c>
      <c r="AA40" s="3">
        <f>'[1]ExPostGross kWh_Biz'!AD40</f>
        <v>0</v>
      </c>
      <c r="AB40" s="3">
        <f>'[1]ExPostGross kWh_Biz'!AE40</f>
        <v>0</v>
      </c>
      <c r="AC40" s="3">
        <f>'[1]ExPostGross kWh_Biz'!AF40</f>
        <v>0</v>
      </c>
      <c r="AD40" s="116">
        <f>SUM('[1]ExPostGross kWh_Biz'!AG40:AJ40)</f>
        <v>0</v>
      </c>
      <c r="AE40" s="90">
        <f t="shared" si="87"/>
        <v>0</v>
      </c>
      <c r="AG40" s="506"/>
      <c r="AH40" s="244" t="s">
        <v>94</v>
      </c>
      <c r="AI40" s="3">
        <f>'[1]ExPostGross kWh_Biz'!AO40</f>
        <v>0</v>
      </c>
      <c r="AJ40" s="3">
        <f>'[1]ExPostGross kWh_Biz'!AP40</f>
        <v>0</v>
      </c>
      <c r="AK40" s="3">
        <f>'[1]ExPostGross kWh_Biz'!AQ40</f>
        <v>0</v>
      </c>
      <c r="AL40" s="3">
        <f>'[1]ExPostGross kWh_Biz'!AR40</f>
        <v>0</v>
      </c>
      <c r="AM40" s="3">
        <f>'[1]ExPostGross kWh_Biz'!AS40</f>
        <v>0</v>
      </c>
      <c r="AN40" s="3">
        <f>'[1]ExPostGross kWh_Biz'!AT40</f>
        <v>0</v>
      </c>
      <c r="AO40" s="3">
        <f>'[1]ExPostGross kWh_Biz'!AU40</f>
        <v>0</v>
      </c>
      <c r="AP40" s="3">
        <f>'[1]ExPostGross kWh_Biz'!AV40</f>
        <v>0</v>
      </c>
      <c r="AQ40" s="3">
        <f>'[1]ExPostGross kWh_Biz'!AW40</f>
        <v>0</v>
      </c>
      <c r="AR40" s="3">
        <f>'[1]ExPostGross kWh_Biz'!AX40</f>
        <v>0</v>
      </c>
      <c r="AS40" s="3">
        <f>'[1]ExPostGross kWh_Biz'!AY40</f>
        <v>0</v>
      </c>
      <c r="AT40" s="116">
        <f>SUM('[1]ExPostGross kWh_Biz'!AZ40:BC40)</f>
        <v>0</v>
      </c>
      <c r="AU40" s="90">
        <f t="shared" si="88"/>
        <v>0</v>
      </c>
      <c r="AW40" s="506"/>
      <c r="AX40" s="244" t="s">
        <v>94</v>
      </c>
      <c r="AY40" s="3">
        <f>'[1]ExPostGross kWh_Biz'!BH40</f>
        <v>0</v>
      </c>
      <c r="AZ40" s="3">
        <f>'[1]ExPostGross kWh_Biz'!BI40</f>
        <v>0</v>
      </c>
      <c r="BA40" s="3">
        <f>'[1]ExPostGross kWh_Biz'!BJ40</f>
        <v>0</v>
      </c>
      <c r="BB40" s="3">
        <f>'[1]ExPostGross kWh_Biz'!BK40</f>
        <v>0</v>
      </c>
      <c r="BC40" s="3">
        <f>'[1]ExPostGross kWh_Biz'!BL40</f>
        <v>0</v>
      </c>
      <c r="BD40" s="3">
        <f>'[1]ExPostGross kWh_Biz'!BM40</f>
        <v>0</v>
      </c>
      <c r="BE40" s="3">
        <f>'[1]ExPostGross kWh_Biz'!BN40</f>
        <v>0</v>
      </c>
      <c r="BF40" s="3">
        <f>'[1]ExPostGross kWh_Biz'!BO40</f>
        <v>0</v>
      </c>
      <c r="BG40" s="3">
        <f>'[1]ExPostGross kWh_Biz'!BP40</f>
        <v>0</v>
      </c>
      <c r="BH40" s="3">
        <f>'[1]ExPostGross kWh_Biz'!BQ40</f>
        <v>0</v>
      </c>
      <c r="BI40" s="3">
        <f>'[1]ExPostGross kWh_Biz'!BR40</f>
        <v>0</v>
      </c>
      <c r="BJ40" s="116">
        <f>SUM('[1]ExPostGross kWh_Biz'!BS40:BV40)</f>
        <v>0</v>
      </c>
      <c r="BK40" s="90">
        <f t="shared" si="89"/>
        <v>0</v>
      </c>
      <c r="BM40" s="444">
        <f>O40-'[1]ExPostGross kWh_Biz'!R40</f>
        <v>0</v>
      </c>
      <c r="BN40" s="444">
        <f>AE40-'[1]ExPostGross kWh_Biz'!AK40</f>
        <v>0</v>
      </c>
      <c r="BO40" s="444">
        <f>AU40-'[1]ExPostGross kWh_Biz'!BD40</f>
        <v>0</v>
      </c>
      <c r="BP40" s="444">
        <f>BK40-'[1]ExPostGross kWh_Biz'!BW40</f>
        <v>0</v>
      </c>
    </row>
    <row r="41" spans="1:68" x14ac:dyDescent="0.3">
      <c r="A41" s="506"/>
      <c r="B41" s="244" t="s">
        <v>95</v>
      </c>
      <c r="C41" s="116">
        <f>'[1]ExPostGross kWh_Biz'!C41</f>
        <v>0</v>
      </c>
      <c r="D41" s="116">
        <f>'[1]ExPostGross kWh_Biz'!D41</f>
        <v>0</v>
      </c>
      <c r="E41" s="116">
        <f>'[1]ExPostGross kWh_Biz'!E41</f>
        <v>0</v>
      </c>
      <c r="F41" s="116">
        <f>'[1]ExPostGross kWh_Biz'!F41</f>
        <v>0</v>
      </c>
      <c r="G41" s="116">
        <f>'[1]ExPostGross kWh_Biz'!G41</f>
        <v>0</v>
      </c>
      <c r="H41" s="116">
        <f>'[1]ExPostGross kWh_Biz'!H41</f>
        <v>0</v>
      </c>
      <c r="I41" s="116">
        <f>'[1]ExPostGross kWh_Biz'!I41</f>
        <v>0</v>
      </c>
      <c r="J41" s="116">
        <f>'[1]ExPostGross kWh_Biz'!J41</f>
        <v>0</v>
      </c>
      <c r="K41" s="116">
        <f>'[1]ExPostGross kWh_Biz'!K41</f>
        <v>0</v>
      </c>
      <c r="L41" s="116">
        <f>'[1]ExPostGross kWh_Biz'!L41</f>
        <v>0</v>
      </c>
      <c r="M41" s="116">
        <f>'[1]ExPostGross kWh_Biz'!M41</f>
        <v>0</v>
      </c>
      <c r="N41" s="116">
        <f>SUM('[1]ExPostGross kWh_Biz'!N41:Q41)</f>
        <v>0</v>
      </c>
      <c r="O41" s="90">
        <f t="shared" si="86"/>
        <v>0</v>
      </c>
      <c r="Q41" s="506"/>
      <c r="R41" s="244" t="s">
        <v>95</v>
      </c>
      <c r="S41" s="3">
        <f>'[1]ExPostGross kWh_Biz'!V41</f>
        <v>0</v>
      </c>
      <c r="T41" s="3">
        <f>'[1]ExPostGross kWh_Biz'!W41</f>
        <v>0</v>
      </c>
      <c r="U41" s="3">
        <f>'[1]ExPostGross kWh_Biz'!X41</f>
        <v>0</v>
      </c>
      <c r="V41" s="3">
        <f>'[1]ExPostGross kWh_Biz'!Y41</f>
        <v>0</v>
      </c>
      <c r="W41" s="3">
        <f>'[1]ExPostGross kWh_Biz'!Z41</f>
        <v>0</v>
      </c>
      <c r="X41" s="3">
        <f>'[1]ExPostGross kWh_Biz'!AA41</f>
        <v>0</v>
      </c>
      <c r="Y41" s="3">
        <f>'[1]ExPostGross kWh_Biz'!AB41</f>
        <v>0</v>
      </c>
      <c r="Z41" s="3">
        <f>'[1]ExPostGross kWh_Biz'!AC41</f>
        <v>0</v>
      </c>
      <c r="AA41" s="3">
        <f>'[1]ExPostGross kWh_Biz'!AD41</f>
        <v>0</v>
      </c>
      <c r="AB41" s="3">
        <f>'[1]ExPostGross kWh_Biz'!AE41</f>
        <v>0</v>
      </c>
      <c r="AC41" s="3">
        <f>'[1]ExPostGross kWh_Biz'!AF41</f>
        <v>0</v>
      </c>
      <c r="AD41" s="116">
        <f>SUM('[1]ExPostGross kWh_Biz'!AG41:AJ41)</f>
        <v>0</v>
      </c>
      <c r="AE41" s="90">
        <f t="shared" si="87"/>
        <v>0</v>
      </c>
      <c r="AG41" s="506"/>
      <c r="AH41" s="244" t="s">
        <v>95</v>
      </c>
      <c r="AI41" s="3">
        <f>'[1]ExPostGross kWh_Biz'!AO41</f>
        <v>0</v>
      </c>
      <c r="AJ41" s="3">
        <f>'[1]ExPostGross kWh_Biz'!AP41</f>
        <v>0</v>
      </c>
      <c r="AK41" s="3">
        <f>'[1]ExPostGross kWh_Biz'!AQ41</f>
        <v>0</v>
      </c>
      <c r="AL41" s="3">
        <f>'[1]ExPostGross kWh_Biz'!AR41</f>
        <v>0</v>
      </c>
      <c r="AM41" s="3">
        <f>'[1]ExPostGross kWh_Biz'!AS41</f>
        <v>0</v>
      </c>
      <c r="AN41" s="3">
        <f>'[1]ExPostGross kWh_Biz'!AT41</f>
        <v>0</v>
      </c>
      <c r="AO41" s="3">
        <f>'[1]ExPostGross kWh_Biz'!AU41</f>
        <v>0</v>
      </c>
      <c r="AP41" s="3">
        <f>'[1]ExPostGross kWh_Biz'!AV41</f>
        <v>0</v>
      </c>
      <c r="AQ41" s="3">
        <f>'[1]ExPostGross kWh_Biz'!AW41</f>
        <v>0</v>
      </c>
      <c r="AR41" s="3">
        <f>'[1]ExPostGross kWh_Biz'!AX41</f>
        <v>0</v>
      </c>
      <c r="AS41" s="3">
        <f>'[1]ExPostGross kWh_Biz'!AY41</f>
        <v>0</v>
      </c>
      <c r="AT41" s="116">
        <f>SUM('[1]ExPostGross kWh_Biz'!AZ41:BC41)</f>
        <v>0</v>
      </c>
      <c r="AU41" s="90">
        <f t="shared" si="88"/>
        <v>0</v>
      </c>
      <c r="AW41" s="506"/>
      <c r="AX41" s="244" t="s">
        <v>95</v>
      </c>
      <c r="AY41" s="3">
        <f>'[1]ExPostGross kWh_Biz'!BH41</f>
        <v>0</v>
      </c>
      <c r="AZ41" s="3">
        <f>'[1]ExPostGross kWh_Biz'!BI41</f>
        <v>0</v>
      </c>
      <c r="BA41" s="3">
        <f>'[1]ExPostGross kWh_Biz'!BJ41</f>
        <v>0</v>
      </c>
      <c r="BB41" s="3">
        <f>'[1]ExPostGross kWh_Biz'!BK41</f>
        <v>0</v>
      </c>
      <c r="BC41" s="3">
        <f>'[1]ExPostGross kWh_Biz'!BL41</f>
        <v>0</v>
      </c>
      <c r="BD41" s="3">
        <f>'[1]ExPostGross kWh_Biz'!BM41</f>
        <v>0</v>
      </c>
      <c r="BE41" s="3">
        <f>'[1]ExPostGross kWh_Biz'!BN41</f>
        <v>0</v>
      </c>
      <c r="BF41" s="3">
        <f>'[1]ExPostGross kWh_Biz'!BO41</f>
        <v>0</v>
      </c>
      <c r="BG41" s="3">
        <f>'[1]ExPostGross kWh_Biz'!BP41</f>
        <v>0</v>
      </c>
      <c r="BH41" s="3">
        <f>'[1]ExPostGross kWh_Biz'!BQ41</f>
        <v>0</v>
      </c>
      <c r="BI41" s="3">
        <f>'[1]ExPostGross kWh_Biz'!BR41</f>
        <v>0</v>
      </c>
      <c r="BJ41" s="116">
        <f>SUM('[1]ExPostGross kWh_Biz'!BS41:BV41)</f>
        <v>0</v>
      </c>
      <c r="BK41" s="90">
        <f t="shared" si="89"/>
        <v>0</v>
      </c>
      <c r="BM41" s="444">
        <f>O41-'[1]ExPostGross kWh_Biz'!R41</f>
        <v>0</v>
      </c>
      <c r="BN41" s="444">
        <f>AE41-'[1]ExPostGross kWh_Biz'!AK41</f>
        <v>0</v>
      </c>
      <c r="BO41" s="444">
        <f>AU41-'[1]ExPostGross kWh_Biz'!BD41</f>
        <v>0</v>
      </c>
      <c r="BP41" s="444">
        <f>BK41-'[1]ExPostGross kWh_Biz'!BW41</f>
        <v>0</v>
      </c>
    </row>
    <row r="42" spans="1:68" x14ac:dyDescent="0.3">
      <c r="A42" s="506"/>
      <c r="B42" s="244" t="s">
        <v>96</v>
      </c>
      <c r="C42" s="116">
        <f>'[1]ExPostGross kWh_Biz'!C42</f>
        <v>0</v>
      </c>
      <c r="D42" s="116">
        <f>'[1]ExPostGross kWh_Biz'!D42</f>
        <v>0</v>
      </c>
      <c r="E42" s="116">
        <f>'[1]ExPostGross kWh_Biz'!E42</f>
        <v>0</v>
      </c>
      <c r="F42" s="116">
        <f>'[1]ExPostGross kWh_Biz'!F42</f>
        <v>0</v>
      </c>
      <c r="G42" s="116">
        <f>'[1]ExPostGross kWh_Biz'!G42</f>
        <v>0</v>
      </c>
      <c r="H42" s="116">
        <f>'[1]ExPostGross kWh_Biz'!H42</f>
        <v>0</v>
      </c>
      <c r="I42" s="116">
        <f>'[1]ExPostGross kWh_Biz'!I42</f>
        <v>0</v>
      </c>
      <c r="J42" s="116">
        <f>'[1]ExPostGross kWh_Biz'!J42</f>
        <v>0</v>
      </c>
      <c r="K42" s="116">
        <f>'[1]ExPostGross kWh_Biz'!K42</f>
        <v>0</v>
      </c>
      <c r="L42" s="116">
        <f>'[1]ExPostGross kWh_Biz'!L42</f>
        <v>0</v>
      </c>
      <c r="M42" s="116">
        <f>'[1]ExPostGross kWh_Biz'!M42</f>
        <v>0</v>
      </c>
      <c r="N42" s="116">
        <f>SUM('[1]ExPostGross kWh_Biz'!N42:Q42)</f>
        <v>3541537.135032854</v>
      </c>
      <c r="O42" s="90">
        <f t="shared" si="86"/>
        <v>3541537.135032854</v>
      </c>
      <c r="Q42" s="506"/>
      <c r="R42" s="244" t="s">
        <v>96</v>
      </c>
      <c r="S42" s="3">
        <f>'[1]ExPostGross kWh_Biz'!V42</f>
        <v>0</v>
      </c>
      <c r="T42" s="3">
        <f>'[1]ExPostGross kWh_Biz'!W42</f>
        <v>0</v>
      </c>
      <c r="U42" s="3">
        <f>'[1]ExPostGross kWh_Biz'!X42</f>
        <v>0</v>
      </c>
      <c r="V42" s="3">
        <f>'[1]ExPostGross kWh_Biz'!Y42</f>
        <v>39175.211819636257</v>
      </c>
      <c r="W42" s="3">
        <f>'[1]ExPostGross kWh_Biz'!Z42</f>
        <v>0</v>
      </c>
      <c r="X42" s="3">
        <f>'[1]ExPostGross kWh_Biz'!AA42</f>
        <v>0</v>
      </c>
      <c r="Y42" s="3">
        <f>'[1]ExPostGross kWh_Biz'!AB42</f>
        <v>0</v>
      </c>
      <c r="Z42" s="3">
        <f>'[1]ExPostGross kWh_Biz'!AC42</f>
        <v>49452.156317046036</v>
      </c>
      <c r="AA42" s="3">
        <f>'[1]ExPostGross kWh_Biz'!AD42</f>
        <v>0</v>
      </c>
      <c r="AB42" s="3">
        <f>'[1]ExPostGross kWh_Biz'!AE42</f>
        <v>0</v>
      </c>
      <c r="AC42" s="3">
        <f>'[1]ExPostGross kWh_Biz'!AF42</f>
        <v>88005.493179367113</v>
      </c>
      <c r="AD42" s="116">
        <f>SUM('[1]ExPostGross kWh_Biz'!AG42:AJ42)</f>
        <v>85525.754660026098</v>
      </c>
      <c r="AE42" s="90">
        <f t="shared" si="87"/>
        <v>262158.61597607553</v>
      </c>
      <c r="AG42" s="506"/>
      <c r="AH42" s="244" t="s">
        <v>96</v>
      </c>
      <c r="AI42" s="3">
        <f>'[1]ExPostGross kWh_Biz'!AO42</f>
        <v>0</v>
      </c>
      <c r="AJ42" s="3">
        <f>'[1]ExPostGross kWh_Biz'!AP42</f>
        <v>0</v>
      </c>
      <c r="AK42" s="3">
        <f>'[1]ExPostGross kWh_Biz'!AQ42</f>
        <v>0</v>
      </c>
      <c r="AL42" s="3">
        <f>'[1]ExPostGross kWh_Biz'!AR42</f>
        <v>0</v>
      </c>
      <c r="AM42" s="3">
        <f>'[1]ExPostGross kWh_Biz'!AS42</f>
        <v>0</v>
      </c>
      <c r="AN42" s="3">
        <f>'[1]ExPostGross kWh_Biz'!AT42</f>
        <v>0</v>
      </c>
      <c r="AO42" s="3">
        <f>'[1]ExPostGross kWh_Biz'!AU42</f>
        <v>0</v>
      </c>
      <c r="AP42" s="3">
        <f>'[1]ExPostGross kWh_Biz'!AV42</f>
        <v>0</v>
      </c>
      <c r="AQ42" s="3">
        <f>'[1]ExPostGross kWh_Biz'!AW42</f>
        <v>0</v>
      </c>
      <c r="AR42" s="3">
        <f>'[1]ExPostGross kWh_Biz'!AX42</f>
        <v>0</v>
      </c>
      <c r="AS42" s="3">
        <f>'[1]ExPostGross kWh_Biz'!AY42</f>
        <v>0</v>
      </c>
      <c r="AT42" s="116">
        <f>SUM('[1]ExPostGross kWh_Biz'!AZ42:BC42)</f>
        <v>0</v>
      </c>
      <c r="AU42" s="90">
        <f t="shared" si="88"/>
        <v>0</v>
      </c>
      <c r="AW42" s="506"/>
      <c r="AX42" s="244" t="s">
        <v>96</v>
      </c>
      <c r="AY42" s="3">
        <f>'[1]ExPostGross kWh_Biz'!BH42</f>
        <v>0</v>
      </c>
      <c r="AZ42" s="3">
        <f>'[1]ExPostGross kWh_Biz'!BI42</f>
        <v>0</v>
      </c>
      <c r="BA42" s="3">
        <f>'[1]ExPostGross kWh_Biz'!BJ42</f>
        <v>0</v>
      </c>
      <c r="BB42" s="3">
        <f>'[1]ExPostGross kWh_Biz'!BK42</f>
        <v>0</v>
      </c>
      <c r="BC42" s="3">
        <f>'[1]ExPostGross kWh_Biz'!BL42</f>
        <v>0</v>
      </c>
      <c r="BD42" s="3">
        <f>'[1]ExPostGross kWh_Biz'!BM42</f>
        <v>0</v>
      </c>
      <c r="BE42" s="3">
        <f>'[1]ExPostGross kWh_Biz'!BN42</f>
        <v>0</v>
      </c>
      <c r="BF42" s="3">
        <f>'[1]ExPostGross kWh_Biz'!BO42</f>
        <v>0</v>
      </c>
      <c r="BG42" s="3">
        <f>'[1]ExPostGross kWh_Biz'!BP42</f>
        <v>0</v>
      </c>
      <c r="BH42" s="3">
        <f>'[1]ExPostGross kWh_Biz'!BQ42</f>
        <v>0</v>
      </c>
      <c r="BI42" s="3">
        <f>'[1]ExPostGross kWh_Biz'!BR42</f>
        <v>0</v>
      </c>
      <c r="BJ42" s="116">
        <f>SUM('[1]ExPostGross kWh_Biz'!BS42:BV42)</f>
        <v>0</v>
      </c>
      <c r="BK42" s="90">
        <f t="shared" si="89"/>
        <v>0</v>
      </c>
      <c r="BM42" s="444">
        <f>O42-'[1]ExPostGross kWh_Biz'!R42</f>
        <v>0</v>
      </c>
      <c r="BN42" s="444">
        <f>AE42-'[1]ExPostGross kWh_Biz'!AK42</f>
        <v>0</v>
      </c>
      <c r="BO42" s="444">
        <f>AU42-'[1]ExPostGross kWh_Biz'!BD42</f>
        <v>0</v>
      </c>
      <c r="BP42" s="444">
        <f>BK42-'[1]ExPostGross kWh_Biz'!BW42</f>
        <v>0</v>
      </c>
    </row>
    <row r="43" spans="1:68" x14ac:dyDescent="0.3">
      <c r="A43" s="506"/>
      <c r="B43" s="244" t="s">
        <v>97</v>
      </c>
      <c r="C43" s="116">
        <f>'[1]ExPostGross kWh_Biz'!C43</f>
        <v>0</v>
      </c>
      <c r="D43" s="116">
        <f>'[1]ExPostGross kWh_Biz'!D43</f>
        <v>11157.853173294616</v>
      </c>
      <c r="E43" s="116">
        <f>'[1]ExPostGross kWh_Biz'!E43</f>
        <v>0</v>
      </c>
      <c r="F43" s="116">
        <f>'[1]ExPostGross kWh_Biz'!F43</f>
        <v>0</v>
      </c>
      <c r="G43" s="116">
        <f>'[1]ExPostGross kWh_Biz'!G43</f>
        <v>117064.80768242717</v>
      </c>
      <c r="H43" s="116">
        <f>'[1]ExPostGross kWh_Biz'!H43</f>
        <v>3692.4431942926103</v>
      </c>
      <c r="I43" s="116">
        <f>'[1]ExPostGross kWh_Biz'!I43</f>
        <v>0</v>
      </c>
      <c r="J43" s="116">
        <f>'[1]ExPostGross kWh_Biz'!J43</f>
        <v>0</v>
      </c>
      <c r="K43" s="116">
        <f>'[1]ExPostGross kWh_Biz'!K43</f>
        <v>0</v>
      </c>
      <c r="L43" s="116">
        <f>'[1]ExPostGross kWh_Biz'!L43</f>
        <v>42630.935061378317</v>
      </c>
      <c r="M43" s="116">
        <f>'[1]ExPostGross kWh_Biz'!M43</f>
        <v>24987.537286442581</v>
      </c>
      <c r="N43" s="116">
        <f>SUM('[1]ExPostGross kWh_Biz'!N43:Q43)</f>
        <v>5582544.3272336246</v>
      </c>
      <c r="O43" s="90">
        <f t="shared" si="86"/>
        <v>5782077.9036314599</v>
      </c>
      <c r="Q43" s="506"/>
      <c r="R43" s="244" t="s">
        <v>97</v>
      </c>
      <c r="S43" s="3">
        <f>'[1]ExPostGross kWh_Biz'!V43</f>
        <v>0</v>
      </c>
      <c r="T43" s="3">
        <f>'[1]ExPostGross kWh_Biz'!W43</f>
        <v>0</v>
      </c>
      <c r="U43" s="3">
        <f>'[1]ExPostGross kWh_Biz'!X43</f>
        <v>0</v>
      </c>
      <c r="V43" s="3">
        <f>'[1]ExPostGross kWh_Biz'!Y43</f>
        <v>0</v>
      </c>
      <c r="W43" s="3">
        <f>'[1]ExPostGross kWh_Biz'!Z43</f>
        <v>0</v>
      </c>
      <c r="X43" s="3">
        <f>'[1]ExPostGross kWh_Biz'!AA43</f>
        <v>0</v>
      </c>
      <c r="Y43" s="3">
        <f>'[1]ExPostGross kWh_Biz'!AB43</f>
        <v>0</v>
      </c>
      <c r="Z43" s="3">
        <f>'[1]ExPostGross kWh_Biz'!AC43</f>
        <v>145930.08943749496</v>
      </c>
      <c r="AA43" s="3">
        <f>'[1]ExPostGross kWh_Biz'!AD43</f>
        <v>177224.6611974258</v>
      </c>
      <c r="AB43" s="3">
        <f>'[1]ExPostGross kWh_Biz'!AE43</f>
        <v>191597.63700495206</v>
      </c>
      <c r="AC43" s="3">
        <f>'[1]ExPostGross kWh_Biz'!AF43</f>
        <v>93949.686414109849</v>
      </c>
      <c r="AD43" s="116">
        <f>SUM('[1]ExPostGross kWh_Biz'!AG43:AJ43)</f>
        <v>2255124.2699377034</v>
      </c>
      <c r="AE43" s="90">
        <f t="shared" si="87"/>
        <v>2863826.3439916861</v>
      </c>
      <c r="AG43" s="506"/>
      <c r="AH43" s="244" t="s">
        <v>97</v>
      </c>
      <c r="AI43" s="3">
        <f>'[1]ExPostGross kWh_Biz'!AO43</f>
        <v>0</v>
      </c>
      <c r="AJ43" s="3">
        <f>'[1]ExPostGross kWh_Biz'!AP43</f>
        <v>0</v>
      </c>
      <c r="AK43" s="3">
        <f>'[1]ExPostGross kWh_Biz'!AQ43</f>
        <v>0</v>
      </c>
      <c r="AL43" s="3">
        <f>'[1]ExPostGross kWh_Biz'!AR43</f>
        <v>0</v>
      </c>
      <c r="AM43" s="3">
        <f>'[1]ExPostGross kWh_Biz'!AS43</f>
        <v>0</v>
      </c>
      <c r="AN43" s="3">
        <f>'[1]ExPostGross kWh_Biz'!AT43</f>
        <v>0</v>
      </c>
      <c r="AO43" s="3">
        <f>'[1]ExPostGross kWh_Biz'!AU43</f>
        <v>0</v>
      </c>
      <c r="AP43" s="3">
        <f>'[1]ExPostGross kWh_Biz'!AV43</f>
        <v>0</v>
      </c>
      <c r="AQ43" s="3">
        <f>'[1]ExPostGross kWh_Biz'!AW43</f>
        <v>0</v>
      </c>
      <c r="AR43" s="3">
        <f>'[1]ExPostGross kWh_Biz'!AX43</f>
        <v>0</v>
      </c>
      <c r="AS43" s="3">
        <f>'[1]ExPostGross kWh_Biz'!AY43</f>
        <v>0</v>
      </c>
      <c r="AT43" s="116">
        <f>SUM('[1]ExPostGross kWh_Biz'!AZ43:BC43)</f>
        <v>0</v>
      </c>
      <c r="AU43" s="90">
        <f t="shared" si="88"/>
        <v>0</v>
      </c>
      <c r="AW43" s="506"/>
      <c r="AX43" s="244" t="s">
        <v>97</v>
      </c>
      <c r="AY43" s="3">
        <f>'[1]ExPostGross kWh_Biz'!BH43</f>
        <v>0</v>
      </c>
      <c r="AZ43" s="3">
        <f>'[1]ExPostGross kWh_Biz'!BI43</f>
        <v>0</v>
      </c>
      <c r="BA43" s="3">
        <f>'[1]ExPostGross kWh_Biz'!BJ43</f>
        <v>0</v>
      </c>
      <c r="BB43" s="3">
        <f>'[1]ExPostGross kWh_Biz'!BK43</f>
        <v>71166.361144859286</v>
      </c>
      <c r="BC43" s="3">
        <f>'[1]ExPostGross kWh_Biz'!BL43</f>
        <v>22508.768930841525</v>
      </c>
      <c r="BD43" s="3">
        <f>'[1]ExPostGross kWh_Biz'!BM43</f>
        <v>0</v>
      </c>
      <c r="BE43" s="3">
        <f>'[1]ExPostGross kWh_Biz'!BN43</f>
        <v>0</v>
      </c>
      <c r="BF43" s="3">
        <f>'[1]ExPostGross kWh_Biz'!BO43</f>
        <v>0</v>
      </c>
      <c r="BG43" s="3">
        <f>'[1]ExPostGross kWh_Biz'!BP43</f>
        <v>0</v>
      </c>
      <c r="BH43" s="3">
        <f>'[1]ExPostGross kWh_Biz'!BQ43</f>
        <v>0</v>
      </c>
      <c r="BI43" s="3">
        <f>'[1]ExPostGross kWh_Biz'!BR43</f>
        <v>0</v>
      </c>
      <c r="BJ43" s="116">
        <f>SUM('[1]ExPostGross kWh_Biz'!BS43:BV43)</f>
        <v>0</v>
      </c>
      <c r="BK43" s="90">
        <f t="shared" si="89"/>
        <v>93675.130075700814</v>
      </c>
      <c r="BM43" s="444">
        <f>O43-'[1]ExPostGross kWh_Biz'!R43</f>
        <v>0</v>
      </c>
      <c r="BN43" s="444">
        <f>AE43-'[1]ExPostGross kWh_Biz'!AK43</f>
        <v>0</v>
      </c>
      <c r="BO43" s="444">
        <f>AU43-'[1]ExPostGross kWh_Biz'!BD43</f>
        <v>0</v>
      </c>
      <c r="BP43" s="444">
        <f>BK43-'[1]ExPostGross kWh_Biz'!BW43</f>
        <v>0</v>
      </c>
    </row>
    <row r="44" spans="1:68" x14ac:dyDescent="0.3">
      <c r="A44" s="506"/>
      <c r="B44" s="244" t="s">
        <v>98</v>
      </c>
      <c r="C44" s="116">
        <f>'[1]ExPostGross kWh_Biz'!C44</f>
        <v>0</v>
      </c>
      <c r="D44" s="116">
        <f>'[1]ExPostGross kWh_Biz'!D44</f>
        <v>0</v>
      </c>
      <c r="E44" s="116">
        <f>'[1]ExPostGross kWh_Biz'!E44</f>
        <v>0</v>
      </c>
      <c r="F44" s="116">
        <f>'[1]ExPostGross kWh_Biz'!F44</f>
        <v>0</v>
      </c>
      <c r="G44" s="116">
        <f>'[1]ExPostGross kWh_Biz'!G44</f>
        <v>0</v>
      </c>
      <c r="H44" s="116">
        <f>'[1]ExPostGross kWh_Biz'!H44</f>
        <v>0</v>
      </c>
      <c r="I44" s="116">
        <f>'[1]ExPostGross kWh_Biz'!I44</f>
        <v>0</v>
      </c>
      <c r="J44" s="116">
        <f>'[1]ExPostGross kWh_Biz'!J44</f>
        <v>0</v>
      </c>
      <c r="K44" s="116">
        <f>'[1]ExPostGross kWh_Biz'!K44</f>
        <v>0</v>
      </c>
      <c r="L44" s="116">
        <f>'[1]ExPostGross kWh_Biz'!L44</f>
        <v>0</v>
      </c>
      <c r="M44" s="116">
        <f>'[1]ExPostGross kWh_Biz'!M44</f>
        <v>0</v>
      </c>
      <c r="N44" s="116">
        <f>SUM('[1]ExPostGross kWh_Biz'!N44:Q44)</f>
        <v>0</v>
      </c>
      <c r="O44" s="90">
        <f t="shared" si="86"/>
        <v>0</v>
      </c>
      <c r="Q44" s="506"/>
      <c r="R44" s="244" t="s">
        <v>98</v>
      </c>
      <c r="S44" s="3">
        <f>'[1]ExPostGross kWh_Biz'!V44</f>
        <v>0</v>
      </c>
      <c r="T44" s="3">
        <f>'[1]ExPostGross kWh_Biz'!W44</f>
        <v>0</v>
      </c>
      <c r="U44" s="3">
        <f>'[1]ExPostGross kWh_Biz'!X44</f>
        <v>0</v>
      </c>
      <c r="V44" s="3">
        <f>'[1]ExPostGross kWh_Biz'!Y44</f>
        <v>0</v>
      </c>
      <c r="W44" s="3">
        <f>'[1]ExPostGross kWh_Biz'!Z44</f>
        <v>0</v>
      </c>
      <c r="X44" s="3">
        <f>'[1]ExPostGross kWh_Biz'!AA44</f>
        <v>0</v>
      </c>
      <c r="Y44" s="3">
        <f>'[1]ExPostGross kWh_Biz'!AB44</f>
        <v>0</v>
      </c>
      <c r="Z44" s="3">
        <f>'[1]ExPostGross kWh_Biz'!AC44</f>
        <v>0</v>
      </c>
      <c r="AA44" s="3">
        <f>'[1]ExPostGross kWh_Biz'!AD44</f>
        <v>0</v>
      </c>
      <c r="AB44" s="3">
        <f>'[1]ExPostGross kWh_Biz'!AE44</f>
        <v>0</v>
      </c>
      <c r="AC44" s="3">
        <f>'[1]ExPostGross kWh_Biz'!AF44</f>
        <v>0</v>
      </c>
      <c r="AD44" s="116">
        <f>SUM('[1]ExPostGross kWh_Biz'!AG44:AJ44)</f>
        <v>0</v>
      </c>
      <c r="AE44" s="90">
        <f t="shared" si="87"/>
        <v>0</v>
      </c>
      <c r="AG44" s="506"/>
      <c r="AH44" s="244" t="s">
        <v>98</v>
      </c>
      <c r="AI44" s="3">
        <f>'[1]ExPostGross kWh_Biz'!AO44</f>
        <v>0</v>
      </c>
      <c r="AJ44" s="3">
        <f>'[1]ExPostGross kWh_Biz'!AP44</f>
        <v>0</v>
      </c>
      <c r="AK44" s="3">
        <f>'[1]ExPostGross kWh_Biz'!AQ44</f>
        <v>0</v>
      </c>
      <c r="AL44" s="3">
        <f>'[1]ExPostGross kWh_Biz'!AR44</f>
        <v>0</v>
      </c>
      <c r="AM44" s="3">
        <f>'[1]ExPostGross kWh_Biz'!AS44</f>
        <v>0</v>
      </c>
      <c r="AN44" s="3">
        <f>'[1]ExPostGross kWh_Biz'!AT44</f>
        <v>0</v>
      </c>
      <c r="AO44" s="3">
        <f>'[1]ExPostGross kWh_Biz'!AU44</f>
        <v>0</v>
      </c>
      <c r="AP44" s="3">
        <f>'[1]ExPostGross kWh_Biz'!AV44</f>
        <v>0</v>
      </c>
      <c r="AQ44" s="3">
        <f>'[1]ExPostGross kWh_Biz'!AW44</f>
        <v>0</v>
      </c>
      <c r="AR44" s="3">
        <f>'[1]ExPostGross kWh_Biz'!AX44</f>
        <v>0</v>
      </c>
      <c r="AS44" s="3">
        <f>'[1]ExPostGross kWh_Biz'!AY44</f>
        <v>0</v>
      </c>
      <c r="AT44" s="116">
        <f>SUM('[1]ExPostGross kWh_Biz'!AZ44:BC44)</f>
        <v>0</v>
      </c>
      <c r="AU44" s="90">
        <f t="shared" si="88"/>
        <v>0</v>
      </c>
      <c r="AW44" s="506"/>
      <c r="AX44" s="244" t="s">
        <v>98</v>
      </c>
      <c r="AY44" s="3">
        <f>'[1]ExPostGross kWh_Biz'!BH44</f>
        <v>0</v>
      </c>
      <c r="AZ44" s="3">
        <f>'[1]ExPostGross kWh_Biz'!BI44</f>
        <v>0</v>
      </c>
      <c r="BA44" s="3">
        <f>'[1]ExPostGross kWh_Biz'!BJ44</f>
        <v>0</v>
      </c>
      <c r="BB44" s="3">
        <f>'[1]ExPostGross kWh_Biz'!BK44</f>
        <v>0</v>
      </c>
      <c r="BC44" s="3">
        <f>'[1]ExPostGross kWh_Biz'!BL44</f>
        <v>0</v>
      </c>
      <c r="BD44" s="3">
        <f>'[1]ExPostGross kWh_Biz'!BM44</f>
        <v>0</v>
      </c>
      <c r="BE44" s="3">
        <f>'[1]ExPostGross kWh_Biz'!BN44</f>
        <v>0</v>
      </c>
      <c r="BF44" s="3">
        <f>'[1]ExPostGross kWh_Biz'!BO44</f>
        <v>0</v>
      </c>
      <c r="BG44" s="3">
        <f>'[1]ExPostGross kWh_Biz'!BP44</f>
        <v>0</v>
      </c>
      <c r="BH44" s="3">
        <f>'[1]ExPostGross kWh_Biz'!BQ44</f>
        <v>0</v>
      </c>
      <c r="BI44" s="3">
        <f>'[1]ExPostGross kWh_Biz'!BR44</f>
        <v>0</v>
      </c>
      <c r="BJ44" s="116">
        <f>SUM('[1]ExPostGross kWh_Biz'!BS44:BV44)</f>
        <v>0</v>
      </c>
      <c r="BK44" s="90">
        <f t="shared" si="89"/>
        <v>0</v>
      </c>
      <c r="BM44" s="444">
        <f>O44-'[1]ExPostGross kWh_Biz'!R44</f>
        <v>0</v>
      </c>
      <c r="BN44" s="444">
        <f>AE44-'[1]ExPostGross kWh_Biz'!AK44</f>
        <v>0</v>
      </c>
      <c r="BO44" s="444">
        <f>AU44-'[1]ExPostGross kWh_Biz'!BD44</f>
        <v>0</v>
      </c>
      <c r="BP44" s="444">
        <f>BK44-'[1]ExPostGross kWh_Biz'!BW44</f>
        <v>0</v>
      </c>
    </row>
    <row r="45" spans="1:68" x14ac:dyDescent="0.3">
      <c r="A45" s="506"/>
      <c r="B45" s="244" t="s">
        <v>99</v>
      </c>
      <c r="C45" s="116">
        <f>'[1]ExPostGross kWh_Biz'!C45</f>
        <v>0</v>
      </c>
      <c r="D45" s="116">
        <f>'[1]ExPostGross kWh_Biz'!D45</f>
        <v>0</v>
      </c>
      <c r="E45" s="116">
        <f>'[1]ExPostGross kWh_Biz'!E45</f>
        <v>0</v>
      </c>
      <c r="F45" s="116">
        <f>'[1]ExPostGross kWh_Biz'!F45</f>
        <v>0</v>
      </c>
      <c r="G45" s="116">
        <f>'[1]ExPostGross kWh_Biz'!G45</f>
        <v>0</v>
      </c>
      <c r="H45" s="116">
        <f>'[1]ExPostGross kWh_Biz'!H45</f>
        <v>0</v>
      </c>
      <c r="I45" s="116">
        <f>'[1]ExPostGross kWh_Biz'!I45</f>
        <v>0</v>
      </c>
      <c r="J45" s="116">
        <f>'[1]ExPostGross kWh_Biz'!J45</f>
        <v>0</v>
      </c>
      <c r="K45" s="116">
        <f>'[1]ExPostGross kWh_Biz'!K45</f>
        <v>0</v>
      </c>
      <c r="L45" s="116">
        <f>'[1]ExPostGross kWh_Biz'!L45</f>
        <v>0</v>
      </c>
      <c r="M45" s="116">
        <f>'[1]ExPostGross kWh_Biz'!M45</f>
        <v>0</v>
      </c>
      <c r="N45" s="116">
        <f>SUM('[1]ExPostGross kWh_Biz'!N45:Q45)</f>
        <v>0</v>
      </c>
      <c r="O45" s="90">
        <f t="shared" si="86"/>
        <v>0</v>
      </c>
      <c r="Q45" s="506"/>
      <c r="R45" s="244" t="s">
        <v>99</v>
      </c>
      <c r="S45" s="3">
        <f>'[1]ExPostGross kWh_Biz'!V45</f>
        <v>0</v>
      </c>
      <c r="T45" s="3">
        <f>'[1]ExPostGross kWh_Biz'!W45</f>
        <v>0</v>
      </c>
      <c r="U45" s="3">
        <f>'[1]ExPostGross kWh_Biz'!X45</f>
        <v>0</v>
      </c>
      <c r="V45" s="3">
        <f>'[1]ExPostGross kWh_Biz'!Y45</f>
        <v>0</v>
      </c>
      <c r="W45" s="3">
        <f>'[1]ExPostGross kWh_Biz'!Z45</f>
        <v>0</v>
      </c>
      <c r="X45" s="3">
        <f>'[1]ExPostGross kWh_Biz'!AA45</f>
        <v>0</v>
      </c>
      <c r="Y45" s="3">
        <f>'[1]ExPostGross kWh_Biz'!AB45</f>
        <v>0</v>
      </c>
      <c r="Z45" s="3">
        <f>'[1]ExPostGross kWh_Biz'!AC45</f>
        <v>0</v>
      </c>
      <c r="AA45" s="3">
        <f>'[1]ExPostGross kWh_Biz'!AD45</f>
        <v>0</v>
      </c>
      <c r="AB45" s="3">
        <f>'[1]ExPostGross kWh_Biz'!AE45</f>
        <v>0</v>
      </c>
      <c r="AC45" s="3">
        <f>'[1]ExPostGross kWh_Biz'!AF45</f>
        <v>0</v>
      </c>
      <c r="AD45" s="116">
        <f>SUM('[1]ExPostGross kWh_Biz'!AG45:AJ45)</f>
        <v>0</v>
      </c>
      <c r="AE45" s="90">
        <f t="shared" si="87"/>
        <v>0</v>
      </c>
      <c r="AG45" s="506"/>
      <c r="AH45" s="244" t="s">
        <v>99</v>
      </c>
      <c r="AI45" s="3">
        <f>'[1]ExPostGross kWh_Biz'!AO45</f>
        <v>0</v>
      </c>
      <c r="AJ45" s="3">
        <f>'[1]ExPostGross kWh_Biz'!AP45</f>
        <v>0</v>
      </c>
      <c r="AK45" s="3">
        <f>'[1]ExPostGross kWh_Biz'!AQ45</f>
        <v>0</v>
      </c>
      <c r="AL45" s="3">
        <f>'[1]ExPostGross kWh_Biz'!AR45</f>
        <v>0</v>
      </c>
      <c r="AM45" s="3">
        <f>'[1]ExPostGross kWh_Biz'!AS45</f>
        <v>0</v>
      </c>
      <c r="AN45" s="3">
        <f>'[1]ExPostGross kWh_Biz'!AT45</f>
        <v>0</v>
      </c>
      <c r="AO45" s="3">
        <f>'[1]ExPostGross kWh_Biz'!AU45</f>
        <v>0</v>
      </c>
      <c r="AP45" s="3">
        <f>'[1]ExPostGross kWh_Biz'!AV45</f>
        <v>0</v>
      </c>
      <c r="AQ45" s="3">
        <f>'[1]ExPostGross kWh_Biz'!AW45</f>
        <v>0</v>
      </c>
      <c r="AR45" s="3">
        <f>'[1]ExPostGross kWh_Biz'!AX45</f>
        <v>0</v>
      </c>
      <c r="AS45" s="3">
        <f>'[1]ExPostGross kWh_Biz'!AY45</f>
        <v>0</v>
      </c>
      <c r="AT45" s="116">
        <f>SUM('[1]ExPostGross kWh_Biz'!AZ45:BC45)</f>
        <v>0</v>
      </c>
      <c r="AU45" s="90">
        <f t="shared" si="88"/>
        <v>0</v>
      </c>
      <c r="AW45" s="506"/>
      <c r="AX45" s="244" t="s">
        <v>99</v>
      </c>
      <c r="AY45" s="3">
        <f>'[1]ExPostGross kWh_Biz'!BH45</f>
        <v>0</v>
      </c>
      <c r="AZ45" s="3">
        <f>'[1]ExPostGross kWh_Biz'!BI45</f>
        <v>0</v>
      </c>
      <c r="BA45" s="3">
        <f>'[1]ExPostGross kWh_Biz'!BJ45</f>
        <v>0</v>
      </c>
      <c r="BB45" s="3">
        <f>'[1]ExPostGross kWh_Biz'!BK45</f>
        <v>0</v>
      </c>
      <c r="BC45" s="3">
        <f>'[1]ExPostGross kWh_Biz'!BL45</f>
        <v>0</v>
      </c>
      <c r="BD45" s="3">
        <f>'[1]ExPostGross kWh_Biz'!BM45</f>
        <v>0</v>
      </c>
      <c r="BE45" s="3">
        <f>'[1]ExPostGross kWh_Biz'!BN45</f>
        <v>0</v>
      </c>
      <c r="BF45" s="3">
        <f>'[1]ExPostGross kWh_Biz'!BO45</f>
        <v>0</v>
      </c>
      <c r="BG45" s="3">
        <f>'[1]ExPostGross kWh_Biz'!BP45</f>
        <v>0</v>
      </c>
      <c r="BH45" s="3">
        <f>'[1]ExPostGross kWh_Biz'!BQ45</f>
        <v>0</v>
      </c>
      <c r="BI45" s="3">
        <f>'[1]ExPostGross kWh_Biz'!BR45</f>
        <v>0</v>
      </c>
      <c r="BJ45" s="116">
        <f>SUM('[1]ExPostGross kWh_Biz'!BS45:BV45)</f>
        <v>0</v>
      </c>
      <c r="BK45" s="90">
        <f t="shared" si="89"/>
        <v>0</v>
      </c>
      <c r="BM45" s="444">
        <f>O45-'[1]ExPostGross kWh_Biz'!R45</f>
        <v>0</v>
      </c>
      <c r="BN45" s="444">
        <f>AE45-'[1]ExPostGross kWh_Biz'!AK45</f>
        <v>0</v>
      </c>
      <c r="BO45" s="444">
        <f>AU45-'[1]ExPostGross kWh_Biz'!BD45</f>
        <v>0</v>
      </c>
      <c r="BP45" s="444">
        <f>BK45-'[1]ExPostGross kWh_Biz'!BW45</f>
        <v>0</v>
      </c>
    </row>
    <row r="46" spans="1:68" x14ac:dyDescent="0.3">
      <c r="A46" s="506"/>
      <c r="B46" s="244" t="s">
        <v>100</v>
      </c>
      <c r="C46" s="116">
        <f>'[1]ExPostGross kWh_Biz'!C46</f>
        <v>0</v>
      </c>
      <c r="D46" s="116">
        <f>'[1]ExPostGross kWh_Biz'!D46</f>
        <v>0</v>
      </c>
      <c r="E46" s="116">
        <f>'[1]ExPostGross kWh_Biz'!E46</f>
        <v>0</v>
      </c>
      <c r="F46" s="116">
        <f>'[1]ExPostGross kWh_Biz'!F46</f>
        <v>0</v>
      </c>
      <c r="G46" s="116">
        <f>'[1]ExPostGross kWh_Biz'!G46</f>
        <v>0</v>
      </c>
      <c r="H46" s="116">
        <f>'[1]ExPostGross kWh_Biz'!H46</f>
        <v>0</v>
      </c>
      <c r="I46" s="116">
        <f>'[1]ExPostGross kWh_Biz'!I46</f>
        <v>0</v>
      </c>
      <c r="J46" s="116">
        <f>'[1]ExPostGross kWh_Biz'!J46</f>
        <v>0</v>
      </c>
      <c r="K46" s="116">
        <f>'[1]ExPostGross kWh_Biz'!K46</f>
        <v>0</v>
      </c>
      <c r="L46" s="116">
        <f>'[1]ExPostGross kWh_Biz'!L46</f>
        <v>0</v>
      </c>
      <c r="M46" s="116">
        <f>'[1]ExPostGross kWh_Biz'!M46</f>
        <v>0</v>
      </c>
      <c r="N46" s="116">
        <f>SUM('[1]ExPostGross kWh_Biz'!N46:Q46)</f>
        <v>0</v>
      </c>
      <c r="O46" s="90">
        <f t="shared" si="86"/>
        <v>0</v>
      </c>
      <c r="Q46" s="506"/>
      <c r="R46" s="244" t="s">
        <v>100</v>
      </c>
      <c r="S46" s="3">
        <f>'[1]ExPostGross kWh_Biz'!V46</f>
        <v>0</v>
      </c>
      <c r="T46" s="3">
        <f>'[1]ExPostGross kWh_Biz'!W46</f>
        <v>0</v>
      </c>
      <c r="U46" s="3">
        <f>'[1]ExPostGross kWh_Biz'!X46</f>
        <v>0</v>
      </c>
      <c r="V46" s="3">
        <f>'[1]ExPostGross kWh_Biz'!Y46</f>
        <v>0</v>
      </c>
      <c r="W46" s="3">
        <f>'[1]ExPostGross kWh_Biz'!Z46</f>
        <v>0</v>
      </c>
      <c r="X46" s="3">
        <f>'[1]ExPostGross kWh_Biz'!AA46</f>
        <v>0</v>
      </c>
      <c r="Y46" s="3">
        <f>'[1]ExPostGross kWh_Biz'!AB46</f>
        <v>0</v>
      </c>
      <c r="Z46" s="3">
        <f>'[1]ExPostGross kWh_Biz'!AC46</f>
        <v>0</v>
      </c>
      <c r="AA46" s="3">
        <f>'[1]ExPostGross kWh_Biz'!AD46</f>
        <v>0</v>
      </c>
      <c r="AB46" s="3">
        <f>'[1]ExPostGross kWh_Biz'!AE46</f>
        <v>0</v>
      </c>
      <c r="AC46" s="3">
        <f>'[1]ExPostGross kWh_Biz'!AF46</f>
        <v>0</v>
      </c>
      <c r="AD46" s="116">
        <f>SUM('[1]ExPostGross kWh_Biz'!AG46:AJ46)</f>
        <v>0</v>
      </c>
      <c r="AE46" s="90">
        <f t="shared" si="87"/>
        <v>0</v>
      </c>
      <c r="AG46" s="506"/>
      <c r="AH46" s="244" t="s">
        <v>100</v>
      </c>
      <c r="AI46" s="3">
        <f>'[1]ExPostGross kWh_Biz'!AO46</f>
        <v>0</v>
      </c>
      <c r="AJ46" s="3">
        <f>'[1]ExPostGross kWh_Biz'!AP46</f>
        <v>0</v>
      </c>
      <c r="AK46" s="3">
        <f>'[1]ExPostGross kWh_Biz'!AQ46</f>
        <v>0</v>
      </c>
      <c r="AL46" s="3">
        <f>'[1]ExPostGross kWh_Biz'!AR46</f>
        <v>0</v>
      </c>
      <c r="AM46" s="3">
        <f>'[1]ExPostGross kWh_Biz'!AS46</f>
        <v>0</v>
      </c>
      <c r="AN46" s="3">
        <f>'[1]ExPostGross kWh_Biz'!AT46</f>
        <v>0</v>
      </c>
      <c r="AO46" s="3">
        <f>'[1]ExPostGross kWh_Biz'!AU46</f>
        <v>0</v>
      </c>
      <c r="AP46" s="3">
        <f>'[1]ExPostGross kWh_Biz'!AV46</f>
        <v>0</v>
      </c>
      <c r="AQ46" s="3">
        <f>'[1]ExPostGross kWh_Biz'!AW46</f>
        <v>0</v>
      </c>
      <c r="AR46" s="3">
        <f>'[1]ExPostGross kWh_Biz'!AX46</f>
        <v>0</v>
      </c>
      <c r="AS46" s="3">
        <f>'[1]ExPostGross kWh_Biz'!AY46</f>
        <v>0</v>
      </c>
      <c r="AT46" s="116">
        <f>SUM('[1]ExPostGross kWh_Biz'!AZ46:BC46)</f>
        <v>0</v>
      </c>
      <c r="AU46" s="90">
        <f t="shared" si="88"/>
        <v>0</v>
      </c>
      <c r="AW46" s="506"/>
      <c r="AX46" s="244" t="s">
        <v>100</v>
      </c>
      <c r="AY46" s="3">
        <f>'[1]ExPostGross kWh_Biz'!BH46</f>
        <v>0</v>
      </c>
      <c r="AZ46" s="3">
        <f>'[1]ExPostGross kWh_Biz'!BI46</f>
        <v>0</v>
      </c>
      <c r="BA46" s="3">
        <f>'[1]ExPostGross kWh_Biz'!BJ46</f>
        <v>0</v>
      </c>
      <c r="BB46" s="3">
        <f>'[1]ExPostGross kWh_Biz'!BK46</f>
        <v>0</v>
      </c>
      <c r="BC46" s="3">
        <f>'[1]ExPostGross kWh_Biz'!BL46</f>
        <v>0</v>
      </c>
      <c r="BD46" s="3">
        <f>'[1]ExPostGross kWh_Biz'!BM46</f>
        <v>0</v>
      </c>
      <c r="BE46" s="3">
        <f>'[1]ExPostGross kWh_Biz'!BN46</f>
        <v>0</v>
      </c>
      <c r="BF46" s="3">
        <f>'[1]ExPostGross kWh_Biz'!BO46</f>
        <v>0</v>
      </c>
      <c r="BG46" s="3">
        <f>'[1]ExPostGross kWh_Biz'!BP46</f>
        <v>0</v>
      </c>
      <c r="BH46" s="3">
        <f>'[1]ExPostGross kWh_Biz'!BQ46</f>
        <v>0</v>
      </c>
      <c r="BI46" s="3">
        <f>'[1]ExPostGross kWh_Biz'!BR46</f>
        <v>0</v>
      </c>
      <c r="BJ46" s="116">
        <f>SUM('[1]ExPostGross kWh_Biz'!BS46:BV46)</f>
        <v>0</v>
      </c>
      <c r="BK46" s="90">
        <f t="shared" si="89"/>
        <v>0</v>
      </c>
      <c r="BM46" s="444">
        <f>O46-'[1]ExPostGross kWh_Biz'!R46</f>
        <v>0</v>
      </c>
      <c r="BN46" s="444">
        <f>AE46-'[1]ExPostGross kWh_Biz'!AK46</f>
        <v>0</v>
      </c>
      <c r="BO46" s="444">
        <f>AU46-'[1]ExPostGross kWh_Biz'!BD46</f>
        <v>0</v>
      </c>
      <c r="BP46" s="444">
        <f>BK46-'[1]ExPostGross kWh_Biz'!BW46</f>
        <v>0</v>
      </c>
    </row>
    <row r="47" spans="1:68" ht="16.5" customHeight="1" x14ac:dyDescent="0.3">
      <c r="A47" s="506"/>
      <c r="B47" s="244" t="s">
        <v>101</v>
      </c>
      <c r="C47" s="116">
        <f>'[1]ExPostGross kWh_Biz'!C47</f>
        <v>0</v>
      </c>
      <c r="D47" s="116">
        <f>'[1]ExPostGross kWh_Biz'!D47</f>
        <v>0</v>
      </c>
      <c r="E47" s="116">
        <f>'[1]ExPostGross kWh_Biz'!E47</f>
        <v>0</v>
      </c>
      <c r="F47" s="116">
        <f>'[1]ExPostGross kWh_Biz'!F47</f>
        <v>0</v>
      </c>
      <c r="G47" s="116">
        <f>'[1]ExPostGross kWh_Biz'!G47</f>
        <v>0</v>
      </c>
      <c r="H47" s="116">
        <f>'[1]ExPostGross kWh_Biz'!H47</f>
        <v>0</v>
      </c>
      <c r="I47" s="116">
        <f>'[1]ExPostGross kWh_Biz'!I47</f>
        <v>0</v>
      </c>
      <c r="J47" s="116">
        <f>'[1]ExPostGross kWh_Biz'!J47</f>
        <v>0</v>
      </c>
      <c r="K47" s="116">
        <f>'[1]ExPostGross kWh_Biz'!K47</f>
        <v>0</v>
      </c>
      <c r="L47" s="116">
        <f>'[1]ExPostGross kWh_Biz'!L47</f>
        <v>0</v>
      </c>
      <c r="M47" s="116">
        <f>'[1]ExPostGross kWh_Biz'!M47</f>
        <v>0</v>
      </c>
      <c r="N47" s="116">
        <f>SUM('[1]ExPostGross kWh_Biz'!N47:Q47)</f>
        <v>0</v>
      </c>
      <c r="O47" s="90">
        <f t="shared" si="86"/>
        <v>0</v>
      </c>
      <c r="Q47" s="506"/>
      <c r="R47" s="244" t="s">
        <v>101</v>
      </c>
      <c r="S47" s="3">
        <f>'[1]ExPostGross kWh_Biz'!V47</f>
        <v>0</v>
      </c>
      <c r="T47" s="3">
        <f>'[1]ExPostGross kWh_Biz'!W47</f>
        <v>0</v>
      </c>
      <c r="U47" s="3">
        <f>'[1]ExPostGross kWh_Biz'!X47</f>
        <v>0</v>
      </c>
      <c r="V47" s="3">
        <f>'[1]ExPostGross kWh_Biz'!Y47</f>
        <v>0</v>
      </c>
      <c r="W47" s="3">
        <f>'[1]ExPostGross kWh_Biz'!Z47</f>
        <v>1303772.9750580178</v>
      </c>
      <c r="X47" s="3">
        <f>'[1]ExPostGross kWh_Biz'!AA47</f>
        <v>0</v>
      </c>
      <c r="Y47" s="3">
        <f>'[1]ExPostGross kWh_Biz'!AB47</f>
        <v>0</v>
      </c>
      <c r="Z47" s="3">
        <f>'[1]ExPostGross kWh_Biz'!AC47</f>
        <v>0</v>
      </c>
      <c r="AA47" s="3">
        <f>'[1]ExPostGross kWh_Biz'!AD47</f>
        <v>0</v>
      </c>
      <c r="AB47" s="3">
        <f>'[1]ExPostGross kWh_Biz'!AE47</f>
        <v>0</v>
      </c>
      <c r="AC47" s="3">
        <f>'[1]ExPostGross kWh_Biz'!AF47</f>
        <v>0</v>
      </c>
      <c r="AD47" s="116">
        <f>SUM('[1]ExPostGross kWh_Biz'!AG47:AJ47)</f>
        <v>0</v>
      </c>
      <c r="AE47" s="90">
        <f t="shared" si="87"/>
        <v>1303772.9750580178</v>
      </c>
      <c r="AG47" s="506"/>
      <c r="AH47" s="244" t="s">
        <v>101</v>
      </c>
      <c r="AI47" s="3">
        <f>'[1]ExPostGross kWh_Biz'!AO47</f>
        <v>0</v>
      </c>
      <c r="AJ47" s="3">
        <f>'[1]ExPostGross kWh_Biz'!AP47</f>
        <v>0</v>
      </c>
      <c r="AK47" s="3">
        <f>'[1]ExPostGross kWh_Biz'!AQ47</f>
        <v>0</v>
      </c>
      <c r="AL47" s="3">
        <f>'[1]ExPostGross kWh_Biz'!AR47</f>
        <v>0</v>
      </c>
      <c r="AM47" s="3">
        <f>'[1]ExPostGross kWh_Biz'!AS47</f>
        <v>0</v>
      </c>
      <c r="AN47" s="3">
        <f>'[1]ExPostGross kWh_Biz'!AT47</f>
        <v>0</v>
      </c>
      <c r="AO47" s="3">
        <f>'[1]ExPostGross kWh_Biz'!AU47</f>
        <v>0</v>
      </c>
      <c r="AP47" s="3">
        <f>'[1]ExPostGross kWh_Biz'!AV47</f>
        <v>0</v>
      </c>
      <c r="AQ47" s="3">
        <f>'[1]ExPostGross kWh_Biz'!AW47</f>
        <v>0</v>
      </c>
      <c r="AR47" s="3">
        <f>'[1]ExPostGross kWh_Biz'!AX47</f>
        <v>0</v>
      </c>
      <c r="AS47" s="3">
        <f>'[1]ExPostGross kWh_Biz'!AY47</f>
        <v>0</v>
      </c>
      <c r="AT47" s="116">
        <f>SUM('[1]ExPostGross kWh_Biz'!AZ47:BC47)</f>
        <v>0</v>
      </c>
      <c r="AU47" s="90">
        <f t="shared" si="88"/>
        <v>0</v>
      </c>
      <c r="AW47" s="506"/>
      <c r="AX47" s="244" t="s">
        <v>101</v>
      </c>
      <c r="AY47" s="3">
        <f>'[1]ExPostGross kWh_Biz'!BH47</f>
        <v>0</v>
      </c>
      <c r="AZ47" s="3">
        <f>'[1]ExPostGross kWh_Biz'!BI47</f>
        <v>0</v>
      </c>
      <c r="BA47" s="3">
        <f>'[1]ExPostGross kWh_Biz'!BJ47</f>
        <v>0</v>
      </c>
      <c r="BB47" s="3">
        <f>'[1]ExPostGross kWh_Biz'!BK47</f>
        <v>0</v>
      </c>
      <c r="BC47" s="3">
        <f>'[1]ExPostGross kWh_Biz'!BL47</f>
        <v>0</v>
      </c>
      <c r="BD47" s="3">
        <f>'[1]ExPostGross kWh_Biz'!BM47</f>
        <v>0</v>
      </c>
      <c r="BE47" s="3">
        <f>'[1]ExPostGross kWh_Biz'!BN47</f>
        <v>0</v>
      </c>
      <c r="BF47" s="3">
        <f>'[1]ExPostGross kWh_Biz'!BO47</f>
        <v>0</v>
      </c>
      <c r="BG47" s="3">
        <f>'[1]ExPostGross kWh_Biz'!BP47</f>
        <v>0</v>
      </c>
      <c r="BH47" s="3">
        <f>'[1]ExPostGross kWh_Biz'!BQ47</f>
        <v>0</v>
      </c>
      <c r="BI47" s="3">
        <f>'[1]ExPostGross kWh_Biz'!BR47</f>
        <v>0</v>
      </c>
      <c r="BJ47" s="116">
        <f>SUM('[1]ExPostGross kWh_Biz'!BS47:BV47)</f>
        <v>0</v>
      </c>
      <c r="BK47" s="90">
        <f t="shared" si="89"/>
        <v>0</v>
      </c>
      <c r="BM47" s="444">
        <f>O47-'[1]ExPostGross kWh_Biz'!R47</f>
        <v>0</v>
      </c>
      <c r="BN47" s="444">
        <f>AE47-'[1]ExPostGross kWh_Biz'!AK47</f>
        <v>0</v>
      </c>
      <c r="BO47" s="444">
        <f>AU47-'[1]ExPostGross kWh_Biz'!BD47</f>
        <v>0</v>
      </c>
      <c r="BP47" s="444">
        <f>BK47-'[1]ExPostGross kWh_Biz'!BW47</f>
        <v>0</v>
      </c>
    </row>
    <row r="48" spans="1:68" ht="15" thickBot="1" x14ac:dyDescent="0.35">
      <c r="A48" s="507"/>
      <c r="B48" s="244" t="s">
        <v>102</v>
      </c>
      <c r="C48" s="116">
        <f>'[1]ExPostGross kWh_Biz'!C48</f>
        <v>0</v>
      </c>
      <c r="D48" s="116">
        <f>'[1]ExPostGross kWh_Biz'!D48</f>
        <v>0</v>
      </c>
      <c r="E48" s="116">
        <f>'[1]ExPostGross kWh_Biz'!E48</f>
        <v>0</v>
      </c>
      <c r="F48" s="116">
        <f>'[1]ExPostGross kWh_Biz'!F48</f>
        <v>0</v>
      </c>
      <c r="G48" s="116">
        <f>'[1]ExPostGross kWh_Biz'!G48</f>
        <v>0</v>
      </c>
      <c r="H48" s="116">
        <f>'[1]ExPostGross kWh_Biz'!H48</f>
        <v>0</v>
      </c>
      <c r="I48" s="116">
        <f>'[1]ExPostGross kWh_Biz'!I48</f>
        <v>0</v>
      </c>
      <c r="J48" s="116">
        <f>'[1]ExPostGross kWh_Biz'!J48</f>
        <v>0</v>
      </c>
      <c r="K48" s="116">
        <f>'[1]ExPostGross kWh_Biz'!K48</f>
        <v>0</v>
      </c>
      <c r="L48" s="116">
        <f>'[1]ExPostGross kWh_Biz'!L48</f>
        <v>0</v>
      </c>
      <c r="M48" s="116">
        <f>'[1]ExPostGross kWh_Biz'!M48</f>
        <v>0</v>
      </c>
      <c r="N48" s="116">
        <f>SUM('[1]ExPostGross kWh_Biz'!N48:Q48)</f>
        <v>0</v>
      </c>
      <c r="O48" s="90">
        <f t="shared" si="86"/>
        <v>0</v>
      </c>
      <c r="Q48" s="507"/>
      <c r="R48" s="244" t="s">
        <v>102</v>
      </c>
      <c r="S48" s="3">
        <f>'[1]ExPostGross kWh_Biz'!V48</f>
        <v>0</v>
      </c>
      <c r="T48" s="3">
        <f>'[1]ExPostGross kWh_Biz'!W48</f>
        <v>0</v>
      </c>
      <c r="U48" s="3">
        <f>'[1]ExPostGross kWh_Biz'!X48</f>
        <v>0</v>
      </c>
      <c r="V48" s="3">
        <f>'[1]ExPostGross kWh_Biz'!Y48</f>
        <v>0</v>
      </c>
      <c r="W48" s="3">
        <f>'[1]ExPostGross kWh_Biz'!Z48</f>
        <v>0</v>
      </c>
      <c r="X48" s="3">
        <f>'[1]ExPostGross kWh_Biz'!AA48</f>
        <v>0</v>
      </c>
      <c r="Y48" s="3">
        <f>'[1]ExPostGross kWh_Biz'!AB48</f>
        <v>0</v>
      </c>
      <c r="Z48" s="3">
        <f>'[1]ExPostGross kWh_Biz'!AC48</f>
        <v>0</v>
      </c>
      <c r="AA48" s="3">
        <f>'[1]ExPostGross kWh_Biz'!AD48</f>
        <v>0</v>
      </c>
      <c r="AB48" s="3">
        <f>'[1]ExPostGross kWh_Biz'!AE48</f>
        <v>0</v>
      </c>
      <c r="AC48" s="3">
        <f>'[1]ExPostGross kWh_Biz'!AF48</f>
        <v>0</v>
      </c>
      <c r="AD48" s="116">
        <f>SUM('[1]ExPostGross kWh_Biz'!AG48:AJ48)</f>
        <v>0</v>
      </c>
      <c r="AE48" s="90">
        <f t="shared" si="87"/>
        <v>0</v>
      </c>
      <c r="AG48" s="507"/>
      <c r="AH48" s="244" t="s">
        <v>102</v>
      </c>
      <c r="AI48" s="3">
        <f>'[1]ExPostGross kWh_Biz'!AO48</f>
        <v>0</v>
      </c>
      <c r="AJ48" s="3">
        <f>'[1]ExPostGross kWh_Biz'!AP48</f>
        <v>0</v>
      </c>
      <c r="AK48" s="3">
        <f>'[1]ExPostGross kWh_Biz'!AQ48</f>
        <v>0</v>
      </c>
      <c r="AL48" s="3">
        <f>'[1]ExPostGross kWh_Biz'!AR48</f>
        <v>0</v>
      </c>
      <c r="AM48" s="3">
        <f>'[1]ExPostGross kWh_Biz'!AS48</f>
        <v>0</v>
      </c>
      <c r="AN48" s="3">
        <f>'[1]ExPostGross kWh_Biz'!AT48</f>
        <v>0</v>
      </c>
      <c r="AO48" s="3">
        <f>'[1]ExPostGross kWh_Biz'!AU48</f>
        <v>0</v>
      </c>
      <c r="AP48" s="3">
        <f>'[1]ExPostGross kWh_Biz'!AV48</f>
        <v>0</v>
      </c>
      <c r="AQ48" s="3">
        <f>'[1]ExPostGross kWh_Biz'!AW48</f>
        <v>0</v>
      </c>
      <c r="AR48" s="3">
        <f>'[1]ExPostGross kWh_Biz'!AX48</f>
        <v>0</v>
      </c>
      <c r="AS48" s="3">
        <f>'[1]ExPostGross kWh_Biz'!AY48</f>
        <v>0</v>
      </c>
      <c r="AT48" s="116">
        <f>SUM('[1]ExPostGross kWh_Biz'!AZ48:BC48)</f>
        <v>0</v>
      </c>
      <c r="AU48" s="90">
        <f t="shared" si="88"/>
        <v>0</v>
      </c>
      <c r="AW48" s="507"/>
      <c r="AX48" s="244" t="s">
        <v>102</v>
      </c>
      <c r="AY48" s="3">
        <f>'[1]ExPostGross kWh_Biz'!BH48</f>
        <v>0</v>
      </c>
      <c r="AZ48" s="3">
        <f>'[1]ExPostGross kWh_Biz'!BI48</f>
        <v>0</v>
      </c>
      <c r="BA48" s="3">
        <f>'[1]ExPostGross kWh_Biz'!BJ48</f>
        <v>0</v>
      </c>
      <c r="BB48" s="3">
        <f>'[1]ExPostGross kWh_Biz'!BK48</f>
        <v>0</v>
      </c>
      <c r="BC48" s="3">
        <f>'[1]ExPostGross kWh_Biz'!BL48</f>
        <v>0</v>
      </c>
      <c r="BD48" s="3">
        <f>'[1]ExPostGross kWh_Biz'!BM48</f>
        <v>0</v>
      </c>
      <c r="BE48" s="3">
        <f>'[1]ExPostGross kWh_Biz'!BN48</f>
        <v>0</v>
      </c>
      <c r="BF48" s="3">
        <f>'[1]ExPostGross kWh_Biz'!BO48</f>
        <v>0</v>
      </c>
      <c r="BG48" s="3">
        <f>'[1]ExPostGross kWh_Biz'!BP48</f>
        <v>0</v>
      </c>
      <c r="BH48" s="3">
        <f>'[1]ExPostGross kWh_Biz'!BQ48</f>
        <v>0</v>
      </c>
      <c r="BI48" s="3">
        <f>'[1]ExPostGross kWh_Biz'!BR48</f>
        <v>0</v>
      </c>
      <c r="BJ48" s="116">
        <f>SUM('[1]ExPostGross kWh_Biz'!BS48:BV48)</f>
        <v>0</v>
      </c>
      <c r="BK48" s="90">
        <f t="shared" si="89"/>
        <v>0</v>
      </c>
      <c r="BM48" s="444">
        <f>O48-'[1]ExPostGross kWh_Biz'!R48</f>
        <v>0</v>
      </c>
      <c r="BN48" s="444">
        <f>AE48-'[1]ExPostGross kWh_Biz'!AK48</f>
        <v>0</v>
      </c>
      <c r="BO48" s="444">
        <f>AU48-'[1]ExPostGross kWh_Biz'!BD48</f>
        <v>0</v>
      </c>
      <c r="BP48" s="444">
        <f>BK48-'[1]ExPostGross kWh_Biz'!BW48</f>
        <v>0</v>
      </c>
    </row>
    <row r="49" spans="1:68" ht="21.45" customHeight="1" thickBot="1" x14ac:dyDescent="0.35">
      <c r="A49" s="385"/>
      <c r="B49" s="245" t="s">
        <v>70</v>
      </c>
      <c r="C49" s="238">
        <f>SUM(C36:C48)</f>
        <v>0</v>
      </c>
      <c r="D49" s="238">
        <f t="shared" ref="D49" si="90">SUM(D36:D48)</f>
        <v>11157.853173294616</v>
      </c>
      <c r="E49" s="238">
        <f t="shared" ref="E49" si="91">SUM(E36:E48)</f>
        <v>0</v>
      </c>
      <c r="F49" s="238">
        <f t="shared" ref="F49" si="92">SUM(F36:F48)</f>
        <v>0</v>
      </c>
      <c r="G49" s="238">
        <f t="shared" ref="G49" si="93">SUM(G36:G48)</f>
        <v>117064.80768242717</v>
      </c>
      <c r="H49" s="238">
        <f t="shared" ref="H49" si="94">SUM(H36:H48)</f>
        <v>3692.4431942926103</v>
      </c>
      <c r="I49" s="238">
        <f t="shared" ref="I49" si="95">SUM(I36:I48)</f>
        <v>0</v>
      </c>
      <c r="J49" s="238">
        <f t="shared" ref="J49" si="96">SUM(J36:J48)</f>
        <v>0</v>
      </c>
      <c r="K49" s="238">
        <f t="shared" ref="K49" si="97">SUM(K36:K48)</f>
        <v>0</v>
      </c>
      <c r="L49" s="238">
        <f t="shared" ref="L49" si="98">SUM(L36:L48)</f>
        <v>42630.935061378317</v>
      </c>
      <c r="M49" s="238">
        <f t="shared" ref="M49" si="99">SUM(M36:M48)</f>
        <v>24987.537286442581</v>
      </c>
      <c r="N49" s="448">
        <f t="shared" ref="N49" si="100">SUM(N36:N48)</f>
        <v>9305054.8361551147</v>
      </c>
      <c r="O49" s="93">
        <f t="shared" si="86"/>
        <v>9504588.4125529509</v>
      </c>
      <c r="Q49" s="385"/>
      <c r="R49" s="245" t="s">
        <v>70</v>
      </c>
      <c r="S49" s="238">
        <f>SUM(S36:S48)</f>
        <v>0</v>
      </c>
      <c r="T49" s="238">
        <f t="shared" ref="T49" si="101">SUM(T36:T48)</f>
        <v>0</v>
      </c>
      <c r="U49" s="238">
        <f t="shared" ref="U49" si="102">SUM(U36:U48)</f>
        <v>0</v>
      </c>
      <c r="V49" s="238">
        <f t="shared" ref="V49" si="103">SUM(V36:V48)</f>
        <v>85340.453385693487</v>
      </c>
      <c r="W49" s="238">
        <f t="shared" ref="W49" si="104">SUM(W36:W48)</f>
        <v>1303772.9750580178</v>
      </c>
      <c r="X49" s="238">
        <f t="shared" ref="X49" si="105">SUM(X36:X48)</f>
        <v>0</v>
      </c>
      <c r="Y49" s="238">
        <f t="shared" ref="Y49" si="106">SUM(Y36:Y48)</f>
        <v>0</v>
      </c>
      <c r="Z49" s="238">
        <f t="shared" ref="Z49" si="107">SUM(Z36:Z48)</f>
        <v>195382.24575454099</v>
      </c>
      <c r="AA49" s="238">
        <f t="shared" ref="AA49" si="108">SUM(AA36:AA48)</f>
        <v>177224.6611974258</v>
      </c>
      <c r="AB49" s="238">
        <f t="shared" ref="AB49" si="109">SUM(AB36:AB48)</f>
        <v>203450.12741605894</v>
      </c>
      <c r="AC49" s="238">
        <f t="shared" ref="AC49" si="110">SUM(AC36:AC48)</f>
        <v>181955.17959347696</v>
      </c>
      <c r="AD49" s="448">
        <f t="shared" ref="AD49" si="111">SUM(AD36:AD48)</f>
        <v>2909500.6827053227</v>
      </c>
      <c r="AE49" s="93">
        <f t="shared" si="87"/>
        <v>5056626.3251105361</v>
      </c>
      <c r="AG49" s="385"/>
      <c r="AH49" s="245" t="s">
        <v>70</v>
      </c>
      <c r="AI49" s="238">
        <f>SUM(AI36:AI48)</f>
        <v>0</v>
      </c>
      <c r="AJ49" s="238">
        <f t="shared" ref="AJ49" si="112">SUM(AJ36:AJ48)</f>
        <v>0</v>
      </c>
      <c r="AK49" s="238">
        <f t="shared" ref="AK49" si="113">SUM(AK36:AK48)</f>
        <v>0</v>
      </c>
      <c r="AL49" s="238">
        <f t="shared" ref="AL49" si="114">SUM(AL36:AL48)</f>
        <v>0</v>
      </c>
      <c r="AM49" s="238">
        <f t="shared" ref="AM49" si="115">SUM(AM36:AM48)</f>
        <v>0</v>
      </c>
      <c r="AN49" s="238">
        <f t="shared" ref="AN49" si="116">SUM(AN36:AN48)</f>
        <v>0</v>
      </c>
      <c r="AO49" s="238">
        <f t="shared" ref="AO49" si="117">SUM(AO36:AO48)</f>
        <v>0</v>
      </c>
      <c r="AP49" s="238">
        <f t="shared" ref="AP49" si="118">SUM(AP36:AP48)</f>
        <v>0</v>
      </c>
      <c r="AQ49" s="238">
        <f t="shared" ref="AQ49" si="119">SUM(AQ36:AQ48)</f>
        <v>0</v>
      </c>
      <c r="AR49" s="238">
        <f t="shared" ref="AR49" si="120">SUM(AR36:AR48)</f>
        <v>0</v>
      </c>
      <c r="AS49" s="238">
        <f t="shared" ref="AS49" si="121">SUM(AS36:AS48)</f>
        <v>0</v>
      </c>
      <c r="AT49" s="448">
        <f t="shared" ref="AT49" si="122">SUM(AT36:AT48)</f>
        <v>0</v>
      </c>
      <c r="AU49" s="93">
        <f t="shared" si="88"/>
        <v>0</v>
      </c>
      <c r="AW49" s="385"/>
      <c r="AX49" s="245" t="s">
        <v>70</v>
      </c>
      <c r="AY49" s="238">
        <f>SUM(AY36:AY48)</f>
        <v>0</v>
      </c>
      <c r="AZ49" s="238">
        <f t="shared" ref="AZ49" si="123">SUM(AZ36:AZ48)</f>
        <v>0</v>
      </c>
      <c r="BA49" s="238">
        <f t="shared" ref="BA49" si="124">SUM(BA36:BA48)</f>
        <v>0</v>
      </c>
      <c r="BB49" s="238">
        <f t="shared" ref="BB49" si="125">SUM(BB36:BB48)</f>
        <v>71166.361144859286</v>
      </c>
      <c r="BC49" s="238">
        <f t="shared" ref="BC49" si="126">SUM(BC36:BC48)</f>
        <v>22508.768930841525</v>
      </c>
      <c r="BD49" s="238">
        <f t="shared" ref="BD49" si="127">SUM(BD36:BD48)</f>
        <v>0</v>
      </c>
      <c r="BE49" s="238">
        <f t="shared" ref="BE49" si="128">SUM(BE36:BE48)</f>
        <v>0</v>
      </c>
      <c r="BF49" s="238">
        <f t="shared" ref="BF49" si="129">SUM(BF36:BF48)</f>
        <v>0</v>
      </c>
      <c r="BG49" s="238">
        <f t="shared" ref="BG49" si="130">SUM(BG36:BG48)</f>
        <v>0</v>
      </c>
      <c r="BH49" s="238">
        <f t="shared" ref="BH49" si="131">SUM(BH36:BH48)</f>
        <v>0</v>
      </c>
      <c r="BI49" s="238">
        <f t="shared" ref="BI49" si="132">SUM(BI36:BI48)</f>
        <v>0</v>
      </c>
      <c r="BJ49" s="448">
        <f t="shared" ref="BJ49" si="133">SUM(BJ36:BJ48)</f>
        <v>0</v>
      </c>
      <c r="BK49" s="93">
        <f t="shared" si="89"/>
        <v>93675.130075700814</v>
      </c>
      <c r="BM49" s="444">
        <f>O49-'[1]ExPostGross kWh_Biz'!R49</f>
        <v>0</v>
      </c>
      <c r="BN49" s="444">
        <f>AE49-'[1]ExPostGross kWh_Biz'!AK49</f>
        <v>0</v>
      </c>
      <c r="BO49" s="444">
        <f>AU49-'[1]ExPostGross kWh_Biz'!BD49</f>
        <v>0</v>
      </c>
      <c r="BP49" s="444">
        <f>BK49-'[1]ExPostGross kWh_Biz'!BW49</f>
        <v>0</v>
      </c>
    </row>
    <row r="50" spans="1:68" ht="21.6" thickBot="1" x14ac:dyDescent="0.45">
      <c r="A50" s="96"/>
      <c r="Q50" s="96"/>
      <c r="AG50" s="96"/>
      <c r="AW50" s="96"/>
    </row>
    <row r="51" spans="1:68" ht="21.6" thickBot="1" x14ac:dyDescent="0.45">
      <c r="A51" s="96"/>
      <c r="B51" s="233" t="s">
        <v>48</v>
      </c>
      <c r="C51" s="234">
        <v>43850</v>
      </c>
      <c r="D51" s="234">
        <v>43882</v>
      </c>
      <c r="E51" s="234">
        <v>43914</v>
      </c>
      <c r="F51" s="234">
        <v>43946</v>
      </c>
      <c r="G51" s="234">
        <v>43978</v>
      </c>
      <c r="H51" s="234">
        <v>44010</v>
      </c>
      <c r="I51" s="234">
        <v>44042</v>
      </c>
      <c r="J51" s="234">
        <v>44074</v>
      </c>
      <c r="K51" s="234">
        <v>44076</v>
      </c>
      <c r="L51" s="234">
        <v>44107</v>
      </c>
      <c r="M51" s="234">
        <v>44140</v>
      </c>
      <c r="N51" s="445" t="s">
        <v>57</v>
      </c>
      <c r="O51" s="235" t="s">
        <v>3</v>
      </c>
      <c r="Q51" s="96"/>
      <c r="R51" s="233" t="s">
        <v>48</v>
      </c>
      <c r="S51" s="234">
        <v>43850</v>
      </c>
      <c r="T51" s="234">
        <v>43882</v>
      </c>
      <c r="U51" s="234">
        <v>43914</v>
      </c>
      <c r="V51" s="234">
        <v>43946</v>
      </c>
      <c r="W51" s="234">
        <v>43978</v>
      </c>
      <c r="X51" s="234">
        <v>44010</v>
      </c>
      <c r="Y51" s="234">
        <v>44042</v>
      </c>
      <c r="Z51" s="234">
        <v>44074</v>
      </c>
      <c r="AA51" s="234">
        <v>44076</v>
      </c>
      <c r="AB51" s="234">
        <v>44107</v>
      </c>
      <c r="AC51" s="234">
        <v>44140</v>
      </c>
      <c r="AD51" s="445" t="s">
        <v>57</v>
      </c>
      <c r="AE51" s="235" t="s">
        <v>3</v>
      </c>
      <c r="AG51" s="96"/>
      <c r="AH51" s="233" t="s">
        <v>48</v>
      </c>
      <c r="AI51" s="234">
        <v>43850</v>
      </c>
      <c r="AJ51" s="234">
        <v>43882</v>
      </c>
      <c r="AK51" s="234">
        <v>43914</v>
      </c>
      <c r="AL51" s="234">
        <v>43946</v>
      </c>
      <c r="AM51" s="234">
        <v>43978</v>
      </c>
      <c r="AN51" s="234">
        <v>44010</v>
      </c>
      <c r="AO51" s="234">
        <v>44042</v>
      </c>
      <c r="AP51" s="234">
        <v>44074</v>
      </c>
      <c r="AQ51" s="234">
        <v>44076</v>
      </c>
      <c r="AR51" s="234">
        <v>44107</v>
      </c>
      <c r="AS51" s="234">
        <v>44140</v>
      </c>
      <c r="AT51" s="445" t="s">
        <v>57</v>
      </c>
      <c r="AU51" s="235" t="s">
        <v>3</v>
      </c>
      <c r="AW51" s="96"/>
      <c r="AX51" s="233" t="s">
        <v>48</v>
      </c>
      <c r="AY51" s="234">
        <v>43850</v>
      </c>
      <c r="AZ51" s="234">
        <v>43882</v>
      </c>
      <c r="BA51" s="234">
        <v>43914</v>
      </c>
      <c r="BB51" s="234">
        <v>43946</v>
      </c>
      <c r="BC51" s="234">
        <v>43978</v>
      </c>
      <c r="BD51" s="234">
        <v>44010</v>
      </c>
      <c r="BE51" s="234">
        <v>44042</v>
      </c>
      <c r="BF51" s="234">
        <v>44074</v>
      </c>
      <c r="BG51" s="234">
        <v>44076</v>
      </c>
      <c r="BH51" s="234">
        <v>44107</v>
      </c>
      <c r="BI51" s="234">
        <v>44140</v>
      </c>
      <c r="BJ51" s="445" t="s">
        <v>57</v>
      </c>
      <c r="BK51" s="235" t="s">
        <v>3</v>
      </c>
    </row>
    <row r="52" spans="1:68" ht="15" customHeight="1" x14ac:dyDescent="0.3">
      <c r="A52" s="505" t="s">
        <v>105</v>
      </c>
      <c r="B52" s="244" t="s">
        <v>90</v>
      </c>
      <c r="C52" s="116">
        <f>'[1]ExPostGross kWh_Biz'!C52</f>
        <v>0</v>
      </c>
      <c r="D52" s="116">
        <f>'[1]ExPostGross kWh_Biz'!D52</f>
        <v>0</v>
      </c>
      <c r="E52" s="116">
        <f>'[1]ExPostGross kWh_Biz'!E52</f>
        <v>0</v>
      </c>
      <c r="F52" s="116">
        <f>'[1]ExPostGross kWh_Biz'!F52</f>
        <v>0</v>
      </c>
      <c r="G52" s="116">
        <f>'[1]ExPostGross kWh_Biz'!G52</f>
        <v>0</v>
      </c>
      <c r="H52" s="116">
        <f>'[1]ExPostGross kWh_Biz'!H52</f>
        <v>0</v>
      </c>
      <c r="I52" s="116">
        <f>'[1]ExPostGross kWh_Biz'!I52</f>
        <v>0</v>
      </c>
      <c r="J52" s="116">
        <f>'[1]ExPostGross kWh_Biz'!J52</f>
        <v>0</v>
      </c>
      <c r="K52" s="116">
        <f>'[1]ExPostGross kWh_Biz'!K52</f>
        <v>0</v>
      </c>
      <c r="L52" s="116">
        <f>'[1]ExPostGross kWh_Biz'!L52</f>
        <v>0</v>
      </c>
      <c r="M52" s="116">
        <f>'[1]ExPostGross kWh_Biz'!M52</f>
        <v>0</v>
      </c>
      <c r="N52" s="116">
        <f>SUM('[1]ExPostGross kWh_Biz'!N52:Q52)</f>
        <v>0</v>
      </c>
      <c r="O52" s="90">
        <f t="shared" ref="O52:O65" si="134">SUM(C52:N52)</f>
        <v>0</v>
      </c>
      <c r="Q52" s="505" t="s">
        <v>105</v>
      </c>
      <c r="R52" s="244" t="s">
        <v>90</v>
      </c>
      <c r="S52" s="3">
        <f>'[1]ExPostGross kWh_Biz'!V52</f>
        <v>0</v>
      </c>
      <c r="T52" s="3">
        <f>'[1]ExPostGross kWh_Biz'!W52</f>
        <v>0</v>
      </c>
      <c r="U52" s="3">
        <f>'[1]ExPostGross kWh_Biz'!X52</f>
        <v>0</v>
      </c>
      <c r="V52" s="3">
        <f>'[1]ExPostGross kWh_Biz'!Y52</f>
        <v>94538.37098149315</v>
      </c>
      <c r="W52" s="3">
        <f>'[1]ExPostGross kWh_Biz'!Z52</f>
        <v>0</v>
      </c>
      <c r="X52" s="3">
        <f>'[1]ExPostGross kWh_Biz'!AA52</f>
        <v>0</v>
      </c>
      <c r="Y52" s="3">
        <f>'[1]ExPostGross kWh_Biz'!AB52</f>
        <v>0</v>
      </c>
      <c r="Z52" s="3">
        <f>'[1]ExPostGross kWh_Biz'!AC52</f>
        <v>0</v>
      </c>
      <c r="AA52" s="3">
        <f>'[1]ExPostGross kWh_Biz'!AD52</f>
        <v>0</v>
      </c>
      <c r="AB52" s="3">
        <f>'[1]ExPostGross kWh_Biz'!AE52</f>
        <v>0</v>
      </c>
      <c r="AC52" s="3">
        <f>'[1]ExPostGross kWh_Biz'!AF52</f>
        <v>0</v>
      </c>
      <c r="AD52" s="116">
        <f>SUM('[1]ExPostGross kWh_Biz'!AG52:AJ52)</f>
        <v>1910234.8358866964</v>
      </c>
      <c r="AE52" s="90">
        <f t="shared" ref="AE52:AE65" si="135">SUM(S52:AD52)</f>
        <v>2004773.2068681894</v>
      </c>
      <c r="AG52" s="505" t="s">
        <v>105</v>
      </c>
      <c r="AH52" s="244" t="s">
        <v>90</v>
      </c>
      <c r="AI52" s="3">
        <f>'[1]ExPostGross kWh_Biz'!AO52</f>
        <v>0</v>
      </c>
      <c r="AJ52" s="3">
        <f>'[1]ExPostGross kWh_Biz'!AP52</f>
        <v>0</v>
      </c>
      <c r="AK52" s="3">
        <f>'[1]ExPostGross kWh_Biz'!AQ52</f>
        <v>0</v>
      </c>
      <c r="AL52" s="3">
        <f>'[1]ExPostGross kWh_Biz'!AR52</f>
        <v>0</v>
      </c>
      <c r="AM52" s="3">
        <f>'[1]ExPostGross kWh_Biz'!AS52</f>
        <v>0</v>
      </c>
      <c r="AN52" s="3">
        <f>'[1]ExPostGross kWh_Biz'!AT52</f>
        <v>0</v>
      </c>
      <c r="AO52" s="3">
        <f>'[1]ExPostGross kWh_Biz'!AU52</f>
        <v>0</v>
      </c>
      <c r="AP52" s="3">
        <f>'[1]ExPostGross kWh_Biz'!AV52</f>
        <v>0</v>
      </c>
      <c r="AQ52" s="3">
        <f>'[1]ExPostGross kWh_Biz'!AW52</f>
        <v>0</v>
      </c>
      <c r="AR52" s="3">
        <f>'[1]ExPostGross kWh_Biz'!AX52</f>
        <v>0</v>
      </c>
      <c r="AS52" s="3">
        <f>'[1]ExPostGross kWh_Biz'!AY52</f>
        <v>0</v>
      </c>
      <c r="AT52" s="116">
        <f>SUM('[1]ExPostGross kWh_Biz'!AZ52:BC52)</f>
        <v>0</v>
      </c>
      <c r="AU52" s="90">
        <f t="shared" ref="AU52:AU65" si="136">SUM(AI52:AT52)</f>
        <v>0</v>
      </c>
      <c r="AW52" s="505" t="s">
        <v>105</v>
      </c>
      <c r="AX52" s="244" t="s">
        <v>90</v>
      </c>
      <c r="AY52" s="3">
        <f>'[1]ExPostGross kWh_Biz'!BH52</f>
        <v>0</v>
      </c>
      <c r="AZ52" s="3">
        <f>'[1]ExPostGross kWh_Biz'!BI52</f>
        <v>0</v>
      </c>
      <c r="BA52" s="3">
        <f>'[1]ExPostGross kWh_Biz'!BJ52</f>
        <v>0</v>
      </c>
      <c r="BB52" s="3">
        <f>'[1]ExPostGross kWh_Biz'!BK52</f>
        <v>0</v>
      </c>
      <c r="BC52" s="3">
        <f>'[1]ExPostGross kWh_Biz'!BL52</f>
        <v>0</v>
      </c>
      <c r="BD52" s="3">
        <f>'[1]ExPostGross kWh_Biz'!BM52</f>
        <v>0</v>
      </c>
      <c r="BE52" s="3">
        <f>'[1]ExPostGross kWh_Biz'!BN52</f>
        <v>0</v>
      </c>
      <c r="BF52" s="3">
        <f>'[1]ExPostGross kWh_Biz'!BO52</f>
        <v>0</v>
      </c>
      <c r="BG52" s="3">
        <f>'[1]ExPostGross kWh_Biz'!BP52</f>
        <v>0</v>
      </c>
      <c r="BH52" s="3">
        <f>'[1]ExPostGross kWh_Biz'!BQ52</f>
        <v>0</v>
      </c>
      <c r="BI52" s="3">
        <f>'[1]ExPostGross kWh_Biz'!BR52</f>
        <v>0</v>
      </c>
      <c r="BJ52" s="116">
        <f>SUM('[1]ExPostGross kWh_Biz'!BS52:BV52)</f>
        <v>0</v>
      </c>
      <c r="BK52" s="90">
        <f t="shared" ref="BK52:BK65" si="137">SUM(AY52:BJ52)</f>
        <v>0</v>
      </c>
      <c r="BL52" s="241"/>
      <c r="BM52" s="444">
        <f>O52-'[1]ExPostGross kWh_Biz'!R52</f>
        <v>0</v>
      </c>
      <c r="BN52" s="444">
        <f>AE52-'[1]ExPostGross kWh_Biz'!AK52</f>
        <v>0</v>
      </c>
      <c r="BO52" s="444">
        <f>AU52-'[1]ExPostGross kWh_Biz'!BD52</f>
        <v>0</v>
      </c>
      <c r="BP52" s="444">
        <f>BK52-'[1]ExPostGross kWh_Biz'!BW52</f>
        <v>0</v>
      </c>
    </row>
    <row r="53" spans="1:68" x14ac:dyDescent="0.3">
      <c r="A53" s="506"/>
      <c r="B53" s="244" t="s">
        <v>91</v>
      </c>
      <c r="C53" s="116">
        <f>'[1]ExPostGross kWh_Biz'!C53</f>
        <v>0</v>
      </c>
      <c r="D53" s="116">
        <f>'[1]ExPostGross kWh_Biz'!D53</f>
        <v>0</v>
      </c>
      <c r="E53" s="116">
        <f>'[1]ExPostGross kWh_Biz'!E53</f>
        <v>0</v>
      </c>
      <c r="F53" s="116">
        <f>'[1]ExPostGross kWh_Biz'!F53</f>
        <v>0</v>
      </c>
      <c r="G53" s="116">
        <f>'[1]ExPostGross kWh_Biz'!G53</f>
        <v>0</v>
      </c>
      <c r="H53" s="116">
        <f>'[1]ExPostGross kWh_Biz'!H53</f>
        <v>0</v>
      </c>
      <c r="I53" s="116">
        <f>'[1]ExPostGross kWh_Biz'!I53</f>
        <v>0</v>
      </c>
      <c r="J53" s="116">
        <f>'[1]ExPostGross kWh_Biz'!J53</f>
        <v>0</v>
      </c>
      <c r="K53" s="116">
        <f>'[1]ExPostGross kWh_Biz'!K53</f>
        <v>0</v>
      </c>
      <c r="L53" s="116">
        <f>'[1]ExPostGross kWh_Biz'!L53</f>
        <v>0</v>
      </c>
      <c r="M53" s="116">
        <f>'[1]ExPostGross kWh_Biz'!M53</f>
        <v>0</v>
      </c>
      <c r="N53" s="116">
        <f>SUM('[1]ExPostGross kWh_Biz'!N53:Q53)</f>
        <v>0</v>
      </c>
      <c r="O53" s="90">
        <f t="shared" si="134"/>
        <v>0</v>
      </c>
      <c r="Q53" s="506"/>
      <c r="R53" s="244" t="s">
        <v>91</v>
      </c>
      <c r="S53" s="3">
        <f>'[1]ExPostGross kWh_Biz'!V53</f>
        <v>0</v>
      </c>
      <c r="T53" s="3">
        <f>'[1]ExPostGross kWh_Biz'!W53</f>
        <v>0</v>
      </c>
      <c r="U53" s="3">
        <f>'[1]ExPostGross kWh_Biz'!X53</f>
        <v>0</v>
      </c>
      <c r="V53" s="3">
        <f>'[1]ExPostGross kWh_Biz'!Y53</f>
        <v>0</v>
      </c>
      <c r="W53" s="3">
        <f>'[1]ExPostGross kWh_Biz'!Z53</f>
        <v>0</v>
      </c>
      <c r="X53" s="3">
        <f>'[1]ExPostGross kWh_Biz'!AA53</f>
        <v>0</v>
      </c>
      <c r="Y53" s="3">
        <f>'[1]ExPostGross kWh_Biz'!AB53</f>
        <v>0</v>
      </c>
      <c r="Z53" s="3">
        <f>'[1]ExPostGross kWh_Biz'!AC53</f>
        <v>0</v>
      </c>
      <c r="AA53" s="3">
        <f>'[1]ExPostGross kWh_Biz'!AD53</f>
        <v>0</v>
      </c>
      <c r="AB53" s="3">
        <f>'[1]ExPostGross kWh_Biz'!AE53</f>
        <v>0</v>
      </c>
      <c r="AC53" s="3">
        <f>'[1]ExPostGross kWh_Biz'!AF53</f>
        <v>0</v>
      </c>
      <c r="AD53" s="116">
        <f>SUM('[1]ExPostGross kWh_Biz'!AG53:AJ53)</f>
        <v>0</v>
      </c>
      <c r="AE53" s="90">
        <f t="shared" si="135"/>
        <v>0</v>
      </c>
      <c r="AG53" s="506"/>
      <c r="AH53" s="244" t="s">
        <v>91</v>
      </c>
      <c r="AI53" s="3">
        <f>'[1]ExPostGross kWh_Biz'!AO53</f>
        <v>0</v>
      </c>
      <c r="AJ53" s="3">
        <f>'[1]ExPostGross kWh_Biz'!AP53</f>
        <v>0</v>
      </c>
      <c r="AK53" s="3">
        <f>'[1]ExPostGross kWh_Biz'!AQ53</f>
        <v>0</v>
      </c>
      <c r="AL53" s="3">
        <f>'[1]ExPostGross kWh_Biz'!AR53</f>
        <v>0</v>
      </c>
      <c r="AM53" s="3">
        <f>'[1]ExPostGross kWh_Biz'!AS53</f>
        <v>0</v>
      </c>
      <c r="AN53" s="3">
        <f>'[1]ExPostGross kWh_Biz'!AT53</f>
        <v>0</v>
      </c>
      <c r="AO53" s="3">
        <f>'[1]ExPostGross kWh_Biz'!AU53</f>
        <v>0</v>
      </c>
      <c r="AP53" s="3">
        <f>'[1]ExPostGross kWh_Biz'!AV53</f>
        <v>0</v>
      </c>
      <c r="AQ53" s="3">
        <f>'[1]ExPostGross kWh_Biz'!AW53</f>
        <v>0</v>
      </c>
      <c r="AR53" s="3">
        <f>'[1]ExPostGross kWh_Biz'!AX53</f>
        <v>0</v>
      </c>
      <c r="AS53" s="3">
        <f>'[1]ExPostGross kWh_Biz'!AY53</f>
        <v>0</v>
      </c>
      <c r="AT53" s="116">
        <f>SUM('[1]ExPostGross kWh_Biz'!AZ53:BC53)</f>
        <v>0</v>
      </c>
      <c r="AU53" s="90">
        <f t="shared" si="136"/>
        <v>0</v>
      </c>
      <c r="AW53" s="506"/>
      <c r="AX53" s="244" t="s">
        <v>91</v>
      </c>
      <c r="AY53" s="3">
        <f>'[1]ExPostGross kWh_Biz'!BH53</f>
        <v>0</v>
      </c>
      <c r="AZ53" s="3">
        <f>'[1]ExPostGross kWh_Biz'!BI53</f>
        <v>0</v>
      </c>
      <c r="BA53" s="3">
        <f>'[1]ExPostGross kWh_Biz'!BJ53</f>
        <v>0</v>
      </c>
      <c r="BB53" s="3">
        <f>'[1]ExPostGross kWh_Biz'!BK53</f>
        <v>0</v>
      </c>
      <c r="BC53" s="3">
        <f>'[1]ExPostGross kWh_Biz'!BL53</f>
        <v>0</v>
      </c>
      <c r="BD53" s="3">
        <f>'[1]ExPostGross kWh_Biz'!BM53</f>
        <v>0</v>
      </c>
      <c r="BE53" s="3">
        <f>'[1]ExPostGross kWh_Biz'!BN53</f>
        <v>0</v>
      </c>
      <c r="BF53" s="3">
        <f>'[1]ExPostGross kWh_Biz'!BO53</f>
        <v>0</v>
      </c>
      <c r="BG53" s="3">
        <f>'[1]ExPostGross kWh_Biz'!BP53</f>
        <v>0</v>
      </c>
      <c r="BH53" s="3">
        <f>'[1]ExPostGross kWh_Biz'!BQ53</f>
        <v>0</v>
      </c>
      <c r="BI53" s="3">
        <f>'[1]ExPostGross kWh_Biz'!BR53</f>
        <v>0</v>
      </c>
      <c r="BJ53" s="116">
        <f>SUM('[1]ExPostGross kWh_Biz'!BS53:BV53)</f>
        <v>0</v>
      </c>
      <c r="BK53" s="90">
        <f t="shared" si="137"/>
        <v>0</v>
      </c>
      <c r="BM53" s="444">
        <f>O53-'[1]ExPostGross kWh_Biz'!R53</f>
        <v>0</v>
      </c>
      <c r="BN53" s="444">
        <f>AE53-'[1]ExPostGross kWh_Biz'!AK53</f>
        <v>0</v>
      </c>
      <c r="BO53" s="444">
        <f>AU53-'[1]ExPostGross kWh_Biz'!BD53</f>
        <v>0</v>
      </c>
      <c r="BP53" s="444">
        <f>BK53-'[1]ExPostGross kWh_Biz'!BW53</f>
        <v>0</v>
      </c>
    </row>
    <row r="54" spans="1:68" x14ac:dyDescent="0.3">
      <c r="A54" s="506"/>
      <c r="B54" s="244" t="s">
        <v>92</v>
      </c>
      <c r="C54" s="116">
        <f>'[1]ExPostGross kWh_Biz'!C54</f>
        <v>0</v>
      </c>
      <c r="D54" s="116">
        <f>'[1]ExPostGross kWh_Biz'!D54</f>
        <v>0</v>
      </c>
      <c r="E54" s="116">
        <f>'[1]ExPostGross kWh_Biz'!E54</f>
        <v>0</v>
      </c>
      <c r="F54" s="116">
        <f>'[1]ExPostGross kWh_Biz'!F54</f>
        <v>0</v>
      </c>
      <c r="G54" s="116">
        <f>'[1]ExPostGross kWh_Biz'!G54</f>
        <v>0</v>
      </c>
      <c r="H54" s="116">
        <f>'[1]ExPostGross kWh_Biz'!H54</f>
        <v>0</v>
      </c>
      <c r="I54" s="116">
        <f>'[1]ExPostGross kWh_Biz'!I54</f>
        <v>0</v>
      </c>
      <c r="J54" s="116">
        <f>'[1]ExPostGross kWh_Biz'!J54</f>
        <v>0</v>
      </c>
      <c r="K54" s="116">
        <f>'[1]ExPostGross kWh_Biz'!K54</f>
        <v>0</v>
      </c>
      <c r="L54" s="116">
        <f>'[1]ExPostGross kWh_Biz'!L54</f>
        <v>0</v>
      </c>
      <c r="M54" s="116">
        <f>'[1]ExPostGross kWh_Biz'!M54</f>
        <v>0</v>
      </c>
      <c r="N54" s="116">
        <f>SUM('[1]ExPostGross kWh_Biz'!N54:Q54)</f>
        <v>0</v>
      </c>
      <c r="O54" s="90">
        <f t="shared" si="134"/>
        <v>0</v>
      </c>
      <c r="Q54" s="506"/>
      <c r="R54" s="244" t="s">
        <v>92</v>
      </c>
      <c r="S54" s="3">
        <f>'[1]ExPostGross kWh_Biz'!V54</f>
        <v>0</v>
      </c>
      <c r="T54" s="3">
        <f>'[1]ExPostGross kWh_Biz'!W54</f>
        <v>0</v>
      </c>
      <c r="U54" s="3">
        <f>'[1]ExPostGross kWh_Biz'!X54</f>
        <v>0</v>
      </c>
      <c r="V54" s="3">
        <f>'[1]ExPostGross kWh_Biz'!Y54</f>
        <v>0</v>
      </c>
      <c r="W54" s="3">
        <f>'[1]ExPostGross kWh_Biz'!Z54</f>
        <v>0</v>
      </c>
      <c r="X54" s="3">
        <f>'[1]ExPostGross kWh_Biz'!AA54</f>
        <v>0</v>
      </c>
      <c r="Y54" s="3">
        <f>'[1]ExPostGross kWh_Biz'!AB54</f>
        <v>0</v>
      </c>
      <c r="Z54" s="3">
        <f>'[1]ExPostGross kWh_Biz'!AC54</f>
        <v>0</v>
      </c>
      <c r="AA54" s="3">
        <f>'[1]ExPostGross kWh_Biz'!AD54</f>
        <v>0</v>
      </c>
      <c r="AB54" s="3">
        <f>'[1]ExPostGross kWh_Biz'!AE54</f>
        <v>0</v>
      </c>
      <c r="AC54" s="3">
        <f>'[1]ExPostGross kWh_Biz'!AF54</f>
        <v>0</v>
      </c>
      <c r="AD54" s="116">
        <f>SUM('[1]ExPostGross kWh_Biz'!AG54:AJ54)</f>
        <v>0</v>
      </c>
      <c r="AE54" s="90">
        <f t="shared" si="135"/>
        <v>0</v>
      </c>
      <c r="AG54" s="506"/>
      <c r="AH54" s="244" t="s">
        <v>92</v>
      </c>
      <c r="AI54" s="3">
        <f>'[1]ExPostGross kWh_Biz'!AO54</f>
        <v>0</v>
      </c>
      <c r="AJ54" s="3">
        <f>'[1]ExPostGross kWh_Biz'!AP54</f>
        <v>0</v>
      </c>
      <c r="AK54" s="3">
        <f>'[1]ExPostGross kWh_Biz'!AQ54</f>
        <v>0</v>
      </c>
      <c r="AL54" s="3">
        <f>'[1]ExPostGross kWh_Biz'!AR54</f>
        <v>0</v>
      </c>
      <c r="AM54" s="3">
        <f>'[1]ExPostGross kWh_Biz'!AS54</f>
        <v>0</v>
      </c>
      <c r="AN54" s="3">
        <f>'[1]ExPostGross kWh_Biz'!AT54</f>
        <v>0</v>
      </c>
      <c r="AO54" s="3">
        <f>'[1]ExPostGross kWh_Biz'!AU54</f>
        <v>0</v>
      </c>
      <c r="AP54" s="3">
        <f>'[1]ExPostGross kWh_Biz'!AV54</f>
        <v>0</v>
      </c>
      <c r="AQ54" s="3">
        <f>'[1]ExPostGross kWh_Biz'!AW54</f>
        <v>0</v>
      </c>
      <c r="AR54" s="3">
        <f>'[1]ExPostGross kWh_Biz'!AX54</f>
        <v>0</v>
      </c>
      <c r="AS54" s="3">
        <f>'[1]ExPostGross kWh_Biz'!AY54</f>
        <v>0</v>
      </c>
      <c r="AT54" s="116">
        <f>SUM('[1]ExPostGross kWh_Biz'!AZ54:BC54)</f>
        <v>0</v>
      </c>
      <c r="AU54" s="90">
        <f t="shared" si="136"/>
        <v>0</v>
      </c>
      <c r="AW54" s="506"/>
      <c r="AX54" s="244" t="s">
        <v>92</v>
      </c>
      <c r="AY54" s="3">
        <f>'[1]ExPostGross kWh_Biz'!BH54</f>
        <v>0</v>
      </c>
      <c r="AZ54" s="3">
        <f>'[1]ExPostGross kWh_Biz'!BI54</f>
        <v>0</v>
      </c>
      <c r="BA54" s="3">
        <f>'[1]ExPostGross kWh_Biz'!BJ54</f>
        <v>0</v>
      </c>
      <c r="BB54" s="3">
        <f>'[1]ExPostGross kWh_Biz'!BK54</f>
        <v>0</v>
      </c>
      <c r="BC54" s="3">
        <f>'[1]ExPostGross kWh_Biz'!BL54</f>
        <v>0</v>
      </c>
      <c r="BD54" s="3">
        <f>'[1]ExPostGross kWh_Biz'!BM54</f>
        <v>0</v>
      </c>
      <c r="BE54" s="3">
        <f>'[1]ExPostGross kWh_Biz'!BN54</f>
        <v>0</v>
      </c>
      <c r="BF54" s="3">
        <f>'[1]ExPostGross kWh_Biz'!BO54</f>
        <v>0</v>
      </c>
      <c r="BG54" s="3">
        <f>'[1]ExPostGross kWh_Biz'!BP54</f>
        <v>0</v>
      </c>
      <c r="BH54" s="3">
        <f>'[1]ExPostGross kWh_Biz'!BQ54</f>
        <v>0</v>
      </c>
      <c r="BI54" s="3">
        <f>'[1]ExPostGross kWh_Biz'!BR54</f>
        <v>0</v>
      </c>
      <c r="BJ54" s="116">
        <f>SUM('[1]ExPostGross kWh_Biz'!BS54:BV54)</f>
        <v>0</v>
      </c>
      <c r="BK54" s="90">
        <f t="shared" si="137"/>
        <v>0</v>
      </c>
      <c r="BM54" s="444">
        <f>O54-'[1]ExPostGross kWh_Biz'!R54</f>
        <v>0</v>
      </c>
      <c r="BN54" s="444">
        <f>AE54-'[1]ExPostGross kWh_Biz'!AK54</f>
        <v>0</v>
      </c>
      <c r="BO54" s="444">
        <f>AU54-'[1]ExPostGross kWh_Biz'!BD54</f>
        <v>0</v>
      </c>
      <c r="BP54" s="444">
        <f>BK54-'[1]ExPostGross kWh_Biz'!BW54</f>
        <v>0</v>
      </c>
    </row>
    <row r="55" spans="1:68" x14ac:dyDescent="0.3">
      <c r="A55" s="506"/>
      <c r="B55" s="244" t="s">
        <v>93</v>
      </c>
      <c r="C55" s="116">
        <f>'[1]ExPostGross kWh_Biz'!C55</f>
        <v>0</v>
      </c>
      <c r="D55" s="116">
        <f>'[1]ExPostGross kWh_Biz'!D55</f>
        <v>0</v>
      </c>
      <c r="E55" s="116">
        <f>'[1]ExPostGross kWh_Biz'!E55</f>
        <v>0</v>
      </c>
      <c r="F55" s="116">
        <f>'[1]ExPostGross kWh_Biz'!F55</f>
        <v>0</v>
      </c>
      <c r="G55" s="116">
        <f>'[1]ExPostGross kWh_Biz'!G55</f>
        <v>0</v>
      </c>
      <c r="H55" s="116">
        <f>'[1]ExPostGross kWh_Biz'!H55</f>
        <v>0</v>
      </c>
      <c r="I55" s="116">
        <f>'[1]ExPostGross kWh_Biz'!I55</f>
        <v>0</v>
      </c>
      <c r="J55" s="116">
        <f>'[1]ExPostGross kWh_Biz'!J55</f>
        <v>0</v>
      </c>
      <c r="K55" s="116">
        <f>'[1]ExPostGross kWh_Biz'!K55</f>
        <v>0</v>
      </c>
      <c r="L55" s="116">
        <f>'[1]ExPostGross kWh_Biz'!L55</f>
        <v>0</v>
      </c>
      <c r="M55" s="116">
        <f>'[1]ExPostGross kWh_Biz'!M55</f>
        <v>0</v>
      </c>
      <c r="N55" s="116">
        <f>SUM('[1]ExPostGross kWh_Biz'!N55:Q55)</f>
        <v>0</v>
      </c>
      <c r="O55" s="90">
        <f t="shared" si="134"/>
        <v>0</v>
      </c>
      <c r="Q55" s="506"/>
      <c r="R55" s="244" t="s">
        <v>93</v>
      </c>
      <c r="S55" s="3">
        <f>'[1]ExPostGross kWh_Biz'!V55</f>
        <v>0</v>
      </c>
      <c r="T55" s="3">
        <f>'[1]ExPostGross kWh_Biz'!W55</f>
        <v>0</v>
      </c>
      <c r="U55" s="3">
        <f>'[1]ExPostGross kWh_Biz'!X55</f>
        <v>0</v>
      </c>
      <c r="V55" s="3">
        <f>'[1]ExPostGross kWh_Biz'!Y55</f>
        <v>0</v>
      </c>
      <c r="W55" s="3">
        <f>'[1]ExPostGross kWh_Biz'!Z55</f>
        <v>0</v>
      </c>
      <c r="X55" s="3">
        <f>'[1]ExPostGross kWh_Biz'!AA55</f>
        <v>0</v>
      </c>
      <c r="Y55" s="3">
        <f>'[1]ExPostGross kWh_Biz'!AB55</f>
        <v>0</v>
      </c>
      <c r="Z55" s="3">
        <f>'[1]ExPostGross kWh_Biz'!AC55</f>
        <v>0</v>
      </c>
      <c r="AA55" s="3">
        <f>'[1]ExPostGross kWh_Biz'!AD55</f>
        <v>0</v>
      </c>
      <c r="AB55" s="3">
        <f>'[1]ExPostGross kWh_Biz'!AE55</f>
        <v>0</v>
      </c>
      <c r="AC55" s="3">
        <f>'[1]ExPostGross kWh_Biz'!AF55</f>
        <v>0</v>
      </c>
      <c r="AD55" s="116">
        <f>SUM('[1]ExPostGross kWh_Biz'!AG55:AJ55)</f>
        <v>0</v>
      </c>
      <c r="AE55" s="90">
        <f t="shared" si="135"/>
        <v>0</v>
      </c>
      <c r="AG55" s="506"/>
      <c r="AH55" s="244" t="s">
        <v>93</v>
      </c>
      <c r="AI55" s="3">
        <f>'[1]ExPostGross kWh_Biz'!AO55</f>
        <v>0</v>
      </c>
      <c r="AJ55" s="3">
        <f>'[1]ExPostGross kWh_Biz'!AP55</f>
        <v>0</v>
      </c>
      <c r="AK55" s="3">
        <f>'[1]ExPostGross kWh_Biz'!AQ55</f>
        <v>0</v>
      </c>
      <c r="AL55" s="3">
        <f>'[1]ExPostGross kWh_Biz'!AR55</f>
        <v>0</v>
      </c>
      <c r="AM55" s="3">
        <f>'[1]ExPostGross kWh_Biz'!AS55</f>
        <v>0</v>
      </c>
      <c r="AN55" s="3">
        <f>'[1]ExPostGross kWh_Biz'!AT55</f>
        <v>0</v>
      </c>
      <c r="AO55" s="3">
        <f>'[1]ExPostGross kWh_Biz'!AU55</f>
        <v>185246.51024458403</v>
      </c>
      <c r="AP55" s="3">
        <f>'[1]ExPostGross kWh_Biz'!AV55</f>
        <v>0</v>
      </c>
      <c r="AQ55" s="3">
        <f>'[1]ExPostGross kWh_Biz'!AW55</f>
        <v>0</v>
      </c>
      <c r="AR55" s="3">
        <f>'[1]ExPostGross kWh_Biz'!AX55</f>
        <v>0</v>
      </c>
      <c r="AS55" s="3">
        <f>'[1]ExPostGross kWh_Biz'!AY55</f>
        <v>0</v>
      </c>
      <c r="AT55" s="116">
        <f>SUM('[1]ExPostGross kWh_Biz'!AZ55:BC55)</f>
        <v>73753.781224575854</v>
      </c>
      <c r="AU55" s="90">
        <f t="shared" si="136"/>
        <v>259000.29146915989</v>
      </c>
      <c r="AW55" s="506"/>
      <c r="AX55" s="244" t="s">
        <v>93</v>
      </c>
      <c r="AY55" s="3">
        <f>'[1]ExPostGross kWh_Biz'!BH55</f>
        <v>0</v>
      </c>
      <c r="AZ55" s="3">
        <f>'[1]ExPostGross kWh_Biz'!BI55</f>
        <v>0</v>
      </c>
      <c r="BA55" s="3">
        <f>'[1]ExPostGross kWh_Biz'!BJ55</f>
        <v>0</v>
      </c>
      <c r="BB55" s="3">
        <f>'[1]ExPostGross kWh_Biz'!BK55</f>
        <v>0</v>
      </c>
      <c r="BC55" s="3">
        <f>'[1]ExPostGross kWh_Biz'!BL55</f>
        <v>0</v>
      </c>
      <c r="BD55" s="3">
        <f>'[1]ExPostGross kWh_Biz'!BM55</f>
        <v>0</v>
      </c>
      <c r="BE55" s="3">
        <f>'[1]ExPostGross kWh_Biz'!BN55</f>
        <v>0</v>
      </c>
      <c r="BF55" s="3">
        <f>'[1]ExPostGross kWh_Biz'!BO55</f>
        <v>0</v>
      </c>
      <c r="BG55" s="3">
        <f>'[1]ExPostGross kWh_Biz'!BP55</f>
        <v>0</v>
      </c>
      <c r="BH55" s="3">
        <f>'[1]ExPostGross kWh_Biz'!BQ55</f>
        <v>0</v>
      </c>
      <c r="BI55" s="3">
        <f>'[1]ExPostGross kWh_Biz'!BR55</f>
        <v>0</v>
      </c>
      <c r="BJ55" s="116">
        <f>SUM('[1]ExPostGross kWh_Biz'!BS55:BV55)</f>
        <v>0</v>
      </c>
      <c r="BK55" s="90">
        <f t="shared" si="137"/>
        <v>0</v>
      </c>
      <c r="BM55" s="444">
        <f>O55-'[1]ExPostGross kWh_Biz'!R55</f>
        <v>0</v>
      </c>
      <c r="BN55" s="444">
        <f>AE55-'[1]ExPostGross kWh_Biz'!AK55</f>
        <v>0</v>
      </c>
      <c r="BO55" s="444">
        <f>AU55-'[1]ExPostGross kWh_Biz'!BD55</f>
        <v>0</v>
      </c>
      <c r="BP55" s="444">
        <f>BK55-'[1]ExPostGross kWh_Biz'!BW55</f>
        <v>0</v>
      </c>
    </row>
    <row r="56" spans="1:68" x14ac:dyDescent="0.3">
      <c r="A56" s="506"/>
      <c r="B56" s="244" t="s">
        <v>94</v>
      </c>
      <c r="C56" s="116">
        <f>'[1]ExPostGross kWh_Biz'!C56</f>
        <v>0</v>
      </c>
      <c r="D56" s="116">
        <f>'[1]ExPostGross kWh_Biz'!D56</f>
        <v>0</v>
      </c>
      <c r="E56" s="116">
        <f>'[1]ExPostGross kWh_Biz'!E56</f>
        <v>0</v>
      </c>
      <c r="F56" s="116">
        <f>'[1]ExPostGross kWh_Biz'!F56</f>
        <v>0</v>
      </c>
      <c r="G56" s="116">
        <f>'[1]ExPostGross kWh_Biz'!G56</f>
        <v>0</v>
      </c>
      <c r="H56" s="116">
        <f>'[1]ExPostGross kWh_Biz'!H56</f>
        <v>0</v>
      </c>
      <c r="I56" s="116">
        <f>'[1]ExPostGross kWh_Biz'!I56</f>
        <v>0</v>
      </c>
      <c r="J56" s="116">
        <f>'[1]ExPostGross kWh_Biz'!J56</f>
        <v>0</v>
      </c>
      <c r="K56" s="116">
        <f>'[1]ExPostGross kWh_Biz'!K56</f>
        <v>0</v>
      </c>
      <c r="L56" s="116">
        <f>'[1]ExPostGross kWh_Biz'!L56</f>
        <v>0</v>
      </c>
      <c r="M56" s="116">
        <f>'[1]ExPostGross kWh_Biz'!M56</f>
        <v>0</v>
      </c>
      <c r="N56" s="116">
        <f>SUM('[1]ExPostGross kWh_Biz'!N56:Q56)</f>
        <v>0</v>
      </c>
      <c r="O56" s="90">
        <f t="shared" si="134"/>
        <v>0</v>
      </c>
      <c r="Q56" s="506"/>
      <c r="R56" s="244" t="s">
        <v>94</v>
      </c>
      <c r="S56" s="3">
        <f>'[1]ExPostGross kWh_Biz'!V56</f>
        <v>0</v>
      </c>
      <c r="T56" s="3">
        <f>'[1]ExPostGross kWh_Biz'!W56</f>
        <v>0</v>
      </c>
      <c r="U56" s="3">
        <f>'[1]ExPostGross kWh_Biz'!X56</f>
        <v>0</v>
      </c>
      <c r="V56" s="3">
        <f>'[1]ExPostGross kWh_Biz'!Y56</f>
        <v>0</v>
      </c>
      <c r="W56" s="3">
        <f>'[1]ExPostGross kWh_Biz'!Z56</f>
        <v>0</v>
      </c>
      <c r="X56" s="3">
        <f>'[1]ExPostGross kWh_Biz'!AA56</f>
        <v>0</v>
      </c>
      <c r="Y56" s="3">
        <f>'[1]ExPostGross kWh_Biz'!AB56</f>
        <v>0</v>
      </c>
      <c r="Z56" s="3">
        <f>'[1]ExPostGross kWh_Biz'!AC56</f>
        <v>0</v>
      </c>
      <c r="AA56" s="3">
        <f>'[1]ExPostGross kWh_Biz'!AD56</f>
        <v>0</v>
      </c>
      <c r="AB56" s="3">
        <f>'[1]ExPostGross kWh_Biz'!AE56</f>
        <v>0</v>
      </c>
      <c r="AC56" s="3">
        <f>'[1]ExPostGross kWh_Biz'!AF56</f>
        <v>0</v>
      </c>
      <c r="AD56" s="116">
        <f>SUM('[1]ExPostGross kWh_Biz'!AG56:AJ56)</f>
        <v>0</v>
      </c>
      <c r="AE56" s="90">
        <f t="shared" si="135"/>
        <v>0</v>
      </c>
      <c r="AG56" s="506"/>
      <c r="AH56" s="244" t="s">
        <v>94</v>
      </c>
      <c r="AI56" s="3">
        <f>'[1]ExPostGross kWh_Biz'!AO56</f>
        <v>0</v>
      </c>
      <c r="AJ56" s="3">
        <f>'[1]ExPostGross kWh_Biz'!AP56</f>
        <v>0</v>
      </c>
      <c r="AK56" s="3">
        <f>'[1]ExPostGross kWh_Biz'!AQ56</f>
        <v>0</v>
      </c>
      <c r="AL56" s="3">
        <f>'[1]ExPostGross kWh_Biz'!AR56</f>
        <v>0</v>
      </c>
      <c r="AM56" s="3">
        <f>'[1]ExPostGross kWh_Biz'!AS56</f>
        <v>0</v>
      </c>
      <c r="AN56" s="3">
        <f>'[1]ExPostGross kWh_Biz'!AT56</f>
        <v>0</v>
      </c>
      <c r="AO56" s="3">
        <f>'[1]ExPostGross kWh_Biz'!AU56</f>
        <v>0</v>
      </c>
      <c r="AP56" s="3">
        <f>'[1]ExPostGross kWh_Biz'!AV56</f>
        <v>0</v>
      </c>
      <c r="AQ56" s="3">
        <f>'[1]ExPostGross kWh_Biz'!AW56</f>
        <v>0</v>
      </c>
      <c r="AR56" s="3">
        <f>'[1]ExPostGross kWh_Biz'!AX56</f>
        <v>0</v>
      </c>
      <c r="AS56" s="3">
        <f>'[1]ExPostGross kWh_Biz'!AY56</f>
        <v>0</v>
      </c>
      <c r="AT56" s="116">
        <f>SUM('[1]ExPostGross kWh_Biz'!AZ56:BC56)</f>
        <v>0</v>
      </c>
      <c r="AU56" s="90">
        <f t="shared" si="136"/>
        <v>0</v>
      </c>
      <c r="AW56" s="506"/>
      <c r="AX56" s="244" t="s">
        <v>94</v>
      </c>
      <c r="AY56" s="3">
        <f>'[1]ExPostGross kWh_Biz'!BH56</f>
        <v>0</v>
      </c>
      <c r="AZ56" s="3">
        <f>'[1]ExPostGross kWh_Biz'!BI56</f>
        <v>0</v>
      </c>
      <c r="BA56" s="3">
        <f>'[1]ExPostGross kWh_Biz'!BJ56</f>
        <v>0</v>
      </c>
      <c r="BB56" s="3">
        <f>'[1]ExPostGross kWh_Biz'!BK56</f>
        <v>0</v>
      </c>
      <c r="BC56" s="3">
        <f>'[1]ExPostGross kWh_Biz'!BL56</f>
        <v>0</v>
      </c>
      <c r="BD56" s="3">
        <f>'[1]ExPostGross kWh_Biz'!BM56</f>
        <v>0</v>
      </c>
      <c r="BE56" s="3">
        <f>'[1]ExPostGross kWh_Biz'!BN56</f>
        <v>0</v>
      </c>
      <c r="BF56" s="3">
        <f>'[1]ExPostGross kWh_Biz'!BO56</f>
        <v>0</v>
      </c>
      <c r="BG56" s="3">
        <f>'[1]ExPostGross kWh_Biz'!BP56</f>
        <v>0</v>
      </c>
      <c r="BH56" s="3">
        <f>'[1]ExPostGross kWh_Biz'!BQ56</f>
        <v>0</v>
      </c>
      <c r="BI56" s="3">
        <f>'[1]ExPostGross kWh_Biz'!BR56</f>
        <v>0</v>
      </c>
      <c r="BJ56" s="116">
        <f>SUM('[1]ExPostGross kWh_Biz'!BS56:BV56)</f>
        <v>0</v>
      </c>
      <c r="BK56" s="90">
        <f t="shared" si="137"/>
        <v>0</v>
      </c>
      <c r="BM56" s="444">
        <f>O56-'[1]ExPostGross kWh_Biz'!R56</f>
        <v>0</v>
      </c>
      <c r="BN56" s="444">
        <f>AE56-'[1]ExPostGross kWh_Biz'!AK56</f>
        <v>0</v>
      </c>
      <c r="BO56" s="444">
        <f>AU56-'[1]ExPostGross kWh_Biz'!BD56</f>
        <v>0</v>
      </c>
      <c r="BP56" s="444">
        <f>BK56-'[1]ExPostGross kWh_Biz'!BW56</f>
        <v>0</v>
      </c>
    </row>
    <row r="57" spans="1:68" x14ac:dyDescent="0.3">
      <c r="A57" s="506"/>
      <c r="B57" s="244" t="s">
        <v>95</v>
      </c>
      <c r="C57" s="116">
        <f>'[1]ExPostGross kWh_Biz'!C57</f>
        <v>0</v>
      </c>
      <c r="D57" s="116">
        <f>'[1]ExPostGross kWh_Biz'!D57</f>
        <v>0</v>
      </c>
      <c r="E57" s="116">
        <f>'[1]ExPostGross kWh_Biz'!E57</f>
        <v>0</v>
      </c>
      <c r="F57" s="116">
        <f>'[1]ExPostGross kWh_Biz'!F57</f>
        <v>0</v>
      </c>
      <c r="G57" s="116">
        <f>'[1]ExPostGross kWh_Biz'!G57</f>
        <v>0</v>
      </c>
      <c r="H57" s="116">
        <f>'[1]ExPostGross kWh_Biz'!H57</f>
        <v>0</v>
      </c>
      <c r="I57" s="116">
        <f>'[1]ExPostGross kWh_Biz'!I57</f>
        <v>0</v>
      </c>
      <c r="J57" s="116">
        <f>'[1]ExPostGross kWh_Biz'!J57</f>
        <v>0</v>
      </c>
      <c r="K57" s="116">
        <f>'[1]ExPostGross kWh_Biz'!K57</f>
        <v>0</v>
      </c>
      <c r="L57" s="116">
        <f>'[1]ExPostGross kWh_Biz'!L57</f>
        <v>0</v>
      </c>
      <c r="M57" s="116">
        <f>'[1]ExPostGross kWh_Biz'!M57</f>
        <v>0</v>
      </c>
      <c r="N57" s="116">
        <f>SUM('[1]ExPostGross kWh_Biz'!N57:Q57)</f>
        <v>0</v>
      </c>
      <c r="O57" s="90">
        <f t="shared" si="134"/>
        <v>0</v>
      </c>
      <c r="Q57" s="506"/>
      <c r="R57" s="244" t="s">
        <v>95</v>
      </c>
      <c r="S57" s="3">
        <f>'[1]ExPostGross kWh_Biz'!V57</f>
        <v>0</v>
      </c>
      <c r="T57" s="3">
        <f>'[1]ExPostGross kWh_Biz'!W57</f>
        <v>0</v>
      </c>
      <c r="U57" s="3">
        <f>'[1]ExPostGross kWh_Biz'!X57</f>
        <v>0</v>
      </c>
      <c r="V57" s="3">
        <f>'[1]ExPostGross kWh_Biz'!Y57</f>
        <v>0</v>
      </c>
      <c r="W57" s="3">
        <f>'[1]ExPostGross kWh_Biz'!Z57</f>
        <v>0</v>
      </c>
      <c r="X57" s="3">
        <f>'[1]ExPostGross kWh_Biz'!AA57</f>
        <v>0</v>
      </c>
      <c r="Y57" s="3">
        <f>'[1]ExPostGross kWh_Biz'!AB57</f>
        <v>0</v>
      </c>
      <c r="Z57" s="3">
        <f>'[1]ExPostGross kWh_Biz'!AC57</f>
        <v>0</v>
      </c>
      <c r="AA57" s="3">
        <f>'[1]ExPostGross kWh_Biz'!AD57</f>
        <v>0</v>
      </c>
      <c r="AB57" s="3">
        <f>'[1]ExPostGross kWh_Biz'!AE57</f>
        <v>0</v>
      </c>
      <c r="AC57" s="3">
        <f>'[1]ExPostGross kWh_Biz'!AF57</f>
        <v>0</v>
      </c>
      <c r="AD57" s="116">
        <f>SUM('[1]ExPostGross kWh_Biz'!AG57:AJ57)</f>
        <v>0</v>
      </c>
      <c r="AE57" s="90">
        <f t="shared" si="135"/>
        <v>0</v>
      </c>
      <c r="AG57" s="506"/>
      <c r="AH57" s="244" t="s">
        <v>95</v>
      </c>
      <c r="AI57" s="3">
        <f>'[1]ExPostGross kWh_Biz'!AO57</f>
        <v>0</v>
      </c>
      <c r="AJ57" s="3">
        <f>'[1]ExPostGross kWh_Biz'!AP57</f>
        <v>0</v>
      </c>
      <c r="AK57" s="3">
        <f>'[1]ExPostGross kWh_Biz'!AQ57</f>
        <v>0</v>
      </c>
      <c r="AL57" s="3">
        <f>'[1]ExPostGross kWh_Biz'!AR57</f>
        <v>0</v>
      </c>
      <c r="AM57" s="3">
        <f>'[1]ExPostGross kWh_Biz'!AS57</f>
        <v>0</v>
      </c>
      <c r="AN57" s="3">
        <f>'[1]ExPostGross kWh_Biz'!AT57</f>
        <v>0</v>
      </c>
      <c r="AO57" s="3">
        <f>'[1]ExPostGross kWh_Biz'!AU57</f>
        <v>0</v>
      </c>
      <c r="AP57" s="3">
        <f>'[1]ExPostGross kWh_Biz'!AV57</f>
        <v>0</v>
      </c>
      <c r="AQ57" s="3">
        <f>'[1]ExPostGross kWh_Biz'!AW57</f>
        <v>0</v>
      </c>
      <c r="AR57" s="3">
        <f>'[1]ExPostGross kWh_Biz'!AX57</f>
        <v>0</v>
      </c>
      <c r="AS57" s="3">
        <f>'[1]ExPostGross kWh_Biz'!AY57</f>
        <v>0</v>
      </c>
      <c r="AT57" s="116">
        <f>SUM('[1]ExPostGross kWh_Biz'!AZ57:BC57)</f>
        <v>0</v>
      </c>
      <c r="AU57" s="90">
        <f t="shared" si="136"/>
        <v>0</v>
      </c>
      <c r="AW57" s="506"/>
      <c r="AX57" s="244" t="s">
        <v>95</v>
      </c>
      <c r="AY57" s="3">
        <f>'[1]ExPostGross kWh_Biz'!BH57</f>
        <v>0</v>
      </c>
      <c r="AZ57" s="3">
        <f>'[1]ExPostGross kWh_Biz'!BI57</f>
        <v>0</v>
      </c>
      <c r="BA57" s="3">
        <f>'[1]ExPostGross kWh_Biz'!BJ57</f>
        <v>0</v>
      </c>
      <c r="BB57" s="3">
        <f>'[1]ExPostGross kWh_Biz'!BK57</f>
        <v>0</v>
      </c>
      <c r="BC57" s="3">
        <f>'[1]ExPostGross kWh_Biz'!BL57</f>
        <v>0</v>
      </c>
      <c r="BD57" s="3">
        <f>'[1]ExPostGross kWh_Biz'!BM57</f>
        <v>0</v>
      </c>
      <c r="BE57" s="3">
        <f>'[1]ExPostGross kWh_Biz'!BN57</f>
        <v>0</v>
      </c>
      <c r="BF57" s="3">
        <f>'[1]ExPostGross kWh_Biz'!BO57</f>
        <v>0</v>
      </c>
      <c r="BG57" s="3">
        <f>'[1]ExPostGross kWh_Biz'!BP57</f>
        <v>0</v>
      </c>
      <c r="BH57" s="3">
        <f>'[1]ExPostGross kWh_Biz'!BQ57</f>
        <v>0</v>
      </c>
      <c r="BI57" s="3">
        <f>'[1]ExPostGross kWh_Biz'!BR57</f>
        <v>0</v>
      </c>
      <c r="BJ57" s="116">
        <f>SUM('[1]ExPostGross kWh_Biz'!BS57:BV57)</f>
        <v>0</v>
      </c>
      <c r="BK57" s="90">
        <f t="shared" si="137"/>
        <v>0</v>
      </c>
      <c r="BM57" s="444">
        <f>O57-'[1]ExPostGross kWh_Biz'!R57</f>
        <v>0</v>
      </c>
      <c r="BN57" s="444">
        <f>AE57-'[1]ExPostGross kWh_Biz'!AK57</f>
        <v>0</v>
      </c>
      <c r="BO57" s="444">
        <f>AU57-'[1]ExPostGross kWh_Biz'!BD57</f>
        <v>0</v>
      </c>
      <c r="BP57" s="444">
        <f>BK57-'[1]ExPostGross kWh_Biz'!BW57</f>
        <v>0</v>
      </c>
    </row>
    <row r="58" spans="1:68" x14ac:dyDescent="0.3">
      <c r="A58" s="506"/>
      <c r="B58" s="244" t="s">
        <v>96</v>
      </c>
      <c r="C58" s="116">
        <f>'[1]ExPostGross kWh_Biz'!C58</f>
        <v>0</v>
      </c>
      <c r="D58" s="116">
        <f>'[1]ExPostGross kWh_Biz'!D58</f>
        <v>0</v>
      </c>
      <c r="E58" s="116">
        <f>'[1]ExPostGross kWh_Biz'!E58</f>
        <v>0</v>
      </c>
      <c r="F58" s="116">
        <f>'[1]ExPostGross kWh_Biz'!F58</f>
        <v>0</v>
      </c>
      <c r="G58" s="116">
        <f>'[1]ExPostGross kWh_Biz'!G58</f>
        <v>0</v>
      </c>
      <c r="H58" s="116">
        <f>'[1]ExPostGross kWh_Biz'!H58</f>
        <v>0</v>
      </c>
      <c r="I58" s="116">
        <f>'[1]ExPostGross kWh_Biz'!I58</f>
        <v>0</v>
      </c>
      <c r="J58" s="116">
        <f>'[1]ExPostGross kWh_Biz'!J58</f>
        <v>0</v>
      </c>
      <c r="K58" s="116">
        <f>'[1]ExPostGross kWh_Biz'!K58</f>
        <v>0</v>
      </c>
      <c r="L58" s="116">
        <f>'[1]ExPostGross kWh_Biz'!L58</f>
        <v>0</v>
      </c>
      <c r="M58" s="116">
        <f>'[1]ExPostGross kWh_Biz'!M58</f>
        <v>0</v>
      </c>
      <c r="N58" s="116">
        <f>SUM('[1]ExPostGross kWh_Biz'!N58:Q58)</f>
        <v>0</v>
      </c>
      <c r="O58" s="90">
        <f t="shared" si="134"/>
        <v>0</v>
      </c>
      <c r="Q58" s="506"/>
      <c r="R58" s="244" t="s">
        <v>96</v>
      </c>
      <c r="S58" s="3">
        <f>'[1]ExPostGross kWh_Biz'!V58</f>
        <v>0</v>
      </c>
      <c r="T58" s="3">
        <f>'[1]ExPostGross kWh_Biz'!W58</f>
        <v>0</v>
      </c>
      <c r="U58" s="3">
        <f>'[1]ExPostGross kWh_Biz'!X58</f>
        <v>0</v>
      </c>
      <c r="V58" s="3">
        <f>'[1]ExPostGross kWh_Biz'!Y58</f>
        <v>0</v>
      </c>
      <c r="W58" s="3">
        <f>'[1]ExPostGross kWh_Biz'!Z58</f>
        <v>379707.56728966878</v>
      </c>
      <c r="X58" s="3">
        <f>'[1]ExPostGross kWh_Biz'!AA58</f>
        <v>0</v>
      </c>
      <c r="Y58" s="3">
        <f>'[1]ExPostGross kWh_Biz'!AB58</f>
        <v>0</v>
      </c>
      <c r="Z58" s="3">
        <f>'[1]ExPostGross kWh_Biz'!AC58</f>
        <v>197526.14925182034</v>
      </c>
      <c r="AA58" s="3">
        <f>'[1]ExPostGross kWh_Biz'!AD58</f>
        <v>0</v>
      </c>
      <c r="AB58" s="3">
        <f>'[1]ExPostGross kWh_Biz'!AE58</f>
        <v>0</v>
      </c>
      <c r="AC58" s="3">
        <f>'[1]ExPostGross kWh_Biz'!AF58</f>
        <v>589373.9301265995</v>
      </c>
      <c r="AD58" s="116">
        <f>SUM('[1]ExPostGross kWh_Biz'!AG58:AJ58)</f>
        <v>2348946.5616960428</v>
      </c>
      <c r="AE58" s="90">
        <f t="shared" si="135"/>
        <v>3515554.2083641314</v>
      </c>
      <c r="AG58" s="506"/>
      <c r="AH58" s="244" t="s">
        <v>96</v>
      </c>
      <c r="AI58" s="3">
        <f>'[1]ExPostGross kWh_Biz'!AO58</f>
        <v>0</v>
      </c>
      <c r="AJ58" s="3">
        <f>'[1]ExPostGross kWh_Biz'!AP58</f>
        <v>0</v>
      </c>
      <c r="AK58" s="3">
        <f>'[1]ExPostGross kWh_Biz'!AQ58</f>
        <v>0</v>
      </c>
      <c r="AL58" s="3">
        <f>'[1]ExPostGross kWh_Biz'!AR58</f>
        <v>0</v>
      </c>
      <c r="AM58" s="3">
        <f>'[1]ExPostGross kWh_Biz'!AS58</f>
        <v>0</v>
      </c>
      <c r="AN58" s="3">
        <f>'[1]ExPostGross kWh_Biz'!AT58</f>
        <v>0</v>
      </c>
      <c r="AO58" s="3">
        <f>'[1]ExPostGross kWh_Biz'!AU58</f>
        <v>350864.64154988038</v>
      </c>
      <c r="AP58" s="3">
        <f>'[1]ExPostGross kWh_Biz'!AV58</f>
        <v>0</v>
      </c>
      <c r="AQ58" s="3">
        <f>'[1]ExPostGross kWh_Biz'!AW58</f>
        <v>0</v>
      </c>
      <c r="AR58" s="3">
        <f>'[1]ExPostGross kWh_Biz'!AX58</f>
        <v>0</v>
      </c>
      <c r="AS58" s="3">
        <f>'[1]ExPostGross kWh_Biz'!AY58</f>
        <v>0</v>
      </c>
      <c r="AT58" s="116">
        <f>SUM('[1]ExPostGross kWh_Biz'!AZ58:BC58)</f>
        <v>782981.43153866951</v>
      </c>
      <c r="AU58" s="90">
        <f t="shared" si="136"/>
        <v>1133846.07308855</v>
      </c>
      <c r="AW58" s="506"/>
      <c r="AX58" s="244" t="s">
        <v>96</v>
      </c>
      <c r="AY58" s="3">
        <f>'[1]ExPostGross kWh_Biz'!BH58</f>
        <v>0</v>
      </c>
      <c r="AZ58" s="3">
        <f>'[1]ExPostGross kWh_Biz'!BI58</f>
        <v>0</v>
      </c>
      <c r="BA58" s="3">
        <f>'[1]ExPostGross kWh_Biz'!BJ58</f>
        <v>0</v>
      </c>
      <c r="BB58" s="3">
        <f>'[1]ExPostGross kWh_Biz'!BK58</f>
        <v>0</v>
      </c>
      <c r="BC58" s="3">
        <f>'[1]ExPostGross kWh_Biz'!BL58</f>
        <v>0</v>
      </c>
      <c r="BD58" s="3">
        <f>'[1]ExPostGross kWh_Biz'!BM58</f>
        <v>0</v>
      </c>
      <c r="BE58" s="3">
        <f>'[1]ExPostGross kWh_Biz'!BN58</f>
        <v>0</v>
      </c>
      <c r="BF58" s="3">
        <f>'[1]ExPostGross kWh_Biz'!BO58</f>
        <v>0</v>
      </c>
      <c r="BG58" s="3">
        <f>'[1]ExPostGross kWh_Biz'!BP58</f>
        <v>0</v>
      </c>
      <c r="BH58" s="3">
        <f>'[1]ExPostGross kWh_Biz'!BQ58</f>
        <v>0</v>
      </c>
      <c r="BI58" s="3">
        <f>'[1]ExPostGross kWh_Biz'!BR58</f>
        <v>0</v>
      </c>
      <c r="BJ58" s="116">
        <f>SUM('[1]ExPostGross kWh_Biz'!BS58:BV58)</f>
        <v>0</v>
      </c>
      <c r="BK58" s="90">
        <f t="shared" si="137"/>
        <v>0</v>
      </c>
      <c r="BM58" s="444">
        <f>O58-'[1]ExPostGross kWh_Biz'!R58</f>
        <v>0</v>
      </c>
      <c r="BN58" s="444">
        <f>AE58-'[1]ExPostGross kWh_Biz'!AK58</f>
        <v>0</v>
      </c>
      <c r="BO58" s="444">
        <f>AU58-'[1]ExPostGross kWh_Biz'!BD58</f>
        <v>0</v>
      </c>
      <c r="BP58" s="444">
        <f>BK58-'[1]ExPostGross kWh_Biz'!BW58</f>
        <v>0</v>
      </c>
    </row>
    <row r="59" spans="1:68" x14ac:dyDescent="0.3">
      <c r="A59" s="506"/>
      <c r="B59" s="244" t="s">
        <v>97</v>
      </c>
      <c r="C59" s="116">
        <f>'[1]ExPostGross kWh_Biz'!C59</f>
        <v>0</v>
      </c>
      <c r="D59" s="116">
        <f>'[1]ExPostGross kWh_Biz'!D59</f>
        <v>0</v>
      </c>
      <c r="E59" s="116">
        <f>'[1]ExPostGross kWh_Biz'!E59</f>
        <v>0</v>
      </c>
      <c r="F59" s="116">
        <f>'[1]ExPostGross kWh_Biz'!F59</f>
        <v>0</v>
      </c>
      <c r="G59" s="116">
        <f>'[1]ExPostGross kWh_Biz'!G59</f>
        <v>0</v>
      </c>
      <c r="H59" s="116">
        <f>'[1]ExPostGross kWh_Biz'!H59</f>
        <v>0</v>
      </c>
      <c r="I59" s="116">
        <f>'[1]ExPostGross kWh_Biz'!I59</f>
        <v>0</v>
      </c>
      <c r="J59" s="116">
        <f>'[1]ExPostGross kWh_Biz'!J59</f>
        <v>0</v>
      </c>
      <c r="K59" s="116">
        <f>'[1]ExPostGross kWh_Biz'!K59</f>
        <v>0</v>
      </c>
      <c r="L59" s="116">
        <f>'[1]ExPostGross kWh_Biz'!L59</f>
        <v>0</v>
      </c>
      <c r="M59" s="116">
        <f>'[1]ExPostGross kWh_Biz'!M59</f>
        <v>0</v>
      </c>
      <c r="N59" s="116">
        <f>SUM('[1]ExPostGross kWh_Biz'!N59:Q59)</f>
        <v>0</v>
      </c>
      <c r="O59" s="90">
        <f t="shared" si="134"/>
        <v>0</v>
      </c>
      <c r="Q59" s="506"/>
      <c r="R59" s="244" t="s">
        <v>97</v>
      </c>
      <c r="S59" s="3">
        <f>'[1]ExPostGross kWh_Biz'!V59</f>
        <v>0</v>
      </c>
      <c r="T59" s="3">
        <f>'[1]ExPostGross kWh_Biz'!W59</f>
        <v>0</v>
      </c>
      <c r="U59" s="3">
        <f>'[1]ExPostGross kWh_Biz'!X59</f>
        <v>0</v>
      </c>
      <c r="V59" s="3">
        <f>'[1]ExPostGross kWh_Biz'!Y59</f>
        <v>0</v>
      </c>
      <c r="W59" s="3">
        <f>'[1]ExPostGross kWh_Biz'!Z59</f>
        <v>0</v>
      </c>
      <c r="X59" s="3">
        <f>'[1]ExPostGross kWh_Biz'!AA59</f>
        <v>0</v>
      </c>
      <c r="Y59" s="3">
        <f>'[1]ExPostGross kWh_Biz'!AB59</f>
        <v>0</v>
      </c>
      <c r="Z59" s="3">
        <f>'[1]ExPostGross kWh_Biz'!AC59</f>
        <v>0</v>
      </c>
      <c r="AA59" s="3">
        <f>'[1]ExPostGross kWh_Biz'!AD59</f>
        <v>0</v>
      </c>
      <c r="AB59" s="3">
        <f>'[1]ExPostGross kWh_Biz'!AE59</f>
        <v>0</v>
      </c>
      <c r="AC59" s="3">
        <f>'[1]ExPostGross kWh_Biz'!AF59</f>
        <v>0</v>
      </c>
      <c r="AD59" s="116">
        <f>SUM('[1]ExPostGross kWh_Biz'!AG59:AJ59)</f>
        <v>0</v>
      </c>
      <c r="AE59" s="90">
        <f t="shared" si="135"/>
        <v>0</v>
      </c>
      <c r="AG59" s="506"/>
      <c r="AH59" s="244" t="s">
        <v>97</v>
      </c>
      <c r="AI59" s="3">
        <f>'[1]ExPostGross kWh_Biz'!AO59</f>
        <v>0</v>
      </c>
      <c r="AJ59" s="3">
        <f>'[1]ExPostGross kWh_Biz'!AP59</f>
        <v>0</v>
      </c>
      <c r="AK59" s="3">
        <f>'[1]ExPostGross kWh_Biz'!AQ59</f>
        <v>0</v>
      </c>
      <c r="AL59" s="3">
        <f>'[1]ExPostGross kWh_Biz'!AR59</f>
        <v>0</v>
      </c>
      <c r="AM59" s="3">
        <f>'[1]ExPostGross kWh_Biz'!AS59</f>
        <v>0</v>
      </c>
      <c r="AN59" s="3">
        <f>'[1]ExPostGross kWh_Biz'!AT59</f>
        <v>0</v>
      </c>
      <c r="AO59" s="3">
        <f>'[1]ExPostGross kWh_Biz'!AU59</f>
        <v>0</v>
      </c>
      <c r="AP59" s="3">
        <f>'[1]ExPostGross kWh_Biz'!AV59</f>
        <v>0</v>
      </c>
      <c r="AQ59" s="3">
        <f>'[1]ExPostGross kWh_Biz'!AW59</f>
        <v>0</v>
      </c>
      <c r="AR59" s="3">
        <f>'[1]ExPostGross kWh_Biz'!AX59</f>
        <v>0</v>
      </c>
      <c r="AS59" s="3">
        <f>'[1]ExPostGross kWh_Biz'!AY59</f>
        <v>0</v>
      </c>
      <c r="AT59" s="116">
        <f>SUM('[1]ExPostGross kWh_Biz'!AZ59:BC59)</f>
        <v>0</v>
      </c>
      <c r="AU59" s="90">
        <f t="shared" si="136"/>
        <v>0</v>
      </c>
      <c r="AW59" s="506"/>
      <c r="AX59" s="244" t="s">
        <v>97</v>
      </c>
      <c r="AY59" s="3">
        <f>'[1]ExPostGross kWh_Biz'!BH59</f>
        <v>0</v>
      </c>
      <c r="AZ59" s="3">
        <f>'[1]ExPostGross kWh_Biz'!BI59</f>
        <v>0</v>
      </c>
      <c r="BA59" s="3">
        <f>'[1]ExPostGross kWh_Biz'!BJ59</f>
        <v>0</v>
      </c>
      <c r="BB59" s="3">
        <f>'[1]ExPostGross kWh_Biz'!BK59</f>
        <v>0</v>
      </c>
      <c r="BC59" s="3">
        <f>'[1]ExPostGross kWh_Biz'!BL59</f>
        <v>0</v>
      </c>
      <c r="BD59" s="3">
        <f>'[1]ExPostGross kWh_Biz'!BM59</f>
        <v>0</v>
      </c>
      <c r="BE59" s="3">
        <f>'[1]ExPostGross kWh_Biz'!BN59</f>
        <v>0</v>
      </c>
      <c r="BF59" s="3">
        <f>'[1]ExPostGross kWh_Biz'!BO59</f>
        <v>0</v>
      </c>
      <c r="BG59" s="3">
        <f>'[1]ExPostGross kWh_Biz'!BP59</f>
        <v>0</v>
      </c>
      <c r="BH59" s="3">
        <f>'[1]ExPostGross kWh_Biz'!BQ59</f>
        <v>0</v>
      </c>
      <c r="BI59" s="3">
        <f>'[1]ExPostGross kWh_Biz'!BR59</f>
        <v>0</v>
      </c>
      <c r="BJ59" s="116">
        <f>SUM('[1]ExPostGross kWh_Biz'!BS59:BV59)</f>
        <v>0</v>
      </c>
      <c r="BK59" s="90">
        <f t="shared" si="137"/>
        <v>0</v>
      </c>
      <c r="BM59" s="444">
        <f>O59-'[1]ExPostGross kWh_Biz'!R59</f>
        <v>0</v>
      </c>
      <c r="BN59" s="444">
        <f>AE59-'[1]ExPostGross kWh_Biz'!AK59</f>
        <v>0</v>
      </c>
      <c r="BO59" s="444">
        <f>AU59-'[1]ExPostGross kWh_Biz'!BD59</f>
        <v>0</v>
      </c>
      <c r="BP59" s="444">
        <f>BK59-'[1]ExPostGross kWh_Biz'!BW59</f>
        <v>0</v>
      </c>
    </row>
    <row r="60" spans="1:68" x14ac:dyDescent="0.3">
      <c r="A60" s="506"/>
      <c r="B60" s="244" t="s">
        <v>98</v>
      </c>
      <c r="C60" s="116">
        <f>'[1]ExPostGross kWh_Biz'!C60</f>
        <v>0</v>
      </c>
      <c r="D60" s="116">
        <f>'[1]ExPostGross kWh_Biz'!D60</f>
        <v>0</v>
      </c>
      <c r="E60" s="116">
        <f>'[1]ExPostGross kWh_Biz'!E60</f>
        <v>0</v>
      </c>
      <c r="F60" s="116">
        <f>'[1]ExPostGross kWh_Biz'!F60</f>
        <v>0</v>
      </c>
      <c r="G60" s="116">
        <f>'[1]ExPostGross kWh_Biz'!G60</f>
        <v>0</v>
      </c>
      <c r="H60" s="116">
        <f>'[1]ExPostGross kWh_Biz'!H60</f>
        <v>0</v>
      </c>
      <c r="I60" s="116">
        <f>'[1]ExPostGross kWh_Biz'!I60</f>
        <v>0</v>
      </c>
      <c r="J60" s="116">
        <f>'[1]ExPostGross kWh_Biz'!J60</f>
        <v>0</v>
      </c>
      <c r="K60" s="116">
        <f>'[1]ExPostGross kWh_Biz'!K60</f>
        <v>0</v>
      </c>
      <c r="L60" s="116">
        <f>'[1]ExPostGross kWh_Biz'!L60</f>
        <v>0</v>
      </c>
      <c r="M60" s="116">
        <f>'[1]ExPostGross kWh_Biz'!M60</f>
        <v>0</v>
      </c>
      <c r="N60" s="116">
        <f>SUM('[1]ExPostGross kWh_Biz'!N60:Q60)</f>
        <v>0</v>
      </c>
      <c r="O60" s="90">
        <f t="shared" si="134"/>
        <v>0</v>
      </c>
      <c r="Q60" s="506"/>
      <c r="R60" s="244" t="s">
        <v>98</v>
      </c>
      <c r="S60" s="3">
        <f>'[1]ExPostGross kWh_Biz'!V60</f>
        <v>0</v>
      </c>
      <c r="T60" s="3">
        <f>'[1]ExPostGross kWh_Biz'!W60</f>
        <v>0</v>
      </c>
      <c r="U60" s="3">
        <f>'[1]ExPostGross kWh_Biz'!X60</f>
        <v>0</v>
      </c>
      <c r="V60" s="3">
        <f>'[1]ExPostGross kWh_Biz'!Y60</f>
        <v>0</v>
      </c>
      <c r="W60" s="3">
        <f>'[1]ExPostGross kWh_Biz'!Z60</f>
        <v>0</v>
      </c>
      <c r="X60" s="3">
        <f>'[1]ExPostGross kWh_Biz'!AA60</f>
        <v>0</v>
      </c>
      <c r="Y60" s="3">
        <f>'[1]ExPostGross kWh_Biz'!AB60</f>
        <v>0</v>
      </c>
      <c r="Z60" s="3">
        <f>'[1]ExPostGross kWh_Biz'!AC60</f>
        <v>0</v>
      </c>
      <c r="AA60" s="3">
        <f>'[1]ExPostGross kWh_Biz'!AD60</f>
        <v>0</v>
      </c>
      <c r="AB60" s="3">
        <f>'[1]ExPostGross kWh_Biz'!AE60</f>
        <v>0</v>
      </c>
      <c r="AC60" s="3">
        <f>'[1]ExPostGross kWh_Biz'!AF60</f>
        <v>0</v>
      </c>
      <c r="AD60" s="116">
        <f>SUM('[1]ExPostGross kWh_Biz'!AG60:AJ60)</f>
        <v>0</v>
      </c>
      <c r="AE60" s="90">
        <f t="shared" si="135"/>
        <v>0</v>
      </c>
      <c r="AG60" s="506"/>
      <c r="AH60" s="244" t="s">
        <v>98</v>
      </c>
      <c r="AI60" s="3">
        <f>'[1]ExPostGross kWh_Biz'!AO60</f>
        <v>0</v>
      </c>
      <c r="AJ60" s="3">
        <f>'[1]ExPostGross kWh_Biz'!AP60</f>
        <v>0</v>
      </c>
      <c r="AK60" s="3">
        <f>'[1]ExPostGross kWh_Biz'!AQ60</f>
        <v>0</v>
      </c>
      <c r="AL60" s="3">
        <f>'[1]ExPostGross kWh_Biz'!AR60</f>
        <v>0</v>
      </c>
      <c r="AM60" s="3">
        <f>'[1]ExPostGross kWh_Biz'!AS60</f>
        <v>0</v>
      </c>
      <c r="AN60" s="3">
        <f>'[1]ExPostGross kWh_Biz'!AT60</f>
        <v>0</v>
      </c>
      <c r="AO60" s="3">
        <f>'[1]ExPostGross kWh_Biz'!AU60</f>
        <v>0</v>
      </c>
      <c r="AP60" s="3">
        <f>'[1]ExPostGross kWh_Biz'!AV60</f>
        <v>0</v>
      </c>
      <c r="AQ60" s="3">
        <f>'[1]ExPostGross kWh_Biz'!AW60</f>
        <v>0</v>
      </c>
      <c r="AR60" s="3">
        <f>'[1]ExPostGross kWh_Biz'!AX60</f>
        <v>0</v>
      </c>
      <c r="AS60" s="3">
        <f>'[1]ExPostGross kWh_Biz'!AY60</f>
        <v>0</v>
      </c>
      <c r="AT60" s="116">
        <f>SUM('[1]ExPostGross kWh_Biz'!AZ60:BC60)</f>
        <v>0</v>
      </c>
      <c r="AU60" s="90">
        <f t="shared" si="136"/>
        <v>0</v>
      </c>
      <c r="AW60" s="506"/>
      <c r="AX60" s="244" t="s">
        <v>98</v>
      </c>
      <c r="AY60" s="3">
        <f>'[1]ExPostGross kWh_Biz'!BH60</f>
        <v>0</v>
      </c>
      <c r="AZ60" s="3">
        <f>'[1]ExPostGross kWh_Biz'!BI60</f>
        <v>0</v>
      </c>
      <c r="BA60" s="3">
        <f>'[1]ExPostGross kWh_Biz'!BJ60</f>
        <v>0</v>
      </c>
      <c r="BB60" s="3">
        <f>'[1]ExPostGross kWh_Biz'!BK60</f>
        <v>0</v>
      </c>
      <c r="BC60" s="3">
        <f>'[1]ExPostGross kWh_Biz'!BL60</f>
        <v>0</v>
      </c>
      <c r="BD60" s="3">
        <f>'[1]ExPostGross kWh_Biz'!BM60</f>
        <v>0</v>
      </c>
      <c r="BE60" s="3">
        <f>'[1]ExPostGross kWh_Biz'!BN60</f>
        <v>0</v>
      </c>
      <c r="BF60" s="3">
        <f>'[1]ExPostGross kWh_Biz'!BO60</f>
        <v>0</v>
      </c>
      <c r="BG60" s="3">
        <f>'[1]ExPostGross kWh_Biz'!BP60</f>
        <v>0</v>
      </c>
      <c r="BH60" s="3">
        <f>'[1]ExPostGross kWh_Biz'!BQ60</f>
        <v>0</v>
      </c>
      <c r="BI60" s="3">
        <f>'[1]ExPostGross kWh_Biz'!BR60</f>
        <v>0</v>
      </c>
      <c r="BJ60" s="116">
        <f>SUM('[1]ExPostGross kWh_Biz'!BS60:BV60)</f>
        <v>0</v>
      </c>
      <c r="BK60" s="90">
        <f t="shared" si="137"/>
        <v>0</v>
      </c>
      <c r="BM60" s="444">
        <f>O60-'[1]ExPostGross kWh_Biz'!R60</f>
        <v>0</v>
      </c>
      <c r="BN60" s="444">
        <f>AE60-'[1]ExPostGross kWh_Biz'!AK60</f>
        <v>0</v>
      </c>
      <c r="BO60" s="444">
        <f>AU60-'[1]ExPostGross kWh_Biz'!BD60</f>
        <v>0</v>
      </c>
      <c r="BP60" s="444">
        <f>BK60-'[1]ExPostGross kWh_Biz'!BW60</f>
        <v>0</v>
      </c>
    </row>
    <row r="61" spans="1:68" x14ac:dyDescent="0.3">
      <c r="A61" s="506"/>
      <c r="B61" s="244" t="s">
        <v>99</v>
      </c>
      <c r="C61" s="116">
        <f>'[1]ExPostGross kWh_Biz'!C61</f>
        <v>0</v>
      </c>
      <c r="D61" s="116">
        <f>'[1]ExPostGross kWh_Biz'!D61</f>
        <v>0</v>
      </c>
      <c r="E61" s="116">
        <f>'[1]ExPostGross kWh_Biz'!E61</f>
        <v>0</v>
      </c>
      <c r="F61" s="116">
        <f>'[1]ExPostGross kWh_Biz'!F61</f>
        <v>0</v>
      </c>
      <c r="G61" s="116">
        <f>'[1]ExPostGross kWh_Biz'!G61</f>
        <v>0</v>
      </c>
      <c r="H61" s="116">
        <f>'[1]ExPostGross kWh_Biz'!H61</f>
        <v>0</v>
      </c>
      <c r="I61" s="116">
        <f>'[1]ExPostGross kWh_Biz'!I61</f>
        <v>0</v>
      </c>
      <c r="J61" s="116">
        <f>'[1]ExPostGross kWh_Biz'!J61</f>
        <v>0</v>
      </c>
      <c r="K61" s="116">
        <f>'[1]ExPostGross kWh_Biz'!K61</f>
        <v>0</v>
      </c>
      <c r="L61" s="116">
        <f>'[1]ExPostGross kWh_Biz'!L61</f>
        <v>0</v>
      </c>
      <c r="M61" s="116">
        <f>'[1]ExPostGross kWh_Biz'!M61</f>
        <v>0</v>
      </c>
      <c r="N61" s="116">
        <f>SUM('[1]ExPostGross kWh_Biz'!N61:Q61)</f>
        <v>0</v>
      </c>
      <c r="O61" s="90">
        <f t="shared" si="134"/>
        <v>0</v>
      </c>
      <c r="Q61" s="506"/>
      <c r="R61" s="244" t="s">
        <v>99</v>
      </c>
      <c r="S61" s="3">
        <f>'[1]ExPostGross kWh_Biz'!V61</f>
        <v>0</v>
      </c>
      <c r="T61" s="3">
        <f>'[1]ExPostGross kWh_Biz'!W61</f>
        <v>0</v>
      </c>
      <c r="U61" s="3">
        <f>'[1]ExPostGross kWh_Biz'!X61</f>
        <v>0</v>
      </c>
      <c r="V61" s="3">
        <f>'[1]ExPostGross kWh_Biz'!Y61</f>
        <v>0</v>
      </c>
      <c r="W61" s="3">
        <f>'[1]ExPostGross kWh_Biz'!Z61</f>
        <v>0</v>
      </c>
      <c r="X61" s="3">
        <f>'[1]ExPostGross kWh_Biz'!AA61</f>
        <v>0</v>
      </c>
      <c r="Y61" s="3">
        <f>'[1]ExPostGross kWh_Biz'!AB61</f>
        <v>0</v>
      </c>
      <c r="Z61" s="3">
        <f>'[1]ExPostGross kWh_Biz'!AC61</f>
        <v>0</v>
      </c>
      <c r="AA61" s="3">
        <f>'[1]ExPostGross kWh_Biz'!AD61</f>
        <v>0</v>
      </c>
      <c r="AB61" s="3">
        <f>'[1]ExPostGross kWh_Biz'!AE61</f>
        <v>0</v>
      </c>
      <c r="AC61" s="3">
        <f>'[1]ExPostGross kWh_Biz'!AF61</f>
        <v>0</v>
      </c>
      <c r="AD61" s="116">
        <f>SUM('[1]ExPostGross kWh_Biz'!AG61:AJ61)</f>
        <v>0</v>
      </c>
      <c r="AE61" s="90">
        <f t="shared" si="135"/>
        <v>0</v>
      </c>
      <c r="AG61" s="506"/>
      <c r="AH61" s="244" t="s">
        <v>99</v>
      </c>
      <c r="AI61" s="3">
        <f>'[1]ExPostGross kWh_Biz'!AO61</f>
        <v>0</v>
      </c>
      <c r="AJ61" s="3">
        <f>'[1]ExPostGross kWh_Biz'!AP61</f>
        <v>0</v>
      </c>
      <c r="AK61" s="3">
        <f>'[1]ExPostGross kWh_Biz'!AQ61</f>
        <v>0</v>
      </c>
      <c r="AL61" s="3">
        <f>'[1]ExPostGross kWh_Biz'!AR61</f>
        <v>0</v>
      </c>
      <c r="AM61" s="3">
        <f>'[1]ExPostGross kWh_Biz'!AS61</f>
        <v>0</v>
      </c>
      <c r="AN61" s="3">
        <f>'[1]ExPostGross kWh_Biz'!AT61</f>
        <v>0</v>
      </c>
      <c r="AO61" s="3">
        <f>'[1]ExPostGross kWh_Biz'!AU61</f>
        <v>0</v>
      </c>
      <c r="AP61" s="3">
        <f>'[1]ExPostGross kWh_Biz'!AV61</f>
        <v>0</v>
      </c>
      <c r="AQ61" s="3">
        <f>'[1]ExPostGross kWh_Biz'!AW61</f>
        <v>0</v>
      </c>
      <c r="AR61" s="3">
        <f>'[1]ExPostGross kWh_Biz'!AX61</f>
        <v>0</v>
      </c>
      <c r="AS61" s="3">
        <f>'[1]ExPostGross kWh_Biz'!AY61</f>
        <v>0</v>
      </c>
      <c r="AT61" s="116">
        <f>SUM('[1]ExPostGross kWh_Biz'!AZ61:BC61)</f>
        <v>0</v>
      </c>
      <c r="AU61" s="90">
        <f t="shared" si="136"/>
        <v>0</v>
      </c>
      <c r="AW61" s="506"/>
      <c r="AX61" s="244" t="s">
        <v>99</v>
      </c>
      <c r="AY61" s="3">
        <f>'[1]ExPostGross kWh_Biz'!BH61</f>
        <v>0</v>
      </c>
      <c r="AZ61" s="3">
        <f>'[1]ExPostGross kWh_Biz'!BI61</f>
        <v>0</v>
      </c>
      <c r="BA61" s="3">
        <f>'[1]ExPostGross kWh_Biz'!BJ61</f>
        <v>0</v>
      </c>
      <c r="BB61" s="3">
        <f>'[1]ExPostGross kWh_Biz'!BK61</f>
        <v>0</v>
      </c>
      <c r="BC61" s="3">
        <f>'[1]ExPostGross kWh_Biz'!BL61</f>
        <v>0</v>
      </c>
      <c r="BD61" s="3">
        <f>'[1]ExPostGross kWh_Biz'!BM61</f>
        <v>0</v>
      </c>
      <c r="BE61" s="3">
        <f>'[1]ExPostGross kWh_Biz'!BN61</f>
        <v>0</v>
      </c>
      <c r="BF61" s="3">
        <f>'[1]ExPostGross kWh_Biz'!BO61</f>
        <v>0</v>
      </c>
      <c r="BG61" s="3">
        <f>'[1]ExPostGross kWh_Biz'!BP61</f>
        <v>0</v>
      </c>
      <c r="BH61" s="3">
        <f>'[1]ExPostGross kWh_Biz'!BQ61</f>
        <v>0</v>
      </c>
      <c r="BI61" s="3">
        <f>'[1]ExPostGross kWh_Biz'!BR61</f>
        <v>0</v>
      </c>
      <c r="BJ61" s="116">
        <f>SUM('[1]ExPostGross kWh_Biz'!BS61:BV61)</f>
        <v>0</v>
      </c>
      <c r="BK61" s="90">
        <f t="shared" si="137"/>
        <v>0</v>
      </c>
      <c r="BM61" s="444">
        <f>O61-'[1]ExPostGross kWh_Biz'!R61</f>
        <v>0</v>
      </c>
      <c r="BN61" s="444">
        <f>AE61-'[1]ExPostGross kWh_Biz'!AK61</f>
        <v>0</v>
      </c>
      <c r="BO61" s="444">
        <f>AU61-'[1]ExPostGross kWh_Biz'!BD61</f>
        <v>0</v>
      </c>
      <c r="BP61" s="444">
        <f>BK61-'[1]ExPostGross kWh_Biz'!BW61</f>
        <v>0</v>
      </c>
    </row>
    <row r="62" spans="1:68" x14ac:dyDescent="0.3">
      <c r="A62" s="506"/>
      <c r="B62" s="244" t="s">
        <v>100</v>
      </c>
      <c r="C62" s="116">
        <f>'[1]ExPostGross kWh_Biz'!C62</f>
        <v>0</v>
      </c>
      <c r="D62" s="116">
        <f>'[1]ExPostGross kWh_Biz'!D62</f>
        <v>0</v>
      </c>
      <c r="E62" s="116">
        <f>'[1]ExPostGross kWh_Biz'!E62</f>
        <v>0</v>
      </c>
      <c r="F62" s="116">
        <f>'[1]ExPostGross kWh_Biz'!F62</f>
        <v>0</v>
      </c>
      <c r="G62" s="116">
        <f>'[1]ExPostGross kWh_Biz'!G62</f>
        <v>0</v>
      </c>
      <c r="H62" s="116">
        <f>'[1]ExPostGross kWh_Biz'!H62</f>
        <v>0</v>
      </c>
      <c r="I62" s="116">
        <f>'[1]ExPostGross kWh_Biz'!I62</f>
        <v>0</v>
      </c>
      <c r="J62" s="116">
        <f>'[1]ExPostGross kWh_Biz'!J62</f>
        <v>0</v>
      </c>
      <c r="K62" s="116">
        <f>'[1]ExPostGross kWh_Biz'!K62</f>
        <v>0</v>
      </c>
      <c r="L62" s="116">
        <f>'[1]ExPostGross kWh_Biz'!L62</f>
        <v>0</v>
      </c>
      <c r="M62" s="116">
        <f>'[1]ExPostGross kWh_Biz'!M62</f>
        <v>0</v>
      </c>
      <c r="N62" s="116">
        <f>SUM('[1]ExPostGross kWh_Biz'!N62:Q62)</f>
        <v>0</v>
      </c>
      <c r="O62" s="90">
        <f t="shared" si="134"/>
        <v>0</v>
      </c>
      <c r="Q62" s="506"/>
      <c r="R62" s="244" t="s">
        <v>100</v>
      </c>
      <c r="S62" s="3">
        <f>'[1]ExPostGross kWh_Biz'!V62</f>
        <v>0</v>
      </c>
      <c r="T62" s="3">
        <f>'[1]ExPostGross kWh_Biz'!W62</f>
        <v>0</v>
      </c>
      <c r="U62" s="3">
        <f>'[1]ExPostGross kWh_Biz'!X62</f>
        <v>0</v>
      </c>
      <c r="V62" s="3">
        <f>'[1]ExPostGross kWh_Biz'!Y62</f>
        <v>0</v>
      </c>
      <c r="W62" s="3">
        <f>'[1]ExPostGross kWh_Biz'!Z62</f>
        <v>0</v>
      </c>
      <c r="X62" s="3">
        <f>'[1]ExPostGross kWh_Biz'!AA62</f>
        <v>0</v>
      </c>
      <c r="Y62" s="3">
        <f>'[1]ExPostGross kWh_Biz'!AB62</f>
        <v>0</v>
      </c>
      <c r="Z62" s="3">
        <f>'[1]ExPostGross kWh_Biz'!AC62</f>
        <v>0</v>
      </c>
      <c r="AA62" s="3">
        <f>'[1]ExPostGross kWh_Biz'!AD62</f>
        <v>0</v>
      </c>
      <c r="AB62" s="3">
        <f>'[1]ExPostGross kWh_Biz'!AE62</f>
        <v>0</v>
      </c>
      <c r="AC62" s="3">
        <f>'[1]ExPostGross kWh_Biz'!AF62</f>
        <v>0</v>
      </c>
      <c r="AD62" s="116">
        <f>SUM('[1]ExPostGross kWh_Biz'!AG62:AJ62)</f>
        <v>0</v>
      </c>
      <c r="AE62" s="90">
        <f t="shared" si="135"/>
        <v>0</v>
      </c>
      <c r="AG62" s="506"/>
      <c r="AH62" s="244" t="s">
        <v>100</v>
      </c>
      <c r="AI62" s="3">
        <f>'[1]ExPostGross kWh_Biz'!AO62</f>
        <v>0</v>
      </c>
      <c r="AJ62" s="3">
        <f>'[1]ExPostGross kWh_Biz'!AP62</f>
        <v>0</v>
      </c>
      <c r="AK62" s="3">
        <f>'[1]ExPostGross kWh_Biz'!AQ62</f>
        <v>0</v>
      </c>
      <c r="AL62" s="3">
        <f>'[1]ExPostGross kWh_Biz'!AR62</f>
        <v>0</v>
      </c>
      <c r="AM62" s="3">
        <f>'[1]ExPostGross kWh_Biz'!AS62</f>
        <v>0</v>
      </c>
      <c r="AN62" s="3">
        <f>'[1]ExPostGross kWh_Biz'!AT62</f>
        <v>0</v>
      </c>
      <c r="AO62" s="3">
        <f>'[1]ExPostGross kWh_Biz'!AU62</f>
        <v>0</v>
      </c>
      <c r="AP62" s="3">
        <f>'[1]ExPostGross kWh_Biz'!AV62</f>
        <v>0</v>
      </c>
      <c r="AQ62" s="3">
        <f>'[1]ExPostGross kWh_Biz'!AW62</f>
        <v>0</v>
      </c>
      <c r="AR62" s="3">
        <f>'[1]ExPostGross kWh_Biz'!AX62</f>
        <v>0</v>
      </c>
      <c r="AS62" s="3">
        <f>'[1]ExPostGross kWh_Biz'!AY62</f>
        <v>0</v>
      </c>
      <c r="AT62" s="116">
        <f>SUM('[1]ExPostGross kWh_Biz'!AZ62:BC62)</f>
        <v>0</v>
      </c>
      <c r="AU62" s="90">
        <f t="shared" si="136"/>
        <v>0</v>
      </c>
      <c r="AW62" s="506"/>
      <c r="AX62" s="244" t="s">
        <v>100</v>
      </c>
      <c r="AY62" s="3">
        <f>'[1]ExPostGross kWh_Biz'!BH62</f>
        <v>0</v>
      </c>
      <c r="AZ62" s="3">
        <f>'[1]ExPostGross kWh_Biz'!BI62</f>
        <v>0</v>
      </c>
      <c r="BA62" s="3">
        <f>'[1]ExPostGross kWh_Biz'!BJ62</f>
        <v>0</v>
      </c>
      <c r="BB62" s="3">
        <f>'[1]ExPostGross kWh_Biz'!BK62</f>
        <v>0</v>
      </c>
      <c r="BC62" s="3">
        <f>'[1]ExPostGross kWh_Biz'!BL62</f>
        <v>0</v>
      </c>
      <c r="BD62" s="3">
        <f>'[1]ExPostGross kWh_Biz'!BM62</f>
        <v>0</v>
      </c>
      <c r="BE62" s="3">
        <f>'[1]ExPostGross kWh_Biz'!BN62</f>
        <v>0</v>
      </c>
      <c r="BF62" s="3">
        <f>'[1]ExPostGross kWh_Biz'!BO62</f>
        <v>0</v>
      </c>
      <c r="BG62" s="3">
        <f>'[1]ExPostGross kWh_Biz'!BP62</f>
        <v>0</v>
      </c>
      <c r="BH62" s="3">
        <f>'[1]ExPostGross kWh_Biz'!BQ62</f>
        <v>0</v>
      </c>
      <c r="BI62" s="3">
        <f>'[1]ExPostGross kWh_Biz'!BR62</f>
        <v>0</v>
      </c>
      <c r="BJ62" s="116">
        <f>SUM('[1]ExPostGross kWh_Biz'!BS62:BV62)</f>
        <v>0</v>
      </c>
      <c r="BK62" s="90">
        <f t="shared" si="137"/>
        <v>0</v>
      </c>
      <c r="BM62" s="444">
        <f>O62-'[1]ExPostGross kWh_Biz'!R62</f>
        <v>0</v>
      </c>
      <c r="BN62" s="444">
        <f>AE62-'[1]ExPostGross kWh_Biz'!AK62</f>
        <v>0</v>
      </c>
      <c r="BO62" s="444">
        <f>AU62-'[1]ExPostGross kWh_Biz'!BD62</f>
        <v>0</v>
      </c>
      <c r="BP62" s="444">
        <f>BK62-'[1]ExPostGross kWh_Biz'!BW62</f>
        <v>0</v>
      </c>
    </row>
    <row r="63" spans="1:68" x14ac:dyDescent="0.3">
      <c r="A63" s="506"/>
      <c r="B63" s="244" t="s">
        <v>101</v>
      </c>
      <c r="C63" s="116">
        <f>'[1]ExPostGross kWh_Biz'!C63</f>
        <v>0</v>
      </c>
      <c r="D63" s="116">
        <f>'[1]ExPostGross kWh_Biz'!D63</f>
        <v>0</v>
      </c>
      <c r="E63" s="116">
        <f>'[1]ExPostGross kWh_Biz'!E63</f>
        <v>0</v>
      </c>
      <c r="F63" s="116">
        <f>'[1]ExPostGross kWh_Biz'!F63</f>
        <v>0</v>
      </c>
      <c r="G63" s="116">
        <f>'[1]ExPostGross kWh_Biz'!G63</f>
        <v>0</v>
      </c>
      <c r="H63" s="116">
        <f>'[1]ExPostGross kWh_Biz'!H63</f>
        <v>0</v>
      </c>
      <c r="I63" s="116">
        <f>'[1]ExPostGross kWh_Biz'!I63</f>
        <v>0</v>
      </c>
      <c r="J63" s="116">
        <f>'[1]ExPostGross kWh_Biz'!J63</f>
        <v>0</v>
      </c>
      <c r="K63" s="116">
        <f>'[1]ExPostGross kWh_Biz'!K63</f>
        <v>0</v>
      </c>
      <c r="L63" s="116">
        <f>'[1]ExPostGross kWh_Biz'!L63</f>
        <v>0</v>
      </c>
      <c r="M63" s="116">
        <f>'[1]ExPostGross kWh_Biz'!M63</f>
        <v>0</v>
      </c>
      <c r="N63" s="116">
        <f>SUM('[1]ExPostGross kWh_Biz'!N63:Q63)</f>
        <v>0</v>
      </c>
      <c r="O63" s="90">
        <f t="shared" si="134"/>
        <v>0</v>
      </c>
      <c r="Q63" s="506"/>
      <c r="R63" s="244" t="s">
        <v>101</v>
      </c>
      <c r="S63" s="3">
        <f>'[1]ExPostGross kWh_Biz'!V63</f>
        <v>0</v>
      </c>
      <c r="T63" s="3">
        <f>'[1]ExPostGross kWh_Biz'!W63</f>
        <v>0</v>
      </c>
      <c r="U63" s="3">
        <f>'[1]ExPostGross kWh_Biz'!X63</f>
        <v>0</v>
      </c>
      <c r="V63" s="3">
        <f>'[1]ExPostGross kWh_Biz'!Y63</f>
        <v>0</v>
      </c>
      <c r="W63" s="3">
        <f>'[1]ExPostGross kWh_Biz'!Z63</f>
        <v>0</v>
      </c>
      <c r="X63" s="3">
        <f>'[1]ExPostGross kWh_Biz'!AA63</f>
        <v>0</v>
      </c>
      <c r="Y63" s="3">
        <f>'[1]ExPostGross kWh_Biz'!AB63</f>
        <v>0</v>
      </c>
      <c r="Z63" s="3">
        <f>'[1]ExPostGross kWh_Biz'!AC63</f>
        <v>0</v>
      </c>
      <c r="AA63" s="3">
        <f>'[1]ExPostGross kWh_Biz'!AD63</f>
        <v>0</v>
      </c>
      <c r="AB63" s="3">
        <f>'[1]ExPostGross kWh_Biz'!AE63</f>
        <v>0</v>
      </c>
      <c r="AC63" s="3">
        <f>'[1]ExPostGross kWh_Biz'!AF63</f>
        <v>0</v>
      </c>
      <c r="AD63" s="116">
        <f>SUM('[1]ExPostGross kWh_Biz'!AG63:AJ63)</f>
        <v>0</v>
      </c>
      <c r="AE63" s="90">
        <f t="shared" si="135"/>
        <v>0</v>
      </c>
      <c r="AG63" s="506"/>
      <c r="AH63" s="244" t="s">
        <v>101</v>
      </c>
      <c r="AI63" s="3">
        <f>'[1]ExPostGross kWh_Biz'!AO63</f>
        <v>0</v>
      </c>
      <c r="AJ63" s="3">
        <f>'[1]ExPostGross kWh_Biz'!AP63</f>
        <v>0</v>
      </c>
      <c r="AK63" s="3">
        <f>'[1]ExPostGross kWh_Biz'!AQ63</f>
        <v>0</v>
      </c>
      <c r="AL63" s="3">
        <f>'[1]ExPostGross kWh_Biz'!AR63</f>
        <v>0</v>
      </c>
      <c r="AM63" s="3">
        <f>'[1]ExPostGross kWh_Biz'!AS63</f>
        <v>0</v>
      </c>
      <c r="AN63" s="3">
        <f>'[1]ExPostGross kWh_Biz'!AT63</f>
        <v>0</v>
      </c>
      <c r="AO63" s="3">
        <f>'[1]ExPostGross kWh_Biz'!AU63</f>
        <v>0</v>
      </c>
      <c r="AP63" s="3">
        <f>'[1]ExPostGross kWh_Biz'!AV63</f>
        <v>0</v>
      </c>
      <c r="AQ63" s="3">
        <f>'[1]ExPostGross kWh_Biz'!AW63</f>
        <v>0</v>
      </c>
      <c r="AR63" s="3">
        <f>'[1]ExPostGross kWh_Biz'!AX63</f>
        <v>0</v>
      </c>
      <c r="AS63" s="3">
        <f>'[1]ExPostGross kWh_Biz'!AY63</f>
        <v>0</v>
      </c>
      <c r="AT63" s="116">
        <f>SUM('[1]ExPostGross kWh_Biz'!AZ63:BC63)</f>
        <v>0</v>
      </c>
      <c r="AU63" s="90">
        <f t="shared" si="136"/>
        <v>0</v>
      </c>
      <c r="AW63" s="506"/>
      <c r="AX63" s="244" t="s">
        <v>101</v>
      </c>
      <c r="AY63" s="3">
        <f>'[1]ExPostGross kWh_Biz'!BH63</f>
        <v>0</v>
      </c>
      <c r="AZ63" s="3">
        <f>'[1]ExPostGross kWh_Biz'!BI63</f>
        <v>0</v>
      </c>
      <c r="BA63" s="3">
        <f>'[1]ExPostGross kWh_Biz'!BJ63</f>
        <v>0</v>
      </c>
      <c r="BB63" s="3">
        <f>'[1]ExPostGross kWh_Biz'!BK63</f>
        <v>0</v>
      </c>
      <c r="BC63" s="3">
        <f>'[1]ExPostGross kWh_Biz'!BL63</f>
        <v>0</v>
      </c>
      <c r="BD63" s="3">
        <f>'[1]ExPostGross kWh_Biz'!BM63</f>
        <v>0</v>
      </c>
      <c r="BE63" s="3">
        <f>'[1]ExPostGross kWh_Biz'!BN63</f>
        <v>0</v>
      </c>
      <c r="BF63" s="3">
        <f>'[1]ExPostGross kWh_Biz'!BO63</f>
        <v>0</v>
      </c>
      <c r="BG63" s="3">
        <f>'[1]ExPostGross kWh_Biz'!BP63</f>
        <v>0</v>
      </c>
      <c r="BH63" s="3">
        <f>'[1]ExPostGross kWh_Biz'!BQ63</f>
        <v>0</v>
      </c>
      <c r="BI63" s="3">
        <f>'[1]ExPostGross kWh_Biz'!BR63</f>
        <v>0</v>
      </c>
      <c r="BJ63" s="116">
        <f>SUM('[1]ExPostGross kWh_Biz'!BS63:BV63)</f>
        <v>0</v>
      </c>
      <c r="BK63" s="90">
        <f t="shared" si="137"/>
        <v>0</v>
      </c>
      <c r="BM63" s="444">
        <f>O63-'[1]ExPostGross kWh_Biz'!R63</f>
        <v>0</v>
      </c>
      <c r="BN63" s="444">
        <f>AE63-'[1]ExPostGross kWh_Biz'!AK63</f>
        <v>0</v>
      </c>
      <c r="BO63" s="444">
        <f>AU63-'[1]ExPostGross kWh_Biz'!BD63</f>
        <v>0</v>
      </c>
      <c r="BP63" s="444">
        <f>BK63-'[1]ExPostGross kWh_Biz'!BW63</f>
        <v>0</v>
      </c>
    </row>
    <row r="64" spans="1:68" ht="15" thickBot="1" x14ac:dyDescent="0.35">
      <c r="A64" s="507"/>
      <c r="B64" s="244" t="s">
        <v>102</v>
      </c>
      <c r="C64" s="116">
        <f>'[1]ExPostGross kWh_Biz'!C64</f>
        <v>0</v>
      </c>
      <c r="D64" s="116">
        <f>'[1]ExPostGross kWh_Biz'!D64</f>
        <v>0</v>
      </c>
      <c r="E64" s="116">
        <f>'[1]ExPostGross kWh_Biz'!E64</f>
        <v>0</v>
      </c>
      <c r="F64" s="116">
        <f>'[1]ExPostGross kWh_Biz'!F64</f>
        <v>0</v>
      </c>
      <c r="G64" s="116">
        <f>'[1]ExPostGross kWh_Biz'!G64</f>
        <v>0</v>
      </c>
      <c r="H64" s="116">
        <f>'[1]ExPostGross kWh_Biz'!H64</f>
        <v>0</v>
      </c>
      <c r="I64" s="116">
        <f>'[1]ExPostGross kWh_Biz'!I64</f>
        <v>0</v>
      </c>
      <c r="J64" s="116">
        <f>'[1]ExPostGross kWh_Biz'!J64</f>
        <v>0</v>
      </c>
      <c r="K64" s="116">
        <f>'[1]ExPostGross kWh_Biz'!K64</f>
        <v>0</v>
      </c>
      <c r="L64" s="116">
        <f>'[1]ExPostGross kWh_Biz'!L64</f>
        <v>0</v>
      </c>
      <c r="M64" s="116">
        <f>'[1]ExPostGross kWh_Biz'!M64</f>
        <v>0</v>
      </c>
      <c r="N64" s="116">
        <f>SUM('[1]ExPostGross kWh_Biz'!N64:Q64)</f>
        <v>0</v>
      </c>
      <c r="O64" s="90">
        <f t="shared" si="134"/>
        <v>0</v>
      </c>
      <c r="Q64" s="507"/>
      <c r="R64" s="244" t="s">
        <v>102</v>
      </c>
      <c r="S64" s="3">
        <f>'[1]ExPostGross kWh_Biz'!V64</f>
        <v>0</v>
      </c>
      <c r="T64" s="3">
        <f>'[1]ExPostGross kWh_Biz'!W64</f>
        <v>0</v>
      </c>
      <c r="U64" s="3">
        <f>'[1]ExPostGross kWh_Biz'!X64</f>
        <v>0</v>
      </c>
      <c r="V64" s="3">
        <f>'[1]ExPostGross kWh_Biz'!Y64</f>
        <v>0</v>
      </c>
      <c r="W64" s="3">
        <f>'[1]ExPostGross kWh_Biz'!Z64</f>
        <v>0</v>
      </c>
      <c r="X64" s="3">
        <f>'[1]ExPostGross kWh_Biz'!AA64</f>
        <v>0</v>
      </c>
      <c r="Y64" s="3">
        <f>'[1]ExPostGross kWh_Biz'!AB64</f>
        <v>0</v>
      </c>
      <c r="Z64" s="3">
        <f>'[1]ExPostGross kWh_Biz'!AC64</f>
        <v>0</v>
      </c>
      <c r="AA64" s="3">
        <f>'[1]ExPostGross kWh_Biz'!AD64</f>
        <v>0</v>
      </c>
      <c r="AB64" s="3">
        <f>'[1]ExPostGross kWh_Biz'!AE64</f>
        <v>0</v>
      </c>
      <c r="AC64" s="3">
        <f>'[1]ExPostGross kWh_Biz'!AF64</f>
        <v>0</v>
      </c>
      <c r="AD64" s="116">
        <f>SUM('[1]ExPostGross kWh_Biz'!AG64:AJ64)</f>
        <v>0</v>
      </c>
      <c r="AE64" s="90">
        <f t="shared" si="135"/>
        <v>0</v>
      </c>
      <c r="AG64" s="507"/>
      <c r="AH64" s="244" t="s">
        <v>102</v>
      </c>
      <c r="AI64" s="3">
        <f>'[1]ExPostGross kWh_Biz'!AO64</f>
        <v>0</v>
      </c>
      <c r="AJ64" s="3">
        <f>'[1]ExPostGross kWh_Biz'!AP64</f>
        <v>0</v>
      </c>
      <c r="AK64" s="3">
        <f>'[1]ExPostGross kWh_Biz'!AQ64</f>
        <v>0</v>
      </c>
      <c r="AL64" s="3">
        <f>'[1]ExPostGross kWh_Biz'!AR64</f>
        <v>0</v>
      </c>
      <c r="AM64" s="3">
        <f>'[1]ExPostGross kWh_Biz'!AS64</f>
        <v>0</v>
      </c>
      <c r="AN64" s="3">
        <f>'[1]ExPostGross kWh_Biz'!AT64</f>
        <v>0</v>
      </c>
      <c r="AO64" s="3">
        <f>'[1]ExPostGross kWh_Biz'!AU64</f>
        <v>0</v>
      </c>
      <c r="AP64" s="3">
        <f>'[1]ExPostGross kWh_Biz'!AV64</f>
        <v>0</v>
      </c>
      <c r="AQ64" s="3">
        <f>'[1]ExPostGross kWh_Biz'!AW64</f>
        <v>0</v>
      </c>
      <c r="AR64" s="3">
        <f>'[1]ExPostGross kWh_Biz'!AX64</f>
        <v>0</v>
      </c>
      <c r="AS64" s="3">
        <f>'[1]ExPostGross kWh_Biz'!AY64</f>
        <v>0</v>
      </c>
      <c r="AT64" s="116">
        <f>SUM('[1]ExPostGross kWh_Biz'!AZ64:BC64)</f>
        <v>0</v>
      </c>
      <c r="AU64" s="90">
        <f t="shared" si="136"/>
        <v>0</v>
      </c>
      <c r="AW64" s="507"/>
      <c r="AX64" s="244" t="s">
        <v>102</v>
      </c>
      <c r="AY64" s="3">
        <f>'[1]ExPostGross kWh_Biz'!BH64</f>
        <v>0</v>
      </c>
      <c r="AZ64" s="3">
        <f>'[1]ExPostGross kWh_Biz'!BI64</f>
        <v>0</v>
      </c>
      <c r="BA64" s="3">
        <f>'[1]ExPostGross kWh_Biz'!BJ64</f>
        <v>0</v>
      </c>
      <c r="BB64" s="3">
        <f>'[1]ExPostGross kWh_Biz'!BK64</f>
        <v>0</v>
      </c>
      <c r="BC64" s="3">
        <f>'[1]ExPostGross kWh_Biz'!BL64</f>
        <v>0</v>
      </c>
      <c r="BD64" s="3">
        <f>'[1]ExPostGross kWh_Biz'!BM64</f>
        <v>0</v>
      </c>
      <c r="BE64" s="3">
        <f>'[1]ExPostGross kWh_Biz'!BN64</f>
        <v>0</v>
      </c>
      <c r="BF64" s="3">
        <f>'[1]ExPostGross kWh_Biz'!BO64</f>
        <v>0</v>
      </c>
      <c r="BG64" s="3">
        <f>'[1]ExPostGross kWh_Biz'!BP64</f>
        <v>0</v>
      </c>
      <c r="BH64" s="3">
        <f>'[1]ExPostGross kWh_Biz'!BQ64</f>
        <v>0</v>
      </c>
      <c r="BI64" s="3">
        <f>'[1]ExPostGross kWh_Biz'!BR64</f>
        <v>0</v>
      </c>
      <c r="BJ64" s="116">
        <f>SUM('[1]ExPostGross kWh_Biz'!BS64:BV64)</f>
        <v>0</v>
      </c>
      <c r="BK64" s="90">
        <f t="shared" si="137"/>
        <v>0</v>
      </c>
      <c r="BM64" s="444">
        <f>O64-'[1]ExPostGross kWh_Biz'!R64</f>
        <v>0</v>
      </c>
      <c r="BN64" s="444">
        <f>AE64-'[1]ExPostGross kWh_Biz'!AK64</f>
        <v>0</v>
      </c>
      <c r="BO64" s="444">
        <f>AU64-'[1]ExPostGross kWh_Biz'!BD64</f>
        <v>0</v>
      </c>
      <c r="BP64" s="444">
        <f>BK64-'[1]ExPostGross kWh_Biz'!BW64</f>
        <v>0</v>
      </c>
    </row>
    <row r="65" spans="1:68" ht="21.45" customHeight="1" thickBot="1" x14ac:dyDescent="0.35">
      <c r="B65" s="245" t="s">
        <v>70</v>
      </c>
      <c r="C65" s="238">
        <f>SUM(C52:C64)</f>
        <v>0</v>
      </c>
      <c r="D65" s="238">
        <f t="shared" ref="D65" si="138">SUM(D52:D64)</f>
        <v>0</v>
      </c>
      <c r="E65" s="238">
        <f t="shared" ref="E65" si="139">SUM(E52:E64)</f>
        <v>0</v>
      </c>
      <c r="F65" s="238">
        <f t="shared" ref="F65" si="140">SUM(F52:F64)</f>
        <v>0</v>
      </c>
      <c r="G65" s="238">
        <f t="shared" ref="G65" si="141">SUM(G52:G64)</f>
        <v>0</v>
      </c>
      <c r="H65" s="238">
        <f t="shared" ref="H65" si="142">SUM(H52:H64)</f>
        <v>0</v>
      </c>
      <c r="I65" s="238">
        <f t="shared" ref="I65" si="143">SUM(I52:I64)</f>
        <v>0</v>
      </c>
      <c r="J65" s="238">
        <f t="shared" ref="J65" si="144">SUM(J52:J64)</f>
        <v>0</v>
      </c>
      <c r="K65" s="238">
        <f t="shared" ref="K65" si="145">SUM(K52:K64)</f>
        <v>0</v>
      </c>
      <c r="L65" s="238">
        <f t="shared" ref="L65" si="146">SUM(L52:L64)</f>
        <v>0</v>
      </c>
      <c r="M65" s="238">
        <f t="shared" ref="M65" si="147">SUM(M52:M64)</f>
        <v>0</v>
      </c>
      <c r="N65" s="448">
        <f t="shared" ref="N65" si="148">SUM(N52:N64)</f>
        <v>0</v>
      </c>
      <c r="O65" s="93">
        <f t="shared" si="134"/>
        <v>0</v>
      </c>
      <c r="R65" s="245" t="s">
        <v>70</v>
      </c>
      <c r="S65" s="238">
        <f>SUM(S52:S64)</f>
        <v>0</v>
      </c>
      <c r="T65" s="238">
        <f t="shared" ref="T65" si="149">SUM(T52:T64)</f>
        <v>0</v>
      </c>
      <c r="U65" s="238">
        <f t="shared" ref="U65" si="150">SUM(U52:U64)</f>
        <v>0</v>
      </c>
      <c r="V65" s="238">
        <f t="shared" ref="V65" si="151">SUM(V52:V64)</f>
        <v>94538.37098149315</v>
      </c>
      <c r="W65" s="238">
        <f t="shared" ref="W65" si="152">SUM(W52:W64)</f>
        <v>379707.56728966878</v>
      </c>
      <c r="X65" s="238">
        <f t="shared" ref="X65" si="153">SUM(X52:X64)</f>
        <v>0</v>
      </c>
      <c r="Y65" s="238">
        <f t="shared" ref="Y65" si="154">SUM(Y52:Y64)</f>
        <v>0</v>
      </c>
      <c r="Z65" s="238">
        <f t="shared" ref="Z65" si="155">SUM(Z52:Z64)</f>
        <v>197526.14925182034</v>
      </c>
      <c r="AA65" s="238">
        <f t="shared" ref="AA65" si="156">SUM(AA52:AA64)</f>
        <v>0</v>
      </c>
      <c r="AB65" s="238">
        <f t="shared" ref="AB65" si="157">SUM(AB52:AB64)</f>
        <v>0</v>
      </c>
      <c r="AC65" s="238">
        <f t="shared" ref="AC65" si="158">SUM(AC52:AC64)</f>
        <v>589373.9301265995</v>
      </c>
      <c r="AD65" s="448">
        <f t="shared" ref="AD65" si="159">SUM(AD52:AD64)</f>
        <v>4259181.3975827396</v>
      </c>
      <c r="AE65" s="93">
        <f t="shared" si="135"/>
        <v>5520327.4152323212</v>
      </c>
      <c r="AH65" s="245" t="s">
        <v>70</v>
      </c>
      <c r="AI65" s="238">
        <f>SUM(AI52:AI64)</f>
        <v>0</v>
      </c>
      <c r="AJ65" s="238">
        <f t="shared" ref="AJ65" si="160">SUM(AJ52:AJ64)</f>
        <v>0</v>
      </c>
      <c r="AK65" s="238">
        <f t="shared" ref="AK65" si="161">SUM(AK52:AK64)</f>
        <v>0</v>
      </c>
      <c r="AL65" s="238">
        <f t="shared" ref="AL65" si="162">SUM(AL52:AL64)</f>
        <v>0</v>
      </c>
      <c r="AM65" s="238">
        <f t="shared" ref="AM65" si="163">SUM(AM52:AM64)</f>
        <v>0</v>
      </c>
      <c r="AN65" s="238">
        <f t="shared" ref="AN65" si="164">SUM(AN52:AN64)</f>
        <v>0</v>
      </c>
      <c r="AO65" s="238">
        <f t="shared" ref="AO65" si="165">SUM(AO52:AO64)</f>
        <v>536111.15179446444</v>
      </c>
      <c r="AP65" s="238">
        <f t="shared" ref="AP65" si="166">SUM(AP52:AP64)</f>
        <v>0</v>
      </c>
      <c r="AQ65" s="238">
        <f t="shared" ref="AQ65" si="167">SUM(AQ52:AQ64)</f>
        <v>0</v>
      </c>
      <c r="AR65" s="238">
        <f t="shared" ref="AR65" si="168">SUM(AR52:AR64)</f>
        <v>0</v>
      </c>
      <c r="AS65" s="238">
        <f t="shared" ref="AS65" si="169">SUM(AS52:AS64)</f>
        <v>0</v>
      </c>
      <c r="AT65" s="448">
        <f t="shared" ref="AT65" si="170">SUM(AT52:AT64)</f>
        <v>856735.21276324533</v>
      </c>
      <c r="AU65" s="93">
        <f t="shared" si="136"/>
        <v>1392846.3645577098</v>
      </c>
      <c r="AX65" s="245" t="s">
        <v>70</v>
      </c>
      <c r="AY65" s="238">
        <f>SUM(AY52:AY64)</f>
        <v>0</v>
      </c>
      <c r="AZ65" s="238">
        <f t="shared" ref="AZ65" si="171">SUM(AZ52:AZ64)</f>
        <v>0</v>
      </c>
      <c r="BA65" s="238">
        <f t="shared" ref="BA65" si="172">SUM(BA52:BA64)</f>
        <v>0</v>
      </c>
      <c r="BB65" s="238">
        <f t="shared" ref="BB65" si="173">SUM(BB52:BB64)</f>
        <v>0</v>
      </c>
      <c r="BC65" s="238">
        <f t="shared" ref="BC65" si="174">SUM(BC52:BC64)</f>
        <v>0</v>
      </c>
      <c r="BD65" s="238">
        <f t="shared" ref="BD65" si="175">SUM(BD52:BD64)</f>
        <v>0</v>
      </c>
      <c r="BE65" s="238">
        <f t="shared" ref="BE65" si="176">SUM(BE52:BE64)</f>
        <v>0</v>
      </c>
      <c r="BF65" s="238">
        <f t="shared" ref="BF65" si="177">SUM(BF52:BF64)</f>
        <v>0</v>
      </c>
      <c r="BG65" s="238">
        <f t="shared" ref="BG65" si="178">SUM(BG52:BG64)</f>
        <v>0</v>
      </c>
      <c r="BH65" s="238">
        <f t="shared" ref="BH65" si="179">SUM(BH52:BH64)</f>
        <v>0</v>
      </c>
      <c r="BI65" s="238">
        <f t="shared" ref="BI65" si="180">SUM(BI52:BI64)</f>
        <v>0</v>
      </c>
      <c r="BJ65" s="448">
        <f t="shared" ref="BJ65" si="181">SUM(BJ52:BJ64)</f>
        <v>0</v>
      </c>
      <c r="BK65" s="93">
        <f t="shared" si="137"/>
        <v>0</v>
      </c>
      <c r="BM65" s="444">
        <f>O65-'[1]ExPostGross kWh_Biz'!R65</f>
        <v>0</v>
      </c>
      <c r="BN65" s="444">
        <f>AE65-'[1]ExPostGross kWh_Biz'!AK65</f>
        <v>0</v>
      </c>
      <c r="BO65" s="444">
        <f>AU65-'[1]ExPostGross kWh_Biz'!BD65</f>
        <v>0</v>
      </c>
      <c r="BP65" s="444">
        <f>BK65-'[1]ExPostGross kWh_Biz'!BW65</f>
        <v>0</v>
      </c>
    </row>
    <row r="66" spans="1:68" ht="21.6" thickBot="1" x14ac:dyDescent="0.45">
      <c r="A66" s="96"/>
      <c r="Q66" s="96"/>
      <c r="AG66" s="96"/>
      <c r="AW66" s="96"/>
    </row>
    <row r="67" spans="1:68" ht="21.6" thickBot="1" x14ac:dyDescent="0.45">
      <c r="A67" s="96"/>
      <c r="B67" s="233" t="s">
        <v>48</v>
      </c>
      <c r="C67" s="234">
        <v>43850</v>
      </c>
      <c r="D67" s="234">
        <v>43882</v>
      </c>
      <c r="E67" s="234">
        <v>43914</v>
      </c>
      <c r="F67" s="234">
        <v>43946</v>
      </c>
      <c r="G67" s="234">
        <v>43978</v>
      </c>
      <c r="H67" s="234">
        <v>44010</v>
      </c>
      <c r="I67" s="234">
        <v>44042</v>
      </c>
      <c r="J67" s="234">
        <v>44074</v>
      </c>
      <c r="K67" s="234">
        <v>44076</v>
      </c>
      <c r="L67" s="234">
        <v>44107</v>
      </c>
      <c r="M67" s="234">
        <v>44140</v>
      </c>
      <c r="N67" s="445" t="s">
        <v>57</v>
      </c>
      <c r="O67" s="235" t="s">
        <v>3</v>
      </c>
      <c r="Q67" s="96"/>
      <c r="R67" s="233" t="s">
        <v>48</v>
      </c>
      <c r="S67" s="234">
        <v>43850</v>
      </c>
      <c r="T67" s="234">
        <v>43882</v>
      </c>
      <c r="U67" s="234">
        <v>43914</v>
      </c>
      <c r="V67" s="234">
        <v>43946</v>
      </c>
      <c r="W67" s="234">
        <v>43978</v>
      </c>
      <c r="X67" s="234">
        <v>44010</v>
      </c>
      <c r="Y67" s="234">
        <v>44042</v>
      </c>
      <c r="Z67" s="234">
        <v>44074</v>
      </c>
      <c r="AA67" s="234">
        <v>44076</v>
      </c>
      <c r="AB67" s="234">
        <v>44107</v>
      </c>
      <c r="AC67" s="234">
        <v>44140</v>
      </c>
      <c r="AD67" s="445" t="s">
        <v>57</v>
      </c>
      <c r="AE67" s="235" t="s">
        <v>3</v>
      </c>
      <c r="AG67" s="96"/>
      <c r="AH67" s="233" t="s">
        <v>48</v>
      </c>
      <c r="AI67" s="234">
        <v>43850</v>
      </c>
      <c r="AJ67" s="234">
        <v>43882</v>
      </c>
      <c r="AK67" s="234">
        <v>43914</v>
      </c>
      <c r="AL67" s="234">
        <v>43946</v>
      </c>
      <c r="AM67" s="234">
        <v>43978</v>
      </c>
      <c r="AN67" s="234">
        <v>44010</v>
      </c>
      <c r="AO67" s="234">
        <v>44042</v>
      </c>
      <c r="AP67" s="234">
        <v>44074</v>
      </c>
      <c r="AQ67" s="234">
        <v>44076</v>
      </c>
      <c r="AR67" s="234">
        <v>44107</v>
      </c>
      <c r="AS67" s="234">
        <v>44140</v>
      </c>
      <c r="AT67" s="445" t="s">
        <v>57</v>
      </c>
      <c r="AU67" s="235" t="s">
        <v>3</v>
      </c>
      <c r="AW67" s="96"/>
      <c r="AX67" s="233" t="s">
        <v>48</v>
      </c>
      <c r="AY67" s="234">
        <v>43850</v>
      </c>
      <c r="AZ67" s="234">
        <v>43882</v>
      </c>
      <c r="BA67" s="234">
        <v>43914</v>
      </c>
      <c r="BB67" s="234">
        <v>43946</v>
      </c>
      <c r="BC67" s="234">
        <v>43978</v>
      </c>
      <c r="BD67" s="234">
        <v>44010</v>
      </c>
      <c r="BE67" s="234">
        <v>44042</v>
      </c>
      <c r="BF67" s="234">
        <v>44074</v>
      </c>
      <c r="BG67" s="234">
        <v>44076</v>
      </c>
      <c r="BH67" s="234">
        <v>44107</v>
      </c>
      <c r="BI67" s="234">
        <v>44140</v>
      </c>
      <c r="BJ67" s="445" t="s">
        <v>57</v>
      </c>
      <c r="BK67" s="235" t="s">
        <v>3</v>
      </c>
    </row>
    <row r="68" spans="1:68" ht="15" customHeight="1" x14ac:dyDescent="0.3">
      <c r="A68" s="505" t="s">
        <v>106</v>
      </c>
      <c r="B68" s="244" t="s">
        <v>90</v>
      </c>
      <c r="C68" s="116">
        <f>'[1]ExPostGross kWh_Biz'!C68</f>
        <v>0</v>
      </c>
      <c r="D68" s="116">
        <f>'[1]ExPostGross kWh_Biz'!D68</f>
        <v>0</v>
      </c>
      <c r="E68" s="116">
        <f>'[1]ExPostGross kWh_Biz'!E68</f>
        <v>0</v>
      </c>
      <c r="F68" s="116">
        <f>'[1]ExPostGross kWh_Biz'!F68</f>
        <v>0</v>
      </c>
      <c r="G68" s="116">
        <f>'[1]ExPostGross kWh_Biz'!G68</f>
        <v>0</v>
      </c>
      <c r="H68" s="116">
        <f>'[1]ExPostGross kWh_Biz'!H68</f>
        <v>0</v>
      </c>
      <c r="I68" s="116">
        <f>'[1]ExPostGross kWh_Biz'!I68</f>
        <v>0</v>
      </c>
      <c r="J68" s="116">
        <f>'[1]ExPostGross kWh_Biz'!J68</f>
        <v>0</v>
      </c>
      <c r="K68" s="116">
        <f>'[1]ExPostGross kWh_Biz'!K68</f>
        <v>0</v>
      </c>
      <c r="L68" s="116">
        <f>'[1]ExPostGross kWh_Biz'!L68</f>
        <v>0</v>
      </c>
      <c r="M68" s="116">
        <f>'[1]ExPostGross kWh_Biz'!M68</f>
        <v>0</v>
      </c>
      <c r="N68" s="116">
        <f>SUM('[1]ExPostGross kWh_Biz'!N68:Q68)</f>
        <v>0</v>
      </c>
      <c r="O68" s="90">
        <f t="shared" ref="O68:O81" si="182">SUM(C68:N68)</f>
        <v>0</v>
      </c>
      <c r="Q68" s="505" t="s">
        <v>106</v>
      </c>
      <c r="R68" s="244" t="s">
        <v>90</v>
      </c>
      <c r="S68" s="3">
        <f>'[1]ExPostGross kWh_Biz'!V68</f>
        <v>0</v>
      </c>
      <c r="T68" s="3">
        <f>'[1]ExPostGross kWh_Biz'!W68</f>
        <v>0</v>
      </c>
      <c r="U68" s="3">
        <f>'[1]ExPostGross kWh_Biz'!X68</f>
        <v>0</v>
      </c>
      <c r="V68" s="3">
        <f>'[1]ExPostGross kWh_Biz'!Y68</f>
        <v>0</v>
      </c>
      <c r="W68" s="3">
        <f>'[1]ExPostGross kWh_Biz'!Z68</f>
        <v>0</v>
      </c>
      <c r="X68" s="3">
        <f>'[1]ExPostGross kWh_Biz'!AA68</f>
        <v>0</v>
      </c>
      <c r="Y68" s="3">
        <f>'[1]ExPostGross kWh_Biz'!AB68</f>
        <v>0</v>
      </c>
      <c r="Z68" s="3">
        <f>'[1]ExPostGross kWh_Biz'!AC68</f>
        <v>0</v>
      </c>
      <c r="AA68" s="3">
        <f>'[1]ExPostGross kWh_Biz'!AD68</f>
        <v>0</v>
      </c>
      <c r="AB68" s="3">
        <f>'[1]ExPostGross kWh_Biz'!AE68</f>
        <v>0</v>
      </c>
      <c r="AC68" s="3">
        <f>'[1]ExPostGross kWh_Biz'!AF68</f>
        <v>0</v>
      </c>
      <c r="AD68" s="116">
        <f>SUM('[1]ExPostGross kWh_Biz'!AG68:AJ68)</f>
        <v>0</v>
      </c>
      <c r="AE68" s="90">
        <f t="shared" ref="AE68:AE81" si="183">SUM(S68:AD68)</f>
        <v>0</v>
      </c>
      <c r="AG68" s="505" t="s">
        <v>106</v>
      </c>
      <c r="AH68" s="244" t="s">
        <v>90</v>
      </c>
      <c r="AI68" s="3">
        <f>'[1]ExPostGross kWh_Biz'!AO68</f>
        <v>0</v>
      </c>
      <c r="AJ68" s="3">
        <f>'[1]ExPostGross kWh_Biz'!AP68</f>
        <v>0</v>
      </c>
      <c r="AK68" s="3">
        <f>'[1]ExPostGross kWh_Biz'!AQ68</f>
        <v>0</v>
      </c>
      <c r="AL68" s="3">
        <f>'[1]ExPostGross kWh_Biz'!AR68</f>
        <v>0</v>
      </c>
      <c r="AM68" s="3">
        <f>'[1]ExPostGross kWh_Biz'!AS68</f>
        <v>0</v>
      </c>
      <c r="AN68" s="3">
        <f>'[1]ExPostGross kWh_Biz'!AT68</f>
        <v>0</v>
      </c>
      <c r="AO68" s="3">
        <f>'[1]ExPostGross kWh_Biz'!AU68</f>
        <v>0</v>
      </c>
      <c r="AP68" s="3">
        <f>'[1]ExPostGross kWh_Biz'!AV68</f>
        <v>0</v>
      </c>
      <c r="AQ68" s="3">
        <f>'[1]ExPostGross kWh_Biz'!AW68</f>
        <v>0</v>
      </c>
      <c r="AR68" s="3">
        <f>'[1]ExPostGross kWh_Biz'!AX68</f>
        <v>0</v>
      </c>
      <c r="AS68" s="3">
        <f>'[1]ExPostGross kWh_Biz'!AY68</f>
        <v>0</v>
      </c>
      <c r="AT68" s="116">
        <f>SUM('[1]ExPostGross kWh_Biz'!AZ68:BC68)</f>
        <v>0</v>
      </c>
      <c r="AU68" s="90">
        <f t="shared" ref="AU68:AU81" si="184">SUM(AI68:AT68)</f>
        <v>0</v>
      </c>
      <c r="AW68" s="505" t="s">
        <v>106</v>
      </c>
      <c r="AX68" s="244" t="s">
        <v>90</v>
      </c>
      <c r="AY68" s="3">
        <f>'[1]ExPostGross kWh_Biz'!BH68</f>
        <v>0</v>
      </c>
      <c r="AZ68" s="3">
        <f>'[1]ExPostGross kWh_Biz'!BI68</f>
        <v>0</v>
      </c>
      <c r="BA68" s="3">
        <f>'[1]ExPostGross kWh_Biz'!BJ68</f>
        <v>0</v>
      </c>
      <c r="BB68" s="3">
        <f>'[1]ExPostGross kWh_Biz'!BK68</f>
        <v>0</v>
      </c>
      <c r="BC68" s="3">
        <f>'[1]ExPostGross kWh_Biz'!BL68</f>
        <v>0</v>
      </c>
      <c r="BD68" s="3">
        <f>'[1]ExPostGross kWh_Biz'!BM68</f>
        <v>0</v>
      </c>
      <c r="BE68" s="3">
        <f>'[1]ExPostGross kWh_Biz'!BN68</f>
        <v>0</v>
      </c>
      <c r="BF68" s="3">
        <f>'[1]ExPostGross kWh_Biz'!BO68</f>
        <v>0</v>
      </c>
      <c r="BG68" s="3">
        <f>'[1]ExPostGross kWh_Biz'!BP68</f>
        <v>0</v>
      </c>
      <c r="BH68" s="3">
        <f>'[1]ExPostGross kWh_Biz'!BQ68</f>
        <v>0</v>
      </c>
      <c r="BI68" s="3">
        <f>'[1]ExPostGross kWh_Biz'!BR68</f>
        <v>0</v>
      </c>
      <c r="BJ68" s="116">
        <f>SUM('[1]ExPostGross kWh_Biz'!BS68:BV68)</f>
        <v>0</v>
      </c>
      <c r="BK68" s="90">
        <f t="shared" ref="BK68:BK81" si="185">SUM(AY68:BJ68)</f>
        <v>0</v>
      </c>
      <c r="BL68" s="241"/>
      <c r="BM68" s="444">
        <f>O68-'[1]ExPostGross kWh_Biz'!R68</f>
        <v>0</v>
      </c>
      <c r="BN68" s="444">
        <f>AE68-'[1]ExPostGross kWh_Biz'!AK68</f>
        <v>0</v>
      </c>
      <c r="BO68" s="444">
        <f>AU68-'[1]ExPostGross kWh_Biz'!BD68</f>
        <v>0</v>
      </c>
      <c r="BP68" s="444">
        <f>BK68-'[1]ExPostGross kWh_Biz'!BW68</f>
        <v>0</v>
      </c>
    </row>
    <row r="69" spans="1:68" x14ac:dyDescent="0.3">
      <c r="A69" s="506"/>
      <c r="B69" s="244" t="s">
        <v>91</v>
      </c>
      <c r="C69" s="116">
        <f>'[1]ExPostGross kWh_Biz'!C69</f>
        <v>0</v>
      </c>
      <c r="D69" s="116">
        <f>'[1]ExPostGross kWh_Biz'!D69</f>
        <v>0</v>
      </c>
      <c r="E69" s="116">
        <f>'[1]ExPostGross kWh_Biz'!E69</f>
        <v>0</v>
      </c>
      <c r="F69" s="116">
        <f>'[1]ExPostGross kWh_Biz'!F69</f>
        <v>0</v>
      </c>
      <c r="G69" s="116">
        <f>'[1]ExPostGross kWh_Biz'!G69</f>
        <v>0</v>
      </c>
      <c r="H69" s="116">
        <f>'[1]ExPostGross kWh_Biz'!H69</f>
        <v>0</v>
      </c>
      <c r="I69" s="116">
        <f>'[1]ExPostGross kWh_Biz'!I69</f>
        <v>0</v>
      </c>
      <c r="J69" s="116">
        <f>'[1]ExPostGross kWh_Biz'!J69</f>
        <v>0</v>
      </c>
      <c r="K69" s="116">
        <f>'[1]ExPostGross kWh_Biz'!K69</f>
        <v>0</v>
      </c>
      <c r="L69" s="116">
        <f>'[1]ExPostGross kWh_Biz'!L69</f>
        <v>0</v>
      </c>
      <c r="M69" s="116">
        <f>'[1]ExPostGross kWh_Biz'!M69</f>
        <v>0</v>
      </c>
      <c r="N69" s="116">
        <f>SUM('[1]ExPostGross kWh_Biz'!N69:Q69)</f>
        <v>0</v>
      </c>
      <c r="O69" s="90">
        <f t="shared" si="182"/>
        <v>0</v>
      </c>
      <c r="Q69" s="506"/>
      <c r="R69" s="244" t="s">
        <v>91</v>
      </c>
      <c r="S69" s="3">
        <f>'[1]ExPostGross kWh_Biz'!V69</f>
        <v>0</v>
      </c>
      <c r="T69" s="3">
        <f>'[1]ExPostGross kWh_Biz'!W69</f>
        <v>0</v>
      </c>
      <c r="U69" s="3">
        <f>'[1]ExPostGross kWh_Biz'!X69</f>
        <v>0</v>
      </c>
      <c r="V69" s="3">
        <f>'[1]ExPostGross kWh_Biz'!Y69</f>
        <v>0</v>
      </c>
      <c r="W69" s="3">
        <f>'[1]ExPostGross kWh_Biz'!Z69</f>
        <v>0</v>
      </c>
      <c r="X69" s="3">
        <f>'[1]ExPostGross kWh_Biz'!AA69</f>
        <v>0</v>
      </c>
      <c r="Y69" s="3">
        <f>'[1]ExPostGross kWh_Biz'!AB69</f>
        <v>0</v>
      </c>
      <c r="Z69" s="3">
        <f>'[1]ExPostGross kWh_Biz'!AC69</f>
        <v>0</v>
      </c>
      <c r="AA69" s="3">
        <f>'[1]ExPostGross kWh_Biz'!AD69</f>
        <v>0</v>
      </c>
      <c r="AB69" s="3">
        <f>'[1]ExPostGross kWh_Biz'!AE69</f>
        <v>0</v>
      </c>
      <c r="AC69" s="3">
        <f>'[1]ExPostGross kWh_Biz'!AF69</f>
        <v>0</v>
      </c>
      <c r="AD69" s="116">
        <f>SUM('[1]ExPostGross kWh_Biz'!AG69:AJ69)</f>
        <v>0</v>
      </c>
      <c r="AE69" s="90">
        <f t="shared" si="183"/>
        <v>0</v>
      </c>
      <c r="AG69" s="506"/>
      <c r="AH69" s="244" t="s">
        <v>91</v>
      </c>
      <c r="AI69" s="3">
        <f>'[1]ExPostGross kWh_Biz'!AO69</f>
        <v>0</v>
      </c>
      <c r="AJ69" s="3">
        <f>'[1]ExPostGross kWh_Biz'!AP69</f>
        <v>0</v>
      </c>
      <c r="AK69" s="3">
        <f>'[1]ExPostGross kWh_Biz'!AQ69</f>
        <v>0</v>
      </c>
      <c r="AL69" s="3">
        <f>'[1]ExPostGross kWh_Biz'!AR69</f>
        <v>0</v>
      </c>
      <c r="AM69" s="3">
        <f>'[1]ExPostGross kWh_Biz'!AS69</f>
        <v>0</v>
      </c>
      <c r="AN69" s="3">
        <f>'[1]ExPostGross kWh_Biz'!AT69</f>
        <v>0</v>
      </c>
      <c r="AO69" s="3">
        <f>'[1]ExPostGross kWh_Biz'!AU69</f>
        <v>0</v>
      </c>
      <c r="AP69" s="3">
        <f>'[1]ExPostGross kWh_Biz'!AV69</f>
        <v>0</v>
      </c>
      <c r="AQ69" s="3">
        <f>'[1]ExPostGross kWh_Biz'!AW69</f>
        <v>0</v>
      </c>
      <c r="AR69" s="3">
        <f>'[1]ExPostGross kWh_Biz'!AX69</f>
        <v>0</v>
      </c>
      <c r="AS69" s="3">
        <f>'[1]ExPostGross kWh_Biz'!AY69</f>
        <v>0</v>
      </c>
      <c r="AT69" s="116">
        <f>SUM('[1]ExPostGross kWh_Biz'!AZ69:BC69)</f>
        <v>0</v>
      </c>
      <c r="AU69" s="90">
        <f t="shared" si="184"/>
        <v>0</v>
      </c>
      <c r="AW69" s="506"/>
      <c r="AX69" s="244" t="s">
        <v>91</v>
      </c>
      <c r="AY69" s="3">
        <f>'[1]ExPostGross kWh_Biz'!BH69</f>
        <v>0</v>
      </c>
      <c r="AZ69" s="3">
        <f>'[1]ExPostGross kWh_Biz'!BI69</f>
        <v>0</v>
      </c>
      <c r="BA69" s="3">
        <f>'[1]ExPostGross kWh_Biz'!BJ69</f>
        <v>0</v>
      </c>
      <c r="BB69" s="3">
        <f>'[1]ExPostGross kWh_Biz'!BK69</f>
        <v>0</v>
      </c>
      <c r="BC69" s="3">
        <f>'[1]ExPostGross kWh_Biz'!BL69</f>
        <v>0</v>
      </c>
      <c r="BD69" s="3">
        <f>'[1]ExPostGross kWh_Biz'!BM69</f>
        <v>0</v>
      </c>
      <c r="BE69" s="3">
        <f>'[1]ExPostGross kWh_Biz'!BN69</f>
        <v>0</v>
      </c>
      <c r="BF69" s="3">
        <f>'[1]ExPostGross kWh_Biz'!BO69</f>
        <v>0</v>
      </c>
      <c r="BG69" s="3">
        <f>'[1]ExPostGross kWh_Biz'!BP69</f>
        <v>0</v>
      </c>
      <c r="BH69" s="3">
        <f>'[1]ExPostGross kWh_Biz'!BQ69</f>
        <v>0</v>
      </c>
      <c r="BI69" s="3">
        <f>'[1]ExPostGross kWh_Biz'!BR69</f>
        <v>0</v>
      </c>
      <c r="BJ69" s="116">
        <f>SUM('[1]ExPostGross kWh_Biz'!BS69:BV69)</f>
        <v>0</v>
      </c>
      <c r="BK69" s="90">
        <f t="shared" si="185"/>
        <v>0</v>
      </c>
      <c r="BM69" s="444">
        <f>O69-'[1]ExPostGross kWh_Biz'!R69</f>
        <v>0</v>
      </c>
      <c r="BN69" s="444">
        <f>AE69-'[1]ExPostGross kWh_Biz'!AK69</f>
        <v>0</v>
      </c>
      <c r="BO69" s="444">
        <f>AU69-'[1]ExPostGross kWh_Biz'!BD69</f>
        <v>0</v>
      </c>
      <c r="BP69" s="444">
        <f>BK69-'[1]ExPostGross kWh_Biz'!BW69</f>
        <v>0</v>
      </c>
    </row>
    <row r="70" spans="1:68" x14ac:dyDescent="0.3">
      <c r="A70" s="506"/>
      <c r="B70" s="244" t="s">
        <v>92</v>
      </c>
      <c r="C70" s="116">
        <f>'[1]ExPostGross kWh_Biz'!C70</f>
        <v>0</v>
      </c>
      <c r="D70" s="116">
        <f>'[1]ExPostGross kWh_Biz'!D70</f>
        <v>0</v>
      </c>
      <c r="E70" s="116">
        <f>'[1]ExPostGross kWh_Biz'!E70</f>
        <v>0</v>
      </c>
      <c r="F70" s="116">
        <f>'[1]ExPostGross kWh_Biz'!F70</f>
        <v>0</v>
      </c>
      <c r="G70" s="116">
        <f>'[1]ExPostGross kWh_Biz'!G70</f>
        <v>0</v>
      </c>
      <c r="H70" s="116">
        <f>'[1]ExPostGross kWh_Biz'!H70</f>
        <v>0</v>
      </c>
      <c r="I70" s="116">
        <f>'[1]ExPostGross kWh_Biz'!I70</f>
        <v>0</v>
      </c>
      <c r="J70" s="116">
        <f>'[1]ExPostGross kWh_Biz'!J70</f>
        <v>0</v>
      </c>
      <c r="K70" s="116">
        <f>'[1]ExPostGross kWh_Biz'!K70</f>
        <v>0</v>
      </c>
      <c r="L70" s="116">
        <f>'[1]ExPostGross kWh_Biz'!L70</f>
        <v>0</v>
      </c>
      <c r="M70" s="116">
        <f>'[1]ExPostGross kWh_Biz'!M70</f>
        <v>0</v>
      </c>
      <c r="N70" s="116">
        <f>SUM('[1]ExPostGross kWh_Biz'!N70:Q70)</f>
        <v>0</v>
      </c>
      <c r="O70" s="90">
        <f t="shared" si="182"/>
        <v>0</v>
      </c>
      <c r="Q70" s="506"/>
      <c r="R70" s="244" t="s">
        <v>92</v>
      </c>
      <c r="S70" s="3">
        <f>'[1]ExPostGross kWh_Biz'!V70</f>
        <v>0</v>
      </c>
      <c r="T70" s="3">
        <f>'[1]ExPostGross kWh_Biz'!W70</f>
        <v>0</v>
      </c>
      <c r="U70" s="3">
        <f>'[1]ExPostGross kWh_Biz'!X70</f>
        <v>0</v>
      </c>
      <c r="V70" s="3">
        <f>'[1]ExPostGross kWh_Biz'!Y70</f>
        <v>0</v>
      </c>
      <c r="W70" s="3">
        <f>'[1]ExPostGross kWh_Biz'!Z70</f>
        <v>0</v>
      </c>
      <c r="X70" s="3">
        <f>'[1]ExPostGross kWh_Biz'!AA70</f>
        <v>0</v>
      </c>
      <c r="Y70" s="3">
        <f>'[1]ExPostGross kWh_Biz'!AB70</f>
        <v>0</v>
      </c>
      <c r="Z70" s="3">
        <f>'[1]ExPostGross kWh_Biz'!AC70</f>
        <v>0</v>
      </c>
      <c r="AA70" s="3">
        <f>'[1]ExPostGross kWh_Biz'!AD70</f>
        <v>0</v>
      </c>
      <c r="AB70" s="3">
        <f>'[1]ExPostGross kWh_Biz'!AE70</f>
        <v>0</v>
      </c>
      <c r="AC70" s="3">
        <f>'[1]ExPostGross kWh_Biz'!AF70</f>
        <v>0</v>
      </c>
      <c r="AD70" s="116">
        <f>SUM('[1]ExPostGross kWh_Biz'!AG70:AJ70)</f>
        <v>0</v>
      </c>
      <c r="AE70" s="90">
        <f t="shared" si="183"/>
        <v>0</v>
      </c>
      <c r="AG70" s="506"/>
      <c r="AH70" s="244" t="s">
        <v>92</v>
      </c>
      <c r="AI70" s="3">
        <f>'[1]ExPostGross kWh_Biz'!AO70</f>
        <v>0</v>
      </c>
      <c r="AJ70" s="3">
        <f>'[1]ExPostGross kWh_Biz'!AP70</f>
        <v>0</v>
      </c>
      <c r="AK70" s="3">
        <f>'[1]ExPostGross kWh_Biz'!AQ70</f>
        <v>0</v>
      </c>
      <c r="AL70" s="3">
        <f>'[1]ExPostGross kWh_Biz'!AR70</f>
        <v>0</v>
      </c>
      <c r="AM70" s="3">
        <f>'[1]ExPostGross kWh_Biz'!AS70</f>
        <v>0</v>
      </c>
      <c r="AN70" s="3">
        <f>'[1]ExPostGross kWh_Biz'!AT70</f>
        <v>0</v>
      </c>
      <c r="AO70" s="3">
        <f>'[1]ExPostGross kWh_Biz'!AU70</f>
        <v>0</v>
      </c>
      <c r="AP70" s="3">
        <f>'[1]ExPostGross kWh_Biz'!AV70</f>
        <v>0</v>
      </c>
      <c r="AQ70" s="3">
        <f>'[1]ExPostGross kWh_Biz'!AW70</f>
        <v>0</v>
      </c>
      <c r="AR70" s="3">
        <f>'[1]ExPostGross kWh_Biz'!AX70</f>
        <v>0</v>
      </c>
      <c r="AS70" s="3">
        <f>'[1]ExPostGross kWh_Biz'!AY70</f>
        <v>0</v>
      </c>
      <c r="AT70" s="116">
        <f>SUM('[1]ExPostGross kWh_Biz'!AZ70:BC70)</f>
        <v>0</v>
      </c>
      <c r="AU70" s="90">
        <f t="shared" si="184"/>
        <v>0</v>
      </c>
      <c r="AW70" s="506"/>
      <c r="AX70" s="244" t="s">
        <v>92</v>
      </c>
      <c r="AY70" s="3">
        <f>'[1]ExPostGross kWh_Biz'!BH70</f>
        <v>0</v>
      </c>
      <c r="AZ70" s="3">
        <f>'[1]ExPostGross kWh_Biz'!BI70</f>
        <v>0</v>
      </c>
      <c r="BA70" s="3">
        <f>'[1]ExPostGross kWh_Biz'!BJ70</f>
        <v>0</v>
      </c>
      <c r="BB70" s="3">
        <f>'[1]ExPostGross kWh_Biz'!BK70</f>
        <v>0</v>
      </c>
      <c r="BC70" s="3">
        <f>'[1]ExPostGross kWh_Biz'!BL70</f>
        <v>0</v>
      </c>
      <c r="BD70" s="3">
        <f>'[1]ExPostGross kWh_Biz'!BM70</f>
        <v>0</v>
      </c>
      <c r="BE70" s="3">
        <f>'[1]ExPostGross kWh_Biz'!BN70</f>
        <v>0</v>
      </c>
      <c r="BF70" s="3">
        <f>'[1]ExPostGross kWh_Biz'!BO70</f>
        <v>0</v>
      </c>
      <c r="BG70" s="3">
        <f>'[1]ExPostGross kWh_Biz'!BP70</f>
        <v>0</v>
      </c>
      <c r="BH70" s="3">
        <f>'[1]ExPostGross kWh_Biz'!BQ70</f>
        <v>0</v>
      </c>
      <c r="BI70" s="3">
        <f>'[1]ExPostGross kWh_Biz'!BR70</f>
        <v>0</v>
      </c>
      <c r="BJ70" s="116">
        <f>SUM('[1]ExPostGross kWh_Biz'!BS70:BV70)</f>
        <v>0</v>
      </c>
      <c r="BK70" s="90">
        <f t="shared" si="185"/>
        <v>0</v>
      </c>
      <c r="BM70" s="444">
        <f>O70-'[1]ExPostGross kWh_Biz'!R70</f>
        <v>0</v>
      </c>
      <c r="BN70" s="444">
        <f>AE70-'[1]ExPostGross kWh_Biz'!AK70</f>
        <v>0</v>
      </c>
      <c r="BO70" s="444">
        <f>AU70-'[1]ExPostGross kWh_Biz'!BD70</f>
        <v>0</v>
      </c>
      <c r="BP70" s="444">
        <f>BK70-'[1]ExPostGross kWh_Biz'!BW70</f>
        <v>0</v>
      </c>
    </row>
    <row r="71" spans="1:68" x14ac:dyDescent="0.3">
      <c r="A71" s="506"/>
      <c r="B71" s="244" t="s">
        <v>93</v>
      </c>
      <c r="C71" s="116">
        <f>'[1]ExPostGross kWh_Biz'!C71</f>
        <v>0</v>
      </c>
      <c r="D71" s="116">
        <f>'[1]ExPostGross kWh_Biz'!D71</f>
        <v>0</v>
      </c>
      <c r="E71" s="116">
        <f>'[1]ExPostGross kWh_Biz'!E71</f>
        <v>0</v>
      </c>
      <c r="F71" s="116">
        <f>'[1]ExPostGross kWh_Biz'!F71</f>
        <v>0</v>
      </c>
      <c r="G71" s="116">
        <f>'[1]ExPostGross kWh_Biz'!G71</f>
        <v>0</v>
      </c>
      <c r="H71" s="116">
        <f>'[1]ExPostGross kWh_Biz'!H71</f>
        <v>0</v>
      </c>
      <c r="I71" s="116">
        <f>'[1]ExPostGross kWh_Biz'!I71</f>
        <v>0</v>
      </c>
      <c r="J71" s="116">
        <f>'[1]ExPostGross kWh_Biz'!J71</f>
        <v>0</v>
      </c>
      <c r="K71" s="116">
        <f>'[1]ExPostGross kWh_Biz'!K71</f>
        <v>0</v>
      </c>
      <c r="L71" s="116">
        <f>'[1]ExPostGross kWh_Biz'!L71</f>
        <v>0</v>
      </c>
      <c r="M71" s="116">
        <f>'[1]ExPostGross kWh_Biz'!M71</f>
        <v>0</v>
      </c>
      <c r="N71" s="116">
        <f>SUM('[1]ExPostGross kWh_Biz'!N71:Q71)</f>
        <v>0</v>
      </c>
      <c r="O71" s="90">
        <f t="shared" si="182"/>
        <v>0</v>
      </c>
      <c r="Q71" s="506"/>
      <c r="R71" s="244" t="s">
        <v>93</v>
      </c>
      <c r="S71" s="3">
        <f>'[1]ExPostGross kWh_Biz'!V71</f>
        <v>0</v>
      </c>
      <c r="T71" s="3">
        <f>'[1]ExPostGross kWh_Biz'!W71</f>
        <v>0</v>
      </c>
      <c r="U71" s="3">
        <f>'[1]ExPostGross kWh_Biz'!X71</f>
        <v>0</v>
      </c>
      <c r="V71" s="3">
        <f>'[1]ExPostGross kWh_Biz'!Y71</f>
        <v>0</v>
      </c>
      <c r="W71" s="3">
        <f>'[1]ExPostGross kWh_Biz'!Z71</f>
        <v>0</v>
      </c>
      <c r="X71" s="3">
        <f>'[1]ExPostGross kWh_Biz'!AA71</f>
        <v>0</v>
      </c>
      <c r="Y71" s="3">
        <f>'[1]ExPostGross kWh_Biz'!AB71</f>
        <v>0</v>
      </c>
      <c r="Z71" s="3">
        <f>'[1]ExPostGross kWh_Biz'!AC71</f>
        <v>0</v>
      </c>
      <c r="AA71" s="3">
        <f>'[1]ExPostGross kWh_Biz'!AD71</f>
        <v>0</v>
      </c>
      <c r="AB71" s="3">
        <f>'[1]ExPostGross kWh_Biz'!AE71</f>
        <v>0</v>
      </c>
      <c r="AC71" s="3">
        <f>'[1]ExPostGross kWh_Biz'!AF71</f>
        <v>0</v>
      </c>
      <c r="AD71" s="116">
        <f>SUM('[1]ExPostGross kWh_Biz'!AG71:AJ71)</f>
        <v>0</v>
      </c>
      <c r="AE71" s="90">
        <f t="shared" si="183"/>
        <v>0</v>
      </c>
      <c r="AG71" s="506"/>
      <c r="AH71" s="244" t="s">
        <v>93</v>
      </c>
      <c r="AI71" s="3">
        <f>'[1]ExPostGross kWh_Biz'!AO71</f>
        <v>0</v>
      </c>
      <c r="AJ71" s="3">
        <f>'[1]ExPostGross kWh_Biz'!AP71</f>
        <v>0</v>
      </c>
      <c r="AK71" s="3">
        <f>'[1]ExPostGross kWh_Biz'!AQ71</f>
        <v>0</v>
      </c>
      <c r="AL71" s="3">
        <f>'[1]ExPostGross kWh_Biz'!AR71</f>
        <v>0</v>
      </c>
      <c r="AM71" s="3">
        <f>'[1]ExPostGross kWh_Biz'!AS71</f>
        <v>0</v>
      </c>
      <c r="AN71" s="3">
        <f>'[1]ExPostGross kWh_Biz'!AT71</f>
        <v>0</v>
      </c>
      <c r="AO71" s="3">
        <f>'[1]ExPostGross kWh_Biz'!AU71</f>
        <v>0</v>
      </c>
      <c r="AP71" s="3">
        <f>'[1]ExPostGross kWh_Biz'!AV71</f>
        <v>0</v>
      </c>
      <c r="AQ71" s="3">
        <f>'[1]ExPostGross kWh_Biz'!AW71</f>
        <v>0</v>
      </c>
      <c r="AR71" s="3">
        <f>'[1]ExPostGross kWh_Biz'!AX71</f>
        <v>0</v>
      </c>
      <c r="AS71" s="3">
        <f>'[1]ExPostGross kWh_Biz'!AY71</f>
        <v>0</v>
      </c>
      <c r="AT71" s="116">
        <f>SUM('[1]ExPostGross kWh_Biz'!AZ71:BC71)</f>
        <v>0</v>
      </c>
      <c r="AU71" s="90">
        <f t="shared" si="184"/>
        <v>0</v>
      </c>
      <c r="AW71" s="506"/>
      <c r="AX71" s="244" t="s">
        <v>93</v>
      </c>
      <c r="AY71" s="3">
        <f>'[1]ExPostGross kWh_Biz'!BH71</f>
        <v>0</v>
      </c>
      <c r="AZ71" s="3">
        <f>'[1]ExPostGross kWh_Biz'!BI71</f>
        <v>0</v>
      </c>
      <c r="BA71" s="3">
        <f>'[1]ExPostGross kWh_Biz'!BJ71</f>
        <v>0</v>
      </c>
      <c r="BB71" s="3">
        <f>'[1]ExPostGross kWh_Biz'!BK71</f>
        <v>0</v>
      </c>
      <c r="BC71" s="3">
        <f>'[1]ExPostGross kWh_Biz'!BL71</f>
        <v>0</v>
      </c>
      <c r="BD71" s="3">
        <f>'[1]ExPostGross kWh_Biz'!BM71</f>
        <v>0</v>
      </c>
      <c r="BE71" s="3">
        <f>'[1]ExPostGross kWh_Biz'!BN71</f>
        <v>0</v>
      </c>
      <c r="BF71" s="3">
        <f>'[1]ExPostGross kWh_Biz'!BO71</f>
        <v>0</v>
      </c>
      <c r="BG71" s="3">
        <f>'[1]ExPostGross kWh_Biz'!BP71</f>
        <v>0</v>
      </c>
      <c r="BH71" s="3">
        <f>'[1]ExPostGross kWh_Biz'!BQ71</f>
        <v>0</v>
      </c>
      <c r="BI71" s="3">
        <f>'[1]ExPostGross kWh_Biz'!BR71</f>
        <v>0</v>
      </c>
      <c r="BJ71" s="116">
        <f>SUM('[1]ExPostGross kWh_Biz'!BS71:BV71)</f>
        <v>0</v>
      </c>
      <c r="BK71" s="90">
        <f t="shared" si="185"/>
        <v>0</v>
      </c>
      <c r="BM71" s="444">
        <f>O71-'[1]ExPostGross kWh_Biz'!R71</f>
        <v>0</v>
      </c>
      <c r="BN71" s="444">
        <f>AE71-'[1]ExPostGross kWh_Biz'!AK71</f>
        <v>0</v>
      </c>
      <c r="BO71" s="444">
        <f>AU71-'[1]ExPostGross kWh_Biz'!BD71</f>
        <v>0</v>
      </c>
      <c r="BP71" s="444">
        <f>BK71-'[1]ExPostGross kWh_Biz'!BW71</f>
        <v>0</v>
      </c>
    </row>
    <row r="72" spans="1:68" x14ac:dyDescent="0.3">
      <c r="A72" s="506"/>
      <c r="B72" s="244" t="s">
        <v>94</v>
      </c>
      <c r="C72" s="116">
        <f>'[1]ExPostGross kWh_Biz'!C72</f>
        <v>0</v>
      </c>
      <c r="D72" s="116">
        <f>'[1]ExPostGross kWh_Biz'!D72</f>
        <v>0</v>
      </c>
      <c r="E72" s="116">
        <f>'[1]ExPostGross kWh_Biz'!E72</f>
        <v>0</v>
      </c>
      <c r="F72" s="116">
        <f>'[1]ExPostGross kWh_Biz'!F72</f>
        <v>0</v>
      </c>
      <c r="G72" s="116">
        <f>'[1]ExPostGross kWh_Biz'!G72</f>
        <v>0</v>
      </c>
      <c r="H72" s="116">
        <f>'[1]ExPostGross kWh_Biz'!H72</f>
        <v>0</v>
      </c>
      <c r="I72" s="116">
        <f>'[1]ExPostGross kWh_Biz'!I72</f>
        <v>0</v>
      </c>
      <c r="J72" s="116">
        <f>'[1]ExPostGross kWh_Biz'!J72</f>
        <v>0</v>
      </c>
      <c r="K72" s="116">
        <f>'[1]ExPostGross kWh_Biz'!K72</f>
        <v>0</v>
      </c>
      <c r="L72" s="116">
        <f>'[1]ExPostGross kWh_Biz'!L72</f>
        <v>0</v>
      </c>
      <c r="M72" s="116">
        <f>'[1]ExPostGross kWh_Biz'!M72</f>
        <v>0</v>
      </c>
      <c r="N72" s="116">
        <f>SUM('[1]ExPostGross kWh_Biz'!N72:Q72)</f>
        <v>0</v>
      </c>
      <c r="O72" s="90">
        <f t="shared" si="182"/>
        <v>0</v>
      </c>
      <c r="Q72" s="506"/>
      <c r="R72" s="244" t="s">
        <v>94</v>
      </c>
      <c r="S72" s="3">
        <f>'[1]ExPostGross kWh_Biz'!V72</f>
        <v>0</v>
      </c>
      <c r="T72" s="3">
        <f>'[1]ExPostGross kWh_Biz'!W72</f>
        <v>0</v>
      </c>
      <c r="U72" s="3">
        <f>'[1]ExPostGross kWh_Biz'!X72</f>
        <v>0</v>
      </c>
      <c r="V72" s="3">
        <f>'[1]ExPostGross kWh_Biz'!Y72</f>
        <v>0</v>
      </c>
      <c r="W72" s="3">
        <f>'[1]ExPostGross kWh_Biz'!Z72</f>
        <v>0</v>
      </c>
      <c r="X72" s="3">
        <f>'[1]ExPostGross kWh_Biz'!AA72</f>
        <v>0</v>
      </c>
      <c r="Y72" s="3">
        <f>'[1]ExPostGross kWh_Biz'!AB72</f>
        <v>0</v>
      </c>
      <c r="Z72" s="3">
        <f>'[1]ExPostGross kWh_Biz'!AC72</f>
        <v>0</v>
      </c>
      <c r="AA72" s="3">
        <f>'[1]ExPostGross kWh_Biz'!AD72</f>
        <v>0</v>
      </c>
      <c r="AB72" s="3">
        <f>'[1]ExPostGross kWh_Biz'!AE72</f>
        <v>0</v>
      </c>
      <c r="AC72" s="3">
        <f>'[1]ExPostGross kWh_Biz'!AF72</f>
        <v>0</v>
      </c>
      <c r="AD72" s="116">
        <f>SUM('[1]ExPostGross kWh_Biz'!AG72:AJ72)</f>
        <v>0</v>
      </c>
      <c r="AE72" s="90">
        <f t="shared" si="183"/>
        <v>0</v>
      </c>
      <c r="AG72" s="506"/>
      <c r="AH72" s="244" t="s">
        <v>94</v>
      </c>
      <c r="AI72" s="3">
        <f>'[1]ExPostGross kWh_Biz'!AO72</f>
        <v>0</v>
      </c>
      <c r="AJ72" s="3">
        <f>'[1]ExPostGross kWh_Biz'!AP72</f>
        <v>0</v>
      </c>
      <c r="AK72" s="3">
        <f>'[1]ExPostGross kWh_Biz'!AQ72</f>
        <v>0</v>
      </c>
      <c r="AL72" s="3">
        <f>'[1]ExPostGross kWh_Biz'!AR72</f>
        <v>0</v>
      </c>
      <c r="AM72" s="3">
        <f>'[1]ExPostGross kWh_Biz'!AS72</f>
        <v>0</v>
      </c>
      <c r="AN72" s="3">
        <f>'[1]ExPostGross kWh_Biz'!AT72</f>
        <v>0</v>
      </c>
      <c r="AO72" s="3">
        <f>'[1]ExPostGross kWh_Biz'!AU72</f>
        <v>0</v>
      </c>
      <c r="AP72" s="3">
        <f>'[1]ExPostGross kWh_Biz'!AV72</f>
        <v>0</v>
      </c>
      <c r="AQ72" s="3">
        <f>'[1]ExPostGross kWh_Biz'!AW72</f>
        <v>0</v>
      </c>
      <c r="AR72" s="3">
        <f>'[1]ExPostGross kWh_Biz'!AX72</f>
        <v>0</v>
      </c>
      <c r="AS72" s="3">
        <f>'[1]ExPostGross kWh_Biz'!AY72</f>
        <v>0</v>
      </c>
      <c r="AT72" s="116">
        <f>SUM('[1]ExPostGross kWh_Biz'!AZ72:BC72)</f>
        <v>0</v>
      </c>
      <c r="AU72" s="90">
        <f t="shared" si="184"/>
        <v>0</v>
      </c>
      <c r="AW72" s="506"/>
      <c r="AX72" s="244" t="s">
        <v>94</v>
      </c>
      <c r="AY72" s="3">
        <f>'[1]ExPostGross kWh_Biz'!BH72</f>
        <v>0</v>
      </c>
      <c r="AZ72" s="3">
        <f>'[1]ExPostGross kWh_Biz'!BI72</f>
        <v>0</v>
      </c>
      <c r="BA72" s="3">
        <f>'[1]ExPostGross kWh_Biz'!BJ72</f>
        <v>0</v>
      </c>
      <c r="BB72" s="3">
        <f>'[1]ExPostGross kWh_Biz'!BK72</f>
        <v>0</v>
      </c>
      <c r="BC72" s="3">
        <f>'[1]ExPostGross kWh_Biz'!BL72</f>
        <v>0</v>
      </c>
      <c r="BD72" s="3">
        <f>'[1]ExPostGross kWh_Biz'!BM72</f>
        <v>0</v>
      </c>
      <c r="BE72" s="3">
        <f>'[1]ExPostGross kWh_Biz'!BN72</f>
        <v>0</v>
      </c>
      <c r="BF72" s="3">
        <f>'[1]ExPostGross kWh_Biz'!BO72</f>
        <v>0</v>
      </c>
      <c r="BG72" s="3">
        <f>'[1]ExPostGross kWh_Biz'!BP72</f>
        <v>0</v>
      </c>
      <c r="BH72" s="3">
        <f>'[1]ExPostGross kWh_Biz'!BQ72</f>
        <v>0</v>
      </c>
      <c r="BI72" s="3">
        <f>'[1]ExPostGross kWh_Biz'!BR72</f>
        <v>0</v>
      </c>
      <c r="BJ72" s="116">
        <f>SUM('[1]ExPostGross kWh_Biz'!BS72:BV72)</f>
        <v>0</v>
      </c>
      <c r="BK72" s="90">
        <f t="shared" si="185"/>
        <v>0</v>
      </c>
      <c r="BM72" s="444">
        <f>O72-'[1]ExPostGross kWh_Biz'!R72</f>
        <v>0</v>
      </c>
      <c r="BN72" s="444">
        <f>AE72-'[1]ExPostGross kWh_Biz'!AK72</f>
        <v>0</v>
      </c>
      <c r="BO72" s="444">
        <f>AU72-'[1]ExPostGross kWh_Biz'!BD72</f>
        <v>0</v>
      </c>
      <c r="BP72" s="444">
        <f>BK72-'[1]ExPostGross kWh_Biz'!BW72</f>
        <v>0</v>
      </c>
    </row>
    <row r="73" spans="1:68" x14ac:dyDescent="0.3">
      <c r="A73" s="506"/>
      <c r="B73" s="244" t="s">
        <v>95</v>
      </c>
      <c r="C73" s="116">
        <f>'[1]ExPostGross kWh_Biz'!C73</f>
        <v>0</v>
      </c>
      <c r="D73" s="116">
        <f>'[1]ExPostGross kWh_Biz'!D73</f>
        <v>0</v>
      </c>
      <c r="E73" s="116">
        <f>'[1]ExPostGross kWh_Biz'!E73</f>
        <v>0</v>
      </c>
      <c r="F73" s="116">
        <f>'[1]ExPostGross kWh_Biz'!F73</f>
        <v>0</v>
      </c>
      <c r="G73" s="116">
        <f>'[1]ExPostGross kWh_Biz'!G73</f>
        <v>0</v>
      </c>
      <c r="H73" s="116">
        <f>'[1]ExPostGross kWh_Biz'!H73</f>
        <v>0</v>
      </c>
      <c r="I73" s="116">
        <f>'[1]ExPostGross kWh_Biz'!I73</f>
        <v>0</v>
      </c>
      <c r="J73" s="116">
        <f>'[1]ExPostGross kWh_Biz'!J73</f>
        <v>0</v>
      </c>
      <c r="K73" s="116">
        <f>'[1]ExPostGross kWh_Biz'!K73</f>
        <v>0</v>
      </c>
      <c r="L73" s="116">
        <f>'[1]ExPostGross kWh_Biz'!L73</f>
        <v>0</v>
      </c>
      <c r="M73" s="116">
        <f>'[1]ExPostGross kWh_Biz'!M73</f>
        <v>0</v>
      </c>
      <c r="N73" s="116">
        <f>SUM('[1]ExPostGross kWh_Biz'!N73:Q73)</f>
        <v>0</v>
      </c>
      <c r="O73" s="90">
        <f t="shared" si="182"/>
        <v>0</v>
      </c>
      <c r="Q73" s="506"/>
      <c r="R73" s="244" t="s">
        <v>95</v>
      </c>
      <c r="S73" s="3">
        <f>'[1]ExPostGross kWh_Biz'!V73</f>
        <v>0</v>
      </c>
      <c r="T73" s="3">
        <f>'[1]ExPostGross kWh_Biz'!W73</f>
        <v>0</v>
      </c>
      <c r="U73" s="3">
        <f>'[1]ExPostGross kWh_Biz'!X73</f>
        <v>0</v>
      </c>
      <c r="V73" s="3">
        <f>'[1]ExPostGross kWh_Biz'!Y73</f>
        <v>0</v>
      </c>
      <c r="W73" s="3">
        <f>'[1]ExPostGross kWh_Biz'!Z73</f>
        <v>0</v>
      </c>
      <c r="X73" s="3">
        <f>'[1]ExPostGross kWh_Biz'!AA73</f>
        <v>0</v>
      </c>
      <c r="Y73" s="3">
        <f>'[1]ExPostGross kWh_Biz'!AB73</f>
        <v>0</v>
      </c>
      <c r="Z73" s="3">
        <f>'[1]ExPostGross kWh_Biz'!AC73</f>
        <v>0</v>
      </c>
      <c r="AA73" s="3">
        <f>'[1]ExPostGross kWh_Biz'!AD73</f>
        <v>0</v>
      </c>
      <c r="AB73" s="3">
        <f>'[1]ExPostGross kWh_Biz'!AE73</f>
        <v>0</v>
      </c>
      <c r="AC73" s="3">
        <f>'[1]ExPostGross kWh_Biz'!AF73</f>
        <v>0</v>
      </c>
      <c r="AD73" s="116">
        <f>SUM('[1]ExPostGross kWh_Biz'!AG73:AJ73)</f>
        <v>0</v>
      </c>
      <c r="AE73" s="90">
        <f t="shared" si="183"/>
        <v>0</v>
      </c>
      <c r="AG73" s="506"/>
      <c r="AH73" s="244" t="s">
        <v>95</v>
      </c>
      <c r="AI73" s="3">
        <f>'[1]ExPostGross kWh_Biz'!AO73</f>
        <v>0</v>
      </c>
      <c r="AJ73" s="3">
        <f>'[1]ExPostGross kWh_Biz'!AP73</f>
        <v>0</v>
      </c>
      <c r="AK73" s="3">
        <f>'[1]ExPostGross kWh_Biz'!AQ73</f>
        <v>0</v>
      </c>
      <c r="AL73" s="3">
        <f>'[1]ExPostGross kWh_Biz'!AR73</f>
        <v>0</v>
      </c>
      <c r="AM73" s="3">
        <f>'[1]ExPostGross kWh_Biz'!AS73</f>
        <v>0</v>
      </c>
      <c r="AN73" s="3">
        <f>'[1]ExPostGross kWh_Biz'!AT73</f>
        <v>0</v>
      </c>
      <c r="AO73" s="3">
        <f>'[1]ExPostGross kWh_Biz'!AU73</f>
        <v>0</v>
      </c>
      <c r="AP73" s="3">
        <f>'[1]ExPostGross kWh_Biz'!AV73</f>
        <v>0</v>
      </c>
      <c r="AQ73" s="3">
        <f>'[1]ExPostGross kWh_Biz'!AW73</f>
        <v>0</v>
      </c>
      <c r="AR73" s="3">
        <f>'[1]ExPostGross kWh_Biz'!AX73</f>
        <v>0</v>
      </c>
      <c r="AS73" s="3">
        <f>'[1]ExPostGross kWh_Biz'!AY73</f>
        <v>0</v>
      </c>
      <c r="AT73" s="116">
        <f>SUM('[1]ExPostGross kWh_Biz'!AZ73:BC73)</f>
        <v>0</v>
      </c>
      <c r="AU73" s="90">
        <f t="shared" si="184"/>
        <v>0</v>
      </c>
      <c r="AW73" s="506"/>
      <c r="AX73" s="244" t="s">
        <v>95</v>
      </c>
      <c r="AY73" s="3">
        <f>'[1]ExPostGross kWh_Biz'!BH73</f>
        <v>0</v>
      </c>
      <c r="AZ73" s="3">
        <f>'[1]ExPostGross kWh_Biz'!BI73</f>
        <v>0</v>
      </c>
      <c r="BA73" s="3">
        <f>'[1]ExPostGross kWh_Biz'!BJ73</f>
        <v>0</v>
      </c>
      <c r="BB73" s="3">
        <f>'[1]ExPostGross kWh_Biz'!BK73</f>
        <v>0</v>
      </c>
      <c r="BC73" s="3">
        <f>'[1]ExPostGross kWh_Biz'!BL73</f>
        <v>0</v>
      </c>
      <c r="BD73" s="3">
        <f>'[1]ExPostGross kWh_Biz'!BM73</f>
        <v>0</v>
      </c>
      <c r="BE73" s="3">
        <f>'[1]ExPostGross kWh_Biz'!BN73</f>
        <v>0</v>
      </c>
      <c r="BF73" s="3">
        <f>'[1]ExPostGross kWh_Biz'!BO73</f>
        <v>0</v>
      </c>
      <c r="BG73" s="3">
        <f>'[1]ExPostGross kWh_Biz'!BP73</f>
        <v>0</v>
      </c>
      <c r="BH73" s="3">
        <f>'[1]ExPostGross kWh_Biz'!BQ73</f>
        <v>0</v>
      </c>
      <c r="BI73" s="3">
        <f>'[1]ExPostGross kWh_Biz'!BR73</f>
        <v>0</v>
      </c>
      <c r="BJ73" s="116">
        <f>SUM('[1]ExPostGross kWh_Biz'!BS73:BV73)</f>
        <v>0</v>
      </c>
      <c r="BK73" s="90">
        <f t="shared" si="185"/>
        <v>0</v>
      </c>
      <c r="BM73" s="444">
        <f>O73-'[1]ExPostGross kWh_Biz'!R73</f>
        <v>0</v>
      </c>
      <c r="BN73" s="444">
        <f>AE73-'[1]ExPostGross kWh_Biz'!AK73</f>
        <v>0</v>
      </c>
      <c r="BO73" s="444">
        <f>AU73-'[1]ExPostGross kWh_Biz'!BD73</f>
        <v>0</v>
      </c>
      <c r="BP73" s="444">
        <f>BK73-'[1]ExPostGross kWh_Biz'!BW73</f>
        <v>0</v>
      </c>
    </row>
    <row r="74" spans="1:68" x14ac:dyDescent="0.3">
      <c r="A74" s="506"/>
      <c r="B74" s="244" t="s">
        <v>96</v>
      </c>
      <c r="C74" s="116">
        <f>'[1]ExPostGross kWh_Biz'!C74</f>
        <v>0</v>
      </c>
      <c r="D74" s="116">
        <f>'[1]ExPostGross kWh_Biz'!D74</f>
        <v>0</v>
      </c>
      <c r="E74" s="116">
        <f>'[1]ExPostGross kWh_Biz'!E74</f>
        <v>0</v>
      </c>
      <c r="F74" s="116">
        <f>'[1]ExPostGross kWh_Biz'!F74</f>
        <v>0</v>
      </c>
      <c r="G74" s="116">
        <f>'[1]ExPostGross kWh_Biz'!G74</f>
        <v>0</v>
      </c>
      <c r="H74" s="116">
        <f>'[1]ExPostGross kWh_Biz'!H74</f>
        <v>0</v>
      </c>
      <c r="I74" s="116">
        <f>'[1]ExPostGross kWh_Biz'!I74</f>
        <v>1027</v>
      </c>
      <c r="J74" s="116">
        <f>'[1]ExPostGross kWh_Biz'!J74</f>
        <v>0</v>
      </c>
      <c r="K74" s="116">
        <f>'[1]ExPostGross kWh_Biz'!K74</f>
        <v>9034</v>
      </c>
      <c r="L74" s="116">
        <f>'[1]ExPostGross kWh_Biz'!L74</f>
        <v>0</v>
      </c>
      <c r="M74" s="116">
        <f>'[1]ExPostGross kWh_Biz'!M74</f>
        <v>0</v>
      </c>
      <c r="N74" s="116">
        <f>SUM('[1]ExPostGross kWh_Biz'!N74:Q74)</f>
        <v>0</v>
      </c>
      <c r="O74" s="90">
        <f t="shared" si="182"/>
        <v>10061</v>
      </c>
      <c r="Q74" s="506"/>
      <c r="R74" s="244" t="s">
        <v>96</v>
      </c>
      <c r="S74" s="3">
        <f>'[1]ExPostGross kWh_Biz'!V74</f>
        <v>0</v>
      </c>
      <c r="T74" s="3">
        <f>'[1]ExPostGross kWh_Biz'!W74</f>
        <v>0</v>
      </c>
      <c r="U74" s="3">
        <f>'[1]ExPostGross kWh_Biz'!X74</f>
        <v>0</v>
      </c>
      <c r="V74" s="3">
        <f>'[1]ExPostGross kWh_Biz'!Y74</f>
        <v>0</v>
      </c>
      <c r="W74" s="3">
        <f>'[1]ExPostGross kWh_Biz'!Z74</f>
        <v>0</v>
      </c>
      <c r="X74" s="3">
        <f>'[1]ExPostGross kWh_Biz'!AA74</f>
        <v>0</v>
      </c>
      <c r="Y74" s="3">
        <f>'[1]ExPostGross kWh_Biz'!AB74</f>
        <v>0</v>
      </c>
      <c r="Z74" s="3">
        <f>'[1]ExPostGross kWh_Biz'!AC74</f>
        <v>0</v>
      </c>
      <c r="AA74" s="3">
        <f>'[1]ExPostGross kWh_Biz'!AD74</f>
        <v>0</v>
      </c>
      <c r="AB74" s="3">
        <f>'[1]ExPostGross kWh_Biz'!AE74</f>
        <v>0</v>
      </c>
      <c r="AC74" s="3">
        <f>'[1]ExPostGross kWh_Biz'!AF74</f>
        <v>0</v>
      </c>
      <c r="AD74" s="116">
        <f>SUM('[1]ExPostGross kWh_Biz'!AG74:AJ74)</f>
        <v>0</v>
      </c>
      <c r="AE74" s="90">
        <f t="shared" si="183"/>
        <v>0</v>
      </c>
      <c r="AG74" s="506"/>
      <c r="AH74" s="244" t="s">
        <v>96</v>
      </c>
      <c r="AI74" s="3">
        <f>'[1]ExPostGross kWh_Biz'!AO74</f>
        <v>0</v>
      </c>
      <c r="AJ74" s="3">
        <f>'[1]ExPostGross kWh_Biz'!AP74</f>
        <v>0</v>
      </c>
      <c r="AK74" s="3">
        <f>'[1]ExPostGross kWh_Biz'!AQ74</f>
        <v>0</v>
      </c>
      <c r="AL74" s="3">
        <f>'[1]ExPostGross kWh_Biz'!AR74</f>
        <v>0</v>
      </c>
      <c r="AM74" s="3">
        <f>'[1]ExPostGross kWh_Biz'!AS74</f>
        <v>0</v>
      </c>
      <c r="AN74" s="3">
        <f>'[1]ExPostGross kWh_Biz'!AT74</f>
        <v>0</v>
      </c>
      <c r="AO74" s="3">
        <f>'[1]ExPostGross kWh_Biz'!AU74</f>
        <v>0</v>
      </c>
      <c r="AP74" s="3">
        <f>'[1]ExPostGross kWh_Biz'!AV74</f>
        <v>0</v>
      </c>
      <c r="AQ74" s="3">
        <f>'[1]ExPostGross kWh_Biz'!AW74</f>
        <v>0</v>
      </c>
      <c r="AR74" s="3">
        <f>'[1]ExPostGross kWh_Biz'!AX74</f>
        <v>0</v>
      </c>
      <c r="AS74" s="3">
        <f>'[1]ExPostGross kWh_Biz'!AY74</f>
        <v>0</v>
      </c>
      <c r="AT74" s="116">
        <f>SUM('[1]ExPostGross kWh_Biz'!AZ74:BC74)</f>
        <v>0</v>
      </c>
      <c r="AU74" s="90">
        <f t="shared" si="184"/>
        <v>0</v>
      </c>
      <c r="AW74" s="506"/>
      <c r="AX74" s="244" t="s">
        <v>96</v>
      </c>
      <c r="AY74" s="3">
        <f>'[1]ExPostGross kWh_Biz'!BH74</f>
        <v>0</v>
      </c>
      <c r="AZ74" s="3">
        <f>'[1]ExPostGross kWh_Biz'!BI74</f>
        <v>0</v>
      </c>
      <c r="BA74" s="3">
        <f>'[1]ExPostGross kWh_Biz'!BJ74</f>
        <v>0</v>
      </c>
      <c r="BB74" s="3">
        <f>'[1]ExPostGross kWh_Biz'!BK74</f>
        <v>0</v>
      </c>
      <c r="BC74" s="3">
        <f>'[1]ExPostGross kWh_Biz'!BL74</f>
        <v>0</v>
      </c>
      <c r="BD74" s="3">
        <f>'[1]ExPostGross kWh_Biz'!BM74</f>
        <v>0</v>
      </c>
      <c r="BE74" s="3">
        <f>'[1]ExPostGross kWh_Biz'!BN74</f>
        <v>0</v>
      </c>
      <c r="BF74" s="3">
        <f>'[1]ExPostGross kWh_Biz'!BO74</f>
        <v>0</v>
      </c>
      <c r="BG74" s="3">
        <f>'[1]ExPostGross kWh_Biz'!BP74</f>
        <v>0</v>
      </c>
      <c r="BH74" s="3">
        <f>'[1]ExPostGross kWh_Biz'!BQ74</f>
        <v>0</v>
      </c>
      <c r="BI74" s="3">
        <f>'[1]ExPostGross kWh_Biz'!BR74</f>
        <v>0</v>
      </c>
      <c r="BJ74" s="116">
        <f>SUM('[1]ExPostGross kWh_Biz'!BS74:BV74)</f>
        <v>0</v>
      </c>
      <c r="BK74" s="90">
        <f t="shared" si="185"/>
        <v>0</v>
      </c>
      <c r="BM74" s="444">
        <f>O74-'[1]ExPostGross kWh_Biz'!R74</f>
        <v>0</v>
      </c>
      <c r="BN74" s="444">
        <f>AE74-'[1]ExPostGross kWh_Biz'!AK74</f>
        <v>0</v>
      </c>
      <c r="BO74" s="444">
        <f>AU74-'[1]ExPostGross kWh_Biz'!BD74</f>
        <v>0</v>
      </c>
      <c r="BP74" s="444">
        <f>BK74-'[1]ExPostGross kWh_Biz'!BW74</f>
        <v>0</v>
      </c>
    </row>
    <row r="75" spans="1:68" x14ac:dyDescent="0.3">
      <c r="A75" s="506"/>
      <c r="B75" s="244" t="s">
        <v>97</v>
      </c>
      <c r="C75" s="116">
        <f>'[1]ExPostGross kWh_Biz'!C75</f>
        <v>112636.99900000003</v>
      </c>
      <c r="D75" s="116">
        <f>'[1]ExPostGross kWh_Biz'!D75</f>
        <v>218561.92079999999</v>
      </c>
      <c r="E75" s="116">
        <f>'[1]ExPostGross kWh_Biz'!E75</f>
        <v>374436.430635</v>
      </c>
      <c r="F75" s="116">
        <f>'[1]ExPostGross kWh_Biz'!F75</f>
        <v>836368.32034648606</v>
      </c>
      <c r="G75" s="116">
        <f>'[1]ExPostGross kWh_Biz'!G75</f>
        <v>460628.02782288095</v>
      </c>
      <c r="H75" s="116">
        <f>'[1]ExPostGross kWh_Biz'!H75</f>
        <v>210686.79172000012</v>
      </c>
      <c r="I75" s="116">
        <f>'[1]ExPostGross kWh_Biz'!I75</f>
        <v>425720.98494460178</v>
      </c>
      <c r="J75" s="116">
        <f>'[1]ExPostGross kWh_Biz'!J75</f>
        <v>361626.66266499972</v>
      </c>
      <c r="K75" s="116">
        <f>'[1]ExPostGross kWh_Biz'!K75</f>
        <v>468901.39501611225</v>
      </c>
      <c r="L75" s="116">
        <f>'[1]ExPostGross kWh_Biz'!L75</f>
        <v>474368.69563270768</v>
      </c>
      <c r="M75" s="116">
        <f>'[1]ExPostGross kWh_Biz'!M75</f>
        <v>294000.11418000003</v>
      </c>
      <c r="N75" s="116">
        <f>SUM('[1]ExPostGross kWh_Biz'!N75:Q75)</f>
        <v>1015751.7607799999</v>
      </c>
      <c r="O75" s="90">
        <f t="shared" si="182"/>
        <v>5253688.1035427889</v>
      </c>
      <c r="Q75" s="506"/>
      <c r="R75" s="244" t="s">
        <v>97</v>
      </c>
      <c r="S75" s="3">
        <f>'[1]ExPostGross kWh_Biz'!V75</f>
        <v>0</v>
      </c>
      <c r="T75" s="3">
        <f>'[1]ExPostGross kWh_Biz'!W75</f>
        <v>0</v>
      </c>
      <c r="U75" s="3">
        <f>'[1]ExPostGross kWh_Biz'!X75</f>
        <v>0</v>
      </c>
      <c r="V75" s="3">
        <f>'[1]ExPostGross kWh_Biz'!Y75</f>
        <v>0</v>
      </c>
      <c r="W75" s="3">
        <f>'[1]ExPostGross kWh_Biz'!Z75</f>
        <v>178670.70140965196</v>
      </c>
      <c r="X75" s="3">
        <f>'[1]ExPostGross kWh_Biz'!AA75</f>
        <v>0</v>
      </c>
      <c r="Y75" s="3">
        <f>'[1]ExPostGross kWh_Biz'!AB75</f>
        <v>0</v>
      </c>
      <c r="Z75" s="3">
        <f>'[1]ExPostGross kWh_Biz'!AC75</f>
        <v>0</v>
      </c>
      <c r="AA75" s="3">
        <f>'[1]ExPostGross kWh_Biz'!AD75</f>
        <v>0</v>
      </c>
      <c r="AB75" s="3">
        <f>'[1]ExPostGross kWh_Biz'!AE75</f>
        <v>0</v>
      </c>
      <c r="AC75" s="3">
        <f>'[1]ExPostGross kWh_Biz'!AF75</f>
        <v>0</v>
      </c>
      <c r="AD75" s="116">
        <f>SUM('[1]ExPostGross kWh_Biz'!AG75:AJ75)</f>
        <v>0</v>
      </c>
      <c r="AE75" s="90">
        <f t="shared" si="183"/>
        <v>178670.70140965196</v>
      </c>
      <c r="AG75" s="506"/>
      <c r="AH75" s="244" t="s">
        <v>97</v>
      </c>
      <c r="AI75" s="3">
        <f>'[1]ExPostGross kWh_Biz'!AO75</f>
        <v>0</v>
      </c>
      <c r="AJ75" s="3">
        <f>'[1]ExPostGross kWh_Biz'!AP75</f>
        <v>0</v>
      </c>
      <c r="AK75" s="3">
        <f>'[1]ExPostGross kWh_Biz'!AQ75</f>
        <v>0</v>
      </c>
      <c r="AL75" s="3">
        <f>'[1]ExPostGross kWh_Biz'!AR75</f>
        <v>0</v>
      </c>
      <c r="AM75" s="3">
        <f>'[1]ExPostGross kWh_Biz'!AS75</f>
        <v>0</v>
      </c>
      <c r="AN75" s="3">
        <f>'[1]ExPostGross kWh_Biz'!AT75</f>
        <v>0</v>
      </c>
      <c r="AO75" s="3">
        <f>'[1]ExPostGross kWh_Biz'!AU75</f>
        <v>0</v>
      </c>
      <c r="AP75" s="3">
        <f>'[1]ExPostGross kWh_Biz'!AV75</f>
        <v>0</v>
      </c>
      <c r="AQ75" s="3">
        <f>'[1]ExPostGross kWh_Biz'!AW75</f>
        <v>0</v>
      </c>
      <c r="AR75" s="3">
        <f>'[1]ExPostGross kWh_Biz'!AX75</f>
        <v>0</v>
      </c>
      <c r="AS75" s="3">
        <f>'[1]ExPostGross kWh_Biz'!AY75</f>
        <v>0</v>
      </c>
      <c r="AT75" s="116">
        <f>SUM('[1]ExPostGross kWh_Biz'!AZ75:BC75)</f>
        <v>0</v>
      </c>
      <c r="AU75" s="90">
        <f t="shared" si="184"/>
        <v>0</v>
      </c>
      <c r="AW75" s="506"/>
      <c r="AX75" s="244" t="s">
        <v>97</v>
      </c>
      <c r="AY75" s="3">
        <f>'[1]ExPostGross kWh_Biz'!BH75</f>
        <v>0</v>
      </c>
      <c r="AZ75" s="3">
        <f>'[1]ExPostGross kWh_Biz'!BI75</f>
        <v>0</v>
      </c>
      <c r="BA75" s="3">
        <f>'[1]ExPostGross kWh_Biz'!BJ75</f>
        <v>0</v>
      </c>
      <c r="BB75" s="3">
        <f>'[1]ExPostGross kWh_Biz'!BK75</f>
        <v>0</v>
      </c>
      <c r="BC75" s="3">
        <f>'[1]ExPostGross kWh_Biz'!BL75</f>
        <v>0</v>
      </c>
      <c r="BD75" s="3">
        <f>'[1]ExPostGross kWh_Biz'!BM75</f>
        <v>0</v>
      </c>
      <c r="BE75" s="3">
        <f>'[1]ExPostGross kWh_Biz'!BN75</f>
        <v>0</v>
      </c>
      <c r="BF75" s="3">
        <f>'[1]ExPostGross kWh_Biz'!BO75</f>
        <v>0</v>
      </c>
      <c r="BG75" s="3">
        <f>'[1]ExPostGross kWh_Biz'!BP75</f>
        <v>0</v>
      </c>
      <c r="BH75" s="3">
        <f>'[1]ExPostGross kWh_Biz'!BQ75</f>
        <v>0</v>
      </c>
      <c r="BI75" s="3">
        <f>'[1]ExPostGross kWh_Biz'!BR75</f>
        <v>0</v>
      </c>
      <c r="BJ75" s="116">
        <f>SUM('[1]ExPostGross kWh_Biz'!BS75:BV75)</f>
        <v>0</v>
      </c>
      <c r="BK75" s="90">
        <f t="shared" si="185"/>
        <v>0</v>
      </c>
      <c r="BM75" s="444">
        <f>O75-'[1]ExPostGross kWh_Biz'!R75</f>
        <v>0</v>
      </c>
      <c r="BN75" s="444">
        <f>AE75-'[1]ExPostGross kWh_Biz'!AK75</f>
        <v>0</v>
      </c>
      <c r="BO75" s="444">
        <f>AU75-'[1]ExPostGross kWh_Biz'!BD75</f>
        <v>0</v>
      </c>
      <c r="BP75" s="444">
        <f>BK75-'[1]ExPostGross kWh_Biz'!BW75</f>
        <v>0</v>
      </c>
    </row>
    <row r="76" spans="1:68" x14ac:dyDescent="0.3">
      <c r="A76" s="506"/>
      <c r="B76" s="244" t="s">
        <v>98</v>
      </c>
      <c r="C76" s="116">
        <f>'[1]ExPostGross kWh_Biz'!C76</f>
        <v>0</v>
      </c>
      <c r="D76" s="116">
        <f>'[1]ExPostGross kWh_Biz'!D76</f>
        <v>0</v>
      </c>
      <c r="E76" s="116">
        <f>'[1]ExPostGross kWh_Biz'!E76</f>
        <v>0</v>
      </c>
      <c r="F76" s="116">
        <f>'[1]ExPostGross kWh_Biz'!F76</f>
        <v>0</v>
      </c>
      <c r="G76" s="116">
        <f>'[1]ExPostGross kWh_Biz'!G76</f>
        <v>0</v>
      </c>
      <c r="H76" s="116">
        <f>'[1]ExPostGross kWh_Biz'!H76</f>
        <v>0</v>
      </c>
      <c r="I76" s="116">
        <f>'[1]ExPostGross kWh_Biz'!I76</f>
        <v>0</v>
      </c>
      <c r="J76" s="116">
        <f>'[1]ExPostGross kWh_Biz'!J76</f>
        <v>0</v>
      </c>
      <c r="K76" s="116">
        <f>'[1]ExPostGross kWh_Biz'!K76</f>
        <v>0</v>
      </c>
      <c r="L76" s="116">
        <f>'[1]ExPostGross kWh_Biz'!L76</f>
        <v>0</v>
      </c>
      <c r="M76" s="116">
        <f>'[1]ExPostGross kWh_Biz'!M76</f>
        <v>0</v>
      </c>
      <c r="N76" s="116">
        <f>SUM('[1]ExPostGross kWh_Biz'!N76:Q76)</f>
        <v>0</v>
      </c>
      <c r="O76" s="90">
        <f t="shared" si="182"/>
        <v>0</v>
      </c>
      <c r="Q76" s="506"/>
      <c r="R76" s="244" t="s">
        <v>98</v>
      </c>
      <c r="S76" s="3">
        <f>'[1]ExPostGross kWh_Biz'!V76</f>
        <v>0</v>
      </c>
      <c r="T76" s="3">
        <f>'[1]ExPostGross kWh_Biz'!W76</f>
        <v>0</v>
      </c>
      <c r="U76" s="3">
        <f>'[1]ExPostGross kWh_Biz'!X76</f>
        <v>0</v>
      </c>
      <c r="V76" s="3">
        <f>'[1]ExPostGross kWh_Biz'!Y76</f>
        <v>0</v>
      </c>
      <c r="W76" s="3">
        <f>'[1]ExPostGross kWh_Biz'!Z76</f>
        <v>0</v>
      </c>
      <c r="X76" s="3">
        <f>'[1]ExPostGross kWh_Biz'!AA76</f>
        <v>0</v>
      </c>
      <c r="Y76" s="3">
        <f>'[1]ExPostGross kWh_Biz'!AB76</f>
        <v>0</v>
      </c>
      <c r="Z76" s="3">
        <f>'[1]ExPostGross kWh_Biz'!AC76</f>
        <v>0</v>
      </c>
      <c r="AA76" s="3">
        <f>'[1]ExPostGross kWh_Biz'!AD76</f>
        <v>0</v>
      </c>
      <c r="AB76" s="3">
        <f>'[1]ExPostGross kWh_Biz'!AE76</f>
        <v>0</v>
      </c>
      <c r="AC76" s="3">
        <f>'[1]ExPostGross kWh_Biz'!AF76</f>
        <v>0</v>
      </c>
      <c r="AD76" s="116">
        <f>SUM('[1]ExPostGross kWh_Biz'!AG76:AJ76)</f>
        <v>0</v>
      </c>
      <c r="AE76" s="90">
        <f t="shared" si="183"/>
        <v>0</v>
      </c>
      <c r="AG76" s="506"/>
      <c r="AH76" s="244" t="s">
        <v>98</v>
      </c>
      <c r="AI76" s="3">
        <f>'[1]ExPostGross kWh_Biz'!AO76</f>
        <v>0</v>
      </c>
      <c r="AJ76" s="3">
        <f>'[1]ExPostGross kWh_Biz'!AP76</f>
        <v>0</v>
      </c>
      <c r="AK76" s="3">
        <f>'[1]ExPostGross kWh_Biz'!AQ76</f>
        <v>0</v>
      </c>
      <c r="AL76" s="3">
        <f>'[1]ExPostGross kWh_Biz'!AR76</f>
        <v>0</v>
      </c>
      <c r="AM76" s="3">
        <f>'[1]ExPostGross kWh_Biz'!AS76</f>
        <v>0</v>
      </c>
      <c r="AN76" s="3">
        <f>'[1]ExPostGross kWh_Biz'!AT76</f>
        <v>0</v>
      </c>
      <c r="AO76" s="3">
        <f>'[1]ExPostGross kWh_Biz'!AU76</f>
        <v>0</v>
      </c>
      <c r="AP76" s="3">
        <f>'[1]ExPostGross kWh_Biz'!AV76</f>
        <v>0</v>
      </c>
      <c r="AQ76" s="3">
        <f>'[1]ExPostGross kWh_Biz'!AW76</f>
        <v>0</v>
      </c>
      <c r="AR76" s="3">
        <f>'[1]ExPostGross kWh_Biz'!AX76</f>
        <v>0</v>
      </c>
      <c r="AS76" s="3">
        <f>'[1]ExPostGross kWh_Biz'!AY76</f>
        <v>0</v>
      </c>
      <c r="AT76" s="116">
        <f>SUM('[1]ExPostGross kWh_Biz'!AZ76:BC76)</f>
        <v>0</v>
      </c>
      <c r="AU76" s="90">
        <f t="shared" si="184"/>
        <v>0</v>
      </c>
      <c r="AW76" s="506"/>
      <c r="AX76" s="244" t="s">
        <v>98</v>
      </c>
      <c r="AY76" s="3">
        <f>'[1]ExPostGross kWh_Biz'!BH76</f>
        <v>0</v>
      </c>
      <c r="AZ76" s="3">
        <f>'[1]ExPostGross kWh_Biz'!BI76</f>
        <v>0</v>
      </c>
      <c r="BA76" s="3">
        <f>'[1]ExPostGross kWh_Biz'!BJ76</f>
        <v>0</v>
      </c>
      <c r="BB76" s="3">
        <f>'[1]ExPostGross kWh_Biz'!BK76</f>
        <v>0</v>
      </c>
      <c r="BC76" s="3">
        <f>'[1]ExPostGross kWh_Biz'!BL76</f>
        <v>0</v>
      </c>
      <c r="BD76" s="3">
        <f>'[1]ExPostGross kWh_Biz'!BM76</f>
        <v>0</v>
      </c>
      <c r="BE76" s="3">
        <f>'[1]ExPostGross kWh_Biz'!BN76</f>
        <v>0</v>
      </c>
      <c r="BF76" s="3">
        <f>'[1]ExPostGross kWh_Biz'!BO76</f>
        <v>0</v>
      </c>
      <c r="BG76" s="3">
        <f>'[1]ExPostGross kWh_Biz'!BP76</f>
        <v>0</v>
      </c>
      <c r="BH76" s="3">
        <f>'[1]ExPostGross kWh_Biz'!BQ76</f>
        <v>0</v>
      </c>
      <c r="BI76" s="3">
        <f>'[1]ExPostGross kWh_Biz'!BR76</f>
        <v>0</v>
      </c>
      <c r="BJ76" s="116">
        <f>SUM('[1]ExPostGross kWh_Biz'!BS76:BV76)</f>
        <v>0</v>
      </c>
      <c r="BK76" s="90">
        <f t="shared" si="185"/>
        <v>0</v>
      </c>
      <c r="BM76" s="444">
        <f>O76-'[1]ExPostGross kWh_Biz'!R76</f>
        <v>0</v>
      </c>
      <c r="BN76" s="444">
        <f>AE76-'[1]ExPostGross kWh_Biz'!AK76</f>
        <v>0</v>
      </c>
      <c r="BO76" s="444">
        <f>AU76-'[1]ExPostGross kWh_Biz'!BD76</f>
        <v>0</v>
      </c>
      <c r="BP76" s="444">
        <f>BK76-'[1]ExPostGross kWh_Biz'!BW76</f>
        <v>0</v>
      </c>
    </row>
    <row r="77" spans="1:68" x14ac:dyDescent="0.3">
      <c r="A77" s="506"/>
      <c r="B77" s="244" t="s">
        <v>99</v>
      </c>
      <c r="C77" s="116">
        <f>'[1]ExPostGross kWh_Biz'!C77</f>
        <v>0</v>
      </c>
      <c r="D77" s="116">
        <f>'[1]ExPostGross kWh_Biz'!D77</f>
        <v>0</v>
      </c>
      <c r="E77" s="116">
        <f>'[1]ExPostGross kWh_Biz'!E77</f>
        <v>0</v>
      </c>
      <c r="F77" s="116">
        <f>'[1]ExPostGross kWh_Biz'!F77</f>
        <v>0</v>
      </c>
      <c r="G77" s="116">
        <f>'[1]ExPostGross kWh_Biz'!G77</f>
        <v>0</v>
      </c>
      <c r="H77" s="116">
        <f>'[1]ExPostGross kWh_Biz'!H77</f>
        <v>0</v>
      </c>
      <c r="I77" s="116">
        <f>'[1]ExPostGross kWh_Biz'!I77</f>
        <v>0</v>
      </c>
      <c r="J77" s="116">
        <f>'[1]ExPostGross kWh_Biz'!J77</f>
        <v>0</v>
      </c>
      <c r="K77" s="116">
        <f>'[1]ExPostGross kWh_Biz'!K77</f>
        <v>0</v>
      </c>
      <c r="L77" s="116">
        <f>'[1]ExPostGross kWh_Biz'!L77</f>
        <v>0</v>
      </c>
      <c r="M77" s="116">
        <f>'[1]ExPostGross kWh_Biz'!M77</f>
        <v>0</v>
      </c>
      <c r="N77" s="116">
        <f>SUM('[1]ExPostGross kWh_Biz'!N77:Q77)</f>
        <v>0</v>
      </c>
      <c r="O77" s="90">
        <f t="shared" si="182"/>
        <v>0</v>
      </c>
      <c r="Q77" s="506"/>
      <c r="R77" s="244" t="s">
        <v>99</v>
      </c>
      <c r="S77" s="3">
        <f>'[1]ExPostGross kWh_Biz'!V77</f>
        <v>0</v>
      </c>
      <c r="T77" s="3">
        <f>'[1]ExPostGross kWh_Biz'!W77</f>
        <v>0</v>
      </c>
      <c r="U77" s="3">
        <f>'[1]ExPostGross kWh_Biz'!X77</f>
        <v>0</v>
      </c>
      <c r="V77" s="3">
        <f>'[1]ExPostGross kWh_Biz'!Y77</f>
        <v>0</v>
      </c>
      <c r="W77" s="3">
        <f>'[1]ExPostGross kWh_Biz'!Z77</f>
        <v>0</v>
      </c>
      <c r="X77" s="3">
        <f>'[1]ExPostGross kWh_Biz'!AA77</f>
        <v>0</v>
      </c>
      <c r="Y77" s="3">
        <f>'[1]ExPostGross kWh_Biz'!AB77</f>
        <v>0</v>
      </c>
      <c r="Z77" s="3">
        <f>'[1]ExPostGross kWh_Biz'!AC77</f>
        <v>0</v>
      </c>
      <c r="AA77" s="3">
        <f>'[1]ExPostGross kWh_Biz'!AD77</f>
        <v>0</v>
      </c>
      <c r="AB77" s="3">
        <f>'[1]ExPostGross kWh_Biz'!AE77</f>
        <v>0</v>
      </c>
      <c r="AC77" s="3">
        <f>'[1]ExPostGross kWh_Biz'!AF77</f>
        <v>0</v>
      </c>
      <c r="AD77" s="116">
        <f>SUM('[1]ExPostGross kWh_Biz'!AG77:AJ77)</f>
        <v>0</v>
      </c>
      <c r="AE77" s="90">
        <f t="shared" si="183"/>
        <v>0</v>
      </c>
      <c r="AG77" s="506"/>
      <c r="AH77" s="244" t="s">
        <v>99</v>
      </c>
      <c r="AI77" s="3">
        <f>'[1]ExPostGross kWh_Biz'!AO77</f>
        <v>0</v>
      </c>
      <c r="AJ77" s="3">
        <f>'[1]ExPostGross kWh_Biz'!AP77</f>
        <v>0</v>
      </c>
      <c r="AK77" s="3">
        <f>'[1]ExPostGross kWh_Biz'!AQ77</f>
        <v>0</v>
      </c>
      <c r="AL77" s="3">
        <f>'[1]ExPostGross kWh_Biz'!AR77</f>
        <v>0</v>
      </c>
      <c r="AM77" s="3">
        <f>'[1]ExPostGross kWh_Biz'!AS77</f>
        <v>0</v>
      </c>
      <c r="AN77" s="3">
        <f>'[1]ExPostGross kWh_Biz'!AT77</f>
        <v>0</v>
      </c>
      <c r="AO77" s="3">
        <f>'[1]ExPostGross kWh_Biz'!AU77</f>
        <v>0</v>
      </c>
      <c r="AP77" s="3">
        <f>'[1]ExPostGross kWh_Biz'!AV77</f>
        <v>0</v>
      </c>
      <c r="AQ77" s="3">
        <f>'[1]ExPostGross kWh_Biz'!AW77</f>
        <v>0</v>
      </c>
      <c r="AR77" s="3">
        <f>'[1]ExPostGross kWh_Biz'!AX77</f>
        <v>0</v>
      </c>
      <c r="AS77" s="3">
        <f>'[1]ExPostGross kWh_Biz'!AY77</f>
        <v>0</v>
      </c>
      <c r="AT77" s="116">
        <f>SUM('[1]ExPostGross kWh_Biz'!AZ77:BC77)</f>
        <v>0</v>
      </c>
      <c r="AU77" s="90">
        <f t="shared" si="184"/>
        <v>0</v>
      </c>
      <c r="AW77" s="506"/>
      <c r="AX77" s="244" t="s">
        <v>99</v>
      </c>
      <c r="AY77" s="3">
        <f>'[1]ExPostGross kWh_Biz'!BH77</f>
        <v>0</v>
      </c>
      <c r="AZ77" s="3">
        <f>'[1]ExPostGross kWh_Biz'!BI77</f>
        <v>0</v>
      </c>
      <c r="BA77" s="3">
        <f>'[1]ExPostGross kWh_Biz'!BJ77</f>
        <v>0</v>
      </c>
      <c r="BB77" s="3">
        <f>'[1]ExPostGross kWh_Biz'!BK77</f>
        <v>0</v>
      </c>
      <c r="BC77" s="3">
        <f>'[1]ExPostGross kWh_Biz'!BL77</f>
        <v>0</v>
      </c>
      <c r="BD77" s="3">
        <f>'[1]ExPostGross kWh_Biz'!BM77</f>
        <v>0</v>
      </c>
      <c r="BE77" s="3">
        <f>'[1]ExPostGross kWh_Biz'!BN77</f>
        <v>0</v>
      </c>
      <c r="BF77" s="3">
        <f>'[1]ExPostGross kWh_Biz'!BO77</f>
        <v>0</v>
      </c>
      <c r="BG77" s="3">
        <f>'[1]ExPostGross kWh_Biz'!BP77</f>
        <v>0</v>
      </c>
      <c r="BH77" s="3">
        <f>'[1]ExPostGross kWh_Biz'!BQ77</f>
        <v>0</v>
      </c>
      <c r="BI77" s="3">
        <f>'[1]ExPostGross kWh_Biz'!BR77</f>
        <v>0</v>
      </c>
      <c r="BJ77" s="116">
        <f>SUM('[1]ExPostGross kWh_Biz'!BS77:BV77)</f>
        <v>0</v>
      </c>
      <c r="BK77" s="90">
        <f t="shared" si="185"/>
        <v>0</v>
      </c>
      <c r="BM77" s="444">
        <f>O77-'[1]ExPostGross kWh_Biz'!R77</f>
        <v>0</v>
      </c>
      <c r="BN77" s="444">
        <f>AE77-'[1]ExPostGross kWh_Biz'!AK77</f>
        <v>0</v>
      </c>
      <c r="BO77" s="444">
        <f>AU77-'[1]ExPostGross kWh_Biz'!BD77</f>
        <v>0</v>
      </c>
      <c r="BP77" s="444">
        <f>BK77-'[1]ExPostGross kWh_Biz'!BW77</f>
        <v>0</v>
      </c>
    </row>
    <row r="78" spans="1:68" x14ac:dyDescent="0.3">
      <c r="A78" s="506"/>
      <c r="B78" s="244" t="s">
        <v>100</v>
      </c>
      <c r="C78" s="116">
        <f>'[1]ExPostGross kWh_Biz'!C78</f>
        <v>0</v>
      </c>
      <c r="D78" s="116">
        <f>'[1]ExPostGross kWh_Biz'!D78</f>
        <v>0</v>
      </c>
      <c r="E78" s="116">
        <f>'[1]ExPostGross kWh_Biz'!E78</f>
        <v>0</v>
      </c>
      <c r="F78" s="116">
        <f>'[1]ExPostGross kWh_Biz'!F78</f>
        <v>0</v>
      </c>
      <c r="G78" s="116">
        <f>'[1]ExPostGross kWh_Biz'!G78</f>
        <v>0</v>
      </c>
      <c r="H78" s="116">
        <f>'[1]ExPostGross kWh_Biz'!H78</f>
        <v>0</v>
      </c>
      <c r="I78" s="116">
        <f>'[1]ExPostGross kWh_Biz'!I78</f>
        <v>0</v>
      </c>
      <c r="J78" s="116">
        <f>'[1]ExPostGross kWh_Biz'!J78</f>
        <v>0</v>
      </c>
      <c r="K78" s="116">
        <f>'[1]ExPostGross kWh_Biz'!K78</f>
        <v>0</v>
      </c>
      <c r="L78" s="116">
        <f>'[1]ExPostGross kWh_Biz'!L78</f>
        <v>0</v>
      </c>
      <c r="M78" s="116">
        <f>'[1]ExPostGross kWh_Biz'!M78</f>
        <v>0</v>
      </c>
      <c r="N78" s="116">
        <f>SUM('[1]ExPostGross kWh_Biz'!N78:Q78)</f>
        <v>0</v>
      </c>
      <c r="O78" s="90">
        <f t="shared" si="182"/>
        <v>0</v>
      </c>
      <c r="Q78" s="506"/>
      <c r="R78" s="244" t="s">
        <v>100</v>
      </c>
      <c r="S78" s="3">
        <f>'[1]ExPostGross kWh_Biz'!V78</f>
        <v>0</v>
      </c>
      <c r="T78" s="3">
        <f>'[1]ExPostGross kWh_Biz'!W78</f>
        <v>0</v>
      </c>
      <c r="U78" s="3">
        <f>'[1]ExPostGross kWh_Biz'!X78</f>
        <v>0</v>
      </c>
      <c r="V78" s="3">
        <f>'[1]ExPostGross kWh_Biz'!Y78</f>
        <v>0</v>
      </c>
      <c r="W78" s="3">
        <f>'[1]ExPostGross kWh_Biz'!Z78</f>
        <v>0</v>
      </c>
      <c r="X78" s="3">
        <f>'[1]ExPostGross kWh_Biz'!AA78</f>
        <v>0</v>
      </c>
      <c r="Y78" s="3">
        <f>'[1]ExPostGross kWh_Biz'!AB78</f>
        <v>0</v>
      </c>
      <c r="Z78" s="3">
        <f>'[1]ExPostGross kWh_Biz'!AC78</f>
        <v>0</v>
      </c>
      <c r="AA78" s="3">
        <f>'[1]ExPostGross kWh_Biz'!AD78</f>
        <v>0</v>
      </c>
      <c r="AB78" s="3">
        <f>'[1]ExPostGross kWh_Biz'!AE78</f>
        <v>0</v>
      </c>
      <c r="AC78" s="3">
        <f>'[1]ExPostGross kWh_Biz'!AF78</f>
        <v>0</v>
      </c>
      <c r="AD78" s="116">
        <f>SUM('[1]ExPostGross kWh_Biz'!AG78:AJ78)</f>
        <v>0</v>
      </c>
      <c r="AE78" s="90">
        <f t="shared" si="183"/>
        <v>0</v>
      </c>
      <c r="AG78" s="506"/>
      <c r="AH78" s="244" t="s">
        <v>100</v>
      </c>
      <c r="AI78" s="3">
        <f>'[1]ExPostGross kWh_Biz'!AO78</f>
        <v>0</v>
      </c>
      <c r="AJ78" s="3">
        <f>'[1]ExPostGross kWh_Biz'!AP78</f>
        <v>0</v>
      </c>
      <c r="AK78" s="3">
        <f>'[1]ExPostGross kWh_Biz'!AQ78</f>
        <v>0</v>
      </c>
      <c r="AL78" s="3">
        <f>'[1]ExPostGross kWh_Biz'!AR78</f>
        <v>0</v>
      </c>
      <c r="AM78" s="3">
        <f>'[1]ExPostGross kWh_Biz'!AS78</f>
        <v>0</v>
      </c>
      <c r="AN78" s="3">
        <f>'[1]ExPostGross kWh_Biz'!AT78</f>
        <v>0</v>
      </c>
      <c r="AO78" s="3">
        <f>'[1]ExPostGross kWh_Biz'!AU78</f>
        <v>0</v>
      </c>
      <c r="AP78" s="3">
        <f>'[1]ExPostGross kWh_Biz'!AV78</f>
        <v>0</v>
      </c>
      <c r="AQ78" s="3">
        <f>'[1]ExPostGross kWh_Biz'!AW78</f>
        <v>0</v>
      </c>
      <c r="AR78" s="3">
        <f>'[1]ExPostGross kWh_Biz'!AX78</f>
        <v>0</v>
      </c>
      <c r="AS78" s="3">
        <f>'[1]ExPostGross kWh_Biz'!AY78</f>
        <v>0</v>
      </c>
      <c r="AT78" s="116">
        <f>SUM('[1]ExPostGross kWh_Biz'!AZ78:BC78)</f>
        <v>0</v>
      </c>
      <c r="AU78" s="90">
        <f t="shared" si="184"/>
        <v>0</v>
      </c>
      <c r="AW78" s="506"/>
      <c r="AX78" s="244" t="s">
        <v>100</v>
      </c>
      <c r="AY78" s="3">
        <f>'[1]ExPostGross kWh_Biz'!BH78</f>
        <v>0</v>
      </c>
      <c r="AZ78" s="3">
        <f>'[1]ExPostGross kWh_Biz'!BI78</f>
        <v>0</v>
      </c>
      <c r="BA78" s="3">
        <f>'[1]ExPostGross kWh_Biz'!BJ78</f>
        <v>0</v>
      </c>
      <c r="BB78" s="3">
        <f>'[1]ExPostGross kWh_Biz'!BK78</f>
        <v>0</v>
      </c>
      <c r="BC78" s="3">
        <f>'[1]ExPostGross kWh_Biz'!BL78</f>
        <v>0</v>
      </c>
      <c r="BD78" s="3">
        <f>'[1]ExPostGross kWh_Biz'!BM78</f>
        <v>0</v>
      </c>
      <c r="BE78" s="3">
        <f>'[1]ExPostGross kWh_Biz'!BN78</f>
        <v>0</v>
      </c>
      <c r="BF78" s="3">
        <f>'[1]ExPostGross kWh_Biz'!BO78</f>
        <v>0</v>
      </c>
      <c r="BG78" s="3">
        <f>'[1]ExPostGross kWh_Biz'!BP78</f>
        <v>0</v>
      </c>
      <c r="BH78" s="3">
        <f>'[1]ExPostGross kWh_Biz'!BQ78</f>
        <v>0</v>
      </c>
      <c r="BI78" s="3">
        <f>'[1]ExPostGross kWh_Biz'!BR78</f>
        <v>0</v>
      </c>
      <c r="BJ78" s="116">
        <f>SUM('[1]ExPostGross kWh_Biz'!BS78:BV78)</f>
        <v>0</v>
      </c>
      <c r="BK78" s="90">
        <f t="shared" si="185"/>
        <v>0</v>
      </c>
      <c r="BM78" s="444">
        <f>O78-'[1]ExPostGross kWh_Biz'!R78</f>
        <v>0</v>
      </c>
      <c r="BN78" s="444">
        <f>AE78-'[1]ExPostGross kWh_Biz'!AK78</f>
        <v>0</v>
      </c>
      <c r="BO78" s="444">
        <f>AU78-'[1]ExPostGross kWh_Biz'!BD78</f>
        <v>0</v>
      </c>
      <c r="BP78" s="444">
        <f>BK78-'[1]ExPostGross kWh_Biz'!BW78</f>
        <v>0</v>
      </c>
    </row>
    <row r="79" spans="1:68" x14ac:dyDescent="0.3">
      <c r="A79" s="506"/>
      <c r="B79" s="244" t="s">
        <v>101</v>
      </c>
      <c r="C79" s="116">
        <f>'[1]ExPostGross kWh_Biz'!C79</f>
        <v>0</v>
      </c>
      <c r="D79" s="116">
        <f>'[1]ExPostGross kWh_Biz'!D79</f>
        <v>0</v>
      </c>
      <c r="E79" s="116">
        <f>'[1]ExPostGross kWh_Biz'!E79</f>
        <v>0</v>
      </c>
      <c r="F79" s="116">
        <f>'[1]ExPostGross kWh_Biz'!F79</f>
        <v>0</v>
      </c>
      <c r="G79" s="116">
        <f>'[1]ExPostGross kWh_Biz'!G79</f>
        <v>0</v>
      </c>
      <c r="H79" s="116">
        <f>'[1]ExPostGross kWh_Biz'!H79</f>
        <v>0</v>
      </c>
      <c r="I79" s="116">
        <f>'[1]ExPostGross kWh_Biz'!I79</f>
        <v>0</v>
      </c>
      <c r="J79" s="116">
        <f>'[1]ExPostGross kWh_Biz'!J79</f>
        <v>0</v>
      </c>
      <c r="K79" s="116">
        <f>'[1]ExPostGross kWh_Biz'!K79</f>
        <v>0</v>
      </c>
      <c r="L79" s="116">
        <f>'[1]ExPostGross kWh_Biz'!L79</f>
        <v>0</v>
      </c>
      <c r="M79" s="116">
        <f>'[1]ExPostGross kWh_Biz'!M79</f>
        <v>0</v>
      </c>
      <c r="N79" s="116">
        <f>SUM('[1]ExPostGross kWh_Biz'!N79:Q79)</f>
        <v>0</v>
      </c>
      <c r="O79" s="90">
        <f t="shared" si="182"/>
        <v>0</v>
      </c>
      <c r="Q79" s="506"/>
      <c r="R79" s="244" t="s">
        <v>101</v>
      </c>
      <c r="S79" s="3">
        <f>'[1]ExPostGross kWh_Biz'!V79</f>
        <v>0</v>
      </c>
      <c r="T79" s="3">
        <f>'[1]ExPostGross kWh_Biz'!W79</f>
        <v>0</v>
      </c>
      <c r="U79" s="3">
        <f>'[1]ExPostGross kWh_Biz'!X79</f>
        <v>0</v>
      </c>
      <c r="V79" s="3">
        <f>'[1]ExPostGross kWh_Biz'!Y79</f>
        <v>0</v>
      </c>
      <c r="W79" s="3">
        <f>'[1]ExPostGross kWh_Biz'!Z79</f>
        <v>0</v>
      </c>
      <c r="X79" s="3">
        <f>'[1]ExPostGross kWh_Biz'!AA79</f>
        <v>0</v>
      </c>
      <c r="Y79" s="3">
        <f>'[1]ExPostGross kWh_Biz'!AB79</f>
        <v>0</v>
      </c>
      <c r="Z79" s="3">
        <f>'[1]ExPostGross kWh_Biz'!AC79</f>
        <v>0</v>
      </c>
      <c r="AA79" s="3">
        <f>'[1]ExPostGross kWh_Biz'!AD79</f>
        <v>0</v>
      </c>
      <c r="AB79" s="3">
        <f>'[1]ExPostGross kWh_Biz'!AE79</f>
        <v>0</v>
      </c>
      <c r="AC79" s="3">
        <f>'[1]ExPostGross kWh_Biz'!AF79</f>
        <v>0</v>
      </c>
      <c r="AD79" s="116">
        <f>SUM('[1]ExPostGross kWh_Biz'!AG79:AJ79)</f>
        <v>0</v>
      </c>
      <c r="AE79" s="90">
        <f t="shared" si="183"/>
        <v>0</v>
      </c>
      <c r="AG79" s="506"/>
      <c r="AH79" s="244" t="s">
        <v>101</v>
      </c>
      <c r="AI79" s="3">
        <f>'[1]ExPostGross kWh_Biz'!AO79</f>
        <v>0</v>
      </c>
      <c r="AJ79" s="3">
        <f>'[1]ExPostGross kWh_Biz'!AP79</f>
        <v>0</v>
      </c>
      <c r="AK79" s="3">
        <f>'[1]ExPostGross kWh_Biz'!AQ79</f>
        <v>0</v>
      </c>
      <c r="AL79" s="3">
        <f>'[1]ExPostGross kWh_Biz'!AR79</f>
        <v>0</v>
      </c>
      <c r="AM79" s="3">
        <f>'[1]ExPostGross kWh_Biz'!AS79</f>
        <v>0</v>
      </c>
      <c r="AN79" s="3">
        <f>'[1]ExPostGross kWh_Biz'!AT79</f>
        <v>0</v>
      </c>
      <c r="AO79" s="3">
        <f>'[1]ExPostGross kWh_Biz'!AU79</f>
        <v>0</v>
      </c>
      <c r="AP79" s="3">
        <f>'[1]ExPostGross kWh_Biz'!AV79</f>
        <v>0</v>
      </c>
      <c r="AQ79" s="3">
        <f>'[1]ExPostGross kWh_Biz'!AW79</f>
        <v>0</v>
      </c>
      <c r="AR79" s="3">
        <f>'[1]ExPostGross kWh_Biz'!AX79</f>
        <v>0</v>
      </c>
      <c r="AS79" s="3">
        <f>'[1]ExPostGross kWh_Biz'!AY79</f>
        <v>0</v>
      </c>
      <c r="AT79" s="116">
        <f>SUM('[1]ExPostGross kWh_Biz'!AZ79:BC79)</f>
        <v>0</v>
      </c>
      <c r="AU79" s="90">
        <f t="shared" si="184"/>
        <v>0</v>
      </c>
      <c r="AW79" s="506"/>
      <c r="AX79" s="244" t="s">
        <v>101</v>
      </c>
      <c r="AY79" s="3">
        <f>'[1]ExPostGross kWh_Biz'!BH79</f>
        <v>0</v>
      </c>
      <c r="AZ79" s="3">
        <f>'[1]ExPostGross kWh_Biz'!BI79</f>
        <v>0</v>
      </c>
      <c r="BA79" s="3">
        <f>'[1]ExPostGross kWh_Biz'!BJ79</f>
        <v>0</v>
      </c>
      <c r="BB79" s="3">
        <f>'[1]ExPostGross kWh_Biz'!BK79</f>
        <v>0</v>
      </c>
      <c r="BC79" s="3">
        <f>'[1]ExPostGross kWh_Biz'!BL79</f>
        <v>0</v>
      </c>
      <c r="BD79" s="3">
        <f>'[1]ExPostGross kWh_Biz'!BM79</f>
        <v>0</v>
      </c>
      <c r="BE79" s="3">
        <f>'[1]ExPostGross kWh_Biz'!BN79</f>
        <v>0</v>
      </c>
      <c r="BF79" s="3">
        <f>'[1]ExPostGross kWh_Biz'!BO79</f>
        <v>0</v>
      </c>
      <c r="BG79" s="3">
        <f>'[1]ExPostGross kWh_Biz'!BP79</f>
        <v>0</v>
      </c>
      <c r="BH79" s="3">
        <f>'[1]ExPostGross kWh_Biz'!BQ79</f>
        <v>0</v>
      </c>
      <c r="BI79" s="3">
        <f>'[1]ExPostGross kWh_Biz'!BR79</f>
        <v>0</v>
      </c>
      <c r="BJ79" s="116">
        <f>SUM('[1]ExPostGross kWh_Biz'!BS79:BV79)</f>
        <v>0</v>
      </c>
      <c r="BK79" s="90">
        <f t="shared" si="185"/>
        <v>0</v>
      </c>
      <c r="BM79" s="444">
        <f>O79-'[1]ExPostGross kWh_Biz'!R79</f>
        <v>0</v>
      </c>
      <c r="BN79" s="444">
        <f>AE79-'[1]ExPostGross kWh_Biz'!AK79</f>
        <v>0</v>
      </c>
      <c r="BO79" s="444">
        <f>AU79-'[1]ExPostGross kWh_Biz'!BD79</f>
        <v>0</v>
      </c>
      <c r="BP79" s="444">
        <f>BK79-'[1]ExPostGross kWh_Biz'!BW79</f>
        <v>0</v>
      </c>
    </row>
    <row r="80" spans="1:68" ht="15" thickBot="1" x14ac:dyDescent="0.35">
      <c r="A80" s="507"/>
      <c r="B80" s="244" t="s">
        <v>102</v>
      </c>
      <c r="C80" s="116">
        <f>'[1]ExPostGross kWh_Biz'!C80</f>
        <v>0</v>
      </c>
      <c r="D80" s="116">
        <f>'[1]ExPostGross kWh_Biz'!D80</f>
        <v>0</v>
      </c>
      <c r="E80" s="116">
        <f>'[1]ExPostGross kWh_Biz'!E80</f>
        <v>0</v>
      </c>
      <c r="F80" s="116">
        <f>'[1]ExPostGross kWh_Biz'!F80</f>
        <v>0</v>
      </c>
      <c r="G80" s="116">
        <f>'[1]ExPostGross kWh_Biz'!G80</f>
        <v>0</v>
      </c>
      <c r="H80" s="116">
        <f>'[1]ExPostGross kWh_Biz'!H80</f>
        <v>0</v>
      </c>
      <c r="I80" s="116">
        <f>'[1]ExPostGross kWh_Biz'!I80</f>
        <v>0</v>
      </c>
      <c r="J80" s="116">
        <f>'[1]ExPostGross kWh_Biz'!J80</f>
        <v>0</v>
      </c>
      <c r="K80" s="116">
        <f>'[1]ExPostGross kWh_Biz'!K80</f>
        <v>0</v>
      </c>
      <c r="L80" s="116">
        <f>'[1]ExPostGross kWh_Biz'!L80</f>
        <v>0</v>
      </c>
      <c r="M80" s="116">
        <f>'[1]ExPostGross kWh_Biz'!M80</f>
        <v>0</v>
      </c>
      <c r="N80" s="116">
        <f>SUM('[1]ExPostGross kWh_Biz'!N80:Q80)</f>
        <v>0</v>
      </c>
      <c r="O80" s="90">
        <f t="shared" si="182"/>
        <v>0</v>
      </c>
      <c r="Q80" s="507"/>
      <c r="R80" s="244" t="s">
        <v>102</v>
      </c>
      <c r="S80" s="3">
        <f>'[1]ExPostGross kWh_Biz'!V80</f>
        <v>0</v>
      </c>
      <c r="T80" s="3">
        <f>'[1]ExPostGross kWh_Biz'!W80</f>
        <v>0</v>
      </c>
      <c r="U80" s="3">
        <f>'[1]ExPostGross kWh_Biz'!X80</f>
        <v>0</v>
      </c>
      <c r="V80" s="3">
        <f>'[1]ExPostGross kWh_Biz'!Y80</f>
        <v>0</v>
      </c>
      <c r="W80" s="3">
        <f>'[1]ExPostGross kWh_Biz'!Z80</f>
        <v>0</v>
      </c>
      <c r="X80" s="3">
        <f>'[1]ExPostGross kWh_Biz'!AA80</f>
        <v>0</v>
      </c>
      <c r="Y80" s="3">
        <f>'[1]ExPostGross kWh_Biz'!AB80</f>
        <v>0</v>
      </c>
      <c r="Z80" s="3">
        <f>'[1]ExPostGross kWh_Biz'!AC80</f>
        <v>0</v>
      </c>
      <c r="AA80" s="3">
        <f>'[1]ExPostGross kWh_Biz'!AD80</f>
        <v>0</v>
      </c>
      <c r="AB80" s="3">
        <f>'[1]ExPostGross kWh_Biz'!AE80</f>
        <v>0</v>
      </c>
      <c r="AC80" s="3">
        <f>'[1]ExPostGross kWh_Biz'!AF80</f>
        <v>0</v>
      </c>
      <c r="AD80" s="116">
        <f>SUM('[1]ExPostGross kWh_Biz'!AG80:AJ80)</f>
        <v>0</v>
      </c>
      <c r="AE80" s="90">
        <f t="shared" si="183"/>
        <v>0</v>
      </c>
      <c r="AG80" s="507"/>
      <c r="AH80" s="244" t="s">
        <v>102</v>
      </c>
      <c r="AI80" s="3">
        <f>'[1]ExPostGross kWh_Biz'!AO80</f>
        <v>0</v>
      </c>
      <c r="AJ80" s="3">
        <f>'[1]ExPostGross kWh_Biz'!AP80</f>
        <v>0</v>
      </c>
      <c r="AK80" s="3">
        <f>'[1]ExPostGross kWh_Biz'!AQ80</f>
        <v>0</v>
      </c>
      <c r="AL80" s="3">
        <f>'[1]ExPostGross kWh_Biz'!AR80</f>
        <v>0</v>
      </c>
      <c r="AM80" s="3">
        <f>'[1]ExPostGross kWh_Biz'!AS80</f>
        <v>0</v>
      </c>
      <c r="AN80" s="3">
        <f>'[1]ExPostGross kWh_Biz'!AT80</f>
        <v>0</v>
      </c>
      <c r="AO80" s="3">
        <f>'[1]ExPostGross kWh_Biz'!AU80</f>
        <v>0</v>
      </c>
      <c r="AP80" s="3">
        <f>'[1]ExPostGross kWh_Biz'!AV80</f>
        <v>0</v>
      </c>
      <c r="AQ80" s="3">
        <f>'[1]ExPostGross kWh_Biz'!AW80</f>
        <v>0</v>
      </c>
      <c r="AR80" s="3">
        <f>'[1]ExPostGross kWh_Biz'!AX80</f>
        <v>0</v>
      </c>
      <c r="AS80" s="3">
        <f>'[1]ExPostGross kWh_Biz'!AY80</f>
        <v>0</v>
      </c>
      <c r="AT80" s="116">
        <f>SUM('[1]ExPostGross kWh_Biz'!AZ80:BC80)</f>
        <v>0</v>
      </c>
      <c r="AU80" s="90">
        <f t="shared" si="184"/>
        <v>0</v>
      </c>
      <c r="AW80" s="507"/>
      <c r="AX80" s="244" t="s">
        <v>102</v>
      </c>
      <c r="AY80" s="3">
        <f>'[1]ExPostGross kWh_Biz'!BH80</f>
        <v>0</v>
      </c>
      <c r="AZ80" s="3">
        <f>'[1]ExPostGross kWh_Biz'!BI80</f>
        <v>0</v>
      </c>
      <c r="BA80" s="3">
        <f>'[1]ExPostGross kWh_Biz'!BJ80</f>
        <v>0</v>
      </c>
      <c r="BB80" s="3">
        <f>'[1]ExPostGross kWh_Biz'!BK80</f>
        <v>0</v>
      </c>
      <c r="BC80" s="3">
        <f>'[1]ExPostGross kWh_Biz'!BL80</f>
        <v>0</v>
      </c>
      <c r="BD80" s="3">
        <f>'[1]ExPostGross kWh_Biz'!BM80</f>
        <v>0</v>
      </c>
      <c r="BE80" s="3">
        <f>'[1]ExPostGross kWh_Biz'!BN80</f>
        <v>0</v>
      </c>
      <c r="BF80" s="3">
        <f>'[1]ExPostGross kWh_Biz'!BO80</f>
        <v>0</v>
      </c>
      <c r="BG80" s="3">
        <f>'[1]ExPostGross kWh_Biz'!BP80</f>
        <v>0</v>
      </c>
      <c r="BH80" s="3">
        <f>'[1]ExPostGross kWh_Biz'!BQ80</f>
        <v>0</v>
      </c>
      <c r="BI80" s="3">
        <f>'[1]ExPostGross kWh_Biz'!BR80</f>
        <v>0</v>
      </c>
      <c r="BJ80" s="116">
        <f>SUM('[1]ExPostGross kWh_Biz'!BS80:BV80)</f>
        <v>0</v>
      </c>
      <c r="BK80" s="90">
        <f t="shared" si="185"/>
        <v>0</v>
      </c>
      <c r="BM80" s="444">
        <f>O80-'[1]ExPostGross kWh_Biz'!R80</f>
        <v>0</v>
      </c>
      <c r="BN80" s="444">
        <f>AE80-'[1]ExPostGross kWh_Biz'!AK80</f>
        <v>0</v>
      </c>
      <c r="BO80" s="444">
        <f>AU80-'[1]ExPostGross kWh_Biz'!BD80</f>
        <v>0</v>
      </c>
      <c r="BP80" s="444">
        <f>BK80-'[1]ExPostGross kWh_Biz'!BW80</f>
        <v>0</v>
      </c>
    </row>
    <row r="81" spans="1:68" ht="21.45" customHeight="1" thickBot="1" x14ac:dyDescent="0.35">
      <c r="B81" s="245" t="s">
        <v>70</v>
      </c>
      <c r="C81" s="238">
        <f>SUM(C68:C80)</f>
        <v>112636.99900000003</v>
      </c>
      <c r="D81" s="238">
        <f t="shared" ref="D81" si="186">SUM(D68:D80)</f>
        <v>218561.92079999999</v>
      </c>
      <c r="E81" s="238">
        <f t="shared" ref="E81" si="187">SUM(E68:E80)</f>
        <v>374436.430635</v>
      </c>
      <c r="F81" s="238">
        <f t="shared" ref="F81" si="188">SUM(F68:F80)</f>
        <v>836368.32034648606</v>
      </c>
      <c r="G81" s="238">
        <f t="shared" ref="G81" si="189">SUM(G68:G80)</f>
        <v>460628.02782288095</v>
      </c>
      <c r="H81" s="238">
        <f t="shared" ref="H81" si="190">SUM(H68:H80)</f>
        <v>210686.79172000012</v>
      </c>
      <c r="I81" s="238">
        <f t="shared" ref="I81" si="191">SUM(I68:I80)</f>
        <v>426747.98494460178</v>
      </c>
      <c r="J81" s="238">
        <f t="shared" ref="J81" si="192">SUM(J68:J80)</f>
        <v>361626.66266499972</v>
      </c>
      <c r="K81" s="238">
        <f t="shared" ref="K81" si="193">SUM(K68:K80)</f>
        <v>477935.39501611225</v>
      </c>
      <c r="L81" s="238">
        <f t="shared" ref="L81" si="194">SUM(L68:L80)</f>
        <v>474368.69563270768</v>
      </c>
      <c r="M81" s="238">
        <f t="shared" ref="M81" si="195">SUM(M68:M80)</f>
        <v>294000.11418000003</v>
      </c>
      <c r="N81" s="448">
        <f t="shared" ref="N81" si="196">SUM(N68:N80)</f>
        <v>1015751.7607799999</v>
      </c>
      <c r="O81" s="93">
        <f t="shared" si="182"/>
        <v>5263749.1035427889</v>
      </c>
      <c r="R81" s="245" t="s">
        <v>70</v>
      </c>
      <c r="S81" s="238">
        <f>SUM(S68:S80)</f>
        <v>0</v>
      </c>
      <c r="T81" s="238">
        <f t="shared" ref="T81" si="197">SUM(T68:T80)</f>
        <v>0</v>
      </c>
      <c r="U81" s="238">
        <f t="shared" ref="U81" si="198">SUM(U68:U80)</f>
        <v>0</v>
      </c>
      <c r="V81" s="238">
        <f t="shared" ref="V81" si="199">SUM(V68:V80)</f>
        <v>0</v>
      </c>
      <c r="W81" s="238">
        <f t="shared" ref="W81" si="200">SUM(W68:W80)</f>
        <v>178670.70140965196</v>
      </c>
      <c r="X81" s="238">
        <f t="shared" ref="X81" si="201">SUM(X68:X80)</f>
        <v>0</v>
      </c>
      <c r="Y81" s="238">
        <f t="shared" ref="Y81" si="202">SUM(Y68:Y80)</f>
        <v>0</v>
      </c>
      <c r="Z81" s="238">
        <f t="shared" ref="Z81" si="203">SUM(Z68:Z80)</f>
        <v>0</v>
      </c>
      <c r="AA81" s="238">
        <f t="shared" ref="AA81" si="204">SUM(AA68:AA80)</f>
        <v>0</v>
      </c>
      <c r="AB81" s="238">
        <f t="shared" ref="AB81" si="205">SUM(AB68:AB80)</f>
        <v>0</v>
      </c>
      <c r="AC81" s="238">
        <f t="shared" ref="AC81" si="206">SUM(AC68:AC80)</f>
        <v>0</v>
      </c>
      <c r="AD81" s="448">
        <f t="shared" ref="AD81" si="207">SUM(AD68:AD80)</f>
        <v>0</v>
      </c>
      <c r="AE81" s="93">
        <f t="shared" si="183"/>
        <v>178670.70140965196</v>
      </c>
      <c r="AH81" s="245" t="s">
        <v>70</v>
      </c>
      <c r="AI81" s="238">
        <f>SUM(AI68:AI80)</f>
        <v>0</v>
      </c>
      <c r="AJ81" s="238">
        <f t="shared" ref="AJ81" si="208">SUM(AJ68:AJ80)</f>
        <v>0</v>
      </c>
      <c r="AK81" s="238">
        <f t="shared" ref="AK81" si="209">SUM(AK68:AK80)</f>
        <v>0</v>
      </c>
      <c r="AL81" s="238">
        <f t="shared" ref="AL81" si="210">SUM(AL68:AL80)</f>
        <v>0</v>
      </c>
      <c r="AM81" s="238">
        <f t="shared" ref="AM81" si="211">SUM(AM68:AM80)</f>
        <v>0</v>
      </c>
      <c r="AN81" s="238">
        <f t="shared" ref="AN81" si="212">SUM(AN68:AN80)</f>
        <v>0</v>
      </c>
      <c r="AO81" s="238">
        <f t="shared" ref="AO81" si="213">SUM(AO68:AO80)</f>
        <v>0</v>
      </c>
      <c r="AP81" s="238">
        <f t="shared" ref="AP81" si="214">SUM(AP68:AP80)</f>
        <v>0</v>
      </c>
      <c r="AQ81" s="238">
        <f t="shared" ref="AQ81" si="215">SUM(AQ68:AQ80)</f>
        <v>0</v>
      </c>
      <c r="AR81" s="238">
        <f t="shared" ref="AR81" si="216">SUM(AR68:AR80)</f>
        <v>0</v>
      </c>
      <c r="AS81" s="238">
        <f t="shared" ref="AS81" si="217">SUM(AS68:AS80)</f>
        <v>0</v>
      </c>
      <c r="AT81" s="448">
        <f t="shared" ref="AT81" si="218">SUM(AT68:AT80)</f>
        <v>0</v>
      </c>
      <c r="AU81" s="93">
        <f t="shared" si="184"/>
        <v>0</v>
      </c>
      <c r="AX81" s="245" t="s">
        <v>70</v>
      </c>
      <c r="AY81" s="238">
        <f>SUM(AY68:AY80)</f>
        <v>0</v>
      </c>
      <c r="AZ81" s="238">
        <f t="shared" ref="AZ81" si="219">SUM(AZ68:AZ80)</f>
        <v>0</v>
      </c>
      <c r="BA81" s="238">
        <f t="shared" ref="BA81" si="220">SUM(BA68:BA80)</f>
        <v>0</v>
      </c>
      <c r="BB81" s="238">
        <f t="shared" ref="BB81" si="221">SUM(BB68:BB80)</f>
        <v>0</v>
      </c>
      <c r="BC81" s="238">
        <f t="shared" ref="BC81" si="222">SUM(BC68:BC80)</f>
        <v>0</v>
      </c>
      <c r="BD81" s="238">
        <f t="shared" ref="BD81" si="223">SUM(BD68:BD80)</f>
        <v>0</v>
      </c>
      <c r="BE81" s="238">
        <f t="shared" ref="BE81" si="224">SUM(BE68:BE80)</f>
        <v>0</v>
      </c>
      <c r="BF81" s="238">
        <f t="shared" ref="BF81" si="225">SUM(BF68:BF80)</f>
        <v>0</v>
      </c>
      <c r="BG81" s="238">
        <f t="shared" ref="BG81" si="226">SUM(BG68:BG80)</f>
        <v>0</v>
      </c>
      <c r="BH81" s="238">
        <f t="shared" ref="BH81" si="227">SUM(BH68:BH80)</f>
        <v>0</v>
      </c>
      <c r="BI81" s="238">
        <f t="shared" ref="BI81" si="228">SUM(BI68:BI80)</f>
        <v>0</v>
      </c>
      <c r="BJ81" s="448">
        <f t="shared" ref="BJ81" si="229">SUM(BJ68:BJ80)</f>
        <v>0</v>
      </c>
      <c r="BK81" s="93">
        <f t="shared" si="185"/>
        <v>0</v>
      </c>
      <c r="BM81" s="444">
        <f>O81-'[1]ExPostGross kWh_Biz'!R81</f>
        <v>0</v>
      </c>
      <c r="BN81" s="444">
        <f>AE81-'[1]ExPostGross kWh_Biz'!AK81</f>
        <v>0</v>
      </c>
      <c r="BO81" s="444">
        <f>AU81-'[1]ExPostGross kWh_Biz'!BD81</f>
        <v>0</v>
      </c>
      <c r="BP81" s="444">
        <f>BK81-'[1]ExPostGross kWh_Biz'!BW81</f>
        <v>0</v>
      </c>
    </row>
    <row r="82" spans="1:68" ht="21.6" thickBot="1" x14ac:dyDescent="0.45">
      <c r="A82" s="96"/>
      <c r="Q82" s="96"/>
      <c r="AG82" s="96"/>
      <c r="AW82" s="96"/>
    </row>
    <row r="83" spans="1:68" ht="21.6" thickBot="1" x14ac:dyDescent="0.45">
      <c r="A83" s="96"/>
      <c r="B83" s="233" t="s">
        <v>48</v>
      </c>
      <c r="C83" s="234">
        <v>43850</v>
      </c>
      <c r="D83" s="234">
        <v>43882</v>
      </c>
      <c r="E83" s="234">
        <v>43914</v>
      </c>
      <c r="F83" s="234">
        <v>43946</v>
      </c>
      <c r="G83" s="234">
        <v>43978</v>
      </c>
      <c r="H83" s="234">
        <v>44010</v>
      </c>
      <c r="I83" s="234">
        <v>44042</v>
      </c>
      <c r="J83" s="234">
        <v>44074</v>
      </c>
      <c r="K83" s="234">
        <v>44076</v>
      </c>
      <c r="L83" s="234">
        <v>44107</v>
      </c>
      <c r="M83" s="234">
        <v>44140</v>
      </c>
      <c r="N83" s="445" t="s">
        <v>57</v>
      </c>
      <c r="O83" s="235" t="s">
        <v>3</v>
      </c>
      <c r="Q83" s="96"/>
      <c r="R83" s="233" t="s">
        <v>48</v>
      </c>
      <c r="S83" s="234">
        <v>43850</v>
      </c>
      <c r="T83" s="234">
        <v>43882</v>
      </c>
      <c r="U83" s="234">
        <v>43914</v>
      </c>
      <c r="V83" s="234">
        <v>43946</v>
      </c>
      <c r="W83" s="234">
        <v>43978</v>
      </c>
      <c r="X83" s="234">
        <v>44010</v>
      </c>
      <c r="Y83" s="234">
        <v>44042</v>
      </c>
      <c r="Z83" s="234">
        <v>44074</v>
      </c>
      <c r="AA83" s="234">
        <v>44076</v>
      </c>
      <c r="AB83" s="234">
        <v>44107</v>
      </c>
      <c r="AC83" s="234">
        <v>44140</v>
      </c>
      <c r="AD83" s="445" t="s">
        <v>57</v>
      </c>
      <c r="AE83" s="235" t="s">
        <v>3</v>
      </c>
      <c r="AG83" s="96"/>
      <c r="AH83" s="233" t="s">
        <v>48</v>
      </c>
      <c r="AI83" s="234">
        <v>43850</v>
      </c>
      <c r="AJ83" s="234">
        <v>43882</v>
      </c>
      <c r="AK83" s="234">
        <v>43914</v>
      </c>
      <c r="AL83" s="234">
        <v>43946</v>
      </c>
      <c r="AM83" s="234">
        <v>43978</v>
      </c>
      <c r="AN83" s="234">
        <v>44010</v>
      </c>
      <c r="AO83" s="234">
        <v>44042</v>
      </c>
      <c r="AP83" s="234">
        <v>44074</v>
      </c>
      <c r="AQ83" s="234">
        <v>44076</v>
      </c>
      <c r="AR83" s="234">
        <v>44107</v>
      </c>
      <c r="AS83" s="234">
        <v>44140</v>
      </c>
      <c r="AT83" s="445" t="s">
        <v>57</v>
      </c>
      <c r="AU83" s="235" t="s">
        <v>3</v>
      </c>
      <c r="AW83" s="96"/>
      <c r="AX83" s="233" t="s">
        <v>48</v>
      </c>
      <c r="AY83" s="234">
        <v>43850</v>
      </c>
      <c r="AZ83" s="234">
        <v>43882</v>
      </c>
      <c r="BA83" s="234">
        <v>43914</v>
      </c>
      <c r="BB83" s="234">
        <v>43946</v>
      </c>
      <c r="BC83" s="234">
        <v>43978</v>
      </c>
      <c r="BD83" s="234">
        <v>44010</v>
      </c>
      <c r="BE83" s="234">
        <v>44042</v>
      </c>
      <c r="BF83" s="234">
        <v>44074</v>
      </c>
      <c r="BG83" s="234">
        <v>44076</v>
      </c>
      <c r="BH83" s="234">
        <v>44107</v>
      </c>
      <c r="BI83" s="234">
        <v>44140</v>
      </c>
      <c r="BJ83" s="445" t="s">
        <v>57</v>
      </c>
      <c r="BK83" s="235" t="s">
        <v>3</v>
      </c>
    </row>
    <row r="84" spans="1:68" ht="15" customHeight="1" x14ac:dyDescent="0.3">
      <c r="A84" s="505" t="s">
        <v>107</v>
      </c>
      <c r="B84" s="244" t="s">
        <v>90</v>
      </c>
      <c r="C84" s="116">
        <f>'[1]ExPostGross kWh_Biz'!C84</f>
        <v>0</v>
      </c>
      <c r="D84" s="116">
        <f>'[1]ExPostGross kWh_Biz'!D84</f>
        <v>0</v>
      </c>
      <c r="E84" s="116">
        <f>'[1]ExPostGross kWh_Biz'!E84</f>
        <v>0</v>
      </c>
      <c r="F84" s="116">
        <f>'[1]ExPostGross kWh_Biz'!F84</f>
        <v>0</v>
      </c>
      <c r="G84" s="116">
        <f>'[1]ExPostGross kWh_Biz'!G84</f>
        <v>0</v>
      </c>
      <c r="H84" s="116">
        <f>'[1]ExPostGross kWh_Biz'!H84</f>
        <v>0</v>
      </c>
      <c r="I84" s="116">
        <f>'[1]ExPostGross kWh_Biz'!I84</f>
        <v>0</v>
      </c>
      <c r="J84" s="116">
        <f>'[1]ExPostGross kWh_Biz'!J84</f>
        <v>0</v>
      </c>
      <c r="K84" s="116">
        <f>'[1]ExPostGross kWh_Biz'!K84</f>
        <v>0</v>
      </c>
      <c r="L84" s="116">
        <f>'[1]ExPostGross kWh_Biz'!L84</f>
        <v>0</v>
      </c>
      <c r="M84" s="116">
        <f>'[1]ExPostGross kWh_Biz'!M84</f>
        <v>0</v>
      </c>
      <c r="N84" s="116">
        <f>SUM('[1]ExPostGross kWh_Biz'!N84:Q84)</f>
        <v>0</v>
      </c>
      <c r="O84" s="90">
        <f t="shared" ref="O84:O97" si="230">SUM(C84:N84)</f>
        <v>0</v>
      </c>
      <c r="Q84" s="505" t="s">
        <v>107</v>
      </c>
      <c r="R84" s="244" t="s">
        <v>90</v>
      </c>
      <c r="S84" s="3">
        <f>'[1]ExPostGross kWh_Biz'!V84</f>
        <v>0</v>
      </c>
      <c r="T84" s="3">
        <f>'[1]ExPostGross kWh_Biz'!W84</f>
        <v>0</v>
      </c>
      <c r="U84" s="3">
        <f>'[1]ExPostGross kWh_Biz'!X84</f>
        <v>0</v>
      </c>
      <c r="V84" s="3">
        <f>'[1]ExPostGross kWh_Biz'!Y84</f>
        <v>0</v>
      </c>
      <c r="W84" s="3">
        <f>'[1]ExPostGross kWh_Biz'!Z84</f>
        <v>0</v>
      </c>
      <c r="X84" s="3">
        <f>'[1]ExPostGross kWh_Biz'!AA84</f>
        <v>0</v>
      </c>
      <c r="Y84" s="3">
        <f>'[1]ExPostGross kWh_Biz'!AB84</f>
        <v>0</v>
      </c>
      <c r="Z84" s="3">
        <f>'[1]ExPostGross kWh_Biz'!AC84</f>
        <v>0</v>
      </c>
      <c r="AA84" s="3">
        <f>'[1]ExPostGross kWh_Biz'!AD84</f>
        <v>0</v>
      </c>
      <c r="AB84" s="3">
        <f>'[1]ExPostGross kWh_Biz'!AE84</f>
        <v>0</v>
      </c>
      <c r="AC84" s="3">
        <f>'[1]ExPostGross kWh_Biz'!AF84</f>
        <v>0</v>
      </c>
      <c r="AD84" s="116">
        <f>SUM('[1]ExPostGross kWh_Biz'!AG84:AJ84)</f>
        <v>0</v>
      </c>
      <c r="AE84" s="90">
        <f t="shared" ref="AE84:AE97" si="231">SUM(S84:AD84)</f>
        <v>0</v>
      </c>
      <c r="AG84" s="505" t="s">
        <v>107</v>
      </c>
      <c r="AH84" s="244" t="s">
        <v>90</v>
      </c>
      <c r="AI84" s="3">
        <f>'[1]ExPostGross kWh_Biz'!AO84</f>
        <v>0</v>
      </c>
      <c r="AJ84" s="3">
        <f>'[1]ExPostGross kWh_Biz'!AP84</f>
        <v>0</v>
      </c>
      <c r="AK84" s="3">
        <f>'[1]ExPostGross kWh_Biz'!AQ84</f>
        <v>0</v>
      </c>
      <c r="AL84" s="3">
        <f>'[1]ExPostGross kWh_Biz'!AR84</f>
        <v>0</v>
      </c>
      <c r="AM84" s="3">
        <f>'[1]ExPostGross kWh_Biz'!AS84</f>
        <v>0</v>
      </c>
      <c r="AN84" s="3">
        <f>'[1]ExPostGross kWh_Biz'!AT84</f>
        <v>0</v>
      </c>
      <c r="AO84" s="3">
        <f>'[1]ExPostGross kWh_Biz'!AU84</f>
        <v>0</v>
      </c>
      <c r="AP84" s="3">
        <f>'[1]ExPostGross kWh_Biz'!AV84</f>
        <v>0</v>
      </c>
      <c r="AQ84" s="3">
        <f>'[1]ExPostGross kWh_Biz'!AW84</f>
        <v>0</v>
      </c>
      <c r="AR84" s="3">
        <f>'[1]ExPostGross kWh_Biz'!AX84</f>
        <v>0</v>
      </c>
      <c r="AS84" s="3">
        <f>'[1]ExPostGross kWh_Biz'!AY84</f>
        <v>0</v>
      </c>
      <c r="AT84" s="116">
        <f>SUM('[1]ExPostGross kWh_Biz'!AZ84:BC84)</f>
        <v>0</v>
      </c>
      <c r="AU84" s="90">
        <f t="shared" ref="AU84:AU97" si="232">SUM(AI84:AT84)</f>
        <v>0</v>
      </c>
      <c r="AW84" s="505" t="s">
        <v>107</v>
      </c>
      <c r="AX84" s="244" t="s">
        <v>90</v>
      </c>
      <c r="AY84" s="3">
        <f>'[1]ExPostGross kWh_Biz'!BH84</f>
        <v>0</v>
      </c>
      <c r="AZ84" s="3">
        <f>'[1]ExPostGross kWh_Biz'!BI84</f>
        <v>0</v>
      </c>
      <c r="BA84" s="3">
        <f>'[1]ExPostGross kWh_Biz'!BJ84</f>
        <v>0</v>
      </c>
      <c r="BB84" s="3">
        <f>'[1]ExPostGross kWh_Biz'!BK84</f>
        <v>0</v>
      </c>
      <c r="BC84" s="3">
        <f>'[1]ExPostGross kWh_Biz'!BL84</f>
        <v>0</v>
      </c>
      <c r="BD84" s="3">
        <f>'[1]ExPostGross kWh_Biz'!BM84</f>
        <v>0</v>
      </c>
      <c r="BE84" s="3">
        <f>'[1]ExPostGross kWh_Biz'!BN84</f>
        <v>0</v>
      </c>
      <c r="BF84" s="3">
        <f>'[1]ExPostGross kWh_Biz'!BO84</f>
        <v>0</v>
      </c>
      <c r="BG84" s="3">
        <f>'[1]ExPostGross kWh_Biz'!BP84</f>
        <v>0</v>
      </c>
      <c r="BH84" s="3">
        <f>'[1]ExPostGross kWh_Biz'!BQ84</f>
        <v>0</v>
      </c>
      <c r="BI84" s="3">
        <f>'[1]ExPostGross kWh_Biz'!BR84</f>
        <v>0</v>
      </c>
      <c r="BJ84" s="116">
        <f>SUM('[1]ExPostGross kWh_Biz'!BS84:BV84)</f>
        <v>0</v>
      </c>
      <c r="BK84" s="90">
        <f t="shared" ref="BK84:BK97" si="233">SUM(AY84:BJ84)</f>
        <v>0</v>
      </c>
      <c r="BL84" s="241"/>
      <c r="BM84" s="444">
        <f>O84-'[1]ExPostGross kWh_Biz'!R84</f>
        <v>0</v>
      </c>
      <c r="BN84" s="444">
        <f>AE84-'[1]ExPostGross kWh_Biz'!AK84</f>
        <v>0</v>
      </c>
      <c r="BO84" s="444">
        <f>AU84-'[1]ExPostGross kWh_Biz'!BD84</f>
        <v>0</v>
      </c>
      <c r="BP84" s="444">
        <f>BK84-'[1]ExPostGross kWh_Biz'!BW84</f>
        <v>0</v>
      </c>
    </row>
    <row r="85" spans="1:68" x14ac:dyDescent="0.3">
      <c r="A85" s="506"/>
      <c r="B85" s="244" t="s">
        <v>91</v>
      </c>
      <c r="C85" s="116">
        <f>'[1]ExPostGross kWh_Biz'!C85</f>
        <v>0</v>
      </c>
      <c r="D85" s="116">
        <f>'[1]ExPostGross kWh_Biz'!D85</f>
        <v>0</v>
      </c>
      <c r="E85" s="116">
        <f>'[1]ExPostGross kWh_Biz'!E85</f>
        <v>0</v>
      </c>
      <c r="F85" s="116">
        <f>'[1]ExPostGross kWh_Biz'!F85</f>
        <v>0</v>
      </c>
      <c r="G85" s="116">
        <f>'[1]ExPostGross kWh_Biz'!G85</f>
        <v>0</v>
      </c>
      <c r="H85" s="116">
        <f>'[1]ExPostGross kWh_Biz'!H85</f>
        <v>0</v>
      </c>
      <c r="I85" s="116">
        <f>'[1]ExPostGross kWh_Biz'!I85</f>
        <v>0</v>
      </c>
      <c r="J85" s="116">
        <f>'[1]ExPostGross kWh_Biz'!J85</f>
        <v>0</v>
      </c>
      <c r="K85" s="116">
        <f>'[1]ExPostGross kWh_Biz'!K85</f>
        <v>0</v>
      </c>
      <c r="L85" s="116">
        <f>'[1]ExPostGross kWh_Biz'!L85</f>
        <v>0</v>
      </c>
      <c r="M85" s="116">
        <f>'[1]ExPostGross kWh_Biz'!M85</f>
        <v>0</v>
      </c>
      <c r="N85" s="116">
        <f>SUM('[1]ExPostGross kWh_Biz'!N85:Q85)</f>
        <v>0</v>
      </c>
      <c r="O85" s="90">
        <f t="shared" si="230"/>
        <v>0</v>
      </c>
      <c r="Q85" s="506"/>
      <c r="R85" s="244" t="s">
        <v>91</v>
      </c>
      <c r="S85" s="3">
        <f>'[1]ExPostGross kWh_Biz'!V85</f>
        <v>0</v>
      </c>
      <c r="T85" s="3">
        <f>'[1]ExPostGross kWh_Biz'!W85</f>
        <v>0</v>
      </c>
      <c r="U85" s="3">
        <f>'[1]ExPostGross kWh_Biz'!X85</f>
        <v>0</v>
      </c>
      <c r="V85" s="3">
        <f>'[1]ExPostGross kWh_Biz'!Y85</f>
        <v>0</v>
      </c>
      <c r="W85" s="3">
        <f>'[1]ExPostGross kWh_Biz'!Z85</f>
        <v>0</v>
      </c>
      <c r="X85" s="3">
        <f>'[1]ExPostGross kWh_Biz'!AA85</f>
        <v>0</v>
      </c>
      <c r="Y85" s="3">
        <f>'[1]ExPostGross kWh_Biz'!AB85</f>
        <v>0</v>
      </c>
      <c r="Z85" s="3">
        <f>'[1]ExPostGross kWh_Biz'!AC85</f>
        <v>0</v>
      </c>
      <c r="AA85" s="3">
        <f>'[1]ExPostGross kWh_Biz'!AD85</f>
        <v>0</v>
      </c>
      <c r="AB85" s="3">
        <f>'[1]ExPostGross kWh_Biz'!AE85</f>
        <v>0</v>
      </c>
      <c r="AC85" s="3">
        <f>'[1]ExPostGross kWh_Biz'!AF85</f>
        <v>0</v>
      </c>
      <c r="AD85" s="116">
        <f>SUM('[1]ExPostGross kWh_Biz'!AG85:AJ85)</f>
        <v>0</v>
      </c>
      <c r="AE85" s="90">
        <f t="shared" si="231"/>
        <v>0</v>
      </c>
      <c r="AG85" s="506"/>
      <c r="AH85" s="244" t="s">
        <v>91</v>
      </c>
      <c r="AI85" s="3">
        <f>'[1]ExPostGross kWh_Biz'!AO85</f>
        <v>0</v>
      </c>
      <c r="AJ85" s="3">
        <f>'[1]ExPostGross kWh_Biz'!AP85</f>
        <v>0</v>
      </c>
      <c r="AK85" s="3">
        <f>'[1]ExPostGross kWh_Biz'!AQ85</f>
        <v>0</v>
      </c>
      <c r="AL85" s="3">
        <f>'[1]ExPostGross kWh_Biz'!AR85</f>
        <v>0</v>
      </c>
      <c r="AM85" s="3">
        <f>'[1]ExPostGross kWh_Biz'!AS85</f>
        <v>0</v>
      </c>
      <c r="AN85" s="3">
        <f>'[1]ExPostGross kWh_Biz'!AT85</f>
        <v>0</v>
      </c>
      <c r="AO85" s="3">
        <f>'[1]ExPostGross kWh_Biz'!AU85</f>
        <v>0</v>
      </c>
      <c r="AP85" s="3">
        <f>'[1]ExPostGross kWh_Biz'!AV85</f>
        <v>0</v>
      </c>
      <c r="AQ85" s="3">
        <f>'[1]ExPostGross kWh_Biz'!AW85</f>
        <v>0</v>
      </c>
      <c r="AR85" s="3">
        <f>'[1]ExPostGross kWh_Biz'!AX85</f>
        <v>0</v>
      </c>
      <c r="AS85" s="3">
        <f>'[1]ExPostGross kWh_Biz'!AY85</f>
        <v>0</v>
      </c>
      <c r="AT85" s="116">
        <f>SUM('[1]ExPostGross kWh_Biz'!AZ85:BC85)</f>
        <v>0</v>
      </c>
      <c r="AU85" s="90">
        <f t="shared" si="232"/>
        <v>0</v>
      </c>
      <c r="AW85" s="506"/>
      <c r="AX85" s="244" t="s">
        <v>91</v>
      </c>
      <c r="AY85" s="3">
        <f>'[1]ExPostGross kWh_Biz'!BH85</f>
        <v>0</v>
      </c>
      <c r="AZ85" s="3">
        <f>'[1]ExPostGross kWh_Biz'!BI85</f>
        <v>0</v>
      </c>
      <c r="BA85" s="3">
        <f>'[1]ExPostGross kWh_Biz'!BJ85</f>
        <v>0</v>
      </c>
      <c r="BB85" s="3">
        <f>'[1]ExPostGross kWh_Biz'!BK85</f>
        <v>0</v>
      </c>
      <c r="BC85" s="3">
        <f>'[1]ExPostGross kWh_Biz'!BL85</f>
        <v>0</v>
      </c>
      <c r="BD85" s="3">
        <f>'[1]ExPostGross kWh_Biz'!BM85</f>
        <v>0</v>
      </c>
      <c r="BE85" s="3">
        <f>'[1]ExPostGross kWh_Biz'!BN85</f>
        <v>0</v>
      </c>
      <c r="BF85" s="3">
        <f>'[1]ExPostGross kWh_Biz'!BO85</f>
        <v>0</v>
      </c>
      <c r="BG85" s="3">
        <f>'[1]ExPostGross kWh_Biz'!BP85</f>
        <v>0</v>
      </c>
      <c r="BH85" s="3">
        <f>'[1]ExPostGross kWh_Biz'!BQ85</f>
        <v>0</v>
      </c>
      <c r="BI85" s="3">
        <f>'[1]ExPostGross kWh_Biz'!BR85</f>
        <v>0</v>
      </c>
      <c r="BJ85" s="116">
        <f>SUM('[1]ExPostGross kWh_Biz'!BS85:BV85)</f>
        <v>0</v>
      </c>
      <c r="BK85" s="90">
        <f t="shared" si="233"/>
        <v>0</v>
      </c>
      <c r="BM85" s="444">
        <f>O85-'[1]ExPostGross kWh_Biz'!R85</f>
        <v>0</v>
      </c>
      <c r="BN85" s="444">
        <f>AE85-'[1]ExPostGross kWh_Biz'!AK85</f>
        <v>0</v>
      </c>
      <c r="BO85" s="444">
        <f>AU85-'[1]ExPostGross kWh_Biz'!BD85</f>
        <v>0</v>
      </c>
      <c r="BP85" s="444">
        <f>BK85-'[1]ExPostGross kWh_Biz'!BW85</f>
        <v>0</v>
      </c>
    </row>
    <row r="86" spans="1:68" x14ac:dyDescent="0.3">
      <c r="A86" s="506"/>
      <c r="B86" s="244" t="s">
        <v>92</v>
      </c>
      <c r="C86" s="116">
        <f>'[1]ExPostGross kWh_Biz'!C86</f>
        <v>0</v>
      </c>
      <c r="D86" s="116">
        <f>'[1]ExPostGross kWh_Biz'!D86</f>
        <v>0</v>
      </c>
      <c r="E86" s="116">
        <f>'[1]ExPostGross kWh_Biz'!E86</f>
        <v>0</v>
      </c>
      <c r="F86" s="116">
        <f>'[1]ExPostGross kWh_Biz'!F86</f>
        <v>0</v>
      </c>
      <c r="G86" s="116">
        <f>'[1]ExPostGross kWh_Biz'!G86</f>
        <v>0</v>
      </c>
      <c r="H86" s="116">
        <f>'[1]ExPostGross kWh_Biz'!H86</f>
        <v>0</v>
      </c>
      <c r="I86" s="116">
        <f>'[1]ExPostGross kWh_Biz'!I86</f>
        <v>0</v>
      </c>
      <c r="J86" s="116">
        <f>'[1]ExPostGross kWh_Biz'!J86</f>
        <v>0</v>
      </c>
      <c r="K86" s="116">
        <f>'[1]ExPostGross kWh_Biz'!K86</f>
        <v>0</v>
      </c>
      <c r="L86" s="116">
        <f>'[1]ExPostGross kWh_Biz'!L86</f>
        <v>0</v>
      </c>
      <c r="M86" s="116">
        <f>'[1]ExPostGross kWh_Biz'!M86</f>
        <v>0</v>
      </c>
      <c r="N86" s="116">
        <f>SUM('[1]ExPostGross kWh_Biz'!N86:Q86)</f>
        <v>0</v>
      </c>
      <c r="O86" s="90">
        <f t="shared" si="230"/>
        <v>0</v>
      </c>
      <c r="Q86" s="506"/>
      <c r="R86" s="244" t="s">
        <v>92</v>
      </c>
      <c r="S86" s="3">
        <f>'[1]ExPostGross kWh_Biz'!V86</f>
        <v>0</v>
      </c>
      <c r="T86" s="3">
        <f>'[1]ExPostGross kWh_Biz'!W86</f>
        <v>0</v>
      </c>
      <c r="U86" s="3">
        <f>'[1]ExPostGross kWh_Biz'!X86</f>
        <v>0</v>
      </c>
      <c r="V86" s="3">
        <f>'[1]ExPostGross kWh_Biz'!Y86</f>
        <v>0</v>
      </c>
      <c r="W86" s="3">
        <f>'[1]ExPostGross kWh_Biz'!Z86</f>
        <v>0</v>
      </c>
      <c r="X86" s="3">
        <f>'[1]ExPostGross kWh_Biz'!AA86</f>
        <v>0</v>
      </c>
      <c r="Y86" s="3">
        <f>'[1]ExPostGross kWh_Biz'!AB86</f>
        <v>0</v>
      </c>
      <c r="Z86" s="3">
        <f>'[1]ExPostGross kWh_Biz'!AC86</f>
        <v>4065.2080000000001</v>
      </c>
      <c r="AA86" s="3">
        <f>'[1]ExPostGross kWh_Biz'!AD86</f>
        <v>0</v>
      </c>
      <c r="AB86" s="3">
        <f>'[1]ExPostGross kWh_Biz'!AE86</f>
        <v>0</v>
      </c>
      <c r="AC86" s="3">
        <f>'[1]ExPostGross kWh_Biz'!AF86</f>
        <v>0</v>
      </c>
      <c r="AD86" s="116">
        <f>SUM('[1]ExPostGross kWh_Biz'!AG86:AJ86)</f>
        <v>4065.2080000000001</v>
      </c>
      <c r="AE86" s="90">
        <f t="shared" si="231"/>
        <v>8130.4160000000002</v>
      </c>
      <c r="AG86" s="506"/>
      <c r="AH86" s="244" t="s">
        <v>92</v>
      </c>
      <c r="AI86" s="3">
        <f>'[1]ExPostGross kWh_Biz'!AO86</f>
        <v>0</v>
      </c>
      <c r="AJ86" s="3">
        <f>'[1]ExPostGross kWh_Biz'!AP86</f>
        <v>0</v>
      </c>
      <c r="AK86" s="3">
        <f>'[1]ExPostGross kWh_Biz'!AQ86</f>
        <v>0</v>
      </c>
      <c r="AL86" s="3">
        <f>'[1]ExPostGross kWh_Biz'!AR86</f>
        <v>0</v>
      </c>
      <c r="AM86" s="3">
        <f>'[1]ExPostGross kWh_Biz'!AS86</f>
        <v>0</v>
      </c>
      <c r="AN86" s="3">
        <f>'[1]ExPostGross kWh_Biz'!AT86</f>
        <v>0</v>
      </c>
      <c r="AO86" s="3">
        <f>'[1]ExPostGross kWh_Biz'!AU86</f>
        <v>0</v>
      </c>
      <c r="AP86" s="3">
        <f>'[1]ExPostGross kWh_Biz'!AV86</f>
        <v>0</v>
      </c>
      <c r="AQ86" s="3">
        <f>'[1]ExPostGross kWh_Biz'!AW86</f>
        <v>0</v>
      </c>
      <c r="AR86" s="3">
        <f>'[1]ExPostGross kWh_Biz'!AX86</f>
        <v>0</v>
      </c>
      <c r="AS86" s="3">
        <f>'[1]ExPostGross kWh_Biz'!AY86</f>
        <v>0</v>
      </c>
      <c r="AT86" s="116">
        <f>SUM('[1]ExPostGross kWh_Biz'!AZ86:BC86)</f>
        <v>0</v>
      </c>
      <c r="AU86" s="90">
        <f t="shared" si="232"/>
        <v>0</v>
      </c>
      <c r="AW86" s="506"/>
      <c r="AX86" s="244" t="s">
        <v>92</v>
      </c>
      <c r="AY86" s="3">
        <f>'[1]ExPostGross kWh_Biz'!BH86</f>
        <v>0</v>
      </c>
      <c r="AZ86" s="3">
        <f>'[1]ExPostGross kWh_Biz'!BI86</f>
        <v>0</v>
      </c>
      <c r="BA86" s="3">
        <f>'[1]ExPostGross kWh_Biz'!BJ86</f>
        <v>0</v>
      </c>
      <c r="BB86" s="3">
        <f>'[1]ExPostGross kWh_Biz'!BK86</f>
        <v>0</v>
      </c>
      <c r="BC86" s="3">
        <f>'[1]ExPostGross kWh_Biz'!BL86</f>
        <v>0</v>
      </c>
      <c r="BD86" s="3">
        <f>'[1]ExPostGross kWh_Biz'!BM86</f>
        <v>0</v>
      </c>
      <c r="BE86" s="3">
        <f>'[1]ExPostGross kWh_Biz'!BN86</f>
        <v>0</v>
      </c>
      <c r="BF86" s="3">
        <f>'[1]ExPostGross kWh_Biz'!BO86</f>
        <v>0</v>
      </c>
      <c r="BG86" s="3">
        <f>'[1]ExPostGross kWh_Biz'!BP86</f>
        <v>0</v>
      </c>
      <c r="BH86" s="3">
        <f>'[1]ExPostGross kWh_Biz'!BQ86</f>
        <v>0</v>
      </c>
      <c r="BI86" s="3">
        <f>'[1]ExPostGross kWh_Biz'!BR86</f>
        <v>0</v>
      </c>
      <c r="BJ86" s="116">
        <f>SUM('[1]ExPostGross kWh_Biz'!BS86:BV86)</f>
        <v>0</v>
      </c>
      <c r="BK86" s="90">
        <f t="shared" si="233"/>
        <v>0</v>
      </c>
      <c r="BM86" s="444">
        <f>O86-'[1]ExPostGross kWh_Biz'!R86</f>
        <v>0</v>
      </c>
      <c r="BN86" s="444">
        <f>AE86-'[1]ExPostGross kWh_Biz'!AK86</f>
        <v>0</v>
      </c>
      <c r="BO86" s="444">
        <f>AU86-'[1]ExPostGross kWh_Biz'!BD86</f>
        <v>0</v>
      </c>
      <c r="BP86" s="444">
        <f>BK86-'[1]ExPostGross kWh_Biz'!BW86</f>
        <v>0</v>
      </c>
    </row>
    <row r="87" spans="1:68" x14ac:dyDescent="0.3">
      <c r="A87" s="506"/>
      <c r="B87" s="244" t="s">
        <v>93</v>
      </c>
      <c r="C87" s="116">
        <f>'[1]ExPostGross kWh_Biz'!C87</f>
        <v>3761.096</v>
      </c>
      <c r="D87" s="116">
        <f>'[1]ExPostGross kWh_Biz'!D87</f>
        <v>2257.0239999999999</v>
      </c>
      <c r="E87" s="116">
        <f>'[1]ExPostGross kWh_Biz'!E87</f>
        <v>0</v>
      </c>
      <c r="F87" s="116">
        <f>'[1]ExPostGross kWh_Biz'!F87</f>
        <v>2289.0839999999998</v>
      </c>
      <c r="G87" s="116">
        <f>'[1]ExPostGross kWh_Biz'!G87</f>
        <v>10451.560000000001</v>
      </c>
      <c r="H87" s="116">
        <f>'[1]ExPostGross kWh_Biz'!H87</f>
        <v>5245.0159999999996</v>
      </c>
      <c r="I87" s="116">
        <f>'[1]ExPostGross kWh_Biz'!I87</f>
        <v>1500.4080000000001</v>
      </c>
      <c r="J87" s="116">
        <f>'[1]ExPostGross kWh_Biz'!J87</f>
        <v>4300.62</v>
      </c>
      <c r="K87" s="116">
        <f>'[1]ExPostGross kWh_Biz'!K87</f>
        <v>25495.028000000002</v>
      </c>
      <c r="L87" s="116">
        <f>'[1]ExPostGross kWh_Biz'!L87</f>
        <v>31876.800000000003</v>
      </c>
      <c r="M87" s="116">
        <f>'[1]ExPostGross kWh_Biz'!M87</f>
        <v>50025.508000000002</v>
      </c>
      <c r="N87" s="116">
        <f>SUM('[1]ExPostGross kWh_Biz'!N87:Q87)</f>
        <v>13802.288</v>
      </c>
      <c r="O87" s="90">
        <f t="shared" si="230"/>
        <v>151004.432</v>
      </c>
      <c r="Q87" s="506"/>
      <c r="R87" s="244" t="s">
        <v>93</v>
      </c>
      <c r="S87" s="3">
        <f>'[1]ExPostGross kWh_Biz'!V87</f>
        <v>12708.584000000001</v>
      </c>
      <c r="T87" s="3">
        <f>'[1]ExPostGross kWh_Biz'!W87</f>
        <v>0</v>
      </c>
      <c r="U87" s="3">
        <f>'[1]ExPostGross kWh_Biz'!X87</f>
        <v>31739.400000000005</v>
      </c>
      <c r="V87" s="3">
        <f>'[1]ExPostGross kWh_Biz'!Y87</f>
        <v>13696.031999999999</v>
      </c>
      <c r="W87" s="3">
        <f>'[1]ExPostGross kWh_Biz'!Z87</f>
        <v>37828.967999999993</v>
      </c>
      <c r="X87" s="3">
        <f>'[1]ExPostGross kWh_Biz'!AA87</f>
        <v>1096.452</v>
      </c>
      <c r="Y87" s="3">
        <f>'[1]ExPostGross kWh_Biz'!AB87</f>
        <v>91852.816000000006</v>
      </c>
      <c r="Z87" s="3">
        <f>'[1]ExPostGross kWh_Biz'!AC87</f>
        <v>66953.188000000009</v>
      </c>
      <c r="AA87" s="3">
        <f>'[1]ExPostGross kWh_Biz'!AD87</f>
        <v>58208.136000000006</v>
      </c>
      <c r="AB87" s="3">
        <f>'[1]ExPostGross kWh_Biz'!AE87</f>
        <v>513876.00000000012</v>
      </c>
      <c r="AC87" s="3">
        <f>'[1]ExPostGross kWh_Biz'!AF87</f>
        <v>355931.03599999996</v>
      </c>
      <c r="AD87" s="116">
        <f>SUM('[1]ExPostGross kWh_Biz'!AG87:AJ87)</f>
        <v>805083.39200000034</v>
      </c>
      <c r="AE87" s="90">
        <f t="shared" si="231"/>
        <v>1988974.0040000007</v>
      </c>
      <c r="AG87" s="506"/>
      <c r="AH87" s="244" t="s">
        <v>93</v>
      </c>
      <c r="AI87" s="3">
        <f>'[1]ExPostGross kWh_Biz'!AO87</f>
        <v>0</v>
      </c>
      <c r="AJ87" s="3">
        <f>'[1]ExPostGross kWh_Biz'!AP87</f>
        <v>0</v>
      </c>
      <c r="AK87" s="3">
        <f>'[1]ExPostGross kWh_Biz'!AQ87</f>
        <v>0</v>
      </c>
      <c r="AL87" s="3">
        <f>'[1]ExPostGross kWh_Biz'!AR87</f>
        <v>0</v>
      </c>
      <c r="AM87" s="3">
        <f>'[1]ExPostGross kWh_Biz'!AS87</f>
        <v>0</v>
      </c>
      <c r="AN87" s="3">
        <f>'[1]ExPostGross kWh_Biz'!AT87</f>
        <v>0</v>
      </c>
      <c r="AO87" s="3">
        <f>'[1]ExPostGross kWh_Biz'!AU87</f>
        <v>0</v>
      </c>
      <c r="AP87" s="3">
        <f>'[1]ExPostGross kWh_Biz'!AV87</f>
        <v>0</v>
      </c>
      <c r="AQ87" s="3">
        <f>'[1]ExPostGross kWh_Biz'!AW87</f>
        <v>137856.16800000001</v>
      </c>
      <c r="AR87" s="3">
        <f>'[1]ExPostGross kWh_Biz'!AX87</f>
        <v>62429.064000000006</v>
      </c>
      <c r="AS87" s="3">
        <f>'[1]ExPostGross kWh_Biz'!AY87</f>
        <v>32272.512000000002</v>
      </c>
      <c r="AT87" s="116">
        <f>SUM('[1]ExPostGross kWh_Biz'!AZ87:BC87)</f>
        <v>23001.675999999999</v>
      </c>
      <c r="AU87" s="90">
        <f t="shared" si="232"/>
        <v>255559.42</v>
      </c>
      <c r="AW87" s="506"/>
      <c r="AX87" s="244" t="s">
        <v>93</v>
      </c>
      <c r="AY87" s="3">
        <f>'[1]ExPostGross kWh_Biz'!BH87</f>
        <v>0</v>
      </c>
      <c r="AZ87" s="3">
        <f>'[1]ExPostGross kWh_Biz'!BI87</f>
        <v>0</v>
      </c>
      <c r="BA87" s="3">
        <f>'[1]ExPostGross kWh_Biz'!BJ87</f>
        <v>0</v>
      </c>
      <c r="BB87" s="3">
        <f>'[1]ExPostGross kWh_Biz'!BK87</f>
        <v>0</v>
      </c>
      <c r="BC87" s="3">
        <f>'[1]ExPostGross kWh_Biz'!BL87</f>
        <v>0</v>
      </c>
      <c r="BD87" s="3">
        <f>'[1]ExPostGross kWh_Biz'!BM87</f>
        <v>0</v>
      </c>
      <c r="BE87" s="3">
        <f>'[1]ExPostGross kWh_Biz'!BN87</f>
        <v>0</v>
      </c>
      <c r="BF87" s="3">
        <f>'[1]ExPostGross kWh_Biz'!BO87</f>
        <v>0</v>
      </c>
      <c r="BG87" s="3">
        <f>'[1]ExPostGross kWh_Biz'!BP87</f>
        <v>0</v>
      </c>
      <c r="BH87" s="3">
        <f>'[1]ExPostGross kWh_Biz'!BQ87</f>
        <v>0</v>
      </c>
      <c r="BI87" s="3">
        <f>'[1]ExPostGross kWh_Biz'!BR87</f>
        <v>0</v>
      </c>
      <c r="BJ87" s="116">
        <f>SUM('[1]ExPostGross kWh_Biz'!BS87:BV87)</f>
        <v>9492.5079999999998</v>
      </c>
      <c r="BK87" s="90">
        <f t="shared" si="233"/>
        <v>9492.5079999999998</v>
      </c>
      <c r="BM87" s="444">
        <f>O87-'[1]ExPostGross kWh_Biz'!R87</f>
        <v>0</v>
      </c>
      <c r="BN87" s="444">
        <f>AE87-'[1]ExPostGross kWh_Biz'!AK87</f>
        <v>0</v>
      </c>
      <c r="BO87" s="444">
        <f>AU87-'[1]ExPostGross kWh_Biz'!BD87</f>
        <v>0</v>
      </c>
      <c r="BP87" s="444">
        <f>BK87-'[1]ExPostGross kWh_Biz'!BW87</f>
        <v>0</v>
      </c>
    </row>
    <row r="88" spans="1:68" x14ac:dyDescent="0.3">
      <c r="A88" s="506"/>
      <c r="B88" s="244" t="s">
        <v>94</v>
      </c>
      <c r="C88" s="116">
        <f>'[1]ExPostGross kWh_Biz'!C88</f>
        <v>0</v>
      </c>
      <c r="D88" s="116">
        <f>'[1]ExPostGross kWh_Biz'!D88</f>
        <v>0</v>
      </c>
      <c r="E88" s="116">
        <f>'[1]ExPostGross kWh_Biz'!E88</f>
        <v>0</v>
      </c>
      <c r="F88" s="116">
        <f>'[1]ExPostGross kWh_Biz'!F88</f>
        <v>0</v>
      </c>
      <c r="G88" s="116">
        <f>'[1]ExPostGross kWh_Biz'!G88</f>
        <v>0</v>
      </c>
      <c r="H88" s="116">
        <f>'[1]ExPostGross kWh_Biz'!H88</f>
        <v>0</v>
      </c>
      <c r="I88" s="116">
        <f>'[1]ExPostGross kWh_Biz'!I88</f>
        <v>0</v>
      </c>
      <c r="J88" s="116">
        <f>'[1]ExPostGross kWh_Biz'!J88</f>
        <v>0</v>
      </c>
      <c r="K88" s="116">
        <f>'[1]ExPostGross kWh_Biz'!K88</f>
        <v>0</v>
      </c>
      <c r="L88" s="116">
        <f>'[1]ExPostGross kWh_Biz'!L88</f>
        <v>0</v>
      </c>
      <c r="M88" s="116">
        <f>'[1]ExPostGross kWh_Biz'!M88</f>
        <v>0</v>
      </c>
      <c r="N88" s="116">
        <f>SUM('[1]ExPostGross kWh_Biz'!N88:Q88)</f>
        <v>0</v>
      </c>
      <c r="O88" s="90">
        <f t="shared" si="230"/>
        <v>0</v>
      </c>
      <c r="Q88" s="506"/>
      <c r="R88" s="244" t="s">
        <v>94</v>
      </c>
      <c r="S88" s="3">
        <f>'[1]ExPostGross kWh_Biz'!V88</f>
        <v>0</v>
      </c>
      <c r="T88" s="3">
        <f>'[1]ExPostGross kWh_Biz'!W88</f>
        <v>0</v>
      </c>
      <c r="U88" s="3">
        <f>'[1]ExPostGross kWh_Biz'!X88</f>
        <v>0</v>
      </c>
      <c r="V88" s="3">
        <f>'[1]ExPostGross kWh_Biz'!Y88</f>
        <v>0</v>
      </c>
      <c r="W88" s="3">
        <f>'[1]ExPostGross kWh_Biz'!Z88</f>
        <v>0</v>
      </c>
      <c r="X88" s="3">
        <f>'[1]ExPostGross kWh_Biz'!AA88</f>
        <v>0</v>
      </c>
      <c r="Y88" s="3">
        <f>'[1]ExPostGross kWh_Biz'!AB88</f>
        <v>0</v>
      </c>
      <c r="Z88" s="3">
        <f>'[1]ExPostGross kWh_Biz'!AC88</f>
        <v>0</v>
      </c>
      <c r="AA88" s="3">
        <f>'[1]ExPostGross kWh_Biz'!AD88</f>
        <v>0</v>
      </c>
      <c r="AB88" s="3">
        <f>'[1]ExPostGross kWh_Biz'!AE88</f>
        <v>0</v>
      </c>
      <c r="AC88" s="3">
        <f>'[1]ExPostGross kWh_Biz'!AF88</f>
        <v>0</v>
      </c>
      <c r="AD88" s="116">
        <f>SUM('[1]ExPostGross kWh_Biz'!AG88:AJ88)</f>
        <v>0</v>
      </c>
      <c r="AE88" s="90">
        <f t="shared" si="231"/>
        <v>0</v>
      </c>
      <c r="AG88" s="506"/>
      <c r="AH88" s="244" t="s">
        <v>94</v>
      </c>
      <c r="AI88" s="3">
        <f>'[1]ExPostGross kWh_Biz'!AO88</f>
        <v>0</v>
      </c>
      <c r="AJ88" s="3">
        <f>'[1]ExPostGross kWh_Biz'!AP88</f>
        <v>0</v>
      </c>
      <c r="AK88" s="3">
        <f>'[1]ExPostGross kWh_Biz'!AQ88</f>
        <v>0</v>
      </c>
      <c r="AL88" s="3">
        <f>'[1]ExPostGross kWh_Biz'!AR88</f>
        <v>0</v>
      </c>
      <c r="AM88" s="3">
        <f>'[1]ExPostGross kWh_Biz'!AS88</f>
        <v>0</v>
      </c>
      <c r="AN88" s="3">
        <f>'[1]ExPostGross kWh_Biz'!AT88</f>
        <v>0</v>
      </c>
      <c r="AO88" s="3">
        <f>'[1]ExPostGross kWh_Biz'!AU88</f>
        <v>0</v>
      </c>
      <c r="AP88" s="3">
        <f>'[1]ExPostGross kWh_Biz'!AV88</f>
        <v>0</v>
      </c>
      <c r="AQ88" s="3">
        <f>'[1]ExPostGross kWh_Biz'!AW88</f>
        <v>0</v>
      </c>
      <c r="AR88" s="3">
        <f>'[1]ExPostGross kWh_Biz'!AX88</f>
        <v>0</v>
      </c>
      <c r="AS88" s="3">
        <f>'[1]ExPostGross kWh_Biz'!AY88</f>
        <v>0</v>
      </c>
      <c r="AT88" s="116">
        <f>SUM('[1]ExPostGross kWh_Biz'!AZ88:BC88)</f>
        <v>0</v>
      </c>
      <c r="AU88" s="90">
        <f t="shared" si="232"/>
        <v>0</v>
      </c>
      <c r="AW88" s="506"/>
      <c r="AX88" s="244" t="s">
        <v>94</v>
      </c>
      <c r="AY88" s="3">
        <f>'[1]ExPostGross kWh_Biz'!BH88</f>
        <v>0</v>
      </c>
      <c r="AZ88" s="3">
        <f>'[1]ExPostGross kWh_Biz'!BI88</f>
        <v>0</v>
      </c>
      <c r="BA88" s="3">
        <f>'[1]ExPostGross kWh_Biz'!BJ88</f>
        <v>0</v>
      </c>
      <c r="BB88" s="3">
        <f>'[1]ExPostGross kWh_Biz'!BK88</f>
        <v>0</v>
      </c>
      <c r="BC88" s="3">
        <f>'[1]ExPostGross kWh_Biz'!BL88</f>
        <v>0</v>
      </c>
      <c r="BD88" s="3">
        <f>'[1]ExPostGross kWh_Biz'!BM88</f>
        <v>0</v>
      </c>
      <c r="BE88" s="3">
        <f>'[1]ExPostGross kWh_Biz'!BN88</f>
        <v>0</v>
      </c>
      <c r="BF88" s="3">
        <f>'[1]ExPostGross kWh_Biz'!BO88</f>
        <v>0</v>
      </c>
      <c r="BG88" s="3">
        <f>'[1]ExPostGross kWh_Biz'!BP88</f>
        <v>0</v>
      </c>
      <c r="BH88" s="3">
        <f>'[1]ExPostGross kWh_Biz'!BQ88</f>
        <v>0</v>
      </c>
      <c r="BI88" s="3">
        <f>'[1]ExPostGross kWh_Biz'!BR88</f>
        <v>0</v>
      </c>
      <c r="BJ88" s="116">
        <f>SUM('[1]ExPostGross kWh_Biz'!BS88:BV88)</f>
        <v>0</v>
      </c>
      <c r="BK88" s="90">
        <f t="shared" si="233"/>
        <v>0</v>
      </c>
      <c r="BM88" s="444">
        <f>O88-'[1]ExPostGross kWh_Biz'!R88</f>
        <v>0</v>
      </c>
      <c r="BN88" s="444">
        <f>AE88-'[1]ExPostGross kWh_Biz'!AK88</f>
        <v>0</v>
      </c>
      <c r="BO88" s="444">
        <f>AU88-'[1]ExPostGross kWh_Biz'!BD88</f>
        <v>0</v>
      </c>
      <c r="BP88" s="444">
        <f>BK88-'[1]ExPostGross kWh_Biz'!BW88</f>
        <v>0</v>
      </c>
    </row>
    <row r="89" spans="1:68" x14ac:dyDescent="0.3">
      <c r="A89" s="506"/>
      <c r="B89" s="244" t="s">
        <v>95</v>
      </c>
      <c r="C89" s="116">
        <f>'[1]ExPostGross kWh_Biz'!C89</f>
        <v>0</v>
      </c>
      <c r="D89" s="116">
        <f>'[1]ExPostGross kWh_Biz'!D89</f>
        <v>0</v>
      </c>
      <c r="E89" s="116">
        <f>'[1]ExPostGross kWh_Biz'!E89</f>
        <v>0</v>
      </c>
      <c r="F89" s="116">
        <f>'[1]ExPostGross kWh_Biz'!F89</f>
        <v>0</v>
      </c>
      <c r="G89" s="116">
        <f>'[1]ExPostGross kWh_Biz'!G89</f>
        <v>0</v>
      </c>
      <c r="H89" s="116">
        <f>'[1]ExPostGross kWh_Biz'!H89</f>
        <v>0</v>
      </c>
      <c r="I89" s="116">
        <f>'[1]ExPostGross kWh_Biz'!I89</f>
        <v>0</v>
      </c>
      <c r="J89" s="116">
        <f>'[1]ExPostGross kWh_Biz'!J89</f>
        <v>0</v>
      </c>
      <c r="K89" s="116">
        <f>'[1]ExPostGross kWh_Biz'!K89</f>
        <v>0</v>
      </c>
      <c r="L89" s="116">
        <f>'[1]ExPostGross kWh_Biz'!L89</f>
        <v>0</v>
      </c>
      <c r="M89" s="116">
        <f>'[1]ExPostGross kWh_Biz'!M89</f>
        <v>0</v>
      </c>
      <c r="N89" s="116">
        <f>SUM('[1]ExPostGross kWh_Biz'!N89:Q89)</f>
        <v>0</v>
      </c>
      <c r="O89" s="90">
        <f t="shared" si="230"/>
        <v>0</v>
      </c>
      <c r="Q89" s="506"/>
      <c r="R89" s="244" t="s">
        <v>95</v>
      </c>
      <c r="S89" s="3">
        <f>'[1]ExPostGross kWh_Biz'!V89</f>
        <v>0</v>
      </c>
      <c r="T89" s="3">
        <f>'[1]ExPostGross kWh_Biz'!W89</f>
        <v>0</v>
      </c>
      <c r="U89" s="3">
        <f>'[1]ExPostGross kWh_Biz'!X89</f>
        <v>0</v>
      </c>
      <c r="V89" s="3">
        <f>'[1]ExPostGross kWh_Biz'!Y89</f>
        <v>0</v>
      </c>
      <c r="W89" s="3">
        <f>'[1]ExPostGross kWh_Biz'!Z89</f>
        <v>0</v>
      </c>
      <c r="X89" s="3">
        <f>'[1]ExPostGross kWh_Biz'!AA89</f>
        <v>0</v>
      </c>
      <c r="Y89" s="3">
        <f>'[1]ExPostGross kWh_Biz'!AB89</f>
        <v>0</v>
      </c>
      <c r="Z89" s="3">
        <f>'[1]ExPostGross kWh_Biz'!AC89</f>
        <v>0</v>
      </c>
      <c r="AA89" s="3">
        <f>'[1]ExPostGross kWh_Biz'!AD89</f>
        <v>0</v>
      </c>
      <c r="AB89" s="3">
        <f>'[1]ExPostGross kWh_Biz'!AE89</f>
        <v>0</v>
      </c>
      <c r="AC89" s="3">
        <f>'[1]ExPostGross kWh_Biz'!AF89</f>
        <v>0</v>
      </c>
      <c r="AD89" s="116">
        <f>SUM('[1]ExPostGross kWh_Biz'!AG89:AJ89)</f>
        <v>0</v>
      </c>
      <c r="AE89" s="90">
        <f t="shared" si="231"/>
        <v>0</v>
      </c>
      <c r="AG89" s="506"/>
      <c r="AH89" s="244" t="s">
        <v>95</v>
      </c>
      <c r="AI89" s="3">
        <f>'[1]ExPostGross kWh_Biz'!AO89</f>
        <v>0</v>
      </c>
      <c r="AJ89" s="3">
        <f>'[1]ExPostGross kWh_Biz'!AP89</f>
        <v>0</v>
      </c>
      <c r="AK89" s="3">
        <f>'[1]ExPostGross kWh_Biz'!AQ89</f>
        <v>0</v>
      </c>
      <c r="AL89" s="3">
        <f>'[1]ExPostGross kWh_Biz'!AR89</f>
        <v>0</v>
      </c>
      <c r="AM89" s="3">
        <f>'[1]ExPostGross kWh_Biz'!AS89</f>
        <v>0</v>
      </c>
      <c r="AN89" s="3">
        <f>'[1]ExPostGross kWh_Biz'!AT89</f>
        <v>0</v>
      </c>
      <c r="AO89" s="3">
        <f>'[1]ExPostGross kWh_Biz'!AU89</f>
        <v>0</v>
      </c>
      <c r="AP89" s="3">
        <f>'[1]ExPostGross kWh_Biz'!AV89</f>
        <v>0</v>
      </c>
      <c r="AQ89" s="3">
        <f>'[1]ExPostGross kWh_Biz'!AW89</f>
        <v>0</v>
      </c>
      <c r="AR89" s="3">
        <f>'[1]ExPostGross kWh_Biz'!AX89</f>
        <v>0</v>
      </c>
      <c r="AS89" s="3">
        <f>'[1]ExPostGross kWh_Biz'!AY89</f>
        <v>0</v>
      </c>
      <c r="AT89" s="116">
        <f>SUM('[1]ExPostGross kWh_Biz'!AZ89:BC89)</f>
        <v>0</v>
      </c>
      <c r="AU89" s="90">
        <f t="shared" si="232"/>
        <v>0</v>
      </c>
      <c r="AW89" s="506"/>
      <c r="AX89" s="244" t="s">
        <v>95</v>
      </c>
      <c r="AY89" s="3">
        <f>'[1]ExPostGross kWh_Biz'!BH89</f>
        <v>0</v>
      </c>
      <c r="AZ89" s="3">
        <f>'[1]ExPostGross kWh_Biz'!BI89</f>
        <v>0</v>
      </c>
      <c r="BA89" s="3">
        <f>'[1]ExPostGross kWh_Biz'!BJ89</f>
        <v>0</v>
      </c>
      <c r="BB89" s="3">
        <f>'[1]ExPostGross kWh_Biz'!BK89</f>
        <v>0</v>
      </c>
      <c r="BC89" s="3">
        <f>'[1]ExPostGross kWh_Biz'!BL89</f>
        <v>0</v>
      </c>
      <c r="BD89" s="3">
        <f>'[1]ExPostGross kWh_Biz'!BM89</f>
        <v>0</v>
      </c>
      <c r="BE89" s="3">
        <f>'[1]ExPostGross kWh_Biz'!BN89</f>
        <v>0</v>
      </c>
      <c r="BF89" s="3">
        <f>'[1]ExPostGross kWh_Biz'!BO89</f>
        <v>0</v>
      </c>
      <c r="BG89" s="3">
        <f>'[1]ExPostGross kWh_Biz'!BP89</f>
        <v>0</v>
      </c>
      <c r="BH89" s="3">
        <f>'[1]ExPostGross kWh_Biz'!BQ89</f>
        <v>0</v>
      </c>
      <c r="BI89" s="3">
        <f>'[1]ExPostGross kWh_Biz'!BR89</f>
        <v>0</v>
      </c>
      <c r="BJ89" s="116">
        <f>SUM('[1]ExPostGross kWh_Biz'!BS89:BV89)</f>
        <v>0</v>
      </c>
      <c r="BK89" s="90">
        <f t="shared" si="233"/>
        <v>0</v>
      </c>
      <c r="BM89" s="444">
        <f>O89-'[1]ExPostGross kWh_Biz'!R89</f>
        <v>0</v>
      </c>
      <c r="BN89" s="444">
        <f>AE89-'[1]ExPostGross kWh_Biz'!AK89</f>
        <v>0</v>
      </c>
      <c r="BO89" s="444">
        <f>AU89-'[1]ExPostGross kWh_Biz'!BD89</f>
        <v>0</v>
      </c>
      <c r="BP89" s="444">
        <f>BK89-'[1]ExPostGross kWh_Biz'!BW89</f>
        <v>0</v>
      </c>
    </row>
    <row r="90" spans="1:68" x14ac:dyDescent="0.3">
      <c r="A90" s="506"/>
      <c r="B90" s="244" t="s">
        <v>96</v>
      </c>
      <c r="C90" s="116">
        <f>'[1]ExPostGross kWh_Biz'!C90</f>
        <v>0</v>
      </c>
      <c r="D90" s="116">
        <f>'[1]ExPostGross kWh_Biz'!D90</f>
        <v>17215.304</v>
      </c>
      <c r="E90" s="116">
        <f>'[1]ExPostGross kWh_Biz'!E90</f>
        <v>0</v>
      </c>
      <c r="F90" s="116">
        <f>'[1]ExPostGross kWh_Biz'!F90</f>
        <v>0</v>
      </c>
      <c r="G90" s="116">
        <f>'[1]ExPostGross kWh_Biz'!G90</f>
        <v>0</v>
      </c>
      <c r="H90" s="116">
        <f>'[1]ExPostGross kWh_Biz'!H90</f>
        <v>0</v>
      </c>
      <c r="I90" s="116">
        <f>'[1]ExPostGross kWh_Biz'!I90</f>
        <v>0</v>
      </c>
      <c r="J90" s="116">
        <f>'[1]ExPostGross kWh_Biz'!J90</f>
        <v>0</v>
      </c>
      <c r="K90" s="116">
        <f>'[1]ExPostGross kWh_Biz'!K90</f>
        <v>0</v>
      </c>
      <c r="L90" s="116">
        <f>'[1]ExPostGross kWh_Biz'!L90</f>
        <v>9176.4880000000012</v>
      </c>
      <c r="M90" s="116">
        <f>'[1]ExPostGross kWh_Biz'!M90</f>
        <v>830.81200000000001</v>
      </c>
      <c r="N90" s="116">
        <f>SUM('[1]ExPostGross kWh_Biz'!N90:Q90)</f>
        <v>4573.5879999999997</v>
      </c>
      <c r="O90" s="90">
        <f t="shared" si="230"/>
        <v>31796.192000000003</v>
      </c>
      <c r="Q90" s="506"/>
      <c r="R90" s="244" t="s">
        <v>96</v>
      </c>
      <c r="S90" s="3">
        <f>'[1]ExPostGross kWh_Biz'!V90</f>
        <v>0</v>
      </c>
      <c r="T90" s="3">
        <f>'[1]ExPostGross kWh_Biz'!W90</f>
        <v>0</v>
      </c>
      <c r="U90" s="3">
        <f>'[1]ExPostGross kWh_Biz'!X90</f>
        <v>13342.456</v>
      </c>
      <c r="V90" s="3">
        <f>'[1]ExPostGross kWh_Biz'!Y90</f>
        <v>6886.4880000000012</v>
      </c>
      <c r="W90" s="3">
        <f>'[1]ExPostGross kWh_Biz'!Z90</f>
        <v>2582.2040000000002</v>
      </c>
      <c r="X90" s="3">
        <f>'[1]ExPostGross kWh_Biz'!AA90</f>
        <v>0</v>
      </c>
      <c r="Y90" s="3">
        <f>'[1]ExPostGross kWh_Biz'!AB90</f>
        <v>0</v>
      </c>
      <c r="Z90" s="3">
        <f>'[1]ExPostGross kWh_Biz'!AC90</f>
        <v>0</v>
      </c>
      <c r="AA90" s="3">
        <f>'[1]ExPostGross kWh_Biz'!AD90</f>
        <v>124897.516</v>
      </c>
      <c r="AB90" s="3">
        <f>'[1]ExPostGross kWh_Biz'!AE90</f>
        <v>261003.20800000001</v>
      </c>
      <c r="AC90" s="3">
        <f>'[1]ExPostGross kWh_Biz'!AF90</f>
        <v>318419.00400000007</v>
      </c>
      <c r="AD90" s="116">
        <f>SUM('[1]ExPostGross kWh_Biz'!AG90:AJ90)</f>
        <v>596430.49999999988</v>
      </c>
      <c r="AE90" s="90">
        <f t="shared" si="231"/>
        <v>1323561.3760000002</v>
      </c>
      <c r="AG90" s="506"/>
      <c r="AH90" s="244" t="s">
        <v>96</v>
      </c>
      <c r="AI90" s="3">
        <f>'[1]ExPostGross kWh_Biz'!AO90</f>
        <v>0</v>
      </c>
      <c r="AJ90" s="3">
        <f>'[1]ExPostGross kWh_Biz'!AP90</f>
        <v>0</v>
      </c>
      <c r="AK90" s="3">
        <f>'[1]ExPostGross kWh_Biz'!AQ90</f>
        <v>0</v>
      </c>
      <c r="AL90" s="3">
        <f>'[1]ExPostGross kWh_Biz'!AR90</f>
        <v>0</v>
      </c>
      <c r="AM90" s="3">
        <f>'[1]ExPostGross kWh_Biz'!AS90</f>
        <v>0</v>
      </c>
      <c r="AN90" s="3">
        <f>'[1]ExPostGross kWh_Biz'!AT90</f>
        <v>0</v>
      </c>
      <c r="AO90" s="3">
        <f>'[1]ExPostGross kWh_Biz'!AU90</f>
        <v>68530.540000000008</v>
      </c>
      <c r="AP90" s="3">
        <f>'[1]ExPostGross kWh_Biz'!AV90</f>
        <v>0</v>
      </c>
      <c r="AQ90" s="3">
        <f>'[1]ExPostGross kWh_Biz'!AW90</f>
        <v>0</v>
      </c>
      <c r="AR90" s="3">
        <f>'[1]ExPostGross kWh_Biz'!AX90</f>
        <v>8177.1319999999996</v>
      </c>
      <c r="AS90" s="3">
        <f>'[1]ExPostGross kWh_Biz'!AY90</f>
        <v>77704.28</v>
      </c>
      <c r="AT90" s="116">
        <f>SUM('[1]ExPostGross kWh_Biz'!AZ90:BC90)</f>
        <v>138676.90400000001</v>
      </c>
      <c r="AU90" s="90">
        <f t="shared" si="232"/>
        <v>293088.85600000003</v>
      </c>
      <c r="AW90" s="506"/>
      <c r="AX90" s="244" t="s">
        <v>96</v>
      </c>
      <c r="AY90" s="3">
        <f>'[1]ExPostGross kWh_Biz'!BH90</f>
        <v>0</v>
      </c>
      <c r="AZ90" s="3">
        <f>'[1]ExPostGross kWh_Biz'!BI90</f>
        <v>0</v>
      </c>
      <c r="BA90" s="3">
        <f>'[1]ExPostGross kWh_Biz'!BJ90</f>
        <v>0</v>
      </c>
      <c r="BB90" s="3">
        <f>'[1]ExPostGross kWh_Biz'!BK90</f>
        <v>0</v>
      </c>
      <c r="BC90" s="3">
        <f>'[1]ExPostGross kWh_Biz'!BL90</f>
        <v>0</v>
      </c>
      <c r="BD90" s="3">
        <f>'[1]ExPostGross kWh_Biz'!BM90</f>
        <v>0</v>
      </c>
      <c r="BE90" s="3">
        <f>'[1]ExPostGross kWh_Biz'!BN90</f>
        <v>0</v>
      </c>
      <c r="BF90" s="3">
        <f>'[1]ExPostGross kWh_Biz'!BO90</f>
        <v>0</v>
      </c>
      <c r="BG90" s="3">
        <f>'[1]ExPostGross kWh_Biz'!BP90</f>
        <v>0</v>
      </c>
      <c r="BH90" s="3">
        <f>'[1]ExPostGross kWh_Biz'!BQ90</f>
        <v>0</v>
      </c>
      <c r="BI90" s="3">
        <f>'[1]ExPostGross kWh_Biz'!BR90</f>
        <v>0</v>
      </c>
      <c r="BJ90" s="116">
        <f>SUM('[1]ExPostGross kWh_Biz'!BS90:BV90)</f>
        <v>0</v>
      </c>
      <c r="BK90" s="90">
        <f t="shared" si="233"/>
        <v>0</v>
      </c>
      <c r="BM90" s="444">
        <f>O90-'[1]ExPostGross kWh_Biz'!R90</f>
        <v>0</v>
      </c>
      <c r="BN90" s="444">
        <f>AE90-'[1]ExPostGross kWh_Biz'!AK90</f>
        <v>0</v>
      </c>
      <c r="BO90" s="444">
        <f>AU90-'[1]ExPostGross kWh_Biz'!BD90</f>
        <v>0</v>
      </c>
      <c r="BP90" s="444">
        <f>BK90-'[1]ExPostGross kWh_Biz'!BW90</f>
        <v>0</v>
      </c>
    </row>
    <row r="91" spans="1:68" x14ac:dyDescent="0.3">
      <c r="A91" s="506"/>
      <c r="B91" s="244" t="s">
        <v>97</v>
      </c>
      <c r="C91" s="116">
        <f>'[1]ExPostGross kWh_Biz'!C91</f>
        <v>705788.83008131979</v>
      </c>
      <c r="D91" s="116">
        <f>'[1]ExPostGross kWh_Biz'!D91</f>
        <v>795629.84999269072</v>
      </c>
      <c r="E91" s="116">
        <f>'[1]ExPostGross kWh_Biz'!E91</f>
        <v>674218.3763939623</v>
      </c>
      <c r="F91" s="116">
        <f>'[1]ExPostGross kWh_Biz'!F91</f>
        <v>1870516.5177116215</v>
      </c>
      <c r="G91" s="116">
        <f>'[1]ExPostGross kWh_Biz'!G91</f>
        <v>1346623.9242472011</v>
      </c>
      <c r="H91" s="116">
        <f>'[1]ExPostGross kWh_Biz'!H91</f>
        <v>1037456.2011474072</v>
      </c>
      <c r="I91" s="116">
        <f>'[1]ExPostGross kWh_Biz'!I91</f>
        <v>1644414.7291561412</v>
      </c>
      <c r="J91" s="116">
        <f>'[1]ExPostGross kWh_Biz'!J91</f>
        <v>1179532.4013583479</v>
      </c>
      <c r="K91" s="116">
        <f>'[1]ExPostGross kWh_Biz'!K91</f>
        <v>1100896.6325712488</v>
      </c>
      <c r="L91" s="116">
        <f>'[1]ExPostGross kWh_Biz'!L91</f>
        <v>1311977.104623779</v>
      </c>
      <c r="M91" s="116">
        <f>'[1]ExPostGross kWh_Biz'!M91</f>
        <v>1636024.8831947409</v>
      </c>
      <c r="N91" s="116">
        <f>SUM('[1]ExPostGross kWh_Biz'!N91:Q91)</f>
        <v>2408370.6631708839</v>
      </c>
      <c r="O91" s="90">
        <f t="shared" si="230"/>
        <v>15711450.113649344</v>
      </c>
      <c r="Q91" s="506"/>
      <c r="R91" s="244" t="s">
        <v>97</v>
      </c>
      <c r="S91" s="3">
        <f>'[1]ExPostGross kWh_Biz'!V91</f>
        <v>1287273.0851391198</v>
      </c>
      <c r="T91" s="3">
        <f>'[1]ExPostGross kWh_Biz'!W91</f>
        <v>2230287.3099358645</v>
      </c>
      <c r="U91" s="3">
        <f>'[1]ExPostGross kWh_Biz'!X91</f>
        <v>2230702.0176376873</v>
      </c>
      <c r="V91" s="3">
        <f>'[1]ExPostGross kWh_Biz'!Y91</f>
        <v>2516638.2092959238</v>
      </c>
      <c r="W91" s="3">
        <f>'[1]ExPostGross kWh_Biz'!Z91</f>
        <v>3028853.8834495181</v>
      </c>
      <c r="X91" s="3">
        <f>'[1]ExPostGross kWh_Biz'!AA91</f>
        <v>3967440.143272548</v>
      </c>
      <c r="Y91" s="3">
        <f>'[1]ExPostGross kWh_Biz'!AB91</f>
        <v>3848586.2143583619</v>
      </c>
      <c r="Z91" s="3">
        <f>'[1]ExPostGross kWh_Biz'!AC91</f>
        <v>4546414.4960288955</v>
      </c>
      <c r="AA91" s="3">
        <f>'[1]ExPostGross kWh_Biz'!AD91</f>
        <v>3785368.1876020352</v>
      </c>
      <c r="AB91" s="3">
        <f>'[1]ExPostGross kWh_Biz'!AE91</f>
        <v>3666140.1817160915</v>
      </c>
      <c r="AC91" s="3">
        <f>'[1]ExPostGross kWh_Biz'!AF91</f>
        <v>6007265.5470874729</v>
      </c>
      <c r="AD91" s="116">
        <f>SUM('[1]ExPostGross kWh_Biz'!AG91:AJ91)</f>
        <v>14340685.045928814</v>
      </c>
      <c r="AE91" s="90">
        <f t="shared" si="231"/>
        <v>51455654.321452335</v>
      </c>
      <c r="AG91" s="506"/>
      <c r="AH91" s="244" t="s">
        <v>97</v>
      </c>
      <c r="AI91" s="3">
        <f>'[1]ExPostGross kWh_Biz'!AO91</f>
        <v>714904.45615125191</v>
      </c>
      <c r="AJ91" s="3">
        <f>'[1]ExPostGross kWh_Biz'!AP91</f>
        <v>63833.016000000003</v>
      </c>
      <c r="AK91" s="3">
        <f>'[1]ExPostGross kWh_Biz'!AQ91</f>
        <v>114580.8</v>
      </c>
      <c r="AL91" s="3">
        <f>'[1]ExPostGross kWh_Biz'!AR91</f>
        <v>778283.09146000026</v>
      </c>
      <c r="AM91" s="3">
        <f>'[1]ExPostGross kWh_Biz'!AS91</f>
        <v>655830.64240000001</v>
      </c>
      <c r="AN91" s="3">
        <f>'[1]ExPostGross kWh_Biz'!AT91</f>
        <v>1099671.3982360212</v>
      </c>
      <c r="AO91" s="3">
        <f>'[1]ExPostGross kWh_Biz'!AU91</f>
        <v>505760.61740000005</v>
      </c>
      <c r="AP91" s="3">
        <f>'[1]ExPostGross kWh_Biz'!AV91</f>
        <v>656965.09944960021</v>
      </c>
      <c r="AQ91" s="3">
        <f>'[1]ExPostGross kWh_Biz'!AW91</f>
        <v>323254.91201999993</v>
      </c>
      <c r="AR91" s="3">
        <f>'[1]ExPostGross kWh_Biz'!AX91</f>
        <v>1256147.2812665594</v>
      </c>
      <c r="AS91" s="3">
        <f>'[1]ExPostGross kWh_Biz'!AY91</f>
        <v>1259997.8950200002</v>
      </c>
      <c r="AT91" s="116">
        <f>SUM('[1]ExPostGross kWh_Biz'!AZ91:BC91)</f>
        <v>1540643.0736199999</v>
      </c>
      <c r="AU91" s="90">
        <f t="shared" si="232"/>
        <v>8969872.2830234319</v>
      </c>
      <c r="AW91" s="506"/>
      <c r="AX91" s="244" t="s">
        <v>97</v>
      </c>
      <c r="AY91" s="3">
        <f>'[1]ExPostGross kWh_Biz'!BH91</f>
        <v>150054.59520000001</v>
      </c>
      <c r="AZ91" s="3">
        <f>'[1]ExPostGross kWh_Biz'!BI91</f>
        <v>0</v>
      </c>
      <c r="BA91" s="3">
        <f>'[1]ExPostGross kWh_Biz'!BJ91</f>
        <v>0</v>
      </c>
      <c r="BB91" s="3">
        <f>'[1]ExPostGross kWh_Biz'!BK91</f>
        <v>665453.14572461357</v>
      </c>
      <c r="BC91" s="3">
        <f>'[1]ExPostGross kWh_Biz'!BL91</f>
        <v>62717.22</v>
      </c>
      <c r="BD91" s="3">
        <f>'[1]ExPostGross kWh_Biz'!BM91</f>
        <v>0</v>
      </c>
      <c r="BE91" s="3">
        <f>'[1]ExPostGross kWh_Biz'!BN91</f>
        <v>22356</v>
      </c>
      <c r="BF91" s="3">
        <f>'[1]ExPostGross kWh_Biz'!BO91</f>
        <v>14828.490000000002</v>
      </c>
      <c r="BG91" s="3">
        <f>'[1]ExPostGross kWh_Biz'!BP91</f>
        <v>13000.986000000003</v>
      </c>
      <c r="BH91" s="3">
        <f>'[1]ExPostGross kWh_Biz'!BQ91</f>
        <v>260213.94</v>
      </c>
      <c r="BI91" s="3">
        <f>'[1]ExPostGross kWh_Biz'!BR91</f>
        <v>1159924.5396000003</v>
      </c>
      <c r="BJ91" s="116">
        <f>SUM('[1]ExPostGross kWh_Biz'!BS91:BV91)</f>
        <v>0</v>
      </c>
      <c r="BK91" s="90">
        <f t="shared" si="233"/>
        <v>2348548.9165246137</v>
      </c>
      <c r="BM91" s="444">
        <f>O91-'[1]ExPostGross kWh_Biz'!R91</f>
        <v>0</v>
      </c>
      <c r="BN91" s="444">
        <f>AE91-'[1]ExPostGross kWh_Biz'!AK91</f>
        <v>0</v>
      </c>
      <c r="BO91" s="444">
        <f>AU91-'[1]ExPostGross kWh_Biz'!BD91</f>
        <v>0</v>
      </c>
      <c r="BP91" s="444">
        <f>BK91-'[1]ExPostGross kWh_Biz'!BW91</f>
        <v>0</v>
      </c>
    </row>
    <row r="92" spans="1:68" x14ac:dyDescent="0.3">
      <c r="A92" s="506"/>
      <c r="B92" s="244" t="s">
        <v>98</v>
      </c>
      <c r="C92" s="116">
        <f>'[1]ExPostGross kWh_Biz'!C92</f>
        <v>0</v>
      </c>
      <c r="D92" s="116">
        <f>'[1]ExPostGross kWh_Biz'!D92</f>
        <v>0</v>
      </c>
      <c r="E92" s="116">
        <f>'[1]ExPostGross kWh_Biz'!E92</f>
        <v>0</v>
      </c>
      <c r="F92" s="116">
        <f>'[1]ExPostGross kWh_Biz'!F92</f>
        <v>0</v>
      </c>
      <c r="G92" s="116">
        <f>'[1]ExPostGross kWh_Biz'!G92</f>
        <v>0</v>
      </c>
      <c r="H92" s="116">
        <f>'[1]ExPostGross kWh_Biz'!H92</f>
        <v>0</v>
      </c>
      <c r="I92" s="116">
        <f>'[1]ExPostGross kWh_Biz'!I92</f>
        <v>58078.979999999996</v>
      </c>
      <c r="J92" s="116">
        <f>'[1]ExPostGross kWh_Biz'!J92</f>
        <v>0</v>
      </c>
      <c r="K92" s="116">
        <f>'[1]ExPostGross kWh_Biz'!K92</f>
        <v>0</v>
      </c>
      <c r="L92" s="116">
        <f>'[1]ExPostGross kWh_Biz'!L92</f>
        <v>0</v>
      </c>
      <c r="M92" s="116">
        <f>'[1]ExPostGross kWh_Biz'!M92</f>
        <v>0</v>
      </c>
      <c r="N92" s="116">
        <f>SUM('[1]ExPostGross kWh_Biz'!N92:Q92)</f>
        <v>0</v>
      </c>
      <c r="O92" s="90">
        <f t="shared" si="230"/>
        <v>58078.979999999996</v>
      </c>
      <c r="Q92" s="506"/>
      <c r="R92" s="244" t="s">
        <v>98</v>
      </c>
      <c r="S92" s="3">
        <f>'[1]ExPostGross kWh_Biz'!V92</f>
        <v>0</v>
      </c>
      <c r="T92" s="3">
        <f>'[1]ExPostGross kWh_Biz'!W92</f>
        <v>0</v>
      </c>
      <c r="U92" s="3">
        <f>'[1]ExPostGross kWh_Biz'!X92</f>
        <v>0</v>
      </c>
      <c r="V92" s="3">
        <f>'[1]ExPostGross kWh_Biz'!Y92</f>
        <v>0</v>
      </c>
      <c r="W92" s="3">
        <f>'[1]ExPostGross kWh_Biz'!Z92</f>
        <v>0</v>
      </c>
      <c r="X92" s="3">
        <f>'[1]ExPostGross kWh_Biz'!AA92</f>
        <v>0</v>
      </c>
      <c r="Y92" s="3">
        <f>'[1]ExPostGross kWh_Biz'!AB92</f>
        <v>0</v>
      </c>
      <c r="Z92" s="3">
        <f>'[1]ExPostGross kWh_Biz'!AC92</f>
        <v>0</v>
      </c>
      <c r="AA92" s="3">
        <f>'[1]ExPostGross kWh_Biz'!AD92</f>
        <v>0</v>
      </c>
      <c r="AB92" s="3">
        <f>'[1]ExPostGross kWh_Biz'!AE92</f>
        <v>0</v>
      </c>
      <c r="AC92" s="3">
        <f>'[1]ExPostGross kWh_Biz'!AF92</f>
        <v>0</v>
      </c>
      <c r="AD92" s="116">
        <f>SUM('[1]ExPostGross kWh_Biz'!AG92:AJ92)</f>
        <v>0</v>
      </c>
      <c r="AE92" s="90">
        <f t="shared" si="231"/>
        <v>0</v>
      </c>
      <c r="AG92" s="506"/>
      <c r="AH92" s="244" t="s">
        <v>98</v>
      </c>
      <c r="AI92" s="3">
        <f>'[1]ExPostGross kWh_Biz'!AO92</f>
        <v>0</v>
      </c>
      <c r="AJ92" s="3">
        <f>'[1]ExPostGross kWh_Biz'!AP92</f>
        <v>0</v>
      </c>
      <c r="AK92" s="3">
        <f>'[1]ExPostGross kWh_Biz'!AQ92</f>
        <v>0</v>
      </c>
      <c r="AL92" s="3">
        <f>'[1]ExPostGross kWh_Biz'!AR92</f>
        <v>0</v>
      </c>
      <c r="AM92" s="3">
        <f>'[1]ExPostGross kWh_Biz'!AS92</f>
        <v>0</v>
      </c>
      <c r="AN92" s="3">
        <f>'[1]ExPostGross kWh_Biz'!AT92</f>
        <v>0</v>
      </c>
      <c r="AO92" s="3">
        <f>'[1]ExPostGross kWh_Biz'!AU92</f>
        <v>0</v>
      </c>
      <c r="AP92" s="3">
        <f>'[1]ExPostGross kWh_Biz'!AV92</f>
        <v>0</v>
      </c>
      <c r="AQ92" s="3">
        <f>'[1]ExPostGross kWh_Biz'!AW92</f>
        <v>0</v>
      </c>
      <c r="AR92" s="3">
        <f>'[1]ExPostGross kWh_Biz'!AX92</f>
        <v>0</v>
      </c>
      <c r="AS92" s="3">
        <f>'[1]ExPostGross kWh_Biz'!AY92</f>
        <v>0</v>
      </c>
      <c r="AT92" s="116">
        <f>SUM('[1]ExPostGross kWh_Biz'!AZ92:BC92)</f>
        <v>0</v>
      </c>
      <c r="AU92" s="90">
        <f t="shared" si="232"/>
        <v>0</v>
      </c>
      <c r="AW92" s="506"/>
      <c r="AX92" s="244" t="s">
        <v>98</v>
      </c>
      <c r="AY92" s="3">
        <f>'[1]ExPostGross kWh_Biz'!BH92</f>
        <v>0</v>
      </c>
      <c r="AZ92" s="3">
        <f>'[1]ExPostGross kWh_Biz'!BI92</f>
        <v>0</v>
      </c>
      <c r="BA92" s="3">
        <f>'[1]ExPostGross kWh_Biz'!BJ92</f>
        <v>0</v>
      </c>
      <c r="BB92" s="3">
        <f>'[1]ExPostGross kWh_Biz'!BK92</f>
        <v>0</v>
      </c>
      <c r="BC92" s="3">
        <f>'[1]ExPostGross kWh_Biz'!BL92</f>
        <v>0</v>
      </c>
      <c r="BD92" s="3">
        <f>'[1]ExPostGross kWh_Biz'!BM92</f>
        <v>0</v>
      </c>
      <c r="BE92" s="3">
        <f>'[1]ExPostGross kWh_Biz'!BN92</f>
        <v>0</v>
      </c>
      <c r="BF92" s="3">
        <f>'[1]ExPostGross kWh_Biz'!BO92</f>
        <v>0</v>
      </c>
      <c r="BG92" s="3">
        <f>'[1]ExPostGross kWh_Biz'!BP92</f>
        <v>0</v>
      </c>
      <c r="BH92" s="3">
        <f>'[1]ExPostGross kWh_Biz'!BQ92</f>
        <v>0</v>
      </c>
      <c r="BI92" s="3">
        <f>'[1]ExPostGross kWh_Biz'!BR92</f>
        <v>0</v>
      </c>
      <c r="BJ92" s="116">
        <f>SUM('[1]ExPostGross kWh_Biz'!BS92:BV92)</f>
        <v>0</v>
      </c>
      <c r="BK92" s="90">
        <f t="shared" si="233"/>
        <v>0</v>
      </c>
      <c r="BM92" s="444">
        <f>O92-'[1]ExPostGross kWh_Biz'!R92</f>
        <v>0</v>
      </c>
      <c r="BN92" s="444">
        <f>AE92-'[1]ExPostGross kWh_Biz'!AK92</f>
        <v>0</v>
      </c>
      <c r="BO92" s="444">
        <f>AU92-'[1]ExPostGross kWh_Biz'!BD92</f>
        <v>0</v>
      </c>
      <c r="BP92" s="444">
        <f>BK92-'[1]ExPostGross kWh_Biz'!BW92</f>
        <v>0</v>
      </c>
    </row>
    <row r="93" spans="1:68" x14ac:dyDescent="0.3">
      <c r="A93" s="506"/>
      <c r="B93" s="244" t="s">
        <v>99</v>
      </c>
      <c r="C93" s="116">
        <f>'[1]ExPostGross kWh_Biz'!C93</f>
        <v>0</v>
      </c>
      <c r="D93" s="116">
        <f>'[1]ExPostGross kWh_Biz'!D93</f>
        <v>0</v>
      </c>
      <c r="E93" s="116">
        <f>'[1]ExPostGross kWh_Biz'!E93</f>
        <v>0</v>
      </c>
      <c r="F93" s="116">
        <f>'[1]ExPostGross kWh_Biz'!F93</f>
        <v>0</v>
      </c>
      <c r="G93" s="116">
        <f>'[1]ExPostGross kWh_Biz'!G93</f>
        <v>0</v>
      </c>
      <c r="H93" s="116">
        <f>'[1]ExPostGross kWh_Biz'!H93</f>
        <v>0</v>
      </c>
      <c r="I93" s="116">
        <f>'[1]ExPostGross kWh_Biz'!I93</f>
        <v>0</v>
      </c>
      <c r="J93" s="116">
        <f>'[1]ExPostGross kWh_Biz'!J93</f>
        <v>0</v>
      </c>
      <c r="K93" s="116">
        <f>'[1]ExPostGross kWh_Biz'!K93</f>
        <v>0</v>
      </c>
      <c r="L93" s="116">
        <f>'[1]ExPostGross kWh_Biz'!L93</f>
        <v>0</v>
      </c>
      <c r="M93" s="116">
        <f>'[1]ExPostGross kWh_Biz'!M93</f>
        <v>0</v>
      </c>
      <c r="N93" s="116">
        <f>SUM('[1]ExPostGross kWh_Biz'!N93:Q93)</f>
        <v>0</v>
      </c>
      <c r="O93" s="90">
        <f t="shared" si="230"/>
        <v>0</v>
      </c>
      <c r="Q93" s="506"/>
      <c r="R93" s="244" t="s">
        <v>99</v>
      </c>
      <c r="S93" s="3">
        <f>'[1]ExPostGross kWh_Biz'!V93</f>
        <v>0</v>
      </c>
      <c r="T93" s="3">
        <f>'[1]ExPostGross kWh_Biz'!W93</f>
        <v>0</v>
      </c>
      <c r="U93" s="3">
        <f>'[1]ExPostGross kWh_Biz'!X93</f>
        <v>0</v>
      </c>
      <c r="V93" s="3">
        <f>'[1]ExPostGross kWh_Biz'!Y93</f>
        <v>12911.936</v>
      </c>
      <c r="W93" s="3">
        <f>'[1]ExPostGross kWh_Biz'!Z93</f>
        <v>0</v>
      </c>
      <c r="X93" s="3">
        <f>'[1]ExPostGross kWh_Biz'!AA93</f>
        <v>0</v>
      </c>
      <c r="Y93" s="3">
        <f>'[1]ExPostGross kWh_Biz'!AB93</f>
        <v>0</v>
      </c>
      <c r="Z93" s="3">
        <f>'[1]ExPostGross kWh_Biz'!AC93</f>
        <v>0</v>
      </c>
      <c r="AA93" s="3">
        <f>'[1]ExPostGross kWh_Biz'!AD93</f>
        <v>0</v>
      </c>
      <c r="AB93" s="3">
        <f>'[1]ExPostGross kWh_Biz'!AE93</f>
        <v>117618.98000000001</v>
      </c>
      <c r="AC93" s="3">
        <f>'[1]ExPostGross kWh_Biz'!AF93</f>
        <v>0</v>
      </c>
      <c r="AD93" s="116">
        <f>SUM('[1]ExPostGross kWh_Biz'!AG93:AJ93)</f>
        <v>0</v>
      </c>
      <c r="AE93" s="90">
        <f t="shared" si="231"/>
        <v>130530.91600000001</v>
      </c>
      <c r="AG93" s="506"/>
      <c r="AH93" s="244" t="s">
        <v>99</v>
      </c>
      <c r="AI93" s="3">
        <f>'[1]ExPostGross kWh_Biz'!AO93</f>
        <v>0</v>
      </c>
      <c r="AJ93" s="3">
        <f>'[1]ExPostGross kWh_Biz'!AP93</f>
        <v>0</v>
      </c>
      <c r="AK93" s="3">
        <f>'[1]ExPostGross kWh_Biz'!AQ93</f>
        <v>0</v>
      </c>
      <c r="AL93" s="3">
        <f>'[1]ExPostGross kWh_Biz'!AR93</f>
        <v>0</v>
      </c>
      <c r="AM93" s="3">
        <f>'[1]ExPostGross kWh_Biz'!AS93</f>
        <v>0</v>
      </c>
      <c r="AN93" s="3">
        <f>'[1]ExPostGross kWh_Biz'!AT93</f>
        <v>0</v>
      </c>
      <c r="AO93" s="3">
        <f>'[1]ExPostGross kWh_Biz'!AU93</f>
        <v>0</v>
      </c>
      <c r="AP93" s="3">
        <f>'[1]ExPostGross kWh_Biz'!AV93</f>
        <v>0</v>
      </c>
      <c r="AQ93" s="3">
        <f>'[1]ExPostGross kWh_Biz'!AW93</f>
        <v>0</v>
      </c>
      <c r="AR93" s="3">
        <f>'[1]ExPostGross kWh_Biz'!AX93</f>
        <v>0</v>
      </c>
      <c r="AS93" s="3">
        <f>'[1]ExPostGross kWh_Biz'!AY93</f>
        <v>0</v>
      </c>
      <c r="AT93" s="116">
        <f>SUM('[1]ExPostGross kWh_Biz'!AZ93:BC93)</f>
        <v>0</v>
      </c>
      <c r="AU93" s="90">
        <f t="shared" si="232"/>
        <v>0</v>
      </c>
      <c r="AW93" s="506"/>
      <c r="AX93" s="244" t="s">
        <v>99</v>
      </c>
      <c r="AY93" s="3">
        <f>'[1]ExPostGross kWh_Biz'!BH93</f>
        <v>0</v>
      </c>
      <c r="AZ93" s="3">
        <f>'[1]ExPostGross kWh_Biz'!BI93</f>
        <v>0</v>
      </c>
      <c r="BA93" s="3">
        <f>'[1]ExPostGross kWh_Biz'!BJ93</f>
        <v>0</v>
      </c>
      <c r="BB93" s="3">
        <f>'[1]ExPostGross kWh_Biz'!BK93</f>
        <v>0</v>
      </c>
      <c r="BC93" s="3">
        <f>'[1]ExPostGross kWh_Biz'!BL93</f>
        <v>0</v>
      </c>
      <c r="BD93" s="3">
        <f>'[1]ExPostGross kWh_Biz'!BM93</f>
        <v>0</v>
      </c>
      <c r="BE93" s="3">
        <f>'[1]ExPostGross kWh_Biz'!BN93</f>
        <v>0</v>
      </c>
      <c r="BF93" s="3">
        <f>'[1]ExPostGross kWh_Biz'!BO93</f>
        <v>0</v>
      </c>
      <c r="BG93" s="3">
        <f>'[1]ExPostGross kWh_Biz'!BP93</f>
        <v>0</v>
      </c>
      <c r="BH93" s="3">
        <f>'[1]ExPostGross kWh_Biz'!BQ93</f>
        <v>0</v>
      </c>
      <c r="BI93" s="3">
        <f>'[1]ExPostGross kWh_Biz'!BR93</f>
        <v>0</v>
      </c>
      <c r="BJ93" s="116">
        <f>SUM('[1]ExPostGross kWh_Biz'!BS93:BV93)</f>
        <v>0</v>
      </c>
      <c r="BK93" s="90">
        <f t="shared" si="233"/>
        <v>0</v>
      </c>
      <c r="BM93" s="444">
        <f>O93-'[1]ExPostGross kWh_Biz'!R93</f>
        <v>0</v>
      </c>
      <c r="BN93" s="444">
        <f>AE93-'[1]ExPostGross kWh_Biz'!AK93</f>
        <v>0</v>
      </c>
      <c r="BO93" s="444">
        <f>AU93-'[1]ExPostGross kWh_Biz'!BD93</f>
        <v>0</v>
      </c>
      <c r="BP93" s="444">
        <f>BK93-'[1]ExPostGross kWh_Biz'!BW93</f>
        <v>0</v>
      </c>
    </row>
    <row r="94" spans="1:68" x14ac:dyDescent="0.3">
      <c r="A94" s="506"/>
      <c r="B94" s="244" t="s">
        <v>100</v>
      </c>
      <c r="C94" s="116">
        <f>'[1]ExPostGross kWh_Biz'!C94</f>
        <v>0</v>
      </c>
      <c r="D94" s="116">
        <f>'[1]ExPostGross kWh_Biz'!D94</f>
        <v>0</v>
      </c>
      <c r="E94" s="116">
        <f>'[1]ExPostGross kWh_Biz'!E94</f>
        <v>0</v>
      </c>
      <c r="F94" s="116">
        <f>'[1]ExPostGross kWh_Biz'!F94</f>
        <v>0</v>
      </c>
      <c r="G94" s="116">
        <f>'[1]ExPostGross kWh_Biz'!G94</f>
        <v>0</v>
      </c>
      <c r="H94" s="116">
        <f>'[1]ExPostGross kWh_Biz'!H94</f>
        <v>0</v>
      </c>
      <c r="I94" s="116">
        <f>'[1]ExPostGross kWh_Biz'!I94</f>
        <v>0</v>
      </c>
      <c r="J94" s="116">
        <f>'[1]ExPostGross kWh_Biz'!J94</f>
        <v>0</v>
      </c>
      <c r="K94" s="116">
        <f>'[1]ExPostGross kWh_Biz'!K94</f>
        <v>0</v>
      </c>
      <c r="L94" s="116">
        <f>'[1]ExPostGross kWh_Biz'!L94</f>
        <v>0</v>
      </c>
      <c r="M94" s="116">
        <f>'[1]ExPostGross kWh_Biz'!M94</f>
        <v>0</v>
      </c>
      <c r="N94" s="116">
        <f>SUM('[1]ExPostGross kWh_Biz'!N94:Q94)</f>
        <v>0</v>
      </c>
      <c r="O94" s="90">
        <f t="shared" si="230"/>
        <v>0</v>
      </c>
      <c r="Q94" s="506"/>
      <c r="R94" s="244" t="s">
        <v>100</v>
      </c>
      <c r="S94" s="3">
        <f>'[1]ExPostGross kWh_Biz'!V94</f>
        <v>0</v>
      </c>
      <c r="T94" s="3">
        <f>'[1]ExPostGross kWh_Biz'!W94</f>
        <v>0</v>
      </c>
      <c r="U94" s="3">
        <f>'[1]ExPostGross kWh_Biz'!X94</f>
        <v>0</v>
      </c>
      <c r="V94" s="3">
        <f>'[1]ExPostGross kWh_Biz'!Y94</f>
        <v>0</v>
      </c>
      <c r="W94" s="3">
        <f>'[1]ExPostGross kWh_Biz'!Z94</f>
        <v>0</v>
      </c>
      <c r="X94" s="3">
        <f>'[1]ExPostGross kWh_Biz'!AA94</f>
        <v>0</v>
      </c>
      <c r="Y94" s="3">
        <f>'[1]ExPostGross kWh_Biz'!AB94</f>
        <v>0</v>
      </c>
      <c r="Z94" s="3">
        <f>'[1]ExPostGross kWh_Biz'!AC94</f>
        <v>0</v>
      </c>
      <c r="AA94" s="3">
        <f>'[1]ExPostGross kWh_Biz'!AD94</f>
        <v>0</v>
      </c>
      <c r="AB94" s="3">
        <f>'[1]ExPostGross kWh_Biz'!AE94</f>
        <v>0</v>
      </c>
      <c r="AC94" s="3">
        <f>'[1]ExPostGross kWh_Biz'!AF94</f>
        <v>0</v>
      </c>
      <c r="AD94" s="116">
        <f>SUM('[1]ExPostGross kWh_Biz'!AG94:AJ94)</f>
        <v>0</v>
      </c>
      <c r="AE94" s="90">
        <f t="shared" si="231"/>
        <v>0</v>
      </c>
      <c r="AG94" s="506"/>
      <c r="AH94" s="244" t="s">
        <v>100</v>
      </c>
      <c r="AI94" s="3">
        <f>'[1]ExPostGross kWh_Biz'!AO94</f>
        <v>0</v>
      </c>
      <c r="AJ94" s="3">
        <f>'[1]ExPostGross kWh_Biz'!AP94</f>
        <v>0</v>
      </c>
      <c r="AK94" s="3">
        <f>'[1]ExPostGross kWh_Biz'!AQ94</f>
        <v>0</v>
      </c>
      <c r="AL94" s="3">
        <f>'[1]ExPostGross kWh_Biz'!AR94</f>
        <v>0</v>
      </c>
      <c r="AM94" s="3">
        <f>'[1]ExPostGross kWh_Biz'!AS94</f>
        <v>0</v>
      </c>
      <c r="AN94" s="3">
        <f>'[1]ExPostGross kWh_Biz'!AT94</f>
        <v>0</v>
      </c>
      <c r="AO94" s="3">
        <f>'[1]ExPostGross kWh_Biz'!AU94</f>
        <v>0</v>
      </c>
      <c r="AP94" s="3">
        <f>'[1]ExPostGross kWh_Biz'!AV94</f>
        <v>0</v>
      </c>
      <c r="AQ94" s="3">
        <f>'[1]ExPostGross kWh_Biz'!AW94</f>
        <v>0</v>
      </c>
      <c r="AR94" s="3">
        <f>'[1]ExPostGross kWh_Biz'!AX94</f>
        <v>0</v>
      </c>
      <c r="AS94" s="3">
        <f>'[1]ExPostGross kWh_Biz'!AY94</f>
        <v>0</v>
      </c>
      <c r="AT94" s="116">
        <f>SUM('[1]ExPostGross kWh_Biz'!AZ94:BC94)</f>
        <v>0</v>
      </c>
      <c r="AU94" s="90">
        <f t="shared" si="232"/>
        <v>0</v>
      </c>
      <c r="AW94" s="506"/>
      <c r="AX94" s="244" t="s">
        <v>100</v>
      </c>
      <c r="AY94" s="3">
        <f>'[1]ExPostGross kWh_Biz'!BH94</f>
        <v>0</v>
      </c>
      <c r="AZ94" s="3">
        <f>'[1]ExPostGross kWh_Biz'!BI94</f>
        <v>0</v>
      </c>
      <c r="BA94" s="3">
        <f>'[1]ExPostGross kWh_Biz'!BJ94</f>
        <v>0</v>
      </c>
      <c r="BB94" s="3">
        <f>'[1]ExPostGross kWh_Biz'!BK94</f>
        <v>0</v>
      </c>
      <c r="BC94" s="3">
        <f>'[1]ExPostGross kWh_Biz'!BL94</f>
        <v>0</v>
      </c>
      <c r="BD94" s="3">
        <f>'[1]ExPostGross kWh_Biz'!BM94</f>
        <v>0</v>
      </c>
      <c r="BE94" s="3">
        <f>'[1]ExPostGross kWh_Biz'!BN94</f>
        <v>0</v>
      </c>
      <c r="BF94" s="3">
        <f>'[1]ExPostGross kWh_Biz'!BO94</f>
        <v>0</v>
      </c>
      <c r="BG94" s="3">
        <f>'[1]ExPostGross kWh_Biz'!BP94</f>
        <v>0</v>
      </c>
      <c r="BH94" s="3">
        <f>'[1]ExPostGross kWh_Biz'!BQ94</f>
        <v>0</v>
      </c>
      <c r="BI94" s="3">
        <f>'[1]ExPostGross kWh_Biz'!BR94</f>
        <v>0</v>
      </c>
      <c r="BJ94" s="116">
        <f>SUM('[1]ExPostGross kWh_Biz'!BS94:BV94)</f>
        <v>0</v>
      </c>
      <c r="BK94" s="90">
        <f t="shared" si="233"/>
        <v>0</v>
      </c>
      <c r="BM94" s="444">
        <f>O94-'[1]ExPostGross kWh_Biz'!R94</f>
        <v>0</v>
      </c>
      <c r="BN94" s="444">
        <f>AE94-'[1]ExPostGross kWh_Biz'!AK94</f>
        <v>0</v>
      </c>
      <c r="BO94" s="444">
        <f>AU94-'[1]ExPostGross kWh_Biz'!BD94</f>
        <v>0</v>
      </c>
      <c r="BP94" s="444">
        <f>BK94-'[1]ExPostGross kWh_Biz'!BW94</f>
        <v>0</v>
      </c>
    </row>
    <row r="95" spans="1:68" x14ac:dyDescent="0.3">
      <c r="A95" s="506"/>
      <c r="B95" s="244" t="s">
        <v>101</v>
      </c>
      <c r="C95" s="116">
        <f>'[1]ExPostGross kWh_Biz'!C95</f>
        <v>0</v>
      </c>
      <c r="D95" s="116">
        <f>'[1]ExPostGross kWh_Biz'!D95</f>
        <v>0</v>
      </c>
      <c r="E95" s="116">
        <f>'[1]ExPostGross kWh_Biz'!E95</f>
        <v>0</v>
      </c>
      <c r="F95" s="116">
        <f>'[1]ExPostGross kWh_Biz'!F95</f>
        <v>0</v>
      </c>
      <c r="G95" s="116">
        <f>'[1]ExPostGross kWh_Biz'!G95</f>
        <v>0</v>
      </c>
      <c r="H95" s="116">
        <f>'[1]ExPostGross kWh_Biz'!H95</f>
        <v>0</v>
      </c>
      <c r="I95" s="116">
        <f>'[1]ExPostGross kWh_Biz'!I95</f>
        <v>0</v>
      </c>
      <c r="J95" s="116">
        <f>'[1]ExPostGross kWh_Biz'!J95</f>
        <v>0</v>
      </c>
      <c r="K95" s="116">
        <f>'[1]ExPostGross kWh_Biz'!K95</f>
        <v>0</v>
      </c>
      <c r="L95" s="116">
        <f>'[1]ExPostGross kWh_Biz'!L95</f>
        <v>0</v>
      </c>
      <c r="M95" s="116">
        <f>'[1]ExPostGross kWh_Biz'!M95</f>
        <v>0</v>
      </c>
      <c r="N95" s="116">
        <f>SUM('[1]ExPostGross kWh_Biz'!N95:Q95)</f>
        <v>348.08000000000004</v>
      </c>
      <c r="O95" s="90">
        <f t="shared" si="230"/>
        <v>348.08000000000004</v>
      </c>
      <c r="Q95" s="506"/>
      <c r="R95" s="244" t="s">
        <v>101</v>
      </c>
      <c r="S95" s="3">
        <f>'[1]ExPostGross kWh_Biz'!V95</f>
        <v>37472.644</v>
      </c>
      <c r="T95" s="3">
        <f>'[1]ExPostGross kWh_Biz'!W95</f>
        <v>0</v>
      </c>
      <c r="U95" s="3">
        <f>'[1]ExPostGross kWh_Biz'!X95</f>
        <v>0</v>
      </c>
      <c r="V95" s="3">
        <f>'[1]ExPostGross kWh_Biz'!Y95</f>
        <v>0</v>
      </c>
      <c r="W95" s="3">
        <f>'[1]ExPostGross kWh_Biz'!Z95</f>
        <v>0</v>
      </c>
      <c r="X95" s="3">
        <f>'[1]ExPostGross kWh_Biz'!AA95</f>
        <v>0</v>
      </c>
      <c r="Y95" s="3">
        <f>'[1]ExPostGross kWh_Biz'!AB95</f>
        <v>0</v>
      </c>
      <c r="Z95" s="3">
        <f>'[1]ExPostGross kWh_Biz'!AC95</f>
        <v>0</v>
      </c>
      <c r="AA95" s="3">
        <f>'[1]ExPostGross kWh_Biz'!AD95</f>
        <v>0</v>
      </c>
      <c r="AB95" s="3">
        <f>'[1]ExPostGross kWh_Biz'!AE95</f>
        <v>0</v>
      </c>
      <c r="AC95" s="3">
        <f>'[1]ExPostGross kWh_Biz'!AF95</f>
        <v>0</v>
      </c>
      <c r="AD95" s="116">
        <f>SUM('[1]ExPostGross kWh_Biz'!AG95:AJ95)</f>
        <v>0</v>
      </c>
      <c r="AE95" s="90">
        <f t="shared" si="231"/>
        <v>37472.644</v>
      </c>
      <c r="AG95" s="506"/>
      <c r="AH95" s="244" t="s">
        <v>101</v>
      </c>
      <c r="AI95" s="3">
        <f>'[1]ExPostGross kWh_Biz'!AO95</f>
        <v>0</v>
      </c>
      <c r="AJ95" s="3">
        <f>'[1]ExPostGross kWh_Biz'!AP95</f>
        <v>0</v>
      </c>
      <c r="AK95" s="3">
        <f>'[1]ExPostGross kWh_Biz'!AQ95</f>
        <v>0</v>
      </c>
      <c r="AL95" s="3">
        <f>'[1]ExPostGross kWh_Biz'!AR95</f>
        <v>0</v>
      </c>
      <c r="AM95" s="3">
        <f>'[1]ExPostGross kWh_Biz'!AS95</f>
        <v>0</v>
      </c>
      <c r="AN95" s="3">
        <f>'[1]ExPostGross kWh_Biz'!AT95</f>
        <v>0</v>
      </c>
      <c r="AO95" s="3">
        <f>'[1]ExPostGross kWh_Biz'!AU95</f>
        <v>0</v>
      </c>
      <c r="AP95" s="3">
        <f>'[1]ExPostGross kWh_Biz'!AV95</f>
        <v>0</v>
      </c>
      <c r="AQ95" s="3">
        <f>'[1]ExPostGross kWh_Biz'!AW95</f>
        <v>0</v>
      </c>
      <c r="AR95" s="3">
        <f>'[1]ExPostGross kWh_Biz'!AX95</f>
        <v>0</v>
      </c>
      <c r="AS95" s="3">
        <f>'[1]ExPostGross kWh_Biz'!AY95</f>
        <v>0</v>
      </c>
      <c r="AT95" s="116">
        <f>SUM('[1]ExPostGross kWh_Biz'!AZ95:BC95)</f>
        <v>0</v>
      </c>
      <c r="AU95" s="90">
        <f t="shared" si="232"/>
        <v>0</v>
      </c>
      <c r="AW95" s="506"/>
      <c r="AX95" s="244" t="s">
        <v>101</v>
      </c>
      <c r="AY95" s="3">
        <f>'[1]ExPostGross kWh_Biz'!BH95</f>
        <v>0</v>
      </c>
      <c r="AZ95" s="3">
        <f>'[1]ExPostGross kWh_Biz'!BI95</f>
        <v>0</v>
      </c>
      <c r="BA95" s="3">
        <f>'[1]ExPostGross kWh_Biz'!BJ95</f>
        <v>0</v>
      </c>
      <c r="BB95" s="3">
        <f>'[1]ExPostGross kWh_Biz'!BK95</f>
        <v>0</v>
      </c>
      <c r="BC95" s="3">
        <f>'[1]ExPostGross kWh_Biz'!BL95</f>
        <v>0</v>
      </c>
      <c r="BD95" s="3">
        <f>'[1]ExPostGross kWh_Biz'!BM95</f>
        <v>0</v>
      </c>
      <c r="BE95" s="3">
        <f>'[1]ExPostGross kWh_Biz'!BN95</f>
        <v>0</v>
      </c>
      <c r="BF95" s="3">
        <f>'[1]ExPostGross kWh_Biz'!BO95</f>
        <v>0</v>
      </c>
      <c r="BG95" s="3">
        <f>'[1]ExPostGross kWh_Biz'!BP95</f>
        <v>0</v>
      </c>
      <c r="BH95" s="3">
        <f>'[1]ExPostGross kWh_Biz'!BQ95</f>
        <v>0</v>
      </c>
      <c r="BI95" s="3">
        <f>'[1]ExPostGross kWh_Biz'!BR95</f>
        <v>0</v>
      </c>
      <c r="BJ95" s="116">
        <f>SUM('[1]ExPostGross kWh_Biz'!BS95:BV95)</f>
        <v>0</v>
      </c>
      <c r="BK95" s="90">
        <f t="shared" si="233"/>
        <v>0</v>
      </c>
      <c r="BM95" s="444">
        <f>O95-'[1]ExPostGross kWh_Biz'!R95</f>
        <v>0</v>
      </c>
      <c r="BN95" s="444">
        <f>AE95-'[1]ExPostGross kWh_Biz'!AK95</f>
        <v>0</v>
      </c>
      <c r="BO95" s="444">
        <f>AU95-'[1]ExPostGross kWh_Biz'!BD95</f>
        <v>0</v>
      </c>
      <c r="BP95" s="444">
        <f>BK95-'[1]ExPostGross kWh_Biz'!BW95</f>
        <v>0</v>
      </c>
    </row>
    <row r="96" spans="1:68" ht="15" thickBot="1" x14ac:dyDescent="0.35">
      <c r="A96" s="507"/>
      <c r="B96" s="244" t="s">
        <v>102</v>
      </c>
      <c r="C96" s="116">
        <f>'[1]ExPostGross kWh_Biz'!C96</f>
        <v>0</v>
      </c>
      <c r="D96" s="116">
        <f>'[1]ExPostGross kWh_Biz'!D96</f>
        <v>0</v>
      </c>
      <c r="E96" s="116">
        <f>'[1]ExPostGross kWh_Biz'!E96</f>
        <v>19378.896000000001</v>
      </c>
      <c r="F96" s="116">
        <f>'[1]ExPostGross kWh_Biz'!F96</f>
        <v>0</v>
      </c>
      <c r="G96" s="116">
        <f>'[1]ExPostGross kWh_Biz'!G96</f>
        <v>0</v>
      </c>
      <c r="H96" s="116">
        <f>'[1]ExPostGross kWh_Biz'!H96</f>
        <v>0</v>
      </c>
      <c r="I96" s="116">
        <f>'[1]ExPostGross kWh_Biz'!I96</f>
        <v>0</v>
      </c>
      <c r="J96" s="116">
        <f>'[1]ExPostGross kWh_Biz'!J96</f>
        <v>0</v>
      </c>
      <c r="K96" s="116">
        <f>'[1]ExPostGross kWh_Biz'!K96</f>
        <v>19378.896000000001</v>
      </c>
      <c r="L96" s="116">
        <f>'[1]ExPostGross kWh_Biz'!L96</f>
        <v>0</v>
      </c>
      <c r="M96" s="116">
        <f>'[1]ExPostGross kWh_Biz'!M96</f>
        <v>0</v>
      </c>
      <c r="N96" s="116">
        <f>SUM('[1]ExPostGross kWh_Biz'!N96:Q96)</f>
        <v>19378.896000000001</v>
      </c>
      <c r="O96" s="90">
        <f t="shared" si="230"/>
        <v>58136.688000000002</v>
      </c>
      <c r="Q96" s="507"/>
      <c r="R96" s="244" t="s">
        <v>102</v>
      </c>
      <c r="S96" s="3">
        <f>'[1]ExPostGross kWh_Biz'!V96</f>
        <v>0</v>
      </c>
      <c r="T96" s="3">
        <f>'[1]ExPostGross kWh_Biz'!W96</f>
        <v>0</v>
      </c>
      <c r="U96" s="3">
        <f>'[1]ExPostGross kWh_Biz'!X96</f>
        <v>0</v>
      </c>
      <c r="V96" s="3">
        <f>'[1]ExPostGross kWh_Biz'!Y96</f>
        <v>0</v>
      </c>
      <c r="W96" s="3">
        <f>'[1]ExPostGross kWh_Biz'!Z96</f>
        <v>0</v>
      </c>
      <c r="X96" s="3">
        <f>'[1]ExPostGross kWh_Biz'!AA96</f>
        <v>0</v>
      </c>
      <c r="Y96" s="3">
        <f>'[1]ExPostGross kWh_Biz'!AB96</f>
        <v>0</v>
      </c>
      <c r="Z96" s="3">
        <f>'[1]ExPostGross kWh_Biz'!AC96</f>
        <v>0</v>
      </c>
      <c r="AA96" s="3">
        <f>'[1]ExPostGross kWh_Biz'!AD96</f>
        <v>0</v>
      </c>
      <c r="AB96" s="3">
        <f>'[1]ExPostGross kWh_Biz'!AE96</f>
        <v>0</v>
      </c>
      <c r="AC96" s="3">
        <f>'[1]ExPostGross kWh_Biz'!AF96</f>
        <v>0</v>
      </c>
      <c r="AD96" s="116">
        <f>SUM('[1]ExPostGross kWh_Biz'!AG96:AJ96)</f>
        <v>0</v>
      </c>
      <c r="AE96" s="90">
        <f t="shared" si="231"/>
        <v>0</v>
      </c>
      <c r="AG96" s="507"/>
      <c r="AH96" s="244" t="s">
        <v>102</v>
      </c>
      <c r="AI96" s="3">
        <f>'[1]ExPostGross kWh_Biz'!AO96</f>
        <v>0</v>
      </c>
      <c r="AJ96" s="3">
        <f>'[1]ExPostGross kWh_Biz'!AP96</f>
        <v>0</v>
      </c>
      <c r="AK96" s="3">
        <f>'[1]ExPostGross kWh_Biz'!AQ96</f>
        <v>0</v>
      </c>
      <c r="AL96" s="3">
        <f>'[1]ExPostGross kWh_Biz'!AR96</f>
        <v>0</v>
      </c>
      <c r="AM96" s="3">
        <f>'[1]ExPostGross kWh_Biz'!AS96</f>
        <v>0</v>
      </c>
      <c r="AN96" s="3">
        <f>'[1]ExPostGross kWh_Biz'!AT96</f>
        <v>0</v>
      </c>
      <c r="AO96" s="3">
        <f>'[1]ExPostGross kWh_Biz'!AU96</f>
        <v>0</v>
      </c>
      <c r="AP96" s="3">
        <f>'[1]ExPostGross kWh_Biz'!AV96</f>
        <v>0</v>
      </c>
      <c r="AQ96" s="3">
        <f>'[1]ExPostGross kWh_Biz'!AW96</f>
        <v>0</v>
      </c>
      <c r="AR96" s="3">
        <f>'[1]ExPostGross kWh_Biz'!AX96</f>
        <v>0</v>
      </c>
      <c r="AS96" s="3">
        <f>'[1]ExPostGross kWh_Biz'!AY96</f>
        <v>0</v>
      </c>
      <c r="AT96" s="116">
        <f>SUM('[1]ExPostGross kWh_Biz'!AZ96:BC96)</f>
        <v>0</v>
      </c>
      <c r="AU96" s="90">
        <f t="shared" si="232"/>
        <v>0</v>
      </c>
      <c r="AW96" s="507"/>
      <c r="AX96" s="244" t="s">
        <v>102</v>
      </c>
      <c r="AY96" s="3">
        <f>'[1]ExPostGross kWh_Biz'!BH96</f>
        <v>0</v>
      </c>
      <c r="AZ96" s="3">
        <f>'[1]ExPostGross kWh_Biz'!BI96</f>
        <v>0</v>
      </c>
      <c r="BA96" s="3">
        <f>'[1]ExPostGross kWh_Biz'!BJ96</f>
        <v>0</v>
      </c>
      <c r="BB96" s="3">
        <f>'[1]ExPostGross kWh_Biz'!BK96</f>
        <v>0</v>
      </c>
      <c r="BC96" s="3">
        <f>'[1]ExPostGross kWh_Biz'!BL96</f>
        <v>0</v>
      </c>
      <c r="BD96" s="3">
        <f>'[1]ExPostGross kWh_Biz'!BM96</f>
        <v>0</v>
      </c>
      <c r="BE96" s="3">
        <f>'[1]ExPostGross kWh_Biz'!BN96</f>
        <v>0</v>
      </c>
      <c r="BF96" s="3">
        <f>'[1]ExPostGross kWh_Biz'!BO96</f>
        <v>0</v>
      </c>
      <c r="BG96" s="3">
        <f>'[1]ExPostGross kWh_Biz'!BP96</f>
        <v>0</v>
      </c>
      <c r="BH96" s="3">
        <f>'[1]ExPostGross kWh_Biz'!BQ96</f>
        <v>0</v>
      </c>
      <c r="BI96" s="3">
        <f>'[1]ExPostGross kWh_Biz'!BR96</f>
        <v>0</v>
      </c>
      <c r="BJ96" s="116">
        <f>SUM('[1]ExPostGross kWh_Biz'!BS96:BV96)</f>
        <v>0</v>
      </c>
      <c r="BK96" s="90">
        <f t="shared" si="233"/>
        <v>0</v>
      </c>
      <c r="BM96" s="444">
        <f>O96-'[1]ExPostGross kWh_Biz'!R96</f>
        <v>0</v>
      </c>
      <c r="BN96" s="444">
        <f>AE96-'[1]ExPostGross kWh_Biz'!AK96</f>
        <v>0</v>
      </c>
      <c r="BO96" s="444">
        <f>AU96-'[1]ExPostGross kWh_Biz'!BD96</f>
        <v>0</v>
      </c>
      <c r="BP96" s="444">
        <f>BK96-'[1]ExPostGross kWh_Biz'!BW96</f>
        <v>0</v>
      </c>
    </row>
    <row r="97" spans="1:68" ht="21.45" customHeight="1" thickBot="1" x14ac:dyDescent="0.35">
      <c r="B97" s="245" t="s">
        <v>70</v>
      </c>
      <c r="C97" s="238">
        <f>SUM(C84:C96)</f>
        <v>709549.92608131981</v>
      </c>
      <c r="D97" s="238">
        <f t="shared" ref="D97" si="234">SUM(D84:D96)</f>
        <v>815102.1779926907</v>
      </c>
      <c r="E97" s="238">
        <f t="shared" ref="E97" si="235">SUM(E84:E96)</f>
        <v>693597.27239396225</v>
      </c>
      <c r="F97" s="238">
        <f t="shared" ref="F97" si="236">SUM(F84:F96)</f>
        <v>1872805.6017116215</v>
      </c>
      <c r="G97" s="238">
        <f t="shared" ref="G97" si="237">SUM(G84:G96)</f>
        <v>1357075.4842472011</v>
      </c>
      <c r="H97" s="238">
        <f t="shared" ref="H97" si="238">SUM(H84:H96)</f>
        <v>1042701.2171474071</v>
      </c>
      <c r="I97" s="238">
        <f t="shared" ref="I97" si="239">SUM(I84:I96)</f>
        <v>1703994.1171561412</v>
      </c>
      <c r="J97" s="238">
        <f t="shared" ref="J97" si="240">SUM(J84:J96)</f>
        <v>1183833.021358348</v>
      </c>
      <c r="K97" s="238">
        <f t="shared" ref="K97" si="241">SUM(K84:K96)</f>
        <v>1145770.5565712487</v>
      </c>
      <c r="L97" s="238">
        <f t="shared" ref="L97" si="242">SUM(L84:L96)</f>
        <v>1353030.3926237789</v>
      </c>
      <c r="M97" s="238">
        <f t="shared" ref="M97" si="243">SUM(M84:M96)</f>
        <v>1686881.2031947409</v>
      </c>
      <c r="N97" s="448">
        <f t="shared" ref="N97" si="244">SUM(N84:N96)</f>
        <v>2446473.5151708843</v>
      </c>
      <c r="O97" s="93">
        <f t="shared" si="230"/>
        <v>16010814.485649344</v>
      </c>
      <c r="R97" s="245" t="s">
        <v>70</v>
      </c>
      <c r="S97" s="238">
        <f>SUM(S84:S96)</f>
        <v>1337454.3131391199</v>
      </c>
      <c r="T97" s="238">
        <f t="shared" ref="T97" si="245">SUM(T84:T96)</f>
        <v>2230287.3099358645</v>
      </c>
      <c r="U97" s="238">
        <f t="shared" ref="U97" si="246">SUM(U84:U96)</f>
        <v>2275783.8736376874</v>
      </c>
      <c r="V97" s="238">
        <f t="shared" ref="V97" si="247">SUM(V84:V96)</f>
        <v>2550132.6652959241</v>
      </c>
      <c r="W97" s="238">
        <f t="shared" ref="W97" si="248">SUM(W84:W96)</f>
        <v>3069265.0554495179</v>
      </c>
      <c r="X97" s="238">
        <f t="shared" ref="X97" si="249">SUM(X84:X96)</f>
        <v>3968536.595272548</v>
      </c>
      <c r="Y97" s="238">
        <f t="shared" ref="Y97" si="250">SUM(Y84:Y96)</f>
        <v>3940439.030358362</v>
      </c>
      <c r="Z97" s="238">
        <f t="shared" ref="Z97" si="251">SUM(Z84:Z96)</f>
        <v>4617432.8920288952</v>
      </c>
      <c r="AA97" s="238">
        <f t="shared" ref="AA97" si="252">SUM(AA84:AA96)</f>
        <v>3968473.8396020355</v>
      </c>
      <c r="AB97" s="238">
        <f t="shared" ref="AB97" si="253">SUM(AB84:AB96)</f>
        <v>4558638.369716092</v>
      </c>
      <c r="AC97" s="238">
        <f t="shared" ref="AC97" si="254">SUM(AC84:AC96)</f>
        <v>6681615.5870874729</v>
      </c>
      <c r="AD97" s="448">
        <f t="shared" ref="AD97" si="255">SUM(AD84:AD96)</f>
        <v>15746264.145928813</v>
      </c>
      <c r="AE97" s="93">
        <f t="shared" si="231"/>
        <v>54944323.677452333</v>
      </c>
      <c r="AH97" s="245" t="s">
        <v>70</v>
      </c>
      <c r="AI97" s="238">
        <f>SUM(AI84:AI96)</f>
        <v>714904.45615125191</v>
      </c>
      <c r="AJ97" s="238">
        <f t="shared" ref="AJ97" si="256">SUM(AJ84:AJ96)</f>
        <v>63833.016000000003</v>
      </c>
      <c r="AK97" s="238">
        <f t="shared" ref="AK97" si="257">SUM(AK84:AK96)</f>
        <v>114580.8</v>
      </c>
      <c r="AL97" s="238">
        <f t="shared" ref="AL97" si="258">SUM(AL84:AL96)</f>
        <v>778283.09146000026</v>
      </c>
      <c r="AM97" s="238">
        <f t="shared" ref="AM97" si="259">SUM(AM84:AM96)</f>
        <v>655830.64240000001</v>
      </c>
      <c r="AN97" s="238">
        <f t="shared" ref="AN97" si="260">SUM(AN84:AN96)</f>
        <v>1099671.3982360212</v>
      </c>
      <c r="AO97" s="238">
        <f t="shared" ref="AO97" si="261">SUM(AO84:AO96)</f>
        <v>574291.15740000003</v>
      </c>
      <c r="AP97" s="238">
        <f t="shared" ref="AP97" si="262">SUM(AP84:AP96)</f>
        <v>656965.09944960021</v>
      </c>
      <c r="AQ97" s="238">
        <f t="shared" ref="AQ97" si="263">SUM(AQ84:AQ96)</f>
        <v>461111.08001999994</v>
      </c>
      <c r="AR97" s="238">
        <f t="shared" ref="AR97" si="264">SUM(AR84:AR96)</f>
        <v>1326753.4772665594</v>
      </c>
      <c r="AS97" s="238">
        <f t="shared" ref="AS97" si="265">SUM(AS84:AS96)</f>
        <v>1369974.6870200001</v>
      </c>
      <c r="AT97" s="448">
        <f t="shared" ref="AT97" si="266">SUM(AT84:AT96)</f>
        <v>1702321.65362</v>
      </c>
      <c r="AU97" s="93">
        <f t="shared" si="232"/>
        <v>9518520.5590234324</v>
      </c>
      <c r="AX97" s="245" t="s">
        <v>70</v>
      </c>
      <c r="AY97" s="238">
        <f>SUM(AY84:AY96)</f>
        <v>150054.59520000001</v>
      </c>
      <c r="AZ97" s="238">
        <f t="shared" ref="AZ97" si="267">SUM(AZ84:AZ96)</f>
        <v>0</v>
      </c>
      <c r="BA97" s="238">
        <f t="shared" ref="BA97" si="268">SUM(BA84:BA96)</f>
        <v>0</v>
      </c>
      <c r="BB97" s="238">
        <f t="shared" ref="BB97" si="269">SUM(BB84:BB96)</f>
        <v>665453.14572461357</v>
      </c>
      <c r="BC97" s="238">
        <f t="shared" ref="BC97" si="270">SUM(BC84:BC96)</f>
        <v>62717.22</v>
      </c>
      <c r="BD97" s="238">
        <f t="shared" ref="BD97" si="271">SUM(BD84:BD96)</f>
        <v>0</v>
      </c>
      <c r="BE97" s="238">
        <f t="shared" ref="BE97" si="272">SUM(BE84:BE96)</f>
        <v>22356</v>
      </c>
      <c r="BF97" s="238">
        <f t="shared" ref="BF97" si="273">SUM(BF84:BF96)</f>
        <v>14828.490000000002</v>
      </c>
      <c r="BG97" s="238">
        <f t="shared" ref="BG97" si="274">SUM(BG84:BG96)</f>
        <v>13000.986000000003</v>
      </c>
      <c r="BH97" s="238">
        <f t="shared" ref="BH97" si="275">SUM(BH84:BH96)</f>
        <v>260213.94</v>
      </c>
      <c r="BI97" s="238">
        <f t="shared" ref="BI97" si="276">SUM(BI84:BI96)</f>
        <v>1159924.5396000003</v>
      </c>
      <c r="BJ97" s="448">
        <f t="shared" ref="BJ97" si="277">SUM(BJ84:BJ96)</f>
        <v>9492.5079999999998</v>
      </c>
      <c r="BK97" s="93">
        <f t="shared" si="233"/>
        <v>2358041.4245246137</v>
      </c>
      <c r="BM97" s="444">
        <f>O97-'[1]ExPostGross kWh_Biz'!R97</f>
        <v>0</v>
      </c>
      <c r="BN97" s="444">
        <f>AE97-'[1]ExPostGross kWh_Biz'!AK97</f>
        <v>0</v>
      </c>
      <c r="BO97" s="444">
        <f>AU97-'[1]ExPostGross kWh_Biz'!BD97</f>
        <v>0</v>
      </c>
      <c r="BP97" s="444">
        <f>BK97-'[1]ExPostGross kWh_Biz'!BW97</f>
        <v>0</v>
      </c>
    </row>
    <row r="98" spans="1:68" ht="21.6" thickBot="1" x14ac:dyDescent="0.45">
      <c r="A98" s="96"/>
      <c r="Q98" s="96"/>
      <c r="AG98" s="96"/>
      <c r="AW98" s="96"/>
    </row>
    <row r="99" spans="1:68" ht="21.6" thickBot="1" x14ac:dyDescent="0.45">
      <c r="A99" s="96"/>
      <c r="B99" s="233" t="s">
        <v>48</v>
      </c>
      <c r="C99" s="234">
        <v>43850</v>
      </c>
      <c r="D99" s="234">
        <v>43882</v>
      </c>
      <c r="E99" s="234">
        <v>43914</v>
      </c>
      <c r="F99" s="234">
        <v>43946</v>
      </c>
      <c r="G99" s="234">
        <v>43978</v>
      </c>
      <c r="H99" s="234">
        <v>44010</v>
      </c>
      <c r="I99" s="234">
        <v>44042</v>
      </c>
      <c r="J99" s="234">
        <v>44074</v>
      </c>
      <c r="K99" s="234">
        <v>44076</v>
      </c>
      <c r="L99" s="234">
        <v>44107</v>
      </c>
      <c r="M99" s="234">
        <v>44140</v>
      </c>
      <c r="N99" s="445" t="s">
        <v>57</v>
      </c>
      <c r="O99" s="235" t="s">
        <v>3</v>
      </c>
      <c r="Q99" s="96"/>
      <c r="R99" s="233" t="s">
        <v>48</v>
      </c>
      <c r="S99" s="234">
        <v>43850</v>
      </c>
      <c r="T99" s="234">
        <v>43882</v>
      </c>
      <c r="U99" s="234">
        <v>43914</v>
      </c>
      <c r="V99" s="234">
        <v>43946</v>
      </c>
      <c r="W99" s="234">
        <v>43978</v>
      </c>
      <c r="X99" s="234">
        <v>44010</v>
      </c>
      <c r="Y99" s="234">
        <v>44042</v>
      </c>
      <c r="Z99" s="234">
        <v>44074</v>
      </c>
      <c r="AA99" s="234">
        <v>44076</v>
      </c>
      <c r="AB99" s="234">
        <v>44107</v>
      </c>
      <c r="AC99" s="234">
        <v>44140</v>
      </c>
      <c r="AD99" s="445" t="s">
        <v>57</v>
      </c>
      <c r="AE99" s="235" t="s">
        <v>3</v>
      </c>
      <c r="AG99" s="96"/>
      <c r="AH99" s="233" t="s">
        <v>48</v>
      </c>
      <c r="AI99" s="234">
        <v>43850</v>
      </c>
      <c r="AJ99" s="234">
        <v>43882</v>
      </c>
      <c r="AK99" s="234">
        <v>43914</v>
      </c>
      <c r="AL99" s="234">
        <v>43946</v>
      </c>
      <c r="AM99" s="234">
        <v>43978</v>
      </c>
      <c r="AN99" s="234">
        <v>44010</v>
      </c>
      <c r="AO99" s="234">
        <v>44042</v>
      </c>
      <c r="AP99" s="234">
        <v>44074</v>
      </c>
      <c r="AQ99" s="234">
        <v>44076</v>
      </c>
      <c r="AR99" s="234">
        <v>44107</v>
      </c>
      <c r="AS99" s="234">
        <v>44140</v>
      </c>
      <c r="AT99" s="445" t="s">
        <v>57</v>
      </c>
      <c r="AU99" s="235" t="s">
        <v>3</v>
      </c>
      <c r="AW99" s="96"/>
      <c r="AX99" s="233" t="s">
        <v>48</v>
      </c>
      <c r="AY99" s="234">
        <v>43850</v>
      </c>
      <c r="AZ99" s="234">
        <v>43882</v>
      </c>
      <c r="BA99" s="234">
        <v>43914</v>
      </c>
      <c r="BB99" s="234">
        <v>43946</v>
      </c>
      <c r="BC99" s="234">
        <v>43978</v>
      </c>
      <c r="BD99" s="234">
        <v>44010</v>
      </c>
      <c r="BE99" s="234">
        <v>44042</v>
      </c>
      <c r="BF99" s="234">
        <v>44074</v>
      </c>
      <c r="BG99" s="234">
        <v>44076</v>
      </c>
      <c r="BH99" s="234">
        <v>44107</v>
      </c>
      <c r="BI99" s="234">
        <v>44140</v>
      </c>
      <c r="BJ99" s="445" t="s">
        <v>57</v>
      </c>
      <c r="BK99" s="235" t="s">
        <v>3</v>
      </c>
    </row>
    <row r="100" spans="1:68" ht="15" customHeight="1" x14ac:dyDescent="0.3">
      <c r="A100" s="514" t="s">
        <v>108</v>
      </c>
      <c r="B100" s="244" t="s">
        <v>90</v>
      </c>
      <c r="C100" s="116">
        <f>'[1]ExPostGross kWh_Biz'!C100</f>
        <v>0</v>
      </c>
      <c r="D100" s="116">
        <f>'[1]ExPostGross kWh_Biz'!D100</f>
        <v>0</v>
      </c>
      <c r="E100" s="116">
        <f>'[1]ExPostGross kWh_Biz'!E100</f>
        <v>0</v>
      </c>
      <c r="F100" s="116">
        <f>'[1]ExPostGross kWh_Biz'!F100</f>
        <v>0</v>
      </c>
      <c r="G100" s="116">
        <f>'[1]ExPostGross kWh_Biz'!G100</f>
        <v>0</v>
      </c>
      <c r="H100" s="116">
        <f>'[1]ExPostGross kWh_Biz'!H100</f>
        <v>0</v>
      </c>
      <c r="I100" s="116">
        <f>'[1]ExPostGross kWh_Biz'!I100</f>
        <v>0</v>
      </c>
      <c r="J100" s="116">
        <f>'[1]ExPostGross kWh_Biz'!J100</f>
        <v>0</v>
      </c>
      <c r="K100" s="116">
        <f>'[1]ExPostGross kWh_Biz'!K100</f>
        <v>0</v>
      </c>
      <c r="L100" s="116">
        <f>'[1]ExPostGross kWh_Biz'!L100</f>
        <v>0</v>
      </c>
      <c r="M100" s="116">
        <f>'[1]ExPostGross kWh_Biz'!M100</f>
        <v>0</v>
      </c>
      <c r="N100" s="116">
        <f>SUM('[1]ExPostGross kWh_Biz'!N100:Q100)</f>
        <v>0</v>
      </c>
      <c r="O100" s="90">
        <f t="shared" ref="O100:O113" si="278">SUM(C100:N100)</f>
        <v>0</v>
      </c>
      <c r="Q100" s="514" t="s">
        <v>108</v>
      </c>
      <c r="R100" s="244" t="s">
        <v>90</v>
      </c>
      <c r="S100" s="3">
        <f>'[1]ExPostGross kWh_Biz'!V100</f>
        <v>0</v>
      </c>
      <c r="T100" s="3">
        <f>'[1]ExPostGross kWh_Biz'!W100</f>
        <v>0</v>
      </c>
      <c r="U100" s="3">
        <f>'[1]ExPostGross kWh_Biz'!X100</f>
        <v>0</v>
      </c>
      <c r="V100" s="3">
        <f>'[1]ExPostGross kWh_Biz'!Y100</f>
        <v>0</v>
      </c>
      <c r="W100" s="3">
        <f>'[1]ExPostGross kWh_Biz'!Z100</f>
        <v>0</v>
      </c>
      <c r="X100" s="3">
        <f>'[1]ExPostGross kWh_Biz'!AA100</f>
        <v>0</v>
      </c>
      <c r="Y100" s="3">
        <f>'[1]ExPostGross kWh_Biz'!AB100</f>
        <v>0</v>
      </c>
      <c r="Z100" s="3">
        <f>'[1]ExPostGross kWh_Biz'!AC100</f>
        <v>0</v>
      </c>
      <c r="AA100" s="3">
        <f>'[1]ExPostGross kWh_Biz'!AD100</f>
        <v>0</v>
      </c>
      <c r="AB100" s="3">
        <f>'[1]ExPostGross kWh_Biz'!AE100</f>
        <v>0</v>
      </c>
      <c r="AC100" s="3">
        <f>'[1]ExPostGross kWh_Biz'!AF100</f>
        <v>0</v>
      </c>
      <c r="AD100" s="116">
        <f>SUM('[1]ExPostGross kWh_Biz'!AG100:AJ100)</f>
        <v>0</v>
      </c>
      <c r="AE100" s="90">
        <f t="shared" ref="AE100:AE113" si="279">SUM(S100:AD100)</f>
        <v>0</v>
      </c>
      <c r="AG100" s="514" t="s">
        <v>108</v>
      </c>
      <c r="AH100" s="244" t="s">
        <v>90</v>
      </c>
      <c r="AI100" s="3">
        <f>'[1]ExPostGross kWh_Biz'!AO100</f>
        <v>0</v>
      </c>
      <c r="AJ100" s="3">
        <f>'[1]ExPostGross kWh_Biz'!AP100</f>
        <v>0</v>
      </c>
      <c r="AK100" s="3">
        <f>'[1]ExPostGross kWh_Biz'!AQ100</f>
        <v>0</v>
      </c>
      <c r="AL100" s="3">
        <f>'[1]ExPostGross kWh_Biz'!AR100</f>
        <v>0</v>
      </c>
      <c r="AM100" s="3">
        <f>'[1]ExPostGross kWh_Biz'!AS100</f>
        <v>0</v>
      </c>
      <c r="AN100" s="3">
        <f>'[1]ExPostGross kWh_Biz'!AT100</f>
        <v>0</v>
      </c>
      <c r="AO100" s="3">
        <f>'[1]ExPostGross kWh_Biz'!AU100</f>
        <v>0</v>
      </c>
      <c r="AP100" s="3">
        <f>'[1]ExPostGross kWh_Biz'!AV100</f>
        <v>0</v>
      </c>
      <c r="AQ100" s="3">
        <f>'[1]ExPostGross kWh_Biz'!AW100</f>
        <v>0</v>
      </c>
      <c r="AR100" s="3">
        <f>'[1]ExPostGross kWh_Biz'!AX100</f>
        <v>0</v>
      </c>
      <c r="AS100" s="3">
        <f>'[1]ExPostGross kWh_Biz'!AY100</f>
        <v>0</v>
      </c>
      <c r="AT100" s="116">
        <f>SUM('[1]ExPostGross kWh_Biz'!AZ100:BC100)</f>
        <v>0</v>
      </c>
      <c r="AU100" s="90">
        <f t="shared" ref="AU100:AU113" si="280">SUM(AI100:AT100)</f>
        <v>0</v>
      </c>
      <c r="AW100" s="514" t="s">
        <v>108</v>
      </c>
      <c r="AX100" s="244" t="s">
        <v>90</v>
      </c>
      <c r="AY100" s="3">
        <f>'[1]ExPostGross kWh_Biz'!BH100</f>
        <v>0</v>
      </c>
      <c r="AZ100" s="3">
        <f>'[1]ExPostGross kWh_Biz'!BI100</f>
        <v>0</v>
      </c>
      <c r="BA100" s="3">
        <f>'[1]ExPostGross kWh_Biz'!BJ100</f>
        <v>0</v>
      </c>
      <c r="BB100" s="3">
        <f>'[1]ExPostGross kWh_Biz'!BK100</f>
        <v>0</v>
      </c>
      <c r="BC100" s="3">
        <f>'[1]ExPostGross kWh_Biz'!BL100</f>
        <v>0</v>
      </c>
      <c r="BD100" s="3">
        <f>'[1]ExPostGross kWh_Biz'!BM100</f>
        <v>0</v>
      </c>
      <c r="BE100" s="3">
        <f>'[1]ExPostGross kWh_Biz'!BN100</f>
        <v>0</v>
      </c>
      <c r="BF100" s="3">
        <f>'[1]ExPostGross kWh_Biz'!BO100</f>
        <v>0</v>
      </c>
      <c r="BG100" s="3">
        <f>'[1]ExPostGross kWh_Biz'!BP100</f>
        <v>0</v>
      </c>
      <c r="BH100" s="3">
        <f>'[1]ExPostGross kWh_Biz'!BQ100</f>
        <v>0</v>
      </c>
      <c r="BI100" s="3">
        <f>'[1]ExPostGross kWh_Biz'!BR100</f>
        <v>0</v>
      </c>
      <c r="BJ100" s="116">
        <f>SUM('[1]ExPostGross kWh_Biz'!BS100:BV100)</f>
        <v>0</v>
      </c>
      <c r="BK100" s="90">
        <f t="shared" ref="BK100:BK113" si="281">SUM(AY100:BJ100)</f>
        <v>0</v>
      </c>
      <c r="BL100" s="241"/>
      <c r="BM100" s="444">
        <f>O100-'[1]ExPostGross kWh_Biz'!R100</f>
        <v>0</v>
      </c>
      <c r="BN100" s="444">
        <f>AE100-'[1]ExPostGross kWh_Biz'!AK100</f>
        <v>0</v>
      </c>
      <c r="BO100" s="444">
        <f>AU100-'[1]ExPostGross kWh_Biz'!BD100</f>
        <v>0</v>
      </c>
      <c r="BP100" s="444">
        <f>BK100-'[1]ExPostGross kWh_Biz'!BW100</f>
        <v>0</v>
      </c>
    </row>
    <row r="101" spans="1:68" x14ac:dyDescent="0.3">
      <c r="A101" s="515"/>
      <c r="B101" s="244" t="s">
        <v>91</v>
      </c>
      <c r="C101" s="116">
        <f>'[1]ExPostGross kWh_Biz'!C101</f>
        <v>0</v>
      </c>
      <c r="D101" s="116">
        <f>'[1]ExPostGross kWh_Biz'!D101</f>
        <v>0</v>
      </c>
      <c r="E101" s="116">
        <f>'[1]ExPostGross kWh_Biz'!E101</f>
        <v>0</v>
      </c>
      <c r="F101" s="116">
        <f>'[1]ExPostGross kWh_Biz'!F101</f>
        <v>0</v>
      </c>
      <c r="G101" s="116">
        <f>'[1]ExPostGross kWh_Biz'!G101</f>
        <v>0</v>
      </c>
      <c r="H101" s="116">
        <f>'[1]ExPostGross kWh_Biz'!H101</f>
        <v>0</v>
      </c>
      <c r="I101" s="116">
        <f>'[1]ExPostGross kWh_Biz'!I101</f>
        <v>0</v>
      </c>
      <c r="J101" s="116">
        <f>'[1]ExPostGross kWh_Biz'!J101</f>
        <v>0</v>
      </c>
      <c r="K101" s="116">
        <f>'[1]ExPostGross kWh_Biz'!K101</f>
        <v>0</v>
      </c>
      <c r="L101" s="116">
        <f>'[1]ExPostGross kWh_Biz'!L101</f>
        <v>0</v>
      </c>
      <c r="M101" s="116">
        <f>'[1]ExPostGross kWh_Biz'!M101</f>
        <v>0</v>
      </c>
      <c r="N101" s="116">
        <f>SUM('[1]ExPostGross kWh_Biz'!N101:Q101)</f>
        <v>0</v>
      </c>
      <c r="O101" s="90">
        <f t="shared" si="278"/>
        <v>0</v>
      </c>
      <c r="Q101" s="515"/>
      <c r="R101" s="244" t="s">
        <v>91</v>
      </c>
      <c r="S101" s="3">
        <f>'[1]ExPostGross kWh_Biz'!V101</f>
        <v>0</v>
      </c>
      <c r="T101" s="3">
        <f>'[1]ExPostGross kWh_Biz'!W101</f>
        <v>0</v>
      </c>
      <c r="U101" s="3">
        <f>'[1]ExPostGross kWh_Biz'!X101</f>
        <v>0</v>
      </c>
      <c r="V101" s="3">
        <f>'[1]ExPostGross kWh_Biz'!Y101</f>
        <v>0</v>
      </c>
      <c r="W101" s="3">
        <f>'[1]ExPostGross kWh_Biz'!Z101</f>
        <v>0</v>
      </c>
      <c r="X101" s="3">
        <f>'[1]ExPostGross kWh_Biz'!AA101</f>
        <v>0</v>
      </c>
      <c r="Y101" s="3">
        <f>'[1]ExPostGross kWh_Biz'!AB101</f>
        <v>0</v>
      </c>
      <c r="Z101" s="3">
        <f>'[1]ExPostGross kWh_Biz'!AC101</f>
        <v>0</v>
      </c>
      <c r="AA101" s="3">
        <f>'[1]ExPostGross kWh_Biz'!AD101</f>
        <v>0</v>
      </c>
      <c r="AB101" s="3">
        <f>'[1]ExPostGross kWh_Biz'!AE101</f>
        <v>0</v>
      </c>
      <c r="AC101" s="3">
        <f>'[1]ExPostGross kWh_Biz'!AF101</f>
        <v>0</v>
      </c>
      <c r="AD101" s="116">
        <f>SUM('[1]ExPostGross kWh_Biz'!AG101:AJ101)</f>
        <v>0</v>
      </c>
      <c r="AE101" s="90">
        <f t="shared" si="279"/>
        <v>0</v>
      </c>
      <c r="AG101" s="515"/>
      <c r="AH101" s="244" t="s">
        <v>91</v>
      </c>
      <c r="AI101" s="3">
        <f>'[1]ExPostGross kWh_Biz'!AO101</f>
        <v>0</v>
      </c>
      <c r="AJ101" s="3">
        <f>'[1]ExPostGross kWh_Biz'!AP101</f>
        <v>0</v>
      </c>
      <c r="AK101" s="3">
        <f>'[1]ExPostGross kWh_Biz'!AQ101</f>
        <v>0</v>
      </c>
      <c r="AL101" s="3">
        <f>'[1]ExPostGross kWh_Biz'!AR101</f>
        <v>0</v>
      </c>
      <c r="AM101" s="3">
        <f>'[1]ExPostGross kWh_Biz'!AS101</f>
        <v>0</v>
      </c>
      <c r="AN101" s="3">
        <f>'[1]ExPostGross kWh_Biz'!AT101</f>
        <v>0</v>
      </c>
      <c r="AO101" s="3">
        <f>'[1]ExPostGross kWh_Biz'!AU101</f>
        <v>0</v>
      </c>
      <c r="AP101" s="3">
        <f>'[1]ExPostGross kWh_Biz'!AV101</f>
        <v>0</v>
      </c>
      <c r="AQ101" s="3">
        <f>'[1]ExPostGross kWh_Biz'!AW101</f>
        <v>0</v>
      </c>
      <c r="AR101" s="3">
        <f>'[1]ExPostGross kWh_Biz'!AX101</f>
        <v>0</v>
      </c>
      <c r="AS101" s="3">
        <f>'[1]ExPostGross kWh_Biz'!AY101</f>
        <v>0</v>
      </c>
      <c r="AT101" s="116">
        <f>SUM('[1]ExPostGross kWh_Biz'!AZ101:BC101)</f>
        <v>0</v>
      </c>
      <c r="AU101" s="90">
        <f t="shared" si="280"/>
        <v>0</v>
      </c>
      <c r="AW101" s="515"/>
      <c r="AX101" s="244" t="s">
        <v>91</v>
      </c>
      <c r="AY101" s="3">
        <f>'[1]ExPostGross kWh_Biz'!BH101</f>
        <v>0</v>
      </c>
      <c r="AZ101" s="3">
        <f>'[1]ExPostGross kWh_Biz'!BI101</f>
        <v>0</v>
      </c>
      <c r="BA101" s="3">
        <f>'[1]ExPostGross kWh_Biz'!BJ101</f>
        <v>0</v>
      </c>
      <c r="BB101" s="3">
        <f>'[1]ExPostGross kWh_Biz'!BK101</f>
        <v>0</v>
      </c>
      <c r="BC101" s="3">
        <f>'[1]ExPostGross kWh_Biz'!BL101</f>
        <v>0</v>
      </c>
      <c r="BD101" s="3">
        <f>'[1]ExPostGross kWh_Biz'!BM101</f>
        <v>0</v>
      </c>
      <c r="BE101" s="3">
        <f>'[1]ExPostGross kWh_Biz'!BN101</f>
        <v>0</v>
      </c>
      <c r="BF101" s="3">
        <f>'[1]ExPostGross kWh_Biz'!BO101</f>
        <v>0</v>
      </c>
      <c r="BG101" s="3">
        <f>'[1]ExPostGross kWh_Biz'!BP101</f>
        <v>0</v>
      </c>
      <c r="BH101" s="3">
        <f>'[1]ExPostGross kWh_Biz'!BQ101</f>
        <v>0</v>
      </c>
      <c r="BI101" s="3">
        <f>'[1]ExPostGross kWh_Biz'!BR101</f>
        <v>0</v>
      </c>
      <c r="BJ101" s="116">
        <f>SUM('[1]ExPostGross kWh_Biz'!BS101:BV101)</f>
        <v>0</v>
      </c>
      <c r="BK101" s="90">
        <f t="shared" si="281"/>
        <v>0</v>
      </c>
      <c r="BM101" s="444">
        <f>O101-'[1]ExPostGross kWh_Biz'!R101</f>
        <v>0</v>
      </c>
      <c r="BN101" s="444">
        <f>AE101-'[1]ExPostGross kWh_Biz'!AK101</f>
        <v>0</v>
      </c>
      <c r="BO101" s="444">
        <f>AU101-'[1]ExPostGross kWh_Biz'!BD101</f>
        <v>0</v>
      </c>
      <c r="BP101" s="444">
        <f>BK101-'[1]ExPostGross kWh_Biz'!BW101</f>
        <v>0</v>
      </c>
    </row>
    <row r="102" spans="1:68" x14ac:dyDescent="0.3">
      <c r="A102" s="515"/>
      <c r="B102" s="244" t="s">
        <v>92</v>
      </c>
      <c r="C102" s="116">
        <f>'[1]ExPostGross kWh_Biz'!C102</f>
        <v>0</v>
      </c>
      <c r="D102" s="116">
        <f>'[1]ExPostGross kWh_Biz'!D102</f>
        <v>0</v>
      </c>
      <c r="E102" s="116">
        <f>'[1]ExPostGross kWh_Biz'!E102</f>
        <v>0</v>
      </c>
      <c r="F102" s="116">
        <f>'[1]ExPostGross kWh_Biz'!F102</f>
        <v>0</v>
      </c>
      <c r="G102" s="116">
        <f>'[1]ExPostGross kWh_Biz'!G102</f>
        <v>0</v>
      </c>
      <c r="H102" s="116">
        <f>'[1]ExPostGross kWh_Biz'!H102</f>
        <v>0</v>
      </c>
      <c r="I102" s="116">
        <f>'[1]ExPostGross kWh_Biz'!I102</f>
        <v>0</v>
      </c>
      <c r="J102" s="116">
        <f>'[1]ExPostGross kWh_Biz'!J102</f>
        <v>0</v>
      </c>
      <c r="K102" s="116">
        <f>'[1]ExPostGross kWh_Biz'!K102</f>
        <v>0</v>
      </c>
      <c r="L102" s="116">
        <f>'[1]ExPostGross kWh_Biz'!L102</f>
        <v>0</v>
      </c>
      <c r="M102" s="116">
        <f>'[1]ExPostGross kWh_Biz'!M102</f>
        <v>0</v>
      </c>
      <c r="N102" s="116">
        <f>SUM('[1]ExPostGross kWh_Biz'!N102:Q102)</f>
        <v>0</v>
      </c>
      <c r="O102" s="90">
        <f t="shared" si="278"/>
        <v>0</v>
      </c>
      <c r="Q102" s="515"/>
      <c r="R102" s="244" t="s">
        <v>92</v>
      </c>
      <c r="S102" s="3">
        <f>'[1]ExPostGross kWh_Biz'!V102</f>
        <v>0</v>
      </c>
      <c r="T102" s="3">
        <f>'[1]ExPostGross kWh_Biz'!W102</f>
        <v>0</v>
      </c>
      <c r="U102" s="3">
        <f>'[1]ExPostGross kWh_Biz'!X102</f>
        <v>0</v>
      </c>
      <c r="V102" s="3">
        <f>'[1]ExPostGross kWh_Biz'!Y102</f>
        <v>0</v>
      </c>
      <c r="W102" s="3">
        <f>'[1]ExPostGross kWh_Biz'!Z102</f>
        <v>0</v>
      </c>
      <c r="X102" s="3">
        <f>'[1]ExPostGross kWh_Biz'!AA102</f>
        <v>0</v>
      </c>
      <c r="Y102" s="3">
        <f>'[1]ExPostGross kWh_Biz'!AB102</f>
        <v>0</v>
      </c>
      <c r="Z102" s="3">
        <f>'[1]ExPostGross kWh_Biz'!AC102</f>
        <v>0</v>
      </c>
      <c r="AA102" s="3">
        <f>'[1]ExPostGross kWh_Biz'!AD102</f>
        <v>0</v>
      </c>
      <c r="AB102" s="3">
        <f>'[1]ExPostGross kWh_Biz'!AE102</f>
        <v>0</v>
      </c>
      <c r="AC102" s="3">
        <f>'[1]ExPostGross kWh_Biz'!AF102</f>
        <v>0</v>
      </c>
      <c r="AD102" s="116">
        <f>SUM('[1]ExPostGross kWh_Biz'!AG102:AJ102)</f>
        <v>0</v>
      </c>
      <c r="AE102" s="90">
        <f t="shared" si="279"/>
        <v>0</v>
      </c>
      <c r="AG102" s="515"/>
      <c r="AH102" s="244" t="s">
        <v>92</v>
      </c>
      <c r="AI102" s="3">
        <f>'[1]ExPostGross kWh_Biz'!AO102</f>
        <v>0</v>
      </c>
      <c r="AJ102" s="3">
        <f>'[1]ExPostGross kWh_Biz'!AP102</f>
        <v>0</v>
      </c>
      <c r="AK102" s="3">
        <f>'[1]ExPostGross kWh_Biz'!AQ102</f>
        <v>0</v>
      </c>
      <c r="AL102" s="3">
        <f>'[1]ExPostGross kWh_Biz'!AR102</f>
        <v>0</v>
      </c>
      <c r="AM102" s="3">
        <f>'[1]ExPostGross kWh_Biz'!AS102</f>
        <v>0</v>
      </c>
      <c r="AN102" s="3">
        <f>'[1]ExPostGross kWh_Biz'!AT102</f>
        <v>0</v>
      </c>
      <c r="AO102" s="3">
        <f>'[1]ExPostGross kWh_Biz'!AU102</f>
        <v>0</v>
      </c>
      <c r="AP102" s="3">
        <f>'[1]ExPostGross kWh_Biz'!AV102</f>
        <v>0</v>
      </c>
      <c r="AQ102" s="3">
        <f>'[1]ExPostGross kWh_Biz'!AW102</f>
        <v>0</v>
      </c>
      <c r="AR102" s="3">
        <f>'[1]ExPostGross kWh_Biz'!AX102</f>
        <v>0</v>
      </c>
      <c r="AS102" s="3">
        <f>'[1]ExPostGross kWh_Biz'!AY102</f>
        <v>0</v>
      </c>
      <c r="AT102" s="116">
        <f>SUM('[1]ExPostGross kWh_Biz'!AZ102:BC102)</f>
        <v>0</v>
      </c>
      <c r="AU102" s="90">
        <f t="shared" si="280"/>
        <v>0</v>
      </c>
      <c r="AW102" s="515"/>
      <c r="AX102" s="244" t="s">
        <v>92</v>
      </c>
      <c r="AY102" s="3">
        <f>'[1]ExPostGross kWh_Biz'!BH102</f>
        <v>0</v>
      </c>
      <c r="AZ102" s="3">
        <f>'[1]ExPostGross kWh_Biz'!BI102</f>
        <v>0</v>
      </c>
      <c r="BA102" s="3">
        <f>'[1]ExPostGross kWh_Biz'!BJ102</f>
        <v>0</v>
      </c>
      <c r="BB102" s="3">
        <f>'[1]ExPostGross kWh_Biz'!BK102</f>
        <v>0</v>
      </c>
      <c r="BC102" s="3">
        <f>'[1]ExPostGross kWh_Biz'!BL102</f>
        <v>0</v>
      </c>
      <c r="BD102" s="3">
        <f>'[1]ExPostGross kWh_Biz'!BM102</f>
        <v>0</v>
      </c>
      <c r="BE102" s="3">
        <f>'[1]ExPostGross kWh_Biz'!BN102</f>
        <v>0</v>
      </c>
      <c r="BF102" s="3">
        <f>'[1]ExPostGross kWh_Biz'!BO102</f>
        <v>0</v>
      </c>
      <c r="BG102" s="3">
        <f>'[1]ExPostGross kWh_Biz'!BP102</f>
        <v>0</v>
      </c>
      <c r="BH102" s="3">
        <f>'[1]ExPostGross kWh_Biz'!BQ102</f>
        <v>0</v>
      </c>
      <c r="BI102" s="3">
        <f>'[1]ExPostGross kWh_Biz'!BR102</f>
        <v>0</v>
      </c>
      <c r="BJ102" s="116">
        <f>SUM('[1]ExPostGross kWh_Biz'!BS102:BV102)</f>
        <v>0</v>
      </c>
      <c r="BK102" s="90">
        <f t="shared" si="281"/>
        <v>0</v>
      </c>
      <c r="BM102" s="444">
        <f>O102-'[1]ExPostGross kWh_Biz'!R102</f>
        <v>0</v>
      </c>
      <c r="BN102" s="444">
        <f>AE102-'[1]ExPostGross kWh_Biz'!AK102</f>
        <v>0</v>
      </c>
      <c r="BO102" s="444">
        <f>AU102-'[1]ExPostGross kWh_Biz'!BD102</f>
        <v>0</v>
      </c>
      <c r="BP102" s="444">
        <f>BK102-'[1]ExPostGross kWh_Biz'!BW102</f>
        <v>0</v>
      </c>
    </row>
    <row r="103" spans="1:68" x14ac:dyDescent="0.3">
      <c r="A103" s="515"/>
      <c r="B103" s="244" t="s">
        <v>93</v>
      </c>
      <c r="C103" s="116">
        <f>'[1]ExPostGross kWh_Biz'!C103</f>
        <v>0</v>
      </c>
      <c r="D103" s="116">
        <f>'[1]ExPostGross kWh_Biz'!D103</f>
        <v>0</v>
      </c>
      <c r="E103" s="116">
        <f>'[1]ExPostGross kWh_Biz'!E103</f>
        <v>0</v>
      </c>
      <c r="F103" s="116">
        <f>'[1]ExPostGross kWh_Biz'!F103</f>
        <v>0</v>
      </c>
      <c r="G103" s="116">
        <f>'[1]ExPostGross kWh_Biz'!G103</f>
        <v>0</v>
      </c>
      <c r="H103" s="116">
        <f>'[1]ExPostGross kWh_Biz'!H103</f>
        <v>0</v>
      </c>
      <c r="I103" s="116">
        <f>'[1]ExPostGross kWh_Biz'!I103</f>
        <v>0</v>
      </c>
      <c r="J103" s="116">
        <f>'[1]ExPostGross kWh_Biz'!J103</f>
        <v>0</v>
      </c>
      <c r="K103" s="116">
        <f>'[1]ExPostGross kWh_Biz'!K103</f>
        <v>0</v>
      </c>
      <c r="L103" s="116">
        <f>'[1]ExPostGross kWh_Biz'!L103</f>
        <v>0</v>
      </c>
      <c r="M103" s="116">
        <f>'[1]ExPostGross kWh_Biz'!M103</f>
        <v>0</v>
      </c>
      <c r="N103" s="116">
        <f>SUM('[1]ExPostGross kWh_Biz'!N103:Q103)</f>
        <v>0</v>
      </c>
      <c r="O103" s="90">
        <f t="shared" si="278"/>
        <v>0</v>
      </c>
      <c r="Q103" s="515"/>
      <c r="R103" s="244" t="s">
        <v>93</v>
      </c>
      <c r="S103" s="3">
        <f>'[1]ExPostGross kWh_Biz'!V103</f>
        <v>0</v>
      </c>
      <c r="T103" s="3">
        <f>'[1]ExPostGross kWh_Biz'!W103</f>
        <v>0</v>
      </c>
      <c r="U103" s="3">
        <f>'[1]ExPostGross kWh_Biz'!X103</f>
        <v>0</v>
      </c>
      <c r="V103" s="3">
        <f>'[1]ExPostGross kWh_Biz'!Y103</f>
        <v>0</v>
      </c>
      <c r="W103" s="3">
        <f>'[1]ExPostGross kWh_Biz'!Z103</f>
        <v>0</v>
      </c>
      <c r="X103" s="3">
        <f>'[1]ExPostGross kWh_Biz'!AA103</f>
        <v>0</v>
      </c>
      <c r="Y103" s="3">
        <f>'[1]ExPostGross kWh_Biz'!AB103</f>
        <v>0</v>
      </c>
      <c r="Z103" s="3">
        <f>'[1]ExPostGross kWh_Biz'!AC103</f>
        <v>0</v>
      </c>
      <c r="AA103" s="3">
        <f>'[1]ExPostGross kWh_Biz'!AD103</f>
        <v>0</v>
      </c>
      <c r="AB103" s="3">
        <f>'[1]ExPostGross kWh_Biz'!AE103</f>
        <v>0</v>
      </c>
      <c r="AC103" s="3">
        <f>'[1]ExPostGross kWh_Biz'!AF103</f>
        <v>0</v>
      </c>
      <c r="AD103" s="116">
        <f>SUM('[1]ExPostGross kWh_Biz'!AG103:AJ103)</f>
        <v>0</v>
      </c>
      <c r="AE103" s="90">
        <f t="shared" si="279"/>
        <v>0</v>
      </c>
      <c r="AG103" s="515"/>
      <c r="AH103" s="244" t="s">
        <v>93</v>
      </c>
      <c r="AI103" s="3">
        <f>'[1]ExPostGross kWh_Biz'!AO103</f>
        <v>0</v>
      </c>
      <c r="AJ103" s="3">
        <f>'[1]ExPostGross kWh_Biz'!AP103</f>
        <v>0</v>
      </c>
      <c r="AK103" s="3">
        <f>'[1]ExPostGross kWh_Biz'!AQ103</f>
        <v>0</v>
      </c>
      <c r="AL103" s="3">
        <f>'[1]ExPostGross kWh_Biz'!AR103</f>
        <v>0</v>
      </c>
      <c r="AM103" s="3">
        <f>'[1]ExPostGross kWh_Biz'!AS103</f>
        <v>0</v>
      </c>
      <c r="AN103" s="3">
        <f>'[1]ExPostGross kWh_Biz'!AT103</f>
        <v>0</v>
      </c>
      <c r="AO103" s="3">
        <f>'[1]ExPostGross kWh_Biz'!AU103</f>
        <v>0</v>
      </c>
      <c r="AP103" s="3">
        <f>'[1]ExPostGross kWh_Biz'!AV103</f>
        <v>0</v>
      </c>
      <c r="AQ103" s="3">
        <f>'[1]ExPostGross kWh_Biz'!AW103</f>
        <v>0</v>
      </c>
      <c r="AR103" s="3">
        <f>'[1]ExPostGross kWh_Biz'!AX103</f>
        <v>0</v>
      </c>
      <c r="AS103" s="3">
        <f>'[1]ExPostGross kWh_Biz'!AY103</f>
        <v>0</v>
      </c>
      <c r="AT103" s="116">
        <f>SUM('[1]ExPostGross kWh_Biz'!AZ103:BC103)</f>
        <v>0</v>
      </c>
      <c r="AU103" s="90">
        <f t="shared" si="280"/>
        <v>0</v>
      </c>
      <c r="AW103" s="515"/>
      <c r="AX103" s="244" t="s">
        <v>93</v>
      </c>
      <c r="AY103" s="3">
        <f>'[1]ExPostGross kWh_Biz'!BH103</f>
        <v>0</v>
      </c>
      <c r="AZ103" s="3">
        <f>'[1]ExPostGross kWh_Biz'!BI103</f>
        <v>0</v>
      </c>
      <c r="BA103" s="3">
        <f>'[1]ExPostGross kWh_Biz'!BJ103</f>
        <v>0</v>
      </c>
      <c r="BB103" s="3">
        <f>'[1]ExPostGross kWh_Biz'!BK103</f>
        <v>0</v>
      </c>
      <c r="BC103" s="3">
        <f>'[1]ExPostGross kWh_Biz'!BL103</f>
        <v>0</v>
      </c>
      <c r="BD103" s="3">
        <f>'[1]ExPostGross kWh_Biz'!BM103</f>
        <v>0</v>
      </c>
      <c r="BE103" s="3">
        <f>'[1]ExPostGross kWh_Biz'!BN103</f>
        <v>0</v>
      </c>
      <c r="BF103" s="3">
        <f>'[1]ExPostGross kWh_Biz'!BO103</f>
        <v>0</v>
      </c>
      <c r="BG103" s="3">
        <f>'[1]ExPostGross kWh_Biz'!BP103</f>
        <v>0</v>
      </c>
      <c r="BH103" s="3">
        <f>'[1]ExPostGross kWh_Biz'!BQ103</f>
        <v>0</v>
      </c>
      <c r="BI103" s="3">
        <f>'[1]ExPostGross kWh_Biz'!BR103</f>
        <v>0</v>
      </c>
      <c r="BJ103" s="116">
        <f>SUM('[1]ExPostGross kWh_Biz'!BS103:BV103)</f>
        <v>0</v>
      </c>
      <c r="BK103" s="90">
        <f t="shared" si="281"/>
        <v>0</v>
      </c>
      <c r="BM103" s="444">
        <f>O103-'[1]ExPostGross kWh_Biz'!R103</f>
        <v>0</v>
      </c>
      <c r="BN103" s="444">
        <f>AE103-'[1]ExPostGross kWh_Biz'!AK103</f>
        <v>0</v>
      </c>
      <c r="BO103" s="444">
        <f>AU103-'[1]ExPostGross kWh_Biz'!BD103</f>
        <v>0</v>
      </c>
      <c r="BP103" s="444">
        <f>BK103-'[1]ExPostGross kWh_Biz'!BW103</f>
        <v>0</v>
      </c>
    </row>
    <row r="104" spans="1:68" x14ac:dyDescent="0.3">
      <c r="A104" s="515"/>
      <c r="B104" s="244" t="s">
        <v>94</v>
      </c>
      <c r="C104" s="116">
        <f>'[1]ExPostGross kWh_Biz'!C104</f>
        <v>0</v>
      </c>
      <c r="D104" s="116">
        <f>'[1]ExPostGross kWh_Biz'!D104</f>
        <v>0</v>
      </c>
      <c r="E104" s="116">
        <f>'[1]ExPostGross kWh_Biz'!E104</f>
        <v>0</v>
      </c>
      <c r="F104" s="116">
        <f>'[1]ExPostGross kWh_Biz'!F104</f>
        <v>0</v>
      </c>
      <c r="G104" s="116">
        <f>'[1]ExPostGross kWh_Biz'!G104</f>
        <v>0</v>
      </c>
      <c r="H104" s="116">
        <f>'[1]ExPostGross kWh_Biz'!H104</f>
        <v>0</v>
      </c>
      <c r="I104" s="116">
        <f>'[1]ExPostGross kWh_Biz'!I104</f>
        <v>0</v>
      </c>
      <c r="J104" s="116">
        <f>'[1]ExPostGross kWh_Biz'!J104</f>
        <v>0</v>
      </c>
      <c r="K104" s="116">
        <f>'[1]ExPostGross kWh_Biz'!K104</f>
        <v>0</v>
      </c>
      <c r="L104" s="116">
        <f>'[1]ExPostGross kWh_Biz'!L104</f>
        <v>0</v>
      </c>
      <c r="M104" s="116">
        <f>'[1]ExPostGross kWh_Biz'!M104</f>
        <v>0</v>
      </c>
      <c r="N104" s="116">
        <f>SUM('[1]ExPostGross kWh_Biz'!N104:Q104)</f>
        <v>0</v>
      </c>
      <c r="O104" s="90">
        <f t="shared" si="278"/>
        <v>0</v>
      </c>
      <c r="Q104" s="515"/>
      <c r="R104" s="244" t="s">
        <v>94</v>
      </c>
      <c r="S104" s="3">
        <f>'[1]ExPostGross kWh_Biz'!V104</f>
        <v>0</v>
      </c>
      <c r="T104" s="3">
        <f>'[1]ExPostGross kWh_Biz'!W104</f>
        <v>0</v>
      </c>
      <c r="U104" s="3">
        <f>'[1]ExPostGross kWh_Biz'!X104</f>
        <v>0</v>
      </c>
      <c r="V104" s="3">
        <f>'[1]ExPostGross kWh_Biz'!Y104</f>
        <v>0</v>
      </c>
      <c r="W104" s="3">
        <f>'[1]ExPostGross kWh_Biz'!Z104</f>
        <v>0</v>
      </c>
      <c r="X104" s="3">
        <f>'[1]ExPostGross kWh_Biz'!AA104</f>
        <v>0</v>
      </c>
      <c r="Y104" s="3">
        <f>'[1]ExPostGross kWh_Biz'!AB104</f>
        <v>0</v>
      </c>
      <c r="Z104" s="3">
        <f>'[1]ExPostGross kWh_Biz'!AC104</f>
        <v>0</v>
      </c>
      <c r="AA104" s="3">
        <f>'[1]ExPostGross kWh_Biz'!AD104</f>
        <v>0</v>
      </c>
      <c r="AB104" s="3">
        <f>'[1]ExPostGross kWh_Biz'!AE104</f>
        <v>0</v>
      </c>
      <c r="AC104" s="3">
        <f>'[1]ExPostGross kWh_Biz'!AF104</f>
        <v>0</v>
      </c>
      <c r="AD104" s="116">
        <f>SUM('[1]ExPostGross kWh_Biz'!AG104:AJ104)</f>
        <v>0</v>
      </c>
      <c r="AE104" s="90">
        <f t="shared" si="279"/>
        <v>0</v>
      </c>
      <c r="AG104" s="515"/>
      <c r="AH104" s="244" t="s">
        <v>94</v>
      </c>
      <c r="AI104" s="3">
        <f>'[1]ExPostGross kWh_Biz'!AO104</f>
        <v>0</v>
      </c>
      <c r="AJ104" s="3">
        <f>'[1]ExPostGross kWh_Biz'!AP104</f>
        <v>0</v>
      </c>
      <c r="AK104" s="3">
        <f>'[1]ExPostGross kWh_Biz'!AQ104</f>
        <v>0</v>
      </c>
      <c r="AL104" s="3">
        <f>'[1]ExPostGross kWh_Biz'!AR104</f>
        <v>0</v>
      </c>
      <c r="AM104" s="3">
        <f>'[1]ExPostGross kWh_Biz'!AS104</f>
        <v>0</v>
      </c>
      <c r="AN104" s="3">
        <f>'[1]ExPostGross kWh_Biz'!AT104</f>
        <v>0</v>
      </c>
      <c r="AO104" s="3">
        <f>'[1]ExPostGross kWh_Biz'!AU104</f>
        <v>0</v>
      </c>
      <c r="AP104" s="3">
        <f>'[1]ExPostGross kWh_Biz'!AV104</f>
        <v>0</v>
      </c>
      <c r="AQ104" s="3">
        <f>'[1]ExPostGross kWh_Biz'!AW104</f>
        <v>0</v>
      </c>
      <c r="AR104" s="3">
        <f>'[1]ExPostGross kWh_Biz'!AX104</f>
        <v>0</v>
      </c>
      <c r="AS104" s="3">
        <f>'[1]ExPostGross kWh_Biz'!AY104</f>
        <v>0</v>
      </c>
      <c r="AT104" s="116">
        <f>SUM('[1]ExPostGross kWh_Biz'!AZ104:BC104)</f>
        <v>0</v>
      </c>
      <c r="AU104" s="90">
        <f t="shared" si="280"/>
        <v>0</v>
      </c>
      <c r="AW104" s="515"/>
      <c r="AX104" s="244" t="s">
        <v>94</v>
      </c>
      <c r="AY104" s="3">
        <f>'[1]ExPostGross kWh_Biz'!BH104</f>
        <v>0</v>
      </c>
      <c r="AZ104" s="3">
        <f>'[1]ExPostGross kWh_Biz'!BI104</f>
        <v>0</v>
      </c>
      <c r="BA104" s="3">
        <f>'[1]ExPostGross kWh_Biz'!BJ104</f>
        <v>0</v>
      </c>
      <c r="BB104" s="3">
        <f>'[1]ExPostGross kWh_Biz'!BK104</f>
        <v>0</v>
      </c>
      <c r="BC104" s="3">
        <f>'[1]ExPostGross kWh_Biz'!BL104</f>
        <v>0</v>
      </c>
      <c r="BD104" s="3">
        <f>'[1]ExPostGross kWh_Biz'!BM104</f>
        <v>0</v>
      </c>
      <c r="BE104" s="3">
        <f>'[1]ExPostGross kWh_Biz'!BN104</f>
        <v>0</v>
      </c>
      <c r="BF104" s="3">
        <f>'[1]ExPostGross kWh_Biz'!BO104</f>
        <v>0</v>
      </c>
      <c r="BG104" s="3">
        <f>'[1]ExPostGross kWh_Biz'!BP104</f>
        <v>0</v>
      </c>
      <c r="BH104" s="3">
        <f>'[1]ExPostGross kWh_Biz'!BQ104</f>
        <v>0</v>
      </c>
      <c r="BI104" s="3">
        <f>'[1]ExPostGross kWh_Biz'!BR104</f>
        <v>0</v>
      </c>
      <c r="BJ104" s="116">
        <f>SUM('[1]ExPostGross kWh_Biz'!BS104:BV104)</f>
        <v>0</v>
      </c>
      <c r="BK104" s="90">
        <f t="shared" si="281"/>
        <v>0</v>
      </c>
      <c r="BM104" s="444">
        <f>O104-'[1]ExPostGross kWh_Biz'!R104</f>
        <v>0</v>
      </c>
      <c r="BN104" s="444">
        <f>AE104-'[1]ExPostGross kWh_Biz'!AK104</f>
        <v>0</v>
      </c>
      <c r="BO104" s="444">
        <f>AU104-'[1]ExPostGross kWh_Biz'!BD104</f>
        <v>0</v>
      </c>
      <c r="BP104" s="444">
        <f>BK104-'[1]ExPostGross kWh_Biz'!BW104</f>
        <v>0</v>
      </c>
    </row>
    <row r="105" spans="1:68" x14ac:dyDescent="0.3">
      <c r="A105" s="515"/>
      <c r="B105" s="244" t="s">
        <v>95</v>
      </c>
      <c r="C105" s="116">
        <f>'[1]ExPostGross kWh_Biz'!C105</f>
        <v>0</v>
      </c>
      <c r="D105" s="116">
        <f>'[1]ExPostGross kWh_Biz'!D105</f>
        <v>0</v>
      </c>
      <c r="E105" s="116">
        <f>'[1]ExPostGross kWh_Biz'!E105</f>
        <v>0</v>
      </c>
      <c r="F105" s="116">
        <f>'[1]ExPostGross kWh_Biz'!F105</f>
        <v>0</v>
      </c>
      <c r="G105" s="116">
        <f>'[1]ExPostGross kWh_Biz'!G105</f>
        <v>0</v>
      </c>
      <c r="H105" s="116">
        <f>'[1]ExPostGross kWh_Biz'!H105</f>
        <v>0</v>
      </c>
      <c r="I105" s="116">
        <f>'[1]ExPostGross kWh_Biz'!I105</f>
        <v>0</v>
      </c>
      <c r="J105" s="116">
        <f>'[1]ExPostGross kWh_Biz'!J105</f>
        <v>0</v>
      </c>
      <c r="K105" s="116">
        <f>'[1]ExPostGross kWh_Biz'!K105</f>
        <v>0</v>
      </c>
      <c r="L105" s="116">
        <f>'[1]ExPostGross kWh_Biz'!L105</f>
        <v>0</v>
      </c>
      <c r="M105" s="116">
        <f>'[1]ExPostGross kWh_Biz'!M105</f>
        <v>0</v>
      </c>
      <c r="N105" s="116">
        <f>SUM('[1]ExPostGross kWh_Biz'!N105:Q105)</f>
        <v>0</v>
      </c>
      <c r="O105" s="90">
        <f t="shared" si="278"/>
        <v>0</v>
      </c>
      <c r="Q105" s="515"/>
      <c r="R105" s="244" t="s">
        <v>95</v>
      </c>
      <c r="S105" s="3">
        <f>'[1]ExPostGross kWh_Biz'!V105</f>
        <v>0</v>
      </c>
      <c r="T105" s="3">
        <f>'[1]ExPostGross kWh_Biz'!W105</f>
        <v>0</v>
      </c>
      <c r="U105" s="3">
        <f>'[1]ExPostGross kWh_Biz'!X105</f>
        <v>0</v>
      </c>
      <c r="V105" s="3">
        <f>'[1]ExPostGross kWh_Biz'!Y105</f>
        <v>0</v>
      </c>
      <c r="W105" s="3">
        <f>'[1]ExPostGross kWh_Biz'!Z105</f>
        <v>0</v>
      </c>
      <c r="X105" s="3">
        <f>'[1]ExPostGross kWh_Biz'!AA105</f>
        <v>0</v>
      </c>
      <c r="Y105" s="3">
        <f>'[1]ExPostGross kWh_Biz'!AB105</f>
        <v>0</v>
      </c>
      <c r="Z105" s="3">
        <f>'[1]ExPostGross kWh_Biz'!AC105</f>
        <v>0</v>
      </c>
      <c r="AA105" s="3">
        <f>'[1]ExPostGross kWh_Biz'!AD105</f>
        <v>0</v>
      </c>
      <c r="AB105" s="3">
        <f>'[1]ExPostGross kWh_Biz'!AE105</f>
        <v>0</v>
      </c>
      <c r="AC105" s="3">
        <f>'[1]ExPostGross kWh_Biz'!AF105</f>
        <v>0</v>
      </c>
      <c r="AD105" s="116">
        <f>SUM('[1]ExPostGross kWh_Biz'!AG105:AJ105)</f>
        <v>0</v>
      </c>
      <c r="AE105" s="90">
        <f t="shared" si="279"/>
        <v>0</v>
      </c>
      <c r="AG105" s="515"/>
      <c r="AH105" s="244" t="s">
        <v>95</v>
      </c>
      <c r="AI105" s="3">
        <f>'[1]ExPostGross kWh_Biz'!AO105</f>
        <v>0</v>
      </c>
      <c r="AJ105" s="3">
        <f>'[1]ExPostGross kWh_Biz'!AP105</f>
        <v>0</v>
      </c>
      <c r="AK105" s="3">
        <f>'[1]ExPostGross kWh_Biz'!AQ105</f>
        <v>0</v>
      </c>
      <c r="AL105" s="3">
        <f>'[1]ExPostGross kWh_Biz'!AR105</f>
        <v>0</v>
      </c>
      <c r="AM105" s="3">
        <f>'[1]ExPostGross kWh_Biz'!AS105</f>
        <v>0</v>
      </c>
      <c r="AN105" s="3">
        <f>'[1]ExPostGross kWh_Biz'!AT105</f>
        <v>0</v>
      </c>
      <c r="AO105" s="3">
        <f>'[1]ExPostGross kWh_Biz'!AU105</f>
        <v>0</v>
      </c>
      <c r="AP105" s="3">
        <f>'[1]ExPostGross kWh_Biz'!AV105</f>
        <v>0</v>
      </c>
      <c r="AQ105" s="3">
        <f>'[1]ExPostGross kWh_Biz'!AW105</f>
        <v>0</v>
      </c>
      <c r="AR105" s="3">
        <f>'[1]ExPostGross kWh_Biz'!AX105</f>
        <v>0</v>
      </c>
      <c r="AS105" s="3">
        <f>'[1]ExPostGross kWh_Biz'!AY105</f>
        <v>0</v>
      </c>
      <c r="AT105" s="116">
        <f>SUM('[1]ExPostGross kWh_Biz'!AZ105:BC105)</f>
        <v>0</v>
      </c>
      <c r="AU105" s="90">
        <f t="shared" si="280"/>
        <v>0</v>
      </c>
      <c r="AW105" s="515"/>
      <c r="AX105" s="244" t="s">
        <v>95</v>
      </c>
      <c r="AY105" s="3">
        <f>'[1]ExPostGross kWh_Biz'!BH105</f>
        <v>0</v>
      </c>
      <c r="AZ105" s="3">
        <f>'[1]ExPostGross kWh_Biz'!BI105</f>
        <v>0</v>
      </c>
      <c r="BA105" s="3">
        <f>'[1]ExPostGross kWh_Biz'!BJ105</f>
        <v>0</v>
      </c>
      <c r="BB105" s="3">
        <f>'[1]ExPostGross kWh_Biz'!BK105</f>
        <v>0</v>
      </c>
      <c r="BC105" s="3">
        <f>'[1]ExPostGross kWh_Biz'!BL105</f>
        <v>0</v>
      </c>
      <c r="BD105" s="3">
        <f>'[1]ExPostGross kWh_Biz'!BM105</f>
        <v>0</v>
      </c>
      <c r="BE105" s="3">
        <f>'[1]ExPostGross kWh_Biz'!BN105</f>
        <v>0</v>
      </c>
      <c r="BF105" s="3">
        <f>'[1]ExPostGross kWh_Biz'!BO105</f>
        <v>0</v>
      </c>
      <c r="BG105" s="3">
        <f>'[1]ExPostGross kWh_Biz'!BP105</f>
        <v>0</v>
      </c>
      <c r="BH105" s="3">
        <f>'[1]ExPostGross kWh_Biz'!BQ105</f>
        <v>0</v>
      </c>
      <c r="BI105" s="3">
        <f>'[1]ExPostGross kWh_Biz'!BR105</f>
        <v>0</v>
      </c>
      <c r="BJ105" s="116">
        <f>SUM('[1]ExPostGross kWh_Biz'!BS105:BV105)</f>
        <v>0</v>
      </c>
      <c r="BK105" s="90">
        <f t="shared" si="281"/>
        <v>0</v>
      </c>
      <c r="BM105" s="444">
        <f>O105-'[1]ExPostGross kWh_Biz'!R105</f>
        <v>0</v>
      </c>
      <c r="BN105" s="444">
        <f>AE105-'[1]ExPostGross kWh_Biz'!AK105</f>
        <v>0</v>
      </c>
      <c r="BO105" s="444">
        <f>AU105-'[1]ExPostGross kWh_Biz'!BD105</f>
        <v>0</v>
      </c>
      <c r="BP105" s="444">
        <f>BK105-'[1]ExPostGross kWh_Biz'!BW105</f>
        <v>0</v>
      </c>
    </row>
    <row r="106" spans="1:68" x14ac:dyDescent="0.3">
      <c r="A106" s="515"/>
      <c r="B106" s="244" t="s">
        <v>96</v>
      </c>
      <c r="C106" s="116">
        <f>'[1]ExPostGross kWh_Biz'!C106</f>
        <v>0</v>
      </c>
      <c r="D106" s="116">
        <f>'[1]ExPostGross kWh_Biz'!D106</f>
        <v>0</v>
      </c>
      <c r="E106" s="116">
        <f>'[1]ExPostGross kWh_Biz'!E106</f>
        <v>0</v>
      </c>
      <c r="F106" s="116">
        <f>'[1]ExPostGross kWh_Biz'!F106</f>
        <v>0</v>
      </c>
      <c r="G106" s="116">
        <f>'[1]ExPostGross kWh_Biz'!G106</f>
        <v>0</v>
      </c>
      <c r="H106" s="116">
        <f>'[1]ExPostGross kWh_Biz'!H106</f>
        <v>0</v>
      </c>
      <c r="I106" s="116">
        <f>'[1]ExPostGross kWh_Biz'!I106</f>
        <v>0</v>
      </c>
      <c r="J106" s="116">
        <f>'[1]ExPostGross kWh_Biz'!J106</f>
        <v>0</v>
      </c>
      <c r="K106" s="116">
        <f>'[1]ExPostGross kWh_Biz'!K106</f>
        <v>0</v>
      </c>
      <c r="L106" s="116">
        <f>'[1]ExPostGross kWh_Biz'!L106</f>
        <v>0</v>
      </c>
      <c r="M106" s="116">
        <f>'[1]ExPostGross kWh_Biz'!M106</f>
        <v>0</v>
      </c>
      <c r="N106" s="116">
        <f>SUM('[1]ExPostGross kWh_Biz'!N106:Q106)</f>
        <v>0</v>
      </c>
      <c r="O106" s="90">
        <f t="shared" si="278"/>
        <v>0</v>
      </c>
      <c r="Q106" s="515"/>
      <c r="R106" s="244" t="s">
        <v>96</v>
      </c>
      <c r="S106" s="3">
        <f>'[1]ExPostGross kWh_Biz'!V106</f>
        <v>0</v>
      </c>
      <c r="T106" s="3">
        <f>'[1]ExPostGross kWh_Biz'!W106</f>
        <v>0</v>
      </c>
      <c r="U106" s="3">
        <f>'[1]ExPostGross kWh_Biz'!X106</f>
        <v>0</v>
      </c>
      <c r="V106" s="3">
        <f>'[1]ExPostGross kWh_Biz'!Y106</f>
        <v>0</v>
      </c>
      <c r="W106" s="3">
        <f>'[1]ExPostGross kWh_Biz'!Z106</f>
        <v>0</v>
      </c>
      <c r="X106" s="3">
        <f>'[1]ExPostGross kWh_Biz'!AA106</f>
        <v>0</v>
      </c>
      <c r="Y106" s="3">
        <f>'[1]ExPostGross kWh_Biz'!AB106</f>
        <v>0</v>
      </c>
      <c r="Z106" s="3">
        <f>'[1]ExPostGross kWh_Biz'!AC106</f>
        <v>0</v>
      </c>
      <c r="AA106" s="3">
        <f>'[1]ExPostGross kWh_Biz'!AD106</f>
        <v>0</v>
      </c>
      <c r="AB106" s="3">
        <f>'[1]ExPostGross kWh_Biz'!AE106</f>
        <v>0</v>
      </c>
      <c r="AC106" s="3">
        <f>'[1]ExPostGross kWh_Biz'!AF106</f>
        <v>0</v>
      </c>
      <c r="AD106" s="116">
        <f>SUM('[1]ExPostGross kWh_Biz'!AG106:AJ106)</f>
        <v>0</v>
      </c>
      <c r="AE106" s="90">
        <f t="shared" si="279"/>
        <v>0</v>
      </c>
      <c r="AG106" s="515"/>
      <c r="AH106" s="244" t="s">
        <v>96</v>
      </c>
      <c r="AI106" s="3">
        <f>'[1]ExPostGross kWh_Biz'!AO106</f>
        <v>0</v>
      </c>
      <c r="AJ106" s="3">
        <f>'[1]ExPostGross kWh_Biz'!AP106</f>
        <v>0</v>
      </c>
      <c r="AK106" s="3">
        <f>'[1]ExPostGross kWh_Biz'!AQ106</f>
        <v>0</v>
      </c>
      <c r="AL106" s="3">
        <f>'[1]ExPostGross kWh_Biz'!AR106</f>
        <v>0</v>
      </c>
      <c r="AM106" s="3">
        <f>'[1]ExPostGross kWh_Biz'!AS106</f>
        <v>0</v>
      </c>
      <c r="AN106" s="3">
        <f>'[1]ExPostGross kWh_Biz'!AT106</f>
        <v>0</v>
      </c>
      <c r="AO106" s="3">
        <f>'[1]ExPostGross kWh_Biz'!AU106</f>
        <v>0</v>
      </c>
      <c r="AP106" s="3">
        <f>'[1]ExPostGross kWh_Biz'!AV106</f>
        <v>0</v>
      </c>
      <c r="AQ106" s="3">
        <f>'[1]ExPostGross kWh_Biz'!AW106</f>
        <v>0</v>
      </c>
      <c r="AR106" s="3">
        <f>'[1]ExPostGross kWh_Biz'!AX106</f>
        <v>0</v>
      </c>
      <c r="AS106" s="3">
        <f>'[1]ExPostGross kWh_Biz'!AY106</f>
        <v>0</v>
      </c>
      <c r="AT106" s="116">
        <f>SUM('[1]ExPostGross kWh_Biz'!AZ106:BC106)</f>
        <v>0</v>
      </c>
      <c r="AU106" s="90">
        <f t="shared" si="280"/>
        <v>0</v>
      </c>
      <c r="AW106" s="515"/>
      <c r="AX106" s="244" t="s">
        <v>96</v>
      </c>
      <c r="AY106" s="3">
        <f>'[1]ExPostGross kWh_Biz'!BH106</f>
        <v>0</v>
      </c>
      <c r="AZ106" s="3">
        <f>'[1]ExPostGross kWh_Biz'!BI106</f>
        <v>0</v>
      </c>
      <c r="BA106" s="3">
        <f>'[1]ExPostGross kWh_Biz'!BJ106</f>
        <v>0</v>
      </c>
      <c r="BB106" s="3">
        <f>'[1]ExPostGross kWh_Biz'!BK106</f>
        <v>0</v>
      </c>
      <c r="BC106" s="3">
        <f>'[1]ExPostGross kWh_Biz'!BL106</f>
        <v>0</v>
      </c>
      <c r="BD106" s="3">
        <f>'[1]ExPostGross kWh_Biz'!BM106</f>
        <v>0</v>
      </c>
      <c r="BE106" s="3">
        <f>'[1]ExPostGross kWh_Biz'!BN106</f>
        <v>0</v>
      </c>
      <c r="BF106" s="3">
        <f>'[1]ExPostGross kWh_Biz'!BO106</f>
        <v>0</v>
      </c>
      <c r="BG106" s="3">
        <f>'[1]ExPostGross kWh_Biz'!BP106</f>
        <v>0</v>
      </c>
      <c r="BH106" s="3">
        <f>'[1]ExPostGross kWh_Biz'!BQ106</f>
        <v>0</v>
      </c>
      <c r="BI106" s="3">
        <f>'[1]ExPostGross kWh_Biz'!BR106</f>
        <v>0</v>
      </c>
      <c r="BJ106" s="116">
        <f>SUM('[1]ExPostGross kWh_Biz'!BS106:BV106)</f>
        <v>0</v>
      </c>
      <c r="BK106" s="90">
        <f t="shared" si="281"/>
        <v>0</v>
      </c>
      <c r="BM106" s="444">
        <f>O106-'[1]ExPostGross kWh_Biz'!R106</f>
        <v>0</v>
      </c>
      <c r="BN106" s="444">
        <f>AE106-'[1]ExPostGross kWh_Biz'!AK106</f>
        <v>0</v>
      </c>
      <c r="BO106" s="444">
        <f>AU106-'[1]ExPostGross kWh_Biz'!BD106</f>
        <v>0</v>
      </c>
      <c r="BP106" s="444">
        <f>BK106-'[1]ExPostGross kWh_Biz'!BW106</f>
        <v>0</v>
      </c>
    </row>
    <row r="107" spans="1:68" x14ac:dyDescent="0.3">
      <c r="A107" s="515"/>
      <c r="B107" s="244" t="s">
        <v>97</v>
      </c>
      <c r="C107" s="116">
        <f>'[1]ExPostGross kWh_Biz'!C107</f>
        <v>0</v>
      </c>
      <c r="D107" s="116">
        <f>'[1]ExPostGross kWh_Biz'!D107</f>
        <v>0</v>
      </c>
      <c r="E107" s="116">
        <f>'[1]ExPostGross kWh_Biz'!E107</f>
        <v>0</v>
      </c>
      <c r="F107" s="116">
        <f>'[1]ExPostGross kWh_Biz'!F107</f>
        <v>0</v>
      </c>
      <c r="G107" s="116">
        <f>'[1]ExPostGross kWh_Biz'!G107</f>
        <v>0</v>
      </c>
      <c r="H107" s="116">
        <f>'[1]ExPostGross kWh_Biz'!H107</f>
        <v>0</v>
      </c>
      <c r="I107" s="116">
        <f>'[1]ExPostGross kWh_Biz'!I107</f>
        <v>0</v>
      </c>
      <c r="J107" s="116">
        <f>'[1]ExPostGross kWh_Biz'!J107</f>
        <v>0</v>
      </c>
      <c r="K107" s="116">
        <f>'[1]ExPostGross kWh_Biz'!K107</f>
        <v>0</v>
      </c>
      <c r="L107" s="116">
        <f>'[1]ExPostGross kWh_Biz'!L107</f>
        <v>0</v>
      </c>
      <c r="M107" s="116">
        <f>'[1]ExPostGross kWh_Biz'!M107</f>
        <v>0</v>
      </c>
      <c r="N107" s="116">
        <f>SUM('[1]ExPostGross kWh_Biz'!N107:Q107)</f>
        <v>0</v>
      </c>
      <c r="O107" s="90">
        <f t="shared" si="278"/>
        <v>0</v>
      </c>
      <c r="Q107" s="515"/>
      <c r="R107" s="244" t="s">
        <v>97</v>
      </c>
      <c r="S107" s="3">
        <f>'[1]ExPostGross kWh_Biz'!V107</f>
        <v>0</v>
      </c>
      <c r="T107" s="3">
        <f>'[1]ExPostGross kWh_Biz'!W107</f>
        <v>0</v>
      </c>
      <c r="U107" s="3">
        <f>'[1]ExPostGross kWh_Biz'!X107</f>
        <v>0</v>
      </c>
      <c r="V107" s="3">
        <f>'[1]ExPostGross kWh_Biz'!Y107</f>
        <v>0</v>
      </c>
      <c r="W107" s="3">
        <f>'[1]ExPostGross kWh_Biz'!Z107</f>
        <v>0</v>
      </c>
      <c r="X107" s="3">
        <f>'[1]ExPostGross kWh_Biz'!AA107</f>
        <v>0</v>
      </c>
      <c r="Y107" s="3">
        <f>'[1]ExPostGross kWh_Biz'!AB107</f>
        <v>0</v>
      </c>
      <c r="Z107" s="3">
        <f>'[1]ExPostGross kWh_Biz'!AC107</f>
        <v>0</v>
      </c>
      <c r="AA107" s="3">
        <f>'[1]ExPostGross kWh_Biz'!AD107</f>
        <v>0</v>
      </c>
      <c r="AB107" s="3">
        <f>'[1]ExPostGross kWh_Biz'!AE107</f>
        <v>0</v>
      </c>
      <c r="AC107" s="3">
        <f>'[1]ExPostGross kWh_Biz'!AF107</f>
        <v>0</v>
      </c>
      <c r="AD107" s="116">
        <f>SUM('[1]ExPostGross kWh_Biz'!AG107:AJ107)</f>
        <v>0</v>
      </c>
      <c r="AE107" s="90">
        <f t="shared" si="279"/>
        <v>0</v>
      </c>
      <c r="AG107" s="515"/>
      <c r="AH107" s="244" t="s">
        <v>97</v>
      </c>
      <c r="AI107" s="3">
        <f>'[1]ExPostGross kWh_Biz'!AO107</f>
        <v>0</v>
      </c>
      <c r="AJ107" s="3">
        <f>'[1]ExPostGross kWh_Biz'!AP107</f>
        <v>0</v>
      </c>
      <c r="AK107" s="3">
        <f>'[1]ExPostGross kWh_Biz'!AQ107</f>
        <v>0</v>
      </c>
      <c r="AL107" s="3">
        <f>'[1]ExPostGross kWh_Biz'!AR107</f>
        <v>0</v>
      </c>
      <c r="AM107" s="3">
        <f>'[1]ExPostGross kWh_Biz'!AS107</f>
        <v>0</v>
      </c>
      <c r="AN107" s="3">
        <f>'[1]ExPostGross kWh_Biz'!AT107</f>
        <v>0</v>
      </c>
      <c r="AO107" s="3">
        <f>'[1]ExPostGross kWh_Biz'!AU107</f>
        <v>0</v>
      </c>
      <c r="AP107" s="3">
        <f>'[1]ExPostGross kWh_Biz'!AV107</f>
        <v>0</v>
      </c>
      <c r="AQ107" s="3">
        <f>'[1]ExPostGross kWh_Biz'!AW107</f>
        <v>0</v>
      </c>
      <c r="AR107" s="3">
        <f>'[1]ExPostGross kWh_Biz'!AX107</f>
        <v>0</v>
      </c>
      <c r="AS107" s="3">
        <f>'[1]ExPostGross kWh_Biz'!AY107</f>
        <v>0</v>
      </c>
      <c r="AT107" s="116">
        <f>SUM('[1]ExPostGross kWh_Biz'!AZ107:BC107)</f>
        <v>0</v>
      </c>
      <c r="AU107" s="90">
        <f t="shared" si="280"/>
        <v>0</v>
      </c>
      <c r="AW107" s="515"/>
      <c r="AX107" s="244" t="s">
        <v>97</v>
      </c>
      <c r="AY107" s="3">
        <f>'[1]ExPostGross kWh_Biz'!BH107</f>
        <v>0</v>
      </c>
      <c r="AZ107" s="3">
        <f>'[1]ExPostGross kWh_Biz'!BI107</f>
        <v>0</v>
      </c>
      <c r="BA107" s="3">
        <f>'[1]ExPostGross kWh_Biz'!BJ107</f>
        <v>0</v>
      </c>
      <c r="BB107" s="3">
        <f>'[1]ExPostGross kWh_Biz'!BK107</f>
        <v>0</v>
      </c>
      <c r="BC107" s="3">
        <f>'[1]ExPostGross kWh_Biz'!BL107</f>
        <v>0</v>
      </c>
      <c r="BD107" s="3">
        <f>'[1]ExPostGross kWh_Biz'!BM107</f>
        <v>0</v>
      </c>
      <c r="BE107" s="3">
        <f>'[1]ExPostGross kWh_Biz'!BN107</f>
        <v>0</v>
      </c>
      <c r="BF107" s="3">
        <f>'[1]ExPostGross kWh_Biz'!BO107</f>
        <v>0</v>
      </c>
      <c r="BG107" s="3">
        <f>'[1]ExPostGross kWh_Biz'!BP107</f>
        <v>0</v>
      </c>
      <c r="BH107" s="3">
        <f>'[1]ExPostGross kWh_Biz'!BQ107</f>
        <v>0</v>
      </c>
      <c r="BI107" s="3">
        <f>'[1]ExPostGross kWh_Biz'!BR107</f>
        <v>0</v>
      </c>
      <c r="BJ107" s="116">
        <f>SUM('[1]ExPostGross kWh_Biz'!BS107:BV107)</f>
        <v>0</v>
      </c>
      <c r="BK107" s="90">
        <f t="shared" si="281"/>
        <v>0</v>
      </c>
      <c r="BM107" s="444">
        <f>O107-'[1]ExPostGross kWh_Biz'!R107</f>
        <v>0</v>
      </c>
      <c r="BN107" s="444">
        <f>AE107-'[1]ExPostGross kWh_Biz'!AK107</f>
        <v>0</v>
      </c>
      <c r="BO107" s="444">
        <f>AU107-'[1]ExPostGross kWh_Biz'!BD107</f>
        <v>0</v>
      </c>
      <c r="BP107" s="444">
        <f>BK107-'[1]ExPostGross kWh_Biz'!BW107</f>
        <v>0</v>
      </c>
    </row>
    <row r="108" spans="1:68" x14ac:dyDescent="0.3">
      <c r="A108" s="515"/>
      <c r="B108" s="244" t="s">
        <v>98</v>
      </c>
      <c r="C108" s="116">
        <f>'[1]ExPostGross kWh_Biz'!C108</f>
        <v>0</v>
      </c>
      <c r="D108" s="116">
        <f>'[1]ExPostGross kWh_Biz'!D108</f>
        <v>0</v>
      </c>
      <c r="E108" s="116">
        <f>'[1]ExPostGross kWh_Biz'!E108</f>
        <v>0</v>
      </c>
      <c r="F108" s="116">
        <f>'[1]ExPostGross kWh_Biz'!F108</f>
        <v>0</v>
      </c>
      <c r="G108" s="116">
        <f>'[1]ExPostGross kWh_Biz'!G108</f>
        <v>0</v>
      </c>
      <c r="H108" s="116">
        <f>'[1]ExPostGross kWh_Biz'!H108</f>
        <v>0</v>
      </c>
      <c r="I108" s="116">
        <f>'[1]ExPostGross kWh_Biz'!I108</f>
        <v>0</v>
      </c>
      <c r="J108" s="116">
        <f>'[1]ExPostGross kWh_Biz'!J108</f>
        <v>837.8</v>
      </c>
      <c r="K108" s="116">
        <f>'[1]ExPostGross kWh_Biz'!K108</f>
        <v>555.36450863970663</v>
      </c>
      <c r="L108" s="116">
        <f>'[1]ExPostGross kWh_Biz'!L108</f>
        <v>0</v>
      </c>
      <c r="M108" s="116">
        <f>'[1]ExPostGross kWh_Biz'!M108</f>
        <v>0</v>
      </c>
      <c r="N108" s="116">
        <f>SUM('[1]ExPostGross kWh_Biz'!N108:Q108)</f>
        <v>0</v>
      </c>
      <c r="O108" s="90">
        <f t="shared" si="278"/>
        <v>1393.1645086397066</v>
      </c>
      <c r="Q108" s="515"/>
      <c r="R108" s="244" t="s">
        <v>98</v>
      </c>
      <c r="S108" s="3">
        <f>'[1]ExPostGross kWh_Biz'!V108</f>
        <v>0</v>
      </c>
      <c r="T108" s="3">
        <f>'[1]ExPostGross kWh_Biz'!W108</f>
        <v>0</v>
      </c>
      <c r="U108" s="3">
        <f>'[1]ExPostGross kWh_Biz'!X108</f>
        <v>0</v>
      </c>
      <c r="V108" s="3">
        <f>'[1]ExPostGross kWh_Biz'!Y108</f>
        <v>0</v>
      </c>
      <c r="W108" s="3">
        <f>'[1]ExPostGross kWh_Biz'!Z108</f>
        <v>0</v>
      </c>
      <c r="X108" s="3">
        <f>'[1]ExPostGross kWh_Biz'!AA108</f>
        <v>0</v>
      </c>
      <c r="Y108" s="3">
        <f>'[1]ExPostGross kWh_Biz'!AB108</f>
        <v>0</v>
      </c>
      <c r="Z108" s="3">
        <f>'[1]ExPostGross kWh_Biz'!AC108</f>
        <v>105120.06082500002</v>
      </c>
      <c r="AA108" s="3">
        <f>'[1]ExPostGross kWh_Biz'!AD108</f>
        <v>88804.278668198545</v>
      </c>
      <c r="AB108" s="3">
        <f>'[1]ExPostGross kWh_Biz'!AE108</f>
        <v>0</v>
      </c>
      <c r="AC108" s="3">
        <f>'[1]ExPostGross kWh_Biz'!AF108</f>
        <v>0</v>
      </c>
      <c r="AD108" s="116">
        <f>SUM('[1]ExPostGross kWh_Biz'!AG108:AJ108)</f>
        <v>-1131.4699999999987</v>
      </c>
      <c r="AE108" s="90">
        <f t="shared" si="279"/>
        <v>192792.86949319855</v>
      </c>
      <c r="AG108" s="515"/>
      <c r="AH108" s="244" t="s">
        <v>98</v>
      </c>
      <c r="AI108" s="3">
        <f>'[1]ExPostGross kWh_Biz'!AO108</f>
        <v>0</v>
      </c>
      <c r="AJ108" s="3">
        <f>'[1]ExPostGross kWh_Biz'!AP108</f>
        <v>0</v>
      </c>
      <c r="AK108" s="3">
        <f>'[1]ExPostGross kWh_Biz'!AQ108</f>
        <v>0</v>
      </c>
      <c r="AL108" s="3">
        <f>'[1]ExPostGross kWh_Biz'!AR108</f>
        <v>0</v>
      </c>
      <c r="AM108" s="3">
        <f>'[1]ExPostGross kWh_Biz'!AS108</f>
        <v>0</v>
      </c>
      <c r="AN108" s="3">
        <f>'[1]ExPostGross kWh_Biz'!AT108</f>
        <v>0</v>
      </c>
      <c r="AO108" s="3">
        <f>'[1]ExPostGross kWh_Biz'!AU108</f>
        <v>0</v>
      </c>
      <c r="AP108" s="3">
        <f>'[1]ExPostGross kWh_Biz'!AV108</f>
        <v>108535.28150000001</v>
      </c>
      <c r="AQ108" s="3">
        <f>'[1]ExPostGross kWh_Biz'!AW108</f>
        <v>31429.493825000049</v>
      </c>
      <c r="AR108" s="3">
        <f>'[1]ExPostGross kWh_Biz'!AX108</f>
        <v>0</v>
      </c>
      <c r="AS108" s="3">
        <f>'[1]ExPostGross kWh_Biz'!AY108</f>
        <v>0</v>
      </c>
      <c r="AT108" s="116">
        <f>SUM('[1]ExPostGross kWh_Biz'!AZ108:BC108)</f>
        <v>21538.600000000002</v>
      </c>
      <c r="AU108" s="90">
        <f t="shared" si="280"/>
        <v>161503.37532500006</v>
      </c>
      <c r="AW108" s="515"/>
      <c r="AX108" s="244" t="s">
        <v>98</v>
      </c>
      <c r="AY108" s="3">
        <f>'[1]ExPostGross kWh_Biz'!BH108</f>
        <v>0</v>
      </c>
      <c r="AZ108" s="3">
        <f>'[1]ExPostGross kWh_Biz'!BI108</f>
        <v>0</v>
      </c>
      <c r="BA108" s="3">
        <f>'[1]ExPostGross kWh_Biz'!BJ108</f>
        <v>0</v>
      </c>
      <c r="BB108" s="3">
        <f>'[1]ExPostGross kWh_Biz'!BK108</f>
        <v>0</v>
      </c>
      <c r="BC108" s="3">
        <f>'[1]ExPostGross kWh_Biz'!BL108</f>
        <v>0</v>
      </c>
      <c r="BD108" s="3">
        <f>'[1]ExPostGross kWh_Biz'!BM108</f>
        <v>0</v>
      </c>
      <c r="BE108" s="3">
        <f>'[1]ExPostGross kWh_Biz'!BN108</f>
        <v>0</v>
      </c>
      <c r="BF108" s="3">
        <f>'[1]ExPostGross kWh_Biz'!BO108</f>
        <v>11145.32000000002</v>
      </c>
      <c r="BG108" s="3">
        <f>'[1]ExPostGross kWh_Biz'!BP108</f>
        <v>33840.790000000008</v>
      </c>
      <c r="BH108" s="3">
        <f>'[1]ExPostGross kWh_Biz'!BQ108</f>
        <v>0</v>
      </c>
      <c r="BI108" s="3">
        <f>'[1]ExPostGross kWh_Biz'!BR108</f>
        <v>0</v>
      </c>
      <c r="BJ108" s="116">
        <f>SUM('[1]ExPostGross kWh_Biz'!BS108:BV108)</f>
        <v>0</v>
      </c>
      <c r="BK108" s="90">
        <f t="shared" si="281"/>
        <v>44986.11000000003</v>
      </c>
      <c r="BM108" s="444">
        <f>O108-'[1]ExPostGross kWh_Biz'!R108</f>
        <v>0</v>
      </c>
      <c r="BN108" s="444">
        <f>AE108-'[1]ExPostGross kWh_Biz'!AK108</f>
        <v>0</v>
      </c>
      <c r="BO108" s="444">
        <f>AU108-'[1]ExPostGross kWh_Biz'!BD108</f>
        <v>0</v>
      </c>
      <c r="BP108" s="444">
        <f>BK108-'[1]ExPostGross kWh_Biz'!BW108</f>
        <v>0</v>
      </c>
    </row>
    <row r="109" spans="1:68" x14ac:dyDescent="0.3">
      <c r="A109" s="515"/>
      <c r="B109" s="244" t="s">
        <v>99</v>
      </c>
      <c r="C109" s="116">
        <f>'[1]ExPostGross kWh_Biz'!C109</f>
        <v>0</v>
      </c>
      <c r="D109" s="116">
        <f>'[1]ExPostGross kWh_Biz'!D109</f>
        <v>0</v>
      </c>
      <c r="E109" s="116">
        <f>'[1]ExPostGross kWh_Biz'!E109</f>
        <v>0</v>
      </c>
      <c r="F109" s="116">
        <f>'[1]ExPostGross kWh_Biz'!F109</f>
        <v>0</v>
      </c>
      <c r="G109" s="116">
        <f>'[1]ExPostGross kWh_Biz'!G109</f>
        <v>0</v>
      </c>
      <c r="H109" s="116">
        <f>'[1]ExPostGross kWh_Biz'!H109</f>
        <v>0</v>
      </c>
      <c r="I109" s="116">
        <f>'[1]ExPostGross kWh_Biz'!I109</f>
        <v>0</v>
      </c>
      <c r="J109" s="116">
        <f>'[1]ExPostGross kWh_Biz'!J109</f>
        <v>0</v>
      </c>
      <c r="K109" s="116">
        <f>'[1]ExPostGross kWh_Biz'!K109</f>
        <v>0</v>
      </c>
      <c r="L109" s="116">
        <f>'[1]ExPostGross kWh_Biz'!L109</f>
        <v>0</v>
      </c>
      <c r="M109" s="116">
        <f>'[1]ExPostGross kWh_Biz'!M109</f>
        <v>0</v>
      </c>
      <c r="N109" s="116">
        <f>SUM('[1]ExPostGross kWh_Biz'!N109:Q109)</f>
        <v>0</v>
      </c>
      <c r="O109" s="90">
        <f t="shared" si="278"/>
        <v>0</v>
      </c>
      <c r="Q109" s="515"/>
      <c r="R109" s="244" t="s">
        <v>99</v>
      </c>
      <c r="S109" s="3">
        <f>'[1]ExPostGross kWh_Biz'!V109</f>
        <v>0</v>
      </c>
      <c r="T109" s="3">
        <f>'[1]ExPostGross kWh_Biz'!W109</f>
        <v>0</v>
      </c>
      <c r="U109" s="3">
        <f>'[1]ExPostGross kWh_Biz'!X109</f>
        <v>0</v>
      </c>
      <c r="V109" s="3">
        <f>'[1]ExPostGross kWh_Biz'!Y109</f>
        <v>0</v>
      </c>
      <c r="W109" s="3">
        <f>'[1]ExPostGross kWh_Biz'!Z109</f>
        <v>0</v>
      </c>
      <c r="X109" s="3">
        <f>'[1]ExPostGross kWh_Biz'!AA109</f>
        <v>0</v>
      </c>
      <c r="Y109" s="3">
        <f>'[1]ExPostGross kWh_Biz'!AB109</f>
        <v>0</v>
      </c>
      <c r="Z109" s="3">
        <f>'[1]ExPostGross kWh_Biz'!AC109</f>
        <v>0</v>
      </c>
      <c r="AA109" s="3">
        <f>'[1]ExPostGross kWh_Biz'!AD109</f>
        <v>0</v>
      </c>
      <c r="AB109" s="3">
        <f>'[1]ExPostGross kWh_Biz'!AE109</f>
        <v>0</v>
      </c>
      <c r="AC109" s="3">
        <f>'[1]ExPostGross kWh_Biz'!AF109</f>
        <v>0</v>
      </c>
      <c r="AD109" s="116">
        <f>SUM('[1]ExPostGross kWh_Biz'!AG109:AJ109)</f>
        <v>0</v>
      </c>
      <c r="AE109" s="90">
        <f t="shared" si="279"/>
        <v>0</v>
      </c>
      <c r="AG109" s="515"/>
      <c r="AH109" s="244" t="s">
        <v>99</v>
      </c>
      <c r="AI109" s="3">
        <f>'[1]ExPostGross kWh_Biz'!AO109</f>
        <v>0</v>
      </c>
      <c r="AJ109" s="3">
        <f>'[1]ExPostGross kWh_Biz'!AP109</f>
        <v>0</v>
      </c>
      <c r="AK109" s="3">
        <f>'[1]ExPostGross kWh_Biz'!AQ109</f>
        <v>0</v>
      </c>
      <c r="AL109" s="3">
        <f>'[1]ExPostGross kWh_Biz'!AR109</f>
        <v>0</v>
      </c>
      <c r="AM109" s="3">
        <f>'[1]ExPostGross kWh_Biz'!AS109</f>
        <v>0</v>
      </c>
      <c r="AN109" s="3">
        <f>'[1]ExPostGross kWh_Biz'!AT109</f>
        <v>0</v>
      </c>
      <c r="AO109" s="3">
        <f>'[1]ExPostGross kWh_Biz'!AU109</f>
        <v>0</v>
      </c>
      <c r="AP109" s="3">
        <f>'[1]ExPostGross kWh_Biz'!AV109</f>
        <v>0</v>
      </c>
      <c r="AQ109" s="3">
        <f>'[1]ExPostGross kWh_Biz'!AW109</f>
        <v>0</v>
      </c>
      <c r="AR109" s="3">
        <f>'[1]ExPostGross kWh_Biz'!AX109</f>
        <v>0</v>
      </c>
      <c r="AS109" s="3">
        <f>'[1]ExPostGross kWh_Biz'!AY109</f>
        <v>0</v>
      </c>
      <c r="AT109" s="116">
        <f>SUM('[1]ExPostGross kWh_Biz'!AZ109:BC109)</f>
        <v>0</v>
      </c>
      <c r="AU109" s="90">
        <f t="shared" si="280"/>
        <v>0</v>
      </c>
      <c r="AW109" s="515"/>
      <c r="AX109" s="244" t="s">
        <v>99</v>
      </c>
      <c r="AY109" s="3">
        <f>'[1]ExPostGross kWh_Biz'!BH109</f>
        <v>0</v>
      </c>
      <c r="AZ109" s="3">
        <f>'[1]ExPostGross kWh_Biz'!BI109</f>
        <v>0</v>
      </c>
      <c r="BA109" s="3">
        <f>'[1]ExPostGross kWh_Biz'!BJ109</f>
        <v>0</v>
      </c>
      <c r="BB109" s="3">
        <f>'[1]ExPostGross kWh_Biz'!BK109</f>
        <v>0</v>
      </c>
      <c r="BC109" s="3">
        <f>'[1]ExPostGross kWh_Biz'!BL109</f>
        <v>0</v>
      </c>
      <c r="BD109" s="3">
        <f>'[1]ExPostGross kWh_Biz'!BM109</f>
        <v>0</v>
      </c>
      <c r="BE109" s="3">
        <f>'[1]ExPostGross kWh_Biz'!BN109</f>
        <v>0</v>
      </c>
      <c r="BF109" s="3">
        <f>'[1]ExPostGross kWh_Biz'!BO109</f>
        <v>0</v>
      </c>
      <c r="BG109" s="3">
        <f>'[1]ExPostGross kWh_Biz'!BP109</f>
        <v>0</v>
      </c>
      <c r="BH109" s="3">
        <f>'[1]ExPostGross kWh_Biz'!BQ109</f>
        <v>0</v>
      </c>
      <c r="BI109" s="3">
        <f>'[1]ExPostGross kWh_Biz'!BR109</f>
        <v>0</v>
      </c>
      <c r="BJ109" s="116">
        <f>SUM('[1]ExPostGross kWh_Biz'!BS109:BV109)</f>
        <v>0</v>
      </c>
      <c r="BK109" s="90">
        <f t="shared" si="281"/>
        <v>0</v>
      </c>
      <c r="BM109" s="444">
        <f>O109-'[1]ExPostGross kWh_Biz'!R109</f>
        <v>0</v>
      </c>
      <c r="BN109" s="444">
        <f>AE109-'[1]ExPostGross kWh_Biz'!AK109</f>
        <v>0</v>
      </c>
      <c r="BO109" s="444">
        <f>AU109-'[1]ExPostGross kWh_Biz'!BD109</f>
        <v>0</v>
      </c>
      <c r="BP109" s="444">
        <f>BK109-'[1]ExPostGross kWh_Biz'!BW109</f>
        <v>0</v>
      </c>
    </row>
    <row r="110" spans="1:68" x14ac:dyDescent="0.3">
      <c r="A110" s="515"/>
      <c r="B110" s="244" t="s">
        <v>100</v>
      </c>
      <c r="C110" s="116">
        <f>'[1]ExPostGross kWh_Biz'!C110</f>
        <v>0</v>
      </c>
      <c r="D110" s="116">
        <f>'[1]ExPostGross kWh_Biz'!D110</f>
        <v>0</v>
      </c>
      <c r="E110" s="116">
        <f>'[1]ExPostGross kWh_Biz'!E110</f>
        <v>0</v>
      </c>
      <c r="F110" s="116">
        <f>'[1]ExPostGross kWh_Biz'!F110</f>
        <v>0</v>
      </c>
      <c r="G110" s="116">
        <f>'[1]ExPostGross kWh_Biz'!G110</f>
        <v>0</v>
      </c>
      <c r="H110" s="116">
        <f>'[1]ExPostGross kWh_Biz'!H110</f>
        <v>0</v>
      </c>
      <c r="I110" s="116">
        <f>'[1]ExPostGross kWh_Biz'!I110</f>
        <v>0</v>
      </c>
      <c r="J110" s="116">
        <f>'[1]ExPostGross kWh_Biz'!J110</f>
        <v>0</v>
      </c>
      <c r="K110" s="116">
        <f>'[1]ExPostGross kWh_Biz'!K110</f>
        <v>0</v>
      </c>
      <c r="L110" s="116">
        <f>'[1]ExPostGross kWh_Biz'!L110</f>
        <v>0</v>
      </c>
      <c r="M110" s="116">
        <f>'[1]ExPostGross kWh_Biz'!M110</f>
        <v>0</v>
      </c>
      <c r="N110" s="116">
        <f>SUM('[1]ExPostGross kWh_Biz'!N110:Q110)</f>
        <v>0</v>
      </c>
      <c r="O110" s="90">
        <f t="shared" si="278"/>
        <v>0</v>
      </c>
      <c r="Q110" s="515"/>
      <c r="R110" s="244" t="s">
        <v>100</v>
      </c>
      <c r="S110" s="3">
        <f>'[1]ExPostGross kWh_Biz'!V110</f>
        <v>0</v>
      </c>
      <c r="T110" s="3">
        <f>'[1]ExPostGross kWh_Biz'!W110</f>
        <v>0</v>
      </c>
      <c r="U110" s="3">
        <f>'[1]ExPostGross kWh_Biz'!X110</f>
        <v>0</v>
      </c>
      <c r="V110" s="3">
        <f>'[1]ExPostGross kWh_Biz'!Y110</f>
        <v>0</v>
      </c>
      <c r="W110" s="3">
        <f>'[1]ExPostGross kWh_Biz'!Z110</f>
        <v>0</v>
      </c>
      <c r="X110" s="3">
        <f>'[1]ExPostGross kWh_Biz'!AA110</f>
        <v>0</v>
      </c>
      <c r="Y110" s="3">
        <f>'[1]ExPostGross kWh_Biz'!AB110</f>
        <v>0</v>
      </c>
      <c r="Z110" s="3">
        <f>'[1]ExPostGross kWh_Biz'!AC110</f>
        <v>0</v>
      </c>
      <c r="AA110" s="3">
        <f>'[1]ExPostGross kWh_Biz'!AD110</f>
        <v>0</v>
      </c>
      <c r="AB110" s="3">
        <f>'[1]ExPostGross kWh_Biz'!AE110</f>
        <v>0</v>
      </c>
      <c r="AC110" s="3">
        <f>'[1]ExPostGross kWh_Biz'!AF110</f>
        <v>0</v>
      </c>
      <c r="AD110" s="116">
        <f>SUM('[1]ExPostGross kWh_Biz'!AG110:AJ110)</f>
        <v>0</v>
      </c>
      <c r="AE110" s="90">
        <f t="shared" si="279"/>
        <v>0</v>
      </c>
      <c r="AG110" s="515"/>
      <c r="AH110" s="244" t="s">
        <v>100</v>
      </c>
      <c r="AI110" s="3">
        <f>'[1]ExPostGross kWh_Biz'!AO110</f>
        <v>0</v>
      </c>
      <c r="AJ110" s="3">
        <f>'[1]ExPostGross kWh_Biz'!AP110</f>
        <v>0</v>
      </c>
      <c r="AK110" s="3">
        <f>'[1]ExPostGross kWh_Biz'!AQ110</f>
        <v>0</v>
      </c>
      <c r="AL110" s="3">
        <f>'[1]ExPostGross kWh_Biz'!AR110</f>
        <v>0</v>
      </c>
      <c r="AM110" s="3">
        <f>'[1]ExPostGross kWh_Biz'!AS110</f>
        <v>0</v>
      </c>
      <c r="AN110" s="3">
        <f>'[1]ExPostGross kWh_Biz'!AT110</f>
        <v>0</v>
      </c>
      <c r="AO110" s="3">
        <f>'[1]ExPostGross kWh_Biz'!AU110</f>
        <v>0</v>
      </c>
      <c r="AP110" s="3">
        <f>'[1]ExPostGross kWh_Biz'!AV110</f>
        <v>0</v>
      </c>
      <c r="AQ110" s="3">
        <f>'[1]ExPostGross kWh_Biz'!AW110</f>
        <v>0</v>
      </c>
      <c r="AR110" s="3">
        <f>'[1]ExPostGross kWh_Biz'!AX110</f>
        <v>0</v>
      </c>
      <c r="AS110" s="3">
        <f>'[1]ExPostGross kWh_Biz'!AY110</f>
        <v>0</v>
      </c>
      <c r="AT110" s="116">
        <f>SUM('[1]ExPostGross kWh_Biz'!AZ110:BC110)</f>
        <v>0</v>
      </c>
      <c r="AU110" s="90">
        <f t="shared" si="280"/>
        <v>0</v>
      </c>
      <c r="AW110" s="515"/>
      <c r="AX110" s="244" t="s">
        <v>100</v>
      </c>
      <c r="AY110" s="3">
        <f>'[1]ExPostGross kWh_Biz'!BH110</f>
        <v>0</v>
      </c>
      <c r="AZ110" s="3">
        <f>'[1]ExPostGross kWh_Biz'!BI110</f>
        <v>0</v>
      </c>
      <c r="BA110" s="3">
        <f>'[1]ExPostGross kWh_Biz'!BJ110</f>
        <v>0</v>
      </c>
      <c r="BB110" s="3">
        <f>'[1]ExPostGross kWh_Biz'!BK110</f>
        <v>0</v>
      </c>
      <c r="BC110" s="3">
        <f>'[1]ExPostGross kWh_Biz'!BL110</f>
        <v>0</v>
      </c>
      <c r="BD110" s="3">
        <f>'[1]ExPostGross kWh_Biz'!BM110</f>
        <v>0</v>
      </c>
      <c r="BE110" s="3">
        <f>'[1]ExPostGross kWh_Biz'!BN110</f>
        <v>0</v>
      </c>
      <c r="BF110" s="3">
        <f>'[1]ExPostGross kWh_Biz'!BO110</f>
        <v>0</v>
      </c>
      <c r="BG110" s="3">
        <f>'[1]ExPostGross kWh_Biz'!BP110</f>
        <v>0</v>
      </c>
      <c r="BH110" s="3">
        <f>'[1]ExPostGross kWh_Biz'!BQ110</f>
        <v>0</v>
      </c>
      <c r="BI110" s="3">
        <f>'[1]ExPostGross kWh_Biz'!BR110</f>
        <v>0</v>
      </c>
      <c r="BJ110" s="116">
        <f>SUM('[1]ExPostGross kWh_Biz'!BS110:BV110)</f>
        <v>0</v>
      </c>
      <c r="BK110" s="90">
        <f t="shared" si="281"/>
        <v>0</v>
      </c>
      <c r="BM110" s="444">
        <f>O110-'[1]ExPostGross kWh_Biz'!R110</f>
        <v>0</v>
      </c>
      <c r="BN110" s="444">
        <f>AE110-'[1]ExPostGross kWh_Biz'!AK110</f>
        <v>0</v>
      </c>
      <c r="BO110" s="444">
        <f>AU110-'[1]ExPostGross kWh_Biz'!BD110</f>
        <v>0</v>
      </c>
      <c r="BP110" s="444">
        <f>BK110-'[1]ExPostGross kWh_Biz'!BW110</f>
        <v>0</v>
      </c>
    </row>
    <row r="111" spans="1:68" x14ac:dyDescent="0.3">
      <c r="A111" s="515"/>
      <c r="B111" s="244" t="s">
        <v>101</v>
      </c>
      <c r="C111" s="116">
        <f>'[1]ExPostGross kWh_Biz'!C111</f>
        <v>0</v>
      </c>
      <c r="D111" s="116">
        <f>'[1]ExPostGross kWh_Biz'!D111</f>
        <v>0</v>
      </c>
      <c r="E111" s="116">
        <f>'[1]ExPostGross kWh_Biz'!E111</f>
        <v>0</v>
      </c>
      <c r="F111" s="116">
        <f>'[1]ExPostGross kWh_Biz'!F111</f>
        <v>0</v>
      </c>
      <c r="G111" s="116">
        <f>'[1]ExPostGross kWh_Biz'!G111</f>
        <v>0</v>
      </c>
      <c r="H111" s="116">
        <f>'[1]ExPostGross kWh_Biz'!H111</f>
        <v>0</v>
      </c>
      <c r="I111" s="116">
        <f>'[1]ExPostGross kWh_Biz'!I111</f>
        <v>0</v>
      </c>
      <c r="J111" s="116">
        <f>'[1]ExPostGross kWh_Biz'!J111</f>
        <v>0</v>
      </c>
      <c r="K111" s="116">
        <f>'[1]ExPostGross kWh_Biz'!K111</f>
        <v>0</v>
      </c>
      <c r="L111" s="116">
        <f>'[1]ExPostGross kWh_Biz'!L111</f>
        <v>0</v>
      </c>
      <c r="M111" s="116">
        <f>'[1]ExPostGross kWh_Biz'!M111</f>
        <v>0</v>
      </c>
      <c r="N111" s="116">
        <f>SUM('[1]ExPostGross kWh_Biz'!N111:Q111)</f>
        <v>0</v>
      </c>
      <c r="O111" s="90">
        <f t="shared" si="278"/>
        <v>0</v>
      </c>
      <c r="Q111" s="515"/>
      <c r="R111" s="244" t="s">
        <v>101</v>
      </c>
      <c r="S111" s="3">
        <f>'[1]ExPostGross kWh_Biz'!V111</f>
        <v>0</v>
      </c>
      <c r="T111" s="3">
        <f>'[1]ExPostGross kWh_Biz'!W111</f>
        <v>0</v>
      </c>
      <c r="U111" s="3">
        <f>'[1]ExPostGross kWh_Biz'!X111</f>
        <v>0</v>
      </c>
      <c r="V111" s="3">
        <f>'[1]ExPostGross kWh_Biz'!Y111</f>
        <v>0</v>
      </c>
      <c r="W111" s="3">
        <f>'[1]ExPostGross kWh_Biz'!Z111</f>
        <v>0</v>
      </c>
      <c r="X111" s="3">
        <f>'[1]ExPostGross kWh_Biz'!AA111</f>
        <v>0</v>
      </c>
      <c r="Y111" s="3">
        <f>'[1]ExPostGross kWh_Biz'!AB111</f>
        <v>0</v>
      </c>
      <c r="Z111" s="3">
        <f>'[1]ExPostGross kWh_Biz'!AC111</f>
        <v>0</v>
      </c>
      <c r="AA111" s="3">
        <f>'[1]ExPostGross kWh_Biz'!AD111</f>
        <v>0</v>
      </c>
      <c r="AB111" s="3">
        <f>'[1]ExPostGross kWh_Biz'!AE111</f>
        <v>0</v>
      </c>
      <c r="AC111" s="3">
        <f>'[1]ExPostGross kWh_Biz'!AF111</f>
        <v>0</v>
      </c>
      <c r="AD111" s="116">
        <f>SUM('[1]ExPostGross kWh_Biz'!AG111:AJ111)</f>
        <v>0</v>
      </c>
      <c r="AE111" s="90">
        <f t="shared" si="279"/>
        <v>0</v>
      </c>
      <c r="AG111" s="515"/>
      <c r="AH111" s="244" t="s">
        <v>101</v>
      </c>
      <c r="AI111" s="3">
        <f>'[1]ExPostGross kWh_Biz'!AO111</f>
        <v>0</v>
      </c>
      <c r="AJ111" s="3">
        <f>'[1]ExPostGross kWh_Biz'!AP111</f>
        <v>0</v>
      </c>
      <c r="AK111" s="3">
        <f>'[1]ExPostGross kWh_Biz'!AQ111</f>
        <v>0</v>
      </c>
      <c r="AL111" s="3">
        <f>'[1]ExPostGross kWh_Biz'!AR111</f>
        <v>0</v>
      </c>
      <c r="AM111" s="3">
        <f>'[1]ExPostGross kWh_Biz'!AS111</f>
        <v>0</v>
      </c>
      <c r="AN111" s="3">
        <f>'[1]ExPostGross kWh_Biz'!AT111</f>
        <v>0</v>
      </c>
      <c r="AO111" s="3">
        <f>'[1]ExPostGross kWh_Biz'!AU111</f>
        <v>0</v>
      </c>
      <c r="AP111" s="3">
        <f>'[1]ExPostGross kWh_Biz'!AV111</f>
        <v>0</v>
      </c>
      <c r="AQ111" s="3">
        <f>'[1]ExPostGross kWh_Biz'!AW111</f>
        <v>0</v>
      </c>
      <c r="AR111" s="3">
        <f>'[1]ExPostGross kWh_Biz'!AX111</f>
        <v>0</v>
      </c>
      <c r="AS111" s="3">
        <f>'[1]ExPostGross kWh_Biz'!AY111</f>
        <v>0</v>
      </c>
      <c r="AT111" s="116">
        <f>SUM('[1]ExPostGross kWh_Biz'!AZ111:BC111)</f>
        <v>0</v>
      </c>
      <c r="AU111" s="90">
        <f t="shared" si="280"/>
        <v>0</v>
      </c>
      <c r="AW111" s="515"/>
      <c r="AX111" s="244" t="s">
        <v>101</v>
      </c>
      <c r="AY111" s="3">
        <f>'[1]ExPostGross kWh_Biz'!BH111</f>
        <v>0</v>
      </c>
      <c r="AZ111" s="3">
        <f>'[1]ExPostGross kWh_Biz'!BI111</f>
        <v>0</v>
      </c>
      <c r="BA111" s="3">
        <f>'[1]ExPostGross kWh_Biz'!BJ111</f>
        <v>0</v>
      </c>
      <c r="BB111" s="3">
        <f>'[1]ExPostGross kWh_Biz'!BK111</f>
        <v>0</v>
      </c>
      <c r="BC111" s="3">
        <f>'[1]ExPostGross kWh_Biz'!BL111</f>
        <v>0</v>
      </c>
      <c r="BD111" s="3">
        <f>'[1]ExPostGross kWh_Biz'!BM111</f>
        <v>0</v>
      </c>
      <c r="BE111" s="3">
        <f>'[1]ExPostGross kWh_Biz'!BN111</f>
        <v>0</v>
      </c>
      <c r="BF111" s="3">
        <f>'[1]ExPostGross kWh_Biz'!BO111</f>
        <v>0</v>
      </c>
      <c r="BG111" s="3">
        <f>'[1]ExPostGross kWh_Biz'!BP111</f>
        <v>0</v>
      </c>
      <c r="BH111" s="3">
        <f>'[1]ExPostGross kWh_Biz'!BQ111</f>
        <v>0</v>
      </c>
      <c r="BI111" s="3">
        <f>'[1]ExPostGross kWh_Biz'!BR111</f>
        <v>0</v>
      </c>
      <c r="BJ111" s="116">
        <f>SUM('[1]ExPostGross kWh_Biz'!BS111:BV111)</f>
        <v>0</v>
      </c>
      <c r="BK111" s="90">
        <f t="shared" si="281"/>
        <v>0</v>
      </c>
      <c r="BM111" s="444">
        <f>O111-'[1]ExPostGross kWh_Biz'!R111</f>
        <v>0</v>
      </c>
      <c r="BN111" s="444">
        <f>AE111-'[1]ExPostGross kWh_Biz'!AK111</f>
        <v>0</v>
      </c>
      <c r="BO111" s="444">
        <f>AU111-'[1]ExPostGross kWh_Biz'!BD111</f>
        <v>0</v>
      </c>
      <c r="BP111" s="444">
        <f>BK111-'[1]ExPostGross kWh_Biz'!BW111</f>
        <v>0</v>
      </c>
    </row>
    <row r="112" spans="1:68" ht="15" thickBot="1" x14ac:dyDescent="0.35">
      <c r="A112" s="516"/>
      <c r="B112" s="244" t="s">
        <v>102</v>
      </c>
      <c r="C112" s="116">
        <f>'[1]ExPostGross kWh_Biz'!C112</f>
        <v>0</v>
      </c>
      <c r="D112" s="116">
        <f>'[1]ExPostGross kWh_Biz'!D112</f>
        <v>0</v>
      </c>
      <c r="E112" s="116">
        <f>'[1]ExPostGross kWh_Biz'!E112</f>
        <v>0</v>
      </c>
      <c r="F112" s="116">
        <f>'[1]ExPostGross kWh_Biz'!F112</f>
        <v>0</v>
      </c>
      <c r="G112" s="116">
        <f>'[1]ExPostGross kWh_Biz'!G112</f>
        <v>0</v>
      </c>
      <c r="H112" s="116">
        <f>'[1]ExPostGross kWh_Biz'!H112</f>
        <v>0</v>
      </c>
      <c r="I112" s="116">
        <f>'[1]ExPostGross kWh_Biz'!I112</f>
        <v>0</v>
      </c>
      <c r="J112" s="116">
        <f>'[1]ExPostGross kWh_Biz'!J112</f>
        <v>0</v>
      </c>
      <c r="K112" s="116">
        <f>'[1]ExPostGross kWh_Biz'!K112</f>
        <v>0</v>
      </c>
      <c r="L112" s="116">
        <f>'[1]ExPostGross kWh_Biz'!L112</f>
        <v>0</v>
      </c>
      <c r="M112" s="116">
        <f>'[1]ExPostGross kWh_Biz'!M112</f>
        <v>0</v>
      </c>
      <c r="N112" s="116">
        <f>SUM('[1]ExPostGross kWh_Biz'!N112:Q112)</f>
        <v>0</v>
      </c>
      <c r="O112" s="90">
        <f t="shared" si="278"/>
        <v>0</v>
      </c>
      <c r="Q112" s="516"/>
      <c r="R112" s="244" t="s">
        <v>102</v>
      </c>
      <c r="S112" s="3">
        <f>'[1]ExPostGross kWh_Biz'!V112</f>
        <v>0</v>
      </c>
      <c r="T112" s="3">
        <f>'[1]ExPostGross kWh_Biz'!W112</f>
        <v>0</v>
      </c>
      <c r="U112" s="3">
        <f>'[1]ExPostGross kWh_Biz'!X112</f>
        <v>0</v>
      </c>
      <c r="V112" s="3">
        <f>'[1]ExPostGross kWh_Biz'!Y112</f>
        <v>0</v>
      </c>
      <c r="W112" s="3">
        <f>'[1]ExPostGross kWh_Biz'!Z112</f>
        <v>0</v>
      </c>
      <c r="X112" s="3">
        <f>'[1]ExPostGross kWh_Biz'!AA112</f>
        <v>0</v>
      </c>
      <c r="Y112" s="3">
        <f>'[1]ExPostGross kWh_Biz'!AB112</f>
        <v>0</v>
      </c>
      <c r="Z112" s="3">
        <f>'[1]ExPostGross kWh_Biz'!AC112</f>
        <v>0</v>
      </c>
      <c r="AA112" s="3">
        <f>'[1]ExPostGross kWh_Biz'!AD112</f>
        <v>0</v>
      </c>
      <c r="AB112" s="3">
        <f>'[1]ExPostGross kWh_Biz'!AE112</f>
        <v>0</v>
      </c>
      <c r="AC112" s="3">
        <f>'[1]ExPostGross kWh_Biz'!AF112</f>
        <v>0</v>
      </c>
      <c r="AD112" s="116">
        <f>SUM('[1]ExPostGross kWh_Biz'!AG112:AJ112)</f>
        <v>0</v>
      </c>
      <c r="AE112" s="90">
        <f t="shared" si="279"/>
        <v>0</v>
      </c>
      <c r="AG112" s="516"/>
      <c r="AH112" s="244" t="s">
        <v>102</v>
      </c>
      <c r="AI112" s="3">
        <f>'[1]ExPostGross kWh_Biz'!AO112</f>
        <v>0</v>
      </c>
      <c r="AJ112" s="3">
        <f>'[1]ExPostGross kWh_Biz'!AP112</f>
        <v>0</v>
      </c>
      <c r="AK112" s="3">
        <f>'[1]ExPostGross kWh_Biz'!AQ112</f>
        <v>0</v>
      </c>
      <c r="AL112" s="3">
        <f>'[1]ExPostGross kWh_Biz'!AR112</f>
        <v>0</v>
      </c>
      <c r="AM112" s="3">
        <f>'[1]ExPostGross kWh_Biz'!AS112</f>
        <v>0</v>
      </c>
      <c r="AN112" s="3">
        <f>'[1]ExPostGross kWh_Biz'!AT112</f>
        <v>0</v>
      </c>
      <c r="AO112" s="3">
        <f>'[1]ExPostGross kWh_Biz'!AU112</f>
        <v>0</v>
      </c>
      <c r="AP112" s="3">
        <f>'[1]ExPostGross kWh_Biz'!AV112</f>
        <v>0</v>
      </c>
      <c r="AQ112" s="3">
        <f>'[1]ExPostGross kWh_Biz'!AW112</f>
        <v>0</v>
      </c>
      <c r="AR112" s="3">
        <f>'[1]ExPostGross kWh_Biz'!AX112</f>
        <v>0</v>
      </c>
      <c r="AS112" s="3">
        <f>'[1]ExPostGross kWh_Biz'!AY112</f>
        <v>0</v>
      </c>
      <c r="AT112" s="116">
        <f>SUM('[1]ExPostGross kWh_Biz'!AZ112:BC112)</f>
        <v>0</v>
      </c>
      <c r="AU112" s="90">
        <f t="shared" si="280"/>
        <v>0</v>
      </c>
      <c r="AW112" s="516"/>
      <c r="AX112" s="244" t="s">
        <v>102</v>
      </c>
      <c r="AY112" s="3">
        <f>'[1]ExPostGross kWh_Biz'!BH112</f>
        <v>0</v>
      </c>
      <c r="AZ112" s="3">
        <f>'[1]ExPostGross kWh_Biz'!BI112</f>
        <v>0</v>
      </c>
      <c r="BA112" s="3">
        <f>'[1]ExPostGross kWh_Biz'!BJ112</f>
        <v>0</v>
      </c>
      <c r="BB112" s="3">
        <f>'[1]ExPostGross kWh_Biz'!BK112</f>
        <v>0</v>
      </c>
      <c r="BC112" s="3">
        <f>'[1]ExPostGross kWh_Biz'!BL112</f>
        <v>0</v>
      </c>
      <c r="BD112" s="3">
        <f>'[1]ExPostGross kWh_Biz'!BM112</f>
        <v>0</v>
      </c>
      <c r="BE112" s="3">
        <f>'[1]ExPostGross kWh_Biz'!BN112</f>
        <v>0</v>
      </c>
      <c r="BF112" s="3">
        <f>'[1]ExPostGross kWh_Biz'!BO112</f>
        <v>0</v>
      </c>
      <c r="BG112" s="3">
        <f>'[1]ExPostGross kWh_Biz'!BP112</f>
        <v>0</v>
      </c>
      <c r="BH112" s="3">
        <f>'[1]ExPostGross kWh_Biz'!BQ112</f>
        <v>0</v>
      </c>
      <c r="BI112" s="3">
        <f>'[1]ExPostGross kWh_Biz'!BR112</f>
        <v>0</v>
      </c>
      <c r="BJ112" s="116">
        <f>SUM('[1]ExPostGross kWh_Biz'!BS112:BV112)</f>
        <v>0</v>
      </c>
      <c r="BK112" s="90">
        <f t="shared" si="281"/>
        <v>0</v>
      </c>
      <c r="BM112" s="444">
        <f>O112-'[1]ExPostGross kWh_Biz'!R112</f>
        <v>0</v>
      </c>
      <c r="BN112" s="444">
        <f>AE112-'[1]ExPostGross kWh_Biz'!AK112</f>
        <v>0</v>
      </c>
      <c r="BO112" s="444">
        <f>AU112-'[1]ExPostGross kWh_Biz'!BD112</f>
        <v>0</v>
      </c>
      <c r="BP112" s="444">
        <f>BK112-'[1]ExPostGross kWh_Biz'!BW112</f>
        <v>0</v>
      </c>
    </row>
    <row r="113" spans="1:68" ht="21.45" customHeight="1" thickBot="1" x14ac:dyDescent="0.35">
      <c r="B113" s="245" t="s">
        <v>70</v>
      </c>
      <c r="C113" s="238">
        <f>SUM(C100:C112)</f>
        <v>0</v>
      </c>
      <c r="D113" s="238">
        <f t="shared" ref="D113" si="282">SUM(D100:D112)</f>
        <v>0</v>
      </c>
      <c r="E113" s="238">
        <f t="shared" ref="E113" si="283">SUM(E100:E112)</f>
        <v>0</v>
      </c>
      <c r="F113" s="238">
        <f t="shared" ref="F113" si="284">SUM(F100:F112)</f>
        <v>0</v>
      </c>
      <c r="G113" s="238">
        <f t="shared" ref="G113" si="285">SUM(G100:G112)</f>
        <v>0</v>
      </c>
      <c r="H113" s="238">
        <f t="shared" ref="H113" si="286">SUM(H100:H112)</f>
        <v>0</v>
      </c>
      <c r="I113" s="238">
        <f t="shared" ref="I113" si="287">SUM(I100:I112)</f>
        <v>0</v>
      </c>
      <c r="J113" s="238">
        <f t="shared" ref="J113" si="288">SUM(J100:J112)</f>
        <v>837.8</v>
      </c>
      <c r="K113" s="238">
        <f t="shared" ref="K113" si="289">SUM(K100:K112)</f>
        <v>555.36450863970663</v>
      </c>
      <c r="L113" s="238">
        <f t="shared" ref="L113" si="290">SUM(L100:L112)</f>
        <v>0</v>
      </c>
      <c r="M113" s="238">
        <f t="shared" ref="M113" si="291">SUM(M100:M112)</f>
        <v>0</v>
      </c>
      <c r="N113" s="448">
        <f t="shared" ref="N113" si="292">SUM(N100:N112)</f>
        <v>0</v>
      </c>
      <c r="O113" s="93">
        <f t="shared" si="278"/>
        <v>1393.1645086397066</v>
      </c>
      <c r="P113" s="416">
        <f>SUM(C100:N112)</f>
        <v>1393.1645086397066</v>
      </c>
      <c r="R113" s="245" t="s">
        <v>70</v>
      </c>
      <c r="S113" s="238">
        <f>SUM(S100:S112)</f>
        <v>0</v>
      </c>
      <c r="T113" s="238">
        <f t="shared" ref="T113" si="293">SUM(T100:T112)</f>
        <v>0</v>
      </c>
      <c r="U113" s="238">
        <f t="shared" ref="U113" si="294">SUM(U100:U112)</f>
        <v>0</v>
      </c>
      <c r="V113" s="238">
        <f t="shared" ref="V113" si="295">SUM(V100:V112)</f>
        <v>0</v>
      </c>
      <c r="W113" s="238">
        <f t="shared" ref="W113" si="296">SUM(W100:W112)</f>
        <v>0</v>
      </c>
      <c r="X113" s="238">
        <f t="shared" ref="X113" si="297">SUM(X100:X112)</f>
        <v>0</v>
      </c>
      <c r="Y113" s="238">
        <f t="shared" ref="Y113" si="298">SUM(Y100:Y112)</f>
        <v>0</v>
      </c>
      <c r="Z113" s="238">
        <f t="shared" ref="Z113" si="299">SUM(Z100:Z112)</f>
        <v>105120.06082500002</v>
      </c>
      <c r="AA113" s="238">
        <f t="shared" ref="AA113" si="300">SUM(AA100:AA112)</f>
        <v>88804.278668198545</v>
      </c>
      <c r="AB113" s="238">
        <f t="shared" ref="AB113" si="301">SUM(AB100:AB112)</f>
        <v>0</v>
      </c>
      <c r="AC113" s="238">
        <f t="shared" ref="AC113" si="302">SUM(AC100:AC112)</f>
        <v>0</v>
      </c>
      <c r="AD113" s="448">
        <f t="shared" ref="AD113" si="303">SUM(AD100:AD112)</f>
        <v>-1131.4699999999987</v>
      </c>
      <c r="AE113" s="93">
        <f t="shared" si="279"/>
        <v>192792.86949319855</v>
      </c>
      <c r="AF113" s="416">
        <f>SUM(S100:AD112)</f>
        <v>192792.86949319855</v>
      </c>
      <c r="AH113" s="245" t="s">
        <v>70</v>
      </c>
      <c r="AI113" s="238">
        <f>SUM(AI100:AI112)</f>
        <v>0</v>
      </c>
      <c r="AJ113" s="238">
        <f t="shared" ref="AJ113" si="304">SUM(AJ100:AJ112)</f>
        <v>0</v>
      </c>
      <c r="AK113" s="238">
        <f t="shared" ref="AK113" si="305">SUM(AK100:AK112)</f>
        <v>0</v>
      </c>
      <c r="AL113" s="238">
        <f t="shared" ref="AL113" si="306">SUM(AL100:AL112)</f>
        <v>0</v>
      </c>
      <c r="AM113" s="238">
        <f t="shared" ref="AM113" si="307">SUM(AM100:AM112)</f>
        <v>0</v>
      </c>
      <c r="AN113" s="238">
        <f t="shared" ref="AN113" si="308">SUM(AN100:AN112)</f>
        <v>0</v>
      </c>
      <c r="AO113" s="238">
        <f t="shared" ref="AO113" si="309">SUM(AO100:AO112)</f>
        <v>0</v>
      </c>
      <c r="AP113" s="238">
        <f t="shared" ref="AP113" si="310">SUM(AP100:AP112)</f>
        <v>108535.28150000001</v>
      </c>
      <c r="AQ113" s="238">
        <f t="shared" ref="AQ113" si="311">SUM(AQ100:AQ112)</f>
        <v>31429.493825000049</v>
      </c>
      <c r="AR113" s="238">
        <f t="shared" ref="AR113" si="312">SUM(AR100:AR112)</f>
        <v>0</v>
      </c>
      <c r="AS113" s="238">
        <f t="shared" ref="AS113" si="313">SUM(AS100:AS112)</f>
        <v>0</v>
      </c>
      <c r="AT113" s="448">
        <f t="shared" ref="AT113" si="314">SUM(AT100:AT112)</f>
        <v>21538.600000000002</v>
      </c>
      <c r="AU113" s="93">
        <f t="shared" si="280"/>
        <v>161503.37532500006</v>
      </c>
      <c r="AV113" s="416">
        <f>SUM(AI100:AT112)</f>
        <v>161503.37532500006</v>
      </c>
      <c r="AX113" s="245" t="s">
        <v>70</v>
      </c>
      <c r="AY113" s="238">
        <f>SUM(AY100:AY112)</f>
        <v>0</v>
      </c>
      <c r="AZ113" s="238">
        <f t="shared" ref="AZ113" si="315">SUM(AZ100:AZ112)</f>
        <v>0</v>
      </c>
      <c r="BA113" s="238">
        <f t="shared" ref="BA113" si="316">SUM(BA100:BA112)</f>
        <v>0</v>
      </c>
      <c r="BB113" s="238">
        <f t="shared" ref="BB113" si="317">SUM(BB100:BB112)</f>
        <v>0</v>
      </c>
      <c r="BC113" s="238">
        <f t="shared" ref="BC113" si="318">SUM(BC100:BC112)</f>
        <v>0</v>
      </c>
      <c r="BD113" s="238">
        <f t="shared" ref="BD113" si="319">SUM(BD100:BD112)</f>
        <v>0</v>
      </c>
      <c r="BE113" s="238">
        <f t="shared" ref="BE113" si="320">SUM(BE100:BE112)</f>
        <v>0</v>
      </c>
      <c r="BF113" s="238">
        <f t="shared" ref="BF113" si="321">SUM(BF100:BF112)</f>
        <v>11145.32000000002</v>
      </c>
      <c r="BG113" s="238">
        <f t="shared" ref="BG113" si="322">SUM(BG100:BG112)</f>
        <v>33840.790000000008</v>
      </c>
      <c r="BH113" s="238">
        <f t="shared" ref="BH113" si="323">SUM(BH100:BH112)</f>
        <v>0</v>
      </c>
      <c r="BI113" s="238">
        <f t="shared" ref="BI113" si="324">SUM(BI100:BI112)</f>
        <v>0</v>
      </c>
      <c r="BJ113" s="448">
        <f t="shared" ref="BJ113" si="325">SUM(BJ100:BJ112)</f>
        <v>0</v>
      </c>
      <c r="BK113" s="93">
        <f t="shared" si="281"/>
        <v>44986.11000000003</v>
      </c>
      <c r="BL113" s="416">
        <f>SUM(AY100:BJ112)</f>
        <v>44986.11000000003</v>
      </c>
      <c r="BM113" s="444">
        <f>O113-'[1]ExPostGross kWh_Biz'!R113</f>
        <v>0</v>
      </c>
      <c r="BN113" s="444">
        <f>AE113-'[1]ExPostGross kWh_Biz'!AK113</f>
        <v>0</v>
      </c>
      <c r="BO113" s="444">
        <f>AU113-'[1]ExPostGross kWh_Biz'!BD113</f>
        <v>0</v>
      </c>
      <c r="BP113" s="444">
        <f>BK113-'[1]ExPostGross kWh_Biz'!BW113</f>
        <v>0</v>
      </c>
    </row>
    <row r="114" spans="1:68" ht="21.6" thickBot="1" x14ac:dyDescent="0.35">
      <c r="A114" s="95"/>
      <c r="P114" s="131"/>
      <c r="Q114" s="95"/>
      <c r="AF114" s="131"/>
      <c r="AG114" s="95"/>
      <c r="AV114" s="131"/>
      <c r="AW114" s="95"/>
      <c r="BL114" s="131"/>
    </row>
    <row r="115" spans="1:68" ht="21.6" thickBot="1" x14ac:dyDescent="0.35">
      <c r="A115" s="95"/>
      <c r="B115" s="233" t="s">
        <v>48</v>
      </c>
      <c r="C115" s="234">
        <v>43850</v>
      </c>
      <c r="D115" s="234">
        <v>43882</v>
      </c>
      <c r="E115" s="234">
        <v>43914</v>
      </c>
      <c r="F115" s="234">
        <v>43946</v>
      </c>
      <c r="G115" s="234">
        <v>43978</v>
      </c>
      <c r="H115" s="234">
        <v>44010</v>
      </c>
      <c r="I115" s="234">
        <v>44042</v>
      </c>
      <c r="J115" s="234">
        <v>44074</v>
      </c>
      <c r="K115" s="234">
        <v>44076</v>
      </c>
      <c r="L115" s="234">
        <v>44107</v>
      </c>
      <c r="M115" s="234">
        <v>44140</v>
      </c>
      <c r="N115" s="445" t="s">
        <v>57</v>
      </c>
      <c r="O115" s="235" t="s">
        <v>3</v>
      </c>
      <c r="P115" s="131"/>
      <c r="Q115" s="95"/>
      <c r="R115" s="233" t="s">
        <v>48</v>
      </c>
      <c r="S115" s="234">
        <v>43850</v>
      </c>
      <c r="T115" s="234">
        <v>43882</v>
      </c>
      <c r="U115" s="234">
        <v>43914</v>
      </c>
      <c r="V115" s="234">
        <v>43946</v>
      </c>
      <c r="W115" s="234">
        <v>43978</v>
      </c>
      <c r="X115" s="234">
        <v>44010</v>
      </c>
      <c r="Y115" s="234">
        <v>44042</v>
      </c>
      <c r="Z115" s="234">
        <v>44074</v>
      </c>
      <c r="AA115" s="234">
        <v>44076</v>
      </c>
      <c r="AB115" s="234">
        <v>44107</v>
      </c>
      <c r="AC115" s="234">
        <v>44140</v>
      </c>
      <c r="AD115" s="445" t="s">
        <v>57</v>
      </c>
      <c r="AE115" s="235" t="s">
        <v>3</v>
      </c>
      <c r="AF115" s="131"/>
      <c r="AG115" s="95"/>
      <c r="AH115" s="233" t="s">
        <v>48</v>
      </c>
      <c r="AI115" s="234">
        <v>43850</v>
      </c>
      <c r="AJ115" s="234">
        <v>43882</v>
      </c>
      <c r="AK115" s="234">
        <v>43914</v>
      </c>
      <c r="AL115" s="234">
        <v>43946</v>
      </c>
      <c r="AM115" s="234">
        <v>43978</v>
      </c>
      <c r="AN115" s="234">
        <v>44010</v>
      </c>
      <c r="AO115" s="234">
        <v>44042</v>
      </c>
      <c r="AP115" s="234">
        <v>44074</v>
      </c>
      <c r="AQ115" s="234">
        <v>44076</v>
      </c>
      <c r="AR115" s="234">
        <v>44107</v>
      </c>
      <c r="AS115" s="234">
        <v>44140</v>
      </c>
      <c r="AT115" s="445" t="s">
        <v>57</v>
      </c>
      <c r="AU115" s="235" t="s">
        <v>3</v>
      </c>
      <c r="AV115" s="131"/>
      <c r="AW115" s="95"/>
      <c r="AX115" s="233" t="s">
        <v>48</v>
      </c>
      <c r="AY115" s="234">
        <v>43850</v>
      </c>
      <c r="AZ115" s="234">
        <v>43882</v>
      </c>
      <c r="BA115" s="234">
        <v>43914</v>
      </c>
      <c r="BB115" s="234">
        <v>43946</v>
      </c>
      <c r="BC115" s="234">
        <v>43978</v>
      </c>
      <c r="BD115" s="234">
        <v>44010</v>
      </c>
      <c r="BE115" s="234">
        <v>44042</v>
      </c>
      <c r="BF115" s="234">
        <v>44074</v>
      </c>
      <c r="BG115" s="234">
        <v>44076</v>
      </c>
      <c r="BH115" s="234">
        <v>44107</v>
      </c>
      <c r="BI115" s="234">
        <v>44140</v>
      </c>
      <c r="BJ115" s="445" t="s">
        <v>57</v>
      </c>
      <c r="BK115" s="235" t="s">
        <v>3</v>
      </c>
      <c r="BL115" s="131"/>
    </row>
    <row r="116" spans="1:68" ht="15" customHeight="1" x14ac:dyDescent="0.3">
      <c r="A116" s="508" t="s">
        <v>109</v>
      </c>
      <c r="B116" s="244" t="s">
        <v>90</v>
      </c>
      <c r="C116" s="116">
        <f>'[1]ExPostGross kWh_Biz'!C116</f>
        <v>0</v>
      </c>
      <c r="D116" s="116">
        <f>'[1]ExPostGross kWh_Biz'!D116</f>
        <v>0</v>
      </c>
      <c r="E116" s="116">
        <f>'[1]ExPostGross kWh_Biz'!E116</f>
        <v>0</v>
      </c>
      <c r="F116" s="116">
        <f>'[1]ExPostGross kWh_Biz'!F116</f>
        <v>0</v>
      </c>
      <c r="G116" s="116">
        <f>'[1]ExPostGross kWh_Biz'!G116</f>
        <v>0</v>
      </c>
      <c r="H116" s="116">
        <f>'[1]ExPostGross kWh_Biz'!H116</f>
        <v>0</v>
      </c>
      <c r="I116" s="116">
        <f>'[1]ExPostGross kWh_Biz'!I116</f>
        <v>0</v>
      </c>
      <c r="J116" s="116">
        <f>'[1]ExPostGross kWh_Biz'!J116</f>
        <v>0</v>
      </c>
      <c r="K116" s="116">
        <f>'[1]ExPostGross kWh_Biz'!K116</f>
        <v>0</v>
      </c>
      <c r="L116" s="116">
        <f>'[1]ExPostGross kWh_Biz'!L116</f>
        <v>0</v>
      </c>
      <c r="M116" s="116">
        <f>'[1]ExPostGross kWh_Biz'!M116</f>
        <v>0</v>
      </c>
      <c r="N116" s="116">
        <f>SUM('[1]ExPostGross kWh_Biz'!N116:Q116)</f>
        <v>0</v>
      </c>
      <c r="O116" s="90">
        <f t="shared" ref="O116:O129" si="326">SUM(C116:N116)</f>
        <v>0</v>
      </c>
      <c r="P116" s="131"/>
      <c r="Q116" s="508" t="s">
        <v>109</v>
      </c>
      <c r="R116" s="244" t="s">
        <v>90</v>
      </c>
      <c r="S116" s="3">
        <f>'[1]ExPostGross kWh_Biz'!V116</f>
        <v>0</v>
      </c>
      <c r="T116" s="3">
        <f>'[1]ExPostGross kWh_Biz'!W116</f>
        <v>0</v>
      </c>
      <c r="U116" s="3">
        <f>'[1]ExPostGross kWh_Biz'!X116</f>
        <v>0</v>
      </c>
      <c r="V116" s="3">
        <f>'[1]ExPostGross kWh_Biz'!Y116</f>
        <v>0</v>
      </c>
      <c r="W116" s="3">
        <f>'[1]ExPostGross kWh_Biz'!Z116</f>
        <v>0</v>
      </c>
      <c r="X116" s="3">
        <f>'[1]ExPostGross kWh_Biz'!AA116</f>
        <v>0</v>
      </c>
      <c r="Y116" s="3">
        <f>'[1]ExPostGross kWh_Biz'!AB116</f>
        <v>0</v>
      </c>
      <c r="Z116" s="3">
        <f>'[1]ExPostGross kWh_Biz'!AC116</f>
        <v>0</v>
      </c>
      <c r="AA116" s="3">
        <f>'[1]ExPostGross kWh_Biz'!AD116</f>
        <v>0</v>
      </c>
      <c r="AB116" s="3">
        <f>'[1]ExPostGross kWh_Biz'!AE116</f>
        <v>0</v>
      </c>
      <c r="AC116" s="3">
        <f>'[1]ExPostGross kWh_Biz'!AF116</f>
        <v>0</v>
      </c>
      <c r="AD116" s="116">
        <f>SUM('[1]ExPostGross kWh_Biz'!AG116:AJ116)</f>
        <v>0</v>
      </c>
      <c r="AE116" s="90">
        <f t="shared" ref="AE116:AE129" si="327">SUM(S116:AD116)</f>
        <v>0</v>
      </c>
      <c r="AF116" s="131"/>
      <c r="AG116" s="508" t="s">
        <v>109</v>
      </c>
      <c r="AH116" s="244" t="s">
        <v>90</v>
      </c>
      <c r="AI116" s="3">
        <f>'[1]ExPostGross kWh_Biz'!AO116</f>
        <v>0</v>
      </c>
      <c r="AJ116" s="3">
        <f>'[1]ExPostGross kWh_Biz'!AP116</f>
        <v>0</v>
      </c>
      <c r="AK116" s="3">
        <f>'[1]ExPostGross kWh_Biz'!AQ116</f>
        <v>0</v>
      </c>
      <c r="AL116" s="3">
        <f>'[1]ExPostGross kWh_Biz'!AR116</f>
        <v>0</v>
      </c>
      <c r="AM116" s="3">
        <f>'[1]ExPostGross kWh_Biz'!AS116</f>
        <v>0</v>
      </c>
      <c r="AN116" s="3">
        <f>'[1]ExPostGross kWh_Biz'!AT116</f>
        <v>0</v>
      </c>
      <c r="AO116" s="3">
        <f>'[1]ExPostGross kWh_Biz'!AU116</f>
        <v>0</v>
      </c>
      <c r="AP116" s="3">
        <f>'[1]ExPostGross kWh_Biz'!AV116</f>
        <v>0</v>
      </c>
      <c r="AQ116" s="3">
        <f>'[1]ExPostGross kWh_Biz'!AW116</f>
        <v>0</v>
      </c>
      <c r="AR116" s="3">
        <f>'[1]ExPostGross kWh_Biz'!AX116</f>
        <v>0</v>
      </c>
      <c r="AS116" s="3">
        <f>'[1]ExPostGross kWh_Biz'!AY116</f>
        <v>0</v>
      </c>
      <c r="AT116" s="116">
        <f>SUM('[1]ExPostGross kWh_Biz'!AZ116:BC116)</f>
        <v>0</v>
      </c>
      <c r="AU116" s="90">
        <f t="shared" ref="AU116:AU129" si="328">SUM(AI116:AT116)</f>
        <v>0</v>
      </c>
      <c r="AV116" s="131"/>
      <c r="AW116" s="508" t="s">
        <v>109</v>
      </c>
      <c r="AX116" s="244" t="s">
        <v>90</v>
      </c>
      <c r="AY116" s="3">
        <f>'[1]ExPostGross kWh_Biz'!BH116</f>
        <v>0</v>
      </c>
      <c r="AZ116" s="3">
        <f>'[1]ExPostGross kWh_Biz'!BI116</f>
        <v>0</v>
      </c>
      <c r="BA116" s="3">
        <f>'[1]ExPostGross kWh_Biz'!BJ116</f>
        <v>0</v>
      </c>
      <c r="BB116" s="3">
        <f>'[1]ExPostGross kWh_Biz'!BK116</f>
        <v>0</v>
      </c>
      <c r="BC116" s="3">
        <f>'[1]ExPostGross kWh_Biz'!BL116</f>
        <v>0</v>
      </c>
      <c r="BD116" s="3">
        <f>'[1]ExPostGross kWh_Biz'!BM116</f>
        <v>0</v>
      </c>
      <c r="BE116" s="3">
        <f>'[1]ExPostGross kWh_Biz'!BN116</f>
        <v>0</v>
      </c>
      <c r="BF116" s="3">
        <f>'[1]ExPostGross kWh_Biz'!BO116</f>
        <v>0</v>
      </c>
      <c r="BG116" s="3">
        <f>'[1]ExPostGross kWh_Biz'!BP116</f>
        <v>0</v>
      </c>
      <c r="BH116" s="3">
        <f>'[1]ExPostGross kWh_Biz'!BQ116</f>
        <v>0</v>
      </c>
      <c r="BI116" s="3">
        <f>'[1]ExPostGross kWh_Biz'!BR116</f>
        <v>0</v>
      </c>
      <c r="BJ116" s="116">
        <f>SUM('[1]ExPostGross kWh_Biz'!BS116:BV116)</f>
        <v>0</v>
      </c>
      <c r="BK116" s="90">
        <f t="shared" ref="BK116:BK129" si="329">SUM(AY116:BJ116)</f>
        <v>0</v>
      </c>
      <c r="BL116" s="131"/>
      <c r="BM116" s="444">
        <f>O116-'[1]ExPostGross kWh_Biz'!R116</f>
        <v>0</v>
      </c>
      <c r="BN116" s="444">
        <f>AE116-'[1]ExPostGross kWh_Biz'!AK116</f>
        <v>0</v>
      </c>
      <c r="BO116" s="444">
        <f>AU116-'[1]ExPostGross kWh_Biz'!BD116</f>
        <v>0</v>
      </c>
      <c r="BP116" s="444">
        <f>BK116-'[1]ExPostGross kWh_Biz'!BW116</f>
        <v>0</v>
      </c>
    </row>
    <row r="117" spans="1:68" x14ac:dyDescent="0.3">
      <c r="A117" s="509"/>
      <c r="B117" s="244" t="s">
        <v>91</v>
      </c>
      <c r="C117" s="116">
        <f>'[1]ExPostGross kWh_Biz'!C117</f>
        <v>0</v>
      </c>
      <c r="D117" s="116">
        <f>'[1]ExPostGross kWh_Biz'!D117</f>
        <v>0</v>
      </c>
      <c r="E117" s="116">
        <f>'[1]ExPostGross kWh_Biz'!E117</f>
        <v>0</v>
      </c>
      <c r="F117" s="116">
        <f>'[1]ExPostGross kWh_Biz'!F117</f>
        <v>0</v>
      </c>
      <c r="G117" s="116">
        <f>'[1]ExPostGross kWh_Biz'!G117</f>
        <v>0</v>
      </c>
      <c r="H117" s="116">
        <f>'[1]ExPostGross kWh_Biz'!H117</f>
        <v>0</v>
      </c>
      <c r="I117" s="116">
        <f>'[1]ExPostGross kWh_Biz'!I117</f>
        <v>0</v>
      </c>
      <c r="J117" s="116">
        <f>'[1]ExPostGross kWh_Biz'!J117</f>
        <v>0</v>
      </c>
      <c r="K117" s="116">
        <f>'[1]ExPostGross kWh_Biz'!K117</f>
        <v>0</v>
      </c>
      <c r="L117" s="116">
        <f>'[1]ExPostGross kWh_Biz'!L117</f>
        <v>0</v>
      </c>
      <c r="M117" s="116">
        <f>'[1]ExPostGross kWh_Biz'!M117</f>
        <v>0</v>
      </c>
      <c r="N117" s="116">
        <f>SUM('[1]ExPostGross kWh_Biz'!N117:Q117)</f>
        <v>0</v>
      </c>
      <c r="O117" s="90">
        <f t="shared" si="326"/>
        <v>0</v>
      </c>
      <c r="P117" s="131"/>
      <c r="Q117" s="509"/>
      <c r="R117" s="244" t="s">
        <v>91</v>
      </c>
      <c r="S117" s="3">
        <f>'[1]ExPostGross kWh_Biz'!V117</f>
        <v>0</v>
      </c>
      <c r="T117" s="3">
        <f>'[1]ExPostGross kWh_Biz'!W117</f>
        <v>0</v>
      </c>
      <c r="U117" s="3">
        <f>'[1]ExPostGross kWh_Biz'!X117</f>
        <v>0</v>
      </c>
      <c r="V117" s="3">
        <f>'[1]ExPostGross kWh_Biz'!Y117</f>
        <v>0</v>
      </c>
      <c r="W117" s="3">
        <f>'[1]ExPostGross kWh_Biz'!Z117</f>
        <v>0</v>
      </c>
      <c r="X117" s="3">
        <f>'[1]ExPostGross kWh_Biz'!AA117</f>
        <v>0</v>
      </c>
      <c r="Y117" s="3">
        <f>'[1]ExPostGross kWh_Biz'!AB117</f>
        <v>0</v>
      </c>
      <c r="Z117" s="3">
        <f>'[1]ExPostGross kWh_Biz'!AC117</f>
        <v>0</v>
      </c>
      <c r="AA117" s="3">
        <f>'[1]ExPostGross kWh_Biz'!AD117</f>
        <v>0</v>
      </c>
      <c r="AB117" s="3">
        <f>'[1]ExPostGross kWh_Biz'!AE117</f>
        <v>0</v>
      </c>
      <c r="AC117" s="3">
        <f>'[1]ExPostGross kWh_Biz'!AF117</f>
        <v>0</v>
      </c>
      <c r="AD117" s="116">
        <f>SUM('[1]ExPostGross kWh_Biz'!AG117:AJ117)</f>
        <v>0</v>
      </c>
      <c r="AE117" s="90">
        <f t="shared" si="327"/>
        <v>0</v>
      </c>
      <c r="AF117" s="131"/>
      <c r="AG117" s="509"/>
      <c r="AH117" s="244" t="s">
        <v>91</v>
      </c>
      <c r="AI117" s="3">
        <f>'[1]ExPostGross kWh_Biz'!AO117</f>
        <v>0</v>
      </c>
      <c r="AJ117" s="3">
        <f>'[1]ExPostGross kWh_Biz'!AP117</f>
        <v>0</v>
      </c>
      <c r="AK117" s="3">
        <f>'[1]ExPostGross kWh_Biz'!AQ117</f>
        <v>0</v>
      </c>
      <c r="AL117" s="3">
        <f>'[1]ExPostGross kWh_Biz'!AR117</f>
        <v>0</v>
      </c>
      <c r="AM117" s="3">
        <f>'[1]ExPostGross kWh_Biz'!AS117</f>
        <v>0</v>
      </c>
      <c r="AN117" s="3">
        <f>'[1]ExPostGross kWh_Biz'!AT117</f>
        <v>0</v>
      </c>
      <c r="AO117" s="3">
        <f>'[1]ExPostGross kWh_Biz'!AU117</f>
        <v>0</v>
      </c>
      <c r="AP117" s="3">
        <f>'[1]ExPostGross kWh_Biz'!AV117</f>
        <v>0</v>
      </c>
      <c r="AQ117" s="3">
        <f>'[1]ExPostGross kWh_Biz'!AW117</f>
        <v>0</v>
      </c>
      <c r="AR117" s="3">
        <f>'[1]ExPostGross kWh_Biz'!AX117</f>
        <v>0</v>
      </c>
      <c r="AS117" s="3">
        <f>'[1]ExPostGross kWh_Biz'!AY117</f>
        <v>0</v>
      </c>
      <c r="AT117" s="116">
        <f>SUM('[1]ExPostGross kWh_Biz'!AZ117:BC117)</f>
        <v>0</v>
      </c>
      <c r="AU117" s="90">
        <f t="shared" si="328"/>
        <v>0</v>
      </c>
      <c r="AV117" s="131"/>
      <c r="AW117" s="509"/>
      <c r="AX117" s="244" t="s">
        <v>91</v>
      </c>
      <c r="AY117" s="3">
        <f>'[1]ExPostGross kWh_Biz'!BH117</f>
        <v>0</v>
      </c>
      <c r="AZ117" s="3">
        <f>'[1]ExPostGross kWh_Biz'!BI117</f>
        <v>0</v>
      </c>
      <c r="BA117" s="3">
        <f>'[1]ExPostGross kWh_Biz'!BJ117</f>
        <v>0</v>
      </c>
      <c r="BB117" s="3">
        <f>'[1]ExPostGross kWh_Biz'!BK117</f>
        <v>0</v>
      </c>
      <c r="BC117" s="3">
        <f>'[1]ExPostGross kWh_Biz'!BL117</f>
        <v>0</v>
      </c>
      <c r="BD117" s="3">
        <f>'[1]ExPostGross kWh_Biz'!BM117</f>
        <v>0</v>
      </c>
      <c r="BE117" s="3">
        <f>'[1]ExPostGross kWh_Biz'!BN117</f>
        <v>0</v>
      </c>
      <c r="BF117" s="3">
        <f>'[1]ExPostGross kWh_Biz'!BO117</f>
        <v>0</v>
      </c>
      <c r="BG117" s="3">
        <f>'[1]ExPostGross kWh_Biz'!BP117</f>
        <v>0</v>
      </c>
      <c r="BH117" s="3">
        <f>'[1]ExPostGross kWh_Biz'!BQ117</f>
        <v>0</v>
      </c>
      <c r="BI117" s="3">
        <f>'[1]ExPostGross kWh_Biz'!BR117</f>
        <v>0</v>
      </c>
      <c r="BJ117" s="116">
        <f>SUM('[1]ExPostGross kWh_Biz'!BS117:BV117)</f>
        <v>0</v>
      </c>
      <c r="BK117" s="90">
        <f t="shared" si="329"/>
        <v>0</v>
      </c>
      <c r="BL117" s="131"/>
      <c r="BM117" s="444">
        <f>O117-'[1]ExPostGross kWh_Biz'!R117</f>
        <v>0</v>
      </c>
      <c r="BN117" s="444">
        <f>AE117-'[1]ExPostGross kWh_Biz'!AK117</f>
        <v>0</v>
      </c>
      <c r="BO117" s="444">
        <f>AU117-'[1]ExPostGross kWh_Biz'!BD117</f>
        <v>0</v>
      </c>
      <c r="BP117" s="444">
        <f>BK117-'[1]ExPostGross kWh_Biz'!BW117</f>
        <v>0</v>
      </c>
    </row>
    <row r="118" spans="1:68" x14ac:dyDescent="0.3">
      <c r="A118" s="509"/>
      <c r="B118" s="244" t="s">
        <v>92</v>
      </c>
      <c r="C118" s="116">
        <f>'[1]ExPostGross kWh_Biz'!C118</f>
        <v>0</v>
      </c>
      <c r="D118" s="116">
        <f>'[1]ExPostGross kWh_Biz'!D118</f>
        <v>0</v>
      </c>
      <c r="E118" s="116">
        <f>'[1]ExPostGross kWh_Biz'!E118</f>
        <v>0</v>
      </c>
      <c r="F118" s="116">
        <f>'[1]ExPostGross kWh_Biz'!F118</f>
        <v>0</v>
      </c>
      <c r="G118" s="116">
        <f>'[1]ExPostGross kWh_Biz'!G118</f>
        <v>0</v>
      </c>
      <c r="H118" s="116">
        <f>'[1]ExPostGross kWh_Biz'!H118</f>
        <v>0</v>
      </c>
      <c r="I118" s="116">
        <f>'[1]ExPostGross kWh_Biz'!I118</f>
        <v>0</v>
      </c>
      <c r="J118" s="116">
        <f>'[1]ExPostGross kWh_Biz'!J118</f>
        <v>0</v>
      </c>
      <c r="K118" s="116">
        <f>'[1]ExPostGross kWh_Biz'!K118</f>
        <v>0</v>
      </c>
      <c r="L118" s="116">
        <f>'[1]ExPostGross kWh_Biz'!L118</f>
        <v>0</v>
      </c>
      <c r="M118" s="116">
        <f>'[1]ExPostGross kWh_Biz'!M118</f>
        <v>0</v>
      </c>
      <c r="N118" s="116">
        <f>SUM('[1]ExPostGross kWh_Biz'!N118:Q118)</f>
        <v>0</v>
      </c>
      <c r="O118" s="90">
        <f t="shared" si="326"/>
        <v>0</v>
      </c>
      <c r="P118" s="131"/>
      <c r="Q118" s="509"/>
      <c r="R118" s="244" t="s">
        <v>92</v>
      </c>
      <c r="S118" s="3">
        <f>'[1]ExPostGross kWh_Biz'!V118</f>
        <v>0</v>
      </c>
      <c r="T118" s="3">
        <f>'[1]ExPostGross kWh_Biz'!W118</f>
        <v>0</v>
      </c>
      <c r="U118" s="3">
        <f>'[1]ExPostGross kWh_Biz'!X118</f>
        <v>0</v>
      </c>
      <c r="V118" s="3">
        <f>'[1]ExPostGross kWh_Biz'!Y118</f>
        <v>0</v>
      </c>
      <c r="W118" s="3">
        <f>'[1]ExPostGross kWh_Biz'!Z118</f>
        <v>0</v>
      </c>
      <c r="X118" s="3">
        <f>'[1]ExPostGross kWh_Biz'!AA118</f>
        <v>0</v>
      </c>
      <c r="Y118" s="3">
        <f>'[1]ExPostGross kWh_Biz'!AB118</f>
        <v>0</v>
      </c>
      <c r="Z118" s="3">
        <f>'[1]ExPostGross kWh_Biz'!AC118</f>
        <v>0</v>
      </c>
      <c r="AA118" s="3">
        <f>'[1]ExPostGross kWh_Biz'!AD118</f>
        <v>0</v>
      </c>
      <c r="AB118" s="3">
        <f>'[1]ExPostGross kWh_Biz'!AE118</f>
        <v>0</v>
      </c>
      <c r="AC118" s="3">
        <f>'[1]ExPostGross kWh_Biz'!AF118</f>
        <v>0</v>
      </c>
      <c r="AD118" s="116">
        <f>SUM('[1]ExPostGross kWh_Biz'!AG118:AJ118)</f>
        <v>0</v>
      </c>
      <c r="AE118" s="90">
        <f t="shared" si="327"/>
        <v>0</v>
      </c>
      <c r="AF118" s="131"/>
      <c r="AG118" s="509"/>
      <c r="AH118" s="244" t="s">
        <v>92</v>
      </c>
      <c r="AI118" s="3">
        <f>'[1]ExPostGross kWh_Biz'!AO118</f>
        <v>0</v>
      </c>
      <c r="AJ118" s="3">
        <f>'[1]ExPostGross kWh_Biz'!AP118</f>
        <v>0</v>
      </c>
      <c r="AK118" s="3">
        <f>'[1]ExPostGross kWh_Biz'!AQ118</f>
        <v>0</v>
      </c>
      <c r="AL118" s="3">
        <f>'[1]ExPostGross kWh_Biz'!AR118</f>
        <v>0</v>
      </c>
      <c r="AM118" s="3">
        <f>'[1]ExPostGross kWh_Biz'!AS118</f>
        <v>0</v>
      </c>
      <c r="AN118" s="3">
        <f>'[1]ExPostGross kWh_Biz'!AT118</f>
        <v>0</v>
      </c>
      <c r="AO118" s="3">
        <f>'[1]ExPostGross kWh_Biz'!AU118</f>
        <v>0</v>
      </c>
      <c r="AP118" s="3">
        <f>'[1]ExPostGross kWh_Biz'!AV118</f>
        <v>0</v>
      </c>
      <c r="AQ118" s="3">
        <f>'[1]ExPostGross kWh_Biz'!AW118</f>
        <v>0</v>
      </c>
      <c r="AR118" s="3">
        <f>'[1]ExPostGross kWh_Biz'!AX118</f>
        <v>0</v>
      </c>
      <c r="AS118" s="3">
        <f>'[1]ExPostGross kWh_Biz'!AY118</f>
        <v>0</v>
      </c>
      <c r="AT118" s="116">
        <f>SUM('[1]ExPostGross kWh_Biz'!AZ118:BC118)</f>
        <v>0</v>
      </c>
      <c r="AU118" s="90">
        <f t="shared" si="328"/>
        <v>0</v>
      </c>
      <c r="AV118" s="131"/>
      <c r="AW118" s="509"/>
      <c r="AX118" s="244" t="s">
        <v>92</v>
      </c>
      <c r="AY118" s="3">
        <f>'[1]ExPostGross kWh_Biz'!BH118</f>
        <v>0</v>
      </c>
      <c r="AZ118" s="3">
        <f>'[1]ExPostGross kWh_Biz'!BI118</f>
        <v>0</v>
      </c>
      <c r="BA118" s="3">
        <f>'[1]ExPostGross kWh_Biz'!BJ118</f>
        <v>0</v>
      </c>
      <c r="BB118" s="3">
        <f>'[1]ExPostGross kWh_Biz'!BK118</f>
        <v>0</v>
      </c>
      <c r="BC118" s="3">
        <f>'[1]ExPostGross kWh_Biz'!BL118</f>
        <v>0</v>
      </c>
      <c r="BD118" s="3">
        <f>'[1]ExPostGross kWh_Biz'!BM118</f>
        <v>0</v>
      </c>
      <c r="BE118" s="3">
        <f>'[1]ExPostGross kWh_Biz'!BN118</f>
        <v>0</v>
      </c>
      <c r="BF118" s="3">
        <f>'[1]ExPostGross kWh_Biz'!BO118</f>
        <v>0</v>
      </c>
      <c r="BG118" s="3">
        <f>'[1]ExPostGross kWh_Biz'!BP118</f>
        <v>0</v>
      </c>
      <c r="BH118" s="3">
        <f>'[1]ExPostGross kWh_Biz'!BQ118</f>
        <v>0</v>
      </c>
      <c r="BI118" s="3">
        <f>'[1]ExPostGross kWh_Biz'!BR118</f>
        <v>0</v>
      </c>
      <c r="BJ118" s="116">
        <f>SUM('[1]ExPostGross kWh_Biz'!BS118:BV118)</f>
        <v>0</v>
      </c>
      <c r="BK118" s="90">
        <f t="shared" si="329"/>
        <v>0</v>
      </c>
      <c r="BL118" s="131"/>
      <c r="BM118" s="444">
        <f>O118-'[1]ExPostGross kWh_Biz'!R118</f>
        <v>0</v>
      </c>
      <c r="BN118" s="444">
        <f>AE118-'[1]ExPostGross kWh_Biz'!AK118</f>
        <v>0</v>
      </c>
      <c r="BO118" s="444">
        <f>AU118-'[1]ExPostGross kWh_Biz'!BD118</f>
        <v>0</v>
      </c>
      <c r="BP118" s="444">
        <f>BK118-'[1]ExPostGross kWh_Biz'!BW118</f>
        <v>0</v>
      </c>
    </row>
    <row r="119" spans="1:68" x14ac:dyDescent="0.3">
      <c r="A119" s="509"/>
      <c r="B119" s="244" t="s">
        <v>93</v>
      </c>
      <c r="C119" s="116">
        <f>'[1]ExPostGross kWh_Biz'!C119</f>
        <v>0</v>
      </c>
      <c r="D119" s="116">
        <f>'[1]ExPostGross kWh_Biz'!D119</f>
        <v>0</v>
      </c>
      <c r="E119" s="116">
        <f>'[1]ExPostGross kWh_Biz'!E119</f>
        <v>0</v>
      </c>
      <c r="F119" s="116">
        <f>'[1]ExPostGross kWh_Biz'!F119</f>
        <v>0</v>
      </c>
      <c r="G119" s="116">
        <f>'[1]ExPostGross kWh_Biz'!G119</f>
        <v>0</v>
      </c>
      <c r="H119" s="116">
        <f>'[1]ExPostGross kWh_Biz'!H119</f>
        <v>0</v>
      </c>
      <c r="I119" s="116">
        <f>'[1]ExPostGross kWh_Biz'!I119</f>
        <v>0</v>
      </c>
      <c r="J119" s="116">
        <f>'[1]ExPostGross kWh_Biz'!J119</f>
        <v>0</v>
      </c>
      <c r="K119" s="116">
        <f>'[1]ExPostGross kWh_Biz'!K119</f>
        <v>0</v>
      </c>
      <c r="L119" s="116">
        <f>'[1]ExPostGross kWh_Biz'!L119</f>
        <v>0</v>
      </c>
      <c r="M119" s="116">
        <f>'[1]ExPostGross kWh_Biz'!M119</f>
        <v>0</v>
      </c>
      <c r="N119" s="116">
        <f>SUM('[1]ExPostGross kWh_Biz'!N119:Q119)</f>
        <v>0</v>
      </c>
      <c r="O119" s="90">
        <f t="shared" si="326"/>
        <v>0</v>
      </c>
      <c r="P119" s="131"/>
      <c r="Q119" s="509"/>
      <c r="R119" s="244" t="s">
        <v>93</v>
      </c>
      <c r="S119" s="3">
        <f>'[1]ExPostGross kWh_Biz'!V119</f>
        <v>0</v>
      </c>
      <c r="T119" s="3">
        <f>'[1]ExPostGross kWh_Biz'!W119</f>
        <v>0</v>
      </c>
      <c r="U119" s="3">
        <f>'[1]ExPostGross kWh_Biz'!X119</f>
        <v>0</v>
      </c>
      <c r="V119" s="3">
        <f>'[1]ExPostGross kWh_Biz'!Y119</f>
        <v>0</v>
      </c>
      <c r="W119" s="3">
        <f>'[1]ExPostGross kWh_Biz'!Z119</f>
        <v>0</v>
      </c>
      <c r="X119" s="3">
        <f>'[1]ExPostGross kWh_Biz'!AA119</f>
        <v>0</v>
      </c>
      <c r="Y119" s="3">
        <f>'[1]ExPostGross kWh_Biz'!AB119</f>
        <v>0</v>
      </c>
      <c r="Z119" s="3">
        <f>'[1]ExPostGross kWh_Biz'!AC119</f>
        <v>0</v>
      </c>
      <c r="AA119" s="3">
        <f>'[1]ExPostGross kWh_Biz'!AD119</f>
        <v>0</v>
      </c>
      <c r="AB119" s="3">
        <f>'[1]ExPostGross kWh_Biz'!AE119</f>
        <v>0</v>
      </c>
      <c r="AC119" s="3">
        <f>'[1]ExPostGross kWh_Biz'!AF119</f>
        <v>0</v>
      </c>
      <c r="AD119" s="116">
        <f>SUM('[1]ExPostGross kWh_Biz'!AG119:AJ119)</f>
        <v>0</v>
      </c>
      <c r="AE119" s="90">
        <f t="shared" si="327"/>
        <v>0</v>
      </c>
      <c r="AF119" s="131"/>
      <c r="AG119" s="509"/>
      <c r="AH119" s="244" t="s">
        <v>93</v>
      </c>
      <c r="AI119" s="3">
        <f>'[1]ExPostGross kWh_Biz'!AO119</f>
        <v>0</v>
      </c>
      <c r="AJ119" s="3">
        <f>'[1]ExPostGross kWh_Biz'!AP119</f>
        <v>0</v>
      </c>
      <c r="AK119" s="3">
        <f>'[1]ExPostGross kWh_Biz'!AQ119</f>
        <v>0</v>
      </c>
      <c r="AL119" s="3">
        <f>'[1]ExPostGross kWh_Biz'!AR119</f>
        <v>0</v>
      </c>
      <c r="AM119" s="3">
        <f>'[1]ExPostGross kWh_Biz'!AS119</f>
        <v>0</v>
      </c>
      <c r="AN119" s="3">
        <f>'[1]ExPostGross kWh_Biz'!AT119</f>
        <v>0</v>
      </c>
      <c r="AO119" s="3">
        <f>'[1]ExPostGross kWh_Biz'!AU119</f>
        <v>0</v>
      </c>
      <c r="AP119" s="3">
        <f>'[1]ExPostGross kWh_Biz'!AV119</f>
        <v>0</v>
      </c>
      <c r="AQ119" s="3">
        <f>'[1]ExPostGross kWh_Biz'!AW119</f>
        <v>0</v>
      </c>
      <c r="AR119" s="3">
        <f>'[1]ExPostGross kWh_Biz'!AX119</f>
        <v>0</v>
      </c>
      <c r="AS119" s="3">
        <f>'[1]ExPostGross kWh_Biz'!AY119</f>
        <v>0</v>
      </c>
      <c r="AT119" s="116">
        <f>SUM('[1]ExPostGross kWh_Biz'!AZ119:BC119)</f>
        <v>0</v>
      </c>
      <c r="AU119" s="90">
        <f t="shared" si="328"/>
        <v>0</v>
      </c>
      <c r="AV119" s="131"/>
      <c r="AW119" s="509"/>
      <c r="AX119" s="244" t="s">
        <v>93</v>
      </c>
      <c r="AY119" s="3">
        <f>'[1]ExPostGross kWh_Biz'!BH119</f>
        <v>0</v>
      </c>
      <c r="AZ119" s="3">
        <f>'[1]ExPostGross kWh_Biz'!BI119</f>
        <v>0</v>
      </c>
      <c r="BA119" s="3">
        <f>'[1]ExPostGross kWh_Biz'!BJ119</f>
        <v>0</v>
      </c>
      <c r="BB119" s="3">
        <f>'[1]ExPostGross kWh_Biz'!BK119</f>
        <v>0</v>
      </c>
      <c r="BC119" s="3">
        <f>'[1]ExPostGross kWh_Biz'!BL119</f>
        <v>0</v>
      </c>
      <c r="BD119" s="3">
        <f>'[1]ExPostGross kWh_Biz'!BM119</f>
        <v>0</v>
      </c>
      <c r="BE119" s="3">
        <f>'[1]ExPostGross kWh_Biz'!BN119</f>
        <v>0</v>
      </c>
      <c r="BF119" s="3">
        <f>'[1]ExPostGross kWh_Biz'!BO119</f>
        <v>0</v>
      </c>
      <c r="BG119" s="3">
        <f>'[1]ExPostGross kWh_Biz'!BP119</f>
        <v>0</v>
      </c>
      <c r="BH119" s="3">
        <f>'[1]ExPostGross kWh_Biz'!BQ119</f>
        <v>0</v>
      </c>
      <c r="BI119" s="3">
        <f>'[1]ExPostGross kWh_Biz'!BR119</f>
        <v>0</v>
      </c>
      <c r="BJ119" s="116">
        <f>SUM('[1]ExPostGross kWh_Biz'!BS119:BV119)</f>
        <v>0</v>
      </c>
      <c r="BK119" s="90">
        <f t="shared" si="329"/>
        <v>0</v>
      </c>
      <c r="BL119" s="131"/>
      <c r="BM119" s="444">
        <f>O119-'[1]ExPostGross kWh_Biz'!R119</f>
        <v>0</v>
      </c>
      <c r="BN119" s="444">
        <f>AE119-'[1]ExPostGross kWh_Biz'!AK119</f>
        <v>0</v>
      </c>
      <c r="BO119" s="444">
        <f>AU119-'[1]ExPostGross kWh_Biz'!BD119</f>
        <v>0</v>
      </c>
      <c r="BP119" s="444">
        <f>BK119-'[1]ExPostGross kWh_Biz'!BW119</f>
        <v>0</v>
      </c>
    </row>
    <row r="120" spans="1:68" x14ac:dyDescent="0.3">
      <c r="A120" s="509"/>
      <c r="B120" s="244" t="s">
        <v>94</v>
      </c>
      <c r="C120" s="116">
        <f>'[1]ExPostGross kWh_Biz'!C120</f>
        <v>0</v>
      </c>
      <c r="D120" s="116">
        <f>'[1]ExPostGross kWh_Biz'!D120</f>
        <v>0</v>
      </c>
      <c r="E120" s="116">
        <f>'[1]ExPostGross kWh_Biz'!E120</f>
        <v>0</v>
      </c>
      <c r="F120" s="116">
        <f>'[1]ExPostGross kWh_Biz'!F120</f>
        <v>0</v>
      </c>
      <c r="G120" s="116">
        <f>'[1]ExPostGross kWh_Biz'!G120</f>
        <v>0</v>
      </c>
      <c r="H120" s="116">
        <f>'[1]ExPostGross kWh_Biz'!H120</f>
        <v>0</v>
      </c>
      <c r="I120" s="116">
        <f>'[1]ExPostGross kWh_Biz'!I120</f>
        <v>0</v>
      </c>
      <c r="J120" s="116">
        <f>'[1]ExPostGross kWh_Biz'!J120</f>
        <v>0</v>
      </c>
      <c r="K120" s="116">
        <f>'[1]ExPostGross kWh_Biz'!K120</f>
        <v>0</v>
      </c>
      <c r="L120" s="116">
        <f>'[1]ExPostGross kWh_Biz'!L120</f>
        <v>0</v>
      </c>
      <c r="M120" s="116">
        <f>'[1]ExPostGross kWh_Biz'!M120</f>
        <v>0</v>
      </c>
      <c r="N120" s="116">
        <f>SUM('[1]ExPostGross kWh_Biz'!N120:Q120)</f>
        <v>0</v>
      </c>
      <c r="O120" s="90">
        <f t="shared" si="326"/>
        <v>0</v>
      </c>
      <c r="P120" s="131"/>
      <c r="Q120" s="509"/>
      <c r="R120" s="244" t="s">
        <v>94</v>
      </c>
      <c r="S120" s="3">
        <f>'[1]ExPostGross kWh_Biz'!V120</f>
        <v>0</v>
      </c>
      <c r="T120" s="3">
        <f>'[1]ExPostGross kWh_Biz'!W120</f>
        <v>0</v>
      </c>
      <c r="U120" s="3">
        <f>'[1]ExPostGross kWh_Biz'!X120</f>
        <v>0</v>
      </c>
      <c r="V120" s="3">
        <f>'[1]ExPostGross kWh_Biz'!Y120</f>
        <v>0</v>
      </c>
      <c r="W120" s="3">
        <f>'[1]ExPostGross kWh_Biz'!Z120</f>
        <v>0</v>
      </c>
      <c r="X120" s="3">
        <f>'[1]ExPostGross kWh_Biz'!AA120</f>
        <v>0</v>
      </c>
      <c r="Y120" s="3">
        <f>'[1]ExPostGross kWh_Biz'!AB120</f>
        <v>0</v>
      </c>
      <c r="Z120" s="3">
        <f>'[1]ExPostGross kWh_Biz'!AC120</f>
        <v>0</v>
      </c>
      <c r="AA120" s="3">
        <f>'[1]ExPostGross kWh_Biz'!AD120</f>
        <v>0</v>
      </c>
      <c r="AB120" s="3">
        <f>'[1]ExPostGross kWh_Biz'!AE120</f>
        <v>0</v>
      </c>
      <c r="AC120" s="3">
        <f>'[1]ExPostGross kWh_Biz'!AF120</f>
        <v>0</v>
      </c>
      <c r="AD120" s="116">
        <f>SUM('[1]ExPostGross kWh_Biz'!AG120:AJ120)</f>
        <v>0</v>
      </c>
      <c r="AE120" s="90">
        <f t="shared" si="327"/>
        <v>0</v>
      </c>
      <c r="AF120" s="131"/>
      <c r="AG120" s="509"/>
      <c r="AH120" s="244" t="s">
        <v>94</v>
      </c>
      <c r="AI120" s="3">
        <f>'[1]ExPostGross kWh_Biz'!AO120</f>
        <v>0</v>
      </c>
      <c r="AJ120" s="3">
        <f>'[1]ExPostGross kWh_Biz'!AP120</f>
        <v>0</v>
      </c>
      <c r="AK120" s="3">
        <f>'[1]ExPostGross kWh_Biz'!AQ120</f>
        <v>0</v>
      </c>
      <c r="AL120" s="3">
        <f>'[1]ExPostGross kWh_Biz'!AR120</f>
        <v>0</v>
      </c>
      <c r="AM120" s="3">
        <f>'[1]ExPostGross kWh_Biz'!AS120</f>
        <v>0</v>
      </c>
      <c r="AN120" s="3">
        <f>'[1]ExPostGross kWh_Biz'!AT120</f>
        <v>0</v>
      </c>
      <c r="AO120" s="3">
        <f>'[1]ExPostGross kWh_Biz'!AU120</f>
        <v>0</v>
      </c>
      <c r="AP120" s="3">
        <f>'[1]ExPostGross kWh_Biz'!AV120</f>
        <v>0</v>
      </c>
      <c r="AQ120" s="3">
        <f>'[1]ExPostGross kWh_Biz'!AW120</f>
        <v>0</v>
      </c>
      <c r="AR120" s="3">
        <f>'[1]ExPostGross kWh_Biz'!AX120</f>
        <v>0</v>
      </c>
      <c r="AS120" s="3">
        <f>'[1]ExPostGross kWh_Biz'!AY120</f>
        <v>0</v>
      </c>
      <c r="AT120" s="116">
        <f>SUM('[1]ExPostGross kWh_Biz'!AZ120:BC120)</f>
        <v>0</v>
      </c>
      <c r="AU120" s="90">
        <f t="shared" si="328"/>
        <v>0</v>
      </c>
      <c r="AV120" s="131"/>
      <c r="AW120" s="509"/>
      <c r="AX120" s="244" t="s">
        <v>94</v>
      </c>
      <c r="AY120" s="3">
        <f>'[1]ExPostGross kWh_Biz'!BH120</f>
        <v>0</v>
      </c>
      <c r="AZ120" s="3">
        <f>'[1]ExPostGross kWh_Biz'!BI120</f>
        <v>0</v>
      </c>
      <c r="BA120" s="3">
        <f>'[1]ExPostGross kWh_Biz'!BJ120</f>
        <v>0</v>
      </c>
      <c r="BB120" s="3">
        <f>'[1]ExPostGross kWh_Biz'!BK120</f>
        <v>0</v>
      </c>
      <c r="BC120" s="3">
        <f>'[1]ExPostGross kWh_Biz'!BL120</f>
        <v>0</v>
      </c>
      <c r="BD120" s="3">
        <f>'[1]ExPostGross kWh_Biz'!BM120</f>
        <v>0</v>
      </c>
      <c r="BE120" s="3">
        <f>'[1]ExPostGross kWh_Biz'!BN120</f>
        <v>0</v>
      </c>
      <c r="BF120" s="3">
        <f>'[1]ExPostGross kWh_Biz'!BO120</f>
        <v>0</v>
      </c>
      <c r="BG120" s="3">
        <f>'[1]ExPostGross kWh_Biz'!BP120</f>
        <v>0</v>
      </c>
      <c r="BH120" s="3">
        <f>'[1]ExPostGross kWh_Biz'!BQ120</f>
        <v>0</v>
      </c>
      <c r="BI120" s="3">
        <f>'[1]ExPostGross kWh_Biz'!BR120</f>
        <v>0</v>
      </c>
      <c r="BJ120" s="116">
        <f>SUM('[1]ExPostGross kWh_Biz'!BS120:BV120)</f>
        <v>0</v>
      </c>
      <c r="BK120" s="90">
        <f t="shared" si="329"/>
        <v>0</v>
      </c>
      <c r="BL120" s="131"/>
      <c r="BM120" s="444">
        <f>O120-'[1]ExPostGross kWh_Biz'!R120</f>
        <v>0</v>
      </c>
      <c r="BN120" s="444">
        <f>AE120-'[1]ExPostGross kWh_Biz'!AK120</f>
        <v>0</v>
      </c>
      <c r="BO120" s="444">
        <f>AU120-'[1]ExPostGross kWh_Biz'!BD120</f>
        <v>0</v>
      </c>
      <c r="BP120" s="444">
        <f>BK120-'[1]ExPostGross kWh_Biz'!BW120</f>
        <v>0</v>
      </c>
    </row>
    <row r="121" spans="1:68" x14ac:dyDescent="0.3">
      <c r="A121" s="509"/>
      <c r="B121" s="244" t="s">
        <v>95</v>
      </c>
      <c r="C121" s="116">
        <f>'[1]ExPostGross kWh_Biz'!C121</f>
        <v>0</v>
      </c>
      <c r="D121" s="116">
        <f>'[1]ExPostGross kWh_Biz'!D121</f>
        <v>0</v>
      </c>
      <c r="E121" s="116">
        <f>'[1]ExPostGross kWh_Biz'!E121</f>
        <v>0</v>
      </c>
      <c r="F121" s="116">
        <f>'[1]ExPostGross kWh_Biz'!F121</f>
        <v>0</v>
      </c>
      <c r="G121" s="116">
        <f>'[1]ExPostGross kWh_Biz'!G121</f>
        <v>0</v>
      </c>
      <c r="H121" s="116">
        <f>'[1]ExPostGross kWh_Biz'!H121</f>
        <v>0</v>
      </c>
      <c r="I121" s="116">
        <f>'[1]ExPostGross kWh_Biz'!I121</f>
        <v>0</v>
      </c>
      <c r="J121" s="116">
        <f>'[1]ExPostGross kWh_Biz'!J121</f>
        <v>0</v>
      </c>
      <c r="K121" s="116">
        <f>'[1]ExPostGross kWh_Biz'!K121</f>
        <v>0</v>
      </c>
      <c r="L121" s="116">
        <f>'[1]ExPostGross kWh_Biz'!L121</f>
        <v>0</v>
      </c>
      <c r="M121" s="116">
        <f>'[1]ExPostGross kWh_Biz'!M121</f>
        <v>0</v>
      </c>
      <c r="N121" s="116">
        <f>SUM('[1]ExPostGross kWh_Biz'!N121:Q121)</f>
        <v>0</v>
      </c>
      <c r="O121" s="90">
        <f t="shared" si="326"/>
        <v>0</v>
      </c>
      <c r="P121" s="131"/>
      <c r="Q121" s="509"/>
      <c r="R121" s="244" t="s">
        <v>95</v>
      </c>
      <c r="S121" s="3">
        <f>'[1]ExPostGross kWh_Biz'!V121</f>
        <v>0</v>
      </c>
      <c r="T121" s="3">
        <f>'[1]ExPostGross kWh_Biz'!W121</f>
        <v>0</v>
      </c>
      <c r="U121" s="3">
        <f>'[1]ExPostGross kWh_Biz'!X121</f>
        <v>0</v>
      </c>
      <c r="V121" s="3">
        <f>'[1]ExPostGross kWh_Biz'!Y121</f>
        <v>0</v>
      </c>
      <c r="W121" s="3">
        <f>'[1]ExPostGross kWh_Biz'!Z121</f>
        <v>0</v>
      </c>
      <c r="X121" s="3">
        <f>'[1]ExPostGross kWh_Biz'!AA121</f>
        <v>0</v>
      </c>
      <c r="Y121" s="3">
        <f>'[1]ExPostGross kWh_Biz'!AB121</f>
        <v>0</v>
      </c>
      <c r="Z121" s="3">
        <f>'[1]ExPostGross kWh_Biz'!AC121</f>
        <v>0</v>
      </c>
      <c r="AA121" s="3">
        <f>'[1]ExPostGross kWh_Biz'!AD121</f>
        <v>0</v>
      </c>
      <c r="AB121" s="3">
        <f>'[1]ExPostGross kWh_Biz'!AE121</f>
        <v>0</v>
      </c>
      <c r="AC121" s="3">
        <f>'[1]ExPostGross kWh_Biz'!AF121</f>
        <v>0</v>
      </c>
      <c r="AD121" s="116">
        <f>SUM('[1]ExPostGross kWh_Biz'!AG121:AJ121)</f>
        <v>0</v>
      </c>
      <c r="AE121" s="90">
        <f t="shared" si="327"/>
        <v>0</v>
      </c>
      <c r="AF121" s="131"/>
      <c r="AG121" s="509"/>
      <c r="AH121" s="244" t="s">
        <v>95</v>
      </c>
      <c r="AI121" s="3">
        <f>'[1]ExPostGross kWh_Biz'!AO121</f>
        <v>0</v>
      </c>
      <c r="AJ121" s="3">
        <f>'[1]ExPostGross kWh_Biz'!AP121</f>
        <v>0</v>
      </c>
      <c r="AK121" s="3">
        <f>'[1]ExPostGross kWh_Biz'!AQ121</f>
        <v>0</v>
      </c>
      <c r="AL121" s="3">
        <f>'[1]ExPostGross kWh_Biz'!AR121</f>
        <v>0</v>
      </c>
      <c r="AM121" s="3">
        <f>'[1]ExPostGross kWh_Biz'!AS121</f>
        <v>0</v>
      </c>
      <c r="AN121" s="3">
        <f>'[1]ExPostGross kWh_Biz'!AT121</f>
        <v>0</v>
      </c>
      <c r="AO121" s="3">
        <f>'[1]ExPostGross kWh_Biz'!AU121</f>
        <v>0</v>
      </c>
      <c r="AP121" s="3">
        <f>'[1]ExPostGross kWh_Biz'!AV121</f>
        <v>0</v>
      </c>
      <c r="AQ121" s="3">
        <f>'[1]ExPostGross kWh_Biz'!AW121</f>
        <v>0</v>
      </c>
      <c r="AR121" s="3">
        <f>'[1]ExPostGross kWh_Biz'!AX121</f>
        <v>0</v>
      </c>
      <c r="AS121" s="3">
        <f>'[1]ExPostGross kWh_Biz'!AY121</f>
        <v>0</v>
      </c>
      <c r="AT121" s="116">
        <f>SUM('[1]ExPostGross kWh_Biz'!AZ121:BC121)</f>
        <v>0</v>
      </c>
      <c r="AU121" s="90">
        <f t="shared" si="328"/>
        <v>0</v>
      </c>
      <c r="AV121" s="131"/>
      <c r="AW121" s="509"/>
      <c r="AX121" s="244" t="s">
        <v>95</v>
      </c>
      <c r="AY121" s="3">
        <f>'[1]ExPostGross kWh_Biz'!BH121</f>
        <v>0</v>
      </c>
      <c r="AZ121" s="3">
        <f>'[1]ExPostGross kWh_Biz'!BI121</f>
        <v>0</v>
      </c>
      <c r="BA121" s="3">
        <f>'[1]ExPostGross kWh_Biz'!BJ121</f>
        <v>0</v>
      </c>
      <c r="BB121" s="3">
        <f>'[1]ExPostGross kWh_Biz'!BK121</f>
        <v>0</v>
      </c>
      <c r="BC121" s="3">
        <f>'[1]ExPostGross kWh_Biz'!BL121</f>
        <v>0</v>
      </c>
      <c r="BD121" s="3">
        <f>'[1]ExPostGross kWh_Biz'!BM121</f>
        <v>0</v>
      </c>
      <c r="BE121" s="3">
        <f>'[1]ExPostGross kWh_Biz'!BN121</f>
        <v>0</v>
      </c>
      <c r="BF121" s="3">
        <f>'[1]ExPostGross kWh_Biz'!BO121</f>
        <v>0</v>
      </c>
      <c r="BG121" s="3">
        <f>'[1]ExPostGross kWh_Biz'!BP121</f>
        <v>0</v>
      </c>
      <c r="BH121" s="3">
        <f>'[1]ExPostGross kWh_Biz'!BQ121</f>
        <v>0</v>
      </c>
      <c r="BI121" s="3">
        <f>'[1]ExPostGross kWh_Biz'!BR121</f>
        <v>0</v>
      </c>
      <c r="BJ121" s="116">
        <f>SUM('[1]ExPostGross kWh_Biz'!BS121:BV121)</f>
        <v>0</v>
      </c>
      <c r="BK121" s="90">
        <f t="shared" si="329"/>
        <v>0</v>
      </c>
      <c r="BL121" s="131"/>
      <c r="BM121" s="444">
        <f>O121-'[1]ExPostGross kWh_Biz'!R121</f>
        <v>0</v>
      </c>
      <c r="BN121" s="444">
        <f>AE121-'[1]ExPostGross kWh_Biz'!AK121</f>
        <v>0</v>
      </c>
      <c r="BO121" s="444">
        <f>AU121-'[1]ExPostGross kWh_Biz'!BD121</f>
        <v>0</v>
      </c>
      <c r="BP121" s="444">
        <f>BK121-'[1]ExPostGross kWh_Biz'!BW121</f>
        <v>0</v>
      </c>
    </row>
    <row r="122" spans="1:68" x14ac:dyDescent="0.3">
      <c r="A122" s="509"/>
      <c r="B122" s="244" t="s">
        <v>96</v>
      </c>
      <c r="C122" s="116">
        <f>'[1]ExPostGross kWh_Biz'!C122</f>
        <v>0</v>
      </c>
      <c r="D122" s="116">
        <f>'[1]ExPostGross kWh_Biz'!D122</f>
        <v>0</v>
      </c>
      <c r="E122" s="116">
        <f>'[1]ExPostGross kWh_Biz'!E122</f>
        <v>0</v>
      </c>
      <c r="F122" s="116">
        <f>'[1]ExPostGross kWh_Biz'!F122</f>
        <v>0</v>
      </c>
      <c r="G122" s="116">
        <f>'[1]ExPostGross kWh_Biz'!G122</f>
        <v>0</v>
      </c>
      <c r="H122" s="116">
        <f>'[1]ExPostGross kWh_Biz'!H122</f>
        <v>0</v>
      </c>
      <c r="I122" s="116">
        <f>'[1]ExPostGross kWh_Biz'!I122</f>
        <v>0</v>
      </c>
      <c r="J122" s="116">
        <f>'[1]ExPostGross kWh_Biz'!J122</f>
        <v>0</v>
      </c>
      <c r="K122" s="116">
        <f>'[1]ExPostGross kWh_Biz'!K122</f>
        <v>0</v>
      </c>
      <c r="L122" s="116">
        <f>'[1]ExPostGross kWh_Biz'!L122</f>
        <v>0</v>
      </c>
      <c r="M122" s="116">
        <f>'[1]ExPostGross kWh_Biz'!M122</f>
        <v>0</v>
      </c>
      <c r="N122" s="116">
        <f>SUM('[1]ExPostGross kWh_Biz'!N122:Q122)</f>
        <v>0</v>
      </c>
      <c r="O122" s="90">
        <f t="shared" si="326"/>
        <v>0</v>
      </c>
      <c r="P122" s="131"/>
      <c r="Q122" s="509"/>
      <c r="R122" s="244" t="s">
        <v>96</v>
      </c>
      <c r="S122" s="3">
        <f>'[1]ExPostGross kWh_Biz'!V122</f>
        <v>0</v>
      </c>
      <c r="T122" s="3">
        <f>'[1]ExPostGross kWh_Biz'!W122</f>
        <v>0</v>
      </c>
      <c r="U122" s="3">
        <f>'[1]ExPostGross kWh_Biz'!X122</f>
        <v>0</v>
      </c>
      <c r="V122" s="3">
        <f>'[1]ExPostGross kWh_Biz'!Y122</f>
        <v>0</v>
      </c>
      <c r="W122" s="3">
        <f>'[1]ExPostGross kWh_Biz'!Z122</f>
        <v>0</v>
      </c>
      <c r="X122" s="3">
        <f>'[1]ExPostGross kWh_Biz'!AA122</f>
        <v>0</v>
      </c>
      <c r="Y122" s="3">
        <f>'[1]ExPostGross kWh_Biz'!AB122</f>
        <v>0</v>
      </c>
      <c r="Z122" s="3">
        <f>'[1]ExPostGross kWh_Biz'!AC122</f>
        <v>0</v>
      </c>
      <c r="AA122" s="3">
        <f>'[1]ExPostGross kWh_Biz'!AD122</f>
        <v>0</v>
      </c>
      <c r="AB122" s="3">
        <f>'[1]ExPostGross kWh_Biz'!AE122</f>
        <v>0</v>
      </c>
      <c r="AC122" s="3">
        <f>'[1]ExPostGross kWh_Biz'!AF122</f>
        <v>0</v>
      </c>
      <c r="AD122" s="116">
        <f>SUM('[1]ExPostGross kWh_Biz'!AG122:AJ122)</f>
        <v>0</v>
      </c>
      <c r="AE122" s="90">
        <f t="shared" si="327"/>
        <v>0</v>
      </c>
      <c r="AF122" s="131"/>
      <c r="AG122" s="509"/>
      <c r="AH122" s="244" t="s">
        <v>96</v>
      </c>
      <c r="AI122" s="3">
        <f>'[1]ExPostGross kWh_Biz'!AO122</f>
        <v>0</v>
      </c>
      <c r="AJ122" s="3">
        <f>'[1]ExPostGross kWh_Biz'!AP122</f>
        <v>0</v>
      </c>
      <c r="AK122" s="3">
        <f>'[1]ExPostGross kWh_Biz'!AQ122</f>
        <v>0</v>
      </c>
      <c r="AL122" s="3">
        <f>'[1]ExPostGross kWh_Biz'!AR122</f>
        <v>0</v>
      </c>
      <c r="AM122" s="3">
        <f>'[1]ExPostGross kWh_Biz'!AS122</f>
        <v>0</v>
      </c>
      <c r="AN122" s="3">
        <f>'[1]ExPostGross kWh_Biz'!AT122</f>
        <v>0</v>
      </c>
      <c r="AO122" s="3">
        <f>'[1]ExPostGross kWh_Biz'!AU122</f>
        <v>0</v>
      </c>
      <c r="AP122" s="3">
        <f>'[1]ExPostGross kWh_Biz'!AV122</f>
        <v>0</v>
      </c>
      <c r="AQ122" s="3">
        <f>'[1]ExPostGross kWh_Biz'!AW122</f>
        <v>0</v>
      </c>
      <c r="AR122" s="3">
        <f>'[1]ExPostGross kWh_Biz'!AX122</f>
        <v>0</v>
      </c>
      <c r="AS122" s="3">
        <f>'[1]ExPostGross kWh_Biz'!AY122</f>
        <v>0</v>
      </c>
      <c r="AT122" s="116">
        <f>SUM('[1]ExPostGross kWh_Biz'!AZ122:BC122)</f>
        <v>0</v>
      </c>
      <c r="AU122" s="90">
        <f t="shared" si="328"/>
        <v>0</v>
      </c>
      <c r="AV122" s="131"/>
      <c r="AW122" s="509"/>
      <c r="AX122" s="244" t="s">
        <v>96</v>
      </c>
      <c r="AY122" s="3">
        <f>'[1]ExPostGross kWh_Biz'!BH122</f>
        <v>0</v>
      </c>
      <c r="AZ122" s="3">
        <f>'[1]ExPostGross kWh_Biz'!BI122</f>
        <v>0</v>
      </c>
      <c r="BA122" s="3">
        <f>'[1]ExPostGross kWh_Biz'!BJ122</f>
        <v>0</v>
      </c>
      <c r="BB122" s="3">
        <f>'[1]ExPostGross kWh_Biz'!BK122</f>
        <v>0</v>
      </c>
      <c r="BC122" s="3">
        <f>'[1]ExPostGross kWh_Biz'!BL122</f>
        <v>0</v>
      </c>
      <c r="BD122" s="3">
        <f>'[1]ExPostGross kWh_Biz'!BM122</f>
        <v>0</v>
      </c>
      <c r="BE122" s="3">
        <f>'[1]ExPostGross kWh_Biz'!BN122</f>
        <v>0</v>
      </c>
      <c r="BF122" s="3">
        <f>'[1]ExPostGross kWh_Biz'!BO122</f>
        <v>0</v>
      </c>
      <c r="BG122" s="3">
        <f>'[1]ExPostGross kWh_Biz'!BP122</f>
        <v>0</v>
      </c>
      <c r="BH122" s="3">
        <f>'[1]ExPostGross kWh_Biz'!BQ122</f>
        <v>0</v>
      </c>
      <c r="BI122" s="3">
        <f>'[1]ExPostGross kWh_Biz'!BR122</f>
        <v>0</v>
      </c>
      <c r="BJ122" s="116">
        <f>SUM('[1]ExPostGross kWh_Biz'!BS122:BV122)</f>
        <v>0</v>
      </c>
      <c r="BK122" s="90">
        <f t="shared" si="329"/>
        <v>0</v>
      </c>
      <c r="BL122" s="131"/>
      <c r="BM122" s="444">
        <f>O122-'[1]ExPostGross kWh_Biz'!R122</f>
        <v>0</v>
      </c>
      <c r="BN122" s="444">
        <f>AE122-'[1]ExPostGross kWh_Biz'!AK122</f>
        <v>0</v>
      </c>
      <c r="BO122" s="444">
        <f>AU122-'[1]ExPostGross kWh_Biz'!BD122</f>
        <v>0</v>
      </c>
      <c r="BP122" s="444">
        <f>BK122-'[1]ExPostGross kWh_Biz'!BW122</f>
        <v>0</v>
      </c>
    </row>
    <row r="123" spans="1:68" x14ac:dyDescent="0.3">
      <c r="A123" s="509"/>
      <c r="B123" s="244" t="s">
        <v>97</v>
      </c>
      <c r="C123" s="116">
        <f>'[1]ExPostGross kWh_Biz'!C123</f>
        <v>0</v>
      </c>
      <c r="D123" s="116">
        <f>'[1]ExPostGross kWh_Biz'!D123</f>
        <v>3052.6015014648438</v>
      </c>
      <c r="E123" s="116">
        <f>'[1]ExPostGross kWh_Biz'!E123</f>
        <v>182677.19427490234</v>
      </c>
      <c r="F123" s="116">
        <f>'[1]ExPostGross kWh_Biz'!F123</f>
        <v>0</v>
      </c>
      <c r="G123" s="116">
        <f>'[1]ExPostGross kWh_Biz'!G123</f>
        <v>0</v>
      </c>
      <c r="H123" s="116">
        <f>'[1]ExPostGross kWh_Biz'!H123</f>
        <v>0</v>
      </c>
      <c r="I123" s="116">
        <f>'[1]ExPostGross kWh_Biz'!I123</f>
        <v>36615.568206787109</v>
      </c>
      <c r="J123" s="116">
        <f>'[1]ExPostGross kWh_Biz'!J123</f>
        <v>5666.5016479492188</v>
      </c>
      <c r="K123" s="116">
        <f>'[1]ExPostGross kWh_Biz'!K123</f>
        <v>0</v>
      </c>
      <c r="L123" s="116">
        <f>'[1]ExPostGross kWh_Biz'!L123</f>
        <v>121434.16351318359</v>
      </c>
      <c r="M123" s="116">
        <f>'[1]ExPostGross kWh_Biz'!M123</f>
        <v>5776.3775024414063</v>
      </c>
      <c r="N123" s="116">
        <f>SUM('[1]ExPostGross kWh_Biz'!N123:Q123)</f>
        <v>13385.460090637207</v>
      </c>
      <c r="O123" s="90">
        <f t="shared" si="326"/>
        <v>368607.86673736572</v>
      </c>
      <c r="P123" s="131"/>
      <c r="Q123" s="509"/>
      <c r="R123" s="244" t="s">
        <v>97</v>
      </c>
      <c r="S123" s="3">
        <f>'[1]ExPostGross kWh_Biz'!V123</f>
        <v>0</v>
      </c>
      <c r="T123" s="3">
        <f>'[1]ExPostGross kWh_Biz'!W123</f>
        <v>0</v>
      </c>
      <c r="U123" s="3">
        <f>'[1]ExPostGross kWh_Biz'!X123</f>
        <v>0</v>
      </c>
      <c r="V123" s="3">
        <f>'[1]ExPostGross kWh_Biz'!Y123</f>
        <v>0</v>
      </c>
      <c r="W123" s="3">
        <f>'[1]ExPostGross kWh_Biz'!Z123</f>
        <v>0</v>
      </c>
      <c r="X123" s="3">
        <f>'[1]ExPostGross kWh_Biz'!AA123</f>
        <v>0</v>
      </c>
      <c r="Y123" s="3">
        <f>'[1]ExPostGross kWh_Biz'!AB123</f>
        <v>19662.375640869141</v>
      </c>
      <c r="Z123" s="3">
        <f>'[1]ExPostGross kWh_Biz'!AC123</f>
        <v>0</v>
      </c>
      <c r="AA123" s="3">
        <f>'[1]ExPostGross kWh_Biz'!AD123</f>
        <v>0</v>
      </c>
      <c r="AB123" s="3">
        <f>'[1]ExPostGross kWh_Biz'!AE123</f>
        <v>0</v>
      </c>
      <c r="AC123" s="3">
        <f>'[1]ExPostGross kWh_Biz'!AF123</f>
        <v>0</v>
      </c>
      <c r="AD123" s="116">
        <f>SUM('[1]ExPostGross kWh_Biz'!AG123:AJ123)</f>
        <v>0</v>
      </c>
      <c r="AE123" s="90">
        <f t="shared" si="327"/>
        <v>19662.375640869141</v>
      </c>
      <c r="AF123" s="131"/>
      <c r="AG123" s="509"/>
      <c r="AH123" s="244" t="s">
        <v>97</v>
      </c>
      <c r="AI123" s="3">
        <f>'[1]ExPostGross kWh_Biz'!AO123</f>
        <v>0</v>
      </c>
      <c r="AJ123" s="3">
        <f>'[1]ExPostGross kWh_Biz'!AP123</f>
        <v>0</v>
      </c>
      <c r="AK123" s="3">
        <f>'[1]ExPostGross kWh_Biz'!AQ123</f>
        <v>0</v>
      </c>
      <c r="AL123" s="3">
        <f>'[1]ExPostGross kWh_Biz'!AR123</f>
        <v>0</v>
      </c>
      <c r="AM123" s="3">
        <f>'[1]ExPostGross kWh_Biz'!AS123</f>
        <v>0</v>
      </c>
      <c r="AN123" s="3">
        <f>'[1]ExPostGross kWh_Biz'!AT123</f>
        <v>0</v>
      </c>
      <c r="AO123" s="3">
        <f>'[1]ExPostGross kWh_Biz'!AU123</f>
        <v>0</v>
      </c>
      <c r="AP123" s="3">
        <f>'[1]ExPostGross kWh_Biz'!AV123</f>
        <v>0</v>
      </c>
      <c r="AQ123" s="3">
        <f>'[1]ExPostGross kWh_Biz'!AW123</f>
        <v>0</v>
      </c>
      <c r="AR123" s="3">
        <f>'[1]ExPostGross kWh_Biz'!AX123</f>
        <v>0</v>
      </c>
      <c r="AS123" s="3">
        <f>'[1]ExPostGross kWh_Biz'!AY123</f>
        <v>0</v>
      </c>
      <c r="AT123" s="116">
        <f>SUM('[1]ExPostGross kWh_Biz'!AZ123:BC123)</f>
        <v>0</v>
      </c>
      <c r="AU123" s="90">
        <f t="shared" si="328"/>
        <v>0</v>
      </c>
      <c r="AV123" s="131"/>
      <c r="AW123" s="509"/>
      <c r="AX123" s="244" t="s">
        <v>97</v>
      </c>
      <c r="AY123" s="3">
        <f>'[1]ExPostGross kWh_Biz'!BH123</f>
        <v>0</v>
      </c>
      <c r="AZ123" s="3">
        <f>'[1]ExPostGross kWh_Biz'!BI123</f>
        <v>0</v>
      </c>
      <c r="BA123" s="3">
        <f>'[1]ExPostGross kWh_Biz'!BJ123</f>
        <v>0</v>
      </c>
      <c r="BB123" s="3">
        <f>'[1]ExPostGross kWh_Biz'!BK123</f>
        <v>0</v>
      </c>
      <c r="BC123" s="3">
        <f>'[1]ExPostGross kWh_Biz'!BL123</f>
        <v>0</v>
      </c>
      <c r="BD123" s="3">
        <f>'[1]ExPostGross kWh_Biz'!BM123</f>
        <v>0</v>
      </c>
      <c r="BE123" s="3">
        <f>'[1]ExPostGross kWh_Biz'!BN123</f>
        <v>0</v>
      </c>
      <c r="BF123" s="3">
        <f>'[1]ExPostGross kWh_Biz'!BO123</f>
        <v>0</v>
      </c>
      <c r="BG123" s="3">
        <f>'[1]ExPostGross kWh_Biz'!BP123</f>
        <v>0</v>
      </c>
      <c r="BH123" s="3">
        <f>'[1]ExPostGross kWh_Biz'!BQ123</f>
        <v>0</v>
      </c>
      <c r="BI123" s="3">
        <f>'[1]ExPostGross kWh_Biz'!BR123</f>
        <v>0</v>
      </c>
      <c r="BJ123" s="116">
        <f>SUM('[1]ExPostGross kWh_Biz'!BS123:BV123)</f>
        <v>0</v>
      </c>
      <c r="BK123" s="90">
        <f t="shared" si="329"/>
        <v>0</v>
      </c>
      <c r="BL123" s="131"/>
      <c r="BM123" s="444">
        <f>O123-'[1]ExPostGross kWh_Biz'!R123</f>
        <v>0</v>
      </c>
      <c r="BN123" s="444">
        <f>AE123-'[1]ExPostGross kWh_Biz'!AK123</f>
        <v>0</v>
      </c>
      <c r="BO123" s="444">
        <f>AU123-'[1]ExPostGross kWh_Biz'!BD123</f>
        <v>0</v>
      </c>
      <c r="BP123" s="444">
        <f>BK123-'[1]ExPostGross kWh_Biz'!BW123</f>
        <v>0</v>
      </c>
    </row>
    <row r="124" spans="1:68" x14ac:dyDescent="0.3">
      <c r="A124" s="509"/>
      <c r="B124" s="244" t="s">
        <v>98</v>
      </c>
      <c r="C124" s="116">
        <f>'[1]ExPostGross kWh_Biz'!C124</f>
        <v>0</v>
      </c>
      <c r="D124" s="116">
        <f>'[1]ExPostGross kWh_Biz'!D124</f>
        <v>0</v>
      </c>
      <c r="E124" s="116">
        <f>'[1]ExPostGross kWh_Biz'!E124</f>
        <v>0</v>
      </c>
      <c r="F124" s="116">
        <f>'[1]ExPostGross kWh_Biz'!F124</f>
        <v>0</v>
      </c>
      <c r="G124" s="116">
        <f>'[1]ExPostGross kWh_Biz'!G124</f>
        <v>0</v>
      </c>
      <c r="H124" s="116">
        <f>'[1]ExPostGross kWh_Biz'!H124</f>
        <v>0</v>
      </c>
      <c r="I124" s="116">
        <f>'[1]ExPostGross kWh_Biz'!I124</f>
        <v>0</v>
      </c>
      <c r="J124" s="116">
        <f>'[1]ExPostGross kWh_Biz'!J124</f>
        <v>0</v>
      </c>
      <c r="K124" s="116">
        <f>'[1]ExPostGross kWh_Biz'!K124</f>
        <v>0</v>
      </c>
      <c r="L124" s="116">
        <f>'[1]ExPostGross kWh_Biz'!L124</f>
        <v>0</v>
      </c>
      <c r="M124" s="116">
        <f>'[1]ExPostGross kWh_Biz'!M124</f>
        <v>0</v>
      </c>
      <c r="N124" s="116">
        <f>SUM('[1]ExPostGross kWh_Biz'!N124:Q124)</f>
        <v>0</v>
      </c>
      <c r="O124" s="90">
        <f t="shared" si="326"/>
        <v>0</v>
      </c>
      <c r="P124" s="131"/>
      <c r="Q124" s="509"/>
      <c r="R124" s="244" t="s">
        <v>98</v>
      </c>
      <c r="S124" s="3">
        <f>'[1]ExPostGross kWh_Biz'!V124</f>
        <v>0</v>
      </c>
      <c r="T124" s="3">
        <f>'[1]ExPostGross kWh_Biz'!W124</f>
        <v>0</v>
      </c>
      <c r="U124" s="3">
        <f>'[1]ExPostGross kWh_Biz'!X124</f>
        <v>0</v>
      </c>
      <c r="V124" s="3">
        <f>'[1]ExPostGross kWh_Biz'!Y124</f>
        <v>0</v>
      </c>
      <c r="W124" s="3">
        <f>'[1]ExPostGross kWh_Biz'!Z124</f>
        <v>0</v>
      </c>
      <c r="X124" s="3">
        <f>'[1]ExPostGross kWh_Biz'!AA124</f>
        <v>0</v>
      </c>
      <c r="Y124" s="3">
        <f>'[1]ExPostGross kWh_Biz'!AB124</f>
        <v>0</v>
      </c>
      <c r="Z124" s="3">
        <f>'[1]ExPostGross kWh_Biz'!AC124</f>
        <v>0</v>
      </c>
      <c r="AA124" s="3">
        <f>'[1]ExPostGross kWh_Biz'!AD124</f>
        <v>0</v>
      </c>
      <c r="AB124" s="3">
        <f>'[1]ExPostGross kWh_Biz'!AE124</f>
        <v>0</v>
      </c>
      <c r="AC124" s="3">
        <f>'[1]ExPostGross kWh_Biz'!AF124</f>
        <v>0</v>
      </c>
      <c r="AD124" s="116">
        <f>SUM('[1]ExPostGross kWh_Biz'!AG124:AJ124)</f>
        <v>0</v>
      </c>
      <c r="AE124" s="90">
        <f t="shared" si="327"/>
        <v>0</v>
      </c>
      <c r="AF124" s="131"/>
      <c r="AG124" s="509"/>
      <c r="AH124" s="244" t="s">
        <v>98</v>
      </c>
      <c r="AI124" s="3">
        <f>'[1]ExPostGross kWh_Biz'!AO124</f>
        <v>0</v>
      </c>
      <c r="AJ124" s="3">
        <f>'[1]ExPostGross kWh_Biz'!AP124</f>
        <v>0</v>
      </c>
      <c r="AK124" s="3">
        <f>'[1]ExPostGross kWh_Biz'!AQ124</f>
        <v>0</v>
      </c>
      <c r="AL124" s="3">
        <f>'[1]ExPostGross kWh_Biz'!AR124</f>
        <v>0</v>
      </c>
      <c r="AM124" s="3">
        <f>'[1]ExPostGross kWh_Biz'!AS124</f>
        <v>0</v>
      </c>
      <c r="AN124" s="3">
        <f>'[1]ExPostGross kWh_Biz'!AT124</f>
        <v>0</v>
      </c>
      <c r="AO124" s="3">
        <f>'[1]ExPostGross kWh_Biz'!AU124</f>
        <v>0</v>
      </c>
      <c r="AP124" s="3">
        <f>'[1]ExPostGross kWh_Biz'!AV124</f>
        <v>0</v>
      </c>
      <c r="AQ124" s="3">
        <f>'[1]ExPostGross kWh_Biz'!AW124</f>
        <v>0</v>
      </c>
      <c r="AR124" s="3">
        <f>'[1]ExPostGross kWh_Biz'!AX124</f>
        <v>0</v>
      </c>
      <c r="AS124" s="3">
        <f>'[1]ExPostGross kWh_Biz'!AY124</f>
        <v>0</v>
      </c>
      <c r="AT124" s="116">
        <f>SUM('[1]ExPostGross kWh_Biz'!AZ124:BC124)</f>
        <v>0</v>
      </c>
      <c r="AU124" s="90">
        <f t="shared" si="328"/>
        <v>0</v>
      </c>
      <c r="AV124" s="131"/>
      <c r="AW124" s="509"/>
      <c r="AX124" s="244" t="s">
        <v>98</v>
      </c>
      <c r="AY124" s="3">
        <f>'[1]ExPostGross kWh_Biz'!BH124</f>
        <v>0</v>
      </c>
      <c r="AZ124" s="3">
        <f>'[1]ExPostGross kWh_Biz'!BI124</f>
        <v>0</v>
      </c>
      <c r="BA124" s="3">
        <f>'[1]ExPostGross kWh_Biz'!BJ124</f>
        <v>0</v>
      </c>
      <c r="BB124" s="3">
        <f>'[1]ExPostGross kWh_Biz'!BK124</f>
        <v>0</v>
      </c>
      <c r="BC124" s="3">
        <f>'[1]ExPostGross kWh_Biz'!BL124</f>
        <v>0</v>
      </c>
      <c r="BD124" s="3">
        <f>'[1]ExPostGross kWh_Biz'!BM124</f>
        <v>0</v>
      </c>
      <c r="BE124" s="3">
        <f>'[1]ExPostGross kWh_Biz'!BN124</f>
        <v>0</v>
      </c>
      <c r="BF124" s="3">
        <f>'[1]ExPostGross kWh_Biz'!BO124</f>
        <v>0</v>
      </c>
      <c r="BG124" s="3">
        <f>'[1]ExPostGross kWh_Biz'!BP124</f>
        <v>0</v>
      </c>
      <c r="BH124" s="3">
        <f>'[1]ExPostGross kWh_Biz'!BQ124</f>
        <v>0</v>
      </c>
      <c r="BI124" s="3">
        <f>'[1]ExPostGross kWh_Biz'!BR124</f>
        <v>0</v>
      </c>
      <c r="BJ124" s="116">
        <f>SUM('[1]ExPostGross kWh_Biz'!BS124:BV124)</f>
        <v>0</v>
      </c>
      <c r="BK124" s="90">
        <f t="shared" si="329"/>
        <v>0</v>
      </c>
      <c r="BL124" s="131"/>
      <c r="BM124" s="444">
        <f>O124-'[1]ExPostGross kWh_Biz'!R124</f>
        <v>0</v>
      </c>
      <c r="BN124" s="444">
        <f>AE124-'[1]ExPostGross kWh_Biz'!AK124</f>
        <v>0</v>
      </c>
      <c r="BO124" s="444">
        <f>AU124-'[1]ExPostGross kWh_Biz'!BD124</f>
        <v>0</v>
      </c>
      <c r="BP124" s="444">
        <f>BK124-'[1]ExPostGross kWh_Biz'!BW124</f>
        <v>0</v>
      </c>
    </row>
    <row r="125" spans="1:68" x14ac:dyDescent="0.3">
      <c r="A125" s="509"/>
      <c r="B125" s="244" t="s">
        <v>99</v>
      </c>
      <c r="C125" s="116">
        <f>'[1]ExPostGross kWh_Biz'!C125</f>
        <v>0</v>
      </c>
      <c r="D125" s="116">
        <f>'[1]ExPostGross kWh_Biz'!D125</f>
        <v>0</v>
      </c>
      <c r="E125" s="116">
        <f>'[1]ExPostGross kWh_Biz'!E125</f>
        <v>0</v>
      </c>
      <c r="F125" s="116">
        <f>'[1]ExPostGross kWh_Biz'!F125</f>
        <v>0</v>
      </c>
      <c r="G125" s="116">
        <f>'[1]ExPostGross kWh_Biz'!G125</f>
        <v>0</v>
      </c>
      <c r="H125" s="116">
        <f>'[1]ExPostGross kWh_Biz'!H125</f>
        <v>0</v>
      </c>
      <c r="I125" s="116">
        <f>'[1]ExPostGross kWh_Biz'!I125</f>
        <v>0</v>
      </c>
      <c r="J125" s="116">
        <f>'[1]ExPostGross kWh_Biz'!J125</f>
        <v>0</v>
      </c>
      <c r="K125" s="116">
        <f>'[1]ExPostGross kWh_Biz'!K125</f>
        <v>0</v>
      </c>
      <c r="L125" s="116">
        <f>'[1]ExPostGross kWh_Biz'!L125</f>
        <v>0</v>
      </c>
      <c r="M125" s="116">
        <f>'[1]ExPostGross kWh_Biz'!M125</f>
        <v>0</v>
      </c>
      <c r="N125" s="116">
        <f>SUM('[1]ExPostGross kWh_Biz'!N125:Q125)</f>
        <v>0</v>
      </c>
      <c r="O125" s="90">
        <f t="shared" si="326"/>
        <v>0</v>
      </c>
      <c r="P125" s="131"/>
      <c r="Q125" s="509"/>
      <c r="R125" s="244" t="s">
        <v>99</v>
      </c>
      <c r="S125" s="3">
        <f>'[1]ExPostGross kWh_Biz'!V125</f>
        <v>0</v>
      </c>
      <c r="T125" s="3">
        <f>'[1]ExPostGross kWh_Biz'!W125</f>
        <v>0</v>
      </c>
      <c r="U125" s="3">
        <f>'[1]ExPostGross kWh_Biz'!X125</f>
        <v>0</v>
      </c>
      <c r="V125" s="3">
        <f>'[1]ExPostGross kWh_Biz'!Y125</f>
        <v>0</v>
      </c>
      <c r="W125" s="3">
        <f>'[1]ExPostGross kWh_Biz'!Z125</f>
        <v>0</v>
      </c>
      <c r="X125" s="3">
        <f>'[1]ExPostGross kWh_Biz'!AA125</f>
        <v>0</v>
      </c>
      <c r="Y125" s="3">
        <f>'[1]ExPostGross kWh_Biz'!AB125</f>
        <v>0</v>
      </c>
      <c r="Z125" s="3">
        <f>'[1]ExPostGross kWh_Biz'!AC125</f>
        <v>0</v>
      </c>
      <c r="AA125" s="3">
        <f>'[1]ExPostGross kWh_Biz'!AD125</f>
        <v>0</v>
      </c>
      <c r="AB125" s="3">
        <f>'[1]ExPostGross kWh_Biz'!AE125</f>
        <v>0</v>
      </c>
      <c r="AC125" s="3">
        <f>'[1]ExPostGross kWh_Biz'!AF125</f>
        <v>0</v>
      </c>
      <c r="AD125" s="116">
        <f>SUM('[1]ExPostGross kWh_Biz'!AG125:AJ125)</f>
        <v>0</v>
      </c>
      <c r="AE125" s="90">
        <f t="shared" si="327"/>
        <v>0</v>
      </c>
      <c r="AF125" s="131"/>
      <c r="AG125" s="509"/>
      <c r="AH125" s="244" t="s">
        <v>99</v>
      </c>
      <c r="AI125" s="3">
        <f>'[1]ExPostGross kWh_Biz'!AO125</f>
        <v>0</v>
      </c>
      <c r="AJ125" s="3">
        <f>'[1]ExPostGross kWh_Biz'!AP125</f>
        <v>0</v>
      </c>
      <c r="AK125" s="3">
        <f>'[1]ExPostGross kWh_Biz'!AQ125</f>
        <v>0</v>
      </c>
      <c r="AL125" s="3">
        <f>'[1]ExPostGross kWh_Biz'!AR125</f>
        <v>0</v>
      </c>
      <c r="AM125" s="3">
        <f>'[1]ExPostGross kWh_Biz'!AS125</f>
        <v>0</v>
      </c>
      <c r="AN125" s="3">
        <f>'[1]ExPostGross kWh_Biz'!AT125</f>
        <v>0</v>
      </c>
      <c r="AO125" s="3">
        <f>'[1]ExPostGross kWh_Biz'!AU125</f>
        <v>0</v>
      </c>
      <c r="AP125" s="3">
        <f>'[1]ExPostGross kWh_Biz'!AV125</f>
        <v>0</v>
      </c>
      <c r="AQ125" s="3">
        <f>'[1]ExPostGross kWh_Biz'!AW125</f>
        <v>0</v>
      </c>
      <c r="AR125" s="3">
        <f>'[1]ExPostGross kWh_Biz'!AX125</f>
        <v>0</v>
      </c>
      <c r="AS125" s="3">
        <f>'[1]ExPostGross kWh_Biz'!AY125</f>
        <v>0</v>
      </c>
      <c r="AT125" s="116">
        <f>SUM('[1]ExPostGross kWh_Biz'!AZ125:BC125)</f>
        <v>0</v>
      </c>
      <c r="AU125" s="90">
        <f t="shared" si="328"/>
        <v>0</v>
      </c>
      <c r="AV125" s="131"/>
      <c r="AW125" s="509"/>
      <c r="AX125" s="244" t="s">
        <v>99</v>
      </c>
      <c r="AY125" s="3">
        <f>'[1]ExPostGross kWh_Biz'!BH125</f>
        <v>0</v>
      </c>
      <c r="AZ125" s="3">
        <f>'[1]ExPostGross kWh_Biz'!BI125</f>
        <v>0</v>
      </c>
      <c r="BA125" s="3">
        <f>'[1]ExPostGross kWh_Biz'!BJ125</f>
        <v>0</v>
      </c>
      <c r="BB125" s="3">
        <f>'[1]ExPostGross kWh_Biz'!BK125</f>
        <v>0</v>
      </c>
      <c r="BC125" s="3">
        <f>'[1]ExPostGross kWh_Biz'!BL125</f>
        <v>0</v>
      </c>
      <c r="BD125" s="3">
        <f>'[1]ExPostGross kWh_Biz'!BM125</f>
        <v>0</v>
      </c>
      <c r="BE125" s="3">
        <f>'[1]ExPostGross kWh_Biz'!BN125</f>
        <v>0</v>
      </c>
      <c r="BF125" s="3">
        <f>'[1]ExPostGross kWh_Biz'!BO125</f>
        <v>0</v>
      </c>
      <c r="BG125" s="3">
        <f>'[1]ExPostGross kWh_Biz'!BP125</f>
        <v>0</v>
      </c>
      <c r="BH125" s="3">
        <f>'[1]ExPostGross kWh_Biz'!BQ125</f>
        <v>0</v>
      </c>
      <c r="BI125" s="3">
        <f>'[1]ExPostGross kWh_Biz'!BR125</f>
        <v>0</v>
      </c>
      <c r="BJ125" s="116">
        <f>SUM('[1]ExPostGross kWh_Biz'!BS125:BV125)</f>
        <v>0</v>
      </c>
      <c r="BK125" s="90">
        <f t="shared" si="329"/>
        <v>0</v>
      </c>
      <c r="BL125" s="131"/>
      <c r="BM125" s="444">
        <f>O125-'[1]ExPostGross kWh_Biz'!R125</f>
        <v>0</v>
      </c>
      <c r="BN125" s="444">
        <f>AE125-'[1]ExPostGross kWh_Biz'!AK125</f>
        <v>0</v>
      </c>
      <c r="BO125" s="444">
        <f>AU125-'[1]ExPostGross kWh_Biz'!BD125</f>
        <v>0</v>
      </c>
      <c r="BP125" s="444">
        <f>BK125-'[1]ExPostGross kWh_Biz'!BW125</f>
        <v>0</v>
      </c>
    </row>
    <row r="126" spans="1:68" x14ac:dyDescent="0.3">
      <c r="A126" s="509"/>
      <c r="B126" s="244" t="s">
        <v>100</v>
      </c>
      <c r="C126" s="116">
        <f>'[1]ExPostGross kWh_Biz'!C126</f>
        <v>0</v>
      </c>
      <c r="D126" s="116">
        <f>'[1]ExPostGross kWh_Biz'!D126</f>
        <v>0</v>
      </c>
      <c r="E126" s="116">
        <f>'[1]ExPostGross kWh_Biz'!E126</f>
        <v>0</v>
      </c>
      <c r="F126" s="116">
        <f>'[1]ExPostGross kWh_Biz'!F126</f>
        <v>0</v>
      </c>
      <c r="G126" s="116">
        <f>'[1]ExPostGross kWh_Biz'!G126</f>
        <v>0</v>
      </c>
      <c r="H126" s="116">
        <f>'[1]ExPostGross kWh_Biz'!H126</f>
        <v>0</v>
      </c>
      <c r="I126" s="116">
        <f>'[1]ExPostGross kWh_Biz'!I126</f>
        <v>0</v>
      </c>
      <c r="J126" s="116">
        <f>'[1]ExPostGross kWh_Biz'!J126</f>
        <v>0</v>
      </c>
      <c r="K126" s="116">
        <f>'[1]ExPostGross kWh_Biz'!K126</f>
        <v>0</v>
      </c>
      <c r="L126" s="116">
        <f>'[1]ExPostGross kWh_Biz'!L126</f>
        <v>0</v>
      </c>
      <c r="M126" s="116">
        <f>'[1]ExPostGross kWh_Biz'!M126</f>
        <v>0</v>
      </c>
      <c r="N126" s="116">
        <f>SUM('[1]ExPostGross kWh_Biz'!N126:Q126)</f>
        <v>0</v>
      </c>
      <c r="O126" s="90">
        <f t="shared" si="326"/>
        <v>0</v>
      </c>
      <c r="P126" s="131"/>
      <c r="Q126" s="509"/>
      <c r="R126" s="244" t="s">
        <v>100</v>
      </c>
      <c r="S126" s="3">
        <f>'[1]ExPostGross kWh_Biz'!V126</f>
        <v>0</v>
      </c>
      <c r="T126" s="3">
        <f>'[1]ExPostGross kWh_Biz'!W126</f>
        <v>0</v>
      </c>
      <c r="U126" s="3">
        <f>'[1]ExPostGross kWh_Biz'!X126</f>
        <v>0</v>
      </c>
      <c r="V126" s="3">
        <f>'[1]ExPostGross kWh_Biz'!Y126</f>
        <v>0</v>
      </c>
      <c r="W126" s="3">
        <f>'[1]ExPostGross kWh_Biz'!Z126</f>
        <v>0</v>
      </c>
      <c r="X126" s="3">
        <f>'[1]ExPostGross kWh_Biz'!AA126</f>
        <v>0</v>
      </c>
      <c r="Y126" s="3">
        <f>'[1]ExPostGross kWh_Biz'!AB126</f>
        <v>0</v>
      </c>
      <c r="Z126" s="3">
        <f>'[1]ExPostGross kWh_Biz'!AC126</f>
        <v>0</v>
      </c>
      <c r="AA126" s="3">
        <f>'[1]ExPostGross kWh_Biz'!AD126</f>
        <v>0</v>
      </c>
      <c r="AB126" s="3">
        <f>'[1]ExPostGross kWh_Biz'!AE126</f>
        <v>0</v>
      </c>
      <c r="AC126" s="3">
        <f>'[1]ExPostGross kWh_Biz'!AF126</f>
        <v>0</v>
      </c>
      <c r="AD126" s="116">
        <f>SUM('[1]ExPostGross kWh_Biz'!AG126:AJ126)</f>
        <v>0</v>
      </c>
      <c r="AE126" s="90">
        <f t="shared" si="327"/>
        <v>0</v>
      </c>
      <c r="AF126" s="131"/>
      <c r="AG126" s="509"/>
      <c r="AH126" s="244" t="s">
        <v>100</v>
      </c>
      <c r="AI126" s="3">
        <f>'[1]ExPostGross kWh_Biz'!AO126</f>
        <v>0</v>
      </c>
      <c r="AJ126" s="3">
        <f>'[1]ExPostGross kWh_Biz'!AP126</f>
        <v>0</v>
      </c>
      <c r="AK126" s="3">
        <f>'[1]ExPostGross kWh_Biz'!AQ126</f>
        <v>0</v>
      </c>
      <c r="AL126" s="3">
        <f>'[1]ExPostGross kWh_Biz'!AR126</f>
        <v>0</v>
      </c>
      <c r="AM126" s="3">
        <f>'[1]ExPostGross kWh_Biz'!AS126</f>
        <v>0</v>
      </c>
      <c r="AN126" s="3">
        <f>'[1]ExPostGross kWh_Biz'!AT126</f>
        <v>0</v>
      </c>
      <c r="AO126" s="3">
        <f>'[1]ExPostGross kWh_Biz'!AU126</f>
        <v>0</v>
      </c>
      <c r="AP126" s="3">
        <f>'[1]ExPostGross kWh_Biz'!AV126</f>
        <v>0</v>
      </c>
      <c r="AQ126" s="3">
        <f>'[1]ExPostGross kWh_Biz'!AW126</f>
        <v>0</v>
      </c>
      <c r="AR126" s="3">
        <f>'[1]ExPostGross kWh_Biz'!AX126</f>
        <v>0</v>
      </c>
      <c r="AS126" s="3">
        <f>'[1]ExPostGross kWh_Biz'!AY126</f>
        <v>0</v>
      </c>
      <c r="AT126" s="116">
        <f>SUM('[1]ExPostGross kWh_Biz'!AZ126:BC126)</f>
        <v>0</v>
      </c>
      <c r="AU126" s="90">
        <f t="shared" si="328"/>
        <v>0</v>
      </c>
      <c r="AV126" s="131"/>
      <c r="AW126" s="509"/>
      <c r="AX126" s="244" t="s">
        <v>100</v>
      </c>
      <c r="AY126" s="3">
        <f>'[1]ExPostGross kWh_Biz'!BH126</f>
        <v>0</v>
      </c>
      <c r="AZ126" s="3">
        <f>'[1]ExPostGross kWh_Biz'!BI126</f>
        <v>0</v>
      </c>
      <c r="BA126" s="3">
        <f>'[1]ExPostGross kWh_Biz'!BJ126</f>
        <v>0</v>
      </c>
      <c r="BB126" s="3">
        <f>'[1]ExPostGross kWh_Biz'!BK126</f>
        <v>0</v>
      </c>
      <c r="BC126" s="3">
        <f>'[1]ExPostGross kWh_Biz'!BL126</f>
        <v>0</v>
      </c>
      <c r="BD126" s="3">
        <f>'[1]ExPostGross kWh_Biz'!BM126</f>
        <v>0</v>
      </c>
      <c r="BE126" s="3">
        <f>'[1]ExPostGross kWh_Biz'!BN126</f>
        <v>0</v>
      </c>
      <c r="BF126" s="3">
        <f>'[1]ExPostGross kWh_Biz'!BO126</f>
        <v>0</v>
      </c>
      <c r="BG126" s="3">
        <f>'[1]ExPostGross kWh_Biz'!BP126</f>
        <v>0</v>
      </c>
      <c r="BH126" s="3">
        <f>'[1]ExPostGross kWh_Biz'!BQ126</f>
        <v>0</v>
      </c>
      <c r="BI126" s="3">
        <f>'[1]ExPostGross kWh_Biz'!BR126</f>
        <v>0</v>
      </c>
      <c r="BJ126" s="116">
        <f>SUM('[1]ExPostGross kWh_Biz'!BS126:BV126)</f>
        <v>0</v>
      </c>
      <c r="BK126" s="90">
        <f t="shared" si="329"/>
        <v>0</v>
      </c>
      <c r="BL126" s="131"/>
      <c r="BM126" s="444">
        <f>O126-'[1]ExPostGross kWh_Biz'!R126</f>
        <v>0</v>
      </c>
      <c r="BN126" s="444">
        <f>AE126-'[1]ExPostGross kWh_Biz'!AK126</f>
        <v>0</v>
      </c>
      <c r="BO126" s="444">
        <f>AU126-'[1]ExPostGross kWh_Biz'!BD126</f>
        <v>0</v>
      </c>
      <c r="BP126" s="444">
        <f>BK126-'[1]ExPostGross kWh_Biz'!BW126</f>
        <v>0</v>
      </c>
    </row>
    <row r="127" spans="1:68" x14ac:dyDescent="0.3">
      <c r="A127" s="509"/>
      <c r="B127" s="244" t="s">
        <v>101</v>
      </c>
      <c r="C127" s="116">
        <f>'[1]ExPostGross kWh_Biz'!C127</f>
        <v>0</v>
      </c>
      <c r="D127" s="116">
        <f>'[1]ExPostGross kWh_Biz'!D127</f>
        <v>0</v>
      </c>
      <c r="E127" s="116">
        <f>'[1]ExPostGross kWh_Biz'!E127</f>
        <v>0</v>
      </c>
      <c r="F127" s="116">
        <f>'[1]ExPostGross kWh_Biz'!F127</f>
        <v>0</v>
      </c>
      <c r="G127" s="116">
        <f>'[1]ExPostGross kWh_Biz'!G127</f>
        <v>0</v>
      </c>
      <c r="H127" s="116">
        <f>'[1]ExPostGross kWh_Biz'!H127</f>
        <v>0</v>
      </c>
      <c r="I127" s="116">
        <f>'[1]ExPostGross kWh_Biz'!I127</f>
        <v>0</v>
      </c>
      <c r="J127" s="116">
        <f>'[1]ExPostGross kWh_Biz'!J127</f>
        <v>0</v>
      </c>
      <c r="K127" s="116">
        <f>'[1]ExPostGross kWh_Biz'!K127</f>
        <v>0</v>
      </c>
      <c r="L127" s="116">
        <f>'[1]ExPostGross kWh_Biz'!L127</f>
        <v>0</v>
      </c>
      <c r="M127" s="116">
        <f>'[1]ExPostGross kWh_Biz'!M127</f>
        <v>0</v>
      </c>
      <c r="N127" s="116">
        <f>SUM('[1]ExPostGross kWh_Biz'!N127:Q127)</f>
        <v>0</v>
      </c>
      <c r="O127" s="90">
        <f t="shared" si="326"/>
        <v>0</v>
      </c>
      <c r="P127" s="131"/>
      <c r="Q127" s="509"/>
      <c r="R127" s="244" t="s">
        <v>101</v>
      </c>
      <c r="S127" s="3">
        <f>'[1]ExPostGross kWh_Biz'!V127</f>
        <v>0</v>
      </c>
      <c r="T127" s="3">
        <f>'[1]ExPostGross kWh_Biz'!W127</f>
        <v>0</v>
      </c>
      <c r="U127" s="3">
        <f>'[1]ExPostGross kWh_Biz'!X127</f>
        <v>0</v>
      </c>
      <c r="V127" s="3">
        <f>'[1]ExPostGross kWh_Biz'!Y127</f>
        <v>0</v>
      </c>
      <c r="W127" s="3">
        <f>'[1]ExPostGross kWh_Biz'!Z127</f>
        <v>0</v>
      </c>
      <c r="X127" s="3">
        <f>'[1]ExPostGross kWh_Biz'!AA127</f>
        <v>0</v>
      </c>
      <c r="Y127" s="3">
        <f>'[1]ExPostGross kWh_Biz'!AB127</f>
        <v>0</v>
      </c>
      <c r="Z127" s="3">
        <f>'[1]ExPostGross kWh_Biz'!AC127</f>
        <v>0</v>
      </c>
      <c r="AA127" s="3">
        <f>'[1]ExPostGross kWh_Biz'!AD127</f>
        <v>0</v>
      </c>
      <c r="AB127" s="3">
        <f>'[1]ExPostGross kWh_Biz'!AE127</f>
        <v>0</v>
      </c>
      <c r="AC127" s="3">
        <f>'[1]ExPostGross kWh_Biz'!AF127</f>
        <v>0</v>
      </c>
      <c r="AD127" s="116">
        <f>SUM('[1]ExPostGross kWh_Biz'!AG127:AJ127)</f>
        <v>0</v>
      </c>
      <c r="AE127" s="90">
        <f t="shared" si="327"/>
        <v>0</v>
      </c>
      <c r="AF127" s="131"/>
      <c r="AG127" s="509"/>
      <c r="AH127" s="244" t="s">
        <v>101</v>
      </c>
      <c r="AI127" s="3">
        <f>'[1]ExPostGross kWh_Biz'!AO127</f>
        <v>0</v>
      </c>
      <c r="AJ127" s="3">
        <f>'[1]ExPostGross kWh_Biz'!AP127</f>
        <v>0</v>
      </c>
      <c r="AK127" s="3">
        <f>'[1]ExPostGross kWh_Biz'!AQ127</f>
        <v>0</v>
      </c>
      <c r="AL127" s="3">
        <f>'[1]ExPostGross kWh_Biz'!AR127</f>
        <v>0</v>
      </c>
      <c r="AM127" s="3">
        <f>'[1]ExPostGross kWh_Biz'!AS127</f>
        <v>0</v>
      </c>
      <c r="AN127" s="3">
        <f>'[1]ExPostGross kWh_Biz'!AT127</f>
        <v>0</v>
      </c>
      <c r="AO127" s="3">
        <f>'[1]ExPostGross kWh_Biz'!AU127</f>
        <v>0</v>
      </c>
      <c r="AP127" s="3">
        <f>'[1]ExPostGross kWh_Biz'!AV127</f>
        <v>0</v>
      </c>
      <c r="AQ127" s="3">
        <f>'[1]ExPostGross kWh_Biz'!AW127</f>
        <v>0</v>
      </c>
      <c r="AR127" s="3">
        <f>'[1]ExPostGross kWh_Biz'!AX127</f>
        <v>0</v>
      </c>
      <c r="AS127" s="3">
        <f>'[1]ExPostGross kWh_Biz'!AY127</f>
        <v>0</v>
      </c>
      <c r="AT127" s="116">
        <f>SUM('[1]ExPostGross kWh_Biz'!AZ127:BC127)</f>
        <v>0</v>
      </c>
      <c r="AU127" s="90">
        <f t="shared" si="328"/>
        <v>0</v>
      </c>
      <c r="AV127" s="131"/>
      <c r="AW127" s="509"/>
      <c r="AX127" s="244" t="s">
        <v>101</v>
      </c>
      <c r="AY127" s="3">
        <f>'[1]ExPostGross kWh_Biz'!BH127</f>
        <v>0</v>
      </c>
      <c r="AZ127" s="3">
        <f>'[1]ExPostGross kWh_Biz'!BI127</f>
        <v>0</v>
      </c>
      <c r="BA127" s="3">
        <f>'[1]ExPostGross kWh_Biz'!BJ127</f>
        <v>0</v>
      </c>
      <c r="BB127" s="3">
        <f>'[1]ExPostGross kWh_Biz'!BK127</f>
        <v>0</v>
      </c>
      <c r="BC127" s="3">
        <f>'[1]ExPostGross kWh_Biz'!BL127</f>
        <v>0</v>
      </c>
      <c r="BD127" s="3">
        <f>'[1]ExPostGross kWh_Biz'!BM127</f>
        <v>0</v>
      </c>
      <c r="BE127" s="3">
        <f>'[1]ExPostGross kWh_Biz'!BN127</f>
        <v>0</v>
      </c>
      <c r="BF127" s="3">
        <f>'[1]ExPostGross kWh_Biz'!BO127</f>
        <v>0</v>
      </c>
      <c r="BG127" s="3">
        <f>'[1]ExPostGross kWh_Biz'!BP127</f>
        <v>0</v>
      </c>
      <c r="BH127" s="3">
        <f>'[1]ExPostGross kWh_Biz'!BQ127</f>
        <v>0</v>
      </c>
      <c r="BI127" s="3">
        <f>'[1]ExPostGross kWh_Biz'!BR127</f>
        <v>0</v>
      </c>
      <c r="BJ127" s="116">
        <f>SUM('[1]ExPostGross kWh_Biz'!BS127:BV127)</f>
        <v>0</v>
      </c>
      <c r="BK127" s="90">
        <f t="shared" si="329"/>
        <v>0</v>
      </c>
      <c r="BL127" s="131"/>
      <c r="BM127" s="444">
        <f>O127-'[1]ExPostGross kWh_Biz'!R127</f>
        <v>0</v>
      </c>
      <c r="BN127" s="444">
        <f>AE127-'[1]ExPostGross kWh_Biz'!AK127</f>
        <v>0</v>
      </c>
      <c r="BO127" s="444">
        <f>AU127-'[1]ExPostGross kWh_Biz'!BD127</f>
        <v>0</v>
      </c>
      <c r="BP127" s="444">
        <f>BK127-'[1]ExPostGross kWh_Biz'!BW127</f>
        <v>0</v>
      </c>
    </row>
    <row r="128" spans="1:68" ht="15" thickBot="1" x14ac:dyDescent="0.35">
      <c r="A128" s="510"/>
      <c r="B128" s="244" t="s">
        <v>102</v>
      </c>
      <c r="C128" s="116">
        <f>'[1]ExPostGross kWh_Biz'!C128</f>
        <v>0</v>
      </c>
      <c r="D128" s="116">
        <f>'[1]ExPostGross kWh_Biz'!D128</f>
        <v>0</v>
      </c>
      <c r="E128" s="116">
        <f>'[1]ExPostGross kWh_Biz'!E128</f>
        <v>0</v>
      </c>
      <c r="F128" s="116">
        <f>'[1]ExPostGross kWh_Biz'!F128</f>
        <v>0</v>
      </c>
      <c r="G128" s="116">
        <f>'[1]ExPostGross kWh_Biz'!G128</f>
        <v>0</v>
      </c>
      <c r="H128" s="116">
        <f>'[1]ExPostGross kWh_Biz'!H128</f>
        <v>0</v>
      </c>
      <c r="I128" s="116">
        <f>'[1]ExPostGross kWh_Biz'!I128</f>
        <v>0</v>
      </c>
      <c r="J128" s="116">
        <f>'[1]ExPostGross kWh_Biz'!J128</f>
        <v>0</v>
      </c>
      <c r="K128" s="116">
        <f>'[1]ExPostGross kWh_Biz'!K128</f>
        <v>0</v>
      </c>
      <c r="L128" s="116">
        <f>'[1]ExPostGross kWh_Biz'!L128</f>
        <v>0</v>
      </c>
      <c r="M128" s="116">
        <f>'[1]ExPostGross kWh_Biz'!M128</f>
        <v>0</v>
      </c>
      <c r="N128" s="116">
        <f>SUM('[1]ExPostGross kWh_Biz'!N128:Q128)</f>
        <v>0</v>
      </c>
      <c r="O128" s="90">
        <f t="shared" si="326"/>
        <v>0</v>
      </c>
      <c r="P128" s="131"/>
      <c r="Q128" s="510"/>
      <c r="R128" s="244" t="s">
        <v>102</v>
      </c>
      <c r="S128" s="3">
        <f>'[1]ExPostGross kWh_Biz'!V128</f>
        <v>0</v>
      </c>
      <c r="T128" s="3">
        <f>'[1]ExPostGross kWh_Biz'!W128</f>
        <v>0</v>
      </c>
      <c r="U128" s="3">
        <f>'[1]ExPostGross kWh_Biz'!X128</f>
        <v>0</v>
      </c>
      <c r="V128" s="3">
        <f>'[1]ExPostGross kWh_Biz'!Y128</f>
        <v>0</v>
      </c>
      <c r="W128" s="3">
        <f>'[1]ExPostGross kWh_Biz'!Z128</f>
        <v>0</v>
      </c>
      <c r="X128" s="3">
        <f>'[1]ExPostGross kWh_Biz'!AA128</f>
        <v>0</v>
      </c>
      <c r="Y128" s="3">
        <f>'[1]ExPostGross kWh_Biz'!AB128</f>
        <v>0</v>
      </c>
      <c r="Z128" s="3">
        <f>'[1]ExPostGross kWh_Biz'!AC128</f>
        <v>0</v>
      </c>
      <c r="AA128" s="3">
        <f>'[1]ExPostGross kWh_Biz'!AD128</f>
        <v>0</v>
      </c>
      <c r="AB128" s="3">
        <f>'[1]ExPostGross kWh_Biz'!AE128</f>
        <v>0</v>
      </c>
      <c r="AC128" s="3">
        <f>'[1]ExPostGross kWh_Biz'!AF128</f>
        <v>0</v>
      </c>
      <c r="AD128" s="116">
        <f>SUM('[1]ExPostGross kWh_Biz'!AG128:AJ128)</f>
        <v>0</v>
      </c>
      <c r="AE128" s="90">
        <f t="shared" si="327"/>
        <v>0</v>
      </c>
      <c r="AF128" s="131"/>
      <c r="AG128" s="510"/>
      <c r="AH128" s="244" t="s">
        <v>102</v>
      </c>
      <c r="AI128" s="3">
        <f>'[1]ExPostGross kWh_Biz'!AO128</f>
        <v>0</v>
      </c>
      <c r="AJ128" s="3">
        <f>'[1]ExPostGross kWh_Biz'!AP128</f>
        <v>0</v>
      </c>
      <c r="AK128" s="3">
        <f>'[1]ExPostGross kWh_Biz'!AQ128</f>
        <v>0</v>
      </c>
      <c r="AL128" s="3">
        <f>'[1]ExPostGross kWh_Biz'!AR128</f>
        <v>0</v>
      </c>
      <c r="AM128" s="3">
        <f>'[1]ExPostGross kWh_Biz'!AS128</f>
        <v>0</v>
      </c>
      <c r="AN128" s="3">
        <f>'[1]ExPostGross kWh_Biz'!AT128</f>
        <v>0</v>
      </c>
      <c r="AO128" s="3">
        <f>'[1]ExPostGross kWh_Biz'!AU128</f>
        <v>0</v>
      </c>
      <c r="AP128" s="3">
        <f>'[1]ExPostGross kWh_Biz'!AV128</f>
        <v>0</v>
      </c>
      <c r="AQ128" s="3">
        <f>'[1]ExPostGross kWh_Biz'!AW128</f>
        <v>0</v>
      </c>
      <c r="AR128" s="3">
        <f>'[1]ExPostGross kWh_Biz'!AX128</f>
        <v>0</v>
      </c>
      <c r="AS128" s="3">
        <f>'[1]ExPostGross kWh_Biz'!AY128</f>
        <v>0</v>
      </c>
      <c r="AT128" s="116">
        <f>SUM('[1]ExPostGross kWh_Biz'!AZ128:BC128)</f>
        <v>0</v>
      </c>
      <c r="AU128" s="90">
        <f t="shared" si="328"/>
        <v>0</v>
      </c>
      <c r="AV128" s="131"/>
      <c r="AW128" s="510"/>
      <c r="AX128" s="244" t="s">
        <v>102</v>
      </c>
      <c r="AY128" s="3">
        <f>'[1]ExPostGross kWh_Biz'!BH128</f>
        <v>0</v>
      </c>
      <c r="AZ128" s="3">
        <f>'[1]ExPostGross kWh_Biz'!BI128</f>
        <v>0</v>
      </c>
      <c r="BA128" s="3">
        <f>'[1]ExPostGross kWh_Biz'!BJ128</f>
        <v>0</v>
      </c>
      <c r="BB128" s="3">
        <f>'[1]ExPostGross kWh_Biz'!BK128</f>
        <v>0</v>
      </c>
      <c r="BC128" s="3">
        <f>'[1]ExPostGross kWh_Biz'!BL128</f>
        <v>0</v>
      </c>
      <c r="BD128" s="3">
        <f>'[1]ExPostGross kWh_Biz'!BM128</f>
        <v>0</v>
      </c>
      <c r="BE128" s="3">
        <f>'[1]ExPostGross kWh_Biz'!BN128</f>
        <v>0</v>
      </c>
      <c r="BF128" s="3">
        <f>'[1]ExPostGross kWh_Biz'!BO128</f>
        <v>0</v>
      </c>
      <c r="BG128" s="3">
        <f>'[1]ExPostGross kWh_Biz'!BP128</f>
        <v>0</v>
      </c>
      <c r="BH128" s="3">
        <f>'[1]ExPostGross kWh_Biz'!BQ128</f>
        <v>0</v>
      </c>
      <c r="BI128" s="3">
        <f>'[1]ExPostGross kWh_Biz'!BR128</f>
        <v>0</v>
      </c>
      <c r="BJ128" s="116">
        <f>SUM('[1]ExPostGross kWh_Biz'!BS128:BV128)</f>
        <v>0</v>
      </c>
      <c r="BK128" s="90">
        <f t="shared" si="329"/>
        <v>0</v>
      </c>
      <c r="BL128" s="131"/>
      <c r="BM128" s="444">
        <f>O128-'[1]ExPostGross kWh_Biz'!R128</f>
        <v>0</v>
      </c>
      <c r="BN128" s="444">
        <f>AE128-'[1]ExPostGross kWh_Biz'!AK128</f>
        <v>0</v>
      </c>
      <c r="BO128" s="444">
        <f>AU128-'[1]ExPostGross kWh_Biz'!BD128</f>
        <v>0</v>
      </c>
      <c r="BP128" s="444">
        <f>BK128-'[1]ExPostGross kWh_Biz'!BW128</f>
        <v>0</v>
      </c>
    </row>
    <row r="129" spans="1:68" ht="21.45" customHeight="1" thickBot="1" x14ac:dyDescent="0.35">
      <c r="B129" s="245" t="s">
        <v>70</v>
      </c>
      <c r="C129" s="238">
        <f>SUM(C116:C128)</f>
        <v>0</v>
      </c>
      <c r="D129" s="238">
        <f t="shared" ref="D129" si="330">SUM(D116:D128)</f>
        <v>3052.6015014648438</v>
      </c>
      <c r="E129" s="238">
        <f t="shared" ref="E129" si="331">SUM(E116:E128)</f>
        <v>182677.19427490234</v>
      </c>
      <c r="F129" s="238">
        <f t="shared" ref="F129" si="332">SUM(F116:F128)</f>
        <v>0</v>
      </c>
      <c r="G129" s="238">
        <f t="shared" ref="G129" si="333">SUM(G116:G128)</f>
        <v>0</v>
      </c>
      <c r="H129" s="238">
        <f t="shared" ref="H129" si="334">SUM(H116:H128)</f>
        <v>0</v>
      </c>
      <c r="I129" s="238">
        <f t="shared" ref="I129" si="335">SUM(I116:I128)</f>
        <v>36615.568206787109</v>
      </c>
      <c r="J129" s="238">
        <f t="shared" ref="J129" si="336">SUM(J116:J128)</f>
        <v>5666.5016479492188</v>
      </c>
      <c r="K129" s="238">
        <f t="shared" ref="K129" si="337">SUM(K116:K128)</f>
        <v>0</v>
      </c>
      <c r="L129" s="238">
        <f t="shared" ref="L129" si="338">SUM(L116:L128)</f>
        <v>121434.16351318359</v>
      </c>
      <c r="M129" s="238">
        <f t="shared" ref="M129" si="339">SUM(M116:M128)</f>
        <v>5776.3775024414063</v>
      </c>
      <c r="N129" s="448">
        <f t="shared" ref="N129" si="340">SUM(N116:N128)</f>
        <v>13385.460090637207</v>
      </c>
      <c r="O129" s="93">
        <f t="shared" si="326"/>
        <v>368607.86673736572</v>
      </c>
      <c r="P129" s="131"/>
      <c r="R129" s="245" t="s">
        <v>70</v>
      </c>
      <c r="S129" s="238">
        <f>SUM(S116:S128)</f>
        <v>0</v>
      </c>
      <c r="T129" s="238">
        <f t="shared" ref="T129" si="341">SUM(T116:T128)</f>
        <v>0</v>
      </c>
      <c r="U129" s="238">
        <f t="shared" ref="U129" si="342">SUM(U116:U128)</f>
        <v>0</v>
      </c>
      <c r="V129" s="238">
        <f t="shared" ref="V129" si="343">SUM(V116:V128)</f>
        <v>0</v>
      </c>
      <c r="W129" s="238">
        <f t="shared" ref="W129" si="344">SUM(W116:W128)</f>
        <v>0</v>
      </c>
      <c r="X129" s="238">
        <f t="shared" ref="X129" si="345">SUM(X116:X128)</f>
        <v>0</v>
      </c>
      <c r="Y129" s="238">
        <f t="shared" ref="Y129" si="346">SUM(Y116:Y128)</f>
        <v>19662.375640869141</v>
      </c>
      <c r="Z129" s="238">
        <f t="shared" ref="Z129" si="347">SUM(Z116:Z128)</f>
        <v>0</v>
      </c>
      <c r="AA129" s="238">
        <f t="shared" ref="AA129" si="348">SUM(AA116:AA128)</f>
        <v>0</v>
      </c>
      <c r="AB129" s="238">
        <f t="shared" ref="AB129" si="349">SUM(AB116:AB128)</f>
        <v>0</v>
      </c>
      <c r="AC129" s="238">
        <f t="shared" ref="AC129" si="350">SUM(AC116:AC128)</f>
        <v>0</v>
      </c>
      <c r="AD129" s="448">
        <f t="shared" ref="AD129" si="351">SUM(AD116:AD128)</f>
        <v>0</v>
      </c>
      <c r="AE129" s="93">
        <f t="shared" si="327"/>
        <v>19662.375640869141</v>
      </c>
      <c r="AF129" s="131"/>
      <c r="AH129" s="245" t="s">
        <v>70</v>
      </c>
      <c r="AI129" s="238">
        <f>SUM(AI116:AI128)</f>
        <v>0</v>
      </c>
      <c r="AJ129" s="238">
        <f t="shared" ref="AJ129" si="352">SUM(AJ116:AJ128)</f>
        <v>0</v>
      </c>
      <c r="AK129" s="238">
        <f t="shared" ref="AK129" si="353">SUM(AK116:AK128)</f>
        <v>0</v>
      </c>
      <c r="AL129" s="238">
        <f t="shared" ref="AL129" si="354">SUM(AL116:AL128)</f>
        <v>0</v>
      </c>
      <c r="AM129" s="238">
        <f t="shared" ref="AM129" si="355">SUM(AM116:AM128)</f>
        <v>0</v>
      </c>
      <c r="AN129" s="238">
        <f t="shared" ref="AN129" si="356">SUM(AN116:AN128)</f>
        <v>0</v>
      </c>
      <c r="AO129" s="238">
        <f t="shared" ref="AO129" si="357">SUM(AO116:AO128)</f>
        <v>0</v>
      </c>
      <c r="AP129" s="238">
        <f t="shared" ref="AP129" si="358">SUM(AP116:AP128)</f>
        <v>0</v>
      </c>
      <c r="AQ129" s="238">
        <f t="shared" ref="AQ129" si="359">SUM(AQ116:AQ128)</f>
        <v>0</v>
      </c>
      <c r="AR129" s="238">
        <f t="shared" ref="AR129" si="360">SUM(AR116:AR128)</f>
        <v>0</v>
      </c>
      <c r="AS129" s="238">
        <f t="shared" ref="AS129" si="361">SUM(AS116:AS128)</f>
        <v>0</v>
      </c>
      <c r="AT129" s="448">
        <f t="shared" ref="AT129" si="362">SUM(AT116:AT128)</f>
        <v>0</v>
      </c>
      <c r="AU129" s="93">
        <f t="shared" si="328"/>
        <v>0</v>
      </c>
      <c r="AV129" s="131"/>
      <c r="AX129" s="245" t="s">
        <v>70</v>
      </c>
      <c r="AY129" s="238">
        <f>SUM(AY116:AY128)</f>
        <v>0</v>
      </c>
      <c r="AZ129" s="238">
        <f t="shared" ref="AZ129" si="363">SUM(AZ116:AZ128)</f>
        <v>0</v>
      </c>
      <c r="BA129" s="238">
        <f t="shared" ref="BA129" si="364">SUM(BA116:BA128)</f>
        <v>0</v>
      </c>
      <c r="BB129" s="238">
        <f t="shared" ref="BB129" si="365">SUM(BB116:BB128)</f>
        <v>0</v>
      </c>
      <c r="BC129" s="238">
        <f t="shared" ref="BC129" si="366">SUM(BC116:BC128)</f>
        <v>0</v>
      </c>
      <c r="BD129" s="238">
        <f t="shared" ref="BD129" si="367">SUM(BD116:BD128)</f>
        <v>0</v>
      </c>
      <c r="BE129" s="238">
        <f t="shared" ref="BE129" si="368">SUM(BE116:BE128)</f>
        <v>0</v>
      </c>
      <c r="BF129" s="238">
        <f t="shared" ref="BF129" si="369">SUM(BF116:BF128)</f>
        <v>0</v>
      </c>
      <c r="BG129" s="238">
        <f t="shared" ref="BG129" si="370">SUM(BG116:BG128)</f>
        <v>0</v>
      </c>
      <c r="BH129" s="238">
        <f t="shared" ref="BH129" si="371">SUM(BH116:BH128)</f>
        <v>0</v>
      </c>
      <c r="BI129" s="238">
        <f t="shared" ref="BI129" si="372">SUM(BI116:BI128)</f>
        <v>0</v>
      </c>
      <c r="BJ129" s="448">
        <f t="shared" ref="BJ129" si="373">SUM(BJ116:BJ128)</f>
        <v>0</v>
      </c>
      <c r="BK129" s="93">
        <f t="shared" si="329"/>
        <v>0</v>
      </c>
      <c r="BL129" s="131"/>
      <c r="BM129" s="444">
        <f>O129-'[1]ExPostGross kWh_Biz'!R129</f>
        <v>0</v>
      </c>
      <c r="BN129" s="444">
        <f>AE129-'[1]ExPostGross kWh_Biz'!AK129</f>
        <v>0</v>
      </c>
      <c r="BO129" s="444">
        <f>AU129-'[1]ExPostGross kWh_Biz'!BD129</f>
        <v>0</v>
      </c>
      <c r="BP129" s="444">
        <f>BK129-'[1]ExPostGross kWh_Biz'!BW129</f>
        <v>0</v>
      </c>
    </row>
    <row r="130" spans="1:68" ht="21.6" thickBot="1" x14ac:dyDescent="0.35">
      <c r="A130" s="95"/>
      <c r="P130" s="131"/>
      <c r="Q130" s="95"/>
      <c r="AF130" s="131"/>
      <c r="AG130" s="95"/>
      <c r="AV130" s="131"/>
      <c r="AW130" s="95"/>
      <c r="BL130" s="131"/>
    </row>
    <row r="131" spans="1:68" ht="21.6" thickBot="1" x14ac:dyDescent="0.35">
      <c r="A131" s="95"/>
      <c r="B131" s="233" t="s">
        <v>48</v>
      </c>
      <c r="C131" s="234">
        <v>43850</v>
      </c>
      <c r="D131" s="234">
        <v>43882</v>
      </c>
      <c r="E131" s="234">
        <v>43914</v>
      </c>
      <c r="F131" s="234">
        <v>43946</v>
      </c>
      <c r="G131" s="234">
        <v>43978</v>
      </c>
      <c r="H131" s="234">
        <v>44010</v>
      </c>
      <c r="I131" s="234">
        <v>44042</v>
      </c>
      <c r="J131" s="234">
        <v>44074</v>
      </c>
      <c r="K131" s="234">
        <v>44076</v>
      </c>
      <c r="L131" s="234">
        <v>44107</v>
      </c>
      <c r="M131" s="234">
        <v>44140</v>
      </c>
      <c r="N131" s="445" t="s">
        <v>57</v>
      </c>
      <c r="O131" s="235" t="s">
        <v>3</v>
      </c>
      <c r="P131" s="131"/>
      <c r="Q131" s="95"/>
      <c r="R131" s="233" t="s">
        <v>48</v>
      </c>
      <c r="S131" s="234">
        <v>43850</v>
      </c>
      <c r="T131" s="234">
        <v>43882</v>
      </c>
      <c r="U131" s="234">
        <v>43914</v>
      </c>
      <c r="V131" s="234">
        <v>43946</v>
      </c>
      <c r="W131" s="234">
        <v>43978</v>
      </c>
      <c r="X131" s="234">
        <v>44010</v>
      </c>
      <c r="Y131" s="234">
        <v>44042</v>
      </c>
      <c r="Z131" s="234">
        <v>44074</v>
      </c>
      <c r="AA131" s="234">
        <v>44076</v>
      </c>
      <c r="AB131" s="234">
        <v>44107</v>
      </c>
      <c r="AC131" s="234">
        <v>44140</v>
      </c>
      <c r="AD131" s="445" t="s">
        <v>57</v>
      </c>
      <c r="AE131" s="235" t="s">
        <v>3</v>
      </c>
      <c r="AF131" s="131"/>
      <c r="AG131" s="95"/>
      <c r="AH131" s="233" t="s">
        <v>48</v>
      </c>
      <c r="AI131" s="234">
        <v>43850</v>
      </c>
      <c r="AJ131" s="234">
        <v>43882</v>
      </c>
      <c r="AK131" s="234">
        <v>43914</v>
      </c>
      <c r="AL131" s="234">
        <v>43946</v>
      </c>
      <c r="AM131" s="234">
        <v>43978</v>
      </c>
      <c r="AN131" s="234">
        <v>44010</v>
      </c>
      <c r="AO131" s="234">
        <v>44042</v>
      </c>
      <c r="AP131" s="234">
        <v>44074</v>
      </c>
      <c r="AQ131" s="234">
        <v>44076</v>
      </c>
      <c r="AR131" s="234">
        <v>44107</v>
      </c>
      <c r="AS131" s="234">
        <v>44140</v>
      </c>
      <c r="AT131" s="445" t="s">
        <v>57</v>
      </c>
      <c r="AU131" s="235" t="s">
        <v>3</v>
      </c>
      <c r="AV131" s="131"/>
      <c r="AW131" s="95"/>
      <c r="AX131" s="233" t="s">
        <v>48</v>
      </c>
      <c r="AY131" s="234">
        <v>43850</v>
      </c>
      <c r="AZ131" s="234">
        <v>43882</v>
      </c>
      <c r="BA131" s="234">
        <v>43914</v>
      </c>
      <c r="BB131" s="234">
        <v>43946</v>
      </c>
      <c r="BC131" s="234">
        <v>43978</v>
      </c>
      <c r="BD131" s="234">
        <v>44010</v>
      </c>
      <c r="BE131" s="234">
        <v>44042</v>
      </c>
      <c r="BF131" s="234">
        <v>44074</v>
      </c>
      <c r="BG131" s="234">
        <v>44076</v>
      </c>
      <c r="BH131" s="234">
        <v>44107</v>
      </c>
      <c r="BI131" s="234">
        <v>44140</v>
      </c>
      <c r="BJ131" s="445" t="s">
        <v>57</v>
      </c>
      <c r="BK131" s="235" t="s">
        <v>3</v>
      </c>
      <c r="BL131" s="131"/>
    </row>
    <row r="132" spans="1:68" ht="15" customHeight="1" x14ac:dyDescent="0.3">
      <c r="A132" s="505" t="s">
        <v>110</v>
      </c>
      <c r="B132" s="244" t="s">
        <v>90</v>
      </c>
      <c r="C132" s="116">
        <f>'[1]ExPostGross kWh_Biz'!C132</f>
        <v>0</v>
      </c>
      <c r="D132" s="116">
        <f>'[1]ExPostGross kWh_Biz'!D132</f>
        <v>0</v>
      </c>
      <c r="E132" s="116">
        <f>'[1]ExPostGross kWh_Biz'!E132</f>
        <v>0</v>
      </c>
      <c r="F132" s="116">
        <f>'[1]ExPostGross kWh_Biz'!F132</f>
        <v>0</v>
      </c>
      <c r="G132" s="116">
        <f>'[1]ExPostGross kWh_Biz'!G132</f>
        <v>0</v>
      </c>
      <c r="H132" s="116">
        <f>'[1]ExPostGross kWh_Biz'!H132</f>
        <v>0</v>
      </c>
      <c r="I132" s="116">
        <f>'[1]ExPostGross kWh_Biz'!I132</f>
        <v>0</v>
      </c>
      <c r="J132" s="116">
        <f>'[1]ExPostGross kWh_Biz'!J132</f>
        <v>0</v>
      </c>
      <c r="K132" s="116">
        <f>'[1]ExPostGross kWh_Biz'!K132</f>
        <v>0</v>
      </c>
      <c r="L132" s="116">
        <f>'[1]ExPostGross kWh_Biz'!L132</f>
        <v>0</v>
      </c>
      <c r="M132" s="116">
        <f>'[1]ExPostGross kWh_Biz'!M132</f>
        <v>0</v>
      </c>
      <c r="N132" s="116">
        <f>SUM('[1]ExPostGross kWh_Biz'!N132:Q132)</f>
        <v>0</v>
      </c>
      <c r="O132" s="90">
        <f t="shared" ref="O132:O145" si="374">SUM(C132:N132)</f>
        <v>0</v>
      </c>
      <c r="P132" s="131"/>
      <c r="Q132" s="505" t="s">
        <v>110</v>
      </c>
      <c r="R132" s="244" t="s">
        <v>90</v>
      </c>
      <c r="S132" s="3">
        <f>'[1]ExPostGross kWh_Biz'!V132</f>
        <v>0</v>
      </c>
      <c r="T132" s="3">
        <f>'[1]ExPostGross kWh_Biz'!W132</f>
        <v>0</v>
      </c>
      <c r="U132" s="3">
        <f>'[1]ExPostGross kWh_Biz'!X132</f>
        <v>0</v>
      </c>
      <c r="V132" s="3">
        <f>'[1]ExPostGross kWh_Biz'!Y132</f>
        <v>0</v>
      </c>
      <c r="W132" s="3">
        <f>'[1]ExPostGross kWh_Biz'!Z132</f>
        <v>0</v>
      </c>
      <c r="X132" s="3">
        <f>'[1]ExPostGross kWh_Biz'!AA132</f>
        <v>0</v>
      </c>
      <c r="Y132" s="3">
        <f>'[1]ExPostGross kWh_Biz'!AB132</f>
        <v>0</v>
      </c>
      <c r="Z132" s="3">
        <f>'[1]ExPostGross kWh_Biz'!AC132</f>
        <v>0</v>
      </c>
      <c r="AA132" s="3">
        <f>'[1]ExPostGross kWh_Biz'!AD132</f>
        <v>0</v>
      </c>
      <c r="AB132" s="3">
        <f>'[1]ExPostGross kWh_Biz'!AE132</f>
        <v>0</v>
      </c>
      <c r="AC132" s="3">
        <f>'[1]ExPostGross kWh_Biz'!AF132</f>
        <v>0</v>
      </c>
      <c r="AD132" s="116">
        <f>SUM('[1]ExPostGross kWh_Biz'!AG132:AJ132)</f>
        <v>0</v>
      </c>
      <c r="AE132" s="90">
        <f t="shared" ref="AE132:AE145" si="375">SUM(S132:AD132)</f>
        <v>0</v>
      </c>
      <c r="AF132" s="131"/>
      <c r="AG132" s="505" t="s">
        <v>110</v>
      </c>
      <c r="AH132" s="244" t="s">
        <v>90</v>
      </c>
      <c r="AI132" s="3">
        <f>'[1]ExPostGross kWh_Biz'!AO132</f>
        <v>0</v>
      </c>
      <c r="AJ132" s="3">
        <f>'[1]ExPostGross kWh_Biz'!AP132</f>
        <v>0</v>
      </c>
      <c r="AK132" s="3">
        <f>'[1]ExPostGross kWh_Biz'!AQ132</f>
        <v>0</v>
      </c>
      <c r="AL132" s="3">
        <f>'[1]ExPostGross kWh_Biz'!AR132</f>
        <v>0</v>
      </c>
      <c r="AM132" s="3">
        <f>'[1]ExPostGross kWh_Biz'!AS132</f>
        <v>0</v>
      </c>
      <c r="AN132" s="3">
        <f>'[1]ExPostGross kWh_Biz'!AT132</f>
        <v>0</v>
      </c>
      <c r="AO132" s="3">
        <f>'[1]ExPostGross kWh_Biz'!AU132</f>
        <v>0</v>
      </c>
      <c r="AP132" s="3">
        <f>'[1]ExPostGross kWh_Biz'!AV132</f>
        <v>0</v>
      </c>
      <c r="AQ132" s="3">
        <f>'[1]ExPostGross kWh_Biz'!AW132</f>
        <v>0</v>
      </c>
      <c r="AR132" s="3">
        <f>'[1]ExPostGross kWh_Biz'!AX132</f>
        <v>0</v>
      </c>
      <c r="AS132" s="3">
        <f>'[1]ExPostGross kWh_Biz'!AY132</f>
        <v>0</v>
      </c>
      <c r="AT132" s="116">
        <f>SUM('[1]ExPostGross kWh_Biz'!AZ132:BC132)</f>
        <v>0</v>
      </c>
      <c r="AU132" s="90">
        <f t="shared" ref="AU132:AU145" si="376">SUM(AI132:AT132)</f>
        <v>0</v>
      </c>
      <c r="AV132" s="131"/>
      <c r="AW132" s="505" t="s">
        <v>110</v>
      </c>
      <c r="AX132" s="244" t="s">
        <v>90</v>
      </c>
      <c r="AY132" s="3">
        <f>'[1]ExPostGross kWh_Biz'!BH132</f>
        <v>0</v>
      </c>
      <c r="AZ132" s="3">
        <f>'[1]ExPostGross kWh_Biz'!BI132</f>
        <v>0</v>
      </c>
      <c r="BA132" s="3">
        <f>'[1]ExPostGross kWh_Biz'!BJ132</f>
        <v>0</v>
      </c>
      <c r="BB132" s="3">
        <f>'[1]ExPostGross kWh_Biz'!BK132</f>
        <v>0</v>
      </c>
      <c r="BC132" s="3">
        <f>'[1]ExPostGross kWh_Biz'!BL132</f>
        <v>0</v>
      </c>
      <c r="BD132" s="3">
        <f>'[1]ExPostGross kWh_Biz'!BM132</f>
        <v>0</v>
      </c>
      <c r="BE132" s="3">
        <f>'[1]ExPostGross kWh_Biz'!BN132</f>
        <v>0</v>
      </c>
      <c r="BF132" s="3">
        <f>'[1]ExPostGross kWh_Biz'!BO132</f>
        <v>0</v>
      </c>
      <c r="BG132" s="3">
        <f>'[1]ExPostGross kWh_Biz'!BP132</f>
        <v>0</v>
      </c>
      <c r="BH132" s="3">
        <f>'[1]ExPostGross kWh_Biz'!BQ132</f>
        <v>0</v>
      </c>
      <c r="BI132" s="3">
        <f>'[1]ExPostGross kWh_Biz'!BR132</f>
        <v>0</v>
      </c>
      <c r="BJ132" s="116">
        <f>SUM('[1]ExPostGross kWh_Biz'!BS132:BV132)</f>
        <v>0</v>
      </c>
      <c r="BK132" s="90">
        <f t="shared" ref="BK132:BK145" si="377">SUM(AY132:BJ132)</f>
        <v>0</v>
      </c>
      <c r="BL132" s="131"/>
      <c r="BM132" s="444">
        <f>O132-'[1]ExPostGross kWh_Biz'!R132</f>
        <v>0</v>
      </c>
      <c r="BN132" s="444">
        <f>AE132-'[1]ExPostGross kWh_Biz'!AK132</f>
        <v>0</v>
      </c>
      <c r="BO132" s="444">
        <f>AU132-'[1]ExPostGross kWh_Biz'!BD132</f>
        <v>0</v>
      </c>
      <c r="BP132" s="444">
        <f>BK132-'[1]ExPostGross kWh_Biz'!BW132</f>
        <v>0</v>
      </c>
    </row>
    <row r="133" spans="1:68" x14ac:dyDescent="0.3">
      <c r="A133" s="506"/>
      <c r="B133" s="244" t="s">
        <v>91</v>
      </c>
      <c r="C133" s="116">
        <f>'[1]ExPostGross kWh_Biz'!C133</f>
        <v>0</v>
      </c>
      <c r="D133" s="116">
        <f>'[1]ExPostGross kWh_Biz'!D133</f>
        <v>0</v>
      </c>
      <c r="E133" s="116">
        <f>'[1]ExPostGross kWh_Biz'!E133</f>
        <v>0</v>
      </c>
      <c r="F133" s="116">
        <f>'[1]ExPostGross kWh_Biz'!F133</f>
        <v>0</v>
      </c>
      <c r="G133" s="116">
        <f>'[1]ExPostGross kWh_Biz'!G133</f>
        <v>0</v>
      </c>
      <c r="H133" s="116">
        <f>'[1]ExPostGross kWh_Biz'!H133</f>
        <v>0</v>
      </c>
      <c r="I133" s="116">
        <f>'[1]ExPostGross kWh_Biz'!I133</f>
        <v>0</v>
      </c>
      <c r="J133" s="116">
        <f>'[1]ExPostGross kWh_Biz'!J133</f>
        <v>0</v>
      </c>
      <c r="K133" s="116">
        <f>'[1]ExPostGross kWh_Biz'!K133</f>
        <v>0</v>
      </c>
      <c r="L133" s="116">
        <f>'[1]ExPostGross kWh_Biz'!L133</f>
        <v>0</v>
      </c>
      <c r="M133" s="116">
        <f>'[1]ExPostGross kWh_Biz'!M133</f>
        <v>0</v>
      </c>
      <c r="N133" s="116">
        <f>SUM('[1]ExPostGross kWh_Biz'!N133:Q133)</f>
        <v>0</v>
      </c>
      <c r="O133" s="90">
        <f t="shared" si="374"/>
        <v>0</v>
      </c>
      <c r="P133" s="131"/>
      <c r="Q133" s="506"/>
      <c r="R133" s="244" t="s">
        <v>91</v>
      </c>
      <c r="S133" s="3">
        <f>'[1]ExPostGross kWh_Biz'!V133</f>
        <v>0</v>
      </c>
      <c r="T133" s="3">
        <f>'[1]ExPostGross kWh_Biz'!W133</f>
        <v>0</v>
      </c>
      <c r="U133" s="3">
        <f>'[1]ExPostGross kWh_Biz'!X133</f>
        <v>0</v>
      </c>
      <c r="V133" s="3">
        <f>'[1]ExPostGross kWh_Biz'!Y133</f>
        <v>0</v>
      </c>
      <c r="W133" s="3">
        <f>'[1]ExPostGross kWh_Biz'!Z133</f>
        <v>0</v>
      </c>
      <c r="X133" s="3">
        <f>'[1]ExPostGross kWh_Biz'!AA133</f>
        <v>0</v>
      </c>
      <c r="Y133" s="3">
        <f>'[1]ExPostGross kWh_Biz'!AB133</f>
        <v>0</v>
      </c>
      <c r="Z133" s="3">
        <f>'[1]ExPostGross kWh_Biz'!AC133</f>
        <v>0</v>
      </c>
      <c r="AA133" s="3">
        <f>'[1]ExPostGross kWh_Biz'!AD133</f>
        <v>0</v>
      </c>
      <c r="AB133" s="3">
        <f>'[1]ExPostGross kWh_Biz'!AE133</f>
        <v>0</v>
      </c>
      <c r="AC133" s="3">
        <f>'[1]ExPostGross kWh_Biz'!AF133</f>
        <v>0</v>
      </c>
      <c r="AD133" s="116">
        <f>SUM('[1]ExPostGross kWh_Biz'!AG133:AJ133)</f>
        <v>0</v>
      </c>
      <c r="AE133" s="90">
        <f t="shared" si="375"/>
        <v>0</v>
      </c>
      <c r="AF133" s="131"/>
      <c r="AG133" s="506"/>
      <c r="AH133" s="244" t="s">
        <v>91</v>
      </c>
      <c r="AI133" s="3">
        <f>'[1]ExPostGross kWh_Biz'!AO133</f>
        <v>0</v>
      </c>
      <c r="AJ133" s="3">
        <f>'[1]ExPostGross kWh_Biz'!AP133</f>
        <v>0</v>
      </c>
      <c r="AK133" s="3">
        <f>'[1]ExPostGross kWh_Biz'!AQ133</f>
        <v>0</v>
      </c>
      <c r="AL133" s="3">
        <f>'[1]ExPostGross kWh_Biz'!AR133</f>
        <v>0</v>
      </c>
      <c r="AM133" s="3">
        <f>'[1]ExPostGross kWh_Biz'!AS133</f>
        <v>0</v>
      </c>
      <c r="AN133" s="3">
        <f>'[1]ExPostGross kWh_Biz'!AT133</f>
        <v>0</v>
      </c>
      <c r="AO133" s="3">
        <f>'[1]ExPostGross kWh_Biz'!AU133</f>
        <v>0</v>
      </c>
      <c r="AP133" s="3">
        <f>'[1]ExPostGross kWh_Biz'!AV133</f>
        <v>0</v>
      </c>
      <c r="AQ133" s="3">
        <f>'[1]ExPostGross kWh_Biz'!AW133</f>
        <v>0</v>
      </c>
      <c r="AR133" s="3">
        <f>'[1]ExPostGross kWh_Biz'!AX133</f>
        <v>0</v>
      </c>
      <c r="AS133" s="3">
        <f>'[1]ExPostGross kWh_Biz'!AY133</f>
        <v>0</v>
      </c>
      <c r="AT133" s="116">
        <f>SUM('[1]ExPostGross kWh_Biz'!AZ133:BC133)</f>
        <v>0</v>
      </c>
      <c r="AU133" s="90">
        <f t="shared" si="376"/>
        <v>0</v>
      </c>
      <c r="AV133" s="131"/>
      <c r="AW133" s="506"/>
      <c r="AX133" s="244" t="s">
        <v>91</v>
      </c>
      <c r="AY133" s="3">
        <f>'[1]ExPostGross kWh_Biz'!BH133</f>
        <v>0</v>
      </c>
      <c r="AZ133" s="3">
        <f>'[1]ExPostGross kWh_Biz'!BI133</f>
        <v>0</v>
      </c>
      <c r="BA133" s="3">
        <f>'[1]ExPostGross kWh_Biz'!BJ133</f>
        <v>0</v>
      </c>
      <c r="BB133" s="3">
        <f>'[1]ExPostGross kWh_Biz'!BK133</f>
        <v>0</v>
      </c>
      <c r="BC133" s="3">
        <f>'[1]ExPostGross kWh_Biz'!BL133</f>
        <v>0</v>
      </c>
      <c r="BD133" s="3">
        <f>'[1]ExPostGross kWh_Biz'!BM133</f>
        <v>0</v>
      </c>
      <c r="BE133" s="3">
        <f>'[1]ExPostGross kWh_Biz'!BN133</f>
        <v>0</v>
      </c>
      <c r="BF133" s="3">
        <f>'[1]ExPostGross kWh_Biz'!BO133</f>
        <v>0</v>
      </c>
      <c r="BG133" s="3">
        <f>'[1]ExPostGross kWh_Biz'!BP133</f>
        <v>0</v>
      </c>
      <c r="BH133" s="3">
        <f>'[1]ExPostGross kWh_Biz'!BQ133</f>
        <v>0</v>
      </c>
      <c r="BI133" s="3">
        <f>'[1]ExPostGross kWh_Biz'!BR133</f>
        <v>0</v>
      </c>
      <c r="BJ133" s="116">
        <f>SUM('[1]ExPostGross kWh_Biz'!BS133:BV133)</f>
        <v>0</v>
      </c>
      <c r="BK133" s="90">
        <f t="shared" si="377"/>
        <v>0</v>
      </c>
      <c r="BL133" s="131"/>
      <c r="BM133" s="444">
        <f>O133-'[1]ExPostGross kWh_Biz'!R133</f>
        <v>0</v>
      </c>
      <c r="BN133" s="444">
        <f>AE133-'[1]ExPostGross kWh_Biz'!AK133</f>
        <v>0</v>
      </c>
      <c r="BO133" s="444">
        <f>AU133-'[1]ExPostGross kWh_Biz'!BD133</f>
        <v>0</v>
      </c>
      <c r="BP133" s="444">
        <f>BK133-'[1]ExPostGross kWh_Biz'!BW133</f>
        <v>0</v>
      </c>
    </row>
    <row r="134" spans="1:68" x14ac:dyDescent="0.3">
      <c r="A134" s="506"/>
      <c r="B134" s="244" t="s">
        <v>92</v>
      </c>
      <c r="C134" s="116">
        <f>'[1]ExPostGross kWh_Biz'!C134</f>
        <v>0</v>
      </c>
      <c r="D134" s="116">
        <f>'[1]ExPostGross kWh_Biz'!D134</f>
        <v>0</v>
      </c>
      <c r="E134" s="116">
        <f>'[1]ExPostGross kWh_Biz'!E134</f>
        <v>0</v>
      </c>
      <c r="F134" s="116">
        <f>'[1]ExPostGross kWh_Biz'!F134</f>
        <v>0</v>
      </c>
      <c r="G134" s="116">
        <f>'[1]ExPostGross kWh_Biz'!G134</f>
        <v>0</v>
      </c>
      <c r="H134" s="116">
        <f>'[1]ExPostGross kWh_Biz'!H134</f>
        <v>0</v>
      </c>
      <c r="I134" s="116">
        <f>'[1]ExPostGross kWh_Biz'!I134</f>
        <v>0</v>
      </c>
      <c r="J134" s="116">
        <f>'[1]ExPostGross kWh_Biz'!J134</f>
        <v>0</v>
      </c>
      <c r="K134" s="116">
        <f>'[1]ExPostGross kWh_Biz'!K134</f>
        <v>0</v>
      </c>
      <c r="L134" s="116">
        <f>'[1]ExPostGross kWh_Biz'!L134</f>
        <v>0</v>
      </c>
      <c r="M134" s="116">
        <f>'[1]ExPostGross kWh_Biz'!M134</f>
        <v>0</v>
      </c>
      <c r="N134" s="116">
        <f>SUM('[1]ExPostGross kWh_Biz'!N134:Q134)</f>
        <v>0</v>
      </c>
      <c r="O134" s="90">
        <f t="shared" si="374"/>
        <v>0</v>
      </c>
      <c r="P134" s="131"/>
      <c r="Q134" s="506"/>
      <c r="R134" s="244" t="s">
        <v>92</v>
      </c>
      <c r="S134" s="3">
        <f>'[1]ExPostGross kWh_Biz'!V134</f>
        <v>0</v>
      </c>
      <c r="T134" s="3">
        <f>'[1]ExPostGross kWh_Biz'!W134</f>
        <v>0</v>
      </c>
      <c r="U134" s="3">
        <f>'[1]ExPostGross kWh_Biz'!X134</f>
        <v>0</v>
      </c>
      <c r="V134" s="3">
        <f>'[1]ExPostGross kWh_Biz'!Y134</f>
        <v>0</v>
      </c>
      <c r="W134" s="3">
        <f>'[1]ExPostGross kWh_Biz'!Z134</f>
        <v>0</v>
      </c>
      <c r="X134" s="3">
        <f>'[1]ExPostGross kWh_Biz'!AA134</f>
        <v>0</v>
      </c>
      <c r="Y134" s="3">
        <f>'[1]ExPostGross kWh_Biz'!AB134</f>
        <v>0</v>
      </c>
      <c r="Z134" s="3">
        <f>'[1]ExPostGross kWh_Biz'!AC134</f>
        <v>0</v>
      </c>
      <c r="AA134" s="3">
        <f>'[1]ExPostGross kWh_Biz'!AD134</f>
        <v>0</v>
      </c>
      <c r="AB134" s="3">
        <f>'[1]ExPostGross kWh_Biz'!AE134</f>
        <v>0</v>
      </c>
      <c r="AC134" s="3">
        <f>'[1]ExPostGross kWh_Biz'!AF134</f>
        <v>0</v>
      </c>
      <c r="AD134" s="116">
        <f>SUM('[1]ExPostGross kWh_Biz'!AG134:AJ134)</f>
        <v>0</v>
      </c>
      <c r="AE134" s="90">
        <f t="shared" si="375"/>
        <v>0</v>
      </c>
      <c r="AF134" s="131"/>
      <c r="AG134" s="506"/>
      <c r="AH134" s="244" t="s">
        <v>92</v>
      </c>
      <c r="AI134" s="3">
        <f>'[1]ExPostGross kWh_Biz'!AO134</f>
        <v>0</v>
      </c>
      <c r="AJ134" s="3">
        <f>'[1]ExPostGross kWh_Biz'!AP134</f>
        <v>0</v>
      </c>
      <c r="AK134" s="3">
        <f>'[1]ExPostGross kWh_Biz'!AQ134</f>
        <v>0</v>
      </c>
      <c r="AL134" s="3">
        <f>'[1]ExPostGross kWh_Biz'!AR134</f>
        <v>0</v>
      </c>
      <c r="AM134" s="3">
        <f>'[1]ExPostGross kWh_Biz'!AS134</f>
        <v>0</v>
      </c>
      <c r="AN134" s="3">
        <f>'[1]ExPostGross kWh_Biz'!AT134</f>
        <v>0</v>
      </c>
      <c r="AO134" s="3">
        <f>'[1]ExPostGross kWh_Biz'!AU134</f>
        <v>0</v>
      </c>
      <c r="AP134" s="3">
        <f>'[1]ExPostGross kWh_Biz'!AV134</f>
        <v>0</v>
      </c>
      <c r="AQ134" s="3">
        <f>'[1]ExPostGross kWh_Biz'!AW134</f>
        <v>0</v>
      </c>
      <c r="AR134" s="3">
        <f>'[1]ExPostGross kWh_Biz'!AX134</f>
        <v>0</v>
      </c>
      <c r="AS134" s="3">
        <f>'[1]ExPostGross kWh_Biz'!AY134</f>
        <v>0</v>
      </c>
      <c r="AT134" s="116">
        <f>SUM('[1]ExPostGross kWh_Biz'!AZ134:BC134)</f>
        <v>0</v>
      </c>
      <c r="AU134" s="90">
        <f t="shared" si="376"/>
        <v>0</v>
      </c>
      <c r="AV134" s="131"/>
      <c r="AW134" s="506"/>
      <c r="AX134" s="244" t="s">
        <v>92</v>
      </c>
      <c r="AY134" s="3">
        <f>'[1]ExPostGross kWh_Biz'!BH134</f>
        <v>0</v>
      </c>
      <c r="AZ134" s="3">
        <f>'[1]ExPostGross kWh_Biz'!BI134</f>
        <v>0</v>
      </c>
      <c r="BA134" s="3">
        <f>'[1]ExPostGross kWh_Biz'!BJ134</f>
        <v>0</v>
      </c>
      <c r="BB134" s="3">
        <f>'[1]ExPostGross kWh_Biz'!BK134</f>
        <v>0</v>
      </c>
      <c r="BC134" s="3">
        <f>'[1]ExPostGross kWh_Biz'!BL134</f>
        <v>0</v>
      </c>
      <c r="BD134" s="3">
        <f>'[1]ExPostGross kWh_Biz'!BM134</f>
        <v>0</v>
      </c>
      <c r="BE134" s="3">
        <f>'[1]ExPostGross kWh_Biz'!BN134</f>
        <v>0</v>
      </c>
      <c r="BF134" s="3">
        <f>'[1]ExPostGross kWh_Biz'!BO134</f>
        <v>0</v>
      </c>
      <c r="BG134" s="3">
        <f>'[1]ExPostGross kWh_Biz'!BP134</f>
        <v>0</v>
      </c>
      <c r="BH134" s="3">
        <f>'[1]ExPostGross kWh_Biz'!BQ134</f>
        <v>0</v>
      </c>
      <c r="BI134" s="3">
        <f>'[1]ExPostGross kWh_Biz'!BR134</f>
        <v>0</v>
      </c>
      <c r="BJ134" s="116">
        <f>SUM('[1]ExPostGross kWh_Biz'!BS134:BV134)</f>
        <v>0</v>
      </c>
      <c r="BK134" s="90">
        <f t="shared" si="377"/>
        <v>0</v>
      </c>
      <c r="BL134" s="131"/>
      <c r="BM134" s="444">
        <f>O134-'[1]ExPostGross kWh_Biz'!R134</f>
        <v>0</v>
      </c>
      <c r="BN134" s="444">
        <f>AE134-'[1]ExPostGross kWh_Biz'!AK134</f>
        <v>0</v>
      </c>
      <c r="BO134" s="444">
        <f>AU134-'[1]ExPostGross kWh_Biz'!BD134</f>
        <v>0</v>
      </c>
      <c r="BP134" s="444">
        <f>BK134-'[1]ExPostGross kWh_Biz'!BW134</f>
        <v>0</v>
      </c>
    </row>
    <row r="135" spans="1:68" x14ac:dyDescent="0.3">
      <c r="A135" s="506"/>
      <c r="B135" s="244" t="s">
        <v>93</v>
      </c>
      <c r="C135" s="116">
        <f>'[1]ExPostGross kWh_Biz'!C135</f>
        <v>0</v>
      </c>
      <c r="D135" s="116">
        <f>'[1]ExPostGross kWh_Biz'!D135</f>
        <v>0</v>
      </c>
      <c r="E135" s="116">
        <f>'[1]ExPostGross kWh_Biz'!E135</f>
        <v>0</v>
      </c>
      <c r="F135" s="116">
        <f>'[1]ExPostGross kWh_Biz'!F135</f>
        <v>0</v>
      </c>
      <c r="G135" s="116">
        <f>'[1]ExPostGross kWh_Biz'!G135</f>
        <v>0</v>
      </c>
      <c r="H135" s="116">
        <f>'[1]ExPostGross kWh_Biz'!H135</f>
        <v>0</v>
      </c>
      <c r="I135" s="116">
        <f>'[1]ExPostGross kWh_Biz'!I135</f>
        <v>0</v>
      </c>
      <c r="J135" s="116">
        <f>'[1]ExPostGross kWh_Biz'!J135</f>
        <v>0</v>
      </c>
      <c r="K135" s="116">
        <f>'[1]ExPostGross kWh_Biz'!K135</f>
        <v>0</v>
      </c>
      <c r="L135" s="116">
        <f>'[1]ExPostGross kWh_Biz'!L135</f>
        <v>0</v>
      </c>
      <c r="M135" s="116">
        <f>'[1]ExPostGross kWh_Biz'!M135</f>
        <v>0</v>
      </c>
      <c r="N135" s="116">
        <f>SUM('[1]ExPostGross kWh_Biz'!N135:Q135)</f>
        <v>0</v>
      </c>
      <c r="O135" s="90">
        <f t="shared" si="374"/>
        <v>0</v>
      </c>
      <c r="P135" s="131"/>
      <c r="Q135" s="506"/>
      <c r="R135" s="244" t="s">
        <v>93</v>
      </c>
      <c r="S135" s="3">
        <f>'[1]ExPostGross kWh_Biz'!V135</f>
        <v>0</v>
      </c>
      <c r="T135" s="3">
        <f>'[1]ExPostGross kWh_Biz'!W135</f>
        <v>0</v>
      </c>
      <c r="U135" s="3">
        <f>'[1]ExPostGross kWh_Biz'!X135</f>
        <v>0</v>
      </c>
      <c r="V135" s="3">
        <f>'[1]ExPostGross kWh_Biz'!Y135</f>
        <v>0</v>
      </c>
      <c r="W135" s="3">
        <f>'[1]ExPostGross kWh_Biz'!Z135</f>
        <v>0</v>
      </c>
      <c r="X135" s="3">
        <f>'[1]ExPostGross kWh_Biz'!AA135</f>
        <v>0</v>
      </c>
      <c r="Y135" s="3">
        <f>'[1]ExPostGross kWh_Biz'!AB135</f>
        <v>0</v>
      </c>
      <c r="Z135" s="3">
        <f>'[1]ExPostGross kWh_Biz'!AC135</f>
        <v>0</v>
      </c>
      <c r="AA135" s="3">
        <f>'[1]ExPostGross kWh_Biz'!AD135</f>
        <v>0</v>
      </c>
      <c r="AB135" s="3">
        <f>'[1]ExPostGross kWh_Biz'!AE135</f>
        <v>0</v>
      </c>
      <c r="AC135" s="3">
        <f>'[1]ExPostGross kWh_Biz'!AF135</f>
        <v>0</v>
      </c>
      <c r="AD135" s="116">
        <f>SUM('[1]ExPostGross kWh_Biz'!AG135:AJ135)</f>
        <v>0</v>
      </c>
      <c r="AE135" s="90">
        <f t="shared" si="375"/>
        <v>0</v>
      </c>
      <c r="AF135" s="131"/>
      <c r="AG135" s="506"/>
      <c r="AH135" s="244" t="s">
        <v>93</v>
      </c>
      <c r="AI135" s="3">
        <f>'[1]ExPostGross kWh_Biz'!AO135</f>
        <v>0</v>
      </c>
      <c r="AJ135" s="3">
        <f>'[1]ExPostGross kWh_Biz'!AP135</f>
        <v>0</v>
      </c>
      <c r="AK135" s="3">
        <f>'[1]ExPostGross kWh_Biz'!AQ135</f>
        <v>0</v>
      </c>
      <c r="AL135" s="3">
        <f>'[1]ExPostGross kWh_Biz'!AR135</f>
        <v>0</v>
      </c>
      <c r="AM135" s="3">
        <f>'[1]ExPostGross kWh_Biz'!AS135</f>
        <v>0</v>
      </c>
      <c r="AN135" s="3">
        <f>'[1]ExPostGross kWh_Biz'!AT135</f>
        <v>0</v>
      </c>
      <c r="AO135" s="3">
        <f>'[1]ExPostGross kWh_Biz'!AU135</f>
        <v>0</v>
      </c>
      <c r="AP135" s="3">
        <f>'[1]ExPostGross kWh_Biz'!AV135</f>
        <v>0</v>
      </c>
      <c r="AQ135" s="3">
        <f>'[1]ExPostGross kWh_Biz'!AW135</f>
        <v>0</v>
      </c>
      <c r="AR135" s="3">
        <f>'[1]ExPostGross kWh_Biz'!AX135</f>
        <v>0</v>
      </c>
      <c r="AS135" s="3">
        <f>'[1]ExPostGross kWh_Biz'!AY135</f>
        <v>0</v>
      </c>
      <c r="AT135" s="116">
        <f>SUM('[1]ExPostGross kWh_Biz'!AZ135:BC135)</f>
        <v>0</v>
      </c>
      <c r="AU135" s="90">
        <f t="shared" si="376"/>
        <v>0</v>
      </c>
      <c r="AV135" s="131"/>
      <c r="AW135" s="506"/>
      <c r="AX135" s="244" t="s">
        <v>93</v>
      </c>
      <c r="AY135" s="3">
        <f>'[1]ExPostGross kWh_Biz'!BH135</f>
        <v>0</v>
      </c>
      <c r="AZ135" s="3">
        <f>'[1]ExPostGross kWh_Biz'!BI135</f>
        <v>0</v>
      </c>
      <c r="BA135" s="3">
        <f>'[1]ExPostGross kWh_Biz'!BJ135</f>
        <v>0</v>
      </c>
      <c r="BB135" s="3">
        <f>'[1]ExPostGross kWh_Biz'!BK135</f>
        <v>0</v>
      </c>
      <c r="BC135" s="3">
        <f>'[1]ExPostGross kWh_Biz'!BL135</f>
        <v>0</v>
      </c>
      <c r="BD135" s="3">
        <f>'[1]ExPostGross kWh_Biz'!BM135</f>
        <v>0</v>
      </c>
      <c r="BE135" s="3">
        <f>'[1]ExPostGross kWh_Biz'!BN135</f>
        <v>0</v>
      </c>
      <c r="BF135" s="3">
        <f>'[1]ExPostGross kWh_Biz'!BO135</f>
        <v>0</v>
      </c>
      <c r="BG135" s="3">
        <f>'[1]ExPostGross kWh_Biz'!BP135</f>
        <v>0</v>
      </c>
      <c r="BH135" s="3">
        <f>'[1]ExPostGross kWh_Biz'!BQ135</f>
        <v>0</v>
      </c>
      <c r="BI135" s="3">
        <f>'[1]ExPostGross kWh_Biz'!BR135</f>
        <v>0</v>
      </c>
      <c r="BJ135" s="116">
        <f>SUM('[1]ExPostGross kWh_Biz'!BS135:BV135)</f>
        <v>0</v>
      </c>
      <c r="BK135" s="90">
        <f t="shared" si="377"/>
        <v>0</v>
      </c>
      <c r="BL135" s="131"/>
      <c r="BM135" s="444">
        <f>O135-'[1]ExPostGross kWh_Biz'!R135</f>
        <v>0</v>
      </c>
      <c r="BN135" s="444">
        <f>AE135-'[1]ExPostGross kWh_Biz'!AK135</f>
        <v>0</v>
      </c>
      <c r="BO135" s="444">
        <f>AU135-'[1]ExPostGross kWh_Biz'!BD135</f>
        <v>0</v>
      </c>
      <c r="BP135" s="444">
        <f>BK135-'[1]ExPostGross kWh_Biz'!BW135</f>
        <v>0</v>
      </c>
    </row>
    <row r="136" spans="1:68" x14ac:dyDescent="0.3">
      <c r="A136" s="506"/>
      <c r="B136" s="244" t="s">
        <v>94</v>
      </c>
      <c r="C136" s="116">
        <f>'[1]ExPostGross kWh_Biz'!C136</f>
        <v>0</v>
      </c>
      <c r="D136" s="116">
        <f>'[1]ExPostGross kWh_Biz'!D136</f>
        <v>0</v>
      </c>
      <c r="E136" s="116">
        <f>'[1]ExPostGross kWh_Biz'!E136</f>
        <v>0</v>
      </c>
      <c r="F136" s="116">
        <f>'[1]ExPostGross kWh_Biz'!F136</f>
        <v>0</v>
      </c>
      <c r="G136" s="116">
        <f>'[1]ExPostGross kWh_Biz'!G136</f>
        <v>0</v>
      </c>
      <c r="H136" s="116">
        <f>'[1]ExPostGross kWh_Biz'!H136</f>
        <v>0</v>
      </c>
      <c r="I136" s="116">
        <f>'[1]ExPostGross kWh_Biz'!I136</f>
        <v>0</v>
      </c>
      <c r="J136" s="116">
        <f>'[1]ExPostGross kWh_Biz'!J136</f>
        <v>0</v>
      </c>
      <c r="K136" s="116">
        <f>'[1]ExPostGross kWh_Biz'!K136</f>
        <v>0</v>
      </c>
      <c r="L136" s="116">
        <f>'[1]ExPostGross kWh_Biz'!L136</f>
        <v>0</v>
      </c>
      <c r="M136" s="116">
        <f>'[1]ExPostGross kWh_Biz'!M136</f>
        <v>0</v>
      </c>
      <c r="N136" s="116">
        <f>SUM('[1]ExPostGross kWh_Biz'!N136:Q136)</f>
        <v>0</v>
      </c>
      <c r="O136" s="90">
        <f t="shared" si="374"/>
        <v>0</v>
      </c>
      <c r="P136" s="131"/>
      <c r="Q136" s="506"/>
      <c r="R136" s="244" t="s">
        <v>94</v>
      </c>
      <c r="S136" s="3">
        <f>'[1]ExPostGross kWh_Biz'!V136</f>
        <v>0</v>
      </c>
      <c r="T136" s="3">
        <f>'[1]ExPostGross kWh_Biz'!W136</f>
        <v>0</v>
      </c>
      <c r="U136" s="3">
        <f>'[1]ExPostGross kWh_Biz'!X136</f>
        <v>0</v>
      </c>
      <c r="V136" s="3">
        <f>'[1]ExPostGross kWh_Biz'!Y136</f>
        <v>0</v>
      </c>
      <c r="W136" s="3">
        <f>'[1]ExPostGross kWh_Biz'!Z136</f>
        <v>0</v>
      </c>
      <c r="X136" s="3">
        <f>'[1]ExPostGross kWh_Biz'!AA136</f>
        <v>0</v>
      </c>
      <c r="Y136" s="3">
        <f>'[1]ExPostGross kWh_Biz'!AB136</f>
        <v>0</v>
      </c>
      <c r="Z136" s="3">
        <f>'[1]ExPostGross kWh_Biz'!AC136</f>
        <v>0</v>
      </c>
      <c r="AA136" s="3">
        <f>'[1]ExPostGross kWh_Biz'!AD136</f>
        <v>0</v>
      </c>
      <c r="AB136" s="3">
        <f>'[1]ExPostGross kWh_Biz'!AE136</f>
        <v>0</v>
      </c>
      <c r="AC136" s="3">
        <f>'[1]ExPostGross kWh_Biz'!AF136</f>
        <v>0</v>
      </c>
      <c r="AD136" s="116">
        <f>SUM('[1]ExPostGross kWh_Biz'!AG136:AJ136)</f>
        <v>0</v>
      </c>
      <c r="AE136" s="90">
        <f t="shared" si="375"/>
        <v>0</v>
      </c>
      <c r="AF136" s="131"/>
      <c r="AG136" s="506"/>
      <c r="AH136" s="244" t="s">
        <v>94</v>
      </c>
      <c r="AI136" s="3">
        <f>'[1]ExPostGross kWh_Biz'!AO136</f>
        <v>0</v>
      </c>
      <c r="AJ136" s="3">
        <f>'[1]ExPostGross kWh_Biz'!AP136</f>
        <v>0</v>
      </c>
      <c r="AK136" s="3">
        <f>'[1]ExPostGross kWh_Biz'!AQ136</f>
        <v>0</v>
      </c>
      <c r="AL136" s="3">
        <f>'[1]ExPostGross kWh_Biz'!AR136</f>
        <v>0</v>
      </c>
      <c r="AM136" s="3">
        <f>'[1]ExPostGross kWh_Biz'!AS136</f>
        <v>0</v>
      </c>
      <c r="AN136" s="3">
        <f>'[1]ExPostGross kWh_Biz'!AT136</f>
        <v>0</v>
      </c>
      <c r="AO136" s="3">
        <f>'[1]ExPostGross kWh_Biz'!AU136</f>
        <v>0</v>
      </c>
      <c r="AP136" s="3">
        <f>'[1]ExPostGross kWh_Biz'!AV136</f>
        <v>0</v>
      </c>
      <c r="AQ136" s="3">
        <f>'[1]ExPostGross kWh_Biz'!AW136</f>
        <v>0</v>
      </c>
      <c r="AR136" s="3">
        <f>'[1]ExPostGross kWh_Biz'!AX136</f>
        <v>0</v>
      </c>
      <c r="AS136" s="3">
        <f>'[1]ExPostGross kWh_Biz'!AY136</f>
        <v>0</v>
      </c>
      <c r="AT136" s="116">
        <f>SUM('[1]ExPostGross kWh_Biz'!AZ136:BC136)</f>
        <v>0</v>
      </c>
      <c r="AU136" s="90">
        <f t="shared" si="376"/>
        <v>0</v>
      </c>
      <c r="AV136" s="131"/>
      <c r="AW136" s="506"/>
      <c r="AX136" s="244" t="s">
        <v>94</v>
      </c>
      <c r="AY136" s="3">
        <f>'[1]ExPostGross kWh_Biz'!BH136</f>
        <v>0</v>
      </c>
      <c r="AZ136" s="3">
        <f>'[1]ExPostGross kWh_Biz'!BI136</f>
        <v>0</v>
      </c>
      <c r="BA136" s="3">
        <f>'[1]ExPostGross kWh_Biz'!BJ136</f>
        <v>0</v>
      </c>
      <c r="BB136" s="3">
        <f>'[1]ExPostGross kWh_Biz'!BK136</f>
        <v>0</v>
      </c>
      <c r="BC136" s="3">
        <f>'[1]ExPostGross kWh_Biz'!BL136</f>
        <v>0</v>
      </c>
      <c r="BD136" s="3">
        <f>'[1]ExPostGross kWh_Biz'!BM136</f>
        <v>0</v>
      </c>
      <c r="BE136" s="3">
        <f>'[1]ExPostGross kWh_Biz'!BN136</f>
        <v>0</v>
      </c>
      <c r="BF136" s="3">
        <f>'[1]ExPostGross kWh_Biz'!BO136</f>
        <v>0</v>
      </c>
      <c r="BG136" s="3">
        <f>'[1]ExPostGross kWh_Biz'!BP136</f>
        <v>0</v>
      </c>
      <c r="BH136" s="3">
        <f>'[1]ExPostGross kWh_Biz'!BQ136</f>
        <v>0</v>
      </c>
      <c r="BI136" s="3">
        <f>'[1]ExPostGross kWh_Biz'!BR136</f>
        <v>0</v>
      </c>
      <c r="BJ136" s="116">
        <f>SUM('[1]ExPostGross kWh_Biz'!BS136:BV136)</f>
        <v>0</v>
      </c>
      <c r="BK136" s="90">
        <f t="shared" si="377"/>
        <v>0</v>
      </c>
      <c r="BL136" s="131"/>
      <c r="BM136" s="444">
        <f>O136-'[1]ExPostGross kWh_Biz'!R136</f>
        <v>0</v>
      </c>
      <c r="BN136" s="444">
        <f>AE136-'[1]ExPostGross kWh_Biz'!AK136</f>
        <v>0</v>
      </c>
      <c r="BO136" s="444">
        <f>AU136-'[1]ExPostGross kWh_Biz'!BD136</f>
        <v>0</v>
      </c>
      <c r="BP136" s="444">
        <f>BK136-'[1]ExPostGross kWh_Biz'!BW136</f>
        <v>0</v>
      </c>
    </row>
    <row r="137" spans="1:68" x14ac:dyDescent="0.3">
      <c r="A137" s="506"/>
      <c r="B137" s="244" t="s">
        <v>95</v>
      </c>
      <c r="C137" s="116">
        <f>'[1]ExPostGross kWh_Biz'!C137</f>
        <v>0</v>
      </c>
      <c r="D137" s="116">
        <f>'[1]ExPostGross kWh_Biz'!D137</f>
        <v>0</v>
      </c>
      <c r="E137" s="116">
        <f>'[1]ExPostGross kWh_Biz'!E137</f>
        <v>0</v>
      </c>
      <c r="F137" s="116">
        <f>'[1]ExPostGross kWh_Biz'!F137</f>
        <v>0</v>
      </c>
      <c r="G137" s="116">
        <f>'[1]ExPostGross kWh_Biz'!G137</f>
        <v>0</v>
      </c>
      <c r="H137" s="116">
        <f>'[1]ExPostGross kWh_Biz'!H137</f>
        <v>0</v>
      </c>
      <c r="I137" s="116">
        <f>'[1]ExPostGross kWh_Biz'!I137</f>
        <v>0</v>
      </c>
      <c r="J137" s="116">
        <f>'[1]ExPostGross kWh_Biz'!J137</f>
        <v>0</v>
      </c>
      <c r="K137" s="116">
        <f>'[1]ExPostGross kWh_Biz'!K137</f>
        <v>0</v>
      </c>
      <c r="L137" s="116">
        <f>'[1]ExPostGross kWh_Biz'!L137</f>
        <v>0</v>
      </c>
      <c r="M137" s="116">
        <f>'[1]ExPostGross kWh_Biz'!M137</f>
        <v>0</v>
      </c>
      <c r="N137" s="116">
        <f>SUM('[1]ExPostGross kWh_Biz'!N137:Q137)</f>
        <v>0</v>
      </c>
      <c r="O137" s="90">
        <f t="shared" si="374"/>
        <v>0</v>
      </c>
      <c r="P137" s="131"/>
      <c r="Q137" s="506"/>
      <c r="R137" s="244" t="s">
        <v>95</v>
      </c>
      <c r="S137" s="3">
        <f>'[1]ExPostGross kWh_Biz'!V137</f>
        <v>0</v>
      </c>
      <c r="T137" s="3">
        <f>'[1]ExPostGross kWh_Biz'!W137</f>
        <v>0</v>
      </c>
      <c r="U137" s="3">
        <f>'[1]ExPostGross kWh_Biz'!X137</f>
        <v>0</v>
      </c>
      <c r="V137" s="3">
        <f>'[1]ExPostGross kWh_Biz'!Y137</f>
        <v>0</v>
      </c>
      <c r="W137" s="3">
        <f>'[1]ExPostGross kWh_Biz'!Z137</f>
        <v>0</v>
      </c>
      <c r="X137" s="3">
        <f>'[1]ExPostGross kWh_Biz'!AA137</f>
        <v>0</v>
      </c>
      <c r="Y137" s="3">
        <f>'[1]ExPostGross kWh_Biz'!AB137</f>
        <v>0</v>
      </c>
      <c r="Z137" s="3">
        <f>'[1]ExPostGross kWh_Biz'!AC137</f>
        <v>0</v>
      </c>
      <c r="AA137" s="3">
        <f>'[1]ExPostGross kWh_Biz'!AD137</f>
        <v>0</v>
      </c>
      <c r="AB137" s="3">
        <f>'[1]ExPostGross kWh_Biz'!AE137</f>
        <v>0</v>
      </c>
      <c r="AC137" s="3">
        <f>'[1]ExPostGross kWh_Biz'!AF137</f>
        <v>0</v>
      </c>
      <c r="AD137" s="116">
        <f>SUM('[1]ExPostGross kWh_Biz'!AG137:AJ137)</f>
        <v>0</v>
      </c>
      <c r="AE137" s="90">
        <f t="shared" si="375"/>
        <v>0</v>
      </c>
      <c r="AF137" s="131"/>
      <c r="AG137" s="506"/>
      <c r="AH137" s="244" t="s">
        <v>95</v>
      </c>
      <c r="AI137" s="3">
        <f>'[1]ExPostGross kWh_Biz'!AO137</f>
        <v>0</v>
      </c>
      <c r="AJ137" s="3">
        <f>'[1]ExPostGross kWh_Biz'!AP137</f>
        <v>0</v>
      </c>
      <c r="AK137" s="3">
        <f>'[1]ExPostGross kWh_Biz'!AQ137</f>
        <v>0</v>
      </c>
      <c r="AL137" s="3">
        <f>'[1]ExPostGross kWh_Biz'!AR137</f>
        <v>0</v>
      </c>
      <c r="AM137" s="3">
        <f>'[1]ExPostGross kWh_Biz'!AS137</f>
        <v>0</v>
      </c>
      <c r="AN137" s="3">
        <f>'[1]ExPostGross kWh_Biz'!AT137</f>
        <v>0</v>
      </c>
      <c r="AO137" s="3">
        <f>'[1]ExPostGross kWh_Biz'!AU137</f>
        <v>0</v>
      </c>
      <c r="AP137" s="3">
        <f>'[1]ExPostGross kWh_Biz'!AV137</f>
        <v>0</v>
      </c>
      <c r="AQ137" s="3">
        <f>'[1]ExPostGross kWh_Biz'!AW137</f>
        <v>0</v>
      </c>
      <c r="AR137" s="3">
        <f>'[1]ExPostGross kWh_Biz'!AX137</f>
        <v>0</v>
      </c>
      <c r="AS137" s="3">
        <f>'[1]ExPostGross kWh_Biz'!AY137</f>
        <v>0</v>
      </c>
      <c r="AT137" s="116">
        <f>SUM('[1]ExPostGross kWh_Biz'!AZ137:BC137)</f>
        <v>0</v>
      </c>
      <c r="AU137" s="90">
        <f t="shared" si="376"/>
        <v>0</v>
      </c>
      <c r="AV137" s="131"/>
      <c r="AW137" s="506"/>
      <c r="AX137" s="244" t="s">
        <v>95</v>
      </c>
      <c r="AY137" s="3">
        <f>'[1]ExPostGross kWh_Biz'!BH137</f>
        <v>0</v>
      </c>
      <c r="AZ137" s="3">
        <f>'[1]ExPostGross kWh_Biz'!BI137</f>
        <v>0</v>
      </c>
      <c r="BA137" s="3">
        <f>'[1]ExPostGross kWh_Biz'!BJ137</f>
        <v>0</v>
      </c>
      <c r="BB137" s="3">
        <f>'[1]ExPostGross kWh_Biz'!BK137</f>
        <v>0</v>
      </c>
      <c r="BC137" s="3">
        <f>'[1]ExPostGross kWh_Biz'!BL137</f>
        <v>0</v>
      </c>
      <c r="BD137" s="3">
        <f>'[1]ExPostGross kWh_Biz'!BM137</f>
        <v>0</v>
      </c>
      <c r="BE137" s="3">
        <f>'[1]ExPostGross kWh_Biz'!BN137</f>
        <v>0</v>
      </c>
      <c r="BF137" s="3">
        <f>'[1]ExPostGross kWh_Biz'!BO137</f>
        <v>0</v>
      </c>
      <c r="BG137" s="3">
        <f>'[1]ExPostGross kWh_Biz'!BP137</f>
        <v>0</v>
      </c>
      <c r="BH137" s="3">
        <f>'[1]ExPostGross kWh_Biz'!BQ137</f>
        <v>0</v>
      </c>
      <c r="BI137" s="3">
        <f>'[1]ExPostGross kWh_Biz'!BR137</f>
        <v>0</v>
      </c>
      <c r="BJ137" s="116">
        <f>SUM('[1]ExPostGross kWh_Biz'!BS137:BV137)</f>
        <v>0</v>
      </c>
      <c r="BK137" s="90">
        <f t="shared" si="377"/>
        <v>0</v>
      </c>
      <c r="BL137" s="131"/>
      <c r="BM137" s="444">
        <f>O137-'[1]ExPostGross kWh_Biz'!R137</f>
        <v>0</v>
      </c>
      <c r="BN137" s="444">
        <f>AE137-'[1]ExPostGross kWh_Biz'!AK137</f>
        <v>0</v>
      </c>
      <c r="BO137" s="444">
        <f>AU137-'[1]ExPostGross kWh_Biz'!BD137</f>
        <v>0</v>
      </c>
      <c r="BP137" s="444">
        <f>BK137-'[1]ExPostGross kWh_Biz'!BW137</f>
        <v>0</v>
      </c>
    </row>
    <row r="138" spans="1:68" x14ac:dyDescent="0.3">
      <c r="A138" s="506"/>
      <c r="B138" s="244" t="s">
        <v>96</v>
      </c>
      <c r="C138" s="116">
        <f>'[1]ExPostGross kWh_Biz'!C138</f>
        <v>0</v>
      </c>
      <c r="D138" s="116">
        <f>'[1]ExPostGross kWh_Biz'!D138</f>
        <v>0</v>
      </c>
      <c r="E138" s="116">
        <f>'[1]ExPostGross kWh_Biz'!E138</f>
        <v>0</v>
      </c>
      <c r="F138" s="116">
        <f>'[1]ExPostGross kWh_Biz'!F138</f>
        <v>0</v>
      </c>
      <c r="G138" s="116">
        <f>'[1]ExPostGross kWh_Biz'!G138</f>
        <v>0</v>
      </c>
      <c r="H138" s="116">
        <f>'[1]ExPostGross kWh_Biz'!H138</f>
        <v>0</v>
      </c>
      <c r="I138" s="116">
        <f>'[1]ExPostGross kWh_Biz'!I138</f>
        <v>0</v>
      </c>
      <c r="J138" s="116">
        <f>'[1]ExPostGross kWh_Biz'!J138</f>
        <v>0</v>
      </c>
      <c r="K138" s="116">
        <f>'[1]ExPostGross kWh_Biz'!K138</f>
        <v>0</v>
      </c>
      <c r="L138" s="116">
        <f>'[1]ExPostGross kWh_Biz'!L138</f>
        <v>0</v>
      </c>
      <c r="M138" s="116">
        <f>'[1]ExPostGross kWh_Biz'!M138</f>
        <v>0</v>
      </c>
      <c r="N138" s="116">
        <f>SUM('[1]ExPostGross kWh_Biz'!N138:Q138)</f>
        <v>0</v>
      </c>
      <c r="O138" s="90">
        <f t="shared" si="374"/>
        <v>0</v>
      </c>
      <c r="P138" s="131"/>
      <c r="Q138" s="506"/>
      <c r="R138" s="244" t="s">
        <v>96</v>
      </c>
      <c r="S138" s="3">
        <f>'[1]ExPostGross kWh_Biz'!V138</f>
        <v>0</v>
      </c>
      <c r="T138" s="3">
        <f>'[1]ExPostGross kWh_Biz'!W138</f>
        <v>0</v>
      </c>
      <c r="U138" s="3">
        <f>'[1]ExPostGross kWh_Biz'!X138</f>
        <v>0</v>
      </c>
      <c r="V138" s="3">
        <f>'[1]ExPostGross kWh_Biz'!Y138</f>
        <v>0</v>
      </c>
      <c r="W138" s="3">
        <f>'[1]ExPostGross kWh_Biz'!Z138</f>
        <v>0</v>
      </c>
      <c r="X138" s="3">
        <f>'[1]ExPostGross kWh_Biz'!AA138</f>
        <v>0</v>
      </c>
      <c r="Y138" s="3">
        <f>'[1]ExPostGross kWh_Biz'!AB138</f>
        <v>112874.140625</v>
      </c>
      <c r="Z138" s="3">
        <f>'[1]ExPostGross kWh_Biz'!AC138</f>
        <v>0</v>
      </c>
      <c r="AA138" s="3">
        <f>'[1]ExPostGross kWh_Biz'!AD138</f>
        <v>0</v>
      </c>
      <c r="AB138" s="3">
        <f>'[1]ExPostGross kWh_Biz'!AE138</f>
        <v>0</v>
      </c>
      <c r="AC138" s="3">
        <f>'[1]ExPostGross kWh_Biz'!AF138</f>
        <v>112874.140625</v>
      </c>
      <c r="AD138" s="116">
        <f>SUM('[1]ExPostGross kWh_Biz'!AG138:AJ138)</f>
        <v>0</v>
      </c>
      <c r="AE138" s="90">
        <f t="shared" si="375"/>
        <v>225748.28125</v>
      </c>
      <c r="AF138" s="131"/>
      <c r="AG138" s="506"/>
      <c r="AH138" s="244" t="s">
        <v>96</v>
      </c>
      <c r="AI138" s="3">
        <f>'[1]ExPostGross kWh_Biz'!AO138</f>
        <v>0</v>
      </c>
      <c r="AJ138" s="3">
        <f>'[1]ExPostGross kWh_Biz'!AP138</f>
        <v>0</v>
      </c>
      <c r="AK138" s="3">
        <f>'[1]ExPostGross kWh_Biz'!AQ138</f>
        <v>0</v>
      </c>
      <c r="AL138" s="3">
        <f>'[1]ExPostGross kWh_Biz'!AR138</f>
        <v>0</v>
      </c>
      <c r="AM138" s="3">
        <f>'[1]ExPostGross kWh_Biz'!AS138</f>
        <v>0</v>
      </c>
      <c r="AN138" s="3">
        <f>'[1]ExPostGross kWh_Biz'!AT138</f>
        <v>0</v>
      </c>
      <c r="AO138" s="3">
        <f>'[1]ExPostGross kWh_Biz'!AU138</f>
        <v>0</v>
      </c>
      <c r="AP138" s="3">
        <f>'[1]ExPostGross kWh_Biz'!AV138</f>
        <v>0</v>
      </c>
      <c r="AQ138" s="3">
        <f>'[1]ExPostGross kWh_Biz'!AW138</f>
        <v>0</v>
      </c>
      <c r="AR138" s="3">
        <f>'[1]ExPostGross kWh_Biz'!AX138</f>
        <v>0</v>
      </c>
      <c r="AS138" s="3">
        <f>'[1]ExPostGross kWh_Biz'!AY138</f>
        <v>0</v>
      </c>
      <c r="AT138" s="116">
        <f>SUM('[1]ExPostGross kWh_Biz'!AZ138:BC138)</f>
        <v>0</v>
      </c>
      <c r="AU138" s="90">
        <f t="shared" si="376"/>
        <v>0</v>
      </c>
      <c r="AV138" s="131"/>
      <c r="AW138" s="506"/>
      <c r="AX138" s="244" t="s">
        <v>96</v>
      </c>
      <c r="AY138" s="3">
        <f>'[1]ExPostGross kWh_Biz'!BH138</f>
        <v>0</v>
      </c>
      <c r="AZ138" s="3">
        <f>'[1]ExPostGross kWh_Biz'!BI138</f>
        <v>0</v>
      </c>
      <c r="BA138" s="3">
        <f>'[1]ExPostGross kWh_Biz'!BJ138</f>
        <v>0</v>
      </c>
      <c r="BB138" s="3">
        <f>'[1]ExPostGross kWh_Biz'!BK138</f>
        <v>0</v>
      </c>
      <c r="BC138" s="3">
        <f>'[1]ExPostGross kWh_Biz'!BL138</f>
        <v>0</v>
      </c>
      <c r="BD138" s="3">
        <f>'[1]ExPostGross kWh_Biz'!BM138</f>
        <v>0</v>
      </c>
      <c r="BE138" s="3">
        <f>'[1]ExPostGross kWh_Biz'!BN138</f>
        <v>0</v>
      </c>
      <c r="BF138" s="3">
        <f>'[1]ExPostGross kWh_Biz'!BO138</f>
        <v>0</v>
      </c>
      <c r="BG138" s="3">
        <f>'[1]ExPostGross kWh_Biz'!BP138</f>
        <v>0</v>
      </c>
      <c r="BH138" s="3">
        <f>'[1]ExPostGross kWh_Biz'!BQ138</f>
        <v>0</v>
      </c>
      <c r="BI138" s="3">
        <f>'[1]ExPostGross kWh_Biz'!BR138</f>
        <v>0</v>
      </c>
      <c r="BJ138" s="116">
        <f>SUM('[1]ExPostGross kWh_Biz'!BS138:BV138)</f>
        <v>0</v>
      </c>
      <c r="BK138" s="90">
        <f t="shared" si="377"/>
        <v>0</v>
      </c>
      <c r="BL138" s="131"/>
      <c r="BM138" s="444">
        <f>O138-'[1]ExPostGross kWh_Biz'!R138</f>
        <v>0</v>
      </c>
      <c r="BN138" s="444">
        <f>AE138-'[1]ExPostGross kWh_Biz'!AK138</f>
        <v>0</v>
      </c>
      <c r="BO138" s="444">
        <f>AU138-'[1]ExPostGross kWh_Biz'!BD138</f>
        <v>0</v>
      </c>
      <c r="BP138" s="444">
        <f>BK138-'[1]ExPostGross kWh_Biz'!BW138</f>
        <v>0</v>
      </c>
    </row>
    <row r="139" spans="1:68" x14ac:dyDescent="0.3">
      <c r="A139" s="506"/>
      <c r="B139" s="244" t="s">
        <v>97</v>
      </c>
      <c r="C139" s="116">
        <f>'[1]ExPostGross kWh_Biz'!C139</f>
        <v>0</v>
      </c>
      <c r="D139" s="116">
        <f>'[1]ExPostGross kWh_Biz'!D139</f>
        <v>21264.220775604248</v>
      </c>
      <c r="E139" s="116">
        <f>'[1]ExPostGross kWh_Biz'!E139</f>
        <v>45118.02921295166</v>
      </c>
      <c r="F139" s="116">
        <f>'[1]ExPostGross kWh_Biz'!F139</f>
        <v>0</v>
      </c>
      <c r="G139" s="116">
        <f>'[1]ExPostGross kWh_Biz'!G139</f>
        <v>13293.229316711426</v>
      </c>
      <c r="H139" s="116">
        <f>'[1]ExPostGross kWh_Biz'!H139</f>
        <v>82639.398880004883</v>
      </c>
      <c r="I139" s="116">
        <f>'[1]ExPostGross kWh_Biz'!I139</f>
        <v>0</v>
      </c>
      <c r="J139" s="116">
        <f>'[1]ExPostGross kWh_Biz'!J139</f>
        <v>0</v>
      </c>
      <c r="K139" s="116">
        <f>'[1]ExPostGross kWh_Biz'!K139</f>
        <v>11116.16455078125</v>
      </c>
      <c r="L139" s="116">
        <f>'[1]ExPostGross kWh_Biz'!L139</f>
        <v>40094.410247802734</v>
      </c>
      <c r="M139" s="116">
        <f>'[1]ExPostGross kWh_Biz'!M139</f>
        <v>0</v>
      </c>
      <c r="N139" s="116">
        <f>SUM('[1]ExPostGross kWh_Biz'!N139:Q139)</f>
        <v>25496.135902404785</v>
      </c>
      <c r="O139" s="90">
        <f t="shared" si="374"/>
        <v>239021.58888626099</v>
      </c>
      <c r="P139" s="131"/>
      <c r="Q139" s="506"/>
      <c r="R139" s="244" t="s">
        <v>97</v>
      </c>
      <c r="S139" s="3">
        <f>'[1]ExPostGross kWh_Biz'!V139</f>
        <v>0</v>
      </c>
      <c r="T139" s="3">
        <f>'[1]ExPostGross kWh_Biz'!W139</f>
        <v>0</v>
      </c>
      <c r="U139" s="3">
        <f>'[1]ExPostGross kWh_Biz'!X139</f>
        <v>0</v>
      </c>
      <c r="V139" s="3">
        <f>'[1]ExPostGross kWh_Biz'!Y139</f>
        <v>0</v>
      </c>
      <c r="W139" s="3">
        <f>'[1]ExPostGross kWh_Biz'!Z139</f>
        <v>0</v>
      </c>
      <c r="X139" s="3">
        <f>'[1]ExPostGross kWh_Biz'!AA139</f>
        <v>0</v>
      </c>
      <c r="Y139" s="3">
        <f>'[1]ExPostGross kWh_Biz'!AB139</f>
        <v>0</v>
      </c>
      <c r="Z139" s="3">
        <f>'[1]ExPostGross kWh_Biz'!AC139</f>
        <v>0</v>
      </c>
      <c r="AA139" s="3">
        <f>'[1]ExPostGross kWh_Biz'!AD139</f>
        <v>0</v>
      </c>
      <c r="AB139" s="3">
        <f>'[1]ExPostGross kWh_Biz'!AE139</f>
        <v>208304.2855682373</v>
      </c>
      <c r="AC139" s="3">
        <f>'[1]ExPostGross kWh_Biz'!AF139</f>
        <v>0</v>
      </c>
      <c r="AD139" s="116">
        <f>SUM('[1]ExPostGross kWh_Biz'!AG139:AJ139)</f>
        <v>0</v>
      </c>
      <c r="AE139" s="90">
        <f t="shared" si="375"/>
        <v>208304.2855682373</v>
      </c>
      <c r="AF139" s="131"/>
      <c r="AG139" s="506"/>
      <c r="AH139" s="244" t="s">
        <v>97</v>
      </c>
      <c r="AI139" s="3">
        <f>'[1]ExPostGross kWh_Biz'!AO139</f>
        <v>0</v>
      </c>
      <c r="AJ139" s="3">
        <f>'[1]ExPostGross kWh_Biz'!AP139</f>
        <v>0</v>
      </c>
      <c r="AK139" s="3">
        <f>'[1]ExPostGross kWh_Biz'!AQ139</f>
        <v>0</v>
      </c>
      <c r="AL139" s="3">
        <f>'[1]ExPostGross kWh_Biz'!AR139</f>
        <v>0</v>
      </c>
      <c r="AM139" s="3">
        <f>'[1]ExPostGross kWh_Biz'!AS139</f>
        <v>0</v>
      </c>
      <c r="AN139" s="3">
        <f>'[1]ExPostGross kWh_Biz'!AT139</f>
        <v>0</v>
      </c>
      <c r="AO139" s="3">
        <f>'[1]ExPostGross kWh_Biz'!AU139</f>
        <v>0</v>
      </c>
      <c r="AP139" s="3">
        <f>'[1]ExPostGross kWh_Biz'!AV139</f>
        <v>0</v>
      </c>
      <c r="AQ139" s="3">
        <f>'[1]ExPostGross kWh_Biz'!AW139</f>
        <v>0</v>
      </c>
      <c r="AR139" s="3">
        <f>'[1]ExPostGross kWh_Biz'!AX139</f>
        <v>0</v>
      </c>
      <c r="AS139" s="3">
        <f>'[1]ExPostGross kWh_Biz'!AY139</f>
        <v>0</v>
      </c>
      <c r="AT139" s="116">
        <f>SUM('[1]ExPostGross kWh_Biz'!AZ139:BC139)</f>
        <v>0</v>
      </c>
      <c r="AU139" s="90">
        <f t="shared" si="376"/>
        <v>0</v>
      </c>
      <c r="AV139" s="131"/>
      <c r="AW139" s="506"/>
      <c r="AX139" s="244" t="s">
        <v>97</v>
      </c>
      <c r="AY139" s="3">
        <f>'[1]ExPostGross kWh_Biz'!BH139</f>
        <v>0</v>
      </c>
      <c r="AZ139" s="3">
        <f>'[1]ExPostGross kWh_Biz'!BI139</f>
        <v>0</v>
      </c>
      <c r="BA139" s="3">
        <f>'[1]ExPostGross kWh_Biz'!BJ139</f>
        <v>0</v>
      </c>
      <c r="BB139" s="3">
        <f>'[1]ExPostGross kWh_Biz'!BK139</f>
        <v>0</v>
      </c>
      <c r="BC139" s="3">
        <f>'[1]ExPostGross kWh_Biz'!BL139</f>
        <v>0</v>
      </c>
      <c r="BD139" s="3">
        <f>'[1]ExPostGross kWh_Biz'!BM139</f>
        <v>0</v>
      </c>
      <c r="BE139" s="3">
        <f>'[1]ExPostGross kWh_Biz'!BN139</f>
        <v>0</v>
      </c>
      <c r="BF139" s="3">
        <f>'[1]ExPostGross kWh_Biz'!BO139</f>
        <v>0</v>
      </c>
      <c r="BG139" s="3">
        <f>'[1]ExPostGross kWh_Biz'!BP139</f>
        <v>0</v>
      </c>
      <c r="BH139" s="3">
        <f>'[1]ExPostGross kWh_Biz'!BQ139</f>
        <v>0</v>
      </c>
      <c r="BI139" s="3">
        <f>'[1]ExPostGross kWh_Biz'!BR139</f>
        <v>0</v>
      </c>
      <c r="BJ139" s="116">
        <f>SUM('[1]ExPostGross kWh_Biz'!BS139:BV139)</f>
        <v>0</v>
      </c>
      <c r="BK139" s="90">
        <f t="shared" si="377"/>
        <v>0</v>
      </c>
      <c r="BL139" s="131"/>
      <c r="BM139" s="444">
        <f>O139-'[1]ExPostGross kWh_Biz'!R139</f>
        <v>0</v>
      </c>
      <c r="BN139" s="444">
        <f>AE139-'[1]ExPostGross kWh_Biz'!AK139</f>
        <v>0</v>
      </c>
      <c r="BO139" s="444">
        <f>AU139-'[1]ExPostGross kWh_Biz'!BD139</f>
        <v>0</v>
      </c>
      <c r="BP139" s="444">
        <f>BK139-'[1]ExPostGross kWh_Biz'!BW139</f>
        <v>0</v>
      </c>
    </row>
    <row r="140" spans="1:68" x14ac:dyDescent="0.3">
      <c r="A140" s="506"/>
      <c r="B140" s="244" t="s">
        <v>98</v>
      </c>
      <c r="C140" s="116">
        <f>'[1]ExPostGross kWh_Biz'!C140</f>
        <v>0</v>
      </c>
      <c r="D140" s="116">
        <f>'[1]ExPostGross kWh_Biz'!D140</f>
        <v>0</v>
      </c>
      <c r="E140" s="116">
        <f>'[1]ExPostGross kWh_Biz'!E140</f>
        <v>0</v>
      </c>
      <c r="F140" s="116">
        <f>'[1]ExPostGross kWh_Biz'!F140</f>
        <v>0</v>
      </c>
      <c r="G140" s="116">
        <f>'[1]ExPostGross kWh_Biz'!G140</f>
        <v>0</v>
      </c>
      <c r="H140" s="116">
        <f>'[1]ExPostGross kWh_Biz'!H140</f>
        <v>0</v>
      </c>
      <c r="I140" s="116">
        <f>'[1]ExPostGross kWh_Biz'!I140</f>
        <v>0</v>
      </c>
      <c r="J140" s="116">
        <f>'[1]ExPostGross kWh_Biz'!J140</f>
        <v>0</v>
      </c>
      <c r="K140" s="116">
        <f>'[1]ExPostGross kWh_Biz'!K140</f>
        <v>0</v>
      </c>
      <c r="L140" s="116">
        <f>'[1]ExPostGross kWh_Biz'!L140</f>
        <v>0</v>
      </c>
      <c r="M140" s="116">
        <f>'[1]ExPostGross kWh_Biz'!M140</f>
        <v>0</v>
      </c>
      <c r="N140" s="116">
        <f>SUM('[1]ExPostGross kWh_Biz'!N140:Q140)</f>
        <v>0</v>
      </c>
      <c r="O140" s="90">
        <f t="shared" si="374"/>
        <v>0</v>
      </c>
      <c r="P140" s="131"/>
      <c r="Q140" s="506"/>
      <c r="R140" s="244" t="s">
        <v>98</v>
      </c>
      <c r="S140" s="3">
        <f>'[1]ExPostGross kWh_Biz'!V140</f>
        <v>0</v>
      </c>
      <c r="T140" s="3">
        <f>'[1]ExPostGross kWh_Biz'!W140</f>
        <v>0</v>
      </c>
      <c r="U140" s="3">
        <f>'[1]ExPostGross kWh_Biz'!X140</f>
        <v>0</v>
      </c>
      <c r="V140" s="3">
        <f>'[1]ExPostGross kWh_Biz'!Y140</f>
        <v>0</v>
      </c>
      <c r="W140" s="3">
        <f>'[1]ExPostGross kWh_Biz'!Z140</f>
        <v>0</v>
      </c>
      <c r="X140" s="3">
        <f>'[1]ExPostGross kWh_Biz'!AA140</f>
        <v>0</v>
      </c>
      <c r="Y140" s="3">
        <f>'[1]ExPostGross kWh_Biz'!AB140</f>
        <v>0</v>
      </c>
      <c r="Z140" s="3">
        <f>'[1]ExPostGross kWh_Biz'!AC140</f>
        <v>0</v>
      </c>
      <c r="AA140" s="3">
        <f>'[1]ExPostGross kWh_Biz'!AD140</f>
        <v>0</v>
      </c>
      <c r="AB140" s="3">
        <f>'[1]ExPostGross kWh_Biz'!AE140</f>
        <v>0</v>
      </c>
      <c r="AC140" s="3">
        <f>'[1]ExPostGross kWh_Biz'!AF140</f>
        <v>0</v>
      </c>
      <c r="AD140" s="116">
        <f>SUM('[1]ExPostGross kWh_Biz'!AG140:AJ140)</f>
        <v>0</v>
      </c>
      <c r="AE140" s="90">
        <f t="shared" si="375"/>
        <v>0</v>
      </c>
      <c r="AF140" s="131"/>
      <c r="AG140" s="506"/>
      <c r="AH140" s="244" t="s">
        <v>98</v>
      </c>
      <c r="AI140" s="3">
        <f>'[1]ExPostGross kWh_Biz'!AO140</f>
        <v>0</v>
      </c>
      <c r="AJ140" s="3">
        <f>'[1]ExPostGross kWh_Biz'!AP140</f>
        <v>0</v>
      </c>
      <c r="AK140" s="3">
        <f>'[1]ExPostGross kWh_Biz'!AQ140</f>
        <v>0</v>
      </c>
      <c r="AL140" s="3">
        <f>'[1]ExPostGross kWh_Biz'!AR140</f>
        <v>0</v>
      </c>
      <c r="AM140" s="3">
        <f>'[1]ExPostGross kWh_Biz'!AS140</f>
        <v>0</v>
      </c>
      <c r="AN140" s="3">
        <f>'[1]ExPostGross kWh_Biz'!AT140</f>
        <v>0</v>
      </c>
      <c r="AO140" s="3">
        <f>'[1]ExPostGross kWh_Biz'!AU140</f>
        <v>0</v>
      </c>
      <c r="AP140" s="3">
        <f>'[1]ExPostGross kWh_Biz'!AV140</f>
        <v>0</v>
      </c>
      <c r="AQ140" s="3">
        <f>'[1]ExPostGross kWh_Biz'!AW140</f>
        <v>0</v>
      </c>
      <c r="AR140" s="3">
        <f>'[1]ExPostGross kWh_Biz'!AX140</f>
        <v>0</v>
      </c>
      <c r="AS140" s="3">
        <f>'[1]ExPostGross kWh_Biz'!AY140</f>
        <v>0</v>
      </c>
      <c r="AT140" s="116">
        <f>SUM('[1]ExPostGross kWh_Biz'!AZ140:BC140)</f>
        <v>0</v>
      </c>
      <c r="AU140" s="90">
        <f t="shared" si="376"/>
        <v>0</v>
      </c>
      <c r="AV140" s="131"/>
      <c r="AW140" s="506"/>
      <c r="AX140" s="244" t="s">
        <v>98</v>
      </c>
      <c r="AY140" s="3">
        <f>'[1]ExPostGross kWh_Biz'!BH140</f>
        <v>0</v>
      </c>
      <c r="AZ140" s="3">
        <f>'[1]ExPostGross kWh_Biz'!BI140</f>
        <v>0</v>
      </c>
      <c r="BA140" s="3">
        <f>'[1]ExPostGross kWh_Biz'!BJ140</f>
        <v>0</v>
      </c>
      <c r="BB140" s="3">
        <f>'[1]ExPostGross kWh_Biz'!BK140</f>
        <v>0</v>
      </c>
      <c r="BC140" s="3">
        <f>'[1]ExPostGross kWh_Biz'!BL140</f>
        <v>0</v>
      </c>
      <c r="BD140" s="3">
        <f>'[1]ExPostGross kWh_Biz'!BM140</f>
        <v>0</v>
      </c>
      <c r="BE140" s="3">
        <f>'[1]ExPostGross kWh_Biz'!BN140</f>
        <v>0</v>
      </c>
      <c r="BF140" s="3">
        <f>'[1]ExPostGross kWh_Biz'!BO140</f>
        <v>0</v>
      </c>
      <c r="BG140" s="3">
        <f>'[1]ExPostGross kWh_Biz'!BP140</f>
        <v>0</v>
      </c>
      <c r="BH140" s="3">
        <f>'[1]ExPostGross kWh_Biz'!BQ140</f>
        <v>0</v>
      </c>
      <c r="BI140" s="3">
        <f>'[1]ExPostGross kWh_Biz'!BR140</f>
        <v>0</v>
      </c>
      <c r="BJ140" s="116">
        <f>SUM('[1]ExPostGross kWh_Biz'!BS140:BV140)</f>
        <v>0</v>
      </c>
      <c r="BK140" s="90">
        <f t="shared" si="377"/>
        <v>0</v>
      </c>
      <c r="BL140" s="131"/>
      <c r="BM140" s="444">
        <f>O140-'[1]ExPostGross kWh_Biz'!R140</f>
        <v>0</v>
      </c>
      <c r="BN140" s="444">
        <f>AE140-'[1]ExPostGross kWh_Biz'!AK140</f>
        <v>0</v>
      </c>
      <c r="BO140" s="444">
        <f>AU140-'[1]ExPostGross kWh_Biz'!BD140</f>
        <v>0</v>
      </c>
      <c r="BP140" s="444">
        <f>BK140-'[1]ExPostGross kWh_Biz'!BW140</f>
        <v>0</v>
      </c>
    </row>
    <row r="141" spans="1:68" x14ac:dyDescent="0.3">
      <c r="A141" s="506"/>
      <c r="B141" s="244" t="s">
        <v>99</v>
      </c>
      <c r="C141" s="116">
        <f>'[1]ExPostGross kWh_Biz'!C141</f>
        <v>0</v>
      </c>
      <c r="D141" s="116">
        <f>'[1]ExPostGross kWh_Biz'!D141</f>
        <v>0</v>
      </c>
      <c r="E141" s="116">
        <f>'[1]ExPostGross kWh_Biz'!E141</f>
        <v>0</v>
      </c>
      <c r="F141" s="116">
        <f>'[1]ExPostGross kWh_Biz'!F141</f>
        <v>0</v>
      </c>
      <c r="G141" s="116">
        <f>'[1]ExPostGross kWh_Biz'!G141</f>
        <v>0</v>
      </c>
      <c r="H141" s="116">
        <f>'[1]ExPostGross kWh_Biz'!H141</f>
        <v>0</v>
      </c>
      <c r="I141" s="116">
        <f>'[1]ExPostGross kWh_Biz'!I141</f>
        <v>0</v>
      </c>
      <c r="J141" s="116">
        <f>'[1]ExPostGross kWh_Biz'!J141</f>
        <v>0</v>
      </c>
      <c r="K141" s="116">
        <f>'[1]ExPostGross kWh_Biz'!K141</f>
        <v>0</v>
      </c>
      <c r="L141" s="116">
        <f>'[1]ExPostGross kWh_Biz'!L141</f>
        <v>0</v>
      </c>
      <c r="M141" s="116">
        <f>'[1]ExPostGross kWh_Biz'!M141</f>
        <v>0</v>
      </c>
      <c r="N141" s="116">
        <f>SUM('[1]ExPostGross kWh_Biz'!N141:Q141)</f>
        <v>0</v>
      </c>
      <c r="O141" s="90">
        <f t="shared" si="374"/>
        <v>0</v>
      </c>
      <c r="P141" s="131"/>
      <c r="Q141" s="506"/>
      <c r="R141" s="244" t="s">
        <v>99</v>
      </c>
      <c r="S141" s="3">
        <f>'[1]ExPostGross kWh_Biz'!V141</f>
        <v>0</v>
      </c>
      <c r="T141" s="3">
        <f>'[1]ExPostGross kWh_Biz'!W141</f>
        <v>0</v>
      </c>
      <c r="U141" s="3">
        <f>'[1]ExPostGross kWh_Biz'!X141</f>
        <v>0</v>
      </c>
      <c r="V141" s="3">
        <f>'[1]ExPostGross kWh_Biz'!Y141</f>
        <v>0</v>
      </c>
      <c r="W141" s="3">
        <f>'[1]ExPostGross kWh_Biz'!Z141</f>
        <v>0</v>
      </c>
      <c r="X141" s="3">
        <f>'[1]ExPostGross kWh_Biz'!AA141</f>
        <v>0</v>
      </c>
      <c r="Y141" s="3">
        <f>'[1]ExPostGross kWh_Biz'!AB141</f>
        <v>0</v>
      </c>
      <c r="Z141" s="3">
        <f>'[1]ExPostGross kWh_Biz'!AC141</f>
        <v>0</v>
      </c>
      <c r="AA141" s="3">
        <f>'[1]ExPostGross kWh_Biz'!AD141</f>
        <v>0</v>
      </c>
      <c r="AB141" s="3">
        <f>'[1]ExPostGross kWh_Biz'!AE141</f>
        <v>0</v>
      </c>
      <c r="AC141" s="3">
        <f>'[1]ExPostGross kWh_Biz'!AF141</f>
        <v>0</v>
      </c>
      <c r="AD141" s="116">
        <f>SUM('[1]ExPostGross kWh_Biz'!AG141:AJ141)</f>
        <v>0</v>
      </c>
      <c r="AE141" s="90">
        <f t="shared" si="375"/>
        <v>0</v>
      </c>
      <c r="AF141" s="131"/>
      <c r="AG141" s="506"/>
      <c r="AH141" s="244" t="s">
        <v>99</v>
      </c>
      <c r="AI141" s="3">
        <f>'[1]ExPostGross kWh_Biz'!AO141</f>
        <v>0</v>
      </c>
      <c r="AJ141" s="3">
        <f>'[1]ExPostGross kWh_Biz'!AP141</f>
        <v>0</v>
      </c>
      <c r="AK141" s="3">
        <f>'[1]ExPostGross kWh_Biz'!AQ141</f>
        <v>0</v>
      </c>
      <c r="AL141" s="3">
        <f>'[1]ExPostGross kWh_Biz'!AR141</f>
        <v>0</v>
      </c>
      <c r="AM141" s="3">
        <f>'[1]ExPostGross kWh_Biz'!AS141</f>
        <v>0</v>
      </c>
      <c r="AN141" s="3">
        <f>'[1]ExPostGross kWh_Biz'!AT141</f>
        <v>0</v>
      </c>
      <c r="AO141" s="3">
        <f>'[1]ExPostGross kWh_Biz'!AU141</f>
        <v>0</v>
      </c>
      <c r="AP141" s="3">
        <f>'[1]ExPostGross kWh_Biz'!AV141</f>
        <v>0</v>
      </c>
      <c r="AQ141" s="3">
        <f>'[1]ExPostGross kWh_Biz'!AW141</f>
        <v>0</v>
      </c>
      <c r="AR141" s="3">
        <f>'[1]ExPostGross kWh_Biz'!AX141</f>
        <v>0</v>
      </c>
      <c r="AS141" s="3">
        <f>'[1]ExPostGross kWh_Biz'!AY141</f>
        <v>0</v>
      </c>
      <c r="AT141" s="116">
        <f>SUM('[1]ExPostGross kWh_Biz'!AZ141:BC141)</f>
        <v>0</v>
      </c>
      <c r="AU141" s="90">
        <f t="shared" si="376"/>
        <v>0</v>
      </c>
      <c r="AV141" s="131"/>
      <c r="AW141" s="506"/>
      <c r="AX141" s="244" t="s">
        <v>99</v>
      </c>
      <c r="AY141" s="3">
        <f>'[1]ExPostGross kWh_Biz'!BH141</f>
        <v>0</v>
      </c>
      <c r="AZ141" s="3">
        <f>'[1]ExPostGross kWh_Biz'!BI141</f>
        <v>0</v>
      </c>
      <c r="BA141" s="3">
        <f>'[1]ExPostGross kWh_Biz'!BJ141</f>
        <v>0</v>
      </c>
      <c r="BB141" s="3">
        <f>'[1]ExPostGross kWh_Biz'!BK141</f>
        <v>0</v>
      </c>
      <c r="BC141" s="3">
        <f>'[1]ExPostGross kWh_Biz'!BL141</f>
        <v>0</v>
      </c>
      <c r="BD141" s="3">
        <f>'[1]ExPostGross kWh_Biz'!BM141</f>
        <v>0</v>
      </c>
      <c r="BE141" s="3">
        <f>'[1]ExPostGross kWh_Biz'!BN141</f>
        <v>0</v>
      </c>
      <c r="BF141" s="3">
        <f>'[1]ExPostGross kWh_Biz'!BO141</f>
        <v>0</v>
      </c>
      <c r="BG141" s="3">
        <f>'[1]ExPostGross kWh_Biz'!BP141</f>
        <v>0</v>
      </c>
      <c r="BH141" s="3">
        <f>'[1]ExPostGross kWh_Biz'!BQ141</f>
        <v>0</v>
      </c>
      <c r="BI141" s="3">
        <f>'[1]ExPostGross kWh_Biz'!BR141</f>
        <v>0</v>
      </c>
      <c r="BJ141" s="116">
        <f>SUM('[1]ExPostGross kWh_Biz'!BS141:BV141)</f>
        <v>0</v>
      </c>
      <c r="BK141" s="90">
        <f t="shared" si="377"/>
        <v>0</v>
      </c>
      <c r="BL141" s="131"/>
      <c r="BM141" s="444">
        <f>O141-'[1]ExPostGross kWh_Biz'!R141</f>
        <v>0</v>
      </c>
      <c r="BN141" s="444">
        <f>AE141-'[1]ExPostGross kWh_Biz'!AK141</f>
        <v>0</v>
      </c>
      <c r="BO141" s="444">
        <f>AU141-'[1]ExPostGross kWh_Biz'!BD141</f>
        <v>0</v>
      </c>
      <c r="BP141" s="444">
        <f>BK141-'[1]ExPostGross kWh_Biz'!BW141</f>
        <v>0</v>
      </c>
    </row>
    <row r="142" spans="1:68" x14ac:dyDescent="0.3">
      <c r="A142" s="506"/>
      <c r="B142" s="244" t="s">
        <v>100</v>
      </c>
      <c r="C142" s="116">
        <f>'[1]ExPostGross kWh_Biz'!C142</f>
        <v>0</v>
      </c>
      <c r="D142" s="116">
        <f>'[1]ExPostGross kWh_Biz'!D142</f>
        <v>0</v>
      </c>
      <c r="E142" s="116">
        <f>'[1]ExPostGross kWh_Biz'!E142</f>
        <v>0</v>
      </c>
      <c r="F142" s="116">
        <f>'[1]ExPostGross kWh_Biz'!F142</f>
        <v>0</v>
      </c>
      <c r="G142" s="116">
        <f>'[1]ExPostGross kWh_Biz'!G142</f>
        <v>0</v>
      </c>
      <c r="H142" s="116">
        <f>'[1]ExPostGross kWh_Biz'!H142</f>
        <v>0</v>
      </c>
      <c r="I142" s="116">
        <f>'[1]ExPostGross kWh_Biz'!I142</f>
        <v>0</v>
      </c>
      <c r="J142" s="116">
        <f>'[1]ExPostGross kWh_Biz'!J142</f>
        <v>0</v>
      </c>
      <c r="K142" s="116">
        <f>'[1]ExPostGross kWh_Biz'!K142</f>
        <v>0</v>
      </c>
      <c r="L142" s="116">
        <f>'[1]ExPostGross kWh_Biz'!L142</f>
        <v>0</v>
      </c>
      <c r="M142" s="116">
        <f>'[1]ExPostGross kWh_Biz'!M142</f>
        <v>0</v>
      </c>
      <c r="N142" s="116">
        <f>SUM('[1]ExPostGross kWh_Biz'!N142:Q142)</f>
        <v>0</v>
      </c>
      <c r="O142" s="90">
        <f t="shared" si="374"/>
        <v>0</v>
      </c>
      <c r="P142" s="131"/>
      <c r="Q142" s="506"/>
      <c r="R142" s="244" t="s">
        <v>100</v>
      </c>
      <c r="S142" s="3">
        <f>'[1]ExPostGross kWh_Biz'!V142</f>
        <v>0</v>
      </c>
      <c r="T142" s="3">
        <f>'[1]ExPostGross kWh_Biz'!W142</f>
        <v>0</v>
      </c>
      <c r="U142" s="3">
        <f>'[1]ExPostGross kWh_Biz'!X142</f>
        <v>0</v>
      </c>
      <c r="V142" s="3">
        <f>'[1]ExPostGross kWh_Biz'!Y142</f>
        <v>0</v>
      </c>
      <c r="W142" s="3">
        <f>'[1]ExPostGross kWh_Biz'!Z142</f>
        <v>0</v>
      </c>
      <c r="X142" s="3">
        <f>'[1]ExPostGross kWh_Biz'!AA142</f>
        <v>0</v>
      </c>
      <c r="Y142" s="3">
        <f>'[1]ExPostGross kWh_Biz'!AB142</f>
        <v>0</v>
      </c>
      <c r="Z142" s="3">
        <f>'[1]ExPostGross kWh_Biz'!AC142</f>
        <v>0</v>
      </c>
      <c r="AA142" s="3">
        <f>'[1]ExPostGross kWh_Biz'!AD142</f>
        <v>0</v>
      </c>
      <c r="AB142" s="3">
        <f>'[1]ExPostGross kWh_Biz'!AE142</f>
        <v>0</v>
      </c>
      <c r="AC142" s="3">
        <f>'[1]ExPostGross kWh_Biz'!AF142</f>
        <v>0</v>
      </c>
      <c r="AD142" s="116">
        <f>SUM('[1]ExPostGross kWh_Biz'!AG142:AJ142)</f>
        <v>0</v>
      </c>
      <c r="AE142" s="90">
        <f t="shared" si="375"/>
        <v>0</v>
      </c>
      <c r="AF142" s="131"/>
      <c r="AG142" s="506"/>
      <c r="AH142" s="244" t="s">
        <v>100</v>
      </c>
      <c r="AI142" s="3">
        <f>'[1]ExPostGross kWh_Biz'!AO142</f>
        <v>0</v>
      </c>
      <c r="AJ142" s="3">
        <f>'[1]ExPostGross kWh_Biz'!AP142</f>
        <v>0</v>
      </c>
      <c r="AK142" s="3">
        <f>'[1]ExPostGross kWh_Biz'!AQ142</f>
        <v>0</v>
      </c>
      <c r="AL142" s="3">
        <f>'[1]ExPostGross kWh_Biz'!AR142</f>
        <v>0</v>
      </c>
      <c r="AM142" s="3">
        <f>'[1]ExPostGross kWh_Biz'!AS142</f>
        <v>0</v>
      </c>
      <c r="AN142" s="3">
        <f>'[1]ExPostGross kWh_Biz'!AT142</f>
        <v>0</v>
      </c>
      <c r="AO142" s="3">
        <f>'[1]ExPostGross kWh_Biz'!AU142</f>
        <v>0</v>
      </c>
      <c r="AP142" s="3">
        <f>'[1]ExPostGross kWh_Biz'!AV142</f>
        <v>0</v>
      </c>
      <c r="AQ142" s="3">
        <f>'[1]ExPostGross kWh_Biz'!AW142</f>
        <v>0</v>
      </c>
      <c r="AR142" s="3">
        <f>'[1]ExPostGross kWh_Biz'!AX142</f>
        <v>0</v>
      </c>
      <c r="AS142" s="3">
        <f>'[1]ExPostGross kWh_Biz'!AY142</f>
        <v>0</v>
      </c>
      <c r="AT142" s="116">
        <f>SUM('[1]ExPostGross kWh_Biz'!AZ142:BC142)</f>
        <v>0</v>
      </c>
      <c r="AU142" s="90">
        <f t="shared" si="376"/>
        <v>0</v>
      </c>
      <c r="AV142" s="131"/>
      <c r="AW142" s="506"/>
      <c r="AX142" s="244" t="s">
        <v>100</v>
      </c>
      <c r="AY142" s="3">
        <f>'[1]ExPostGross kWh_Biz'!BH142</f>
        <v>0</v>
      </c>
      <c r="AZ142" s="3">
        <f>'[1]ExPostGross kWh_Biz'!BI142</f>
        <v>0</v>
      </c>
      <c r="BA142" s="3">
        <f>'[1]ExPostGross kWh_Biz'!BJ142</f>
        <v>0</v>
      </c>
      <c r="BB142" s="3">
        <f>'[1]ExPostGross kWh_Biz'!BK142</f>
        <v>0</v>
      </c>
      <c r="BC142" s="3">
        <f>'[1]ExPostGross kWh_Biz'!BL142</f>
        <v>0</v>
      </c>
      <c r="BD142" s="3">
        <f>'[1]ExPostGross kWh_Biz'!BM142</f>
        <v>0</v>
      </c>
      <c r="BE142" s="3">
        <f>'[1]ExPostGross kWh_Biz'!BN142</f>
        <v>0</v>
      </c>
      <c r="BF142" s="3">
        <f>'[1]ExPostGross kWh_Biz'!BO142</f>
        <v>0</v>
      </c>
      <c r="BG142" s="3">
        <f>'[1]ExPostGross kWh_Biz'!BP142</f>
        <v>0</v>
      </c>
      <c r="BH142" s="3">
        <f>'[1]ExPostGross kWh_Biz'!BQ142</f>
        <v>0</v>
      </c>
      <c r="BI142" s="3">
        <f>'[1]ExPostGross kWh_Biz'!BR142</f>
        <v>0</v>
      </c>
      <c r="BJ142" s="116">
        <f>SUM('[1]ExPostGross kWh_Biz'!BS142:BV142)</f>
        <v>0</v>
      </c>
      <c r="BK142" s="90">
        <f t="shared" si="377"/>
        <v>0</v>
      </c>
      <c r="BL142" s="131"/>
      <c r="BM142" s="444">
        <f>O142-'[1]ExPostGross kWh_Biz'!R142</f>
        <v>0</v>
      </c>
      <c r="BN142" s="444">
        <f>AE142-'[1]ExPostGross kWh_Biz'!AK142</f>
        <v>0</v>
      </c>
      <c r="BO142" s="444">
        <f>AU142-'[1]ExPostGross kWh_Biz'!BD142</f>
        <v>0</v>
      </c>
      <c r="BP142" s="444">
        <f>BK142-'[1]ExPostGross kWh_Biz'!BW142</f>
        <v>0</v>
      </c>
    </row>
    <row r="143" spans="1:68" x14ac:dyDescent="0.3">
      <c r="A143" s="506"/>
      <c r="B143" s="244" t="s">
        <v>101</v>
      </c>
      <c r="C143" s="116">
        <f>'[1]ExPostGross kWh_Biz'!C143</f>
        <v>0</v>
      </c>
      <c r="D143" s="116">
        <f>'[1]ExPostGross kWh_Biz'!D143</f>
        <v>0</v>
      </c>
      <c r="E143" s="116">
        <f>'[1]ExPostGross kWh_Biz'!E143</f>
        <v>0</v>
      </c>
      <c r="F143" s="116">
        <f>'[1]ExPostGross kWh_Biz'!F143</f>
        <v>0</v>
      </c>
      <c r="G143" s="116">
        <f>'[1]ExPostGross kWh_Biz'!G143</f>
        <v>0</v>
      </c>
      <c r="H143" s="116">
        <f>'[1]ExPostGross kWh_Biz'!H143</f>
        <v>0</v>
      </c>
      <c r="I143" s="116">
        <f>'[1]ExPostGross kWh_Biz'!I143</f>
        <v>0</v>
      </c>
      <c r="J143" s="116">
        <f>'[1]ExPostGross kWh_Biz'!J143</f>
        <v>0</v>
      </c>
      <c r="K143" s="116">
        <f>'[1]ExPostGross kWh_Biz'!K143</f>
        <v>0</v>
      </c>
      <c r="L143" s="116">
        <f>'[1]ExPostGross kWh_Biz'!L143</f>
        <v>0</v>
      </c>
      <c r="M143" s="116">
        <f>'[1]ExPostGross kWh_Biz'!M143</f>
        <v>0</v>
      </c>
      <c r="N143" s="116">
        <f>SUM('[1]ExPostGross kWh_Biz'!N143:Q143)</f>
        <v>0</v>
      </c>
      <c r="O143" s="90">
        <f t="shared" si="374"/>
        <v>0</v>
      </c>
      <c r="P143" s="131"/>
      <c r="Q143" s="506"/>
      <c r="R143" s="244" t="s">
        <v>101</v>
      </c>
      <c r="S143" s="3">
        <f>'[1]ExPostGross kWh_Biz'!V143</f>
        <v>0</v>
      </c>
      <c r="T143" s="3">
        <f>'[1]ExPostGross kWh_Biz'!W143</f>
        <v>0</v>
      </c>
      <c r="U143" s="3">
        <f>'[1]ExPostGross kWh_Biz'!X143</f>
        <v>0</v>
      </c>
      <c r="V143" s="3">
        <f>'[1]ExPostGross kWh_Biz'!Y143</f>
        <v>0</v>
      </c>
      <c r="W143" s="3">
        <f>'[1]ExPostGross kWh_Biz'!Z143</f>
        <v>0</v>
      </c>
      <c r="X143" s="3">
        <f>'[1]ExPostGross kWh_Biz'!AA143</f>
        <v>0</v>
      </c>
      <c r="Y143" s="3">
        <f>'[1]ExPostGross kWh_Biz'!AB143</f>
        <v>0</v>
      </c>
      <c r="Z143" s="3">
        <f>'[1]ExPostGross kWh_Biz'!AC143</f>
        <v>0</v>
      </c>
      <c r="AA143" s="3">
        <f>'[1]ExPostGross kWh_Biz'!AD143</f>
        <v>0</v>
      </c>
      <c r="AB143" s="3">
        <f>'[1]ExPostGross kWh_Biz'!AE143</f>
        <v>0</v>
      </c>
      <c r="AC143" s="3">
        <f>'[1]ExPostGross kWh_Biz'!AF143</f>
        <v>0</v>
      </c>
      <c r="AD143" s="116">
        <f>SUM('[1]ExPostGross kWh_Biz'!AG143:AJ143)</f>
        <v>0</v>
      </c>
      <c r="AE143" s="90">
        <f t="shared" si="375"/>
        <v>0</v>
      </c>
      <c r="AF143" s="131"/>
      <c r="AG143" s="506"/>
      <c r="AH143" s="244" t="s">
        <v>101</v>
      </c>
      <c r="AI143" s="3">
        <f>'[1]ExPostGross kWh_Biz'!AO143</f>
        <v>0</v>
      </c>
      <c r="AJ143" s="3">
        <f>'[1]ExPostGross kWh_Biz'!AP143</f>
        <v>0</v>
      </c>
      <c r="AK143" s="3">
        <f>'[1]ExPostGross kWh_Biz'!AQ143</f>
        <v>0</v>
      </c>
      <c r="AL143" s="3">
        <f>'[1]ExPostGross kWh_Biz'!AR143</f>
        <v>0</v>
      </c>
      <c r="AM143" s="3">
        <f>'[1]ExPostGross kWh_Biz'!AS143</f>
        <v>0</v>
      </c>
      <c r="AN143" s="3">
        <f>'[1]ExPostGross kWh_Biz'!AT143</f>
        <v>0</v>
      </c>
      <c r="AO143" s="3">
        <f>'[1]ExPostGross kWh_Biz'!AU143</f>
        <v>0</v>
      </c>
      <c r="AP143" s="3">
        <f>'[1]ExPostGross kWh_Biz'!AV143</f>
        <v>0</v>
      </c>
      <c r="AQ143" s="3">
        <f>'[1]ExPostGross kWh_Biz'!AW143</f>
        <v>0</v>
      </c>
      <c r="AR143" s="3">
        <f>'[1]ExPostGross kWh_Biz'!AX143</f>
        <v>0</v>
      </c>
      <c r="AS143" s="3">
        <f>'[1]ExPostGross kWh_Biz'!AY143</f>
        <v>0</v>
      </c>
      <c r="AT143" s="116">
        <f>SUM('[1]ExPostGross kWh_Biz'!AZ143:BC143)</f>
        <v>0</v>
      </c>
      <c r="AU143" s="90">
        <f t="shared" si="376"/>
        <v>0</v>
      </c>
      <c r="AV143" s="131"/>
      <c r="AW143" s="506"/>
      <c r="AX143" s="244" t="s">
        <v>101</v>
      </c>
      <c r="AY143" s="3">
        <f>'[1]ExPostGross kWh_Biz'!BH143</f>
        <v>0</v>
      </c>
      <c r="AZ143" s="3">
        <f>'[1]ExPostGross kWh_Biz'!BI143</f>
        <v>0</v>
      </c>
      <c r="BA143" s="3">
        <f>'[1]ExPostGross kWh_Biz'!BJ143</f>
        <v>0</v>
      </c>
      <c r="BB143" s="3">
        <f>'[1]ExPostGross kWh_Biz'!BK143</f>
        <v>0</v>
      </c>
      <c r="BC143" s="3">
        <f>'[1]ExPostGross kWh_Biz'!BL143</f>
        <v>0</v>
      </c>
      <c r="BD143" s="3">
        <f>'[1]ExPostGross kWh_Biz'!BM143</f>
        <v>0</v>
      </c>
      <c r="BE143" s="3">
        <f>'[1]ExPostGross kWh_Biz'!BN143</f>
        <v>0</v>
      </c>
      <c r="BF143" s="3">
        <f>'[1]ExPostGross kWh_Biz'!BO143</f>
        <v>0</v>
      </c>
      <c r="BG143" s="3">
        <f>'[1]ExPostGross kWh_Biz'!BP143</f>
        <v>0</v>
      </c>
      <c r="BH143" s="3">
        <f>'[1]ExPostGross kWh_Biz'!BQ143</f>
        <v>0</v>
      </c>
      <c r="BI143" s="3">
        <f>'[1]ExPostGross kWh_Biz'!BR143</f>
        <v>0</v>
      </c>
      <c r="BJ143" s="116">
        <f>SUM('[1]ExPostGross kWh_Biz'!BS143:BV143)</f>
        <v>0</v>
      </c>
      <c r="BK143" s="90">
        <f t="shared" si="377"/>
        <v>0</v>
      </c>
      <c r="BL143" s="131"/>
      <c r="BM143" s="444">
        <f>O143-'[1]ExPostGross kWh_Biz'!R143</f>
        <v>0</v>
      </c>
      <c r="BN143" s="444">
        <f>AE143-'[1]ExPostGross kWh_Biz'!AK143</f>
        <v>0</v>
      </c>
      <c r="BO143" s="444">
        <f>AU143-'[1]ExPostGross kWh_Biz'!BD143</f>
        <v>0</v>
      </c>
      <c r="BP143" s="444">
        <f>BK143-'[1]ExPostGross kWh_Biz'!BW143</f>
        <v>0</v>
      </c>
    </row>
    <row r="144" spans="1:68" ht="15" thickBot="1" x14ac:dyDescent="0.35">
      <c r="A144" s="507"/>
      <c r="B144" s="244" t="s">
        <v>102</v>
      </c>
      <c r="C144" s="116">
        <f>'[1]ExPostGross kWh_Biz'!C144</f>
        <v>0</v>
      </c>
      <c r="D144" s="116">
        <f>'[1]ExPostGross kWh_Biz'!D144</f>
        <v>0</v>
      </c>
      <c r="E144" s="116">
        <f>'[1]ExPostGross kWh_Biz'!E144</f>
        <v>0</v>
      </c>
      <c r="F144" s="116">
        <f>'[1]ExPostGross kWh_Biz'!F144</f>
        <v>0</v>
      </c>
      <c r="G144" s="116">
        <f>'[1]ExPostGross kWh_Biz'!G144</f>
        <v>0</v>
      </c>
      <c r="H144" s="116">
        <f>'[1]ExPostGross kWh_Biz'!H144</f>
        <v>0</v>
      </c>
      <c r="I144" s="116">
        <f>'[1]ExPostGross kWh_Biz'!I144</f>
        <v>0</v>
      </c>
      <c r="J144" s="116">
        <f>'[1]ExPostGross kWh_Biz'!J144</f>
        <v>0</v>
      </c>
      <c r="K144" s="116">
        <f>'[1]ExPostGross kWh_Biz'!K144</f>
        <v>0</v>
      </c>
      <c r="L144" s="116">
        <f>'[1]ExPostGross kWh_Biz'!L144</f>
        <v>0</v>
      </c>
      <c r="M144" s="116">
        <f>'[1]ExPostGross kWh_Biz'!M144</f>
        <v>0</v>
      </c>
      <c r="N144" s="116">
        <f>SUM('[1]ExPostGross kWh_Biz'!N144:Q144)</f>
        <v>0</v>
      </c>
      <c r="O144" s="90">
        <f t="shared" si="374"/>
        <v>0</v>
      </c>
      <c r="P144" s="131"/>
      <c r="Q144" s="507"/>
      <c r="R144" s="244" t="s">
        <v>102</v>
      </c>
      <c r="S144" s="3">
        <f>'[1]ExPostGross kWh_Biz'!V144</f>
        <v>0</v>
      </c>
      <c r="T144" s="3">
        <f>'[1]ExPostGross kWh_Biz'!W144</f>
        <v>0</v>
      </c>
      <c r="U144" s="3">
        <f>'[1]ExPostGross kWh_Biz'!X144</f>
        <v>0</v>
      </c>
      <c r="V144" s="3">
        <f>'[1]ExPostGross kWh_Biz'!Y144</f>
        <v>0</v>
      </c>
      <c r="W144" s="3">
        <f>'[1]ExPostGross kWh_Biz'!Z144</f>
        <v>0</v>
      </c>
      <c r="X144" s="3">
        <f>'[1]ExPostGross kWh_Biz'!AA144</f>
        <v>0</v>
      </c>
      <c r="Y144" s="3">
        <f>'[1]ExPostGross kWh_Biz'!AB144</f>
        <v>0</v>
      </c>
      <c r="Z144" s="3">
        <f>'[1]ExPostGross kWh_Biz'!AC144</f>
        <v>0</v>
      </c>
      <c r="AA144" s="3">
        <f>'[1]ExPostGross kWh_Biz'!AD144</f>
        <v>0</v>
      </c>
      <c r="AB144" s="3">
        <f>'[1]ExPostGross kWh_Biz'!AE144</f>
        <v>0</v>
      </c>
      <c r="AC144" s="3">
        <f>'[1]ExPostGross kWh_Biz'!AF144</f>
        <v>0</v>
      </c>
      <c r="AD144" s="116">
        <f>SUM('[1]ExPostGross kWh_Biz'!AG144:AJ144)</f>
        <v>0</v>
      </c>
      <c r="AE144" s="90">
        <f t="shared" si="375"/>
        <v>0</v>
      </c>
      <c r="AF144" s="131"/>
      <c r="AG144" s="507"/>
      <c r="AH144" s="244" t="s">
        <v>102</v>
      </c>
      <c r="AI144" s="3">
        <f>'[1]ExPostGross kWh_Biz'!AO144</f>
        <v>0</v>
      </c>
      <c r="AJ144" s="3">
        <f>'[1]ExPostGross kWh_Biz'!AP144</f>
        <v>0</v>
      </c>
      <c r="AK144" s="3">
        <f>'[1]ExPostGross kWh_Biz'!AQ144</f>
        <v>0</v>
      </c>
      <c r="AL144" s="3">
        <f>'[1]ExPostGross kWh_Biz'!AR144</f>
        <v>0</v>
      </c>
      <c r="AM144" s="3">
        <f>'[1]ExPostGross kWh_Biz'!AS144</f>
        <v>0</v>
      </c>
      <c r="AN144" s="3">
        <f>'[1]ExPostGross kWh_Biz'!AT144</f>
        <v>0</v>
      </c>
      <c r="AO144" s="3">
        <f>'[1]ExPostGross kWh_Biz'!AU144</f>
        <v>0</v>
      </c>
      <c r="AP144" s="3">
        <f>'[1]ExPostGross kWh_Biz'!AV144</f>
        <v>0</v>
      </c>
      <c r="AQ144" s="3">
        <f>'[1]ExPostGross kWh_Biz'!AW144</f>
        <v>0</v>
      </c>
      <c r="AR144" s="3">
        <f>'[1]ExPostGross kWh_Biz'!AX144</f>
        <v>0</v>
      </c>
      <c r="AS144" s="3">
        <f>'[1]ExPostGross kWh_Biz'!AY144</f>
        <v>0</v>
      </c>
      <c r="AT144" s="116">
        <f>SUM('[1]ExPostGross kWh_Biz'!AZ144:BC144)</f>
        <v>0</v>
      </c>
      <c r="AU144" s="90">
        <f t="shared" si="376"/>
        <v>0</v>
      </c>
      <c r="AV144" s="131"/>
      <c r="AW144" s="507"/>
      <c r="AX144" s="244" t="s">
        <v>102</v>
      </c>
      <c r="AY144" s="3">
        <f>'[1]ExPostGross kWh_Biz'!BH144</f>
        <v>0</v>
      </c>
      <c r="AZ144" s="3">
        <f>'[1]ExPostGross kWh_Biz'!BI144</f>
        <v>0</v>
      </c>
      <c r="BA144" s="3">
        <f>'[1]ExPostGross kWh_Biz'!BJ144</f>
        <v>0</v>
      </c>
      <c r="BB144" s="3">
        <f>'[1]ExPostGross kWh_Biz'!BK144</f>
        <v>0</v>
      </c>
      <c r="BC144" s="3">
        <f>'[1]ExPostGross kWh_Biz'!BL144</f>
        <v>0</v>
      </c>
      <c r="BD144" s="3">
        <f>'[1]ExPostGross kWh_Biz'!BM144</f>
        <v>0</v>
      </c>
      <c r="BE144" s="3">
        <f>'[1]ExPostGross kWh_Biz'!BN144</f>
        <v>0</v>
      </c>
      <c r="BF144" s="3">
        <f>'[1]ExPostGross kWh_Biz'!BO144</f>
        <v>0</v>
      </c>
      <c r="BG144" s="3">
        <f>'[1]ExPostGross kWh_Biz'!BP144</f>
        <v>0</v>
      </c>
      <c r="BH144" s="3">
        <f>'[1]ExPostGross kWh_Biz'!BQ144</f>
        <v>0</v>
      </c>
      <c r="BI144" s="3">
        <f>'[1]ExPostGross kWh_Biz'!BR144</f>
        <v>0</v>
      </c>
      <c r="BJ144" s="116">
        <f>SUM('[1]ExPostGross kWh_Biz'!BS144:BV144)</f>
        <v>0</v>
      </c>
      <c r="BK144" s="90">
        <f t="shared" si="377"/>
        <v>0</v>
      </c>
      <c r="BL144" s="131"/>
      <c r="BM144" s="444">
        <f>O144-'[1]ExPostGross kWh_Biz'!R144</f>
        <v>0</v>
      </c>
      <c r="BN144" s="444">
        <f>AE144-'[1]ExPostGross kWh_Biz'!AK144</f>
        <v>0</v>
      </c>
      <c r="BO144" s="444">
        <f>AU144-'[1]ExPostGross kWh_Biz'!BD144</f>
        <v>0</v>
      </c>
      <c r="BP144" s="444">
        <f>BK144-'[1]ExPostGross kWh_Biz'!BW144</f>
        <v>0</v>
      </c>
    </row>
    <row r="145" spans="1:68" ht="21.45" customHeight="1" thickBot="1" x14ac:dyDescent="0.35">
      <c r="B145" s="245" t="s">
        <v>70</v>
      </c>
      <c r="C145" s="238">
        <f>SUM(C132:C144)</f>
        <v>0</v>
      </c>
      <c r="D145" s="238">
        <f t="shared" ref="D145" si="378">SUM(D132:D144)</f>
        <v>21264.220775604248</v>
      </c>
      <c r="E145" s="238">
        <f t="shared" ref="E145" si="379">SUM(E132:E144)</f>
        <v>45118.02921295166</v>
      </c>
      <c r="F145" s="238">
        <f t="shared" ref="F145" si="380">SUM(F132:F144)</f>
        <v>0</v>
      </c>
      <c r="G145" s="238">
        <f t="shared" ref="G145" si="381">SUM(G132:G144)</f>
        <v>13293.229316711426</v>
      </c>
      <c r="H145" s="238">
        <f t="shared" ref="H145" si="382">SUM(H132:H144)</f>
        <v>82639.398880004883</v>
      </c>
      <c r="I145" s="238">
        <f t="shared" ref="I145" si="383">SUM(I132:I144)</f>
        <v>0</v>
      </c>
      <c r="J145" s="238">
        <f t="shared" ref="J145" si="384">SUM(J132:J144)</f>
        <v>0</v>
      </c>
      <c r="K145" s="238">
        <f t="shared" ref="K145" si="385">SUM(K132:K144)</f>
        <v>11116.16455078125</v>
      </c>
      <c r="L145" s="238">
        <f t="shared" ref="L145" si="386">SUM(L132:L144)</f>
        <v>40094.410247802734</v>
      </c>
      <c r="M145" s="238">
        <f t="shared" ref="M145" si="387">SUM(M132:M144)</f>
        <v>0</v>
      </c>
      <c r="N145" s="448">
        <f t="shared" ref="N145" si="388">SUM(N132:N144)</f>
        <v>25496.135902404785</v>
      </c>
      <c r="O145" s="93">
        <f t="shared" si="374"/>
        <v>239021.58888626099</v>
      </c>
      <c r="P145" s="131"/>
      <c r="R145" s="245" t="s">
        <v>70</v>
      </c>
      <c r="S145" s="238">
        <f>SUM(S132:S144)</f>
        <v>0</v>
      </c>
      <c r="T145" s="238">
        <f t="shared" ref="T145" si="389">SUM(T132:T144)</f>
        <v>0</v>
      </c>
      <c r="U145" s="238">
        <f t="shared" ref="U145" si="390">SUM(U132:U144)</f>
        <v>0</v>
      </c>
      <c r="V145" s="238">
        <f t="shared" ref="V145" si="391">SUM(V132:V144)</f>
        <v>0</v>
      </c>
      <c r="W145" s="238">
        <f t="shared" ref="W145" si="392">SUM(W132:W144)</f>
        <v>0</v>
      </c>
      <c r="X145" s="238">
        <f t="shared" ref="X145" si="393">SUM(X132:X144)</f>
        <v>0</v>
      </c>
      <c r="Y145" s="238">
        <f t="shared" ref="Y145" si="394">SUM(Y132:Y144)</f>
        <v>112874.140625</v>
      </c>
      <c r="Z145" s="238">
        <f t="shared" ref="Z145" si="395">SUM(Z132:Z144)</f>
        <v>0</v>
      </c>
      <c r="AA145" s="238">
        <f t="shared" ref="AA145" si="396">SUM(AA132:AA144)</f>
        <v>0</v>
      </c>
      <c r="AB145" s="238">
        <f t="shared" ref="AB145" si="397">SUM(AB132:AB144)</f>
        <v>208304.2855682373</v>
      </c>
      <c r="AC145" s="238">
        <f t="shared" ref="AC145" si="398">SUM(AC132:AC144)</f>
        <v>112874.140625</v>
      </c>
      <c r="AD145" s="448">
        <f t="shared" ref="AD145" si="399">SUM(AD132:AD144)</f>
        <v>0</v>
      </c>
      <c r="AE145" s="93">
        <f t="shared" si="375"/>
        <v>434052.5668182373</v>
      </c>
      <c r="AF145" s="131"/>
      <c r="AH145" s="245" t="s">
        <v>70</v>
      </c>
      <c r="AI145" s="238">
        <f>SUM(AI132:AI144)</f>
        <v>0</v>
      </c>
      <c r="AJ145" s="238">
        <f t="shared" ref="AJ145" si="400">SUM(AJ132:AJ144)</f>
        <v>0</v>
      </c>
      <c r="AK145" s="238">
        <f t="shared" ref="AK145" si="401">SUM(AK132:AK144)</f>
        <v>0</v>
      </c>
      <c r="AL145" s="238">
        <f t="shared" ref="AL145" si="402">SUM(AL132:AL144)</f>
        <v>0</v>
      </c>
      <c r="AM145" s="238">
        <f t="shared" ref="AM145" si="403">SUM(AM132:AM144)</f>
        <v>0</v>
      </c>
      <c r="AN145" s="238">
        <f t="shared" ref="AN145" si="404">SUM(AN132:AN144)</f>
        <v>0</v>
      </c>
      <c r="AO145" s="238">
        <f t="shared" ref="AO145" si="405">SUM(AO132:AO144)</f>
        <v>0</v>
      </c>
      <c r="AP145" s="238">
        <f t="shared" ref="AP145" si="406">SUM(AP132:AP144)</f>
        <v>0</v>
      </c>
      <c r="AQ145" s="238">
        <f t="shared" ref="AQ145" si="407">SUM(AQ132:AQ144)</f>
        <v>0</v>
      </c>
      <c r="AR145" s="238">
        <f t="shared" ref="AR145" si="408">SUM(AR132:AR144)</f>
        <v>0</v>
      </c>
      <c r="AS145" s="238">
        <f t="shared" ref="AS145" si="409">SUM(AS132:AS144)</f>
        <v>0</v>
      </c>
      <c r="AT145" s="448">
        <f t="shared" ref="AT145" si="410">SUM(AT132:AT144)</f>
        <v>0</v>
      </c>
      <c r="AU145" s="93">
        <f t="shared" si="376"/>
        <v>0</v>
      </c>
      <c r="AV145" s="131"/>
      <c r="AX145" s="245" t="s">
        <v>70</v>
      </c>
      <c r="AY145" s="238">
        <f>SUM(AY132:AY144)</f>
        <v>0</v>
      </c>
      <c r="AZ145" s="238">
        <f t="shared" ref="AZ145" si="411">SUM(AZ132:AZ144)</f>
        <v>0</v>
      </c>
      <c r="BA145" s="238">
        <f t="shared" ref="BA145" si="412">SUM(BA132:BA144)</f>
        <v>0</v>
      </c>
      <c r="BB145" s="238">
        <f t="shared" ref="BB145" si="413">SUM(BB132:BB144)</f>
        <v>0</v>
      </c>
      <c r="BC145" s="238">
        <f t="shared" ref="BC145" si="414">SUM(BC132:BC144)</f>
        <v>0</v>
      </c>
      <c r="BD145" s="238">
        <f t="shared" ref="BD145" si="415">SUM(BD132:BD144)</f>
        <v>0</v>
      </c>
      <c r="BE145" s="238">
        <f t="shared" ref="BE145" si="416">SUM(BE132:BE144)</f>
        <v>0</v>
      </c>
      <c r="BF145" s="238">
        <f t="shared" ref="BF145" si="417">SUM(BF132:BF144)</f>
        <v>0</v>
      </c>
      <c r="BG145" s="238">
        <f t="shared" ref="BG145" si="418">SUM(BG132:BG144)</f>
        <v>0</v>
      </c>
      <c r="BH145" s="238">
        <f t="shared" ref="BH145" si="419">SUM(BH132:BH144)</f>
        <v>0</v>
      </c>
      <c r="BI145" s="238">
        <f t="shared" ref="BI145" si="420">SUM(BI132:BI144)</f>
        <v>0</v>
      </c>
      <c r="BJ145" s="448">
        <f t="shared" ref="BJ145" si="421">SUM(BJ132:BJ144)</f>
        <v>0</v>
      </c>
      <c r="BK145" s="93">
        <f t="shared" si="377"/>
        <v>0</v>
      </c>
      <c r="BL145" s="131"/>
      <c r="BM145" s="444">
        <f>O145-'[1]ExPostGross kWh_Biz'!R145</f>
        <v>0</v>
      </c>
      <c r="BN145" s="444">
        <f>AE145-'[1]ExPostGross kWh_Biz'!AK145</f>
        <v>0</v>
      </c>
      <c r="BO145" s="444">
        <f>AU145-'[1]ExPostGross kWh_Biz'!BD145</f>
        <v>0</v>
      </c>
      <c r="BP145" s="444">
        <f>BK145-'[1]ExPostGross kWh_Biz'!BW145</f>
        <v>0</v>
      </c>
    </row>
    <row r="146" spans="1:68" ht="21.6" thickBot="1" x14ac:dyDescent="0.35">
      <c r="A146" s="95"/>
      <c r="P146" s="131"/>
      <c r="Q146" s="95"/>
      <c r="AF146" s="131"/>
      <c r="AG146" s="95"/>
      <c r="AV146" s="131"/>
      <c r="AW146" s="95"/>
      <c r="BL146" s="131"/>
    </row>
    <row r="147" spans="1:68" ht="21.6" thickBot="1" x14ac:dyDescent="0.35">
      <c r="A147" s="95"/>
      <c r="B147" s="233" t="s">
        <v>48</v>
      </c>
      <c r="C147" s="234">
        <v>43850</v>
      </c>
      <c r="D147" s="234">
        <v>43882</v>
      </c>
      <c r="E147" s="234">
        <v>43914</v>
      </c>
      <c r="F147" s="234">
        <v>43946</v>
      </c>
      <c r="G147" s="234">
        <v>43978</v>
      </c>
      <c r="H147" s="234">
        <v>44010</v>
      </c>
      <c r="I147" s="234">
        <v>44042</v>
      </c>
      <c r="J147" s="234">
        <v>44074</v>
      </c>
      <c r="K147" s="234">
        <v>44076</v>
      </c>
      <c r="L147" s="234">
        <v>44107</v>
      </c>
      <c r="M147" s="234">
        <v>44140</v>
      </c>
      <c r="N147" s="445" t="s">
        <v>57</v>
      </c>
      <c r="O147" s="235" t="s">
        <v>3</v>
      </c>
      <c r="P147" s="131"/>
      <c r="Q147" s="95"/>
      <c r="R147" s="233" t="s">
        <v>48</v>
      </c>
      <c r="S147" s="234">
        <v>43850</v>
      </c>
      <c r="T147" s="234">
        <v>43882</v>
      </c>
      <c r="U147" s="234">
        <v>43914</v>
      </c>
      <c r="V147" s="234">
        <v>43946</v>
      </c>
      <c r="W147" s="234">
        <v>43978</v>
      </c>
      <c r="X147" s="234">
        <v>44010</v>
      </c>
      <c r="Y147" s="234">
        <v>44042</v>
      </c>
      <c r="Z147" s="234">
        <v>44074</v>
      </c>
      <c r="AA147" s="234">
        <v>44076</v>
      </c>
      <c r="AB147" s="234">
        <v>44107</v>
      </c>
      <c r="AC147" s="234">
        <v>44140</v>
      </c>
      <c r="AD147" s="445" t="s">
        <v>57</v>
      </c>
      <c r="AE147" s="235" t="s">
        <v>3</v>
      </c>
      <c r="AF147" s="131"/>
      <c r="AG147" s="95"/>
      <c r="AH147" s="233" t="s">
        <v>48</v>
      </c>
      <c r="AI147" s="234">
        <v>43850</v>
      </c>
      <c r="AJ147" s="234">
        <v>43882</v>
      </c>
      <c r="AK147" s="234">
        <v>43914</v>
      </c>
      <c r="AL147" s="234">
        <v>43946</v>
      </c>
      <c r="AM147" s="234">
        <v>43978</v>
      </c>
      <c r="AN147" s="234">
        <v>44010</v>
      </c>
      <c r="AO147" s="234">
        <v>44042</v>
      </c>
      <c r="AP147" s="234">
        <v>44074</v>
      </c>
      <c r="AQ147" s="234">
        <v>44076</v>
      </c>
      <c r="AR147" s="234">
        <v>44107</v>
      </c>
      <c r="AS147" s="234">
        <v>44140</v>
      </c>
      <c r="AT147" s="445" t="s">
        <v>57</v>
      </c>
      <c r="AU147" s="235" t="s">
        <v>3</v>
      </c>
      <c r="AV147" s="131"/>
      <c r="AW147" s="95"/>
      <c r="AX147" s="233" t="s">
        <v>48</v>
      </c>
      <c r="AY147" s="234">
        <v>43850</v>
      </c>
      <c r="AZ147" s="234">
        <v>43882</v>
      </c>
      <c r="BA147" s="234">
        <v>43914</v>
      </c>
      <c r="BB147" s="234">
        <v>43946</v>
      </c>
      <c r="BC147" s="234">
        <v>43978</v>
      </c>
      <c r="BD147" s="234">
        <v>44010</v>
      </c>
      <c r="BE147" s="234">
        <v>44042</v>
      </c>
      <c r="BF147" s="234">
        <v>44074</v>
      </c>
      <c r="BG147" s="234">
        <v>44076</v>
      </c>
      <c r="BH147" s="234">
        <v>44107</v>
      </c>
      <c r="BI147" s="234">
        <v>44140</v>
      </c>
      <c r="BJ147" s="445" t="s">
        <v>57</v>
      </c>
      <c r="BK147" s="235" t="s">
        <v>3</v>
      </c>
      <c r="BL147" s="131"/>
    </row>
    <row r="148" spans="1:68" ht="15" customHeight="1" x14ac:dyDescent="0.3">
      <c r="A148" s="505" t="s">
        <v>111</v>
      </c>
      <c r="B148" s="244" t="s">
        <v>90</v>
      </c>
      <c r="C148" s="116">
        <f>'[1]ExPostGross kWh_Biz'!C148</f>
        <v>0</v>
      </c>
      <c r="D148" s="116">
        <f>'[1]ExPostGross kWh_Biz'!D148</f>
        <v>0</v>
      </c>
      <c r="E148" s="116">
        <f>'[1]ExPostGross kWh_Biz'!E148</f>
        <v>0</v>
      </c>
      <c r="F148" s="116">
        <f>'[1]ExPostGross kWh_Biz'!F148</f>
        <v>0</v>
      </c>
      <c r="G148" s="116">
        <f>'[1]ExPostGross kWh_Biz'!G148</f>
        <v>0</v>
      </c>
      <c r="H148" s="116">
        <f>'[1]ExPostGross kWh_Biz'!H148</f>
        <v>0</v>
      </c>
      <c r="I148" s="116">
        <f>'[1]ExPostGross kWh_Biz'!I148</f>
        <v>0</v>
      </c>
      <c r="J148" s="116">
        <f>'[1]ExPostGross kWh_Biz'!J148</f>
        <v>0</v>
      </c>
      <c r="K148" s="116">
        <f>'[1]ExPostGross kWh_Biz'!K148</f>
        <v>0</v>
      </c>
      <c r="L148" s="116">
        <f>'[1]ExPostGross kWh_Biz'!L148</f>
        <v>0</v>
      </c>
      <c r="M148" s="116">
        <f>'[1]ExPostGross kWh_Biz'!M148</f>
        <v>0</v>
      </c>
      <c r="N148" s="116">
        <f>SUM('[1]ExPostGross kWh_Biz'!N148:Q148)</f>
        <v>0</v>
      </c>
      <c r="O148" s="90">
        <f t="shared" ref="O148:O161" si="422">SUM(C148:N148)</f>
        <v>0</v>
      </c>
      <c r="P148" s="131"/>
      <c r="Q148" s="505" t="s">
        <v>111</v>
      </c>
      <c r="R148" s="244" t="s">
        <v>90</v>
      </c>
      <c r="S148" s="3">
        <f>'[1]ExPostGross kWh_Biz'!V148</f>
        <v>0</v>
      </c>
      <c r="T148" s="3">
        <f>'[1]ExPostGross kWh_Biz'!W148</f>
        <v>0</v>
      </c>
      <c r="U148" s="3">
        <f>'[1]ExPostGross kWh_Biz'!X148</f>
        <v>0</v>
      </c>
      <c r="V148" s="3">
        <f>'[1]ExPostGross kWh_Biz'!Y148</f>
        <v>0</v>
      </c>
      <c r="W148" s="3">
        <f>'[1]ExPostGross kWh_Biz'!Z148</f>
        <v>0</v>
      </c>
      <c r="X148" s="3">
        <f>'[1]ExPostGross kWh_Biz'!AA148</f>
        <v>0</v>
      </c>
      <c r="Y148" s="3">
        <f>'[1]ExPostGross kWh_Biz'!AB148</f>
        <v>0</v>
      </c>
      <c r="Z148" s="3">
        <f>'[1]ExPostGross kWh_Biz'!AC148</f>
        <v>0</v>
      </c>
      <c r="AA148" s="3">
        <f>'[1]ExPostGross kWh_Biz'!AD148</f>
        <v>0</v>
      </c>
      <c r="AB148" s="3">
        <f>'[1]ExPostGross kWh_Biz'!AE148</f>
        <v>0</v>
      </c>
      <c r="AC148" s="3">
        <f>'[1]ExPostGross kWh_Biz'!AF148</f>
        <v>0</v>
      </c>
      <c r="AD148" s="116">
        <f>SUM('[1]ExPostGross kWh_Biz'!AG148:AJ148)</f>
        <v>0</v>
      </c>
      <c r="AE148" s="90">
        <f t="shared" ref="AE148:AE161" si="423">SUM(S148:AD148)</f>
        <v>0</v>
      </c>
      <c r="AF148" s="131"/>
      <c r="AG148" s="505" t="s">
        <v>111</v>
      </c>
      <c r="AH148" s="244" t="s">
        <v>90</v>
      </c>
      <c r="AI148" s="3">
        <f>'[1]ExPostGross kWh_Biz'!AO148</f>
        <v>0</v>
      </c>
      <c r="AJ148" s="3">
        <f>'[1]ExPostGross kWh_Biz'!AP148</f>
        <v>0</v>
      </c>
      <c r="AK148" s="3">
        <f>'[1]ExPostGross kWh_Biz'!AQ148</f>
        <v>0</v>
      </c>
      <c r="AL148" s="3">
        <f>'[1]ExPostGross kWh_Biz'!AR148</f>
        <v>0</v>
      </c>
      <c r="AM148" s="3">
        <f>'[1]ExPostGross kWh_Biz'!AS148</f>
        <v>0</v>
      </c>
      <c r="AN148" s="3">
        <f>'[1]ExPostGross kWh_Biz'!AT148</f>
        <v>0</v>
      </c>
      <c r="AO148" s="3">
        <f>'[1]ExPostGross kWh_Biz'!AU148</f>
        <v>0</v>
      </c>
      <c r="AP148" s="3">
        <f>'[1]ExPostGross kWh_Biz'!AV148</f>
        <v>0</v>
      </c>
      <c r="AQ148" s="3">
        <f>'[1]ExPostGross kWh_Biz'!AW148</f>
        <v>0</v>
      </c>
      <c r="AR148" s="3">
        <f>'[1]ExPostGross kWh_Biz'!AX148</f>
        <v>0</v>
      </c>
      <c r="AS148" s="3">
        <f>'[1]ExPostGross kWh_Biz'!AY148</f>
        <v>0</v>
      </c>
      <c r="AT148" s="116">
        <f>SUM('[1]ExPostGross kWh_Biz'!AZ148:BC148)</f>
        <v>0</v>
      </c>
      <c r="AU148" s="90">
        <f t="shared" ref="AU148:AU161" si="424">SUM(AI148:AT148)</f>
        <v>0</v>
      </c>
      <c r="AV148" s="131"/>
      <c r="AW148" s="505" t="s">
        <v>111</v>
      </c>
      <c r="AX148" s="244" t="s">
        <v>90</v>
      </c>
      <c r="AY148" s="3">
        <f>'[1]ExPostGross kWh_Biz'!BH148</f>
        <v>0</v>
      </c>
      <c r="AZ148" s="3">
        <f>'[1]ExPostGross kWh_Biz'!BI148</f>
        <v>0</v>
      </c>
      <c r="BA148" s="3">
        <f>'[1]ExPostGross kWh_Biz'!BJ148</f>
        <v>0</v>
      </c>
      <c r="BB148" s="3">
        <f>'[1]ExPostGross kWh_Biz'!BK148</f>
        <v>0</v>
      </c>
      <c r="BC148" s="3">
        <f>'[1]ExPostGross kWh_Biz'!BL148</f>
        <v>0</v>
      </c>
      <c r="BD148" s="3">
        <f>'[1]ExPostGross kWh_Biz'!BM148</f>
        <v>0</v>
      </c>
      <c r="BE148" s="3">
        <f>'[1]ExPostGross kWh_Biz'!BN148</f>
        <v>0</v>
      </c>
      <c r="BF148" s="3">
        <f>'[1]ExPostGross kWh_Biz'!BO148</f>
        <v>0</v>
      </c>
      <c r="BG148" s="3">
        <f>'[1]ExPostGross kWh_Biz'!BP148</f>
        <v>0</v>
      </c>
      <c r="BH148" s="3">
        <f>'[1]ExPostGross kWh_Biz'!BQ148</f>
        <v>0</v>
      </c>
      <c r="BI148" s="3">
        <f>'[1]ExPostGross kWh_Biz'!BR148</f>
        <v>0</v>
      </c>
      <c r="BJ148" s="116">
        <f>SUM('[1]ExPostGross kWh_Biz'!BS148:BV148)</f>
        <v>0</v>
      </c>
      <c r="BK148" s="90">
        <f t="shared" ref="BK148:BK161" si="425">SUM(AY148:BJ148)</f>
        <v>0</v>
      </c>
      <c r="BL148" s="131"/>
      <c r="BM148" s="444">
        <f>O148-'[1]ExPostGross kWh_Biz'!R148</f>
        <v>0</v>
      </c>
      <c r="BN148" s="444">
        <f>AE148-'[1]ExPostGross kWh_Biz'!AK148</f>
        <v>0</v>
      </c>
      <c r="BO148" s="444">
        <f>AU148-'[1]ExPostGross kWh_Biz'!BD148</f>
        <v>0</v>
      </c>
      <c r="BP148" s="444">
        <f>BK148-'[1]ExPostGross kWh_Biz'!BW148</f>
        <v>0</v>
      </c>
    </row>
    <row r="149" spans="1:68" x14ac:dyDescent="0.3">
      <c r="A149" s="506"/>
      <c r="B149" s="244" t="s">
        <v>91</v>
      </c>
      <c r="C149" s="116">
        <f>'[1]ExPostGross kWh_Biz'!C149</f>
        <v>0</v>
      </c>
      <c r="D149" s="116">
        <f>'[1]ExPostGross kWh_Biz'!D149</f>
        <v>0</v>
      </c>
      <c r="E149" s="116">
        <f>'[1]ExPostGross kWh_Biz'!E149</f>
        <v>0</v>
      </c>
      <c r="F149" s="116">
        <f>'[1]ExPostGross kWh_Biz'!F149</f>
        <v>0</v>
      </c>
      <c r="G149" s="116">
        <f>'[1]ExPostGross kWh_Biz'!G149</f>
        <v>0</v>
      </c>
      <c r="H149" s="116">
        <f>'[1]ExPostGross kWh_Biz'!H149</f>
        <v>0</v>
      </c>
      <c r="I149" s="116">
        <f>'[1]ExPostGross kWh_Biz'!I149</f>
        <v>0</v>
      </c>
      <c r="J149" s="116">
        <f>'[1]ExPostGross kWh_Biz'!J149</f>
        <v>0</v>
      </c>
      <c r="K149" s="116">
        <f>'[1]ExPostGross kWh_Biz'!K149</f>
        <v>0</v>
      </c>
      <c r="L149" s="116">
        <f>'[1]ExPostGross kWh_Biz'!L149</f>
        <v>0</v>
      </c>
      <c r="M149" s="116">
        <f>'[1]ExPostGross kWh_Biz'!M149</f>
        <v>0</v>
      </c>
      <c r="N149" s="116">
        <f>SUM('[1]ExPostGross kWh_Biz'!N149:Q149)</f>
        <v>0</v>
      </c>
      <c r="O149" s="90">
        <f t="shared" si="422"/>
        <v>0</v>
      </c>
      <c r="P149" s="131"/>
      <c r="Q149" s="506"/>
      <c r="R149" s="244" t="s">
        <v>91</v>
      </c>
      <c r="S149" s="3">
        <f>'[1]ExPostGross kWh_Biz'!V149</f>
        <v>0</v>
      </c>
      <c r="T149" s="3">
        <f>'[1]ExPostGross kWh_Biz'!W149</f>
        <v>0</v>
      </c>
      <c r="U149" s="3">
        <f>'[1]ExPostGross kWh_Biz'!X149</f>
        <v>0</v>
      </c>
      <c r="V149" s="3">
        <f>'[1]ExPostGross kWh_Biz'!Y149</f>
        <v>0</v>
      </c>
      <c r="W149" s="3">
        <f>'[1]ExPostGross kWh_Biz'!Z149</f>
        <v>0</v>
      </c>
      <c r="X149" s="3">
        <f>'[1]ExPostGross kWh_Biz'!AA149</f>
        <v>0</v>
      </c>
      <c r="Y149" s="3">
        <f>'[1]ExPostGross kWh_Biz'!AB149</f>
        <v>0</v>
      </c>
      <c r="Z149" s="3">
        <f>'[1]ExPostGross kWh_Biz'!AC149</f>
        <v>0</v>
      </c>
      <c r="AA149" s="3">
        <f>'[1]ExPostGross kWh_Biz'!AD149</f>
        <v>0</v>
      </c>
      <c r="AB149" s="3">
        <f>'[1]ExPostGross kWh_Biz'!AE149</f>
        <v>0</v>
      </c>
      <c r="AC149" s="3">
        <f>'[1]ExPostGross kWh_Biz'!AF149</f>
        <v>0</v>
      </c>
      <c r="AD149" s="116">
        <f>SUM('[1]ExPostGross kWh_Biz'!AG149:AJ149)</f>
        <v>0</v>
      </c>
      <c r="AE149" s="90">
        <f t="shared" si="423"/>
        <v>0</v>
      </c>
      <c r="AF149" s="131"/>
      <c r="AG149" s="506"/>
      <c r="AH149" s="244" t="s">
        <v>91</v>
      </c>
      <c r="AI149" s="3">
        <f>'[1]ExPostGross kWh_Biz'!AO149</f>
        <v>0</v>
      </c>
      <c r="AJ149" s="3">
        <f>'[1]ExPostGross kWh_Biz'!AP149</f>
        <v>0</v>
      </c>
      <c r="AK149" s="3">
        <f>'[1]ExPostGross kWh_Biz'!AQ149</f>
        <v>0</v>
      </c>
      <c r="AL149" s="3">
        <f>'[1]ExPostGross kWh_Biz'!AR149</f>
        <v>0</v>
      </c>
      <c r="AM149" s="3">
        <f>'[1]ExPostGross kWh_Biz'!AS149</f>
        <v>0</v>
      </c>
      <c r="AN149" s="3">
        <f>'[1]ExPostGross kWh_Biz'!AT149</f>
        <v>0</v>
      </c>
      <c r="AO149" s="3">
        <f>'[1]ExPostGross kWh_Biz'!AU149</f>
        <v>0</v>
      </c>
      <c r="AP149" s="3">
        <f>'[1]ExPostGross kWh_Biz'!AV149</f>
        <v>0</v>
      </c>
      <c r="AQ149" s="3">
        <f>'[1]ExPostGross kWh_Biz'!AW149</f>
        <v>0</v>
      </c>
      <c r="AR149" s="3">
        <f>'[1]ExPostGross kWh_Biz'!AX149</f>
        <v>0</v>
      </c>
      <c r="AS149" s="3">
        <f>'[1]ExPostGross kWh_Biz'!AY149</f>
        <v>0</v>
      </c>
      <c r="AT149" s="116">
        <f>SUM('[1]ExPostGross kWh_Biz'!AZ149:BC149)</f>
        <v>0</v>
      </c>
      <c r="AU149" s="90">
        <f t="shared" si="424"/>
        <v>0</v>
      </c>
      <c r="AV149" s="131"/>
      <c r="AW149" s="506"/>
      <c r="AX149" s="244" t="s">
        <v>91</v>
      </c>
      <c r="AY149" s="3">
        <f>'[1]ExPostGross kWh_Biz'!BH149</f>
        <v>0</v>
      </c>
      <c r="AZ149" s="3">
        <f>'[1]ExPostGross kWh_Biz'!BI149</f>
        <v>0</v>
      </c>
      <c r="BA149" s="3">
        <f>'[1]ExPostGross kWh_Biz'!BJ149</f>
        <v>0</v>
      </c>
      <c r="BB149" s="3">
        <f>'[1]ExPostGross kWh_Biz'!BK149</f>
        <v>0</v>
      </c>
      <c r="BC149" s="3">
        <f>'[1]ExPostGross kWh_Biz'!BL149</f>
        <v>0</v>
      </c>
      <c r="BD149" s="3">
        <f>'[1]ExPostGross kWh_Biz'!BM149</f>
        <v>0</v>
      </c>
      <c r="BE149" s="3">
        <f>'[1]ExPostGross kWh_Biz'!BN149</f>
        <v>0</v>
      </c>
      <c r="BF149" s="3">
        <f>'[1]ExPostGross kWh_Biz'!BO149</f>
        <v>0</v>
      </c>
      <c r="BG149" s="3">
        <f>'[1]ExPostGross kWh_Biz'!BP149</f>
        <v>0</v>
      </c>
      <c r="BH149" s="3">
        <f>'[1]ExPostGross kWh_Biz'!BQ149</f>
        <v>0</v>
      </c>
      <c r="BI149" s="3">
        <f>'[1]ExPostGross kWh_Biz'!BR149</f>
        <v>0</v>
      </c>
      <c r="BJ149" s="116">
        <f>SUM('[1]ExPostGross kWh_Biz'!BS149:BV149)</f>
        <v>0</v>
      </c>
      <c r="BK149" s="90">
        <f t="shared" si="425"/>
        <v>0</v>
      </c>
      <c r="BL149" s="131"/>
      <c r="BM149" s="444">
        <f>O149-'[1]ExPostGross kWh_Biz'!R149</f>
        <v>0</v>
      </c>
      <c r="BN149" s="444">
        <f>AE149-'[1]ExPostGross kWh_Biz'!AK149</f>
        <v>0</v>
      </c>
      <c r="BO149" s="444">
        <f>AU149-'[1]ExPostGross kWh_Biz'!BD149</f>
        <v>0</v>
      </c>
      <c r="BP149" s="444">
        <f>BK149-'[1]ExPostGross kWh_Biz'!BW149</f>
        <v>0</v>
      </c>
    </row>
    <row r="150" spans="1:68" x14ac:dyDescent="0.3">
      <c r="A150" s="506"/>
      <c r="B150" s="244" t="s">
        <v>92</v>
      </c>
      <c r="C150" s="116">
        <f>'[1]ExPostGross kWh_Biz'!C150</f>
        <v>0</v>
      </c>
      <c r="D150" s="116">
        <f>'[1]ExPostGross kWh_Biz'!D150</f>
        <v>0</v>
      </c>
      <c r="E150" s="116">
        <f>'[1]ExPostGross kWh_Biz'!E150</f>
        <v>0</v>
      </c>
      <c r="F150" s="116">
        <f>'[1]ExPostGross kWh_Biz'!F150</f>
        <v>0</v>
      </c>
      <c r="G150" s="116">
        <f>'[1]ExPostGross kWh_Biz'!G150</f>
        <v>0</v>
      </c>
      <c r="H150" s="116">
        <f>'[1]ExPostGross kWh_Biz'!H150</f>
        <v>0</v>
      </c>
      <c r="I150" s="116">
        <f>'[1]ExPostGross kWh_Biz'!I150</f>
        <v>0</v>
      </c>
      <c r="J150" s="116">
        <f>'[1]ExPostGross kWh_Biz'!J150</f>
        <v>0</v>
      </c>
      <c r="K150" s="116">
        <f>'[1]ExPostGross kWh_Biz'!K150</f>
        <v>0</v>
      </c>
      <c r="L150" s="116">
        <f>'[1]ExPostGross kWh_Biz'!L150</f>
        <v>0</v>
      </c>
      <c r="M150" s="116">
        <f>'[1]ExPostGross kWh_Biz'!M150</f>
        <v>0</v>
      </c>
      <c r="N150" s="116">
        <f>SUM('[1]ExPostGross kWh_Biz'!N150:Q150)</f>
        <v>0</v>
      </c>
      <c r="O150" s="90">
        <f t="shared" si="422"/>
        <v>0</v>
      </c>
      <c r="P150" s="131"/>
      <c r="Q150" s="506"/>
      <c r="R150" s="244" t="s">
        <v>92</v>
      </c>
      <c r="S150" s="3">
        <f>'[1]ExPostGross kWh_Biz'!V150</f>
        <v>0</v>
      </c>
      <c r="T150" s="3">
        <f>'[1]ExPostGross kWh_Biz'!W150</f>
        <v>0</v>
      </c>
      <c r="U150" s="3">
        <f>'[1]ExPostGross kWh_Biz'!X150</f>
        <v>0</v>
      </c>
      <c r="V150" s="3">
        <f>'[1]ExPostGross kWh_Biz'!Y150</f>
        <v>0</v>
      </c>
      <c r="W150" s="3">
        <f>'[1]ExPostGross kWh_Biz'!Z150</f>
        <v>0</v>
      </c>
      <c r="X150" s="3">
        <f>'[1]ExPostGross kWh_Biz'!AA150</f>
        <v>0</v>
      </c>
      <c r="Y150" s="3">
        <f>'[1]ExPostGross kWh_Biz'!AB150</f>
        <v>0</v>
      </c>
      <c r="Z150" s="3">
        <f>'[1]ExPostGross kWh_Biz'!AC150</f>
        <v>0</v>
      </c>
      <c r="AA150" s="3">
        <f>'[1]ExPostGross kWh_Biz'!AD150</f>
        <v>0</v>
      </c>
      <c r="AB150" s="3">
        <f>'[1]ExPostGross kWh_Biz'!AE150</f>
        <v>0</v>
      </c>
      <c r="AC150" s="3">
        <f>'[1]ExPostGross kWh_Biz'!AF150</f>
        <v>0</v>
      </c>
      <c r="AD150" s="116">
        <f>SUM('[1]ExPostGross kWh_Biz'!AG150:AJ150)</f>
        <v>0</v>
      </c>
      <c r="AE150" s="90">
        <f t="shared" si="423"/>
        <v>0</v>
      </c>
      <c r="AF150" s="131"/>
      <c r="AG150" s="506"/>
      <c r="AH150" s="244" t="s">
        <v>92</v>
      </c>
      <c r="AI150" s="3">
        <f>'[1]ExPostGross kWh_Biz'!AO150</f>
        <v>0</v>
      </c>
      <c r="AJ150" s="3">
        <f>'[1]ExPostGross kWh_Biz'!AP150</f>
        <v>0</v>
      </c>
      <c r="AK150" s="3">
        <f>'[1]ExPostGross kWh_Biz'!AQ150</f>
        <v>0</v>
      </c>
      <c r="AL150" s="3">
        <f>'[1]ExPostGross kWh_Biz'!AR150</f>
        <v>0</v>
      </c>
      <c r="AM150" s="3">
        <f>'[1]ExPostGross kWh_Biz'!AS150</f>
        <v>0</v>
      </c>
      <c r="AN150" s="3">
        <f>'[1]ExPostGross kWh_Biz'!AT150</f>
        <v>0</v>
      </c>
      <c r="AO150" s="3">
        <f>'[1]ExPostGross kWh_Biz'!AU150</f>
        <v>0</v>
      </c>
      <c r="AP150" s="3">
        <f>'[1]ExPostGross kWh_Biz'!AV150</f>
        <v>0</v>
      </c>
      <c r="AQ150" s="3">
        <f>'[1]ExPostGross kWh_Biz'!AW150</f>
        <v>0</v>
      </c>
      <c r="AR150" s="3">
        <f>'[1]ExPostGross kWh_Biz'!AX150</f>
        <v>0</v>
      </c>
      <c r="AS150" s="3">
        <f>'[1]ExPostGross kWh_Biz'!AY150</f>
        <v>0</v>
      </c>
      <c r="AT150" s="116">
        <f>SUM('[1]ExPostGross kWh_Biz'!AZ150:BC150)</f>
        <v>0</v>
      </c>
      <c r="AU150" s="90">
        <f t="shared" si="424"/>
        <v>0</v>
      </c>
      <c r="AV150" s="131"/>
      <c r="AW150" s="506"/>
      <c r="AX150" s="244" t="s">
        <v>92</v>
      </c>
      <c r="AY150" s="3">
        <f>'[1]ExPostGross kWh_Biz'!BH150</f>
        <v>0</v>
      </c>
      <c r="AZ150" s="3">
        <f>'[1]ExPostGross kWh_Biz'!BI150</f>
        <v>0</v>
      </c>
      <c r="BA150" s="3">
        <f>'[1]ExPostGross kWh_Biz'!BJ150</f>
        <v>0</v>
      </c>
      <c r="BB150" s="3">
        <f>'[1]ExPostGross kWh_Biz'!BK150</f>
        <v>0</v>
      </c>
      <c r="BC150" s="3">
        <f>'[1]ExPostGross kWh_Biz'!BL150</f>
        <v>0</v>
      </c>
      <c r="BD150" s="3">
        <f>'[1]ExPostGross kWh_Biz'!BM150</f>
        <v>0</v>
      </c>
      <c r="BE150" s="3">
        <f>'[1]ExPostGross kWh_Biz'!BN150</f>
        <v>0</v>
      </c>
      <c r="BF150" s="3">
        <f>'[1]ExPostGross kWh_Biz'!BO150</f>
        <v>0</v>
      </c>
      <c r="BG150" s="3">
        <f>'[1]ExPostGross kWh_Biz'!BP150</f>
        <v>0</v>
      </c>
      <c r="BH150" s="3">
        <f>'[1]ExPostGross kWh_Biz'!BQ150</f>
        <v>0</v>
      </c>
      <c r="BI150" s="3">
        <f>'[1]ExPostGross kWh_Biz'!BR150</f>
        <v>0</v>
      </c>
      <c r="BJ150" s="116">
        <f>SUM('[1]ExPostGross kWh_Biz'!BS150:BV150)</f>
        <v>0</v>
      </c>
      <c r="BK150" s="90">
        <f t="shared" si="425"/>
        <v>0</v>
      </c>
      <c r="BL150" s="131"/>
      <c r="BM150" s="444">
        <f>O150-'[1]ExPostGross kWh_Biz'!R150</f>
        <v>0</v>
      </c>
      <c r="BN150" s="444">
        <f>AE150-'[1]ExPostGross kWh_Biz'!AK150</f>
        <v>0</v>
      </c>
      <c r="BO150" s="444">
        <f>AU150-'[1]ExPostGross kWh_Biz'!BD150</f>
        <v>0</v>
      </c>
      <c r="BP150" s="444">
        <f>BK150-'[1]ExPostGross kWh_Biz'!BW150</f>
        <v>0</v>
      </c>
    </row>
    <row r="151" spans="1:68" x14ac:dyDescent="0.3">
      <c r="A151" s="506"/>
      <c r="B151" s="244" t="s">
        <v>93</v>
      </c>
      <c r="C151" s="116">
        <f>'[1]ExPostGross kWh_Biz'!C151</f>
        <v>0</v>
      </c>
      <c r="D151" s="116">
        <f>'[1]ExPostGross kWh_Biz'!D151</f>
        <v>0</v>
      </c>
      <c r="E151" s="116">
        <f>'[1]ExPostGross kWh_Biz'!E151</f>
        <v>0</v>
      </c>
      <c r="F151" s="116">
        <f>'[1]ExPostGross kWh_Biz'!F151</f>
        <v>0</v>
      </c>
      <c r="G151" s="116">
        <f>'[1]ExPostGross kWh_Biz'!G151</f>
        <v>0</v>
      </c>
      <c r="H151" s="116">
        <f>'[1]ExPostGross kWh_Biz'!H151</f>
        <v>0</v>
      </c>
      <c r="I151" s="116">
        <f>'[1]ExPostGross kWh_Biz'!I151</f>
        <v>0</v>
      </c>
      <c r="J151" s="116">
        <f>'[1]ExPostGross kWh_Biz'!J151</f>
        <v>0</v>
      </c>
      <c r="K151" s="116">
        <f>'[1]ExPostGross kWh_Biz'!K151</f>
        <v>0</v>
      </c>
      <c r="L151" s="116">
        <f>'[1]ExPostGross kWh_Biz'!L151</f>
        <v>0</v>
      </c>
      <c r="M151" s="116">
        <f>'[1]ExPostGross kWh_Biz'!M151</f>
        <v>0</v>
      </c>
      <c r="N151" s="116">
        <f>SUM('[1]ExPostGross kWh_Biz'!N151:Q151)</f>
        <v>0</v>
      </c>
      <c r="O151" s="90">
        <f t="shared" si="422"/>
        <v>0</v>
      </c>
      <c r="P151" s="131"/>
      <c r="Q151" s="506"/>
      <c r="R151" s="244" t="s">
        <v>93</v>
      </c>
      <c r="S151" s="3">
        <f>'[1]ExPostGross kWh_Biz'!V151</f>
        <v>0</v>
      </c>
      <c r="T151" s="3">
        <f>'[1]ExPostGross kWh_Biz'!W151</f>
        <v>0</v>
      </c>
      <c r="U151" s="3">
        <f>'[1]ExPostGross kWh_Biz'!X151</f>
        <v>0</v>
      </c>
      <c r="V151" s="3">
        <f>'[1]ExPostGross kWh_Biz'!Y151</f>
        <v>0</v>
      </c>
      <c r="W151" s="3">
        <f>'[1]ExPostGross kWh_Biz'!Z151</f>
        <v>0</v>
      </c>
      <c r="X151" s="3">
        <f>'[1]ExPostGross kWh_Biz'!AA151</f>
        <v>0</v>
      </c>
      <c r="Y151" s="3">
        <f>'[1]ExPostGross kWh_Biz'!AB151</f>
        <v>0</v>
      </c>
      <c r="Z151" s="3">
        <f>'[1]ExPostGross kWh_Biz'!AC151</f>
        <v>0</v>
      </c>
      <c r="AA151" s="3">
        <f>'[1]ExPostGross kWh_Biz'!AD151</f>
        <v>0</v>
      </c>
      <c r="AB151" s="3">
        <f>'[1]ExPostGross kWh_Biz'!AE151</f>
        <v>0</v>
      </c>
      <c r="AC151" s="3">
        <f>'[1]ExPostGross kWh_Biz'!AF151</f>
        <v>0</v>
      </c>
      <c r="AD151" s="116">
        <f>SUM('[1]ExPostGross kWh_Biz'!AG151:AJ151)</f>
        <v>0</v>
      </c>
      <c r="AE151" s="90">
        <f t="shared" si="423"/>
        <v>0</v>
      </c>
      <c r="AF151" s="131"/>
      <c r="AG151" s="506"/>
      <c r="AH151" s="244" t="s">
        <v>93</v>
      </c>
      <c r="AI151" s="3">
        <f>'[1]ExPostGross kWh_Biz'!AO151</f>
        <v>0</v>
      </c>
      <c r="AJ151" s="3">
        <f>'[1]ExPostGross kWh_Biz'!AP151</f>
        <v>0</v>
      </c>
      <c r="AK151" s="3">
        <f>'[1]ExPostGross kWh_Biz'!AQ151</f>
        <v>0</v>
      </c>
      <c r="AL151" s="3">
        <f>'[1]ExPostGross kWh_Biz'!AR151</f>
        <v>0</v>
      </c>
      <c r="AM151" s="3">
        <f>'[1]ExPostGross kWh_Biz'!AS151</f>
        <v>0</v>
      </c>
      <c r="AN151" s="3">
        <f>'[1]ExPostGross kWh_Biz'!AT151</f>
        <v>0</v>
      </c>
      <c r="AO151" s="3">
        <f>'[1]ExPostGross kWh_Biz'!AU151</f>
        <v>0</v>
      </c>
      <c r="AP151" s="3">
        <f>'[1]ExPostGross kWh_Biz'!AV151</f>
        <v>0</v>
      </c>
      <c r="AQ151" s="3">
        <f>'[1]ExPostGross kWh_Biz'!AW151</f>
        <v>0</v>
      </c>
      <c r="AR151" s="3">
        <f>'[1]ExPostGross kWh_Biz'!AX151</f>
        <v>0</v>
      </c>
      <c r="AS151" s="3">
        <f>'[1]ExPostGross kWh_Biz'!AY151</f>
        <v>0</v>
      </c>
      <c r="AT151" s="116">
        <f>SUM('[1]ExPostGross kWh_Biz'!AZ151:BC151)</f>
        <v>0</v>
      </c>
      <c r="AU151" s="90">
        <f t="shared" si="424"/>
        <v>0</v>
      </c>
      <c r="AV151" s="131"/>
      <c r="AW151" s="506"/>
      <c r="AX151" s="244" t="s">
        <v>93</v>
      </c>
      <c r="AY151" s="3">
        <f>'[1]ExPostGross kWh_Biz'!BH151</f>
        <v>0</v>
      </c>
      <c r="AZ151" s="3">
        <f>'[1]ExPostGross kWh_Biz'!BI151</f>
        <v>0</v>
      </c>
      <c r="BA151" s="3">
        <f>'[1]ExPostGross kWh_Biz'!BJ151</f>
        <v>0</v>
      </c>
      <c r="BB151" s="3">
        <f>'[1]ExPostGross kWh_Biz'!BK151</f>
        <v>0</v>
      </c>
      <c r="BC151" s="3">
        <f>'[1]ExPostGross kWh_Biz'!BL151</f>
        <v>0</v>
      </c>
      <c r="BD151" s="3">
        <f>'[1]ExPostGross kWh_Biz'!BM151</f>
        <v>0</v>
      </c>
      <c r="BE151" s="3">
        <f>'[1]ExPostGross kWh_Biz'!BN151</f>
        <v>0</v>
      </c>
      <c r="BF151" s="3">
        <f>'[1]ExPostGross kWh_Biz'!BO151</f>
        <v>0</v>
      </c>
      <c r="BG151" s="3">
        <f>'[1]ExPostGross kWh_Biz'!BP151</f>
        <v>0</v>
      </c>
      <c r="BH151" s="3">
        <f>'[1]ExPostGross kWh_Biz'!BQ151</f>
        <v>0</v>
      </c>
      <c r="BI151" s="3">
        <f>'[1]ExPostGross kWh_Biz'!BR151</f>
        <v>0</v>
      </c>
      <c r="BJ151" s="116">
        <f>SUM('[1]ExPostGross kWh_Biz'!BS151:BV151)</f>
        <v>0</v>
      </c>
      <c r="BK151" s="90">
        <f t="shared" si="425"/>
        <v>0</v>
      </c>
      <c r="BL151" s="131"/>
      <c r="BM151" s="444">
        <f>O151-'[1]ExPostGross kWh_Biz'!R151</f>
        <v>0</v>
      </c>
      <c r="BN151" s="444">
        <f>AE151-'[1]ExPostGross kWh_Biz'!AK151</f>
        <v>0</v>
      </c>
      <c r="BO151" s="444">
        <f>AU151-'[1]ExPostGross kWh_Biz'!BD151</f>
        <v>0</v>
      </c>
      <c r="BP151" s="444">
        <f>BK151-'[1]ExPostGross kWh_Biz'!BW151</f>
        <v>0</v>
      </c>
    </row>
    <row r="152" spans="1:68" ht="15" customHeight="1" x14ac:dyDescent="0.3">
      <c r="A152" s="506"/>
      <c r="B152" s="244" t="s">
        <v>94</v>
      </c>
      <c r="C152" s="116">
        <f>'[1]ExPostGross kWh_Biz'!C152</f>
        <v>0</v>
      </c>
      <c r="D152" s="116">
        <f>'[1]ExPostGross kWh_Biz'!D152</f>
        <v>0</v>
      </c>
      <c r="E152" s="116">
        <f>'[1]ExPostGross kWh_Biz'!E152</f>
        <v>0</v>
      </c>
      <c r="F152" s="116">
        <f>'[1]ExPostGross kWh_Biz'!F152</f>
        <v>0</v>
      </c>
      <c r="G152" s="116">
        <f>'[1]ExPostGross kWh_Biz'!G152</f>
        <v>0</v>
      </c>
      <c r="H152" s="116">
        <f>'[1]ExPostGross kWh_Biz'!H152</f>
        <v>0</v>
      </c>
      <c r="I152" s="116">
        <f>'[1]ExPostGross kWh_Biz'!I152</f>
        <v>0</v>
      </c>
      <c r="J152" s="116">
        <f>'[1]ExPostGross kWh_Biz'!J152</f>
        <v>0</v>
      </c>
      <c r="K152" s="116">
        <f>'[1]ExPostGross kWh_Biz'!K152</f>
        <v>0</v>
      </c>
      <c r="L152" s="116">
        <f>'[1]ExPostGross kWh_Biz'!L152</f>
        <v>0</v>
      </c>
      <c r="M152" s="116">
        <f>'[1]ExPostGross kWh_Biz'!M152</f>
        <v>0</v>
      </c>
      <c r="N152" s="116">
        <f>SUM('[1]ExPostGross kWh_Biz'!N152:Q152)</f>
        <v>0</v>
      </c>
      <c r="O152" s="90">
        <f t="shared" si="422"/>
        <v>0</v>
      </c>
      <c r="P152" s="131"/>
      <c r="Q152" s="506"/>
      <c r="R152" s="244" t="s">
        <v>94</v>
      </c>
      <c r="S152" s="3">
        <f>'[1]ExPostGross kWh_Biz'!V152</f>
        <v>0</v>
      </c>
      <c r="T152" s="3">
        <f>'[1]ExPostGross kWh_Biz'!W152</f>
        <v>0</v>
      </c>
      <c r="U152" s="3">
        <f>'[1]ExPostGross kWh_Biz'!X152</f>
        <v>0</v>
      </c>
      <c r="V152" s="3">
        <f>'[1]ExPostGross kWh_Biz'!Y152</f>
        <v>0</v>
      </c>
      <c r="W152" s="3">
        <f>'[1]ExPostGross kWh_Biz'!Z152</f>
        <v>0</v>
      </c>
      <c r="X152" s="3">
        <f>'[1]ExPostGross kWh_Biz'!AA152</f>
        <v>0</v>
      </c>
      <c r="Y152" s="3">
        <f>'[1]ExPostGross kWh_Biz'!AB152</f>
        <v>0</v>
      </c>
      <c r="Z152" s="3">
        <f>'[1]ExPostGross kWh_Biz'!AC152</f>
        <v>0</v>
      </c>
      <c r="AA152" s="3">
        <f>'[1]ExPostGross kWh_Biz'!AD152</f>
        <v>0</v>
      </c>
      <c r="AB152" s="3">
        <f>'[1]ExPostGross kWh_Biz'!AE152</f>
        <v>0</v>
      </c>
      <c r="AC152" s="3">
        <f>'[1]ExPostGross kWh_Biz'!AF152</f>
        <v>0</v>
      </c>
      <c r="AD152" s="116">
        <f>SUM('[1]ExPostGross kWh_Biz'!AG152:AJ152)</f>
        <v>0</v>
      </c>
      <c r="AE152" s="90">
        <f t="shared" si="423"/>
        <v>0</v>
      </c>
      <c r="AF152" s="131"/>
      <c r="AG152" s="506"/>
      <c r="AH152" s="244" t="s">
        <v>94</v>
      </c>
      <c r="AI152" s="3">
        <f>'[1]ExPostGross kWh_Biz'!AO152</f>
        <v>0</v>
      </c>
      <c r="AJ152" s="3">
        <f>'[1]ExPostGross kWh_Biz'!AP152</f>
        <v>0</v>
      </c>
      <c r="AK152" s="3">
        <f>'[1]ExPostGross kWh_Biz'!AQ152</f>
        <v>0</v>
      </c>
      <c r="AL152" s="3">
        <f>'[1]ExPostGross kWh_Biz'!AR152</f>
        <v>0</v>
      </c>
      <c r="AM152" s="3">
        <f>'[1]ExPostGross kWh_Biz'!AS152</f>
        <v>0</v>
      </c>
      <c r="AN152" s="3">
        <f>'[1]ExPostGross kWh_Biz'!AT152</f>
        <v>0</v>
      </c>
      <c r="AO152" s="3">
        <f>'[1]ExPostGross kWh_Biz'!AU152</f>
        <v>0</v>
      </c>
      <c r="AP152" s="3">
        <f>'[1]ExPostGross kWh_Biz'!AV152</f>
        <v>0</v>
      </c>
      <c r="AQ152" s="3">
        <f>'[1]ExPostGross kWh_Biz'!AW152</f>
        <v>0</v>
      </c>
      <c r="AR152" s="3">
        <f>'[1]ExPostGross kWh_Biz'!AX152</f>
        <v>0</v>
      </c>
      <c r="AS152" s="3">
        <f>'[1]ExPostGross kWh_Biz'!AY152</f>
        <v>0</v>
      </c>
      <c r="AT152" s="116">
        <f>SUM('[1]ExPostGross kWh_Biz'!AZ152:BC152)</f>
        <v>0</v>
      </c>
      <c r="AU152" s="90">
        <f t="shared" si="424"/>
        <v>0</v>
      </c>
      <c r="AV152" s="131"/>
      <c r="AW152" s="506"/>
      <c r="AX152" s="244" t="s">
        <v>94</v>
      </c>
      <c r="AY152" s="3">
        <f>'[1]ExPostGross kWh_Biz'!BH152</f>
        <v>0</v>
      </c>
      <c r="AZ152" s="3">
        <f>'[1]ExPostGross kWh_Biz'!BI152</f>
        <v>0</v>
      </c>
      <c r="BA152" s="3">
        <f>'[1]ExPostGross kWh_Biz'!BJ152</f>
        <v>0</v>
      </c>
      <c r="BB152" s="3">
        <f>'[1]ExPostGross kWh_Biz'!BK152</f>
        <v>0</v>
      </c>
      <c r="BC152" s="3">
        <f>'[1]ExPostGross kWh_Biz'!BL152</f>
        <v>0</v>
      </c>
      <c r="BD152" s="3">
        <f>'[1]ExPostGross kWh_Biz'!BM152</f>
        <v>0</v>
      </c>
      <c r="BE152" s="3">
        <f>'[1]ExPostGross kWh_Biz'!BN152</f>
        <v>0</v>
      </c>
      <c r="BF152" s="3">
        <f>'[1]ExPostGross kWh_Biz'!BO152</f>
        <v>0</v>
      </c>
      <c r="BG152" s="3">
        <f>'[1]ExPostGross kWh_Biz'!BP152</f>
        <v>0</v>
      </c>
      <c r="BH152" s="3">
        <f>'[1]ExPostGross kWh_Biz'!BQ152</f>
        <v>0</v>
      </c>
      <c r="BI152" s="3">
        <f>'[1]ExPostGross kWh_Biz'!BR152</f>
        <v>0</v>
      </c>
      <c r="BJ152" s="116">
        <f>SUM('[1]ExPostGross kWh_Biz'!BS152:BV152)</f>
        <v>0</v>
      </c>
      <c r="BK152" s="90">
        <f t="shared" si="425"/>
        <v>0</v>
      </c>
      <c r="BL152" s="131"/>
      <c r="BM152" s="444">
        <f>O152-'[1]ExPostGross kWh_Biz'!R152</f>
        <v>0</v>
      </c>
      <c r="BN152" s="444">
        <f>AE152-'[1]ExPostGross kWh_Biz'!AK152</f>
        <v>0</v>
      </c>
      <c r="BO152" s="444">
        <f>AU152-'[1]ExPostGross kWh_Biz'!BD152</f>
        <v>0</v>
      </c>
      <c r="BP152" s="444">
        <f>BK152-'[1]ExPostGross kWh_Biz'!BW152</f>
        <v>0</v>
      </c>
    </row>
    <row r="153" spans="1:68" x14ac:dyDescent="0.3">
      <c r="A153" s="506"/>
      <c r="B153" s="244" t="s">
        <v>95</v>
      </c>
      <c r="C153" s="116">
        <f>'[1]ExPostGross kWh_Biz'!C153</f>
        <v>0</v>
      </c>
      <c r="D153" s="116">
        <f>'[1]ExPostGross kWh_Biz'!D153</f>
        <v>0</v>
      </c>
      <c r="E153" s="116">
        <f>'[1]ExPostGross kWh_Biz'!E153</f>
        <v>0</v>
      </c>
      <c r="F153" s="116">
        <f>'[1]ExPostGross kWh_Biz'!F153</f>
        <v>0</v>
      </c>
      <c r="G153" s="116">
        <f>'[1]ExPostGross kWh_Biz'!G153</f>
        <v>0</v>
      </c>
      <c r="H153" s="116">
        <f>'[1]ExPostGross kWh_Biz'!H153</f>
        <v>0</v>
      </c>
      <c r="I153" s="116">
        <f>'[1]ExPostGross kWh_Biz'!I153</f>
        <v>0</v>
      </c>
      <c r="J153" s="116">
        <f>'[1]ExPostGross kWh_Biz'!J153</f>
        <v>0</v>
      </c>
      <c r="K153" s="116">
        <f>'[1]ExPostGross kWh_Biz'!K153</f>
        <v>0</v>
      </c>
      <c r="L153" s="116">
        <f>'[1]ExPostGross kWh_Biz'!L153</f>
        <v>0</v>
      </c>
      <c r="M153" s="116">
        <f>'[1]ExPostGross kWh_Biz'!M153</f>
        <v>0</v>
      </c>
      <c r="N153" s="116">
        <f>SUM('[1]ExPostGross kWh_Biz'!N153:Q153)</f>
        <v>0</v>
      </c>
      <c r="O153" s="90">
        <f t="shared" si="422"/>
        <v>0</v>
      </c>
      <c r="P153" s="131"/>
      <c r="Q153" s="506"/>
      <c r="R153" s="244" t="s">
        <v>95</v>
      </c>
      <c r="S153" s="3">
        <f>'[1]ExPostGross kWh_Biz'!V153</f>
        <v>0</v>
      </c>
      <c r="T153" s="3">
        <f>'[1]ExPostGross kWh_Biz'!W153</f>
        <v>0</v>
      </c>
      <c r="U153" s="3">
        <f>'[1]ExPostGross kWh_Biz'!X153</f>
        <v>0</v>
      </c>
      <c r="V153" s="3">
        <f>'[1]ExPostGross kWh_Biz'!Y153</f>
        <v>0</v>
      </c>
      <c r="W153" s="3">
        <f>'[1]ExPostGross kWh_Biz'!Z153</f>
        <v>0</v>
      </c>
      <c r="X153" s="3">
        <f>'[1]ExPostGross kWh_Biz'!AA153</f>
        <v>0</v>
      </c>
      <c r="Y153" s="3">
        <f>'[1]ExPostGross kWh_Biz'!AB153</f>
        <v>0</v>
      </c>
      <c r="Z153" s="3">
        <f>'[1]ExPostGross kWh_Biz'!AC153</f>
        <v>0</v>
      </c>
      <c r="AA153" s="3">
        <f>'[1]ExPostGross kWh_Biz'!AD153</f>
        <v>0</v>
      </c>
      <c r="AB153" s="3">
        <f>'[1]ExPostGross kWh_Biz'!AE153</f>
        <v>0</v>
      </c>
      <c r="AC153" s="3">
        <f>'[1]ExPostGross kWh_Biz'!AF153</f>
        <v>0</v>
      </c>
      <c r="AD153" s="116">
        <f>SUM('[1]ExPostGross kWh_Biz'!AG153:AJ153)</f>
        <v>0</v>
      </c>
      <c r="AE153" s="90">
        <f t="shared" si="423"/>
        <v>0</v>
      </c>
      <c r="AF153" s="131"/>
      <c r="AG153" s="506"/>
      <c r="AH153" s="244" t="s">
        <v>95</v>
      </c>
      <c r="AI153" s="3">
        <f>'[1]ExPostGross kWh_Biz'!AO153</f>
        <v>0</v>
      </c>
      <c r="AJ153" s="3">
        <f>'[1]ExPostGross kWh_Biz'!AP153</f>
        <v>0</v>
      </c>
      <c r="AK153" s="3">
        <f>'[1]ExPostGross kWh_Biz'!AQ153</f>
        <v>0</v>
      </c>
      <c r="AL153" s="3">
        <f>'[1]ExPostGross kWh_Biz'!AR153</f>
        <v>0</v>
      </c>
      <c r="AM153" s="3">
        <f>'[1]ExPostGross kWh_Biz'!AS153</f>
        <v>0</v>
      </c>
      <c r="AN153" s="3">
        <f>'[1]ExPostGross kWh_Biz'!AT153</f>
        <v>0</v>
      </c>
      <c r="AO153" s="3">
        <f>'[1]ExPostGross kWh_Biz'!AU153</f>
        <v>0</v>
      </c>
      <c r="AP153" s="3">
        <f>'[1]ExPostGross kWh_Biz'!AV153</f>
        <v>0</v>
      </c>
      <c r="AQ153" s="3">
        <f>'[1]ExPostGross kWh_Biz'!AW153</f>
        <v>0</v>
      </c>
      <c r="AR153" s="3">
        <f>'[1]ExPostGross kWh_Biz'!AX153</f>
        <v>0</v>
      </c>
      <c r="AS153" s="3">
        <f>'[1]ExPostGross kWh_Biz'!AY153</f>
        <v>0</v>
      </c>
      <c r="AT153" s="116">
        <f>SUM('[1]ExPostGross kWh_Biz'!AZ153:BC153)</f>
        <v>0</v>
      </c>
      <c r="AU153" s="90">
        <f t="shared" si="424"/>
        <v>0</v>
      </c>
      <c r="AV153" s="131"/>
      <c r="AW153" s="506"/>
      <c r="AX153" s="244" t="s">
        <v>95</v>
      </c>
      <c r="AY153" s="3">
        <f>'[1]ExPostGross kWh_Biz'!BH153</f>
        <v>0</v>
      </c>
      <c r="AZ153" s="3">
        <f>'[1]ExPostGross kWh_Biz'!BI153</f>
        <v>0</v>
      </c>
      <c r="BA153" s="3">
        <f>'[1]ExPostGross kWh_Biz'!BJ153</f>
        <v>0</v>
      </c>
      <c r="BB153" s="3">
        <f>'[1]ExPostGross kWh_Biz'!BK153</f>
        <v>0</v>
      </c>
      <c r="BC153" s="3">
        <f>'[1]ExPostGross kWh_Biz'!BL153</f>
        <v>0</v>
      </c>
      <c r="BD153" s="3">
        <f>'[1]ExPostGross kWh_Biz'!BM153</f>
        <v>0</v>
      </c>
      <c r="BE153" s="3">
        <f>'[1]ExPostGross kWh_Biz'!BN153</f>
        <v>0</v>
      </c>
      <c r="BF153" s="3">
        <f>'[1]ExPostGross kWh_Biz'!BO153</f>
        <v>0</v>
      </c>
      <c r="BG153" s="3">
        <f>'[1]ExPostGross kWh_Biz'!BP153</f>
        <v>0</v>
      </c>
      <c r="BH153" s="3">
        <f>'[1]ExPostGross kWh_Biz'!BQ153</f>
        <v>0</v>
      </c>
      <c r="BI153" s="3">
        <f>'[1]ExPostGross kWh_Biz'!BR153</f>
        <v>0</v>
      </c>
      <c r="BJ153" s="116">
        <f>SUM('[1]ExPostGross kWh_Biz'!BS153:BV153)</f>
        <v>0</v>
      </c>
      <c r="BK153" s="90">
        <f t="shared" si="425"/>
        <v>0</v>
      </c>
      <c r="BL153" s="131"/>
      <c r="BM153" s="444">
        <f>O153-'[1]ExPostGross kWh_Biz'!R153</f>
        <v>0</v>
      </c>
      <c r="BN153" s="444">
        <f>AE153-'[1]ExPostGross kWh_Biz'!AK153</f>
        <v>0</v>
      </c>
      <c r="BO153" s="444">
        <f>AU153-'[1]ExPostGross kWh_Biz'!BD153</f>
        <v>0</v>
      </c>
      <c r="BP153" s="444">
        <f>BK153-'[1]ExPostGross kWh_Biz'!BW153</f>
        <v>0</v>
      </c>
    </row>
    <row r="154" spans="1:68" x14ac:dyDescent="0.3">
      <c r="A154" s="506"/>
      <c r="B154" s="244" t="s">
        <v>96</v>
      </c>
      <c r="C154" s="116">
        <f>'[1]ExPostGross kWh_Biz'!C154</f>
        <v>0</v>
      </c>
      <c r="D154" s="116">
        <f>'[1]ExPostGross kWh_Biz'!D154</f>
        <v>0</v>
      </c>
      <c r="E154" s="116">
        <f>'[1]ExPostGross kWh_Biz'!E154</f>
        <v>0</v>
      </c>
      <c r="F154" s="116">
        <f>'[1]ExPostGross kWh_Biz'!F154</f>
        <v>0</v>
      </c>
      <c r="G154" s="116">
        <f>'[1]ExPostGross kWh_Biz'!G154</f>
        <v>0</v>
      </c>
      <c r="H154" s="116">
        <f>'[1]ExPostGross kWh_Biz'!H154</f>
        <v>0</v>
      </c>
      <c r="I154" s="116">
        <f>'[1]ExPostGross kWh_Biz'!I154</f>
        <v>0</v>
      </c>
      <c r="J154" s="116">
        <f>'[1]ExPostGross kWh_Biz'!J154</f>
        <v>0</v>
      </c>
      <c r="K154" s="116">
        <f>'[1]ExPostGross kWh_Biz'!K154</f>
        <v>0</v>
      </c>
      <c r="L154" s="116">
        <f>'[1]ExPostGross kWh_Biz'!L154</f>
        <v>0</v>
      </c>
      <c r="M154" s="116">
        <f>'[1]ExPostGross kWh_Biz'!M154</f>
        <v>0</v>
      </c>
      <c r="N154" s="116">
        <f>SUM('[1]ExPostGross kWh_Biz'!N154:Q154)</f>
        <v>0</v>
      </c>
      <c r="O154" s="90">
        <f t="shared" si="422"/>
        <v>0</v>
      </c>
      <c r="P154" s="131"/>
      <c r="Q154" s="506"/>
      <c r="R154" s="244" t="s">
        <v>96</v>
      </c>
      <c r="S154" s="3">
        <f>'[1]ExPostGross kWh_Biz'!V154</f>
        <v>0</v>
      </c>
      <c r="T154" s="3">
        <f>'[1]ExPostGross kWh_Biz'!W154</f>
        <v>0</v>
      </c>
      <c r="U154" s="3">
        <f>'[1]ExPostGross kWh_Biz'!X154</f>
        <v>0</v>
      </c>
      <c r="V154" s="3">
        <f>'[1]ExPostGross kWh_Biz'!Y154</f>
        <v>0</v>
      </c>
      <c r="W154" s="3">
        <f>'[1]ExPostGross kWh_Biz'!Z154</f>
        <v>0</v>
      </c>
      <c r="X154" s="3">
        <f>'[1]ExPostGross kWh_Biz'!AA154</f>
        <v>0</v>
      </c>
      <c r="Y154" s="3">
        <f>'[1]ExPostGross kWh_Biz'!AB154</f>
        <v>0</v>
      </c>
      <c r="Z154" s="3">
        <f>'[1]ExPostGross kWh_Biz'!AC154</f>
        <v>0</v>
      </c>
      <c r="AA154" s="3">
        <f>'[1]ExPostGross kWh_Biz'!AD154</f>
        <v>0</v>
      </c>
      <c r="AB154" s="3">
        <f>'[1]ExPostGross kWh_Biz'!AE154</f>
        <v>0</v>
      </c>
      <c r="AC154" s="3">
        <f>'[1]ExPostGross kWh_Biz'!AF154</f>
        <v>0</v>
      </c>
      <c r="AD154" s="116">
        <f>SUM('[1]ExPostGross kWh_Biz'!AG154:AJ154)</f>
        <v>0</v>
      </c>
      <c r="AE154" s="90">
        <f t="shared" si="423"/>
        <v>0</v>
      </c>
      <c r="AF154" s="131"/>
      <c r="AG154" s="506"/>
      <c r="AH154" s="244" t="s">
        <v>96</v>
      </c>
      <c r="AI154" s="3">
        <f>'[1]ExPostGross kWh_Biz'!AO154</f>
        <v>0</v>
      </c>
      <c r="AJ154" s="3">
        <f>'[1]ExPostGross kWh_Biz'!AP154</f>
        <v>0</v>
      </c>
      <c r="AK154" s="3">
        <f>'[1]ExPostGross kWh_Biz'!AQ154</f>
        <v>0</v>
      </c>
      <c r="AL154" s="3">
        <f>'[1]ExPostGross kWh_Biz'!AR154</f>
        <v>0</v>
      </c>
      <c r="AM154" s="3">
        <f>'[1]ExPostGross kWh_Biz'!AS154</f>
        <v>0</v>
      </c>
      <c r="AN154" s="3">
        <f>'[1]ExPostGross kWh_Biz'!AT154</f>
        <v>0</v>
      </c>
      <c r="AO154" s="3">
        <f>'[1]ExPostGross kWh_Biz'!AU154</f>
        <v>0</v>
      </c>
      <c r="AP154" s="3">
        <f>'[1]ExPostGross kWh_Biz'!AV154</f>
        <v>0</v>
      </c>
      <c r="AQ154" s="3">
        <f>'[1]ExPostGross kWh_Biz'!AW154</f>
        <v>0</v>
      </c>
      <c r="AR154" s="3">
        <f>'[1]ExPostGross kWh_Biz'!AX154</f>
        <v>0</v>
      </c>
      <c r="AS154" s="3">
        <f>'[1]ExPostGross kWh_Biz'!AY154</f>
        <v>0</v>
      </c>
      <c r="AT154" s="116">
        <f>SUM('[1]ExPostGross kWh_Biz'!AZ154:BC154)</f>
        <v>0</v>
      </c>
      <c r="AU154" s="90">
        <f t="shared" si="424"/>
        <v>0</v>
      </c>
      <c r="AV154" s="131"/>
      <c r="AW154" s="506"/>
      <c r="AX154" s="244" t="s">
        <v>96</v>
      </c>
      <c r="AY154" s="3">
        <f>'[1]ExPostGross kWh_Biz'!BH154</f>
        <v>0</v>
      </c>
      <c r="AZ154" s="3">
        <f>'[1]ExPostGross kWh_Biz'!BI154</f>
        <v>0</v>
      </c>
      <c r="BA154" s="3">
        <f>'[1]ExPostGross kWh_Biz'!BJ154</f>
        <v>0</v>
      </c>
      <c r="BB154" s="3">
        <f>'[1]ExPostGross kWh_Biz'!BK154</f>
        <v>0</v>
      </c>
      <c r="BC154" s="3">
        <f>'[1]ExPostGross kWh_Biz'!BL154</f>
        <v>0</v>
      </c>
      <c r="BD154" s="3">
        <f>'[1]ExPostGross kWh_Biz'!BM154</f>
        <v>0</v>
      </c>
      <c r="BE154" s="3">
        <f>'[1]ExPostGross kWh_Biz'!BN154</f>
        <v>0</v>
      </c>
      <c r="BF154" s="3">
        <f>'[1]ExPostGross kWh_Biz'!BO154</f>
        <v>0</v>
      </c>
      <c r="BG154" s="3">
        <f>'[1]ExPostGross kWh_Biz'!BP154</f>
        <v>0</v>
      </c>
      <c r="BH154" s="3">
        <f>'[1]ExPostGross kWh_Biz'!BQ154</f>
        <v>0</v>
      </c>
      <c r="BI154" s="3">
        <f>'[1]ExPostGross kWh_Biz'!BR154</f>
        <v>0</v>
      </c>
      <c r="BJ154" s="116">
        <f>SUM('[1]ExPostGross kWh_Biz'!BS154:BV154)</f>
        <v>0</v>
      </c>
      <c r="BK154" s="90">
        <f t="shared" si="425"/>
        <v>0</v>
      </c>
      <c r="BL154" s="131"/>
      <c r="BM154" s="444">
        <f>O154-'[1]ExPostGross kWh_Biz'!R154</f>
        <v>0</v>
      </c>
      <c r="BN154" s="444">
        <f>AE154-'[1]ExPostGross kWh_Biz'!AK154</f>
        <v>0</v>
      </c>
      <c r="BO154" s="444">
        <f>AU154-'[1]ExPostGross kWh_Biz'!BD154</f>
        <v>0</v>
      </c>
      <c r="BP154" s="444">
        <f>BK154-'[1]ExPostGross kWh_Biz'!BW154</f>
        <v>0</v>
      </c>
    </row>
    <row r="155" spans="1:68" x14ac:dyDescent="0.3">
      <c r="A155" s="506"/>
      <c r="B155" s="244" t="s">
        <v>97</v>
      </c>
      <c r="C155" s="116">
        <f>'[1]ExPostGross kWh_Biz'!C155</f>
        <v>0</v>
      </c>
      <c r="D155" s="116">
        <f>'[1]ExPostGross kWh_Biz'!D155</f>
        <v>0</v>
      </c>
      <c r="E155" s="116">
        <f>'[1]ExPostGross kWh_Biz'!E155</f>
        <v>0</v>
      </c>
      <c r="F155" s="116">
        <f>'[1]ExPostGross kWh_Biz'!F155</f>
        <v>0</v>
      </c>
      <c r="G155" s="116">
        <f>'[1]ExPostGross kWh_Biz'!G155</f>
        <v>0</v>
      </c>
      <c r="H155" s="116">
        <f>'[1]ExPostGross kWh_Biz'!H155</f>
        <v>0</v>
      </c>
      <c r="I155" s="116">
        <f>'[1]ExPostGross kWh_Biz'!I155</f>
        <v>0</v>
      </c>
      <c r="J155" s="116">
        <f>'[1]ExPostGross kWh_Biz'!J155</f>
        <v>0</v>
      </c>
      <c r="K155" s="116">
        <f>'[1]ExPostGross kWh_Biz'!K155</f>
        <v>0</v>
      </c>
      <c r="L155" s="116">
        <f>'[1]ExPostGross kWh_Biz'!L155</f>
        <v>0</v>
      </c>
      <c r="M155" s="116">
        <f>'[1]ExPostGross kWh_Biz'!M155</f>
        <v>0</v>
      </c>
      <c r="N155" s="116">
        <f>SUM('[1]ExPostGross kWh_Biz'!N155:Q155)</f>
        <v>0</v>
      </c>
      <c r="O155" s="90">
        <f t="shared" si="422"/>
        <v>0</v>
      </c>
      <c r="P155" s="131"/>
      <c r="Q155" s="506"/>
      <c r="R155" s="244" t="s">
        <v>97</v>
      </c>
      <c r="S155" s="3">
        <f>'[1]ExPostGross kWh_Biz'!V155</f>
        <v>0</v>
      </c>
      <c r="T155" s="3">
        <f>'[1]ExPostGross kWh_Biz'!W155</f>
        <v>0</v>
      </c>
      <c r="U155" s="3">
        <f>'[1]ExPostGross kWh_Biz'!X155</f>
        <v>0</v>
      </c>
      <c r="V155" s="3">
        <f>'[1]ExPostGross kWh_Biz'!Y155</f>
        <v>0</v>
      </c>
      <c r="W155" s="3">
        <f>'[1]ExPostGross kWh_Biz'!Z155</f>
        <v>0</v>
      </c>
      <c r="X155" s="3">
        <f>'[1]ExPostGross kWh_Biz'!AA155</f>
        <v>0</v>
      </c>
      <c r="Y155" s="3">
        <f>'[1]ExPostGross kWh_Biz'!AB155</f>
        <v>0</v>
      </c>
      <c r="Z155" s="3">
        <f>'[1]ExPostGross kWh_Biz'!AC155</f>
        <v>0</v>
      </c>
      <c r="AA155" s="3">
        <f>'[1]ExPostGross kWh_Biz'!AD155</f>
        <v>0</v>
      </c>
      <c r="AB155" s="3">
        <f>'[1]ExPostGross kWh_Biz'!AE155</f>
        <v>0</v>
      </c>
      <c r="AC155" s="3">
        <f>'[1]ExPostGross kWh_Biz'!AF155</f>
        <v>0</v>
      </c>
      <c r="AD155" s="116">
        <f>SUM('[1]ExPostGross kWh_Biz'!AG155:AJ155)</f>
        <v>0</v>
      </c>
      <c r="AE155" s="90">
        <f t="shared" si="423"/>
        <v>0</v>
      </c>
      <c r="AF155" s="131"/>
      <c r="AG155" s="506"/>
      <c r="AH155" s="244" t="s">
        <v>97</v>
      </c>
      <c r="AI155" s="3">
        <f>'[1]ExPostGross kWh_Biz'!AO155</f>
        <v>0</v>
      </c>
      <c r="AJ155" s="3">
        <f>'[1]ExPostGross kWh_Biz'!AP155</f>
        <v>0</v>
      </c>
      <c r="AK155" s="3">
        <f>'[1]ExPostGross kWh_Biz'!AQ155</f>
        <v>0</v>
      </c>
      <c r="AL155" s="3">
        <f>'[1]ExPostGross kWh_Biz'!AR155</f>
        <v>0</v>
      </c>
      <c r="AM155" s="3">
        <f>'[1]ExPostGross kWh_Biz'!AS155</f>
        <v>0</v>
      </c>
      <c r="AN155" s="3">
        <f>'[1]ExPostGross kWh_Biz'!AT155</f>
        <v>0</v>
      </c>
      <c r="AO155" s="3">
        <f>'[1]ExPostGross kWh_Biz'!AU155</f>
        <v>0</v>
      </c>
      <c r="AP155" s="3">
        <f>'[1]ExPostGross kWh_Biz'!AV155</f>
        <v>0</v>
      </c>
      <c r="AQ155" s="3">
        <f>'[1]ExPostGross kWh_Biz'!AW155</f>
        <v>0</v>
      </c>
      <c r="AR155" s="3">
        <f>'[1]ExPostGross kWh_Biz'!AX155</f>
        <v>0</v>
      </c>
      <c r="AS155" s="3">
        <f>'[1]ExPostGross kWh_Biz'!AY155</f>
        <v>0</v>
      </c>
      <c r="AT155" s="116">
        <f>SUM('[1]ExPostGross kWh_Biz'!AZ155:BC155)</f>
        <v>0</v>
      </c>
      <c r="AU155" s="90">
        <f t="shared" si="424"/>
        <v>0</v>
      </c>
      <c r="AV155" s="131"/>
      <c r="AW155" s="506"/>
      <c r="AX155" s="244" t="s">
        <v>97</v>
      </c>
      <c r="AY155" s="3">
        <f>'[1]ExPostGross kWh_Biz'!BH155</f>
        <v>0</v>
      </c>
      <c r="AZ155" s="3">
        <f>'[1]ExPostGross kWh_Biz'!BI155</f>
        <v>0</v>
      </c>
      <c r="BA155" s="3">
        <f>'[1]ExPostGross kWh_Biz'!BJ155</f>
        <v>0</v>
      </c>
      <c r="BB155" s="3">
        <f>'[1]ExPostGross kWh_Biz'!BK155</f>
        <v>0</v>
      </c>
      <c r="BC155" s="3">
        <f>'[1]ExPostGross kWh_Biz'!BL155</f>
        <v>0</v>
      </c>
      <c r="BD155" s="3">
        <f>'[1]ExPostGross kWh_Biz'!BM155</f>
        <v>0</v>
      </c>
      <c r="BE155" s="3">
        <f>'[1]ExPostGross kWh_Biz'!BN155</f>
        <v>0</v>
      </c>
      <c r="BF155" s="3">
        <f>'[1]ExPostGross kWh_Biz'!BO155</f>
        <v>0</v>
      </c>
      <c r="BG155" s="3">
        <f>'[1]ExPostGross kWh_Biz'!BP155</f>
        <v>0</v>
      </c>
      <c r="BH155" s="3">
        <f>'[1]ExPostGross kWh_Biz'!BQ155</f>
        <v>0</v>
      </c>
      <c r="BI155" s="3">
        <f>'[1]ExPostGross kWh_Biz'!BR155</f>
        <v>0</v>
      </c>
      <c r="BJ155" s="116">
        <f>SUM('[1]ExPostGross kWh_Biz'!BS155:BV155)</f>
        <v>0</v>
      </c>
      <c r="BK155" s="90">
        <f t="shared" si="425"/>
        <v>0</v>
      </c>
      <c r="BL155" s="131"/>
      <c r="BM155" s="444">
        <f>O155-'[1]ExPostGross kWh_Biz'!R155</f>
        <v>0</v>
      </c>
      <c r="BN155" s="444">
        <f>AE155-'[1]ExPostGross kWh_Biz'!AK155</f>
        <v>0</v>
      </c>
      <c r="BO155" s="444">
        <f>AU155-'[1]ExPostGross kWh_Biz'!BD155</f>
        <v>0</v>
      </c>
      <c r="BP155" s="444">
        <f>BK155-'[1]ExPostGross kWh_Biz'!BW155</f>
        <v>0</v>
      </c>
    </row>
    <row r="156" spans="1:68" x14ac:dyDescent="0.3">
      <c r="A156" s="506"/>
      <c r="B156" s="244" t="s">
        <v>98</v>
      </c>
      <c r="C156" s="116">
        <f>'[1]ExPostGross kWh_Biz'!C156</f>
        <v>0</v>
      </c>
      <c r="D156" s="116">
        <f>'[1]ExPostGross kWh_Biz'!D156</f>
        <v>0</v>
      </c>
      <c r="E156" s="116">
        <f>'[1]ExPostGross kWh_Biz'!E156</f>
        <v>0</v>
      </c>
      <c r="F156" s="116">
        <f>'[1]ExPostGross kWh_Biz'!F156</f>
        <v>0</v>
      </c>
      <c r="G156" s="116">
        <f>'[1]ExPostGross kWh_Biz'!G156</f>
        <v>0</v>
      </c>
      <c r="H156" s="116">
        <f>'[1]ExPostGross kWh_Biz'!H156</f>
        <v>0</v>
      </c>
      <c r="I156" s="116">
        <f>'[1]ExPostGross kWh_Biz'!I156</f>
        <v>0</v>
      </c>
      <c r="J156" s="116">
        <f>'[1]ExPostGross kWh_Biz'!J156</f>
        <v>0</v>
      </c>
      <c r="K156" s="116">
        <f>'[1]ExPostGross kWh_Biz'!K156</f>
        <v>0</v>
      </c>
      <c r="L156" s="116">
        <f>'[1]ExPostGross kWh_Biz'!L156</f>
        <v>0</v>
      </c>
      <c r="M156" s="116">
        <f>'[1]ExPostGross kWh_Biz'!M156</f>
        <v>0</v>
      </c>
      <c r="N156" s="116">
        <f>SUM('[1]ExPostGross kWh_Biz'!N156:Q156)</f>
        <v>0</v>
      </c>
      <c r="O156" s="90">
        <f t="shared" si="422"/>
        <v>0</v>
      </c>
      <c r="P156" s="131"/>
      <c r="Q156" s="506"/>
      <c r="R156" s="244" t="s">
        <v>98</v>
      </c>
      <c r="S156" s="3">
        <f>'[1]ExPostGross kWh_Biz'!V156</f>
        <v>0</v>
      </c>
      <c r="T156" s="3">
        <f>'[1]ExPostGross kWh_Biz'!W156</f>
        <v>0</v>
      </c>
      <c r="U156" s="3">
        <f>'[1]ExPostGross kWh_Biz'!X156</f>
        <v>0</v>
      </c>
      <c r="V156" s="3">
        <f>'[1]ExPostGross kWh_Biz'!Y156</f>
        <v>0</v>
      </c>
      <c r="W156" s="3">
        <f>'[1]ExPostGross kWh_Biz'!Z156</f>
        <v>0</v>
      </c>
      <c r="X156" s="3">
        <f>'[1]ExPostGross kWh_Biz'!AA156</f>
        <v>0</v>
      </c>
      <c r="Y156" s="3">
        <f>'[1]ExPostGross kWh_Biz'!AB156</f>
        <v>0</v>
      </c>
      <c r="Z156" s="3">
        <f>'[1]ExPostGross kWh_Biz'!AC156</f>
        <v>0</v>
      </c>
      <c r="AA156" s="3">
        <f>'[1]ExPostGross kWh_Biz'!AD156</f>
        <v>0</v>
      </c>
      <c r="AB156" s="3">
        <f>'[1]ExPostGross kWh_Biz'!AE156</f>
        <v>0</v>
      </c>
      <c r="AC156" s="3">
        <f>'[1]ExPostGross kWh_Biz'!AF156</f>
        <v>0</v>
      </c>
      <c r="AD156" s="116">
        <f>SUM('[1]ExPostGross kWh_Biz'!AG156:AJ156)</f>
        <v>0</v>
      </c>
      <c r="AE156" s="90">
        <f t="shared" si="423"/>
        <v>0</v>
      </c>
      <c r="AF156" s="131"/>
      <c r="AG156" s="506"/>
      <c r="AH156" s="244" t="s">
        <v>98</v>
      </c>
      <c r="AI156" s="3">
        <f>'[1]ExPostGross kWh_Biz'!AO156</f>
        <v>0</v>
      </c>
      <c r="AJ156" s="3">
        <f>'[1]ExPostGross kWh_Biz'!AP156</f>
        <v>0</v>
      </c>
      <c r="AK156" s="3">
        <f>'[1]ExPostGross kWh_Biz'!AQ156</f>
        <v>0</v>
      </c>
      <c r="AL156" s="3">
        <f>'[1]ExPostGross kWh_Biz'!AR156</f>
        <v>0</v>
      </c>
      <c r="AM156" s="3">
        <f>'[1]ExPostGross kWh_Biz'!AS156</f>
        <v>0</v>
      </c>
      <c r="AN156" s="3">
        <f>'[1]ExPostGross kWh_Biz'!AT156</f>
        <v>0</v>
      </c>
      <c r="AO156" s="3">
        <f>'[1]ExPostGross kWh_Biz'!AU156</f>
        <v>0</v>
      </c>
      <c r="AP156" s="3">
        <f>'[1]ExPostGross kWh_Biz'!AV156</f>
        <v>0</v>
      </c>
      <c r="AQ156" s="3">
        <f>'[1]ExPostGross kWh_Biz'!AW156</f>
        <v>0</v>
      </c>
      <c r="AR156" s="3">
        <f>'[1]ExPostGross kWh_Biz'!AX156</f>
        <v>0</v>
      </c>
      <c r="AS156" s="3">
        <f>'[1]ExPostGross kWh_Biz'!AY156</f>
        <v>0</v>
      </c>
      <c r="AT156" s="116">
        <f>SUM('[1]ExPostGross kWh_Biz'!AZ156:BC156)</f>
        <v>0</v>
      </c>
      <c r="AU156" s="90">
        <f t="shared" si="424"/>
        <v>0</v>
      </c>
      <c r="AV156" s="131"/>
      <c r="AW156" s="506"/>
      <c r="AX156" s="244" t="s">
        <v>98</v>
      </c>
      <c r="AY156" s="3">
        <f>'[1]ExPostGross kWh_Biz'!BH156</f>
        <v>0</v>
      </c>
      <c r="AZ156" s="3">
        <f>'[1]ExPostGross kWh_Biz'!BI156</f>
        <v>0</v>
      </c>
      <c r="BA156" s="3">
        <f>'[1]ExPostGross kWh_Biz'!BJ156</f>
        <v>0</v>
      </c>
      <c r="BB156" s="3">
        <f>'[1]ExPostGross kWh_Biz'!BK156</f>
        <v>0</v>
      </c>
      <c r="BC156" s="3">
        <f>'[1]ExPostGross kWh_Biz'!BL156</f>
        <v>0</v>
      </c>
      <c r="BD156" s="3">
        <f>'[1]ExPostGross kWh_Biz'!BM156</f>
        <v>0</v>
      </c>
      <c r="BE156" s="3">
        <f>'[1]ExPostGross kWh_Biz'!BN156</f>
        <v>0</v>
      </c>
      <c r="BF156" s="3">
        <f>'[1]ExPostGross kWh_Biz'!BO156</f>
        <v>0</v>
      </c>
      <c r="BG156" s="3">
        <f>'[1]ExPostGross kWh_Biz'!BP156</f>
        <v>0</v>
      </c>
      <c r="BH156" s="3">
        <f>'[1]ExPostGross kWh_Biz'!BQ156</f>
        <v>0</v>
      </c>
      <c r="BI156" s="3">
        <f>'[1]ExPostGross kWh_Biz'!BR156</f>
        <v>0</v>
      </c>
      <c r="BJ156" s="116">
        <f>SUM('[1]ExPostGross kWh_Biz'!BS156:BV156)</f>
        <v>0</v>
      </c>
      <c r="BK156" s="90">
        <f t="shared" si="425"/>
        <v>0</v>
      </c>
      <c r="BL156" s="131"/>
      <c r="BM156" s="444">
        <f>O156-'[1]ExPostGross kWh_Biz'!R156</f>
        <v>0</v>
      </c>
      <c r="BN156" s="444">
        <f>AE156-'[1]ExPostGross kWh_Biz'!AK156</f>
        <v>0</v>
      </c>
      <c r="BO156" s="444">
        <f>AU156-'[1]ExPostGross kWh_Biz'!BD156</f>
        <v>0</v>
      </c>
      <c r="BP156" s="444">
        <f>BK156-'[1]ExPostGross kWh_Biz'!BW156</f>
        <v>0</v>
      </c>
    </row>
    <row r="157" spans="1:68" x14ac:dyDescent="0.3">
      <c r="A157" s="506"/>
      <c r="B157" s="244" t="s">
        <v>99</v>
      </c>
      <c r="C157" s="116">
        <f>'[1]ExPostGross kWh_Biz'!C157</f>
        <v>0</v>
      </c>
      <c r="D157" s="116">
        <f>'[1]ExPostGross kWh_Biz'!D157</f>
        <v>0</v>
      </c>
      <c r="E157" s="116">
        <f>'[1]ExPostGross kWh_Biz'!E157</f>
        <v>0</v>
      </c>
      <c r="F157" s="116">
        <f>'[1]ExPostGross kWh_Biz'!F157</f>
        <v>0</v>
      </c>
      <c r="G157" s="116">
        <f>'[1]ExPostGross kWh_Biz'!G157</f>
        <v>0</v>
      </c>
      <c r="H157" s="116">
        <f>'[1]ExPostGross kWh_Biz'!H157</f>
        <v>0</v>
      </c>
      <c r="I157" s="116">
        <f>'[1]ExPostGross kWh_Biz'!I157</f>
        <v>0</v>
      </c>
      <c r="J157" s="116">
        <f>'[1]ExPostGross kWh_Biz'!J157</f>
        <v>0</v>
      </c>
      <c r="K157" s="116">
        <f>'[1]ExPostGross kWh_Biz'!K157</f>
        <v>0</v>
      </c>
      <c r="L157" s="116">
        <f>'[1]ExPostGross kWh_Biz'!L157</f>
        <v>0</v>
      </c>
      <c r="M157" s="116">
        <f>'[1]ExPostGross kWh_Biz'!M157</f>
        <v>0</v>
      </c>
      <c r="N157" s="116">
        <f>SUM('[1]ExPostGross kWh_Biz'!N157:Q157)</f>
        <v>0</v>
      </c>
      <c r="O157" s="90">
        <f t="shared" si="422"/>
        <v>0</v>
      </c>
      <c r="P157" s="131"/>
      <c r="Q157" s="506"/>
      <c r="R157" s="244" t="s">
        <v>99</v>
      </c>
      <c r="S157" s="3">
        <f>'[1]ExPostGross kWh_Biz'!V157</f>
        <v>0</v>
      </c>
      <c r="T157" s="3">
        <f>'[1]ExPostGross kWh_Biz'!W157</f>
        <v>0</v>
      </c>
      <c r="U157" s="3">
        <f>'[1]ExPostGross kWh_Biz'!X157</f>
        <v>0</v>
      </c>
      <c r="V157" s="3">
        <f>'[1]ExPostGross kWh_Biz'!Y157</f>
        <v>0</v>
      </c>
      <c r="W157" s="3">
        <f>'[1]ExPostGross kWh_Biz'!Z157</f>
        <v>0</v>
      </c>
      <c r="X157" s="3">
        <f>'[1]ExPostGross kWh_Biz'!AA157</f>
        <v>0</v>
      </c>
      <c r="Y157" s="3">
        <f>'[1]ExPostGross kWh_Biz'!AB157</f>
        <v>0</v>
      </c>
      <c r="Z157" s="3">
        <f>'[1]ExPostGross kWh_Biz'!AC157</f>
        <v>0</v>
      </c>
      <c r="AA157" s="3">
        <f>'[1]ExPostGross kWh_Biz'!AD157</f>
        <v>0</v>
      </c>
      <c r="AB157" s="3">
        <f>'[1]ExPostGross kWh_Biz'!AE157</f>
        <v>0</v>
      </c>
      <c r="AC157" s="3">
        <f>'[1]ExPostGross kWh_Biz'!AF157</f>
        <v>0</v>
      </c>
      <c r="AD157" s="116">
        <f>SUM('[1]ExPostGross kWh_Biz'!AG157:AJ157)</f>
        <v>0</v>
      </c>
      <c r="AE157" s="90">
        <f t="shared" si="423"/>
        <v>0</v>
      </c>
      <c r="AF157" s="131"/>
      <c r="AG157" s="506"/>
      <c r="AH157" s="244" t="s">
        <v>99</v>
      </c>
      <c r="AI157" s="3">
        <f>'[1]ExPostGross kWh_Biz'!AO157</f>
        <v>0</v>
      </c>
      <c r="AJ157" s="3">
        <f>'[1]ExPostGross kWh_Biz'!AP157</f>
        <v>0</v>
      </c>
      <c r="AK157" s="3">
        <f>'[1]ExPostGross kWh_Biz'!AQ157</f>
        <v>0</v>
      </c>
      <c r="AL157" s="3">
        <f>'[1]ExPostGross kWh_Biz'!AR157</f>
        <v>0</v>
      </c>
      <c r="AM157" s="3">
        <f>'[1]ExPostGross kWh_Biz'!AS157</f>
        <v>0</v>
      </c>
      <c r="AN157" s="3">
        <f>'[1]ExPostGross kWh_Biz'!AT157</f>
        <v>0</v>
      </c>
      <c r="AO157" s="3">
        <f>'[1]ExPostGross kWh_Biz'!AU157</f>
        <v>0</v>
      </c>
      <c r="AP157" s="3">
        <f>'[1]ExPostGross kWh_Biz'!AV157</f>
        <v>0</v>
      </c>
      <c r="AQ157" s="3">
        <f>'[1]ExPostGross kWh_Biz'!AW157</f>
        <v>0</v>
      </c>
      <c r="AR157" s="3">
        <f>'[1]ExPostGross kWh_Biz'!AX157</f>
        <v>0</v>
      </c>
      <c r="AS157" s="3">
        <f>'[1]ExPostGross kWh_Biz'!AY157</f>
        <v>0</v>
      </c>
      <c r="AT157" s="116">
        <f>SUM('[1]ExPostGross kWh_Biz'!AZ157:BC157)</f>
        <v>0</v>
      </c>
      <c r="AU157" s="90">
        <f t="shared" si="424"/>
        <v>0</v>
      </c>
      <c r="AV157" s="131"/>
      <c r="AW157" s="506"/>
      <c r="AX157" s="244" t="s">
        <v>99</v>
      </c>
      <c r="AY157" s="3">
        <f>'[1]ExPostGross kWh_Biz'!BH157</f>
        <v>0</v>
      </c>
      <c r="AZ157" s="3">
        <f>'[1]ExPostGross kWh_Biz'!BI157</f>
        <v>0</v>
      </c>
      <c r="BA157" s="3">
        <f>'[1]ExPostGross kWh_Biz'!BJ157</f>
        <v>0</v>
      </c>
      <c r="BB157" s="3">
        <f>'[1]ExPostGross kWh_Biz'!BK157</f>
        <v>0</v>
      </c>
      <c r="BC157" s="3">
        <f>'[1]ExPostGross kWh_Biz'!BL157</f>
        <v>0</v>
      </c>
      <c r="BD157" s="3">
        <f>'[1]ExPostGross kWh_Biz'!BM157</f>
        <v>0</v>
      </c>
      <c r="BE157" s="3">
        <f>'[1]ExPostGross kWh_Biz'!BN157</f>
        <v>0</v>
      </c>
      <c r="BF157" s="3">
        <f>'[1]ExPostGross kWh_Biz'!BO157</f>
        <v>0</v>
      </c>
      <c r="BG157" s="3">
        <f>'[1]ExPostGross kWh_Biz'!BP157</f>
        <v>0</v>
      </c>
      <c r="BH157" s="3">
        <f>'[1]ExPostGross kWh_Biz'!BQ157</f>
        <v>0</v>
      </c>
      <c r="BI157" s="3">
        <f>'[1]ExPostGross kWh_Biz'!BR157</f>
        <v>0</v>
      </c>
      <c r="BJ157" s="116">
        <f>SUM('[1]ExPostGross kWh_Biz'!BS157:BV157)</f>
        <v>0</v>
      </c>
      <c r="BK157" s="90">
        <f t="shared" si="425"/>
        <v>0</v>
      </c>
      <c r="BL157" s="131"/>
      <c r="BM157" s="444">
        <f>O157-'[1]ExPostGross kWh_Biz'!R157</f>
        <v>0</v>
      </c>
      <c r="BN157" s="444">
        <f>AE157-'[1]ExPostGross kWh_Biz'!AK157</f>
        <v>0</v>
      </c>
      <c r="BO157" s="444">
        <f>AU157-'[1]ExPostGross kWh_Biz'!BD157</f>
        <v>0</v>
      </c>
      <c r="BP157" s="444">
        <f>BK157-'[1]ExPostGross kWh_Biz'!BW157</f>
        <v>0</v>
      </c>
    </row>
    <row r="158" spans="1:68" x14ac:dyDescent="0.3">
      <c r="A158" s="506"/>
      <c r="B158" s="244" t="s">
        <v>100</v>
      </c>
      <c r="C158" s="116">
        <f>'[1]ExPostGross kWh_Biz'!C158</f>
        <v>0</v>
      </c>
      <c r="D158" s="116">
        <f>'[1]ExPostGross kWh_Biz'!D158</f>
        <v>0</v>
      </c>
      <c r="E158" s="116">
        <f>'[1]ExPostGross kWh_Biz'!E158</f>
        <v>0</v>
      </c>
      <c r="F158" s="116">
        <f>'[1]ExPostGross kWh_Biz'!F158</f>
        <v>0</v>
      </c>
      <c r="G158" s="116">
        <f>'[1]ExPostGross kWh_Biz'!G158</f>
        <v>0</v>
      </c>
      <c r="H158" s="116">
        <f>'[1]ExPostGross kWh_Biz'!H158</f>
        <v>0</v>
      </c>
      <c r="I158" s="116">
        <f>'[1]ExPostGross kWh_Biz'!I158</f>
        <v>0</v>
      </c>
      <c r="J158" s="116">
        <f>'[1]ExPostGross kWh_Biz'!J158</f>
        <v>0</v>
      </c>
      <c r="K158" s="116">
        <f>'[1]ExPostGross kWh_Biz'!K158</f>
        <v>0</v>
      </c>
      <c r="L158" s="116">
        <f>'[1]ExPostGross kWh_Biz'!L158</f>
        <v>0</v>
      </c>
      <c r="M158" s="116">
        <f>'[1]ExPostGross kWh_Biz'!M158</f>
        <v>0</v>
      </c>
      <c r="N158" s="116">
        <f>SUM('[1]ExPostGross kWh_Biz'!N158:Q158)</f>
        <v>0</v>
      </c>
      <c r="O158" s="90">
        <f t="shared" si="422"/>
        <v>0</v>
      </c>
      <c r="P158" s="131"/>
      <c r="Q158" s="506"/>
      <c r="R158" s="244" t="s">
        <v>100</v>
      </c>
      <c r="S158" s="3">
        <f>'[1]ExPostGross kWh_Biz'!V158</f>
        <v>0</v>
      </c>
      <c r="T158" s="3">
        <f>'[1]ExPostGross kWh_Biz'!W158</f>
        <v>0</v>
      </c>
      <c r="U158" s="3">
        <f>'[1]ExPostGross kWh_Biz'!X158</f>
        <v>0</v>
      </c>
      <c r="V158" s="3">
        <f>'[1]ExPostGross kWh_Biz'!Y158</f>
        <v>0</v>
      </c>
      <c r="W158" s="3">
        <f>'[1]ExPostGross kWh_Biz'!Z158</f>
        <v>0</v>
      </c>
      <c r="X158" s="3">
        <f>'[1]ExPostGross kWh_Biz'!AA158</f>
        <v>0</v>
      </c>
      <c r="Y158" s="3">
        <f>'[1]ExPostGross kWh_Biz'!AB158</f>
        <v>0</v>
      </c>
      <c r="Z158" s="3">
        <f>'[1]ExPostGross kWh_Biz'!AC158</f>
        <v>0</v>
      </c>
      <c r="AA158" s="3">
        <f>'[1]ExPostGross kWh_Biz'!AD158</f>
        <v>0</v>
      </c>
      <c r="AB158" s="3">
        <f>'[1]ExPostGross kWh_Biz'!AE158</f>
        <v>0</v>
      </c>
      <c r="AC158" s="3">
        <f>'[1]ExPostGross kWh_Biz'!AF158</f>
        <v>0</v>
      </c>
      <c r="AD158" s="116">
        <f>SUM('[1]ExPostGross kWh_Biz'!AG158:AJ158)</f>
        <v>0</v>
      </c>
      <c r="AE158" s="90">
        <f t="shared" si="423"/>
        <v>0</v>
      </c>
      <c r="AF158" s="131"/>
      <c r="AG158" s="506"/>
      <c r="AH158" s="244" t="s">
        <v>100</v>
      </c>
      <c r="AI158" s="3">
        <f>'[1]ExPostGross kWh_Biz'!AO158</f>
        <v>0</v>
      </c>
      <c r="AJ158" s="3">
        <f>'[1]ExPostGross kWh_Biz'!AP158</f>
        <v>0</v>
      </c>
      <c r="AK158" s="3">
        <f>'[1]ExPostGross kWh_Biz'!AQ158</f>
        <v>0</v>
      </c>
      <c r="AL158" s="3">
        <f>'[1]ExPostGross kWh_Biz'!AR158</f>
        <v>0</v>
      </c>
      <c r="AM158" s="3">
        <f>'[1]ExPostGross kWh_Biz'!AS158</f>
        <v>0</v>
      </c>
      <c r="AN158" s="3">
        <f>'[1]ExPostGross kWh_Biz'!AT158</f>
        <v>0</v>
      </c>
      <c r="AO158" s="3">
        <f>'[1]ExPostGross kWh_Biz'!AU158</f>
        <v>0</v>
      </c>
      <c r="AP158" s="3">
        <f>'[1]ExPostGross kWh_Biz'!AV158</f>
        <v>0</v>
      </c>
      <c r="AQ158" s="3">
        <f>'[1]ExPostGross kWh_Biz'!AW158</f>
        <v>0</v>
      </c>
      <c r="AR158" s="3">
        <f>'[1]ExPostGross kWh_Biz'!AX158</f>
        <v>0</v>
      </c>
      <c r="AS158" s="3">
        <f>'[1]ExPostGross kWh_Biz'!AY158</f>
        <v>0</v>
      </c>
      <c r="AT158" s="116">
        <f>SUM('[1]ExPostGross kWh_Biz'!AZ158:BC158)</f>
        <v>0</v>
      </c>
      <c r="AU158" s="90">
        <f t="shared" si="424"/>
        <v>0</v>
      </c>
      <c r="AV158" s="131"/>
      <c r="AW158" s="506"/>
      <c r="AX158" s="244" t="s">
        <v>100</v>
      </c>
      <c r="AY158" s="3">
        <f>'[1]ExPostGross kWh_Biz'!BH158</f>
        <v>0</v>
      </c>
      <c r="AZ158" s="3">
        <f>'[1]ExPostGross kWh_Biz'!BI158</f>
        <v>0</v>
      </c>
      <c r="BA158" s="3">
        <f>'[1]ExPostGross kWh_Biz'!BJ158</f>
        <v>0</v>
      </c>
      <c r="BB158" s="3">
        <f>'[1]ExPostGross kWh_Biz'!BK158</f>
        <v>0</v>
      </c>
      <c r="BC158" s="3">
        <f>'[1]ExPostGross kWh_Biz'!BL158</f>
        <v>0</v>
      </c>
      <c r="BD158" s="3">
        <f>'[1]ExPostGross kWh_Biz'!BM158</f>
        <v>0</v>
      </c>
      <c r="BE158" s="3">
        <f>'[1]ExPostGross kWh_Biz'!BN158</f>
        <v>0</v>
      </c>
      <c r="BF158" s="3">
        <f>'[1]ExPostGross kWh_Biz'!BO158</f>
        <v>0</v>
      </c>
      <c r="BG158" s="3">
        <f>'[1]ExPostGross kWh_Biz'!BP158</f>
        <v>0</v>
      </c>
      <c r="BH158" s="3">
        <f>'[1]ExPostGross kWh_Biz'!BQ158</f>
        <v>0</v>
      </c>
      <c r="BI158" s="3">
        <f>'[1]ExPostGross kWh_Biz'!BR158</f>
        <v>0</v>
      </c>
      <c r="BJ158" s="116">
        <f>SUM('[1]ExPostGross kWh_Biz'!BS158:BV158)</f>
        <v>0</v>
      </c>
      <c r="BK158" s="90">
        <f t="shared" si="425"/>
        <v>0</v>
      </c>
      <c r="BL158" s="131"/>
      <c r="BM158" s="444">
        <f>O158-'[1]ExPostGross kWh_Biz'!R158</f>
        <v>0</v>
      </c>
      <c r="BN158" s="444">
        <f>AE158-'[1]ExPostGross kWh_Biz'!AK158</f>
        <v>0</v>
      </c>
      <c r="BO158" s="444">
        <f>AU158-'[1]ExPostGross kWh_Biz'!BD158</f>
        <v>0</v>
      </c>
      <c r="BP158" s="444">
        <f>BK158-'[1]ExPostGross kWh_Biz'!BW158</f>
        <v>0</v>
      </c>
    </row>
    <row r="159" spans="1:68" x14ac:dyDescent="0.3">
      <c r="A159" s="506"/>
      <c r="B159" s="244" t="s">
        <v>101</v>
      </c>
      <c r="C159" s="116">
        <f>'[1]ExPostGross kWh_Biz'!C159</f>
        <v>0</v>
      </c>
      <c r="D159" s="116">
        <f>'[1]ExPostGross kWh_Biz'!D159</f>
        <v>0</v>
      </c>
      <c r="E159" s="116">
        <f>'[1]ExPostGross kWh_Biz'!E159</f>
        <v>0</v>
      </c>
      <c r="F159" s="116">
        <f>'[1]ExPostGross kWh_Biz'!F159</f>
        <v>0</v>
      </c>
      <c r="G159" s="116">
        <f>'[1]ExPostGross kWh_Biz'!G159</f>
        <v>0</v>
      </c>
      <c r="H159" s="116">
        <f>'[1]ExPostGross kWh_Biz'!H159</f>
        <v>0</v>
      </c>
      <c r="I159" s="116">
        <f>'[1]ExPostGross kWh_Biz'!I159</f>
        <v>0</v>
      </c>
      <c r="J159" s="116">
        <f>'[1]ExPostGross kWh_Biz'!J159</f>
        <v>0</v>
      </c>
      <c r="K159" s="116">
        <f>'[1]ExPostGross kWh_Biz'!K159</f>
        <v>0</v>
      </c>
      <c r="L159" s="116">
        <f>'[1]ExPostGross kWh_Biz'!L159</f>
        <v>0</v>
      </c>
      <c r="M159" s="116">
        <f>'[1]ExPostGross kWh_Biz'!M159</f>
        <v>0</v>
      </c>
      <c r="N159" s="116">
        <f>SUM('[1]ExPostGross kWh_Biz'!N159:Q159)</f>
        <v>0</v>
      </c>
      <c r="O159" s="90">
        <f t="shared" si="422"/>
        <v>0</v>
      </c>
      <c r="P159" s="131"/>
      <c r="Q159" s="506"/>
      <c r="R159" s="244" t="s">
        <v>101</v>
      </c>
      <c r="S159" s="3">
        <f>'[1]ExPostGross kWh_Biz'!V159</f>
        <v>0</v>
      </c>
      <c r="T159" s="3">
        <f>'[1]ExPostGross kWh_Biz'!W159</f>
        <v>0</v>
      </c>
      <c r="U159" s="3">
        <f>'[1]ExPostGross kWh_Biz'!X159</f>
        <v>0</v>
      </c>
      <c r="V159" s="3">
        <f>'[1]ExPostGross kWh_Biz'!Y159</f>
        <v>0</v>
      </c>
      <c r="W159" s="3">
        <f>'[1]ExPostGross kWh_Biz'!Z159</f>
        <v>0</v>
      </c>
      <c r="X159" s="3">
        <f>'[1]ExPostGross kWh_Biz'!AA159</f>
        <v>0</v>
      </c>
      <c r="Y159" s="3">
        <f>'[1]ExPostGross kWh_Biz'!AB159</f>
        <v>0</v>
      </c>
      <c r="Z159" s="3">
        <f>'[1]ExPostGross kWh_Biz'!AC159</f>
        <v>0</v>
      </c>
      <c r="AA159" s="3">
        <f>'[1]ExPostGross kWh_Biz'!AD159</f>
        <v>0</v>
      </c>
      <c r="AB159" s="3">
        <f>'[1]ExPostGross kWh_Biz'!AE159</f>
        <v>0</v>
      </c>
      <c r="AC159" s="3">
        <f>'[1]ExPostGross kWh_Biz'!AF159</f>
        <v>0</v>
      </c>
      <c r="AD159" s="116">
        <f>SUM('[1]ExPostGross kWh_Biz'!AG159:AJ159)</f>
        <v>0</v>
      </c>
      <c r="AE159" s="90">
        <f t="shared" si="423"/>
        <v>0</v>
      </c>
      <c r="AF159" s="131"/>
      <c r="AG159" s="506"/>
      <c r="AH159" s="244" t="s">
        <v>101</v>
      </c>
      <c r="AI159" s="3">
        <f>'[1]ExPostGross kWh_Biz'!AO159</f>
        <v>0</v>
      </c>
      <c r="AJ159" s="3">
        <f>'[1]ExPostGross kWh_Biz'!AP159</f>
        <v>0</v>
      </c>
      <c r="AK159" s="3">
        <f>'[1]ExPostGross kWh_Biz'!AQ159</f>
        <v>0</v>
      </c>
      <c r="AL159" s="3">
        <f>'[1]ExPostGross kWh_Biz'!AR159</f>
        <v>0</v>
      </c>
      <c r="AM159" s="3">
        <f>'[1]ExPostGross kWh_Biz'!AS159</f>
        <v>0</v>
      </c>
      <c r="AN159" s="3">
        <f>'[1]ExPostGross kWh_Biz'!AT159</f>
        <v>0</v>
      </c>
      <c r="AO159" s="3">
        <f>'[1]ExPostGross kWh_Biz'!AU159</f>
        <v>0</v>
      </c>
      <c r="AP159" s="3">
        <f>'[1]ExPostGross kWh_Biz'!AV159</f>
        <v>0</v>
      </c>
      <c r="AQ159" s="3">
        <f>'[1]ExPostGross kWh_Biz'!AW159</f>
        <v>0</v>
      </c>
      <c r="AR159" s="3">
        <f>'[1]ExPostGross kWh_Biz'!AX159</f>
        <v>0</v>
      </c>
      <c r="AS159" s="3">
        <f>'[1]ExPostGross kWh_Biz'!AY159</f>
        <v>0</v>
      </c>
      <c r="AT159" s="116">
        <f>SUM('[1]ExPostGross kWh_Biz'!AZ159:BC159)</f>
        <v>0</v>
      </c>
      <c r="AU159" s="90">
        <f t="shared" si="424"/>
        <v>0</v>
      </c>
      <c r="AV159" s="131"/>
      <c r="AW159" s="506"/>
      <c r="AX159" s="244" t="s">
        <v>101</v>
      </c>
      <c r="AY159" s="3">
        <f>'[1]ExPostGross kWh_Biz'!BH159</f>
        <v>0</v>
      </c>
      <c r="AZ159" s="3">
        <f>'[1]ExPostGross kWh_Biz'!BI159</f>
        <v>0</v>
      </c>
      <c r="BA159" s="3">
        <f>'[1]ExPostGross kWh_Biz'!BJ159</f>
        <v>0</v>
      </c>
      <c r="BB159" s="3">
        <f>'[1]ExPostGross kWh_Biz'!BK159</f>
        <v>0</v>
      </c>
      <c r="BC159" s="3">
        <f>'[1]ExPostGross kWh_Biz'!BL159</f>
        <v>0</v>
      </c>
      <c r="BD159" s="3">
        <f>'[1]ExPostGross kWh_Biz'!BM159</f>
        <v>0</v>
      </c>
      <c r="BE159" s="3">
        <f>'[1]ExPostGross kWh_Biz'!BN159</f>
        <v>0</v>
      </c>
      <c r="BF159" s="3">
        <f>'[1]ExPostGross kWh_Biz'!BO159</f>
        <v>0</v>
      </c>
      <c r="BG159" s="3">
        <f>'[1]ExPostGross kWh_Biz'!BP159</f>
        <v>0</v>
      </c>
      <c r="BH159" s="3">
        <f>'[1]ExPostGross kWh_Biz'!BQ159</f>
        <v>0</v>
      </c>
      <c r="BI159" s="3">
        <f>'[1]ExPostGross kWh_Biz'!BR159</f>
        <v>0</v>
      </c>
      <c r="BJ159" s="116">
        <f>SUM('[1]ExPostGross kWh_Biz'!BS159:BV159)</f>
        <v>0</v>
      </c>
      <c r="BK159" s="90">
        <f t="shared" si="425"/>
        <v>0</v>
      </c>
      <c r="BL159" s="131"/>
      <c r="BM159" s="444">
        <f>O159-'[1]ExPostGross kWh_Biz'!R159</f>
        <v>0</v>
      </c>
      <c r="BN159" s="444">
        <f>AE159-'[1]ExPostGross kWh_Biz'!AK159</f>
        <v>0</v>
      </c>
      <c r="BO159" s="444">
        <f>AU159-'[1]ExPostGross kWh_Biz'!BD159</f>
        <v>0</v>
      </c>
      <c r="BP159" s="444">
        <f>BK159-'[1]ExPostGross kWh_Biz'!BW159</f>
        <v>0</v>
      </c>
    </row>
    <row r="160" spans="1:68" ht="15" thickBot="1" x14ac:dyDescent="0.35">
      <c r="A160" s="507"/>
      <c r="B160" s="244" t="s">
        <v>102</v>
      </c>
      <c r="C160" s="116">
        <f>'[1]ExPostGross kWh_Biz'!C160</f>
        <v>0</v>
      </c>
      <c r="D160" s="116">
        <f>'[1]ExPostGross kWh_Biz'!D160</f>
        <v>0</v>
      </c>
      <c r="E160" s="116">
        <f>'[1]ExPostGross kWh_Biz'!E160</f>
        <v>0</v>
      </c>
      <c r="F160" s="116">
        <f>'[1]ExPostGross kWh_Biz'!F160</f>
        <v>0</v>
      </c>
      <c r="G160" s="116">
        <f>'[1]ExPostGross kWh_Biz'!G160</f>
        <v>0</v>
      </c>
      <c r="H160" s="116">
        <f>'[1]ExPostGross kWh_Biz'!H160</f>
        <v>0</v>
      </c>
      <c r="I160" s="116">
        <f>'[1]ExPostGross kWh_Biz'!I160</f>
        <v>0</v>
      </c>
      <c r="J160" s="116">
        <f>'[1]ExPostGross kWh_Biz'!J160</f>
        <v>0</v>
      </c>
      <c r="K160" s="116">
        <f>'[1]ExPostGross kWh_Biz'!K160</f>
        <v>0</v>
      </c>
      <c r="L160" s="116">
        <f>'[1]ExPostGross kWh_Biz'!L160</f>
        <v>0</v>
      </c>
      <c r="M160" s="116">
        <f>'[1]ExPostGross kWh_Biz'!M160</f>
        <v>0</v>
      </c>
      <c r="N160" s="116">
        <f>SUM('[1]ExPostGross kWh_Biz'!N160:Q160)</f>
        <v>0</v>
      </c>
      <c r="O160" s="90">
        <f t="shared" si="422"/>
        <v>0</v>
      </c>
      <c r="P160" s="131"/>
      <c r="Q160" s="507"/>
      <c r="R160" s="244" t="s">
        <v>102</v>
      </c>
      <c r="S160" s="3">
        <f>'[1]ExPostGross kWh_Biz'!V160</f>
        <v>0</v>
      </c>
      <c r="T160" s="3">
        <f>'[1]ExPostGross kWh_Biz'!W160</f>
        <v>0</v>
      </c>
      <c r="U160" s="3">
        <f>'[1]ExPostGross kWh_Biz'!X160</f>
        <v>0</v>
      </c>
      <c r="V160" s="3">
        <f>'[1]ExPostGross kWh_Biz'!Y160</f>
        <v>0</v>
      </c>
      <c r="W160" s="3">
        <f>'[1]ExPostGross kWh_Biz'!Z160</f>
        <v>0</v>
      </c>
      <c r="X160" s="3">
        <f>'[1]ExPostGross kWh_Biz'!AA160</f>
        <v>0</v>
      </c>
      <c r="Y160" s="3">
        <f>'[1]ExPostGross kWh_Biz'!AB160</f>
        <v>0</v>
      </c>
      <c r="Z160" s="3">
        <f>'[1]ExPostGross kWh_Biz'!AC160</f>
        <v>0</v>
      </c>
      <c r="AA160" s="3">
        <f>'[1]ExPostGross kWh_Biz'!AD160</f>
        <v>0</v>
      </c>
      <c r="AB160" s="3">
        <f>'[1]ExPostGross kWh_Biz'!AE160</f>
        <v>0</v>
      </c>
      <c r="AC160" s="3">
        <f>'[1]ExPostGross kWh_Biz'!AF160</f>
        <v>0</v>
      </c>
      <c r="AD160" s="116">
        <f>SUM('[1]ExPostGross kWh_Biz'!AG160:AJ160)</f>
        <v>0</v>
      </c>
      <c r="AE160" s="90">
        <f t="shared" si="423"/>
        <v>0</v>
      </c>
      <c r="AF160" s="131"/>
      <c r="AG160" s="507"/>
      <c r="AH160" s="244" t="s">
        <v>102</v>
      </c>
      <c r="AI160" s="3">
        <f>'[1]ExPostGross kWh_Biz'!AO160</f>
        <v>0</v>
      </c>
      <c r="AJ160" s="3">
        <f>'[1]ExPostGross kWh_Biz'!AP160</f>
        <v>0</v>
      </c>
      <c r="AK160" s="3">
        <f>'[1]ExPostGross kWh_Biz'!AQ160</f>
        <v>0</v>
      </c>
      <c r="AL160" s="3">
        <f>'[1]ExPostGross kWh_Biz'!AR160</f>
        <v>0</v>
      </c>
      <c r="AM160" s="3">
        <f>'[1]ExPostGross kWh_Biz'!AS160</f>
        <v>0</v>
      </c>
      <c r="AN160" s="3">
        <f>'[1]ExPostGross kWh_Biz'!AT160</f>
        <v>0</v>
      </c>
      <c r="AO160" s="3">
        <f>'[1]ExPostGross kWh_Biz'!AU160</f>
        <v>0</v>
      </c>
      <c r="AP160" s="3">
        <f>'[1]ExPostGross kWh_Biz'!AV160</f>
        <v>0</v>
      </c>
      <c r="AQ160" s="3">
        <f>'[1]ExPostGross kWh_Biz'!AW160</f>
        <v>0</v>
      </c>
      <c r="AR160" s="3">
        <f>'[1]ExPostGross kWh_Biz'!AX160</f>
        <v>0</v>
      </c>
      <c r="AS160" s="3">
        <f>'[1]ExPostGross kWh_Biz'!AY160</f>
        <v>0</v>
      </c>
      <c r="AT160" s="116">
        <f>SUM('[1]ExPostGross kWh_Biz'!AZ160:BC160)</f>
        <v>0</v>
      </c>
      <c r="AU160" s="90">
        <f t="shared" si="424"/>
        <v>0</v>
      </c>
      <c r="AV160" s="131"/>
      <c r="AW160" s="507"/>
      <c r="AX160" s="244" t="s">
        <v>102</v>
      </c>
      <c r="AY160" s="3">
        <f>'[1]ExPostGross kWh_Biz'!BH160</f>
        <v>0</v>
      </c>
      <c r="AZ160" s="3">
        <f>'[1]ExPostGross kWh_Biz'!BI160</f>
        <v>0</v>
      </c>
      <c r="BA160" s="3">
        <f>'[1]ExPostGross kWh_Biz'!BJ160</f>
        <v>0</v>
      </c>
      <c r="BB160" s="3">
        <f>'[1]ExPostGross kWh_Biz'!BK160</f>
        <v>0</v>
      </c>
      <c r="BC160" s="3">
        <f>'[1]ExPostGross kWh_Biz'!BL160</f>
        <v>0</v>
      </c>
      <c r="BD160" s="3">
        <f>'[1]ExPostGross kWh_Biz'!BM160</f>
        <v>0</v>
      </c>
      <c r="BE160" s="3">
        <f>'[1]ExPostGross kWh_Biz'!BN160</f>
        <v>0</v>
      </c>
      <c r="BF160" s="3">
        <f>'[1]ExPostGross kWh_Biz'!BO160</f>
        <v>0</v>
      </c>
      <c r="BG160" s="3">
        <f>'[1]ExPostGross kWh_Biz'!BP160</f>
        <v>0</v>
      </c>
      <c r="BH160" s="3">
        <f>'[1]ExPostGross kWh_Biz'!BQ160</f>
        <v>0</v>
      </c>
      <c r="BI160" s="3">
        <f>'[1]ExPostGross kWh_Biz'!BR160</f>
        <v>0</v>
      </c>
      <c r="BJ160" s="116">
        <f>SUM('[1]ExPostGross kWh_Biz'!BS160:BV160)</f>
        <v>0</v>
      </c>
      <c r="BK160" s="90">
        <f t="shared" si="425"/>
        <v>0</v>
      </c>
      <c r="BL160" s="131"/>
      <c r="BM160" s="444">
        <f>O160-'[1]ExPostGross kWh_Biz'!R160</f>
        <v>0</v>
      </c>
      <c r="BN160" s="444">
        <f>AE160-'[1]ExPostGross kWh_Biz'!AK160</f>
        <v>0</v>
      </c>
      <c r="BO160" s="444">
        <f>AU160-'[1]ExPostGross kWh_Biz'!BD160</f>
        <v>0</v>
      </c>
      <c r="BP160" s="444">
        <f>BK160-'[1]ExPostGross kWh_Biz'!BW160</f>
        <v>0</v>
      </c>
    </row>
    <row r="161" spans="1:68" ht="21.45" customHeight="1" thickBot="1" x14ac:dyDescent="0.35">
      <c r="B161" s="245" t="s">
        <v>70</v>
      </c>
      <c r="C161" s="238">
        <f>SUM(C148:C160)</f>
        <v>0</v>
      </c>
      <c r="D161" s="238">
        <f t="shared" ref="D161" si="426">SUM(D148:D160)</f>
        <v>0</v>
      </c>
      <c r="E161" s="238">
        <f t="shared" ref="E161" si="427">SUM(E148:E160)</f>
        <v>0</v>
      </c>
      <c r="F161" s="238">
        <f t="shared" ref="F161" si="428">SUM(F148:F160)</f>
        <v>0</v>
      </c>
      <c r="G161" s="238">
        <f t="shared" ref="G161" si="429">SUM(G148:G160)</f>
        <v>0</v>
      </c>
      <c r="H161" s="238">
        <f t="shared" ref="H161" si="430">SUM(H148:H160)</f>
        <v>0</v>
      </c>
      <c r="I161" s="238">
        <f t="shared" ref="I161" si="431">SUM(I148:I160)</f>
        <v>0</v>
      </c>
      <c r="J161" s="238">
        <f t="shared" ref="J161" si="432">SUM(J148:J160)</f>
        <v>0</v>
      </c>
      <c r="K161" s="238">
        <f t="shared" ref="K161" si="433">SUM(K148:K160)</f>
        <v>0</v>
      </c>
      <c r="L161" s="238">
        <f t="shared" ref="L161" si="434">SUM(L148:L160)</f>
        <v>0</v>
      </c>
      <c r="M161" s="238">
        <f t="shared" ref="M161" si="435">SUM(M148:M160)</f>
        <v>0</v>
      </c>
      <c r="N161" s="448">
        <f t="shared" ref="N161" si="436">SUM(N148:N160)</f>
        <v>0</v>
      </c>
      <c r="O161" s="93">
        <f t="shared" si="422"/>
        <v>0</v>
      </c>
      <c r="P161" s="131"/>
      <c r="R161" s="245" t="s">
        <v>70</v>
      </c>
      <c r="S161" s="238">
        <f>SUM(S148:S160)</f>
        <v>0</v>
      </c>
      <c r="T161" s="238">
        <f t="shared" ref="T161" si="437">SUM(T148:T160)</f>
        <v>0</v>
      </c>
      <c r="U161" s="238">
        <f t="shared" ref="U161" si="438">SUM(U148:U160)</f>
        <v>0</v>
      </c>
      <c r="V161" s="238">
        <f t="shared" ref="V161" si="439">SUM(V148:V160)</f>
        <v>0</v>
      </c>
      <c r="W161" s="238">
        <f t="shared" ref="W161" si="440">SUM(W148:W160)</f>
        <v>0</v>
      </c>
      <c r="X161" s="238">
        <f t="shared" ref="X161" si="441">SUM(X148:X160)</f>
        <v>0</v>
      </c>
      <c r="Y161" s="238">
        <f t="shared" ref="Y161" si="442">SUM(Y148:Y160)</f>
        <v>0</v>
      </c>
      <c r="Z161" s="238">
        <f t="shared" ref="Z161" si="443">SUM(Z148:Z160)</f>
        <v>0</v>
      </c>
      <c r="AA161" s="238">
        <f t="shared" ref="AA161" si="444">SUM(AA148:AA160)</f>
        <v>0</v>
      </c>
      <c r="AB161" s="238">
        <f t="shared" ref="AB161" si="445">SUM(AB148:AB160)</f>
        <v>0</v>
      </c>
      <c r="AC161" s="238">
        <f t="shared" ref="AC161" si="446">SUM(AC148:AC160)</f>
        <v>0</v>
      </c>
      <c r="AD161" s="448">
        <f t="shared" ref="AD161" si="447">SUM(AD148:AD160)</f>
        <v>0</v>
      </c>
      <c r="AE161" s="93">
        <f t="shared" si="423"/>
        <v>0</v>
      </c>
      <c r="AF161" s="131"/>
      <c r="AH161" s="245" t="s">
        <v>70</v>
      </c>
      <c r="AI161" s="238">
        <f>SUM(AI148:AI160)</f>
        <v>0</v>
      </c>
      <c r="AJ161" s="238">
        <f t="shared" ref="AJ161" si="448">SUM(AJ148:AJ160)</f>
        <v>0</v>
      </c>
      <c r="AK161" s="238">
        <f t="shared" ref="AK161" si="449">SUM(AK148:AK160)</f>
        <v>0</v>
      </c>
      <c r="AL161" s="238">
        <f t="shared" ref="AL161" si="450">SUM(AL148:AL160)</f>
        <v>0</v>
      </c>
      <c r="AM161" s="238">
        <f t="shared" ref="AM161" si="451">SUM(AM148:AM160)</f>
        <v>0</v>
      </c>
      <c r="AN161" s="238">
        <f t="shared" ref="AN161" si="452">SUM(AN148:AN160)</f>
        <v>0</v>
      </c>
      <c r="AO161" s="238">
        <f t="shared" ref="AO161" si="453">SUM(AO148:AO160)</f>
        <v>0</v>
      </c>
      <c r="AP161" s="238">
        <f t="shared" ref="AP161" si="454">SUM(AP148:AP160)</f>
        <v>0</v>
      </c>
      <c r="AQ161" s="238">
        <f t="shared" ref="AQ161" si="455">SUM(AQ148:AQ160)</f>
        <v>0</v>
      </c>
      <c r="AR161" s="238">
        <f t="shared" ref="AR161" si="456">SUM(AR148:AR160)</f>
        <v>0</v>
      </c>
      <c r="AS161" s="238">
        <f t="shared" ref="AS161" si="457">SUM(AS148:AS160)</f>
        <v>0</v>
      </c>
      <c r="AT161" s="448">
        <f t="shared" ref="AT161" si="458">SUM(AT148:AT160)</f>
        <v>0</v>
      </c>
      <c r="AU161" s="93">
        <f t="shared" si="424"/>
        <v>0</v>
      </c>
      <c r="AV161" s="131"/>
      <c r="AX161" s="245" t="s">
        <v>70</v>
      </c>
      <c r="AY161" s="238">
        <f>SUM(AY148:AY160)</f>
        <v>0</v>
      </c>
      <c r="AZ161" s="238">
        <f t="shared" ref="AZ161" si="459">SUM(AZ148:AZ160)</f>
        <v>0</v>
      </c>
      <c r="BA161" s="238">
        <f t="shared" ref="BA161" si="460">SUM(BA148:BA160)</f>
        <v>0</v>
      </c>
      <c r="BB161" s="238">
        <f t="shared" ref="BB161" si="461">SUM(BB148:BB160)</f>
        <v>0</v>
      </c>
      <c r="BC161" s="238">
        <f t="shared" ref="BC161" si="462">SUM(BC148:BC160)</f>
        <v>0</v>
      </c>
      <c r="BD161" s="238">
        <f t="shared" ref="BD161" si="463">SUM(BD148:BD160)</f>
        <v>0</v>
      </c>
      <c r="BE161" s="238">
        <f t="shared" ref="BE161" si="464">SUM(BE148:BE160)</f>
        <v>0</v>
      </c>
      <c r="BF161" s="238">
        <f t="shared" ref="BF161" si="465">SUM(BF148:BF160)</f>
        <v>0</v>
      </c>
      <c r="BG161" s="238">
        <f t="shared" ref="BG161" si="466">SUM(BG148:BG160)</f>
        <v>0</v>
      </c>
      <c r="BH161" s="238">
        <f t="shared" ref="BH161" si="467">SUM(BH148:BH160)</f>
        <v>0</v>
      </c>
      <c r="BI161" s="238">
        <f t="shared" ref="BI161" si="468">SUM(BI148:BI160)</f>
        <v>0</v>
      </c>
      <c r="BJ161" s="448">
        <f t="shared" ref="BJ161" si="469">SUM(BJ148:BJ160)</f>
        <v>0</v>
      </c>
      <c r="BK161" s="93">
        <f t="shared" si="425"/>
        <v>0</v>
      </c>
      <c r="BL161" s="131"/>
      <c r="BM161" s="444">
        <f>O161-'[1]ExPostGross kWh_Biz'!R161</f>
        <v>0</v>
      </c>
      <c r="BN161" s="444">
        <f>AE161-'[1]ExPostGross kWh_Biz'!AK161</f>
        <v>0</v>
      </c>
      <c r="BO161" s="444">
        <f>AU161-'[1]ExPostGross kWh_Biz'!BD161</f>
        <v>0</v>
      </c>
      <c r="BP161" s="444">
        <f>BK161-'[1]ExPostGross kWh_Biz'!BW161</f>
        <v>0</v>
      </c>
    </row>
    <row r="162" spans="1:68" ht="21.45" customHeight="1" thickBot="1" x14ac:dyDescent="0.35">
      <c r="A162"/>
      <c r="P162" s="131"/>
      <c r="Q162"/>
      <c r="AF162" s="131"/>
      <c r="AG162"/>
      <c r="AV162" s="131"/>
      <c r="AW162"/>
      <c r="BL162" s="131"/>
    </row>
    <row r="163" spans="1:68" ht="21.45" customHeight="1" thickBot="1" x14ac:dyDescent="0.35">
      <c r="B163" s="233" t="s">
        <v>48</v>
      </c>
      <c r="C163" s="234">
        <v>43850</v>
      </c>
      <c r="D163" s="234">
        <v>43882</v>
      </c>
      <c r="E163" s="234">
        <v>43914</v>
      </c>
      <c r="F163" s="234">
        <v>43946</v>
      </c>
      <c r="G163" s="234">
        <v>43978</v>
      </c>
      <c r="H163" s="234">
        <v>44010</v>
      </c>
      <c r="I163" s="234">
        <v>44042</v>
      </c>
      <c r="J163" s="234">
        <v>44074</v>
      </c>
      <c r="K163" s="234">
        <v>44076</v>
      </c>
      <c r="L163" s="234">
        <v>44107</v>
      </c>
      <c r="M163" s="234">
        <v>44140</v>
      </c>
      <c r="N163" s="445" t="s">
        <v>57</v>
      </c>
      <c r="O163" s="235" t="s">
        <v>3</v>
      </c>
      <c r="P163" s="131"/>
      <c r="R163" s="233" t="s">
        <v>48</v>
      </c>
      <c r="S163" s="234">
        <v>43850</v>
      </c>
      <c r="T163" s="234">
        <v>43882</v>
      </c>
      <c r="U163" s="234">
        <v>43914</v>
      </c>
      <c r="V163" s="234">
        <v>43946</v>
      </c>
      <c r="W163" s="234">
        <v>43978</v>
      </c>
      <c r="X163" s="234">
        <v>44010</v>
      </c>
      <c r="Y163" s="234">
        <v>44042</v>
      </c>
      <c r="Z163" s="234">
        <v>44074</v>
      </c>
      <c r="AA163" s="234">
        <v>44076</v>
      </c>
      <c r="AB163" s="234">
        <v>44107</v>
      </c>
      <c r="AC163" s="234">
        <v>44140</v>
      </c>
      <c r="AD163" s="445" t="s">
        <v>57</v>
      </c>
      <c r="AE163" s="235" t="s">
        <v>3</v>
      </c>
      <c r="AF163" s="131"/>
      <c r="AH163" s="233" t="s">
        <v>48</v>
      </c>
      <c r="AI163" s="234">
        <v>43850</v>
      </c>
      <c r="AJ163" s="234">
        <v>43882</v>
      </c>
      <c r="AK163" s="234">
        <v>43914</v>
      </c>
      <c r="AL163" s="234">
        <v>43946</v>
      </c>
      <c r="AM163" s="234">
        <v>43978</v>
      </c>
      <c r="AN163" s="234">
        <v>44010</v>
      </c>
      <c r="AO163" s="234">
        <v>44042</v>
      </c>
      <c r="AP163" s="234">
        <v>44074</v>
      </c>
      <c r="AQ163" s="234">
        <v>44076</v>
      </c>
      <c r="AR163" s="234">
        <v>44107</v>
      </c>
      <c r="AS163" s="234">
        <v>44140</v>
      </c>
      <c r="AT163" s="445" t="s">
        <v>57</v>
      </c>
      <c r="AU163" s="235" t="s">
        <v>3</v>
      </c>
      <c r="AV163" s="131"/>
      <c r="AX163" s="233" t="s">
        <v>48</v>
      </c>
      <c r="AY163" s="234">
        <v>43850</v>
      </c>
      <c r="AZ163" s="234">
        <v>43882</v>
      </c>
      <c r="BA163" s="234">
        <v>43914</v>
      </c>
      <c r="BB163" s="234">
        <v>43946</v>
      </c>
      <c r="BC163" s="234">
        <v>43978</v>
      </c>
      <c r="BD163" s="234">
        <v>44010</v>
      </c>
      <c r="BE163" s="234">
        <v>44042</v>
      </c>
      <c r="BF163" s="234">
        <v>44074</v>
      </c>
      <c r="BG163" s="234">
        <v>44076</v>
      </c>
      <c r="BH163" s="234">
        <v>44107</v>
      </c>
      <c r="BI163" s="234">
        <v>44140</v>
      </c>
      <c r="BJ163" s="445" t="s">
        <v>57</v>
      </c>
      <c r="BK163" s="235" t="s">
        <v>3</v>
      </c>
      <c r="BL163" s="131"/>
    </row>
    <row r="164" spans="1:68" ht="15" customHeight="1" x14ac:dyDescent="0.3">
      <c r="A164" s="511" t="s">
        <v>112</v>
      </c>
      <c r="B164" s="244" t="s">
        <v>90</v>
      </c>
      <c r="C164" s="3">
        <f t="shared" ref="C164" si="470">C20+C36+C52+C68+C84+C132+C148</f>
        <v>0</v>
      </c>
      <c r="D164" s="3">
        <f t="shared" ref="D164:N164" si="471">D20+D36+D52+D68+D84+D132+D148</f>
        <v>0</v>
      </c>
      <c r="E164" s="3">
        <f t="shared" si="471"/>
        <v>0</v>
      </c>
      <c r="F164" s="3">
        <f t="shared" si="471"/>
        <v>0</v>
      </c>
      <c r="G164" s="3">
        <f t="shared" si="471"/>
        <v>0</v>
      </c>
      <c r="H164" s="3">
        <f t="shared" si="471"/>
        <v>0</v>
      </c>
      <c r="I164" s="3">
        <f t="shared" si="471"/>
        <v>0</v>
      </c>
      <c r="J164" s="3">
        <f t="shared" si="471"/>
        <v>0</v>
      </c>
      <c r="K164" s="3">
        <f t="shared" si="471"/>
        <v>0</v>
      </c>
      <c r="L164" s="3">
        <f t="shared" si="471"/>
        <v>0</v>
      </c>
      <c r="M164" s="3">
        <f t="shared" si="471"/>
        <v>19432.412999999997</v>
      </c>
      <c r="N164" s="116">
        <f t="shared" si="471"/>
        <v>0</v>
      </c>
      <c r="O164" s="90">
        <f t="shared" ref="O164:O177" si="472">SUM(C164:N164)</f>
        <v>19432.412999999997</v>
      </c>
      <c r="P164" s="131"/>
      <c r="Q164" s="511" t="s">
        <v>112</v>
      </c>
      <c r="R164" s="244" t="s">
        <v>90</v>
      </c>
      <c r="S164" s="3">
        <f t="shared" ref="S164:AD164" si="473">S20+S36+S52+S68+S84+S132+S148</f>
        <v>0</v>
      </c>
      <c r="T164" s="3">
        <f t="shared" si="473"/>
        <v>65583.517999999996</v>
      </c>
      <c r="U164" s="3">
        <f t="shared" si="473"/>
        <v>0</v>
      </c>
      <c r="V164" s="3">
        <f t="shared" si="473"/>
        <v>94538.37098149315</v>
      </c>
      <c r="W164" s="3">
        <f t="shared" si="473"/>
        <v>0</v>
      </c>
      <c r="X164" s="3">
        <f t="shared" si="473"/>
        <v>0</v>
      </c>
      <c r="Y164" s="3">
        <f t="shared" si="473"/>
        <v>0</v>
      </c>
      <c r="Z164" s="3">
        <f t="shared" si="473"/>
        <v>0</v>
      </c>
      <c r="AA164" s="3">
        <f t="shared" si="473"/>
        <v>0</v>
      </c>
      <c r="AB164" s="3">
        <f t="shared" si="473"/>
        <v>0</v>
      </c>
      <c r="AC164" s="3">
        <f t="shared" si="473"/>
        <v>110109.99999999999</v>
      </c>
      <c r="AD164" s="116">
        <f t="shared" si="473"/>
        <v>2086271.0593481287</v>
      </c>
      <c r="AE164" s="90">
        <f t="shared" ref="AE164:AE177" si="474">SUM(S164:AD164)</f>
        <v>2356502.9483296219</v>
      </c>
      <c r="AF164" s="131"/>
      <c r="AG164" s="511" t="s">
        <v>112</v>
      </c>
      <c r="AH164" s="244" t="s">
        <v>90</v>
      </c>
      <c r="AI164" s="3">
        <f t="shared" ref="AI164:AT164" si="475">AI20+AI36+AI52+AI68+AI84+AI132+AI148</f>
        <v>0</v>
      </c>
      <c r="AJ164" s="3">
        <f t="shared" si="475"/>
        <v>0</v>
      </c>
      <c r="AK164" s="3">
        <f t="shared" si="475"/>
        <v>0</v>
      </c>
      <c r="AL164" s="3">
        <f t="shared" si="475"/>
        <v>0</v>
      </c>
      <c r="AM164" s="3">
        <f t="shared" si="475"/>
        <v>0</v>
      </c>
      <c r="AN164" s="3">
        <f t="shared" si="475"/>
        <v>0</v>
      </c>
      <c r="AO164" s="3">
        <f t="shared" si="475"/>
        <v>0</v>
      </c>
      <c r="AP164" s="3">
        <f t="shared" si="475"/>
        <v>653122.47</v>
      </c>
      <c r="AQ164" s="3">
        <f t="shared" si="475"/>
        <v>0</v>
      </c>
      <c r="AR164" s="3">
        <f t="shared" si="475"/>
        <v>1745293.5499999998</v>
      </c>
      <c r="AS164" s="3">
        <f t="shared" si="475"/>
        <v>0</v>
      </c>
      <c r="AT164" s="116">
        <f t="shared" si="475"/>
        <v>0</v>
      </c>
      <c r="AU164" s="90">
        <f t="shared" ref="AU164:AU177" si="476">SUM(AI164:AT164)</f>
        <v>2398416.0199999996</v>
      </c>
      <c r="AV164" s="131"/>
      <c r="AW164" s="511" t="s">
        <v>112</v>
      </c>
      <c r="AX164" s="244" t="s">
        <v>90</v>
      </c>
      <c r="AY164" s="3">
        <f t="shared" ref="AY164:BJ164" si="477">AY20+AY36+AY52+AY68+AY84+AY132+AY148</f>
        <v>0</v>
      </c>
      <c r="AZ164" s="3">
        <f t="shared" si="477"/>
        <v>0</v>
      </c>
      <c r="BA164" s="3">
        <f t="shared" si="477"/>
        <v>0</v>
      </c>
      <c r="BB164" s="3">
        <f t="shared" si="477"/>
        <v>295665.37</v>
      </c>
      <c r="BC164" s="3">
        <f t="shared" si="477"/>
        <v>0</v>
      </c>
      <c r="BD164" s="3">
        <f t="shared" si="477"/>
        <v>0</v>
      </c>
      <c r="BE164" s="3">
        <f t="shared" si="477"/>
        <v>0</v>
      </c>
      <c r="BF164" s="3">
        <f t="shared" si="477"/>
        <v>0</v>
      </c>
      <c r="BG164" s="3">
        <f t="shared" si="477"/>
        <v>0</v>
      </c>
      <c r="BH164" s="3">
        <f t="shared" si="477"/>
        <v>0</v>
      </c>
      <c r="BI164" s="3">
        <f t="shared" si="477"/>
        <v>0</v>
      </c>
      <c r="BJ164" s="116">
        <f t="shared" si="477"/>
        <v>0</v>
      </c>
      <c r="BK164" s="90">
        <f t="shared" ref="BK164:BK177" si="478">SUM(AY164:BJ164)</f>
        <v>295665.37</v>
      </c>
      <c r="BL164" s="131"/>
      <c r="BM164" s="444">
        <f>O164-'[1]ExPostGross kWh_Biz'!R164</f>
        <v>0</v>
      </c>
      <c r="BN164" s="444">
        <f>AE164-'[1]ExPostGross kWh_Biz'!AK164</f>
        <v>0</v>
      </c>
      <c r="BO164" s="444">
        <f>AU164-'[1]ExPostGross kWh_Biz'!BD164</f>
        <v>0</v>
      </c>
      <c r="BP164" s="444">
        <f>BK164-'[1]ExPostGross kWh_Biz'!BW164</f>
        <v>0</v>
      </c>
    </row>
    <row r="165" spans="1:68" x14ac:dyDescent="0.3">
      <c r="A165" s="512"/>
      <c r="B165" s="244" t="s">
        <v>91</v>
      </c>
      <c r="C165" s="3">
        <f t="shared" ref="C165:N165" si="479">C21+C37+C53+C69+C85+C133+C149</f>
        <v>0</v>
      </c>
      <c r="D165" s="3">
        <f t="shared" si="479"/>
        <v>0</v>
      </c>
      <c r="E165" s="3">
        <f t="shared" si="479"/>
        <v>0</v>
      </c>
      <c r="F165" s="3">
        <f t="shared" si="479"/>
        <v>0</v>
      </c>
      <c r="G165" s="3">
        <f t="shared" si="479"/>
        <v>0</v>
      </c>
      <c r="H165" s="3">
        <f t="shared" si="479"/>
        <v>0</v>
      </c>
      <c r="I165" s="3">
        <f t="shared" si="479"/>
        <v>0</v>
      </c>
      <c r="J165" s="3">
        <f t="shared" si="479"/>
        <v>0</v>
      </c>
      <c r="K165" s="3">
        <f t="shared" si="479"/>
        <v>0</v>
      </c>
      <c r="L165" s="3">
        <f t="shared" si="479"/>
        <v>0</v>
      </c>
      <c r="M165" s="3">
        <f t="shared" si="479"/>
        <v>0</v>
      </c>
      <c r="N165" s="116">
        <f t="shared" si="479"/>
        <v>0</v>
      </c>
      <c r="O165" s="90">
        <f t="shared" si="472"/>
        <v>0</v>
      </c>
      <c r="P165" s="131"/>
      <c r="Q165" s="512"/>
      <c r="R165" s="244" t="s">
        <v>91</v>
      </c>
      <c r="S165" s="3">
        <f t="shared" ref="S165:AD165" si="480">S21+S37+S53+S69+S85+S133+S149</f>
        <v>0</v>
      </c>
      <c r="T165" s="3">
        <f t="shared" si="480"/>
        <v>0</v>
      </c>
      <c r="U165" s="3">
        <f t="shared" si="480"/>
        <v>0</v>
      </c>
      <c r="V165" s="3">
        <f t="shared" si="480"/>
        <v>0</v>
      </c>
      <c r="W165" s="3">
        <f t="shared" si="480"/>
        <v>0</v>
      </c>
      <c r="X165" s="3">
        <f t="shared" si="480"/>
        <v>38461.056263358529</v>
      </c>
      <c r="Y165" s="3">
        <f t="shared" si="480"/>
        <v>0</v>
      </c>
      <c r="Z165" s="3">
        <f t="shared" si="480"/>
        <v>0</v>
      </c>
      <c r="AA165" s="3">
        <f t="shared" si="480"/>
        <v>0</v>
      </c>
      <c r="AB165" s="3">
        <f t="shared" si="480"/>
        <v>13540.25337058285</v>
      </c>
      <c r="AC165" s="3">
        <f t="shared" si="480"/>
        <v>0</v>
      </c>
      <c r="AD165" s="116">
        <f t="shared" si="480"/>
        <v>20043.306586855098</v>
      </c>
      <c r="AE165" s="90">
        <f t="shared" si="474"/>
        <v>72044.616220796481</v>
      </c>
      <c r="AF165" s="131"/>
      <c r="AG165" s="512"/>
      <c r="AH165" s="244" t="s">
        <v>91</v>
      </c>
      <c r="AI165" s="3">
        <f t="shared" ref="AI165:AT165" si="481">AI21+AI37+AI53+AI69+AI85+AI133+AI149</f>
        <v>0</v>
      </c>
      <c r="AJ165" s="3">
        <f t="shared" si="481"/>
        <v>0</v>
      </c>
      <c r="AK165" s="3">
        <f t="shared" si="481"/>
        <v>0</v>
      </c>
      <c r="AL165" s="3">
        <f t="shared" si="481"/>
        <v>0</v>
      </c>
      <c r="AM165" s="3">
        <f t="shared" si="481"/>
        <v>0</v>
      </c>
      <c r="AN165" s="3">
        <f t="shared" si="481"/>
        <v>0</v>
      </c>
      <c r="AO165" s="3">
        <f t="shared" si="481"/>
        <v>0</v>
      </c>
      <c r="AP165" s="3">
        <f t="shared" si="481"/>
        <v>0</v>
      </c>
      <c r="AQ165" s="3">
        <f t="shared" si="481"/>
        <v>8969.0453397970905</v>
      </c>
      <c r="AR165" s="3">
        <f t="shared" si="481"/>
        <v>0</v>
      </c>
      <c r="AS165" s="3">
        <f t="shared" si="481"/>
        <v>0</v>
      </c>
      <c r="AT165" s="116">
        <f t="shared" si="481"/>
        <v>0</v>
      </c>
      <c r="AU165" s="90">
        <f t="shared" si="476"/>
        <v>8969.0453397970905</v>
      </c>
      <c r="AV165" s="131"/>
      <c r="AW165" s="512"/>
      <c r="AX165" s="244" t="s">
        <v>91</v>
      </c>
      <c r="AY165" s="3">
        <f t="shared" ref="AY165:BJ165" si="482">AY21+AY37+AY53+AY69+AY85+AY133+AY149</f>
        <v>0</v>
      </c>
      <c r="AZ165" s="3">
        <f t="shared" si="482"/>
        <v>0</v>
      </c>
      <c r="BA165" s="3">
        <f t="shared" si="482"/>
        <v>0</v>
      </c>
      <c r="BB165" s="3">
        <f t="shared" si="482"/>
        <v>0</v>
      </c>
      <c r="BC165" s="3">
        <f t="shared" si="482"/>
        <v>0</v>
      </c>
      <c r="BD165" s="3">
        <f t="shared" si="482"/>
        <v>0</v>
      </c>
      <c r="BE165" s="3">
        <f t="shared" si="482"/>
        <v>0</v>
      </c>
      <c r="BF165" s="3">
        <f t="shared" si="482"/>
        <v>0</v>
      </c>
      <c r="BG165" s="3">
        <f t="shared" si="482"/>
        <v>0</v>
      </c>
      <c r="BH165" s="3">
        <f t="shared" si="482"/>
        <v>0</v>
      </c>
      <c r="BI165" s="3">
        <f t="shared" si="482"/>
        <v>0</v>
      </c>
      <c r="BJ165" s="116">
        <f t="shared" si="482"/>
        <v>0</v>
      </c>
      <c r="BK165" s="90">
        <f t="shared" si="478"/>
        <v>0</v>
      </c>
      <c r="BL165" s="131"/>
      <c r="BM165" s="444">
        <f>O165-'[1]ExPostGross kWh_Biz'!R165</f>
        <v>0</v>
      </c>
      <c r="BN165" s="444">
        <f>AE165-'[1]ExPostGross kWh_Biz'!AK165</f>
        <v>0</v>
      </c>
      <c r="BO165" s="444">
        <f>AU165-'[1]ExPostGross kWh_Biz'!BD165</f>
        <v>0</v>
      </c>
      <c r="BP165" s="444">
        <f>BK165-'[1]ExPostGross kWh_Biz'!BW165</f>
        <v>0</v>
      </c>
    </row>
    <row r="166" spans="1:68" x14ac:dyDescent="0.3">
      <c r="A166" s="512"/>
      <c r="B166" s="244" t="s">
        <v>92</v>
      </c>
      <c r="C166" s="3">
        <f t="shared" ref="C166:N166" si="483">C22+C38+C54+C70+C86+C134+C150</f>
        <v>0</v>
      </c>
      <c r="D166" s="3">
        <f t="shared" si="483"/>
        <v>0</v>
      </c>
      <c r="E166" s="3">
        <f t="shared" si="483"/>
        <v>0</v>
      </c>
      <c r="F166" s="3">
        <f t="shared" si="483"/>
        <v>0</v>
      </c>
      <c r="G166" s="3">
        <f t="shared" si="483"/>
        <v>0</v>
      </c>
      <c r="H166" s="3">
        <f t="shared" si="483"/>
        <v>0</v>
      </c>
      <c r="I166" s="3">
        <f t="shared" si="483"/>
        <v>0</v>
      </c>
      <c r="J166" s="3">
        <f t="shared" si="483"/>
        <v>0</v>
      </c>
      <c r="K166" s="3">
        <f t="shared" si="483"/>
        <v>0</v>
      </c>
      <c r="L166" s="3">
        <f t="shared" si="483"/>
        <v>0</v>
      </c>
      <c r="M166" s="3">
        <f t="shared" si="483"/>
        <v>0</v>
      </c>
      <c r="N166" s="116">
        <f t="shared" si="483"/>
        <v>0</v>
      </c>
      <c r="O166" s="90">
        <f t="shared" si="472"/>
        <v>0</v>
      </c>
      <c r="P166" s="131"/>
      <c r="Q166" s="512"/>
      <c r="R166" s="244" t="s">
        <v>92</v>
      </c>
      <c r="S166" s="3">
        <f t="shared" ref="S166:AD166" si="484">S22+S38+S54+S70+S86+S134+S150</f>
        <v>0</v>
      </c>
      <c r="T166" s="3">
        <f t="shared" si="484"/>
        <v>0</v>
      </c>
      <c r="U166" s="3">
        <f t="shared" si="484"/>
        <v>0</v>
      </c>
      <c r="V166" s="3">
        <f t="shared" si="484"/>
        <v>0</v>
      </c>
      <c r="W166" s="3">
        <f t="shared" si="484"/>
        <v>0</v>
      </c>
      <c r="X166" s="3">
        <f t="shared" si="484"/>
        <v>0</v>
      </c>
      <c r="Y166" s="3">
        <f t="shared" si="484"/>
        <v>0</v>
      </c>
      <c r="Z166" s="3">
        <f t="shared" si="484"/>
        <v>4065.2080000000001</v>
      </c>
      <c r="AA166" s="3">
        <f t="shared" si="484"/>
        <v>0</v>
      </c>
      <c r="AB166" s="3">
        <f t="shared" si="484"/>
        <v>0</v>
      </c>
      <c r="AC166" s="3">
        <f t="shared" si="484"/>
        <v>0</v>
      </c>
      <c r="AD166" s="116">
        <f t="shared" si="484"/>
        <v>4065.2080000000001</v>
      </c>
      <c r="AE166" s="90">
        <f t="shared" si="474"/>
        <v>8130.4160000000002</v>
      </c>
      <c r="AF166" s="131"/>
      <c r="AG166" s="512"/>
      <c r="AH166" s="244" t="s">
        <v>92</v>
      </c>
      <c r="AI166" s="3">
        <f t="shared" ref="AI166:AT166" si="485">AI22+AI38+AI54+AI70+AI86+AI134+AI150</f>
        <v>0</v>
      </c>
      <c r="AJ166" s="3">
        <f t="shared" si="485"/>
        <v>0</v>
      </c>
      <c r="AK166" s="3">
        <f t="shared" si="485"/>
        <v>0</v>
      </c>
      <c r="AL166" s="3">
        <f t="shared" si="485"/>
        <v>0</v>
      </c>
      <c r="AM166" s="3">
        <f t="shared" si="485"/>
        <v>0</v>
      </c>
      <c r="AN166" s="3">
        <f t="shared" si="485"/>
        <v>0</v>
      </c>
      <c r="AO166" s="3">
        <f t="shared" si="485"/>
        <v>0</v>
      </c>
      <c r="AP166" s="3">
        <f t="shared" si="485"/>
        <v>0</v>
      </c>
      <c r="AQ166" s="3">
        <f t="shared" si="485"/>
        <v>0</v>
      </c>
      <c r="AR166" s="3">
        <f t="shared" si="485"/>
        <v>0</v>
      </c>
      <c r="AS166" s="3">
        <f t="shared" si="485"/>
        <v>0</v>
      </c>
      <c r="AT166" s="116">
        <f t="shared" si="485"/>
        <v>0</v>
      </c>
      <c r="AU166" s="90">
        <f t="shared" si="476"/>
        <v>0</v>
      </c>
      <c r="AV166" s="131"/>
      <c r="AW166" s="512"/>
      <c r="AX166" s="244" t="s">
        <v>92</v>
      </c>
      <c r="AY166" s="3">
        <f t="shared" ref="AY166:BJ166" si="486">AY22+AY38+AY54+AY70+AY86+AY134+AY150</f>
        <v>0</v>
      </c>
      <c r="AZ166" s="3">
        <f t="shared" si="486"/>
        <v>0</v>
      </c>
      <c r="BA166" s="3">
        <f t="shared" si="486"/>
        <v>0</v>
      </c>
      <c r="BB166" s="3">
        <f t="shared" si="486"/>
        <v>0</v>
      </c>
      <c r="BC166" s="3">
        <f t="shared" si="486"/>
        <v>0</v>
      </c>
      <c r="BD166" s="3">
        <f t="shared" si="486"/>
        <v>0</v>
      </c>
      <c r="BE166" s="3">
        <f t="shared" si="486"/>
        <v>0</v>
      </c>
      <c r="BF166" s="3">
        <f t="shared" si="486"/>
        <v>0</v>
      </c>
      <c r="BG166" s="3">
        <f t="shared" si="486"/>
        <v>0</v>
      </c>
      <c r="BH166" s="3">
        <f t="shared" si="486"/>
        <v>0</v>
      </c>
      <c r="BI166" s="3">
        <f t="shared" si="486"/>
        <v>0</v>
      </c>
      <c r="BJ166" s="116">
        <f t="shared" si="486"/>
        <v>0</v>
      </c>
      <c r="BK166" s="90">
        <f t="shared" si="478"/>
        <v>0</v>
      </c>
      <c r="BL166" s="131"/>
      <c r="BM166" s="444">
        <f>O166-'[1]ExPostGross kWh_Biz'!R166</f>
        <v>0</v>
      </c>
      <c r="BN166" s="444">
        <f>AE166-'[1]ExPostGross kWh_Biz'!AK166</f>
        <v>0</v>
      </c>
      <c r="BO166" s="444">
        <f>AU166-'[1]ExPostGross kWh_Biz'!BD166</f>
        <v>0</v>
      </c>
      <c r="BP166" s="444">
        <f>BK166-'[1]ExPostGross kWh_Biz'!BW166</f>
        <v>0</v>
      </c>
    </row>
    <row r="167" spans="1:68" x14ac:dyDescent="0.3">
      <c r="A167" s="512"/>
      <c r="B167" s="244" t="s">
        <v>93</v>
      </c>
      <c r="C167" s="3">
        <f t="shared" ref="C167:N167" si="487">C23+C39+C55+C71+C87+C135+C151</f>
        <v>3761.096</v>
      </c>
      <c r="D167" s="3">
        <f t="shared" si="487"/>
        <v>2257.0239999999999</v>
      </c>
      <c r="E167" s="3">
        <f t="shared" si="487"/>
        <v>3426.8545164034581</v>
      </c>
      <c r="F167" s="3">
        <f t="shared" si="487"/>
        <v>17688.026128184858</v>
      </c>
      <c r="G167" s="3">
        <f t="shared" si="487"/>
        <v>22433.603609795358</v>
      </c>
      <c r="H167" s="3">
        <f t="shared" si="487"/>
        <v>5245.0159999999996</v>
      </c>
      <c r="I167" s="3">
        <f t="shared" si="487"/>
        <v>1500.4080000000001</v>
      </c>
      <c r="J167" s="3">
        <f t="shared" si="487"/>
        <v>4300.62</v>
      </c>
      <c r="K167" s="3">
        <f t="shared" si="487"/>
        <v>25495.028000000002</v>
      </c>
      <c r="L167" s="3">
        <f t="shared" si="487"/>
        <v>31876.800000000003</v>
      </c>
      <c r="M167" s="3">
        <f t="shared" si="487"/>
        <v>54774.519052656738</v>
      </c>
      <c r="N167" s="116">
        <f t="shared" si="487"/>
        <v>216446.88276561294</v>
      </c>
      <c r="O167" s="90">
        <f t="shared" si="472"/>
        <v>389205.87807265337</v>
      </c>
      <c r="P167" s="131"/>
      <c r="Q167" s="512"/>
      <c r="R167" s="244" t="s">
        <v>93</v>
      </c>
      <c r="S167" s="3">
        <f t="shared" ref="S167:AD167" si="488">S23+S39+S55+S71+S87+S135+S151</f>
        <v>198043.46942898587</v>
      </c>
      <c r="T167" s="3">
        <f t="shared" si="488"/>
        <v>0</v>
      </c>
      <c r="U167" s="3">
        <f t="shared" si="488"/>
        <v>34370.770275088427</v>
      </c>
      <c r="V167" s="3">
        <f t="shared" si="488"/>
        <v>80060.997936571395</v>
      </c>
      <c r="W167" s="3">
        <f t="shared" si="488"/>
        <v>80943.417399433965</v>
      </c>
      <c r="X167" s="3">
        <f t="shared" si="488"/>
        <v>239662.07641039992</v>
      </c>
      <c r="Y167" s="3">
        <f t="shared" si="488"/>
        <v>133961.70960002448</v>
      </c>
      <c r="Z167" s="3">
        <f t="shared" si="488"/>
        <v>722603.44600943185</v>
      </c>
      <c r="AA167" s="3">
        <f t="shared" si="488"/>
        <v>943050.44628969289</v>
      </c>
      <c r="AB167" s="3">
        <f t="shared" si="488"/>
        <v>1689277.0179038653</v>
      </c>
      <c r="AC167" s="3">
        <f t="shared" si="488"/>
        <v>1187562.5193043065</v>
      </c>
      <c r="AD167" s="116">
        <f t="shared" si="488"/>
        <v>1863415.9586688369</v>
      </c>
      <c r="AE167" s="90">
        <f t="shared" si="474"/>
        <v>7172951.8292266373</v>
      </c>
      <c r="AF167" s="131"/>
      <c r="AG167" s="512"/>
      <c r="AH167" s="244" t="s">
        <v>93</v>
      </c>
      <c r="AI167" s="3">
        <f t="shared" ref="AI167:AT167" si="489">AI23+AI39+AI55+AI71+AI87+AI135+AI151</f>
        <v>683656.48042268842</v>
      </c>
      <c r="AJ167" s="3">
        <f t="shared" si="489"/>
        <v>0</v>
      </c>
      <c r="AK167" s="3">
        <f t="shared" si="489"/>
        <v>0</v>
      </c>
      <c r="AL167" s="3">
        <f t="shared" si="489"/>
        <v>0</v>
      </c>
      <c r="AM167" s="3">
        <f t="shared" si="489"/>
        <v>69258.900184080936</v>
      </c>
      <c r="AN167" s="3">
        <f t="shared" si="489"/>
        <v>357786.70942791342</v>
      </c>
      <c r="AO167" s="3">
        <f t="shared" si="489"/>
        <v>517249.17601595563</v>
      </c>
      <c r="AP167" s="3">
        <f t="shared" si="489"/>
        <v>324408.23048632644</v>
      </c>
      <c r="AQ167" s="3">
        <f t="shared" si="489"/>
        <v>425199.21348017181</v>
      </c>
      <c r="AR167" s="3">
        <f t="shared" si="489"/>
        <v>259506.05348664493</v>
      </c>
      <c r="AS167" s="3">
        <f t="shared" si="489"/>
        <v>32272.512000000002</v>
      </c>
      <c r="AT167" s="116">
        <f t="shared" si="489"/>
        <v>322767.56373917934</v>
      </c>
      <c r="AU167" s="90">
        <f t="shared" si="476"/>
        <v>2992104.8392429608</v>
      </c>
      <c r="AV167" s="131"/>
      <c r="AW167" s="512"/>
      <c r="AX167" s="244" t="s">
        <v>93</v>
      </c>
      <c r="AY167" s="3">
        <f t="shared" ref="AY167:BJ167" si="490">AY23+AY39+AY55+AY71+AY87+AY135+AY151</f>
        <v>0</v>
      </c>
      <c r="AZ167" s="3">
        <f t="shared" si="490"/>
        <v>0</v>
      </c>
      <c r="BA167" s="3">
        <f t="shared" si="490"/>
        <v>0</v>
      </c>
      <c r="BB167" s="3">
        <f t="shared" si="490"/>
        <v>0</v>
      </c>
      <c r="BC167" s="3">
        <f t="shared" si="490"/>
        <v>0</v>
      </c>
      <c r="BD167" s="3">
        <f t="shared" si="490"/>
        <v>0</v>
      </c>
      <c r="BE167" s="3">
        <f t="shared" si="490"/>
        <v>0</v>
      </c>
      <c r="BF167" s="3">
        <f t="shared" si="490"/>
        <v>0</v>
      </c>
      <c r="BG167" s="3">
        <f t="shared" si="490"/>
        <v>0</v>
      </c>
      <c r="BH167" s="3">
        <f t="shared" si="490"/>
        <v>434671.9040906842</v>
      </c>
      <c r="BI167" s="3">
        <f t="shared" si="490"/>
        <v>0</v>
      </c>
      <c r="BJ167" s="116">
        <f t="shared" si="490"/>
        <v>395171.94146381092</v>
      </c>
      <c r="BK167" s="90">
        <f t="shared" si="478"/>
        <v>829843.84555449511</v>
      </c>
      <c r="BL167" s="131"/>
      <c r="BM167" s="444">
        <f>O167-'[1]ExPostGross kWh_Biz'!R167</f>
        <v>0</v>
      </c>
      <c r="BN167" s="444">
        <f>AE167-'[1]ExPostGross kWh_Biz'!AK167</f>
        <v>0</v>
      </c>
      <c r="BO167" s="444">
        <f>AU167-'[1]ExPostGross kWh_Biz'!BD167</f>
        <v>0</v>
      </c>
      <c r="BP167" s="444">
        <f>BK167-'[1]ExPostGross kWh_Biz'!BW167</f>
        <v>0</v>
      </c>
    </row>
    <row r="168" spans="1:68" x14ac:dyDescent="0.3">
      <c r="A168" s="512"/>
      <c r="B168" s="244" t="s">
        <v>94</v>
      </c>
      <c r="C168" s="3">
        <f t="shared" ref="C168:N168" si="491">C24+C40+C56+C72+C88+C136+C152</f>
        <v>0</v>
      </c>
      <c r="D168" s="3">
        <f t="shared" si="491"/>
        <v>0</v>
      </c>
      <c r="E168" s="3">
        <f t="shared" si="491"/>
        <v>0</v>
      </c>
      <c r="F168" s="3">
        <f t="shared" si="491"/>
        <v>0</v>
      </c>
      <c r="G168" s="3">
        <f t="shared" si="491"/>
        <v>0</v>
      </c>
      <c r="H168" s="3">
        <f t="shared" si="491"/>
        <v>0</v>
      </c>
      <c r="I168" s="3">
        <f t="shared" si="491"/>
        <v>0</v>
      </c>
      <c r="J168" s="3">
        <f t="shared" si="491"/>
        <v>0</v>
      </c>
      <c r="K168" s="3">
        <f t="shared" si="491"/>
        <v>0</v>
      </c>
      <c r="L168" s="3">
        <f t="shared" si="491"/>
        <v>0</v>
      </c>
      <c r="M168" s="3">
        <f t="shared" si="491"/>
        <v>0</v>
      </c>
      <c r="N168" s="116">
        <f t="shared" si="491"/>
        <v>0</v>
      </c>
      <c r="O168" s="90">
        <f t="shared" si="472"/>
        <v>0</v>
      </c>
      <c r="P168" s="131"/>
      <c r="Q168" s="512"/>
      <c r="R168" s="244" t="s">
        <v>94</v>
      </c>
      <c r="S168" s="3">
        <f t="shared" ref="S168:AD168" si="492">S24+S40+S56+S72+S88+S136+S152</f>
        <v>0</v>
      </c>
      <c r="T168" s="3">
        <f t="shared" si="492"/>
        <v>0</v>
      </c>
      <c r="U168" s="3">
        <f t="shared" si="492"/>
        <v>0</v>
      </c>
      <c r="V168" s="3">
        <f t="shared" si="492"/>
        <v>0</v>
      </c>
      <c r="W168" s="3">
        <f t="shared" si="492"/>
        <v>0</v>
      </c>
      <c r="X168" s="3">
        <f t="shared" si="492"/>
        <v>0</v>
      </c>
      <c r="Y168" s="3">
        <f t="shared" si="492"/>
        <v>0</v>
      </c>
      <c r="Z168" s="3">
        <f t="shared" si="492"/>
        <v>0</v>
      </c>
      <c r="AA168" s="3">
        <f t="shared" si="492"/>
        <v>0</v>
      </c>
      <c r="AB168" s="3">
        <f t="shared" si="492"/>
        <v>0</v>
      </c>
      <c r="AC168" s="3">
        <f t="shared" si="492"/>
        <v>0</v>
      </c>
      <c r="AD168" s="116">
        <f t="shared" si="492"/>
        <v>0</v>
      </c>
      <c r="AE168" s="90">
        <f t="shared" si="474"/>
        <v>0</v>
      </c>
      <c r="AF168" s="131"/>
      <c r="AG168" s="512"/>
      <c r="AH168" s="244" t="s">
        <v>94</v>
      </c>
      <c r="AI168" s="3">
        <f t="shared" ref="AI168:AT168" si="493">AI24+AI40+AI56+AI72+AI88+AI136+AI152</f>
        <v>0</v>
      </c>
      <c r="AJ168" s="3">
        <f t="shared" si="493"/>
        <v>0</v>
      </c>
      <c r="AK168" s="3">
        <f t="shared" si="493"/>
        <v>0</v>
      </c>
      <c r="AL168" s="3">
        <f t="shared" si="493"/>
        <v>0</v>
      </c>
      <c r="AM168" s="3">
        <f t="shared" si="493"/>
        <v>0</v>
      </c>
      <c r="AN168" s="3">
        <f t="shared" si="493"/>
        <v>0</v>
      </c>
      <c r="AO168" s="3">
        <f t="shared" si="493"/>
        <v>0</v>
      </c>
      <c r="AP168" s="3">
        <f t="shared" si="493"/>
        <v>0</v>
      </c>
      <c r="AQ168" s="3">
        <f t="shared" si="493"/>
        <v>0</v>
      </c>
      <c r="AR168" s="3">
        <f t="shared" si="493"/>
        <v>0</v>
      </c>
      <c r="AS168" s="3">
        <f t="shared" si="493"/>
        <v>0</v>
      </c>
      <c r="AT168" s="116">
        <f t="shared" si="493"/>
        <v>0</v>
      </c>
      <c r="AU168" s="90">
        <f t="shared" si="476"/>
        <v>0</v>
      </c>
      <c r="AV168" s="131"/>
      <c r="AW168" s="512"/>
      <c r="AX168" s="244" t="s">
        <v>94</v>
      </c>
      <c r="AY168" s="3">
        <f t="shared" ref="AY168:BJ168" si="494">AY24+AY40+AY56+AY72+AY88+AY136+AY152</f>
        <v>0</v>
      </c>
      <c r="AZ168" s="3">
        <f t="shared" si="494"/>
        <v>0</v>
      </c>
      <c r="BA168" s="3">
        <f t="shared" si="494"/>
        <v>0</v>
      </c>
      <c r="BB168" s="3">
        <f t="shared" si="494"/>
        <v>0</v>
      </c>
      <c r="BC168" s="3">
        <f t="shared" si="494"/>
        <v>0</v>
      </c>
      <c r="BD168" s="3">
        <f t="shared" si="494"/>
        <v>0</v>
      </c>
      <c r="BE168" s="3">
        <f t="shared" si="494"/>
        <v>0</v>
      </c>
      <c r="BF168" s="3">
        <f t="shared" si="494"/>
        <v>0</v>
      </c>
      <c r="BG168" s="3">
        <f t="shared" si="494"/>
        <v>0</v>
      </c>
      <c r="BH168" s="3">
        <f t="shared" si="494"/>
        <v>0</v>
      </c>
      <c r="BI168" s="3">
        <f t="shared" si="494"/>
        <v>0</v>
      </c>
      <c r="BJ168" s="116">
        <f t="shared" si="494"/>
        <v>0</v>
      </c>
      <c r="BK168" s="90">
        <f t="shared" si="478"/>
        <v>0</v>
      </c>
      <c r="BL168" s="131"/>
      <c r="BM168" s="444">
        <f>O168-'[1]ExPostGross kWh_Biz'!R168</f>
        <v>0</v>
      </c>
      <c r="BN168" s="444">
        <f>AE168-'[1]ExPostGross kWh_Biz'!AK168</f>
        <v>0</v>
      </c>
      <c r="BO168" s="444">
        <f>AU168-'[1]ExPostGross kWh_Biz'!BD168</f>
        <v>0</v>
      </c>
      <c r="BP168" s="444">
        <f>BK168-'[1]ExPostGross kWh_Biz'!BW168</f>
        <v>0</v>
      </c>
    </row>
    <row r="169" spans="1:68" ht="15" customHeight="1" x14ac:dyDescent="0.3">
      <c r="A169" s="512"/>
      <c r="B169" s="244" t="s">
        <v>95</v>
      </c>
      <c r="C169" s="3">
        <f t="shared" ref="C169:N169" si="495">C25+C41+C57+C73+C89+C137+C153</f>
        <v>0</v>
      </c>
      <c r="D169" s="3">
        <f t="shared" si="495"/>
        <v>0</v>
      </c>
      <c r="E169" s="3">
        <f t="shared" si="495"/>
        <v>0</v>
      </c>
      <c r="F169" s="3">
        <f t="shared" si="495"/>
        <v>0</v>
      </c>
      <c r="G169" s="3">
        <f t="shared" si="495"/>
        <v>0</v>
      </c>
      <c r="H169" s="3">
        <f t="shared" si="495"/>
        <v>0</v>
      </c>
      <c r="I169" s="3">
        <f t="shared" si="495"/>
        <v>0</v>
      </c>
      <c r="J169" s="3">
        <f t="shared" si="495"/>
        <v>0</v>
      </c>
      <c r="K169" s="3">
        <f t="shared" si="495"/>
        <v>0</v>
      </c>
      <c r="L169" s="3">
        <f t="shared" si="495"/>
        <v>0</v>
      </c>
      <c r="M169" s="3">
        <f t="shared" si="495"/>
        <v>0</v>
      </c>
      <c r="N169" s="116">
        <f t="shared" si="495"/>
        <v>0</v>
      </c>
      <c r="O169" s="90">
        <f t="shared" si="472"/>
        <v>0</v>
      </c>
      <c r="P169" s="131"/>
      <c r="Q169" s="512"/>
      <c r="R169" s="244" t="s">
        <v>95</v>
      </c>
      <c r="S169" s="3">
        <f t="shared" ref="S169:AD169" si="496">S25+S41+S57+S73+S89+S137+S153</f>
        <v>0</v>
      </c>
      <c r="T169" s="3">
        <f t="shared" si="496"/>
        <v>0</v>
      </c>
      <c r="U169" s="3">
        <f t="shared" si="496"/>
        <v>0</v>
      </c>
      <c r="V169" s="3">
        <f t="shared" si="496"/>
        <v>0</v>
      </c>
      <c r="W169" s="3">
        <f t="shared" si="496"/>
        <v>0</v>
      </c>
      <c r="X169" s="3">
        <f t="shared" si="496"/>
        <v>0</v>
      </c>
      <c r="Y169" s="3">
        <f t="shared" si="496"/>
        <v>0</v>
      </c>
      <c r="Z169" s="3">
        <f t="shared" si="496"/>
        <v>0</v>
      </c>
      <c r="AA169" s="3">
        <f t="shared" si="496"/>
        <v>0</v>
      </c>
      <c r="AB169" s="3">
        <f t="shared" si="496"/>
        <v>0</v>
      </c>
      <c r="AC169" s="3">
        <f t="shared" si="496"/>
        <v>0</v>
      </c>
      <c r="AD169" s="116">
        <f t="shared" si="496"/>
        <v>0</v>
      </c>
      <c r="AE169" s="90">
        <f t="shared" si="474"/>
        <v>0</v>
      </c>
      <c r="AF169" s="131"/>
      <c r="AG169" s="512"/>
      <c r="AH169" s="244" t="s">
        <v>95</v>
      </c>
      <c r="AI169" s="3">
        <f t="shared" ref="AI169:AT169" si="497">AI25+AI41+AI57+AI73+AI89+AI137+AI153</f>
        <v>0</v>
      </c>
      <c r="AJ169" s="3">
        <f t="shared" si="497"/>
        <v>0</v>
      </c>
      <c r="AK169" s="3">
        <f t="shared" si="497"/>
        <v>0</v>
      </c>
      <c r="AL169" s="3">
        <f t="shared" si="497"/>
        <v>0</v>
      </c>
      <c r="AM169" s="3">
        <f t="shared" si="497"/>
        <v>0</v>
      </c>
      <c r="AN169" s="3">
        <f t="shared" si="497"/>
        <v>0</v>
      </c>
      <c r="AO169" s="3">
        <f t="shared" si="497"/>
        <v>0</v>
      </c>
      <c r="AP169" s="3">
        <f t="shared" si="497"/>
        <v>0</v>
      </c>
      <c r="AQ169" s="3">
        <f t="shared" si="497"/>
        <v>0</v>
      </c>
      <c r="AR169" s="3">
        <f t="shared" si="497"/>
        <v>0</v>
      </c>
      <c r="AS169" s="3">
        <f t="shared" si="497"/>
        <v>0</v>
      </c>
      <c r="AT169" s="116">
        <f t="shared" si="497"/>
        <v>44326.094357732356</v>
      </c>
      <c r="AU169" s="90">
        <f t="shared" si="476"/>
        <v>44326.094357732356</v>
      </c>
      <c r="AV169" s="131"/>
      <c r="AW169" s="512"/>
      <c r="AX169" s="244" t="s">
        <v>95</v>
      </c>
      <c r="AY169" s="3">
        <f t="shared" ref="AY169:BJ169" si="498">AY25+AY41+AY57+AY73+AY89+AY137+AY153</f>
        <v>0</v>
      </c>
      <c r="AZ169" s="3">
        <f t="shared" si="498"/>
        <v>0</v>
      </c>
      <c r="BA169" s="3">
        <f t="shared" si="498"/>
        <v>0</v>
      </c>
      <c r="BB169" s="3">
        <f t="shared" si="498"/>
        <v>0</v>
      </c>
      <c r="BC169" s="3">
        <f t="shared" si="498"/>
        <v>0</v>
      </c>
      <c r="BD169" s="3">
        <f t="shared" si="498"/>
        <v>0</v>
      </c>
      <c r="BE169" s="3">
        <f t="shared" si="498"/>
        <v>0</v>
      </c>
      <c r="BF169" s="3">
        <f t="shared" si="498"/>
        <v>0</v>
      </c>
      <c r="BG169" s="3">
        <f t="shared" si="498"/>
        <v>0</v>
      </c>
      <c r="BH169" s="3">
        <f t="shared" si="498"/>
        <v>0</v>
      </c>
      <c r="BI169" s="3">
        <f t="shared" si="498"/>
        <v>0</v>
      </c>
      <c r="BJ169" s="116">
        <f t="shared" si="498"/>
        <v>0</v>
      </c>
      <c r="BK169" s="90">
        <f t="shared" si="478"/>
        <v>0</v>
      </c>
      <c r="BL169" s="131"/>
      <c r="BM169" s="444">
        <f>O169-'[1]ExPostGross kWh_Biz'!R169</f>
        <v>0</v>
      </c>
      <c r="BN169" s="444">
        <f>AE169-'[1]ExPostGross kWh_Biz'!AK169</f>
        <v>0</v>
      </c>
      <c r="BO169" s="444">
        <f>AU169-'[1]ExPostGross kWh_Biz'!BD169</f>
        <v>0</v>
      </c>
      <c r="BP169" s="444">
        <f>BK169-'[1]ExPostGross kWh_Biz'!BW169</f>
        <v>0</v>
      </c>
    </row>
    <row r="170" spans="1:68" x14ac:dyDescent="0.3">
      <c r="A170" s="512"/>
      <c r="B170" s="244" t="s">
        <v>96</v>
      </c>
      <c r="C170" s="3">
        <f t="shared" ref="C170:N170" si="499">C26+C42+C58+C74+C90+C138+C154</f>
        <v>0</v>
      </c>
      <c r="D170" s="3">
        <f t="shared" si="499"/>
        <v>17215.304</v>
      </c>
      <c r="E170" s="3">
        <f t="shared" si="499"/>
        <v>4905.3202214758394</v>
      </c>
      <c r="F170" s="3">
        <f t="shared" si="499"/>
        <v>190678.26956307574</v>
      </c>
      <c r="G170" s="3">
        <f t="shared" si="499"/>
        <v>3514.4672989262658</v>
      </c>
      <c r="H170" s="3">
        <f t="shared" si="499"/>
        <v>0</v>
      </c>
      <c r="I170" s="3">
        <f t="shared" si="499"/>
        <v>1027</v>
      </c>
      <c r="J170" s="3">
        <f t="shared" si="499"/>
        <v>0</v>
      </c>
      <c r="K170" s="3">
        <f t="shared" si="499"/>
        <v>9034</v>
      </c>
      <c r="L170" s="3">
        <f t="shared" si="499"/>
        <v>290538.96547318873</v>
      </c>
      <c r="M170" s="3">
        <f t="shared" si="499"/>
        <v>496954.12263222126</v>
      </c>
      <c r="N170" s="116">
        <f t="shared" si="499"/>
        <v>3546110.723032854</v>
      </c>
      <c r="O170" s="90">
        <f t="shared" si="472"/>
        <v>4559978.1722217416</v>
      </c>
      <c r="P170" s="131"/>
      <c r="Q170" s="512"/>
      <c r="R170" s="244" t="s">
        <v>96</v>
      </c>
      <c r="S170" s="3">
        <f t="shared" ref="S170:AD170" si="500">S26+S42+S58+S74+S90+S138+S154</f>
        <v>0</v>
      </c>
      <c r="T170" s="3">
        <f t="shared" si="500"/>
        <v>22144.130782639662</v>
      </c>
      <c r="U170" s="3">
        <f t="shared" si="500"/>
        <v>13342.456</v>
      </c>
      <c r="V170" s="3">
        <f t="shared" si="500"/>
        <v>46061.699819636255</v>
      </c>
      <c r="W170" s="3">
        <f t="shared" si="500"/>
        <v>864220.80675299664</v>
      </c>
      <c r="X170" s="3">
        <f t="shared" si="500"/>
        <v>272023.75133609853</v>
      </c>
      <c r="Y170" s="3">
        <f t="shared" si="500"/>
        <v>206351.0059780275</v>
      </c>
      <c r="Z170" s="3">
        <f t="shared" si="500"/>
        <v>633719.04842096497</v>
      </c>
      <c r="AA170" s="3">
        <f t="shared" si="500"/>
        <v>1560933.7443363073</v>
      </c>
      <c r="AB170" s="3">
        <f t="shared" si="500"/>
        <v>1551810.2977069379</v>
      </c>
      <c r="AC170" s="3">
        <f t="shared" si="500"/>
        <v>1815837.1508642067</v>
      </c>
      <c r="AD170" s="116">
        <f t="shared" si="500"/>
        <v>6059299.3758448046</v>
      </c>
      <c r="AE170" s="90">
        <f t="shared" si="474"/>
        <v>13045743.46784262</v>
      </c>
      <c r="AF170" s="131"/>
      <c r="AG170" s="512"/>
      <c r="AH170" s="244" t="s">
        <v>96</v>
      </c>
      <c r="AI170" s="3">
        <f t="shared" ref="AI170:AT170" si="501">AI26+AI42+AI58+AI74+AI90+AI138+AI154</f>
        <v>805458.16012541926</v>
      </c>
      <c r="AJ170" s="3">
        <f t="shared" si="501"/>
        <v>0</v>
      </c>
      <c r="AK170" s="3">
        <f t="shared" si="501"/>
        <v>0</v>
      </c>
      <c r="AL170" s="3">
        <f t="shared" si="501"/>
        <v>0</v>
      </c>
      <c r="AM170" s="3">
        <f t="shared" si="501"/>
        <v>0</v>
      </c>
      <c r="AN170" s="3">
        <f t="shared" si="501"/>
        <v>308272.54450510885</v>
      </c>
      <c r="AO170" s="3">
        <f t="shared" si="501"/>
        <v>441228.68519448466</v>
      </c>
      <c r="AP170" s="3">
        <f t="shared" si="501"/>
        <v>0</v>
      </c>
      <c r="AQ170" s="3">
        <f t="shared" si="501"/>
        <v>25953.295622779009</v>
      </c>
      <c r="AR170" s="3">
        <f t="shared" si="501"/>
        <v>8177.1319999999996</v>
      </c>
      <c r="AS170" s="3">
        <f t="shared" si="501"/>
        <v>77704.28</v>
      </c>
      <c r="AT170" s="116">
        <f t="shared" si="501"/>
        <v>3667305.5470308722</v>
      </c>
      <c r="AU170" s="90">
        <f t="shared" si="476"/>
        <v>5334099.6444786638</v>
      </c>
      <c r="AV170" s="131"/>
      <c r="AW170" s="512"/>
      <c r="AX170" s="244" t="s">
        <v>96</v>
      </c>
      <c r="AY170" s="3">
        <f t="shared" ref="AY170:BJ170" si="502">AY26+AY42+AY58+AY74+AY90+AY138+AY154</f>
        <v>0</v>
      </c>
      <c r="AZ170" s="3">
        <f t="shared" si="502"/>
        <v>0</v>
      </c>
      <c r="BA170" s="3">
        <f t="shared" si="502"/>
        <v>0</v>
      </c>
      <c r="BB170" s="3">
        <f t="shared" si="502"/>
        <v>0</v>
      </c>
      <c r="BC170" s="3">
        <f t="shared" si="502"/>
        <v>0</v>
      </c>
      <c r="BD170" s="3">
        <f t="shared" si="502"/>
        <v>0</v>
      </c>
      <c r="BE170" s="3">
        <f t="shared" si="502"/>
        <v>0</v>
      </c>
      <c r="BF170" s="3">
        <f t="shared" si="502"/>
        <v>0</v>
      </c>
      <c r="BG170" s="3">
        <f t="shared" si="502"/>
        <v>0</v>
      </c>
      <c r="BH170" s="3">
        <f t="shared" si="502"/>
        <v>0</v>
      </c>
      <c r="BI170" s="3">
        <f t="shared" si="502"/>
        <v>0</v>
      </c>
      <c r="BJ170" s="116">
        <f t="shared" si="502"/>
        <v>64044.944024172473</v>
      </c>
      <c r="BK170" s="90">
        <f t="shared" si="478"/>
        <v>64044.944024172473</v>
      </c>
      <c r="BL170" s="131"/>
      <c r="BM170" s="444">
        <f>O170-'[1]ExPostGross kWh_Biz'!R170</f>
        <v>0</v>
      </c>
      <c r="BN170" s="444">
        <f>AE170-'[1]ExPostGross kWh_Biz'!AK170</f>
        <v>0</v>
      </c>
      <c r="BO170" s="444">
        <f>AU170-'[1]ExPostGross kWh_Biz'!BD170</f>
        <v>0</v>
      </c>
      <c r="BP170" s="444">
        <f>BK170-'[1]ExPostGross kWh_Biz'!BW170</f>
        <v>0</v>
      </c>
    </row>
    <row r="171" spans="1:68" x14ac:dyDescent="0.3">
      <c r="A171" s="512"/>
      <c r="B171" s="244" t="s">
        <v>97</v>
      </c>
      <c r="C171" s="3">
        <f t="shared" ref="C171:N171" si="503">C27+C43+C59+C75+C91+C139+C155</f>
        <v>820220.97708131978</v>
      </c>
      <c r="D171" s="3">
        <f t="shared" si="503"/>
        <v>1050810.3067415897</v>
      </c>
      <c r="E171" s="3">
        <f t="shared" si="503"/>
        <v>1095659.5162419139</v>
      </c>
      <c r="F171" s="3">
        <f t="shared" si="503"/>
        <v>2715442.1460581077</v>
      </c>
      <c r="G171" s="3">
        <f t="shared" si="503"/>
        <v>1944226.4450692206</v>
      </c>
      <c r="H171" s="3">
        <f t="shared" si="503"/>
        <v>1408046.9489417048</v>
      </c>
      <c r="I171" s="3">
        <f t="shared" si="503"/>
        <v>2072437.0901007429</v>
      </c>
      <c r="J171" s="3">
        <f t="shared" si="503"/>
        <v>1559975.4280233476</v>
      </c>
      <c r="K171" s="3">
        <f t="shared" si="503"/>
        <v>1580914.1921381424</v>
      </c>
      <c r="L171" s="3">
        <f t="shared" si="503"/>
        <v>1879700.9995656677</v>
      </c>
      <c r="M171" s="3">
        <f t="shared" si="503"/>
        <v>2052704.2646611836</v>
      </c>
      <c r="N171" s="116">
        <f t="shared" si="503"/>
        <v>9221112.955086913</v>
      </c>
      <c r="O171" s="90">
        <f t="shared" si="472"/>
        <v>27401251.269709855</v>
      </c>
      <c r="P171" s="131"/>
      <c r="Q171" s="512"/>
      <c r="R171" s="244" t="s">
        <v>97</v>
      </c>
      <c r="S171" s="3">
        <f t="shared" ref="S171:AD171" si="504">S27+S43+S59+S75+S91+S139+S155</f>
        <v>1367856.7371391198</v>
      </c>
      <c r="T171" s="3">
        <f t="shared" si="504"/>
        <v>2267251.2939358647</v>
      </c>
      <c r="U171" s="3">
        <f t="shared" si="504"/>
        <v>2280903.5836376874</v>
      </c>
      <c r="V171" s="3">
        <f t="shared" si="504"/>
        <v>2560468.0272959238</v>
      </c>
      <c r="W171" s="3">
        <f t="shared" si="504"/>
        <v>3229020.5948591703</v>
      </c>
      <c r="X171" s="3">
        <f t="shared" si="504"/>
        <v>4039877.447272548</v>
      </c>
      <c r="Y171" s="3">
        <f t="shared" si="504"/>
        <v>3957634.4503583619</v>
      </c>
      <c r="Z171" s="3">
        <f t="shared" si="504"/>
        <v>4724333.1514663901</v>
      </c>
      <c r="AA171" s="3">
        <f t="shared" si="504"/>
        <v>3995843.2487994609</v>
      </c>
      <c r="AB171" s="3">
        <f t="shared" si="504"/>
        <v>4299109.6622892804</v>
      </c>
      <c r="AC171" s="3">
        <f t="shared" si="504"/>
        <v>6615130.9875015831</v>
      </c>
      <c r="AD171" s="116">
        <f t="shared" si="504"/>
        <v>18110153.951866515</v>
      </c>
      <c r="AE171" s="90">
        <f t="shared" si="474"/>
        <v>57447583.136421904</v>
      </c>
      <c r="AF171" s="131"/>
      <c r="AG171" s="512"/>
      <c r="AH171" s="244" t="s">
        <v>97</v>
      </c>
      <c r="AI171" s="3">
        <f t="shared" ref="AI171:AT171" si="505">AI27+AI43+AI59+AI75+AI91+AI139+AI155</f>
        <v>754408.92015125195</v>
      </c>
      <c r="AJ171" s="3">
        <f t="shared" si="505"/>
        <v>103365.5</v>
      </c>
      <c r="AK171" s="3">
        <f t="shared" si="505"/>
        <v>114580.8</v>
      </c>
      <c r="AL171" s="3">
        <f t="shared" si="505"/>
        <v>895062.97946000029</v>
      </c>
      <c r="AM171" s="3">
        <f t="shared" si="505"/>
        <v>660934.95240000007</v>
      </c>
      <c r="AN171" s="3">
        <f t="shared" si="505"/>
        <v>1114416.4562360211</v>
      </c>
      <c r="AO171" s="3">
        <f t="shared" si="505"/>
        <v>542322.98140000005</v>
      </c>
      <c r="AP171" s="3">
        <f t="shared" si="505"/>
        <v>656965.09944960021</v>
      </c>
      <c r="AQ171" s="3">
        <f t="shared" si="505"/>
        <v>332018.63401999994</v>
      </c>
      <c r="AR171" s="3">
        <f t="shared" si="505"/>
        <v>1328482.7792665593</v>
      </c>
      <c r="AS171" s="3">
        <f t="shared" si="505"/>
        <v>1263587.2570200001</v>
      </c>
      <c r="AT171" s="116">
        <f t="shared" si="505"/>
        <v>1563056.27162</v>
      </c>
      <c r="AU171" s="90">
        <f t="shared" si="476"/>
        <v>9329202.6310234331</v>
      </c>
      <c r="AV171" s="131"/>
      <c r="AW171" s="512"/>
      <c r="AX171" s="244" t="s">
        <v>97</v>
      </c>
      <c r="AY171" s="3">
        <f t="shared" ref="AY171:BJ171" si="506">AY27+AY43+AY59+AY75+AY91+AY139+AY155</f>
        <v>150054.59520000001</v>
      </c>
      <c r="AZ171" s="3">
        <f t="shared" si="506"/>
        <v>0</v>
      </c>
      <c r="BA171" s="3">
        <f t="shared" si="506"/>
        <v>0</v>
      </c>
      <c r="BB171" s="3">
        <f t="shared" si="506"/>
        <v>736619.5068694728</v>
      </c>
      <c r="BC171" s="3">
        <f t="shared" si="506"/>
        <v>85225.98893084153</v>
      </c>
      <c r="BD171" s="3">
        <f t="shared" si="506"/>
        <v>0</v>
      </c>
      <c r="BE171" s="3">
        <f t="shared" si="506"/>
        <v>22356</v>
      </c>
      <c r="BF171" s="3">
        <f t="shared" si="506"/>
        <v>14828.490000000002</v>
      </c>
      <c r="BG171" s="3">
        <f t="shared" si="506"/>
        <v>13000.986000000003</v>
      </c>
      <c r="BH171" s="3">
        <f t="shared" si="506"/>
        <v>260213.94</v>
      </c>
      <c r="BI171" s="3">
        <f t="shared" si="506"/>
        <v>1174277.3176000002</v>
      </c>
      <c r="BJ171" s="116">
        <f t="shared" si="506"/>
        <v>0</v>
      </c>
      <c r="BK171" s="90">
        <f t="shared" si="478"/>
        <v>2456576.8246003147</v>
      </c>
      <c r="BL171" s="131"/>
      <c r="BM171" s="444">
        <f>O171-'[1]ExPostGross kWh_Biz'!R171</f>
        <v>0</v>
      </c>
      <c r="BN171" s="444">
        <f>AE171-'[1]ExPostGross kWh_Biz'!AK171</f>
        <v>0</v>
      </c>
      <c r="BO171" s="444">
        <f>AU171-'[1]ExPostGross kWh_Biz'!BD171</f>
        <v>0</v>
      </c>
      <c r="BP171" s="444">
        <f>BK171-'[1]ExPostGross kWh_Biz'!BW171</f>
        <v>0</v>
      </c>
    </row>
    <row r="172" spans="1:68" x14ac:dyDescent="0.3">
      <c r="A172" s="512"/>
      <c r="B172" s="244" t="s">
        <v>98</v>
      </c>
      <c r="C172" s="3">
        <f t="shared" ref="C172:N172" si="507">C28+C44+C60+C76+C92+C140+C156</f>
        <v>0</v>
      </c>
      <c r="D172" s="3">
        <f t="shared" si="507"/>
        <v>0</v>
      </c>
      <c r="E172" s="3">
        <f t="shared" si="507"/>
        <v>0</v>
      </c>
      <c r="F172" s="3">
        <f t="shared" si="507"/>
        <v>0</v>
      </c>
      <c r="G172" s="3">
        <f t="shared" si="507"/>
        <v>0</v>
      </c>
      <c r="H172" s="3">
        <f t="shared" si="507"/>
        <v>0</v>
      </c>
      <c r="I172" s="3">
        <f t="shared" si="507"/>
        <v>58078.979999999996</v>
      </c>
      <c r="J172" s="3">
        <f t="shared" si="507"/>
        <v>0</v>
      </c>
      <c r="K172" s="3">
        <f t="shared" si="507"/>
        <v>0</v>
      </c>
      <c r="L172" s="3">
        <f t="shared" si="507"/>
        <v>0</v>
      </c>
      <c r="M172" s="3">
        <f t="shared" si="507"/>
        <v>0</v>
      </c>
      <c r="N172" s="116">
        <f t="shared" si="507"/>
        <v>0</v>
      </c>
      <c r="O172" s="90">
        <f t="shared" si="472"/>
        <v>58078.979999999996</v>
      </c>
      <c r="P172" s="131"/>
      <c r="Q172" s="512"/>
      <c r="R172" s="244" t="s">
        <v>98</v>
      </c>
      <c r="S172" s="3">
        <f t="shared" ref="S172:AD172" si="508">S28+S44+S60+S76+S92+S140+S156</f>
        <v>0</v>
      </c>
      <c r="T172" s="3">
        <f t="shared" si="508"/>
        <v>0</v>
      </c>
      <c r="U172" s="3">
        <f t="shared" si="508"/>
        <v>0</v>
      </c>
      <c r="V172" s="3">
        <f t="shared" si="508"/>
        <v>0</v>
      </c>
      <c r="W172" s="3">
        <f t="shared" si="508"/>
        <v>0</v>
      </c>
      <c r="X172" s="3">
        <f t="shared" si="508"/>
        <v>0</v>
      </c>
      <c r="Y172" s="3">
        <f t="shared" si="508"/>
        <v>0</v>
      </c>
      <c r="Z172" s="3">
        <f t="shared" si="508"/>
        <v>0</v>
      </c>
      <c r="AA172" s="3">
        <f t="shared" si="508"/>
        <v>0</v>
      </c>
      <c r="AB172" s="3">
        <f t="shared" si="508"/>
        <v>0</v>
      </c>
      <c r="AC172" s="3">
        <f t="shared" si="508"/>
        <v>0</v>
      </c>
      <c r="AD172" s="116">
        <f t="shared" si="508"/>
        <v>0</v>
      </c>
      <c r="AE172" s="90">
        <f t="shared" si="474"/>
        <v>0</v>
      </c>
      <c r="AF172" s="131"/>
      <c r="AG172" s="512"/>
      <c r="AH172" s="244" t="s">
        <v>98</v>
      </c>
      <c r="AI172" s="3">
        <f t="shared" ref="AI172:AT172" si="509">AI28+AI44+AI60+AI76+AI92+AI140+AI156</f>
        <v>0</v>
      </c>
      <c r="AJ172" s="3">
        <f t="shared" si="509"/>
        <v>0</v>
      </c>
      <c r="AK172" s="3">
        <f t="shared" si="509"/>
        <v>0</v>
      </c>
      <c r="AL172" s="3">
        <f t="shared" si="509"/>
        <v>0</v>
      </c>
      <c r="AM172" s="3">
        <f t="shared" si="509"/>
        <v>0</v>
      </c>
      <c r="AN172" s="3">
        <f t="shared" si="509"/>
        <v>0</v>
      </c>
      <c r="AO172" s="3">
        <f t="shared" si="509"/>
        <v>0</v>
      </c>
      <c r="AP172" s="3">
        <f t="shared" si="509"/>
        <v>0</v>
      </c>
      <c r="AQ172" s="3">
        <f t="shared" si="509"/>
        <v>0</v>
      </c>
      <c r="AR172" s="3">
        <f t="shared" si="509"/>
        <v>0</v>
      </c>
      <c r="AS172" s="3">
        <f t="shared" si="509"/>
        <v>0</v>
      </c>
      <c r="AT172" s="116">
        <f t="shared" si="509"/>
        <v>0</v>
      </c>
      <c r="AU172" s="90">
        <f t="shared" si="476"/>
        <v>0</v>
      </c>
      <c r="AV172" s="131"/>
      <c r="AW172" s="512"/>
      <c r="AX172" s="244" t="s">
        <v>98</v>
      </c>
      <c r="AY172" s="3">
        <f t="shared" ref="AY172:BJ172" si="510">AY28+AY44+AY60+AY76+AY92+AY140+AY156</f>
        <v>0</v>
      </c>
      <c r="AZ172" s="3">
        <f t="shared" si="510"/>
        <v>0</v>
      </c>
      <c r="BA172" s="3">
        <f t="shared" si="510"/>
        <v>0</v>
      </c>
      <c r="BB172" s="3">
        <f t="shared" si="510"/>
        <v>0</v>
      </c>
      <c r="BC172" s="3">
        <f t="shared" si="510"/>
        <v>0</v>
      </c>
      <c r="BD172" s="3">
        <f t="shared" si="510"/>
        <v>0</v>
      </c>
      <c r="BE172" s="3">
        <f t="shared" si="510"/>
        <v>0</v>
      </c>
      <c r="BF172" s="3">
        <f t="shared" si="510"/>
        <v>0</v>
      </c>
      <c r="BG172" s="3">
        <f t="shared" si="510"/>
        <v>0</v>
      </c>
      <c r="BH172" s="3">
        <f t="shared" si="510"/>
        <v>0</v>
      </c>
      <c r="BI172" s="3">
        <f t="shared" si="510"/>
        <v>0</v>
      </c>
      <c r="BJ172" s="116">
        <f t="shared" si="510"/>
        <v>0</v>
      </c>
      <c r="BK172" s="90">
        <f t="shared" si="478"/>
        <v>0</v>
      </c>
      <c r="BL172" s="131"/>
      <c r="BM172" s="444">
        <f>O172-'[1]ExPostGross kWh_Biz'!R172</f>
        <v>0</v>
      </c>
      <c r="BN172" s="444">
        <f>AE172-'[1]ExPostGross kWh_Biz'!AK172</f>
        <v>0</v>
      </c>
      <c r="BO172" s="444">
        <f>AU172-'[1]ExPostGross kWh_Biz'!BD172</f>
        <v>0</v>
      </c>
      <c r="BP172" s="444">
        <f>BK172-'[1]ExPostGross kWh_Biz'!BW172</f>
        <v>0</v>
      </c>
    </row>
    <row r="173" spans="1:68" x14ac:dyDescent="0.3">
      <c r="A173" s="512"/>
      <c r="B173" s="244" t="s">
        <v>99</v>
      </c>
      <c r="C173" s="3">
        <f t="shared" ref="C173:N173" si="511">C29+C45+C61+C77+C93+C141+C157</f>
        <v>0</v>
      </c>
      <c r="D173" s="3">
        <f t="shared" si="511"/>
        <v>0</v>
      </c>
      <c r="E173" s="3">
        <f t="shared" si="511"/>
        <v>0</v>
      </c>
      <c r="F173" s="3">
        <f t="shared" si="511"/>
        <v>0</v>
      </c>
      <c r="G173" s="3">
        <f t="shared" si="511"/>
        <v>0</v>
      </c>
      <c r="H173" s="3">
        <f t="shared" si="511"/>
        <v>0</v>
      </c>
      <c r="I173" s="3">
        <f t="shared" si="511"/>
        <v>0</v>
      </c>
      <c r="J173" s="3">
        <f t="shared" si="511"/>
        <v>0</v>
      </c>
      <c r="K173" s="3">
        <f t="shared" si="511"/>
        <v>0</v>
      </c>
      <c r="L173" s="3">
        <f t="shared" si="511"/>
        <v>0</v>
      </c>
      <c r="M173" s="3">
        <f t="shared" si="511"/>
        <v>0</v>
      </c>
      <c r="N173" s="116">
        <f t="shared" si="511"/>
        <v>0</v>
      </c>
      <c r="O173" s="90">
        <f t="shared" si="472"/>
        <v>0</v>
      </c>
      <c r="P173" s="131"/>
      <c r="Q173" s="512"/>
      <c r="R173" s="244" t="s">
        <v>99</v>
      </c>
      <c r="S173" s="3">
        <f t="shared" ref="S173:AD173" si="512">S29+S45+S61+S77+S93+S141+S157</f>
        <v>0</v>
      </c>
      <c r="T173" s="3">
        <f t="shared" si="512"/>
        <v>0</v>
      </c>
      <c r="U173" s="3">
        <f t="shared" si="512"/>
        <v>0</v>
      </c>
      <c r="V173" s="3">
        <f t="shared" si="512"/>
        <v>345985.57431450469</v>
      </c>
      <c r="W173" s="3">
        <f t="shared" si="512"/>
        <v>37864.853919834197</v>
      </c>
      <c r="X173" s="3">
        <f t="shared" si="512"/>
        <v>0</v>
      </c>
      <c r="Y173" s="3">
        <f t="shared" si="512"/>
        <v>0</v>
      </c>
      <c r="Z173" s="3">
        <f t="shared" si="512"/>
        <v>226824.9538954047</v>
      </c>
      <c r="AA173" s="3">
        <f t="shared" si="512"/>
        <v>0</v>
      </c>
      <c r="AB173" s="3">
        <f t="shared" si="512"/>
        <v>300024.02675076155</v>
      </c>
      <c r="AC173" s="3">
        <f t="shared" si="512"/>
        <v>360623.6073192202</v>
      </c>
      <c r="AD173" s="116">
        <f t="shared" si="512"/>
        <v>802504.88067871484</v>
      </c>
      <c r="AE173" s="90">
        <f t="shared" si="474"/>
        <v>2073827.8968784399</v>
      </c>
      <c r="AF173" s="131"/>
      <c r="AG173" s="512"/>
      <c r="AH173" s="244" t="s">
        <v>99</v>
      </c>
      <c r="AI173" s="3">
        <f t="shared" ref="AI173:AT173" si="513">AI29+AI45+AI61+AI77+AI93+AI141+AI157</f>
        <v>349071.7172751422</v>
      </c>
      <c r="AJ173" s="3">
        <f t="shared" si="513"/>
        <v>0</v>
      </c>
      <c r="AK173" s="3">
        <f t="shared" si="513"/>
        <v>0</v>
      </c>
      <c r="AL173" s="3">
        <f t="shared" si="513"/>
        <v>0</v>
      </c>
      <c r="AM173" s="3">
        <f t="shared" si="513"/>
        <v>274733.27408327733</v>
      </c>
      <c r="AN173" s="3">
        <f t="shared" si="513"/>
        <v>0</v>
      </c>
      <c r="AO173" s="3">
        <f t="shared" si="513"/>
        <v>323609.13340516627</v>
      </c>
      <c r="AP173" s="3">
        <f t="shared" si="513"/>
        <v>0</v>
      </c>
      <c r="AQ173" s="3">
        <f t="shared" si="513"/>
        <v>340472.23726261349</v>
      </c>
      <c r="AR173" s="3">
        <f t="shared" si="513"/>
        <v>0</v>
      </c>
      <c r="AS173" s="3">
        <f t="shared" si="513"/>
        <v>0</v>
      </c>
      <c r="AT173" s="116">
        <f t="shared" si="513"/>
        <v>0</v>
      </c>
      <c r="AU173" s="90">
        <f t="shared" si="476"/>
        <v>1287886.3620261992</v>
      </c>
      <c r="AV173" s="131"/>
      <c r="AW173" s="512"/>
      <c r="AX173" s="244" t="s">
        <v>99</v>
      </c>
      <c r="AY173" s="3">
        <f t="shared" ref="AY173:BJ173" si="514">AY29+AY45+AY61+AY77+AY93+AY141+AY157</f>
        <v>0</v>
      </c>
      <c r="AZ173" s="3">
        <f t="shared" si="514"/>
        <v>0</v>
      </c>
      <c r="BA173" s="3">
        <f t="shared" si="514"/>
        <v>0</v>
      </c>
      <c r="BB173" s="3">
        <f t="shared" si="514"/>
        <v>0</v>
      </c>
      <c r="BC173" s="3">
        <f t="shared" si="514"/>
        <v>0</v>
      </c>
      <c r="BD173" s="3">
        <f t="shared" si="514"/>
        <v>0</v>
      </c>
      <c r="BE173" s="3">
        <f t="shared" si="514"/>
        <v>0</v>
      </c>
      <c r="BF173" s="3">
        <f t="shared" si="514"/>
        <v>607211.3534959153</v>
      </c>
      <c r="BG173" s="3">
        <f t="shared" si="514"/>
        <v>0</v>
      </c>
      <c r="BH173" s="3">
        <f t="shared" si="514"/>
        <v>0</v>
      </c>
      <c r="BI173" s="3">
        <f t="shared" si="514"/>
        <v>0</v>
      </c>
      <c r="BJ173" s="116">
        <f t="shared" si="514"/>
        <v>82337.482672183614</v>
      </c>
      <c r="BK173" s="90">
        <f t="shared" si="478"/>
        <v>689548.83616809896</v>
      </c>
      <c r="BL173" s="131"/>
      <c r="BM173" s="444">
        <f>O173-'[1]ExPostGross kWh_Biz'!R173</f>
        <v>0</v>
      </c>
      <c r="BN173" s="444">
        <f>AE173-'[1]ExPostGross kWh_Biz'!AK173</f>
        <v>0</v>
      </c>
      <c r="BO173" s="444">
        <f>AU173-'[1]ExPostGross kWh_Biz'!BD173</f>
        <v>0</v>
      </c>
      <c r="BP173" s="444">
        <f>BK173-'[1]ExPostGross kWh_Biz'!BW173</f>
        <v>0</v>
      </c>
    </row>
    <row r="174" spans="1:68" x14ac:dyDescent="0.3">
      <c r="A174" s="512"/>
      <c r="B174" s="244" t="s">
        <v>100</v>
      </c>
      <c r="C174" s="3">
        <f t="shared" ref="C174:N174" si="515">C30+C46+C62+C78+C94+C142+C158</f>
        <v>0</v>
      </c>
      <c r="D174" s="3">
        <f t="shared" si="515"/>
        <v>0</v>
      </c>
      <c r="E174" s="3">
        <f t="shared" si="515"/>
        <v>0</v>
      </c>
      <c r="F174" s="3">
        <f t="shared" si="515"/>
        <v>0</v>
      </c>
      <c r="G174" s="3">
        <f t="shared" si="515"/>
        <v>0</v>
      </c>
      <c r="H174" s="3">
        <f t="shared" si="515"/>
        <v>0</v>
      </c>
      <c r="I174" s="3">
        <f t="shared" si="515"/>
        <v>0</v>
      </c>
      <c r="J174" s="3">
        <f t="shared" si="515"/>
        <v>0</v>
      </c>
      <c r="K174" s="3">
        <f t="shared" si="515"/>
        <v>0</v>
      </c>
      <c r="L174" s="3">
        <f t="shared" si="515"/>
        <v>0</v>
      </c>
      <c r="M174" s="3">
        <f t="shared" si="515"/>
        <v>0</v>
      </c>
      <c r="N174" s="116">
        <f t="shared" si="515"/>
        <v>0</v>
      </c>
      <c r="O174" s="90">
        <f t="shared" si="472"/>
        <v>0</v>
      </c>
      <c r="P174" s="131"/>
      <c r="Q174" s="512"/>
      <c r="R174" s="244" t="s">
        <v>100</v>
      </c>
      <c r="S174" s="3">
        <f t="shared" ref="S174:AD174" si="516">S30+S46+S62+S78+S94+S142+S158</f>
        <v>0</v>
      </c>
      <c r="T174" s="3">
        <f t="shared" si="516"/>
        <v>0</v>
      </c>
      <c r="U174" s="3">
        <f t="shared" si="516"/>
        <v>0</v>
      </c>
      <c r="V174" s="3">
        <f t="shared" si="516"/>
        <v>0</v>
      </c>
      <c r="W174" s="3">
        <f t="shared" si="516"/>
        <v>0</v>
      </c>
      <c r="X174" s="3">
        <f t="shared" si="516"/>
        <v>0</v>
      </c>
      <c r="Y174" s="3">
        <f t="shared" si="516"/>
        <v>0</v>
      </c>
      <c r="Z174" s="3">
        <f t="shared" si="516"/>
        <v>0</v>
      </c>
      <c r="AA174" s="3">
        <f t="shared" si="516"/>
        <v>0</v>
      </c>
      <c r="AB174" s="3">
        <f t="shared" si="516"/>
        <v>0</v>
      </c>
      <c r="AC174" s="3">
        <f t="shared" si="516"/>
        <v>0</v>
      </c>
      <c r="AD174" s="116">
        <f t="shared" si="516"/>
        <v>0</v>
      </c>
      <c r="AE174" s="90">
        <f t="shared" si="474"/>
        <v>0</v>
      </c>
      <c r="AF174" s="131"/>
      <c r="AG174" s="512"/>
      <c r="AH174" s="244" t="s">
        <v>100</v>
      </c>
      <c r="AI174" s="3">
        <f t="shared" ref="AI174:AT174" si="517">AI30+AI46+AI62+AI78+AI94+AI142+AI158</f>
        <v>0</v>
      </c>
      <c r="AJ174" s="3">
        <f t="shared" si="517"/>
        <v>0</v>
      </c>
      <c r="AK174" s="3">
        <f t="shared" si="517"/>
        <v>0</v>
      </c>
      <c r="AL174" s="3">
        <f t="shared" si="517"/>
        <v>0</v>
      </c>
      <c r="AM174" s="3">
        <f t="shared" si="517"/>
        <v>0</v>
      </c>
      <c r="AN174" s="3">
        <f t="shared" si="517"/>
        <v>0</v>
      </c>
      <c r="AO174" s="3">
        <f t="shared" si="517"/>
        <v>0</v>
      </c>
      <c r="AP174" s="3">
        <f t="shared" si="517"/>
        <v>0</v>
      </c>
      <c r="AQ174" s="3">
        <f t="shared" si="517"/>
        <v>141994.74900758473</v>
      </c>
      <c r="AR174" s="3">
        <f t="shared" si="517"/>
        <v>0</v>
      </c>
      <c r="AS174" s="3">
        <f t="shared" si="517"/>
        <v>0</v>
      </c>
      <c r="AT174" s="116">
        <f t="shared" si="517"/>
        <v>1697481.818216949</v>
      </c>
      <c r="AU174" s="90">
        <f t="shared" si="476"/>
        <v>1839476.5672245338</v>
      </c>
      <c r="AV174" s="131"/>
      <c r="AW174" s="512"/>
      <c r="AX174" s="244" t="s">
        <v>100</v>
      </c>
      <c r="AY174" s="3">
        <f t="shared" ref="AY174:BJ174" si="518">AY30+AY46+AY62+AY78+AY94+AY142+AY158</f>
        <v>0</v>
      </c>
      <c r="AZ174" s="3">
        <f t="shared" si="518"/>
        <v>0</v>
      </c>
      <c r="BA174" s="3">
        <f t="shared" si="518"/>
        <v>0</v>
      </c>
      <c r="BB174" s="3">
        <f t="shared" si="518"/>
        <v>0</v>
      </c>
      <c r="BC174" s="3">
        <f t="shared" si="518"/>
        <v>0</v>
      </c>
      <c r="BD174" s="3">
        <f t="shared" si="518"/>
        <v>0</v>
      </c>
      <c r="BE174" s="3">
        <f t="shared" si="518"/>
        <v>0</v>
      </c>
      <c r="BF174" s="3">
        <f t="shared" si="518"/>
        <v>0</v>
      </c>
      <c r="BG174" s="3">
        <f t="shared" si="518"/>
        <v>0</v>
      </c>
      <c r="BH174" s="3">
        <f t="shared" si="518"/>
        <v>0</v>
      </c>
      <c r="BI174" s="3">
        <f t="shared" si="518"/>
        <v>0</v>
      </c>
      <c r="BJ174" s="116">
        <f t="shared" si="518"/>
        <v>0</v>
      </c>
      <c r="BK174" s="90">
        <f t="shared" si="478"/>
        <v>0</v>
      </c>
      <c r="BL174" s="131"/>
      <c r="BM174" s="444">
        <f>O174-'[1]ExPostGross kWh_Biz'!R174</f>
        <v>0</v>
      </c>
      <c r="BN174" s="444">
        <f>AE174-'[1]ExPostGross kWh_Biz'!AK174</f>
        <v>0</v>
      </c>
      <c r="BO174" s="444">
        <f>AU174-'[1]ExPostGross kWh_Biz'!BD174</f>
        <v>0</v>
      </c>
      <c r="BP174" s="444">
        <f>BK174-'[1]ExPostGross kWh_Biz'!BW174</f>
        <v>0</v>
      </c>
    </row>
    <row r="175" spans="1:68" ht="15" customHeight="1" x14ac:dyDescent="0.3">
      <c r="A175" s="512"/>
      <c r="B175" s="244" t="s">
        <v>101</v>
      </c>
      <c r="C175" s="3">
        <f t="shared" ref="C175:N175" si="519">C31+C47+C63+C79+C95+C143+C159</f>
        <v>0</v>
      </c>
      <c r="D175" s="3">
        <f t="shared" si="519"/>
        <v>0</v>
      </c>
      <c r="E175" s="3">
        <f t="shared" si="519"/>
        <v>0</v>
      </c>
      <c r="F175" s="3">
        <f t="shared" si="519"/>
        <v>0</v>
      </c>
      <c r="G175" s="3">
        <f t="shared" si="519"/>
        <v>0</v>
      </c>
      <c r="H175" s="3">
        <f t="shared" si="519"/>
        <v>0</v>
      </c>
      <c r="I175" s="3">
        <f t="shared" si="519"/>
        <v>0</v>
      </c>
      <c r="J175" s="3">
        <f t="shared" si="519"/>
        <v>9540.3431467871105</v>
      </c>
      <c r="K175" s="3">
        <f t="shared" si="519"/>
        <v>2175.3897708362788</v>
      </c>
      <c r="L175" s="3">
        <f t="shared" si="519"/>
        <v>0</v>
      </c>
      <c r="M175" s="3">
        <f t="shared" si="519"/>
        <v>4770.1715733935562</v>
      </c>
      <c r="N175" s="116">
        <f t="shared" si="519"/>
        <v>348.08000000000004</v>
      </c>
      <c r="O175" s="90">
        <f t="shared" si="472"/>
        <v>16833.984491016949</v>
      </c>
      <c r="P175" s="131"/>
      <c r="Q175" s="512"/>
      <c r="R175" s="244" t="s">
        <v>101</v>
      </c>
      <c r="S175" s="3">
        <f t="shared" ref="S175:AD175" si="520">S31+S47+S63+S79+S95+S143+S159</f>
        <v>70607.916805421206</v>
      </c>
      <c r="T175" s="3">
        <f t="shared" si="520"/>
        <v>0</v>
      </c>
      <c r="U175" s="3">
        <f t="shared" si="520"/>
        <v>0</v>
      </c>
      <c r="V175" s="3">
        <f t="shared" si="520"/>
        <v>28120.731071812268</v>
      </c>
      <c r="W175" s="3">
        <f t="shared" si="520"/>
        <v>1317254.6126131436</v>
      </c>
      <c r="X175" s="3">
        <f t="shared" si="520"/>
        <v>53926.550220503123</v>
      </c>
      <c r="Y175" s="3">
        <f t="shared" si="520"/>
        <v>0</v>
      </c>
      <c r="Z175" s="3">
        <f t="shared" si="520"/>
        <v>0</v>
      </c>
      <c r="AA175" s="3">
        <f t="shared" si="520"/>
        <v>0</v>
      </c>
      <c r="AB175" s="3">
        <f t="shared" si="520"/>
        <v>0</v>
      </c>
      <c r="AC175" s="3">
        <f t="shared" si="520"/>
        <v>117816.96349384231</v>
      </c>
      <c r="AD175" s="116">
        <f t="shared" si="520"/>
        <v>469610.92522012512</v>
      </c>
      <c r="AE175" s="90">
        <f t="shared" si="474"/>
        <v>2057337.699424848</v>
      </c>
      <c r="AF175" s="131"/>
      <c r="AG175" s="512"/>
      <c r="AH175" s="244" t="s">
        <v>101</v>
      </c>
      <c r="AI175" s="3">
        <f t="shared" ref="AI175:AT175" si="521">AI31+AI47+AI63+AI79+AI95+AI143+AI159</f>
        <v>0</v>
      </c>
      <c r="AJ175" s="3">
        <f t="shared" si="521"/>
        <v>0</v>
      </c>
      <c r="AK175" s="3">
        <f t="shared" si="521"/>
        <v>0</v>
      </c>
      <c r="AL175" s="3">
        <f t="shared" si="521"/>
        <v>0</v>
      </c>
      <c r="AM175" s="3">
        <f t="shared" si="521"/>
        <v>0</v>
      </c>
      <c r="AN175" s="3">
        <f t="shared" si="521"/>
        <v>0</v>
      </c>
      <c r="AO175" s="3">
        <f t="shared" si="521"/>
        <v>0</v>
      </c>
      <c r="AP175" s="3">
        <f t="shared" si="521"/>
        <v>0</v>
      </c>
      <c r="AQ175" s="3">
        <f t="shared" si="521"/>
        <v>0</v>
      </c>
      <c r="AR175" s="3">
        <f t="shared" si="521"/>
        <v>0</v>
      </c>
      <c r="AS175" s="3">
        <f t="shared" si="521"/>
        <v>0</v>
      </c>
      <c r="AT175" s="116">
        <f t="shared" si="521"/>
        <v>0</v>
      </c>
      <c r="AU175" s="90">
        <f t="shared" si="476"/>
        <v>0</v>
      </c>
      <c r="AV175" s="131"/>
      <c r="AW175" s="512"/>
      <c r="AX175" s="244" t="s">
        <v>101</v>
      </c>
      <c r="AY175" s="3">
        <f t="shared" ref="AY175:BJ175" si="522">AY31+AY47+AY63+AY79+AY95+AY143+AY159</f>
        <v>0</v>
      </c>
      <c r="AZ175" s="3">
        <f t="shared" si="522"/>
        <v>0</v>
      </c>
      <c r="BA175" s="3">
        <f t="shared" si="522"/>
        <v>0</v>
      </c>
      <c r="BB175" s="3">
        <f t="shared" si="522"/>
        <v>0</v>
      </c>
      <c r="BC175" s="3">
        <f t="shared" si="522"/>
        <v>0</v>
      </c>
      <c r="BD175" s="3">
        <f t="shared" si="522"/>
        <v>0</v>
      </c>
      <c r="BE175" s="3">
        <f t="shared" si="522"/>
        <v>0</v>
      </c>
      <c r="BF175" s="3">
        <f t="shared" si="522"/>
        <v>0</v>
      </c>
      <c r="BG175" s="3">
        <f t="shared" si="522"/>
        <v>0</v>
      </c>
      <c r="BH175" s="3">
        <f t="shared" si="522"/>
        <v>0</v>
      </c>
      <c r="BI175" s="3">
        <f t="shared" si="522"/>
        <v>0</v>
      </c>
      <c r="BJ175" s="116">
        <f t="shared" si="522"/>
        <v>0</v>
      </c>
      <c r="BK175" s="90">
        <f t="shared" si="478"/>
        <v>0</v>
      </c>
      <c r="BL175" s="131"/>
      <c r="BM175" s="444">
        <f>O175-'[1]ExPostGross kWh_Biz'!R175</f>
        <v>0</v>
      </c>
      <c r="BN175" s="444">
        <f>AE175-'[1]ExPostGross kWh_Biz'!AK175</f>
        <v>0</v>
      </c>
      <c r="BO175" s="444">
        <f>AU175-'[1]ExPostGross kWh_Biz'!BD175</f>
        <v>0</v>
      </c>
      <c r="BP175" s="444">
        <f>BK175-'[1]ExPostGross kWh_Biz'!BW175</f>
        <v>0</v>
      </c>
    </row>
    <row r="176" spans="1:68" ht="15" thickBot="1" x14ac:dyDescent="0.35">
      <c r="A176" s="513"/>
      <c r="B176" s="244" t="s">
        <v>102</v>
      </c>
      <c r="C176" s="3">
        <f t="shared" ref="C176:N176" si="523">C32+C48+C64+C80+C96+C144+C160</f>
        <v>0</v>
      </c>
      <c r="D176" s="3">
        <f t="shared" si="523"/>
        <v>0</v>
      </c>
      <c r="E176" s="3">
        <f t="shared" si="523"/>
        <v>19378.896000000001</v>
      </c>
      <c r="F176" s="3">
        <f t="shared" si="523"/>
        <v>0</v>
      </c>
      <c r="G176" s="3">
        <f t="shared" si="523"/>
        <v>0</v>
      </c>
      <c r="H176" s="3">
        <f t="shared" si="523"/>
        <v>0</v>
      </c>
      <c r="I176" s="3">
        <f t="shared" si="523"/>
        <v>0</v>
      </c>
      <c r="J176" s="3">
        <f t="shared" si="523"/>
        <v>0</v>
      </c>
      <c r="K176" s="3">
        <f t="shared" si="523"/>
        <v>19378.896000000001</v>
      </c>
      <c r="L176" s="3">
        <f t="shared" si="523"/>
        <v>0</v>
      </c>
      <c r="M176" s="3">
        <f t="shared" si="523"/>
        <v>0</v>
      </c>
      <c r="N176" s="116">
        <f t="shared" si="523"/>
        <v>19378.896000000001</v>
      </c>
      <c r="O176" s="90">
        <f t="shared" si="472"/>
        <v>58136.688000000002</v>
      </c>
      <c r="P176" s="417" t="s">
        <v>113</v>
      </c>
      <c r="Q176" s="513"/>
      <c r="R176" s="244" t="s">
        <v>102</v>
      </c>
      <c r="S176" s="3">
        <f t="shared" ref="S176:AD176" si="524">S32+S48+S64+S80+S96+S144+S160</f>
        <v>0</v>
      </c>
      <c r="T176" s="3">
        <f t="shared" si="524"/>
        <v>0</v>
      </c>
      <c r="U176" s="3">
        <f t="shared" si="524"/>
        <v>0</v>
      </c>
      <c r="V176" s="3">
        <f t="shared" si="524"/>
        <v>0</v>
      </c>
      <c r="W176" s="3">
        <f t="shared" si="524"/>
        <v>0</v>
      </c>
      <c r="X176" s="3">
        <f t="shared" si="524"/>
        <v>0</v>
      </c>
      <c r="Y176" s="3">
        <f t="shared" si="524"/>
        <v>0</v>
      </c>
      <c r="Z176" s="3">
        <f t="shared" si="524"/>
        <v>0</v>
      </c>
      <c r="AA176" s="3">
        <f t="shared" si="524"/>
        <v>0</v>
      </c>
      <c r="AB176" s="3">
        <f t="shared" si="524"/>
        <v>0</v>
      </c>
      <c r="AC176" s="3">
        <f t="shared" si="524"/>
        <v>0</v>
      </c>
      <c r="AD176" s="116">
        <f t="shared" si="524"/>
        <v>218023.5895297307</v>
      </c>
      <c r="AE176" s="90">
        <f t="shared" si="474"/>
        <v>218023.5895297307</v>
      </c>
      <c r="AF176" s="417" t="s">
        <v>113</v>
      </c>
      <c r="AG176" s="513"/>
      <c r="AH176" s="244" t="s">
        <v>102</v>
      </c>
      <c r="AI176" s="3">
        <f t="shared" ref="AI176:AT176" si="525">AI32+AI48+AI64+AI80+AI96+AI144+AI160</f>
        <v>0</v>
      </c>
      <c r="AJ176" s="3">
        <f t="shared" si="525"/>
        <v>0</v>
      </c>
      <c r="AK176" s="3">
        <f t="shared" si="525"/>
        <v>0</v>
      </c>
      <c r="AL176" s="3">
        <f t="shared" si="525"/>
        <v>0</v>
      </c>
      <c r="AM176" s="3">
        <f t="shared" si="525"/>
        <v>0</v>
      </c>
      <c r="AN176" s="3">
        <f t="shared" si="525"/>
        <v>0</v>
      </c>
      <c r="AO176" s="3">
        <f t="shared" si="525"/>
        <v>0</v>
      </c>
      <c r="AP176" s="3">
        <f t="shared" si="525"/>
        <v>0</v>
      </c>
      <c r="AQ176" s="3">
        <f t="shared" si="525"/>
        <v>0</v>
      </c>
      <c r="AR176" s="3">
        <f t="shared" si="525"/>
        <v>0</v>
      </c>
      <c r="AS176" s="3">
        <f t="shared" si="525"/>
        <v>0</v>
      </c>
      <c r="AT176" s="116">
        <f t="shared" si="525"/>
        <v>0</v>
      </c>
      <c r="AU176" s="90">
        <f t="shared" si="476"/>
        <v>0</v>
      </c>
      <c r="AV176" s="417" t="s">
        <v>113</v>
      </c>
      <c r="AW176" s="513"/>
      <c r="AX176" s="244" t="s">
        <v>102</v>
      </c>
      <c r="AY176" s="3">
        <f t="shared" ref="AY176:BJ176" si="526">AY32+AY48+AY64+AY80+AY96+AY144+AY160</f>
        <v>0</v>
      </c>
      <c r="AZ176" s="3">
        <f t="shared" si="526"/>
        <v>0</v>
      </c>
      <c r="BA176" s="3">
        <f t="shared" si="526"/>
        <v>0</v>
      </c>
      <c r="BB176" s="3">
        <f t="shared" si="526"/>
        <v>0</v>
      </c>
      <c r="BC176" s="3">
        <f t="shared" si="526"/>
        <v>0</v>
      </c>
      <c r="BD176" s="3">
        <f t="shared" si="526"/>
        <v>0</v>
      </c>
      <c r="BE176" s="3">
        <f t="shared" si="526"/>
        <v>0</v>
      </c>
      <c r="BF176" s="3">
        <f t="shared" si="526"/>
        <v>0</v>
      </c>
      <c r="BG176" s="3">
        <f t="shared" si="526"/>
        <v>0</v>
      </c>
      <c r="BH176" s="3">
        <f t="shared" si="526"/>
        <v>0</v>
      </c>
      <c r="BI176" s="3">
        <f t="shared" si="526"/>
        <v>0</v>
      </c>
      <c r="BJ176" s="116">
        <f t="shared" si="526"/>
        <v>0</v>
      </c>
      <c r="BK176" s="90">
        <f t="shared" si="478"/>
        <v>0</v>
      </c>
      <c r="BL176" s="417" t="s">
        <v>113</v>
      </c>
      <c r="BM176" s="444">
        <f>O176-'[1]ExPostGross kWh_Biz'!R176</f>
        <v>0</v>
      </c>
      <c r="BN176" s="444">
        <f>AE176-'[1]ExPostGross kWh_Biz'!AK176</f>
        <v>0</v>
      </c>
      <c r="BO176" s="444">
        <f>AU176-'[1]ExPostGross kWh_Biz'!BD176</f>
        <v>0</v>
      </c>
      <c r="BP176" s="444">
        <f>BK176-'[1]ExPostGross kWh_Biz'!BW176</f>
        <v>0</v>
      </c>
    </row>
    <row r="177" spans="1:68" ht="21.45" customHeight="1" thickBot="1" x14ac:dyDescent="0.35">
      <c r="B177" s="245" t="s">
        <v>70</v>
      </c>
      <c r="C177" s="238">
        <f>SUM(C164:C176)</f>
        <v>823982.0730813198</v>
      </c>
      <c r="D177" s="238">
        <f t="shared" ref="D177" si="527">SUM(D164:D176)</f>
        <v>1070282.6347415897</v>
      </c>
      <c r="E177" s="238">
        <f t="shared" ref="E177" si="528">SUM(E164:E176)</f>
        <v>1123370.5869797932</v>
      </c>
      <c r="F177" s="238">
        <f t="shared" ref="F177" si="529">SUM(F164:F176)</f>
        <v>2923808.4417493683</v>
      </c>
      <c r="G177" s="238">
        <f t="shared" ref="G177" si="530">SUM(G164:G176)</f>
        <v>1970174.5159779422</v>
      </c>
      <c r="H177" s="238">
        <f t="shared" ref="H177" si="531">SUM(H164:H176)</f>
        <v>1413291.9649417049</v>
      </c>
      <c r="I177" s="238">
        <f t="shared" ref="I177" si="532">SUM(I164:I176)</f>
        <v>2133043.4781007431</v>
      </c>
      <c r="J177" s="238">
        <f t="shared" ref="J177" si="533">SUM(J164:J176)</f>
        <v>1573816.3911701348</v>
      </c>
      <c r="K177" s="238">
        <f t="shared" ref="K177" si="534">SUM(K164:K176)</f>
        <v>1636997.5059089786</v>
      </c>
      <c r="L177" s="238">
        <f t="shared" ref="L177" si="535">SUM(L164:L176)</f>
        <v>2202116.7650388563</v>
      </c>
      <c r="M177" s="238">
        <f t="shared" ref="M177" si="536">SUM(M164:M176)</f>
        <v>2628635.490919455</v>
      </c>
      <c r="N177" s="448">
        <f t="shared" ref="N177" si="537">SUM(N164:N176)</f>
        <v>13003397.536885381</v>
      </c>
      <c r="O177" s="93">
        <f t="shared" si="472"/>
        <v>32502917.385495268</v>
      </c>
      <c r="P177" s="416">
        <f>SUM(C20:N32,C36:N48,C52:N64,C68:N80,C84:N96,C132:N144,C148:N160)</f>
        <v>32502917.385495279</v>
      </c>
      <c r="R177" s="245" t="s">
        <v>70</v>
      </c>
      <c r="S177" s="238">
        <f>SUM(S164:S176)</f>
        <v>1636508.1233735268</v>
      </c>
      <c r="T177" s="238">
        <f t="shared" ref="T177" si="538">SUM(T164:T176)</f>
        <v>2354978.9427185045</v>
      </c>
      <c r="U177" s="238">
        <f t="shared" ref="U177" si="539">SUM(U164:U176)</f>
        <v>2328616.8099127756</v>
      </c>
      <c r="V177" s="238">
        <f t="shared" ref="V177" si="540">SUM(V164:V176)</f>
        <v>3155235.4014199413</v>
      </c>
      <c r="W177" s="238">
        <f t="shared" ref="W177" si="541">SUM(W164:W176)</f>
        <v>5529304.285544578</v>
      </c>
      <c r="X177" s="238">
        <f t="shared" ref="X177" si="542">SUM(X164:X176)</f>
        <v>4643950.8815029087</v>
      </c>
      <c r="Y177" s="238">
        <f t="shared" ref="Y177" si="543">SUM(Y164:Y176)</f>
        <v>4297947.1659364142</v>
      </c>
      <c r="Z177" s="238">
        <f t="shared" ref="Z177" si="544">SUM(Z164:Z176)</f>
        <v>6311545.8077921923</v>
      </c>
      <c r="AA177" s="238">
        <f t="shared" ref="AA177" si="545">SUM(AA164:AA176)</f>
        <v>6499827.439425461</v>
      </c>
      <c r="AB177" s="238">
        <f t="shared" ref="AB177" si="546">SUM(AB164:AB176)</f>
        <v>7853761.2580214273</v>
      </c>
      <c r="AC177" s="238">
        <f t="shared" ref="AC177" si="547">SUM(AC164:AC176)</f>
        <v>10207081.228483159</v>
      </c>
      <c r="AD177" s="448">
        <f t="shared" ref="AD177" si="548">SUM(AD164:AD176)</f>
        <v>29633388.255743708</v>
      </c>
      <c r="AE177" s="93">
        <f t="shared" si="474"/>
        <v>84452145.599874601</v>
      </c>
      <c r="AF177" s="416">
        <f>SUM(S20:AD32,S36:AD48,S52:AD64,S68:AD80,S84:AD96,S132:AD144,S148:AD160)</f>
        <v>84452145.599874586</v>
      </c>
      <c r="AH177" s="245" t="s">
        <v>70</v>
      </c>
      <c r="AI177" s="238">
        <f>SUM(AI164:AI176)</f>
        <v>2592595.2779745017</v>
      </c>
      <c r="AJ177" s="238">
        <f t="shared" ref="AJ177" si="549">SUM(AJ164:AJ176)</f>
        <v>103365.5</v>
      </c>
      <c r="AK177" s="238">
        <f t="shared" ref="AK177" si="550">SUM(AK164:AK176)</f>
        <v>114580.8</v>
      </c>
      <c r="AL177" s="238">
        <f t="shared" ref="AL177" si="551">SUM(AL164:AL176)</f>
        <v>895062.97946000029</v>
      </c>
      <c r="AM177" s="238">
        <f t="shared" ref="AM177" si="552">SUM(AM164:AM176)</f>
        <v>1004927.1266673583</v>
      </c>
      <c r="AN177" s="238">
        <f t="shared" ref="AN177" si="553">SUM(AN164:AN176)</f>
        <v>1780475.7101690434</v>
      </c>
      <c r="AO177" s="238">
        <f t="shared" ref="AO177" si="554">SUM(AO164:AO176)</f>
        <v>1824409.9760156064</v>
      </c>
      <c r="AP177" s="238">
        <f t="shared" ref="AP177" si="555">SUM(AP164:AP176)</f>
        <v>1634495.7999359267</v>
      </c>
      <c r="AQ177" s="238">
        <f t="shared" ref="AQ177" si="556">SUM(AQ164:AQ176)</f>
        <v>1274607.1747329461</v>
      </c>
      <c r="AR177" s="238">
        <f t="shared" ref="AR177" si="557">SUM(AR164:AR176)</f>
        <v>3341459.5147532038</v>
      </c>
      <c r="AS177" s="238">
        <f t="shared" ref="AS177" si="558">SUM(AS164:AS176)</f>
        <v>1373564.04902</v>
      </c>
      <c r="AT177" s="448">
        <f t="shared" ref="AT177" si="559">SUM(AT164:AT176)</f>
        <v>7294937.2949647326</v>
      </c>
      <c r="AU177" s="93">
        <f t="shared" si="476"/>
        <v>23234481.203693315</v>
      </c>
      <c r="AV177" s="416">
        <f>SUM(AI20:AT32,AI36:AT48,AI52:AT64,AI68:AT80,AI84:AT96,AI132:AT144,AI148:AT160)</f>
        <v>23234481.203693323</v>
      </c>
      <c r="AX177" s="245" t="s">
        <v>70</v>
      </c>
      <c r="AY177" s="238">
        <f>SUM(AY164:AY176)</f>
        <v>150054.59520000001</v>
      </c>
      <c r="AZ177" s="238">
        <f t="shared" ref="AZ177" si="560">SUM(AZ164:AZ176)</f>
        <v>0</v>
      </c>
      <c r="BA177" s="238">
        <f t="shared" ref="BA177" si="561">SUM(BA164:BA176)</f>
        <v>0</v>
      </c>
      <c r="BB177" s="238">
        <f t="shared" ref="BB177" si="562">SUM(BB164:BB176)</f>
        <v>1032284.8768694728</v>
      </c>
      <c r="BC177" s="238">
        <f t="shared" ref="BC177" si="563">SUM(BC164:BC176)</f>
        <v>85225.98893084153</v>
      </c>
      <c r="BD177" s="238">
        <f t="shared" ref="BD177" si="564">SUM(BD164:BD176)</f>
        <v>0</v>
      </c>
      <c r="BE177" s="238">
        <f t="shared" ref="BE177" si="565">SUM(BE164:BE176)</f>
        <v>22356</v>
      </c>
      <c r="BF177" s="238">
        <f t="shared" ref="BF177" si="566">SUM(BF164:BF176)</f>
        <v>622039.84349591529</v>
      </c>
      <c r="BG177" s="238">
        <f t="shared" ref="BG177" si="567">SUM(BG164:BG176)</f>
        <v>13000.986000000003</v>
      </c>
      <c r="BH177" s="238">
        <f t="shared" ref="BH177" si="568">SUM(BH164:BH176)</f>
        <v>694885.8440906842</v>
      </c>
      <c r="BI177" s="238">
        <f t="shared" ref="BI177" si="569">SUM(BI164:BI176)</f>
        <v>1174277.3176000002</v>
      </c>
      <c r="BJ177" s="448">
        <f t="shared" ref="BJ177" si="570">SUM(BJ164:BJ176)</f>
        <v>541554.36816016701</v>
      </c>
      <c r="BK177" s="93">
        <f t="shared" si="478"/>
        <v>4335679.8203470809</v>
      </c>
      <c r="BL177" s="416">
        <f>SUM(AY20:BJ32,AY36:BJ48,AY52:BJ64,AY68:BJ80,AY84:BJ96,AY132:BJ144,AY148:BJ160)</f>
        <v>4335679.8203470819</v>
      </c>
      <c r="BM177" s="444">
        <f>O177-'[1]ExPostGross kWh_Biz'!R177</f>
        <v>0</v>
      </c>
      <c r="BN177" s="444">
        <f>AE177-'[1]ExPostGross kWh_Biz'!AK177</f>
        <v>0</v>
      </c>
      <c r="BO177" s="444">
        <f>AU177-'[1]ExPostGross kWh_Biz'!BD177</f>
        <v>0</v>
      </c>
      <c r="BP177" s="444">
        <f>BK177-'[1]ExPostGross kWh_Biz'!BW177</f>
        <v>0</v>
      </c>
    </row>
    <row r="178" spans="1:68" ht="21.45" customHeight="1" thickBot="1" x14ac:dyDescent="0.35">
      <c r="P178" s="131"/>
      <c r="AF178" s="131"/>
      <c r="AV178" s="131"/>
      <c r="BL178" s="131"/>
    </row>
    <row r="179" spans="1:68" ht="21.45" customHeight="1" thickBot="1" x14ac:dyDescent="0.35">
      <c r="B179" s="233" t="s">
        <v>48</v>
      </c>
      <c r="C179" s="234">
        <v>43850</v>
      </c>
      <c r="D179" s="234">
        <v>43882</v>
      </c>
      <c r="E179" s="234">
        <v>43914</v>
      </c>
      <c r="F179" s="234">
        <v>43946</v>
      </c>
      <c r="G179" s="234">
        <v>43978</v>
      </c>
      <c r="H179" s="234">
        <v>44010</v>
      </c>
      <c r="I179" s="234">
        <v>44042</v>
      </c>
      <c r="J179" s="234">
        <v>44074</v>
      </c>
      <c r="K179" s="234">
        <v>44076</v>
      </c>
      <c r="L179" s="234">
        <v>44107</v>
      </c>
      <c r="M179" s="234">
        <v>44140</v>
      </c>
      <c r="N179" s="445" t="s">
        <v>57</v>
      </c>
      <c r="O179" s="235" t="s">
        <v>3</v>
      </c>
      <c r="P179" s="131"/>
      <c r="R179" s="233" t="s">
        <v>48</v>
      </c>
      <c r="S179" s="234">
        <v>43850</v>
      </c>
      <c r="T179" s="234">
        <v>43882</v>
      </c>
      <c r="U179" s="234">
        <v>43914</v>
      </c>
      <c r="V179" s="234">
        <v>43946</v>
      </c>
      <c r="W179" s="234">
        <v>43978</v>
      </c>
      <c r="X179" s="234">
        <v>44010</v>
      </c>
      <c r="Y179" s="234">
        <v>44042</v>
      </c>
      <c r="Z179" s="234">
        <v>44074</v>
      </c>
      <c r="AA179" s="234">
        <v>44076</v>
      </c>
      <c r="AB179" s="234">
        <v>44107</v>
      </c>
      <c r="AC179" s="234">
        <v>44140</v>
      </c>
      <c r="AD179" s="445" t="s">
        <v>57</v>
      </c>
      <c r="AE179" s="235" t="s">
        <v>3</v>
      </c>
      <c r="AF179" s="131"/>
      <c r="AH179" s="233" t="s">
        <v>48</v>
      </c>
      <c r="AI179" s="234">
        <v>43850</v>
      </c>
      <c r="AJ179" s="234">
        <v>43882</v>
      </c>
      <c r="AK179" s="234">
        <v>43914</v>
      </c>
      <c r="AL179" s="234">
        <v>43946</v>
      </c>
      <c r="AM179" s="234">
        <v>43978</v>
      </c>
      <c r="AN179" s="234">
        <v>44010</v>
      </c>
      <c r="AO179" s="234">
        <v>44042</v>
      </c>
      <c r="AP179" s="234">
        <v>44074</v>
      </c>
      <c r="AQ179" s="234">
        <v>44076</v>
      </c>
      <c r="AR179" s="234">
        <v>44107</v>
      </c>
      <c r="AS179" s="234">
        <v>44140</v>
      </c>
      <c r="AT179" s="445" t="s">
        <v>57</v>
      </c>
      <c r="AU179" s="235" t="s">
        <v>3</v>
      </c>
      <c r="AV179" s="131"/>
      <c r="AX179" s="233" t="s">
        <v>48</v>
      </c>
      <c r="AY179" s="234">
        <v>43850</v>
      </c>
      <c r="AZ179" s="234">
        <v>43882</v>
      </c>
      <c r="BA179" s="234">
        <v>43914</v>
      </c>
      <c r="BB179" s="234">
        <v>43946</v>
      </c>
      <c r="BC179" s="234">
        <v>43978</v>
      </c>
      <c r="BD179" s="234">
        <v>44010</v>
      </c>
      <c r="BE179" s="234">
        <v>44042</v>
      </c>
      <c r="BF179" s="234">
        <v>44074</v>
      </c>
      <c r="BG179" s="234">
        <v>44076</v>
      </c>
      <c r="BH179" s="234">
        <v>44107</v>
      </c>
      <c r="BI179" s="234">
        <v>44140</v>
      </c>
      <c r="BJ179" s="445" t="s">
        <v>57</v>
      </c>
      <c r="BK179" s="235" t="s">
        <v>3</v>
      </c>
      <c r="BL179" s="131"/>
    </row>
    <row r="180" spans="1:68" ht="15" customHeight="1" x14ac:dyDescent="0.3">
      <c r="A180" s="508" t="s">
        <v>114</v>
      </c>
      <c r="B180" s="244" t="s">
        <v>90</v>
      </c>
      <c r="C180" s="3">
        <f>C4+C116</f>
        <v>0</v>
      </c>
      <c r="D180" s="3">
        <f t="shared" ref="D180:N180" si="571">D4+D116</f>
        <v>0</v>
      </c>
      <c r="E180" s="3">
        <f t="shared" si="571"/>
        <v>0</v>
      </c>
      <c r="F180" s="3">
        <f t="shared" si="571"/>
        <v>0</v>
      </c>
      <c r="G180" s="3">
        <f t="shared" si="571"/>
        <v>0</v>
      </c>
      <c r="H180" s="3">
        <f t="shared" si="571"/>
        <v>0</v>
      </c>
      <c r="I180" s="3">
        <f t="shared" si="571"/>
        <v>0</v>
      </c>
      <c r="J180" s="3">
        <f t="shared" si="571"/>
        <v>0</v>
      </c>
      <c r="K180" s="3">
        <f t="shared" si="571"/>
        <v>0</v>
      </c>
      <c r="L180" s="3">
        <f t="shared" si="571"/>
        <v>0</v>
      </c>
      <c r="M180" s="3">
        <f t="shared" si="571"/>
        <v>0</v>
      </c>
      <c r="N180" s="116">
        <f t="shared" si="571"/>
        <v>0</v>
      </c>
      <c r="O180" s="90">
        <f t="shared" ref="O180:O193" si="572">SUM(C180:N180)</f>
        <v>0</v>
      </c>
      <c r="P180" s="131"/>
      <c r="Q180" s="508" t="s">
        <v>114</v>
      </c>
      <c r="R180" s="244" t="s">
        <v>90</v>
      </c>
      <c r="S180" s="3">
        <f>S4+S116</f>
        <v>0</v>
      </c>
      <c r="T180" s="3">
        <f t="shared" ref="T180:AD180" si="573">T4+T116</f>
        <v>0</v>
      </c>
      <c r="U180" s="3">
        <f t="shared" si="573"/>
        <v>0</v>
      </c>
      <c r="V180" s="3">
        <f t="shared" si="573"/>
        <v>0</v>
      </c>
      <c r="W180" s="3">
        <f t="shared" si="573"/>
        <v>0</v>
      </c>
      <c r="X180" s="3">
        <f t="shared" si="573"/>
        <v>0</v>
      </c>
      <c r="Y180" s="3">
        <f t="shared" si="573"/>
        <v>0</v>
      </c>
      <c r="Z180" s="3">
        <f t="shared" si="573"/>
        <v>0</v>
      </c>
      <c r="AA180" s="3">
        <f t="shared" si="573"/>
        <v>0</v>
      </c>
      <c r="AB180" s="3">
        <f t="shared" si="573"/>
        <v>0</v>
      </c>
      <c r="AC180" s="3">
        <f t="shared" si="573"/>
        <v>0</v>
      </c>
      <c r="AD180" s="116">
        <f t="shared" si="573"/>
        <v>0</v>
      </c>
      <c r="AE180" s="90">
        <f t="shared" ref="AE180:AE193" si="574">SUM(S180:AD180)</f>
        <v>0</v>
      </c>
      <c r="AF180" s="131"/>
      <c r="AG180" s="508" t="s">
        <v>114</v>
      </c>
      <c r="AH180" s="244" t="s">
        <v>90</v>
      </c>
      <c r="AI180" s="3">
        <f>AI4+AI116</f>
        <v>0</v>
      </c>
      <c r="AJ180" s="3">
        <f t="shared" ref="AJ180:AT180" si="575">AJ4+AJ116</f>
        <v>0</v>
      </c>
      <c r="AK180" s="3">
        <f t="shared" si="575"/>
        <v>0</v>
      </c>
      <c r="AL180" s="3">
        <f t="shared" si="575"/>
        <v>0</v>
      </c>
      <c r="AM180" s="3">
        <f t="shared" si="575"/>
        <v>0</v>
      </c>
      <c r="AN180" s="3">
        <f t="shared" si="575"/>
        <v>0</v>
      </c>
      <c r="AO180" s="3">
        <f t="shared" si="575"/>
        <v>0</v>
      </c>
      <c r="AP180" s="3">
        <f t="shared" si="575"/>
        <v>0</v>
      </c>
      <c r="AQ180" s="3">
        <f t="shared" si="575"/>
        <v>0</v>
      </c>
      <c r="AR180" s="3">
        <f t="shared" si="575"/>
        <v>0</v>
      </c>
      <c r="AS180" s="3">
        <f t="shared" si="575"/>
        <v>0</v>
      </c>
      <c r="AT180" s="116">
        <f t="shared" si="575"/>
        <v>0</v>
      </c>
      <c r="AU180" s="90">
        <f t="shared" ref="AU180:AU193" si="576">SUM(AI180:AT180)</f>
        <v>0</v>
      </c>
      <c r="AV180" s="131"/>
      <c r="AW180" s="508" t="s">
        <v>114</v>
      </c>
      <c r="AX180" s="244" t="s">
        <v>90</v>
      </c>
      <c r="AY180" s="3">
        <f>AY4+AY116</f>
        <v>0</v>
      </c>
      <c r="AZ180" s="3">
        <f t="shared" ref="AZ180:BJ180" si="577">AZ4+AZ116</f>
        <v>0</v>
      </c>
      <c r="BA180" s="3">
        <f t="shared" si="577"/>
        <v>0</v>
      </c>
      <c r="BB180" s="3">
        <f t="shared" si="577"/>
        <v>0</v>
      </c>
      <c r="BC180" s="3">
        <f t="shared" si="577"/>
        <v>0</v>
      </c>
      <c r="BD180" s="3">
        <f t="shared" si="577"/>
        <v>0</v>
      </c>
      <c r="BE180" s="3">
        <f t="shared" si="577"/>
        <v>0</v>
      </c>
      <c r="BF180" s="3">
        <f t="shared" si="577"/>
        <v>0</v>
      </c>
      <c r="BG180" s="3">
        <f t="shared" si="577"/>
        <v>0</v>
      </c>
      <c r="BH180" s="3">
        <f t="shared" si="577"/>
        <v>0</v>
      </c>
      <c r="BI180" s="3">
        <f t="shared" si="577"/>
        <v>0</v>
      </c>
      <c r="BJ180" s="116">
        <f t="shared" si="577"/>
        <v>0</v>
      </c>
      <c r="BK180" s="90">
        <f t="shared" ref="BK180:BK193" si="578">SUM(AY180:BJ180)</f>
        <v>0</v>
      </c>
      <c r="BL180" s="131"/>
      <c r="BM180" s="444">
        <f>O180-'[1]ExPostGross kWh_Biz'!R180</f>
        <v>0</v>
      </c>
      <c r="BN180" s="444">
        <f>AE180-'[1]ExPostGross kWh_Biz'!AK180</f>
        <v>0</v>
      </c>
      <c r="BO180" s="444">
        <f>AU180-'[1]ExPostGross kWh_Biz'!BD180</f>
        <v>0</v>
      </c>
      <c r="BP180" s="444">
        <f>BK180-'[1]ExPostGross kWh_Biz'!BW180</f>
        <v>0</v>
      </c>
    </row>
    <row r="181" spans="1:68" x14ac:dyDescent="0.3">
      <c r="A181" s="509"/>
      <c r="B181" s="244" t="s">
        <v>91</v>
      </c>
      <c r="C181" s="3">
        <f t="shared" ref="C181:N181" si="579">C5+C117</f>
        <v>0</v>
      </c>
      <c r="D181" s="3">
        <f t="shared" si="579"/>
        <v>0</v>
      </c>
      <c r="E181" s="3">
        <f t="shared" si="579"/>
        <v>0</v>
      </c>
      <c r="F181" s="3">
        <f t="shared" si="579"/>
        <v>0</v>
      </c>
      <c r="G181" s="3">
        <f t="shared" si="579"/>
        <v>0</v>
      </c>
      <c r="H181" s="3">
        <f t="shared" si="579"/>
        <v>0</v>
      </c>
      <c r="I181" s="3">
        <f t="shared" si="579"/>
        <v>0</v>
      </c>
      <c r="J181" s="3">
        <f t="shared" si="579"/>
        <v>0</v>
      </c>
      <c r="K181" s="3">
        <f t="shared" si="579"/>
        <v>0</v>
      </c>
      <c r="L181" s="3">
        <f t="shared" si="579"/>
        <v>0</v>
      </c>
      <c r="M181" s="3">
        <f t="shared" si="579"/>
        <v>0</v>
      </c>
      <c r="N181" s="116">
        <f t="shared" si="579"/>
        <v>0</v>
      </c>
      <c r="O181" s="90">
        <f t="shared" si="572"/>
        <v>0</v>
      </c>
      <c r="P181" s="131"/>
      <c r="Q181" s="509"/>
      <c r="R181" s="244" t="s">
        <v>91</v>
      </c>
      <c r="S181" s="3">
        <f t="shared" ref="S181:AD181" si="580">S5+S117</f>
        <v>0</v>
      </c>
      <c r="T181" s="3">
        <f t="shared" si="580"/>
        <v>0</v>
      </c>
      <c r="U181" s="3">
        <f t="shared" si="580"/>
        <v>0</v>
      </c>
      <c r="V181" s="3">
        <f t="shared" si="580"/>
        <v>0</v>
      </c>
      <c r="W181" s="3">
        <f t="shared" si="580"/>
        <v>0</v>
      </c>
      <c r="X181" s="3">
        <f t="shared" si="580"/>
        <v>0</v>
      </c>
      <c r="Y181" s="3">
        <f t="shared" si="580"/>
        <v>0</v>
      </c>
      <c r="Z181" s="3">
        <f t="shared" si="580"/>
        <v>0</v>
      </c>
      <c r="AA181" s="3">
        <f t="shared" si="580"/>
        <v>0</v>
      </c>
      <c r="AB181" s="3">
        <f t="shared" si="580"/>
        <v>0</v>
      </c>
      <c r="AC181" s="3">
        <f t="shared" si="580"/>
        <v>0</v>
      </c>
      <c r="AD181" s="116">
        <f t="shared" si="580"/>
        <v>0</v>
      </c>
      <c r="AE181" s="90">
        <f t="shared" si="574"/>
        <v>0</v>
      </c>
      <c r="AF181" s="131"/>
      <c r="AG181" s="509"/>
      <c r="AH181" s="244" t="s">
        <v>91</v>
      </c>
      <c r="AI181" s="3">
        <f t="shared" ref="AI181:AT181" si="581">AI5+AI117</f>
        <v>0</v>
      </c>
      <c r="AJ181" s="3">
        <f t="shared" si="581"/>
        <v>0</v>
      </c>
      <c r="AK181" s="3">
        <f t="shared" si="581"/>
        <v>0</v>
      </c>
      <c r="AL181" s="3">
        <f t="shared" si="581"/>
        <v>0</v>
      </c>
      <c r="AM181" s="3">
        <f t="shared" si="581"/>
        <v>0</v>
      </c>
      <c r="AN181" s="3">
        <f t="shared" si="581"/>
        <v>0</v>
      </c>
      <c r="AO181" s="3">
        <f t="shared" si="581"/>
        <v>0</v>
      </c>
      <c r="AP181" s="3">
        <f t="shared" si="581"/>
        <v>0</v>
      </c>
      <c r="AQ181" s="3">
        <f t="shared" si="581"/>
        <v>0</v>
      </c>
      <c r="AR181" s="3">
        <f t="shared" si="581"/>
        <v>0</v>
      </c>
      <c r="AS181" s="3">
        <f t="shared" si="581"/>
        <v>0</v>
      </c>
      <c r="AT181" s="116">
        <f t="shared" si="581"/>
        <v>0</v>
      </c>
      <c r="AU181" s="90">
        <f t="shared" si="576"/>
        <v>0</v>
      </c>
      <c r="AV181" s="131"/>
      <c r="AW181" s="509"/>
      <c r="AX181" s="244" t="s">
        <v>91</v>
      </c>
      <c r="AY181" s="3">
        <f t="shared" ref="AY181:BJ181" si="582">AY5+AY117</f>
        <v>0</v>
      </c>
      <c r="AZ181" s="3">
        <f t="shared" si="582"/>
        <v>0</v>
      </c>
      <c r="BA181" s="3">
        <f t="shared" si="582"/>
        <v>0</v>
      </c>
      <c r="BB181" s="3">
        <f t="shared" si="582"/>
        <v>0</v>
      </c>
      <c r="BC181" s="3">
        <f t="shared" si="582"/>
        <v>0</v>
      </c>
      <c r="BD181" s="3">
        <f t="shared" si="582"/>
        <v>0</v>
      </c>
      <c r="BE181" s="3">
        <f t="shared" si="582"/>
        <v>0</v>
      </c>
      <c r="BF181" s="3">
        <f t="shared" si="582"/>
        <v>0</v>
      </c>
      <c r="BG181" s="3">
        <f t="shared" si="582"/>
        <v>0</v>
      </c>
      <c r="BH181" s="3">
        <f t="shared" si="582"/>
        <v>0</v>
      </c>
      <c r="BI181" s="3">
        <f t="shared" si="582"/>
        <v>0</v>
      </c>
      <c r="BJ181" s="116">
        <f t="shared" si="582"/>
        <v>0</v>
      </c>
      <c r="BK181" s="90">
        <f t="shared" si="578"/>
        <v>0</v>
      </c>
      <c r="BL181" s="131"/>
      <c r="BM181" s="444">
        <f>O181-'[1]ExPostGross kWh_Biz'!R181</f>
        <v>0</v>
      </c>
      <c r="BN181" s="444">
        <f>AE181-'[1]ExPostGross kWh_Biz'!AK181</f>
        <v>0</v>
      </c>
      <c r="BO181" s="444">
        <f>AU181-'[1]ExPostGross kWh_Biz'!BD181</f>
        <v>0</v>
      </c>
      <c r="BP181" s="444">
        <f>BK181-'[1]ExPostGross kWh_Biz'!BW181</f>
        <v>0</v>
      </c>
    </row>
    <row r="182" spans="1:68" x14ac:dyDescent="0.3">
      <c r="A182" s="509"/>
      <c r="B182" s="244" t="s">
        <v>92</v>
      </c>
      <c r="C182" s="3">
        <f t="shared" ref="C182:N182" si="583">C6+C118</f>
        <v>0</v>
      </c>
      <c r="D182" s="3">
        <f t="shared" si="583"/>
        <v>0</v>
      </c>
      <c r="E182" s="3">
        <f t="shared" si="583"/>
        <v>0</v>
      </c>
      <c r="F182" s="3">
        <f t="shared" si="583"/>
        <v>0</v>
      </c>
      <c r="G182" s="3">
        <f t="shared" si="583"/>
        <v>0</v>
      </c>
      <c r="H182" s="3">
        <f t="shared" si="583"/>
        <v>0</v>
      </c>
      <c r="I182" s="3">
        <f t="shared" si="583"/>
        <v>0</v>
      </c>
      <c r="J182" s="3">
        <f t="shared" si="583"/>
        <v>0</v>
      </c>
      <c r="K182" s="3">
        <f t="shared" si="583"/>
        <v>0</v>
      </c>
      <c r="L182" s="3">
        <f t="shared" si="583"/>
        <v>0</v>
      </c>
      <c r="M182" s="3">
        <f t="shared" si="583"/>
        <v>0</v>
      </c>
      <c r="N182" s="116">
        <f t="shared" si="583"/>
        <v>0</v>
      </c>
      <c r="O182" s="90">
        <f t="shared" si="572"/>
        <v>0</v>
      </c>
      <c r="P182" s="131"/>
      <c r="Q182" s="509"/>
      <c r="R182" s="244" t="s">
        <v>92</v>
      </c>
      <c r="S182" s="3">
        <f t="shared" ref="S182:AD182" si="584">S6+S118</f>
        <v>0</v>
      </c>
      <c r="T182" s="3">
        <f t="shared" si="584"/>
        <v>0</v>
      </c>
      <c r="U182" s="3">
        <f t="shared" si="584"/>
        <v>0</v>
      </c>
      <c r="V182" s="3">
        <f t="shared" si="584"/>
        <v>0</v>
      </c>
      <c r="W182" s="3">
        <f t="shared" si="584"/>
        <v>0</v>
      </c>
      <c r="X182" s="3">
        <f t="shared" si="584"/>
        <v>0</v>
      </c>
      <c r="Y182" s="3">
        <f t="shared" si="584"/>
        <v>0</v>
      </c>
      <c r="Z182" s="3">
        <f t="shared" si="584"/>
        <v>0</v>
      </c>
      <c r="AA182" s="3">
        <f t="shared" si="584"/>
        <v>0</v>
      </c>
      <c r="AB182" s="3">
        <f t="shared" si="584"/>
        <v>0</v>
      </c>
      <c r="AC182" s="3">
        <f t="shared" si="584"/>
        <v>0</v>
      </c>
      <c r="AD182" s="116">
        <f t="shared" si="584"/>
        <v>0</v>
      </c>
      <c r="AE182" s="90">
        <f t="shared" si="574"/>
        <v>0</v>
      </c>
      <c r="AF182" s="131"/>
      <c r="AG182" s="509"/>
      <c r="AH182" s="244" t="s">
        <v>92</v>
      </c>
      <c r="AI182" s="3">
        <f t="shared" ref="AI182:AT182" si="585">AI6+AI118</f>
        <v>0</v>
      </c>
      <c r="AJ182" s="3">
        <f t="shared" si="585"/>
        <v>0</v>
      </c>
      <c r="AK182" s="3">
        <f t="shared" si="585"/>
        <v>0</v>
      </c>
      <c r="AL182" s="3">
        <f t="shared" si="585"/>
        <v>0</v>
      </c>
      <c r="AM182" s="3">
        <f t="shared" si="585"/>
        <v>0</v>
      </c>
      <c r="AN182" s="3">
        <f t="shared" si="585"/>
        <v>0</v>
      </c>
      <c r="AO182" s="3">
        <f t="shared" si="585"/>
        <v>0</v>
      </c>
      <c r="AP182" s="3">
        <f t="shared" si="585"/>
        <v>0</v>
      </c>
      <c r="AQ182" s="3">
        <f t="shared" si="585"/>
        <v>0</v>
      </c>
      <c r="AR182" s="3">
        <f t="shared" si="585"/>
        <v>0</v>
      </c>
      <c r="AS182" s="3">
        <f t="shared" si="585"/>
        <v>0</v>
      </c>
      <c r="AT182" s="116">
        <f t="shared" si="585"/>
        <v>0</v>
      </c>
      <c r="AU182" s="90">
        <f t="shared" si="576"/>
        <v>0</v>
      </c>
      <c r="AV182" s="131"/>
      <c r="AW182" s="509"/>
      <c r="AX182" s="244" t="s">
        <v>92</v>
      </c>
      <c r="AY182" s="3">
        <f t="shared" ref="AY182:BJ182" si="586">AY6+AY118</f>
        <v>0</v>
      </c>
      <c r="AZ182" s="3">
        <f t="shared" si="586"/>
        <v>0</v>
      </c>
      <c r="BA182" s="3">
        <f t="shared" si="586"/>
        <v>0</v>
      </c>
      <c r="BB182" s="3">
        <f t="shared" si="586"/>
        <v>0</v>
      </c>
      <c r="BC182" s="3">
        <f t="shared" si="586"/>
        <v>0</v>
      </c>
      <c r="BD182" s="3">
        <f t="shared" si="586"/>
        <v>0</v>
      </c>
      <c r="BE182" s="3">
        <f t="shared" si="586"/>
        <v>0</v>
      </c>
      <c r="BF182" s="3">
        <f t="shared" si="586"/>
        <v>0</v>
      </c>
      <c r="BG182" s="3">
        <f t="shared" si="586"/>
        <v>0</v>
      </c>
      <c r="BH182" s="3">
        <f t="shared" si="586"/>
        <v>0</v>
      </c>
      <c r="BI182" s="3">
        <f t="shared" si="586"/>
        <v>0</v>
      </c>
      <c r="BJ182" s="116">
        <f t="shared" si="586"/>
        <v>0</v>
      </c>
      <c r="BK182" s="90">
        <f t="shared" si="578"/>
        <v>0</v>
      </c>
      <c r="BL182" s="131"/>
      <c r="BM182" s="444">
        <f>O182-'[1]ExPostGross kWh_Biz'!R182</f>
        <v>0</v>
      </c>
      <c r="BN182" s="444">
        <f>AE182-'[1]ExPostGross kWh_Biz'!AK182</f>
        <v>0</v>
      </c>
      <c r="BO182" s="444">
        <f>AU182-'[1]ExPostGross kWh_Biz'!BD182</f>
        <v>0</v>
      </c>
      <c r="BP182" s="444">
        <f>BK182-'[1]ExPostGross kWh_Biz'!BW182</f>
        <v>0</v>
      </c>
    </row>
    <row r="183" spans="1:68" x14ac:dyDescent="0.3">
      <c r="A183" s="509"/>
      <c r="B183" s="244" t="s">
        <v>93</v>
      </c>
      <c r="C183" s="3">
        <f t="shared" ref="C183:N183" si="587">C7+C119</f>
        <v>0</v>
      </c>
      <c r="D183" s="3">
        <f t="shared" si="587"/>
        <v>0</v>
      </c>
      <c r="E183" s="3">
        <f t="shared" si="587"/>
        <v>0</v>
      </c>
      <c r="F183" s="3">
        <f t="shared" si="587"/>
        <v>0</v>
      </c>
      <c r="G183" s="3">
        <f t="shared" si="587"/>
        <v>0</v>
      </c>
      <c r="H183" s="3">
        <f t="shared" si="587"/>
        <v>0</v>
      </c>
      <c r="I183" s="3">
        <f t="shared" si="587"/>
        <v>0</v>
      </c>
      <c r="J183" s="3">
        <f t="shared" si="587"/>
        <v>0</v>
      </c>
      <c r="K183" s="3">
        <f t="shared" si="587"/>
        <v>0</v>
      </c>
      <c r="L183" s="3">
        <f t="shared" si="587"/>
        <v>0</v>
      </c>
      <c r="M183" s="3">
        <f t="shared" si="587"/>
        <v>0</v>
      </c>
      <c r="N183" s="116">
        <f t="shared" si="587"/>
        <v>0</v>
      </c>
      <c r="O183" s="90">
        <f t="shared" si="572"/>
        <v>0</v>
      </c>
      <c r="P183" s="131"/>
      <c r="Q183" s="509"/>
      <c r="R183" s="244" t="s">
        <v>93</v>
      </c>
      <c r="S183" s="3">
        <f t="shared" ref="S183:AD183" si="588">S7+S119</f>
        <v>0</v>
      </c>
      <c r="T183" s="3">
        <f t="shared" si="588"/>
        <v>0</v>
      </c>
      <c r="U183" s="3">
        <f t="shared" si="588"/>
        <v>0</v>
      </c>
      <c r="V183" s="3">
        <f t="shared" si="588"/>
        <v>0</v>
      </c>
      <c r="W183" s="3">
        <f t="shared" si="588"/>
        <v>0</v>
      </c>
      <c r="X183" s="3">
        <f t="shared" si="588"/>
        <v>0</v>
      </c>
      <c r="Y183" s="3">
        <f t="shared" si="588"/>
        <v>0</v>
      </c>
      <c r="Z183" s="3">
        <f t="shared" si="588"/>
        <v>0</v>
      </c>
      <c r="AA183" s="3">
        <f t="shared" si="588"/>
        <v>0</v>
      </c>
      <c r="AB183" s="3">
        <f t="shared" si="588"/>
        <v>0</v>
      </c>
      <c r="AC183" s="3">
        <f t="shared" si="588"/>
        <v>0</v>
      </c>
      <c r="AD183" s="116">
        <f t="shared" si="588"/>
        <v>0</v>
      </c>
      <c r="AE183" s="90">
        <f t="shared" si="574"/>
        <v>0</v>
      </c>
      <c r="AF183" s="131"/>
      <c r="AG183" s="509"/>
      <c r="AH183" s="244" t="s">
        <v>93</v>
      </c>
      <c r="AI183" s="3">
        <f t="shared" ref="AI183:AT183" si="589">AI7+AI119</f>
        <v>0</v>
      </c>
      <c r="AJ183" s="3">
        <f t="shared" si="589"/>
        <v>0</v>
      </c>
      <c r="AK183" s="3">
        <f t="shared" si="589"/>
        <v>0</v>
      </c>
      <c r="AL183" s="3">
        <f t="shared" si="589"/>
        <v>0</v>
      </c>
      <c r="AM183" s="3">
        <f t="shared" si="589"/>
        <v>0</v>
      </c>
      <c r="AN183" s="3">
        <f t="shared" si="589"/>
        <v>0</v>
      </c>
      <c r="AO183" s="3">
        <f t="shared" si="589"/>
        <v>0</v>
      </c>
      <c r="AP183" s="3">
        <f t="shared" si="589"/>
        <v>0</v>
      </c>
      <c r="AQ183" s="3">
        <f t="shared" si="589"/>
        <v>0</v>
      </c>
      <c r="AR183" s="3">
        <f t="shared" si="589"/>
        <v>0</v>
      </c>
      <c r="AS183" s="3">
        <f t="shared" si="589"/>
        <v>0</v>
      </c>
      <c r="AT183" s="116">
        <f t="shared" si="589"/>
        <v>0</v>
      </c>
      <c r="AU183" s="90">
        <f t="shared" si="576"/>
        <v>0</v>
      </c>
      <c r="AV183" s="131"/>
      <c r="AW183" s="509"/>
      <c r="AX183" s="244" t="s">
        <v>93</v>
      </c>
      <c r="AY183" s="3">
        <f t="shared" ref="AY183:BJ183" si="590">AY7+AY119</f>
        <v>0</v>
      </c>
      <c r="AZ183" s="3">
        <f t="shared" si="590"/>
        <v>0</v>
      </c>
      <c r="BA183" s="3">
        <f t="shared" si="590"/>
        <v>0</v>
      </c>
      <c r="BB183" s="3">
        <f t="shared" si="590"/>
        <v>0</v>
      </c>
      <c r="BC183" s="3">
        <f t="shared" si="590"/>
        <v>0</v>
      </c>
      <c r="BD183" s="3">
        <f t="shared" si="590"/>
        <v>0</v>
      </c>
      <c r="BE183" s="3">
        <f t="shared" si="590"/>
        <v>0</v>
      </c>
      <c r="BF183" s="3">
        <f t="shared" si="590"/>
        <v>0</v>
      </c>
      <c r="BG183" s="3">
        <f t="shared" si="590"/>
        <v>0</v>
      </c>
      <c r="BH183" s="3">
        <f t="shared" si="590"/>
        <v>0</v>
      </c>
      <c r="BI183" s="3">
        <f t="shared" si="590"/>
        <v>0</v>
      </c>
      <c r="BJ183" s="116">
        <f t="shared" si="590"/>
        <v>0</v>
      </c>
      <c r="BK183" s="90">
        <f t="shared" si="578"/>
        <v>0</v>
      </c>
      <c r="BL183" s="131"/>
      <c r="BM183" s="444">
        <f>O183-'[1]ExPostGross kWh_Biz'!R183</f>
        <v>0</v>
      </c>
      <c r="BN183" s="444">
        <f>AE183-'[1]ExPostGross kWh_Biz'!AK183</f>
        <v>0</v>
      </c>
      <c r="BO183" s="444">
        <f>AU183-'[1]ExPostGross kWh_Biz'!BD183</f>
        <v>0</v>
      </c>
      <c r="BP183" s="444">
        <f>BK183-'[1]ExPostGross kWh_Biz'!BW183</f>
        <v>0</v>
      </c>
    </row>
    <row r="184" spans="1:68" x14ac:dyDescent="0.3">
      <c r="A184" s="509"/>
      <c r="B184" s="244" t="s">
        <v>94</v>
      </c>
      <c r="C184" s="3">
        <f t="shared" ref="C184:N184" si="591">C8+C120</f>
        <v>0</v>
      </c>
      <c r="D184" s="3">
        <f t="shared" si="591"/>
        <v>0</v>
      </c>
      <c r="E184" s="3">
        <f t="shared" si="591"/>
        <v>0</v>
      </c>
      <c r="F184" s="3">
        <f t="shared" si="591"/>
        <v>0</v>
      </c>
      <c r="G184" s="3">
        <f t="shared" si="591"/>
        <v>0</v>
      </c>
      <c r="H184" s="3">
        <f t="shared" si="591"/>
        <v>0</v>
      </c>
      <c r="I184" s="3">
        <f t="shared" si="591"/>
        <v>0</v>
      </c>
      <c r="J184" s="3">
        <f t="shared" si="591"/>
        <v>0</v>
      </c>
      <c r="K184" s="3">
        <f t="shared" si="591"/>
        <v>0</v>
      </c>
      <c r="L184" s="3">
        <f t="shared" si="591"/>
        <v>0</v>
      </c>
      <c r="M184" s="3">
        <f t="shared" si="591"/>
        <v>0</v>
      </c>
      <c r="N184" s="116">
        <f t="shared" si="591"/>
        <v>0</v>
      </c>
      <c r="O184" s="90">
        <f t="shared" si="572"/>
        <v>0</v>
      </c>
      <c r="P184" s="131"/>
      <c r="Q184" s="509"/>
      <c r="R184" s="244" t="s">
        <v>94</v>
      </c>
      <c r="S184" s="3">
        <f t="shared" ref="S184:AD184" si="592">S8+S120</f>
        <v>0</v>
      </c>
      <c r="T184" s="3">
        <f t="shared" si="592"/>
        <v>0</v>
      </c>
      <c r="U184" s="3">
        <f t="shared" si="592"/>
        <v>0</v>
      </c>
      <c r="V184" s="3">
        <f t="shared" si="592"/>
        <v>0</v>
      </c>
      <c r="W184" s="3">
        <f t="shared" si="592"/>
        <v>0</v>
      </c>
      <c r="X184" s="3">
        <f t="shared" si="592"/>
        <v>0</v>
      </c>
      <c r="Y184" s="3">
        <f t="shared" si="592"/>
        <v>0</v>
      </c>
      <c r="Z184" s="3">
        <f t="shared" si="592"/>
        <v>0</v>
      </c>
      <c r="AA184" s="3">
        <f t="shared" si="592"/>
        <v>0</v>
      </c>
      <c r="AB184" s="3">
        <f t="shared" si="592"/>
        <v>0</v>
      </c>
      <c r="AC184" s="3">
        <f t="shared" si="592"/>
        <v>0</v>
      </c>
      <c r="AD184" s="116">
        <f t="shared" si="592"/>
        <v>0</v>
      </c>
      <c r="AE184" s="90">
        <f t="shared" si="574"/>
        <v>0</v>
      </c>
      <c r="AF184" s="131"/>
      <c r="AG184" s="509"/>
      <c r="AH184" s="244" t="s">
        <v>94</v>
      </c>
      <c r="AI184" s="3">
        <f t="shared" ref="AI184:AT184" si="593">AI8+AI120</f>
        <v>0</v>
      </c>
      <c r="AJ184" s="3">
        <f t="shared" si="593"/>
        <v>0</v>
      </c>
      <c r="AK184" s="3">
        <f t="shared" si="593"/>
        <v>0</v>
      </c>
      <c r="AL184" s="3">
        <f t="shared" si="593"/>
        <v>0</v>
      </c>
      <c r="AM184" s="3">
        <f t="shared" si="593"/>
        <v>0</v>
      </c>
      <c r="AN184" s="3">
        <f t="shared" si="593"/>
        <v>0</v>
      </c>
      <c r="AO184" s="3">
        <f t="shared" si="593"/>
        <v>0</v>
      </c>
      <c r="AP184" s="3">
        <f t="shared" si="593"/>
        <v>0</v>
      </c>
      <c r="AQ184" s="3">
        <f t="shared" si="593"/>
        <v>0</v>
      </c>
      <c r="AR184" s="3">
        <f t="shared" si="593"/>
        <v>0</v>
      </c>
      <c r="AS184" s="3">
        <f t="shared" si="593"/>
        <v>0</v>
      </c>
      <c r="AT184" s="116">
        <f t="shared" si="593"/>
        <v>0</v>
      </c>
      <c r="AU184" s="90">
        <f t="shared" si="576"/>
        <v>0</v>
      </c>
      <c r="AV184" s="131"/>
      <c r="AW184" s="509"/>
      <c r="AX184" s="244" t="s">
        <v>94</v>
      </c>
      <c r="AY184" s="3">
        <f t="shared" ref="AY184:BJ184" si="594">AY8+AY120</f>
        <v>0</v>
      </c>
      <c r="AZ184" s="3">
        <f t="shared" si="594"/>
        <v>0</v>
      </c>
      <c r="BA184" s="3">
        <f t="shared" si="594"/>
        <v>0</v>
      </c>
      <c r="BB184" s="3">
        <f t="shared" si="594"/>
        <v>0</v>
      </c>
      <c r="BC184" s="3">
        <f t="shared" si="594"/>
        <v>0</v>
      </c>
      <c r="BD184" s="3">
        <f t="shared" si="594"/>
        <v>0</v>
      </c>
      <c r="BE184" s="3">
        <f t="shared" si="594"/>
        <v>0</v>
      </c>
      <c r="BF184" s="3">
        <f t="shared" si="594"/>
        <v>0</v>
      </c>
      <c r="BG184" s="3">
        <f t="shared" si="594"/>
        <v>0</v>
      </c>
      <c r="BH184" s="3">
        <f t="shared" si="594"/>
        <v>0</v>
      </c>
      <c r="BI184" s="3">
        <f t="shared" si="594"/>
        <v>0</v>
      </c>
      <c r="BJ184" s="116">
        <f t="shared" si="594"/>
        <v>0</v>
      </c>
      <c r="BK184" s="90">
        <f t="shared" si="578"/>
        <v>0</v>
      </c>
      <c r="BL184" s="131"/>
      <c r="BM184" s="444">
        <f>O184-'[1]ExPostGross kWh_Biz'!R184</f>
        <v>0</v>
      </c>
      <c r="BN184" s="444">
        <f>AE184-'[1]ExPostGross kWh_Biz'!AK184</f>
        <v>0</v>
      </c>
      <c r="BO184" s="444">
        <f>AU184-'[1]ExPostGross kWh_Biz'!BD184</f>
        <v>0</v>
      </c>
      <c r="BP184" s="444">
        <f>BK184-'[1]ExPostGross kWh_Biz'!BW184</f>
        <v>0</v>
      </c>
    </row>
    <row r="185" spans="1:68" x14ac:dyDescent="0.3">
      <c r="A185" s="509"/>
      <c r="B185" s="244" t="s">
        <v>95</v>
      </c>
      <c r="C185" s="3">
        <f t="shared" ref="C185:N185" si="595">C9+C121</f>
        <v>0</v>
      </c>
      <c r="D185" s="3">
        <f t="shared" si="595"/>
        <v>0</v>
      </c>
      <c r="E185" s="3">
        <f t="shared" si="595"/>
        <v>0</v>
      </c>
      <c r="F185" s="3">
        <f t="shared" si="595"/>
        <v>0</v>
      </c>
      <c r="G185" s="3">
        <f t="shared" si="595"/>
        <v>0</v>
      </c>
      <c r="H185" s="3">
        <f t="shared" si="595"/>
        <v>0</v>
      </c>
      <c r="I185" s="3">
        <f t="shared" si="595"/>
        <v>0</v>
      </c>
      <c r="J185" s="3">
        <f t="shared" si="595"/>
        <v>0</v>
      </c>
      <c r="K185" s="3">
        <f t="shared" si="595"/>
        <v>0</v>
      </c>
      <c r="L185" s="3">
        <f t="shared" si="595"/>
        <v>0</v>
      </c>
      <c r="M185" s="3">
        <f t="shared" si="595"/>
        <v>0</v>
      </c>
      <c r="N185" s="116">
        <f t="shared" si="595"/>
        <v>0</v>
      </c>
      <c r="O185" s="90">
        <f t="shared" si="572"/>
        <v>0</v>
      </c>
      <c r="P185" s="131"/>
      <c r="Q185" s="509"/>
      <c r="R185" s="244" t="s">
        <v>95</v>
      </c>
      <c r="S185" s="3">
        <f t="shared" ref="S185:AD185" si="596">S9+S121</f>
        <v>0</v>
      </c>
      <c r="T185" s="3">
        <f t="shared" si="596"/>
        <v>0</v>
      </c>
      <c r="U185" s="3">
        <f t="shared" si="596"/>
        <v>0</v>
      </c>
      <c r="V185" s="3">
        <f t="shared" si="596"/>
        <v>0</v>
      </c>
      <c r="W185" s="3">
        <f t="shared" si="596"/>
        <v>0</v>
      </c>
      <c r="X185" s="3">
        <f t="shared" si="596"/>
        <v>0</v>
      </c>
      <c r="Y185" s="3">
        <f t="shared" si="596"/>
        <v>0</v>
      </c>
      <c r="Z185" s="3">
        <f t="shared" si="596"/>
        <v>0</v>
      </c>
      <c r="AA185" s="3">
        <f t="shared" si="596"/>
        <v>0</v>
      </c>
      <c r="AB185" s="3">
        <f t="shared" si="596"/>
        <v>0</v>
      </c>
      <c r="AC185" s="3">
        <f t="shared" si="596"/>
        <v>0</v>
      </c>
      <c r="AD185" s="116">
        <f t="shared" si="596"/>
        <v>0</v>
      </c>
      <c r="AE185" s="90">
        <f t="shared" si="574"/>
        <v>0</v>
      </c>
      <c r="AF185" s="131"/>
      <c r="AG185" s="509"/>
      <c r="AH185" s="244" t="s">
        <v>95</v>
      </c>
      <c r="AI185" s="3">
        <f t="shared" ref="AI185:AT185" si="597">AI9+AI121</f>
        <v>0</v>
      </c>
      <c r="AJ185" s="3">
        <f t="shared" si="597"/>
        <v>0</v>
      </c>
      <c r="AK185" s="3">
        <f t="shared" si="597"/>
        <v>0</v>
      </c>
      <c r="AL185" s="3">
        <f t="shared" si="597"/>
        <v>0</v>
      </c>
      <c r="AM185" s="3">
        <f t="shared" si="597"/>
        <v>0</v>
      </c>
      <c r="AN185" s="3">
        <f t="shared" si="597"/>
        <v>0</v>
      </c>
      <c r="AO185" s="3">
        <f t="shared" si="597"/>
        <v>0</v>
      </c>
      <c r="AP185" s="3">
        <f t="shared" si="597"/>
        <v>0</v>
      </c>
      <c r="AQ185" s="3">
        <f t="shared" si="597"/>
        <v>0</v>
      </c>
      <c r="AR185" s="3">
        <f t="shared" si="597"/>
        <v>0</v>
      </c>
      <c r="AS185" s="3">
        <f t="shared" si="597"/>
        <v>0</v>
      </c>
      <c r="AT185" s="116">
        <f t="shared" si="597"/>
        <v>0</v>
      </c>
      <c r="AU185" s="90">
        <f t="shared" si="576"/>
        <v>0</v>
      </c>
      <c r="AV185" s="131"/>
      <c r="AW185" s="509"/>
      <c r="AX185" s="244" t="s">
        <v>95</v>
      </c>
      <c r="AY185" s="3">
        <f t="shared" ref="AY185:BJ185" si="598">AY9+AY121</f>
        <v>0</v>
      </c>
      <c r="AZ185" s="3">
        <f t="shared" si="598"/>
        <v>0</v>
      </c>
      <c r="BA185" s="3">
        <f t="shared" si="598"/>
        <v>0</v>
      </c>
      <c r="BB185" s="3">
        <f t="shared" si="598"/>
        <v>0</v>
      </c>
      <c r="BC185" s="3">
        <f t="shared" si="598"/>
        <v>0</v>
      </c>
      <c r="BD185" s="3">
        <f t="shared" si="598"/>
        <v>0</v>
      </c>
      <c r="BE185" s="3">
        <f t="shared" si="598"/>
        <v>0</v>
      </c>
      <c r="BF185" s="3">
        <f t="shared" si="598"/>
        <v>0</v>
      </c>
      <c r="BG185" s="3">
        <f t="shared" si="598"/>
        <v>0</v>
      </c>
      <c r="BH185" s="3">
        <f t="shared" si="598"/>
        <v>0</v>
      </c>
      <c r="BI185" s="3">
        <f t="shared" si="598"/>
        <v>0</v>
      </c>
      <c r="BJ185" s="116">
        <f t="shared" si="598"/>
        <v>0</v>
      </c>
      <c r="BK185" s="90">
        <f t="shared" si="578"/>
        <v>0</v>
      </c>
      <c r="BL185" s="131"/>
      <c r="BM185" s="444">
        <f>O185-'[1]ExPostGross kWh_Biz'!R185</f>
        <v>0</v>
      </c>
      <c r="BN185" s="444">
        <f>AE185-'[1]ExPostGross kWh_Biz'!AK185</f>
        <v>0</v>
      </c>
      <c r="BO185" s="444">
        <f>AU185-'[1]ExPostGross kWh_Biz'!BD185</f>
        <v>0</v>
      </c>
      <c r="BP185" s="444">
        <f>BK185-'[1]ExPostGross kWh_Biz'!BW185</f>
        <v>0</v>
      </c>
    </row>
    <row r="186" spans="1:68" x14ac:dyDescent="0.3">
      <c r="A186" s="509"/>
      <c r="B186" s="244" t="s">
        <v>96</v>
      </c>
      <c r="C186" s="3">
        <f t="shared" ref="C186:N186" si="599">C10+C122</f>
        <v>0</v>
      </c>
      <c r="D186" s="3">
        <f t="shared" si="599"/>
        <v>0</v>
      </c>
      <c r="E186" s="3">
        <f t="shared" si="599"/>
        <v>0</v>
      </c>
      <c r="F186" s="3">
        <f t="shared" si="599"/>
        <v>0</v>
      </c>
      <c r="G186" s="3">
        <f t="shared" si="599"/>
        <v>0</v>
      </c>
      <c r="H186" s="3">
        <f t="shared" si="599"/>
        <v>0</v>
      </c>
      <c r="I186" s="3">
        <f t="shared" si="599"/>
        <v>0</v>
      </c>
      <c r="J186" s="3">
        <f t="shared" si="599"/>
        <v>0</v>
      </c>
      <c r="K186" s="3">
        <f t="shared" si="599"/>
        <v>0</v>
      </c>
      <c r="L186" s="3">
        <f t="shared" si="599"/>
        <v>0</v>
      </c>
      <c r="M186" s="3">
        <f t="shared" si="599"/>
        <v>0</v>
      </c>
      <c r="N186" s="116">
        <f t="shared" si="599"/>
        <v>0</v>
      </c>
      <c r="O186" s="90">
        <f t="shared" si="572"/>
        <v>0</v>
      </c>
      <c r="P186" s="131"/>
      <c r="Q186" s="509"/>
      <c r="R186" s="244" t="s">
        <v>96</v>
      </c>
      <c r="S186" s="3">
        <f t="shared" ref="S186:AD186" si="600">S10+S122</f>
        <v>0</v>
      </c>
      <c r="T186" s="3">
        <f t="shared" si="600"/>
        <v>0</v>
      </c>
      <c r="U186" s="3">
        <f t="shared" si="600"/>
        <v>0</v>
      </c>
      <c r="V186" s="3">
        <f t="shared" si="600"/>
        <v>0</v>
      </c>
      <c r="W186" s="3">
        <f t="shared" si="600"/>
        <v>0</v>
      </c>
      <c r="X186" s="3">
        <f t="shared" si="600"/>
        <v>0</v>
      </c>
      <c r="Y186" s="3">
        <f t="shared" si="600"/>
        <v>0</v>
      </c>
      <c r="Z186" s="3">
        <f t="shared" si="600"/>
        <v>0</v>
      </c>
      <c r="AA186" s="3">
        <f t="shared" si="600"/>
        <v>0</v>
      </c>
      <c r="AB186" s="3">
        <f t="shared" si="600"/>
        <v>0</v>
      </c>
      <c r="AC186" s="3">
        <f t="shared" si="600"/>
        <v>0</v>
      </c>
      <c r="AD186" s="116">
        <f t="shared" si="600"/>
        <v>0</v>
      </c>
      <c r="AE186" s="90">
        <f t="shared" si="574"/>
        <v>0</v>
      </c>
      <c r="AF186" s="131"/>
      <c r="AG186" s="509"/>
      <c r="AH186" s="244" t="s">
        <v>96</v>
      </c>
      <c r="AI186" s="3">
        <f t="shared" ref="AI186:AT186" si="601">AI10+AI122</f>
        <v>0</v>
      </c>
      <c r="AJ186" s="3">
        <f t="shared" si="601"/>
        <v>0</v>
      </c>
      <c r="AK186" s="3">
        <f t="shared" si="601"/>
        <v>0</v>
      </c>
      <c r="AL186" s="3">
        <f t="shared" si="601"/>
        <v>0</v>
      </c>
      <c r="AM186" s="3">
        <f t="shared" si="601"/>
        <v>0</v>
      </c>
      <c r="AN186" s="3">
        <f t="shared" si="601"/>
        <v>0</v>
      </c>
      <c r="AO186" s="3">
        <f t="shared" si="601"/>
        <v>0</v>
      </c>
      <c r="AP186" s="3">
        <f t="shared" si="601"/>
        <v>0</v>
      </c>
      <c r="AQ186" s="3">
        <f t="shared" si="601"/>
        <v>0</v>
      </c>
      <c r="AR186" s="3">
        <f t="shared" si="601"/>
        <v>0</v>
      </c>
      <c r="AS186" s="3">
        <f t="shared" si="601"/>
        <v>0</v>
      </c>
      <c r="AT186" s="116">
        <f t="shared" si="601"/>
        <v>0</v>
      </c>
      <c r="AU186" s="90">
        <f t="shared" si="576"/>
        <v>0</v>
      </c>
      <c r="AV186" s="131"/>
      <c r="AW186" s="509"/>
      <c r="AX186" s="244" t="s">
        <v>96</v>
      </c>
      <c r="AY186" s="3">
        <f t="shared" ref="AY186:BJ186" si="602">AY10+AY122</f>
        <v>0</v>
      </c>
      <c r="AZ186" s="3">
        <f t="shared" si="602"/>
        <v>0</v>
      </c>
      <c r="BA186" s="3">
        <f t="shared" si="602"/>
        <v>0</v>
      </c>
      <c r="BB186" s="3">
        <f t="shared" si="602"/>
        <v>0</v>
      </c>
      <c r="BC186" s="3">
        <f t="shared" si="602"/>
        <v>0</v>
      </c>
      <c r="BD186" s="3">
        <f t="shared" si="602"/>
        <v>0</v>
      </c>
      <c r="BE186" s="3">
        <f t="shared" si="602"/>
        <v>0</v>
      </c>
      <c r="BF186" s="3">
        <f t="shared" si="602"/>
        <v>0</v>
      </c>
      <c r="BG186" s="3">
        <f t="shared" si="602"/>
        <v>0</v>
      </c>
      <c r="BH186" s="3">
        <f t="shared" si="602"/>
        <v>0</v>
      </c>
      <c r="BI186" s="3">
        <f t="shared" si="602"/>
        <v>0</v>
      </c>
      <c r="BJ186" s="116">
        <f t="shared" si="602"/>
        <v>0</v>
      </c>
      <c r="BK186" s="90">
        <f t="shared" si="578"/>
        <v>0</v>
      </c>
      <c r="BL186" s="131"/>
      <c r="BM186" s="444">
        <f>O186-'[1]ExPostGross kWh_Biz'!R186</f>
        <v>0</v>
      </c>
      <c r="BN186" s="444">
        <f>AE186-'[1]ExPostGross kWh_Biz'!AK186</f>
        <v>0</v>
      </c>
      <c r="BO186" s="444">
        <f>AU186-'[1]ExPostGross kWh_Biz'!BD186</f>
        <v>0</v>
      </c>
      <c r="BP186" s="444">
        <f>BK186-'[1]ExPostGross kWh_Biz'!BW186</f>
        <v>0</v>
      </c>
    </row>
    <row r="187" spans="1:68" x14ac:dyDescent="0.3">
      <c r="A187" s="509"/>
      <c r="B187" s="244" t="s">
        <v>97</v>
      </c>
      <c r="C187" s="3">
        <f t="shared" ref="C187:N187" si="603">C11+C123</f>
        <v>0</v>
      </c>
      <c r="D187" s="3">
        <f t="shared" si="603"/>
        <v>79361.439101464843</v>
      </c>
      <c r="E187" s="3">
        <f t="shared" si="603"/>
        <v>205462.59867490234</v>
      </c>
      <c r="F187" s="3">
        <f t="shared" si="603"/>
        <v>48204.76650000002</v>
      </c>
      <c r="G187" s="3">
        <f t="shared" si="603"/>
        <v>0</v>
      </c>
      <c r="H187" s="3">
        <f t="shared" si="603"/>
        <v>0</v>
      </c>
      <c r="I187" s="3">
        <f t="shared" si="603"/>
        <v>42812.742606787113</v>
      </c>
      <c r="J187" s="3">
        <f t="shared" si="603"/>
        <v>15803.165647949219</v>
      </c>
      <c r="K187" s="3">
        <f t="shared" si="603"/>
        <v>0</v>
      </c>
      <c r="L187" s="3">
        <f t="shared" si="603"/>
        <v>121434.16351318359</v>
      </c>
      <c r="M187" s="3">
        <f t="shared" si="603"/>
        <v>8063.7275024414066</v>
      </c>
      <c r="N187" s="116">
        <f t="shared" si="603"/>
        <v>13385.460090637207</v>
      </c>
      <c r="O187" s="90">
        <f t="shared" si="572"/>
        <v>534528.0636373657</v>
      </c>
      <c r="P187" s="131"/>
      <c r="Q187" s="509"/>
      <c r="R187" s="244" t="s">
        <v>97</v>
      </c>
      <c r="S187" s="3">
        <f t="shared" ref="S187:AD187" si="604">S11+S123</f>
        <v>0</v>
      </c>
      <c r="T187" s="3">
        <f t="shared" si="604"/>
        <v>102392.08717000001</v>
      </c>
      <c r="U187" s="3">
        <f t="shared" si="604"/>
        <v>0</v>
      </c>
      <c r="V187" s="3">
        <f t="shared" si="604"/>
        <v>208205.34720000002</v>
      </c>
      <c r="W187" s="3">
        <f t="shared" si="604"/>
        <v>0</v>
      </c>
      <c r="X187" s="3">
        <f t="shared" si="604"/>
        <v>0</v>
      </c>
      <c r="Y187" s="3">
        <f t="shared" si="604"/>
        <v>19662.375640869141</v>
      </c>
      <c r="Z187" s="3">
        <f t="shared" si="604"/>
        <v>0</v>
      </c>
      <c r="AA187" s="3">
        <f t="shared" si="604"/>
        <v>0</v>
      </c>
      <c r="AB187" s="3">
        <f t="shared" si="604"/>
        <v>0</v>
      </c>
      <c r="AC187" s="3">
        <f t="shared" si="604"/>
        <v>0</v>
      </c>
      <c r="AD187" s="116">
        <f t="shared" si="604"/>
        <v>0</v>
      </c>
      <c r="AE187" s="90">
        <f t="shared" si="574"/>
        <v>330259.81001086917</v>
      </c>
      <c r="AF187" s="131"/>
      <c r="AG187" s="509"/>
      <c r="AH187" s="244" t="s">
        <v>97</v>
      </c>
      <c r="AI187" s="3">
        <f t="shared" ref="AI187:AT187" si="605">AI11+AI123</f>
        <v>0</v>
      </c>
      <c r="AJ187" s="3">
        <f t="shared" si="605"/>
        <v>0</v>
      </c>
      <c r="AK187" s="3">
        <f t="shared" si="605"/>
        <v>0</v>
      </c>
      <c r="AL187" s="3">
        <f t="shared" si="605"/>
        <v>0</v>
      </c>
      <c r="AM187" s="3">
        <f t="shared" si="605"/>
        <v>0</v>
      </c>
      <c r="AN187" s="3">
        <f t="shared" si="605"/>
        <v>0</v>
      </c>
      <c r="AO187" s="3">
        <f t="shared" si="605"/>
        <v>0</v>
      </c>
      <c r="AP187" s="3">
        <f t="shared" si="605"/>
        <v>0</v>
      </c>
      <c r="AQ187" s="3">
        <f t="shared" si="605"/>
        <v>0</v>
      </c>
      <c r="AR187" s="3">
        <f t="shared" si="605"/>
        <v>0</v>
      </c>
      <c r="AS187" s="3">
        <f t="shared" si="605"/>
        <v>92578.162500000006</v>
      </c>
      <c r="AT187" s="116">
        <f t="shared" si="605"/>
        <v>0</v>
      </c>
      <c r="AU187" s="90">
        <f t="shared" si="576"/>
        <v>92578.162500000006</v>
      </c>
      <c r="AV187" s="131"/>
      <c r="AW187" s="509"/>
      <c r="AX187" s="244" t="s">
        <v>97</v>
      </c>
      <c r="AY187" s="3">
        <f t="shared" ref="AY187:BJ187" si="606">AY11+AY123</f>
        <v>0</v>
      </c>
      <c r="AZ187" s="3">
        <f t="shared" si="606"/>
        <v>0</v>
      </c>
      <c r="BA187" s="3">
        <f t="shared" si="606"/>
        <v>0</v>
      </c>
      <c r="BB187" s="3">
        <f t="shared" si="606"/>
        <v>0</v>
      </c>
      <c r="BC187" s="3">
        <f t="shared" si="606"/>
        <v>0</v>
      </c>
      <c r="BD187" s="3">
        <f t="shared" si="606"/>
        <v>0</v>
      </c>
      <c r="BE187" s="3">
        <f t="shared" si="606"/>
        <v>0</v>
      </c>
      <c r="BF187" s="3">
        <f t="shared" si="606"/>
        <v>0</v>
      </c>
      <c r="BG187" s="3">
        <f t="shared" si="606"/>
        <v>0</v>
      </c>
      <c r="BH187" s="3">
        <f t="shared" si="606"/>
        <v>0</v>
      </c>
      <c r="BI187" s="3">
        <f t="shared" si="606"/>
        <v>0</v>
      </c>
      <c r="BJ187" s="116">
        <f t="shared" si="606"/>
        <v>0</v>
      </c>
      <c r="BK187" s="90">
        <f t="shared" si="578"/>
        <v>0</v>
      </c>
      <c r="BL187" s="131"/>
      <c r="BM187" s="444">
        <f>O187-'[1]ExPostGross kWh_Biz'!R187</f>
        <v>0</v>
      </c>
      <c r="BN187" s="444">
        <f>AE187-'[1]ExPostGross kWh_Biz'!AK187</f>
        <v>0</v>
      </c>
      <c r="BO187" s="444">
        <f>AU187-'[1]ExPostGross kWh_Biz'!BD187</f>
        <v>0</v>
      </c>
      <c r="BP187" s="444">
        <f>BK187-'[1]ExPostGross kWh_Biz'!BW187</f>
        <v>0</v>
      </c>
    </row>
    <row r="188" spans="1:68" x14ac:dyDescent="0.3">
      <c r="A188" s="509"/>
      <c r="B188" s="244" t="s">
        <v>98</v>
      </c>
      <c r="C188" s="3">
        <f t="shared" ref="C188:N188" si="607">C12+C124</f>
        <v>0</v>
      </c>
      <c r="D188" s="3">
        <f t="shared" si="607"/>
        <v>0</v>
      </c>
      <c r="E188" s="3">
        <f t="shared" si="607"/>
        <v>0</v>
      </c>
      <c r="F188" s="3">
        <f t="shared" si="607"/>
        <v>0</v>
      </c>
      <c r="G188" s="3">
        <f t="shared" si="607"/>
        <v>0</v>
      </c>
      <c r="H188" s="3">
        <f t="shared" si="607"/>
        <v>0</v>
      </c>
      <c r="I188" s="3">
        <f t="shared" si="607"/>
        <v>0</v>
      </c>
      <c r="J188" s="3">
        <f t="shared" si="607"/>
        <v>0</v>
      </c>
      <c r="K188" s="3">
        <f t="shared" si="607"/>
        <v>0</v>
      </c>
      <c r="L188" s="3">
        <f t="shared" si="607"/>
        <v>0</v>
      </c>
      <c r="M188" s="3">
        <f t="shared" si="607"/>
        <v>0</v>
      </c>
      <c r="N188" s="116">
        <f t="shared" si="607"/>
        <v>0</v>
      </c>
      <c r="O188" s="90">
        <f t="shared" si="572"/>
        <v>0</v>
      </c>
      <c r="P188" s="131"/>
      <c r="Q188" s="509"/>
      <c r="R188" s="244" t="s">
        <v>98</v>
      </c>
      <c r="S188" s="3">
        <f t="shared" ref="S188:AD188" si="608">S12+S124</f>
        <v>0</v>
      </c>
      <c r="T188" s="3">
        <f t="shared" si="608"/>
        <v>0</v>
      </c>
      <c r="U188" s="3">
        <f t="shared" si="608"/>
        <v>0</v>
      </c>
      <c r="V188" s="3">
        <f t="shared" si="608"/>
        <v>0</v>
      </c>
      <c r="W188" s="3">
        <f t="shared" si="608"/>
        <v>0</v>
      </c>
      <c r="X188" s="3">
        <f t="shared" si="608"/>
        <v>0</v>
      </c>
      <c r="Y188" s="3">
        <f t="shared" si="608"/>
        <v>0</v>
      </c>
      <c r="Z188" s="3">
        <f t="shared" si="608"/>
        <v>0</v>
      </c>
      <c r="AA188" s="3">
        <f t="shared" si="608"/>
        <v>0</v>
      </c>
      <c r="AB188" s="3">
        <f t="shared" si="608"/>
        <v>0</v>
      </c>
      <c r="AC188" s="3">
        <f t="shared" si="608"/>
        <v>0</v>
      </c>
      <c r="AD188" s="116">
        <f t="shared" si="608"/>
        <v>0</v>
      </c>
      <c r="AE188" s="90">
        <f t="shared" si="574"/>
        <v>0</v>
      </c>
      <c r="AF188" s="131"/>
      <c r="AG188" s="509"/>
      <c r="AH188" s="244" t="s">
        <v>98</v>
      </c>
      <c r="AI188" s="3">
        <f t="shared" ref="AI188:AT188" si="609">AI12+AI124</f>
        <v>0</v>
      </c>
      <c r="AJ188" s="3">
        <f t="shared" si="609"/>
        <v>0</v>
      </c>
      <c r="AK188" s="3">
        <f t="shared" si="609"/>
        <v>0</v>
      </c>
      <c r="AL188" s="3">
        <f t="shared" si="609"/>
        <v>0</v>
      </c>
      <c r="AM188" s="3">
        <f t="shared" si="609"/>
        <v>0</v>
      </c>
      <c r="AN188" s="3">
        <f t="shared" si="609"/>
        <v>0</v>
      </c>
      <c r="AO188" s="3">
        <f t="shared" si="609"/>
        <v>0</v>
      </c>
      <c r="AP188" s="3">
        <f t="shared" si="609"/>
        <v>0</v>
      </c>
      <c r="AQ188" s="3">
        <f t="shared" si="609"/>
        <v>0</v>
      </c>
      <c r="AR188" s="3">
        <f t="shared" si="609"/>
        <v>0</v>
      </c>
      <c r="AS188" s="3">
        <f t="shared" si="609"/>
        <v>0</v>
      </c>
      <c r="AT188" s="116">
        <f t="shared" si="609"/>
        <v>0</v>
      </c>
      <c r="AU188" s="90">
        <f t="shared" si="576"/>
        <v>0</v>
      </c>
      <c r="AV188" s="131"/>
      <c r="AW188" s="509"/>
      <c r="AX188" s="244" t="s">
        <v>98</v>
      </c>
      <c r="AY188" s="3">
        <f t="shared" ref="AY188:BJ188" si="610">AY12+AY124</f>
        <v>0</v>
      </c>
      <c r="AZ188" s="3">
        <f t="shared" si="610"/>
        <v>0</v>
      </c>
      <c r="BA188" s="3">
        <f t="shared" si="610"/>
        <v>0</v>
      </c>
      <c r="BB188" s="3">
        <f t="shared" si="610"/>
        <v>0</v>
      </c>
      <c r="BC188" s="3">
        <f t="shared" si="610"/>
        <v>0</v>
      </c>
      <c r="BD188" s="3">
        <f t="shared" si="610"/>
        <v>0</v>
      </c>
      <c r="BE188" s="3">
        <f t="shared" si="610"/>
        <v>0</v>
      </c>
      <c r="BF188" s="3">
        <f t="shared" si="610"/>
        <v>0</v>
      </c>
      <c r="BG188" s="3">
        <f t="shared" si="610"/>
        <v>0</v>
      </c>
      <c r="BH188" s="3">
        <f t="shared" si="610"/>
        <v>0</v>
      </c>
      <c r="BI188" s="3">
        <f t="shared" si="610"/>
        <v>0</v>
      </c>
      <c r="BJ188" s="116">
        <f t="shared" si="610"/>
        <v>0</v>
      </c>
      <c r="BK188" s="90">
        <f t="shared" si="578"/>
        <v>0</v>
      </c>
      <c r="BL188" s="131"/>
      <c r="BM188" s="444">
        <f>O188-'[1]ExPostGross kWh_Biz'!R188</f>
        <v>0</v>
      </c>
      <c r="BN188" s="444">
        <f>AE188-'[1]ExPostGross kWh_Biz'!AK188</f>
        <v>0</v>
      </c>
      <c r="BO188" s="444">
        <f>AU188-'[1]ExPostGross kWh_Biz'!BD188</f>
        <v>0</v>
      </c>
      <c r="BP188" s="444">
        <f>BK188-'[1]ExPostGross kWh_Biz'!BW188</f>
        <v>0</v>
      </c>
    </row>
    <row r="189" spans="1:68" x14ac:dyDescent="0.3">
      <c r="A189" s="509"/>
      <c r="B189" s="244" t="s">
        <v>99</v>
      </c>
      <c r="C189" s="3">
        <f t="shared" ref="C189:N189" si="611">C13+C125</f>
        <v>0</v>
      </c>
      <c r="D189" s="3">
        <f t="shared" si="611"/>
        <v>0</v>
      </c>
      <c r="E189" s="3">
        <f t="shared" si="611"/>
        <v>0</v>
      </c>
      <c r="F189" s="3">
        <f t="shared" si="611"/>
        <v>0</v>
      </c>
      <c r="G189" s="3">
        <f t="shared" si="611"/>
        <v>0</v>
      </c>
      <c r="H189" s="3">
        <f t="shared" si="611"/>
        <v>0</v>
      </c>
      <c r="I189" s="3">
        <f t="shared" si="611"/>
        <v>0</v>
      </c>
      <c r="J189" s="3">
        <f t="shared" si="611"/>
        <v>0</v>
      </c>
      <c r="K189" s="3">
        <f t="shared" si="611"/>
        <v>0</v>
      </c>
      <c r="L189" s="3">
        <f t="shared" si="611"/>
        <v>0</v>
      </c>
      <c r="M189" s="3">
        <f t="shared" si="611"/>
        <v>0</v>
      </c>
      <c r="N189" s="116">
        <f t="shared" si="611"/>
        <v>0</v>
      </c>
      <c r="O189" s="90">
        <f t="shared" si="572"/>
        <v>0</v>
      </c>
      <c r="P189" s="131"/>
      <c r="Q189" s="509"/>
      <c r="R189" s="244" t="s">
        <v>99</v>
      </c>
      <c r="S189" s="3">
        <f t="shared" ref="S189:AD189" si="612">S13+S125</f>
        <v>0</v>
      </c>
      <c r="T189" s="3">
        <f t="shared" si="612"/>
        <v>0</v>
      </c>
      <c r="U189" s="3">
        <f t="shared" si="612"/>
        <v>0</v>
      </c>
      <c r="V189" s="3">
        <f t="shared" si="612"/>
        <v>0</v>
      </c>
      <c r="W189" s="3">
        <f t="shared" si="612"/>
        <v>0</v>
      </c>
      <c r="X189" s="3">
        <f t="shared" si="612"/>
        <v>0</v>
      </c>
      <c r="Y189" s="3">
        <f t="shared" si="612"/>
        <v>0</v>
      </c>
      <c r="Z189" s="3">
        <f t="shared" si="612"/>
        <v>0</v>
      </c>
      <c r="AA189" s="3">
        <f t="shared" si="612"/>
        <v>0</v>
      </c>
      <c r="AB189" s="3">
        <f t="shared" si="612"/>
        <v>0</v>
      </c>
      <c r="AC189" s="3">
        <f t="shared" si="612"/>
        <v>0</v>
      </c>
      <c r="AD189" s="116">
        <f t="shared" si="612"/>
        <v>0</v>
      </c>
      <c r="AE189" s="90">
        <f t="shared" si="574"/>
        <v>0</v>
      </c>
      <c r="AF189" s="131"/>
      <c r="AG189" s="509"/>
      <c r="AH189" s="244" t="s">
        <v>99</v>
      </c>
      <c r="AI189" s="3">
        <f t="shared" ref="AI189:AT189" si="613">AI13+AI125</f>
        <v>0</v>
      </c>
      <c r="AJ189" s="3">
        <f t="shared" si="613"/>
        <v>0</v>
      </c>
      <c r="AK189" s="3">
        <f t="shared" si="613"/>
        <v>0</v>
      </c>
      <c r="AL189" s="3">
        <f t="shared" si="613"/>
        <v>0</v>
      </c>
      <c r="AM189" s="3">
        <f t="shared" si="613"/>
        <v>0</v>
      </c>
      <c r="AN189" s="3">
        <f t="shared" si="613"/>
        <v>0</v>
      </c>
      <c r="AO189" s="3">
        <f t="shared" si="613"/>
        <v>0</v>
      </c>
      <c r="AP189" s="3">
        <f t="shared" si="613"/>
        <v>0</v>
      </c>
      <c r="AQ189" s="3">
        <f t="shared" si="613"/>
        <v>0</v>
      </c>
      <c r="AR189" s="3">
        <f t="shared" si="613"/>
        <v>0</v>
      </c>
      <c r="AS189" s="3">
        <f t="shared" si="613"/>
        <v>0</v>
      </c>
      <c r="AT189" s="116">
        <f t="shared" si="613"/>
        <v>0</v>
      </c>
      <c r="AU189" s="90">
        <f t="shared" si="576"/>
        <v>0</v>
      </c>
      <c r="AV189" s="131"/>
      <c r="AW189" s="509"/>
      <c r="AX189" s="244" t="s">
        <v>99</v>
      </c>
      <c r="AY189" s="3">
        <f t="shared" ref="AY189:BJ189" si="614">AY13+AY125</f>
        <v>0</v>
      </c>
      <c r="AZ189" s="3">
        <f t="shared" si="614"/>
        <v>0</v>
      </c>
      <c r="BA189" s="3">
        <f t="shared" si="614"/>
        <v>0</v>
      </c>
      <c r="BB189" s="3">
        <f t="shared" si="614"/>
        <v>0</v>
      </c>
      <c r="BC189" s="3">
        <f t="shared" si="614"/>
        <v>0</v>
      </c>
      <c r="BD189" s="3">
        <f t="shared" si="614"/>
        <v>0</v>
      </c>
      <c r="BE189" s="3">
        <f t="shared" si="614"/>
        <v>0</v>
      </c>
      <c r="BF189" s="3">
        <f t="shared" si="614"/>
        <v>0</v>
      </c>
      <c r="BG189" s="3">
        <f t="shared" si="614"/>
        <v>0</v>
      </c>
      <c r="BH189" s="3">
        <f t="shared" si="614"/>
        <v>0</v>
      </c>
      <c r="BI189" s="3">
        <f t="shared" si="614"/>
        <v>0</v>
      </c>
      <c r="BJ189" s="116">
        <f t="shared" si="614"/>
        <v>0</v>
      </c>
      <c r="BK189" s="90">
        <f t="shared" si="578"/>
        <v>0</v>
      </c>
      <c r="BL189" s="131"/>
      <c r="BM189" s="444">
        <f>O189-'[1]ExPostGross kWh_Biz'!R189</f>
        <v>0</v>
      </c>
      <c r="BN189" s="444">
        <f>AE189-'[1]ExPostGross kWh_Biz'!AK189</f>
        <v>0</v>
      </c>
      <c r="BO189" s="444">
        <f>AU189-'[1]ExPostGross kWh_Biz'!BD189</f>
        <v>0</v>
      </c>
      <c r="BP189" s="444">
        <f>BK189-'[1]ExPostGross kWh_Biz'!BW189</f>
        <v>0</v>
      </c>
    </row>
    <row r="190" spans="1:68" x14ac:dyDescent="0.3">
      <c r="A190" s="509"/>
      <c r="B190" s="244" t="s">
        <v>100</v>
      </c>
      <c r="C190" s="3">
        <f t="shared" ref="C190:N190" si="615">C14+C126</f>
        <v>0</v>
      </c>
      <c r="D190" s="3">
        <f t="shared" si="615"/>
        <v>0</v>
      </c>
      <c r="E190" s="3">
        <f t="shared" si="615"/>
        <v>0</v>
      </c>
      <c r="F190" s="3">
        <f t="shared" si="615"/>
        <v>0</v>
      </c>
      <c r="G190" s="3">
        <f t="shared" si="615"/>
        <v>0</v>
      </c>
      <c r="H190" s="3">
        <f t="shared" si="615"/>
        <v>0</v>
      </c>
      <c r="I190" s="3">
        <f t="shared" si="615"/>
        <v>0</v>
      </c>
      <c r="J190" s="3">
        <f t="shared" si="615"/>
        <v>0</v>
      </c>
      <c r="K190" s="3">
        <f t="shared" si="615"/>
        <v>0</v>
      </c>
      <c r="L190" s="3">
        <f t="shared" si="615"/>
        <v>0</v>
      </c>
      <c r="M190" s="3">
        <f t="shared" si="615"/>
        <v>0</v>
      </c>
      <c r="N190" s="116">
        <f t="shared" si="615"/>
        <v>0</v>
      </c>
      <c r="O190" s="90">
        <f t="shared" si="572"/>
        <v>0</v>
      </c>
      <c r="P190" s="131"/>
      <c r="Q190" s="509"/>
      <c r="R190" s="244" t="s">
        <v>100</v>
      </c>
      <c r="S190" s="3">
        <f t="shared" ref="S190:AD190" si="616">S14+S126</f>
        <v>0</v>
      </c>
      <c r="T190" s="3">
        <f t="shared" si="616"/>
        <v>0</v>
      </c>
      <c r="U190" s="3">
        <f t="shared" si="616"/>
        <v>0</v>
      </c>
      <c r="V190" s="3">
        <f t="shared" si="616"/>
        <v>0</v>
      </c>
      <c r="W190" s="3">
        <f t="shared" si="616"/>
        <v>0</v>
      </c>
      <c r="X190" s="3">
        <f t="shared" si="616"/>
        <v>0</v>
      </c>
      <c r="Y190" s="3">
        <f t="shared" si="616"/>
        <v>0</v>
      </c>
      <c r="Z190" s="3">
        <f t="shared" si="616"/>
        <v>0</v>
      </c>
      <c r="AA190" s="3">
        <f t="shared" si="616"/>
        <v>0</v>
      </c>
      <c r="AB190" s="3">
        <f t="shared" si="616"/>
        <v>0</v>
      </c>
      <c r="AC190" s="3">
        <f t="shared" si="616"/>
        <v>0</v>
      </c>
      <c r="AD190" s="116">
        <f t="shared" si="616"/>
        <v>0</v>
      </c>
      <c r="AE190" s="90">
        <f t="shared" si="574"/>
        <v>0</v>
      </c>
      <c r="AF190" s="131"/>
      <c r="AG190" s="509"/>
      <c r="AH190" s="244" t="s">
        <v>100</v>
      </c>
      <c r="AI190" s="3">
        <f t="shared" ref="AI190:AT190" si="617">AI14+AI126</f>
        <v>0</v>
      </c>
      <c r="AJ190" s="3">
        <f t="shared" si="617"/>
        <v>0</v>
      </c>
      <c r="AK190" s="3">
        <f t="shared" si="617"/>
        <v>0</v>
      </c>
      <c r="AL190" s="3">
        <f t="shared" si="617"/>
        <v>0</v>
      </c>
      <c r="AM190" s="3">
        <f t="shared" si="617"/>
        <v>0</v>
      </c>
      <c r="AN190" s="3">
        <f t="shared" si="617"/>
        <v>0</v>
      </c>
      <c r="AO190" s="3">
        <f t="shared" si="617"/>
        <v>0</v>
      </c>
      <c r="AP190" s="3">
        <f t="shared" si="617"/>
        <v>0</v>
      </c>
      <c r="AQ190" s="3">
        <f t="shared" si="617"/>
        <v>0</v>
      </c>
      <c r="AR190" s="3">
        <f t="shared" si="617"/>
        <v>0</v>
      </c>
      <c r="AS190" s="3">
        <f t="shared" si="617"/>
        <v>0</v>
      </c>
      <c r="AT190" s="116">
        <f t="shared" si="617"/>
        <v>0</v>
      </c>
      <c r="AU190" s="90">
        <f t="shared" si="576"/>
        <v>0</v>
      </c>
      <c r="AV190" s="131"/>
      <c r="AW190" s="509"/>
      <c r="AX190" s="244" t="s">
        <v>100</v>
      </c>
      <c r="AY190" s="3">
        <f t="shared" ref="AY190:BJ190" si="618">AY14+AY126</f>
        <v>0</v>
      </c>
      <c r="AZ190" s="3">
        <f t="shared" si="618"/>
        <v>0</v>
      </c>
      <c r="BA190" s="3">
        <f t="shared" si="618"/>
        <v>0</v>
      </c>
      <c r="BB190" s="3">
        <f t="shared" si="618"/>
        <v>0</v>
      </c>
      <c r="BC190" s="3">
        <f t="shared" si="618"/>
        <v>0</v>
      </c>
      <c r="BD190" s="3">
        <f t="shared" si="618"/>
        <v>0</v>
      </c>
      <c r="BE190" s="3">
        <f t="shared" si="618"/>
        <v>0</v>
      </c>
      <c r="BF190" s="3">
        <f t="shared" si="618"/>
        <v>0</v>
      </c>
      <c r="BG190" s="3">
        <f t="shared" si="618"/>
        <v>0</v>
      </c>
      <c r="BH190" s="3">
        <f t="shared" si="618"/>
        <v>0</v>
      </c>
      <c r="BI190" s="3">
        <f t="shared" si="618"/>
        <v>0</v>
      </c>
      <c r="BJ190" s="116">
        <f t="shared" si="618"/>
        <v>0</v>
      </c>
      <c r="BK190" s="90">
        <f t="shared" si="578"/>
        <v>0</v>
      </c>
      <c r="BL190" s="131"/>
      <c r="BM190" s="444">
        <f>O190-'[1]ExPostGross kWh_Biz'!R190</f>
        <v>0</v>
      </c>
      <c r="BN190" s="444">
        <f>AE190-'[1]ExPostGross kWh_Biz'!AK190</f>
        <v>0</v>
      </c>
      <c r="BO190" s="444">
        <f>AU190-'[1]ExPostGross kWh_Biz'!BD190</f>
        <v>0</v>
      </c>
      <c r="BP190" s="444">
        <f>BK190-'[1]ExPostGross kWh_Biz'!BW190</f>
        <v>0</v>
      </c>
    </row>
    <row r="191" spans="1:68" x14ac:dyDescent="0.3">
      <c r="A191" s="509"/>
      <c r="B191" s="244" t="s">
        <v>101</v>
      </c>
      <c r="C191" s="3">
        <f t="shared" ref="C191:N191" si="619">C15+C127</f>
        <v>0</v>
      </c>
      <c r="D191" s="3">
        <f t="shared" si="619"/>
        <v>0</v>
      </c>
      <c r="E191" s="3">
        <f t="shared" si="619"/>
        <v>0</v>
      </c>
      <c r="F191" s="3">
        <f t="shared" si="619"/>
        <v>0</v>
      </c>
      <c r="G191" s="3">
        <f t="shared" si="619"/>
        <v>0</v>
      </c>
      <c r="H191" s="3">
        <f t="shared" si="619"/>
        <v>0</v>
      </c>
      <c r="I191" s="3">
        <f t="shared" si="619"/>
        <v>0</v>
      </c>
      <c r="J191" s="3">
        <f t="shared" si="619"/>
        <v>0</v>
      </c>
      <c r="K191" s="3">
        <f t="shared" si="619"/>
        <v>0</v>
      </c>
      <c r="L191" s="3">
        <f t="shared" si="619"/>
        <v>0</v>
      </c>
      <c r="M191" s="3">
        <f t="shared" si="619"/>
        <v>0</v>
      </c>
      <c r="N191" s="116">
        <f t="shared" si="619"/>
        <v>0</v>
      </c>
      <c r="O191" s="90">
        <f t="shared" si="572"/>
        <v>0</v>
      </c>
      <c r="P191" s="131"/>
      <c r="Q191" s="509"/>
      <c r="R191" s="244" t="s">
        <v>101</v>
      </c>
      <c r="S191" s="3">
        <f t="shared" ref="S191:AD191" si="620">S15+S127</f>
        <v>0</v>
      </c>
      <c r="T191" s="3">
        <f t="shared" si="620"/>
        <v>0</v>
      </c>
      <c r="U191" s="3">
        <f t="shared" si="620"/>
        <v>0</v>
      </c>
      <c r="V191" s="3">
        <f t="shared" si="620"/>
        <v>0</v>
      </c>
      <c r="W191" s="3">
        <f t="shared" si="620"/>
        <v>0</v>
      </c>
      <c r="X191" s="3">
        <f t="shared" si="620"/>
        <v>0</v>
      </c>
      <c r="Y191" s="3">
        <f t="shared" si="620"/>
        <v>0</v>
      </c>
      <c r="Z191" s="3">
        <f t="shared" si="620"/>
        <v>0</v>
      </c>
      <c r="AA191" s="3">
        <f t="shared" si="620"/>
        <v>0</v>
      </c>
      <c r="AB191" s="3">
        <f t="shared" si="620"/>
        <v>0</v>
      </c>
      <c r="AC191" s="3">
        <f t="shared" si="620"/>
        <v>0</v>
      </c>
      <c r="AD191" s="116">
        <f t="shared" si="620"/>
        <v>0</v>
      </c>
      <c r="AE191" s="90">
        <f t="shared" si="574"/>
        <v>0</v>
      </c>
      <c r="AF191" s="131"/>
      <c r="AG191" s="509"/>
      <c r="AH191" s="244" t="s">
        <v>101</v>
      </c>
      <c r="AI191" s="3">
        <f t="shared" ref="AI191:AT191" si="621">AI15+AI127</f>
        <v>0</v>
      </c>
      <c r="AJ191" s="3">
        <f t="shared" si="621"/>
        <v>0</v>
      </c>
      <c r="AK191" s="3">
        <f t="shared" si="621"/>
        <v>0</v>
      </c>
      <c r="AL191" s="3">
        <f t="shared" si="621"/>
        <v>0</v>
      </c>
      <c r="AM191" s="3">
        <f t="shared" si="621"/>
        <v>0</v>
      </c>
      <c r="AN191" s="3">
        <f t="shared" si="621"/>
        <v>0</v>
      </c>
      <c r="AO191" s="3">
        <f t="shared" si="621"/>
        <v>0</v>
      </c>
      <c r="AP191" s="3">
        <f t="shared" si="621"/>
        <v>0</v>
      </c>
      <c r="AQ191" s="3">
        <f t="shared" si="621"/>
        <v>0</v>
      </c>
      <c r="AR191" s="3">
        <f t="shared" si="621"/>
        <v>0</v>
      </c>
      <c r="AS191" s="3">
        <f t="shared" si="621"/>
        <v>0</v>
      </c>
      <c r="AT191" s="116">
        <f t="shared" si="621"/>
        <v>0</v>
      </c>
      <c r="AU191" s="90">
        <f t="shared" si="576"/>
        <v>0</v>
      </c>
      <c r="AV191" s="131"/>
      <c r="AW191" s="509"/>
      <c r="AX191" s="244" t="s">
        <v>101</v>
      </c>
      <c r="AY191" s="3">
        <f t="shared" ref="AY191:BJ191" si="622">AY15+AY127</f>
        <v>0</v>
      </c>
      <c r="AZ191" s="3">
        <f t="shared" si="622"/>
        <v>0</v>
      </c>
      <c r="BA191" s="3">
        <f t="shared" si="622"/>
        <v>0</v>
      </c>
      <c r="BB191" s="3">
        <f t="shared" si="622"/>
        <v>0</v>
      </c>
      <c r="BC191" s="3">
        <f t="shared" si="622"/>
        <v>0</v>
      </c>
      <c r="BD191" s="3">
        <f t="shared" si="622"/>
        <v>0</v>
      </c>
      <c r="BE191" s="3">
        <f t="shared" si="622"/>
        <v>0</v>
      </c>
      <c r="BF191" s="3">
        <f t="shared" si="622"/>
        <v>0</v>
      </c>
      <c r="BG191" s="3">
        <f t="shared" si="622"/>
        <v>0</v>
      </c>
      <c r="BH191" s="3">
        <f t="shared" si="622"/>
        <v>0</v>
      </c>
      <c r="BI191" s="3">
        <f t="shared" si="622"/>
        <v>0</v>
      </c>
      <c r="BJ191" s="116">
        <f t="shared" si="622"/>
        <v>0</v>
      </c>
      <c r="BK191" s="90">
        <f t="shared" si="578"/>
        <v>0</v>
      </c>
      <c r="BL191" s="131"/>
      <c r="BM191" s="444">
        <f>O191-'[1]ExPostGross kWh_Biz'!R191</f>
        <v>0</v>
      </c>
      <c r="BN191" s="444">
        <f>AE191-'[1]ExPostGross kWh_Biz'!AK191</f>
        <v>0</v>
      </c>
      <c r="BO191" s="444">
        <f>AU191-'[1]ExPostGross kWh_Biz'!BD191</f>
        <v>0</v>
      </c>
      <c r="BP191" s="444">
        <f>BK191-'[1]ExPostGross kWh_Biz'!BW191</f>
        <v>0</v>
      </c>
    </row>
    <row r="192" spans="1:68" ht="15" thickBot="1" x14ac:dyDescent="0.35">
      <c r="A192" s="510"/>
      <c r="B192" s="244" t="s">
        <v>102</v>
      </c>
      <c r="C192" s="3">
        <f t="shared" ref="C192:N192" si="623">C16+C128</f>
        <v>0</v>
      </c>
      <c r="D192" s="3">
        <f t="shared" si="623"/>
        <v>0</v>
      </c>
      <c r="E192" s="3">
        <f t="shared" si="623"/>
        <v>0</v>
      </c>
      <c r="F192" s="3">
        <f t="shared" si="623"/>
        <v>0</v>
      </c>
      <c r="G192" s="3">
        <f t="shared" si="623"/>
        <v>0</v>
      </c>
      <c r="H192" s="3">
        <f t="shared" si="623"/>
        <v>0</v>
      </c>
      <c r="I192" s="3">
        <f t="shared" si="623"/>
        <v>0</v>
      </c>
      <c r="J192" s="3">
        <f t="shared" si="623"/>
        <v>0</v>
      </c>
      <c r="K192" s="3">
        <f t="shared" si="623"/>
        <v>0</v>
      </c>
      <c r="L192" s="3">
        <f t="shared" si="623"/>
        <v>0</v>
      </c>
      <c r="M192" s="3">
        <f t="shared" si="623"/>
        <v>0</v>
      </c>
      <c r="N192" s="116">
        <f t="shared" si="623"/>
        <v>0</v>
      </c>
      <c r="O192" s="90">
        <f t="shared" si="572"/>
        <v>0</v>
      </c>
      <c r="P192" s="417" t="s">
        <v>113</v>
      </c>
      <c r="Q192" s="510"/>
      <c r="R192" s="244" t="s">
        <v>102</v>
      </c>
      <c r="S192" s="3">
        <f t="shared" ref="S192:AD192" si="624">S16+S128</f>
        <v>0</v>
      </c>
      <c r="T192" s="3">
        <f t="shared" si="624"/>
        <v>0</v>
      </c>
      <c r="U192" s="3">
        <f t="shared" si="624"/>
        <v>0</v>
      </c>
      <c r="V192" s="3">
        <f t="shared" si="624"/>
        <v>0</v>
      </c>
      <c r="W192" s="3">
        <f t="shared" si="624"/>
        <v>0</v>
      </c>
      <c r="X192" s="3">
        <f t="shared" si="624"/>
        <v>0</v>
      </c>
      <c r="Y192" s="3">
        <f t="shared" si="624"/>
        <v>0</v>
      </c>
      <c r="Z192" s="3">
        <f t="shared" si="624"/>
        <v>0</v>
      </c>
      <c r="AA192" s="3">
        <f t="shared" si="624"/>
        <v>0</v>
      </c>
      <c r="AB192" s="3">
        <f t="shared" si="624"/>
        <v>0</v>
      </c>
      <c r="AC192" s="3">
        <f t="shared" si="624"/>
        <v>0</v>
      </c>
      <c r="AD192" s="116">
        <f t="shared" si="624"/>
        <v>0</v>
      </c>
      <c r="AE192" s="90">
        <f t="shared" si="574"/>
        <v>0</v>
      </c>
      <c r="AF192" s="417" t="s">
        <v>113</v>
      </c>
      <c r="AG192" s="510"/>
      <c r="AH192" s="244" t="s">
        <v>102</v>
      </c>
      <c r="AI192" s="3">
        <f t="shared" ref="AI192:AT192" si="625">AI16+AI128</f>
        <v>0</v>
      </c>
      <c r="AJ192" s="3">
        <f t="shared" si="625"/>
        <v>0</v>
      </c>
      <c r="AK192" s="3">
        <f t="shared" si="625"/>
        <v>0</v>
      </c>
      <c r="AL192" s="3">
        <f t="shared" si="625"/>
        <v>0</v>
      </c>
      <c r="AM192" s="3">
        <f t="shared" si="625"/>
        <v>0</v>
      </c>
      <c r="AN192" s="3">
        <f t="shared" si="625"/>
        <v>0</v>
      </c>
      <c r="AO192" s="3">
        <f t="shared" si="625"/>
        <v>0</v>
      </c>
      <c r="AP192" s="3">
        <f t="shared" si="625"/>
        <v>0</v>
      </c>
      <c r="AQ192" s="3">
        <f t="shared" si="625"/>
        <v>0</v>
      </c>
      <c r="AR192" s="3">
        <f t="shared" si="625"/>
        <v>0</v>
      </c>
      <c r="AS192" s="3">
        <f t="shared" si="625"/>
        <v>0</v>
      </c>
      <c r="AT192" s="116">
        <f t="shared" si="625"/>
        <v>0</v>
      </c>
      <c r="AU192" s="90">
        <f t="shared" si="576"/>
        <v>0</v>
      </c>
      <c r="AV192" s="417" t="s">
        <v>113</v>
      </c>
      <c r="AW192" s="510"/>
      <c r="AX192" s="244" t="s">
        <v>102</v>
      </c>
      <c r="AY192" s="3">
        <f t="shared" ref="AY192:BJ192" si="626">AY16+AY128</f>
        <v>0</v>
      </c>
      <c r="AZ192" s="3">
        <f t="shared" si="626"/>
        <v>0</v>
      </c>
      <c r="BA192" s="3">
        <f t="shared" si="626"/>
        <v>0</v>
      </c>
      <c r="BB192" s="3">
        <f t="shared" si="626"/>
        <v>0</v>
      </c>
      <c r="BC192" s="3">
        <f t="shared" si="626"/>
        <v>0</v>
      </c>
      <c r="BD192" s="3">
        <f t="shared" si="626"/>
        <v>0</v>
      </c>
      <c r="BE192" s="3">
        <f t="shared" si="626"/>
        <v>0</v>
      </c>
      <c r="BF192" s="3">
        <f t="shared" si="626"/>
        <v>0</v>
      </c>
      <c r="BG192" s="3">
        <f t="shared" si="626"/>
        <v>0</v>
      </c>
      <c r="BH192" s="3">
        <f t="shared" si="626"/>
        <v>0</v>
      </c>
      <c r="BI192" s="3">
        <f t="shared" si="626"/>
        <v>0</v>
      </c>
      <c r="BJ192" s="116">
        <f t="shared" si="626"/>
        <v>0</v>
      </c>
      <c r="BK192" s="90">
        <f t="shared" si="578"/>
        <v>0</v>
      </c>
      <c r="BL192" s="417" t="s">
        <v>113</v>
      </c>
      <c r="BM192" s="444">
        <f>O192-'[1]ExPostGross kWh_Biz'!R192</f>
        <v>0</v>
      </c>
      <c r="BN192" s="444">
        <f>AE192-'[1]ExPostGross kWh_Biz'!AK192</f>
        <v>0</v>
      </c>
      <c r="BO192" s="444">
        <f>AU192-'[1]ExPostGross kWh_Biz'!BD192</f>
        <v>0</v>
      </c>
      <c r="BP192" s="444">
        <f>BK192-'[1]ExPostGross kWh_Biz'!BW192</f>
        <v>0</v>
      </c>
    </row>
    <row r="193" spans="1:68" ht="21.45" customHeight="1" thickBot="1" x14ac:dyDescent="0.35">
      <c r="B193" s="245" t="s">
        <v>70</v>
      </c>
      <c r="C193" s="238">
        <f>SUM(C180:C192)</f>
        <v>0</v>
      </c>
      <c r="D193" s="238">
        <f t="shared" ref="D193" si="627">SUM(D180:D192)</f>
        <v>79361.439101464843</v>
      </c>
      <c r="E193" s="238">
        <f t="shared" ref="E193" si="628">SUM(E180:E192)</f>
        <v>205462.59867490234</v>
      </c>
      <c r="F193" s="238">
        <f t="shared" ref="F193" si="629">SUM(F180:F192)</f>
        <v>48204.76650000002</v>
      </c>
      <c r="G193" s="238">
        <f t="shared" ref="G193" si="630">SUM(G180:G192)</f>
        <v>0</v>
      </c>
      <c r="H193" s="238">
        <f t="shared" ref="H193" si="631">SUM(H180:H192)</f>
        <v>0</v>
      </c>
      <c r="I193" s="238">
        <f t="shared" ref="I193" si="632">SUM(I180:I192)</f>
        <v>42812.742606787113</v>
      </c>
      <c r="J193" s="238">
        <f t="shared" ref="J193" si="633">SUM(J180:J192)</f>
        <v>15803.165647949219</v>
      </c>
      <c r="K193" s="238">
        <f t="shared" ref="K193" si="634">SUM(K180:K192)</f>
        <v>0</v>
      </c>
      <c r="L193" s="238">
        <f t="shared" ref="L193" si="635">SUM(L180:L192)</f>
        <v>121434.16351318359</v>
      </c>
      <c r="M193" s="238">
        <f t="shared" ref="M193" si="636">SUM(M180:M192)</f>
        <v>8063.7275024414066</v>
      </c>
      <c r="N193" s="448">
        <f t="shared" ref="N193" si="637">SUM(N180:N192)</f>
        <v>13385.460090637207</v>
      </c>
      <c r="O193" s="93">
        <f t="shared" si="572"/>
        <v>534528.0636373657</v>
      </c>
      <c r="P193" s="416">
        <f>SUM(C4:N16,C116:N128)</f>
        <v>534528.0636373657</v>
      </c>
      <c r="R193" s="245" t="s">
        <v>70</v>
      </c>
      <c r="S193" s="238">
        <f>SUM(S180:S192)</f>
        <v>0</v>
      </c>
      <c r="T193" s="238">
        <f t="shared" ref="T193" si="638">SUM(T180:T192)</f>
        <v>102392.08717000001</v>
      </c>
      <c r="U193" s="238">
        <f t="shared" ref="U193" si="639">SUM(U180:U192)</f>
        <v>0</v>
      </c>
      <c r="V193" s="238">
        <f t="shared" ref="V193" si="640">SUM(V180:V192)</f>
        <v>208205.34720000002</v>
      </c>
      <c r="W193" s="238">
        <f t="shared" ref="W193" si="641">SUM(W180:W192)</f>
        <v>0</v>
      </c>
      <c r="X193" s="238">
        <f t="shared" ref="X193" si="642">SUM(X180:X192)</f>
        <v>0</v>
      </c>
      <c r="Y193" s="238">
        <f t="shared" ref="Y193" si="643">SUM(Y180:Y192)</f>
        <v>19662.375640869141</v>
      </c>
      <c r="Z193" s="238">
        <f t="shared" ref="Z193" si="644">SUM(Z180:Z192)</f>
        <v>0</v>
      </c>
      <c r="AA193" s="238">
        <f t="shared" ref="AA193" si="645">SUM(AA180:AA192)</f>
        <v>0</v>
      </c>
      <c r="AB193" s="238">
        <f t="shared" ref="AB193" si="646">SUM(AB180:AB192)</f>
        <v>0</v>
      </c>
      <c r="AC193" s="238">
        <f t="shared" ref="AC193" si="647">SUM(AC180:AC192)</f>
        <v>0</v>
      </c>
      <c r="AD193" s="448">
        <f t="shared" ref="AD193" si="648">SUM(AD180:AD192)</f>
        <v>0</v>
      </c>
      <c r="AE193" s="93">
        <f t="shared" si="574"/>
        <v>330259.81001086917</v>
      </c>
      <c r="AF193" s="416">
        <f>SUM(S4:AD16,S116:AD128)</f>
        <v>330259.81001086917</v>
      </c>
      <c r="AH193" s="245" t="s">
        <v>70</v>
      </c>
      <c r="AI193" s="238">
        <f>SUM(AI180:AI192)</f>
        <v>0</v>
      </c>
      <c r="AJ193" s="238">
        <f t="shared" ref="AJ193" si="649">SUM(AJ180:AJ192)</f>
        <v>0</v>
      </c>
      <c r="AK193" s="238">
        <f t="shared" ref="AK193" si="650">SUM(AK180:AK192)</f>
        <v>0</v>
      </c>
      <c r="AL193" s="238">
        <f t="shared" ref="AL193" si="651">SUM(AL180:AL192)</f>
        <v>0</v>
      </c>
      <c r="AM193" s="238">
        <f t="shared" ref="AM193" si="652">SUM(AM180:AM192)</f>
        <v>0</v>
      </c>
      <c r="AN193" s="238">
        <f t="shared" ref="AN193" si="653">SUM(AN180:AN192)</f>
        <v>0</v>
      </c>
      <c r="AO193" s="238">
        <f t="shared" ref="AO193" si="654">SUM(AO180:AO192)</f>
        <v>0</v>
      </c>
      <c r="AP193" s="238">
        <f t="shared" ref="AP193" si="655">SUM(AP180:AP192)</f>
        <v>0</v>
      </c>
      <c r="AQ193" s="238">
        <f t="shared" ref="AQ193" si="656">SUM(AQ180:AQ192)</f>
        <v>0</v>
      </c>
      <c r="AR193" s="238">
        <f t="shared" ref="AR193" si="657">SUM(AR180:AR192)</f>
        <v>0</v>
      </c>
      <c r="AS193" s="238">
        <f t="shared" ref="AS193" si="658">SUM(AS180:AS192)</f>
        <v>92578.162500000006</v>
      </c>
      <c r="AT193" s="448">
        <f t="shared" ref="AT193" si="659">SUM(AT180:AT192)</f>
        <v>0</v>
      </c>
      <c r="AU193" s="93">
        <f t="shared" si="576"/>
        <v>92578.162500000006</v>
      </c>
      <c r="AV193" s="416">
        <f>SUM(AI4:AT16,AI116:AT128)</f>
        <v>92578.162500000006</v>
      </c>
      <c r="AX193" s="245" t="s">
        <v>70</v>
      </c>
      <c r="AY193" s="238">
        <f>SUM(AY180:AY192)</f>
        <v>0</v>
      </c>
      <c r="AZ193" s="238">
        <f t="shared" ref="AZ193" si="660">SUM(AZ180:AZ192)</f>
        <v>0</v>
      </c>
      <c r="BA193" s="238">
        <f t="shared" ref="BA193" si="661">SUM(BA180:BA192)</f>
        <v>0</v>
      </c>
      <c r="BB193" s="238">
        <f t="shared" ref="BB193" si="662">SUM(BB180:BB192)</f>
        <v>0</v>
      </c>
      <c r="BC193" s="238">
        <f t="shared" ref="BC193" si="663">SUM(BC180:BC192)</f>
        <v>0</v>
      </c>
      <c r="BD193" s="238">
        <f t="shared" ref="BD193" si="664">SUM(BD180:BD192)</f>
        <v>0</v>
      </c>
      <c r="BE193" s="238">
        <f t="shared" ref="BE193" si="665">SUM(BE180:BE192)</f>
        <v>0</v>
      </c>
      <c r="BF193" s="238">
        <f t="shared" ref="BF193" si="666">SUM(BF180:BF192)</f>
        <v>0</v>
      </c>
      <c r="BG193" s="238">
        <f t="shared" ref="BG193" si="667">SUM(BG180:BG192)</f>
        <v>0</v>
      </c>
      <c r="BH193" s="238">
        <f t="shared" ref="BH193" si="668">SUM(BH180:BH192)</f>
        <v>0</v>
      </c>
      <c r="BI193" s="238">
        <f t="shared" ref="BI193" si="669">SUM(BI180:BI192)</f>
        <v>0</v>
      </c>
      <c r="BJ193" s="448">
        <f t="shared" ref="BJ193" si="670">SUM(BJ180:BJ192)</f>
        <v>0</v>
      </c>
      <c r="BK193" s="93">
        <f t="shared" si="578"/>
        <v>0</v>
      </c>
      <c r="BL193" s="416">
        <f>SUM(AY4:BJ16,AY116:BJ128)</f>
        <v>0</v>
      </c>
      <c r="BM193" s="444">
        <f>O193-'[1]ExPostGross kWh_Biz'!R193</f>
        <v>0</v>
      </c>
      <c r="BN193" s="444">
        <f>AE193-'[1]ExPostGross kWh_Biz'!AK193</f>
        <v>0</v>
      </c>
      <c r="BO193" s="444">
        <f>AU193-'[1]ExPostGross kWh_Biz'!BD193</f>
        <v>0</v>
      </c>
      <c r="BP193" s="444">
        <f>BK193-'[1]ExPostGross kWh_Biz'!BW193</f>
        <v>0</v>
      </c>
    </row>
    <row r="194" spans="1:68" s="131" customFormat="1" ht="15" thickBot="1" x14ac:dyDescent="0.35">
      <c r="A194" s="385"/>
      <c r="M194" s="497" t="s">
        <v>115</v>
      </c>
      <c r="N194" s="498"/>
      <c r="O194" s="476">
        <f>O177+O193+O113</f>
        <v>33038838.613641273</v>
      </c>
      <c r="P194" s="416">
        <f>P177+P193+P113</f>
        <v>33038838.613641284</v>
      </c>
      <c r="Q194" s="385"/>
      <c r="AC194" s="497" t="s">
        <v>116</v>
      </c>
      <c r="AD194" s="498"/>
      <c r="AE194" s="476">
        <f>AE177+AE193+AE113</f>
        <v>84975198.279378667</v>
      </c>
      <c r="AF194" s="416">
        <f>AF177+AF193+AF113</f>
        <v>84975198.279378653</v>
      </c>
      <c r="AG194" s="385"/>
      <c r="AS194" s="497" t="s">
        <v>117</v>
      </c>
      <c r="AT194" s="498"/>
      <c r="AU194" s="476">
        <f>AU177+AU193+AU113</f>
        <v>23488562.741518319</v>
      </c>
      <c r="AV194" s="416">
        <f>AV177+AV193+AV113</f>
        <v>23488562.741518326</v>
      </c>
      <c r="AW194" s="385"/>
      <c r="BI194" s="497" t="s">
        <v>118</v>
      </c>
      <c r="BJ194" s="498"/>
      <c r="BK194" s="476">
        <f>BK177+BK193+BK113</f>
        <v>4380665.9303470813</v>
      </c>
      <c r="BL194" s="416">
        <f>BL177+BL193+BL113</f>
        <v>4380665.9303470822</v>
      </c>
      <c r="BM194" s="477"/>
      <c r="BN194" s="477"/>
      <c r="BO194" s="477"/>
      <c r="BP194" s="477"/>
    </row>
    <row r="197" spans="1:68" s="356" customFormat="1" x14ac:dyDescent="0.3">
      <c r="A197" s="359"/>
      <c r="B197" s="356" t="s">
        <v>90</v>
      </c>
      <c r="C197" s="357">
        <f>C164+C180+C100</f>
        <v>0</v>
      </c>
      <c r="D197" s="357">
        <f t="shared" ref="D197:O197" si="671">D164+D180+D100</f>
        <v>0</v>
      </c>
      <c r="E197" s="357">
        <f t="shared" si="671"/>
        <v>0</v>
      </c>
      <c r="F197" s="357">
        <f t="shared" si="671"/>
        <v>0</v>
      </c>
      <c r="G197" s="357">
        <f t="shared" si="671"/>
        <v>0</v>
      </c>
      <c r="H197" s="357">
        <f t="shared" si="671"/>
        <v>0</v>
      </c>
      <c r="I197" s="357">
        <f t="shared" si="671"/>
        <v>0</v>
      </c>
      <c r="J197" s="357">
        <f t="shared" si="671"/>
        <v>0</v>
      </c>
      <c r="K197" s="357">
        <f t="shared" si="671"/>
        <v>0</v>
      </c>
      <c r="L197" s="357">
        <f t="shared" si="671"/>
        <v>0</v>
      </c>
      <c r="M197" s="357">
        <f t="shared" si="671"/>
        <v>19432.412999999997</v>
      </c>
      <c r="N197" s="449">
        <f t="shared" si="671"/>
        <v>0</v>
      </c>
      <c r="O197" s="357">
        <f t="shared" si="671"/>
        <v>19432.412999999997</v>
      </c>
      <c r="Q197" s="359"/>
      <c r="R197" s="356" t="s">
        <v>90</v>
      </c>
      <c r="S197" s="357">
        <f>S164+S180+S100</f>
        <v>0</v>
      </c>
      <c r="T197" s="357">
        <f t="shared" ref="T197:AE197" si="672">T164+T180+T100</f>
        <v>65583.517999999996</v>
      </c>
      <c r="U197" s="357">
        <f t="shared" si="672"/>
        <v>0</v>
      </c>
      <c r="V197" s="357">
        <f t="shared" si="672"/>
        <v>94538.37098149315</v>
      </c>
      <c r="W197" s="357">
        <f t="shared" si="672"/>
        <v>0</v>
      </c>
      <c r="X197" s="357">
        <f t="shared" si="672"/>
        <v>0</v>
      </c>
      <c r="Y197" s="357">
        <f t="shared" si="672"/>
        <v>0</v>
      </c>
      <c r="Z197" s="357">
        <f t="shared" si="672"/>
        <v>0</v>
      </c>
      <c r="AA197" s="357">
        <f t="shared" si="672"/>
        <v>0</v>
      </c>
      <c r="AB197" s="357">
        <f t="shared" si="672"/>
        <v>0</v>
      </c>
      <c r="AC197" s="357">
        <f t="shared" si="672"/>
        <v>110109.99999999999</v>
      </c>
      <c r="AD197" s="449">
        <f t="shared" si="672"/>
        <v>2086271.0593481287</v>
      </c>
      <c r="AE197" s="357">
        <f t="shared" si="672"/>
        <v>2356502.9483296219</v>
      </c>
      <c r="AG197" s="359"/>
      <c r="AH197" s="356" t="s">
        <v>90</v>
      </c>
      <c r="AI197" s="357">
        <f>AI164+AI180+AI100</f>
        <v>0</v>
      </c>
      <c r="AJ197" s="357">
        <f t="shared" ref="AJ197:AU197" si="673">AJ164+AJ180+AJ100</f>
        <v>0</v>
      </c>
      <c r="AK197" s="357">
        <f t="shared" si="673"/>
        <v>0</v>
      </c>
      <c r="AL197" s="357">
        <f t="shared" si="673"/>
        <v>0</v>
      </c>
      <c r="AM197" s="357">
        <f t="shared" si="673"/>
        <v>0</v>
      </c>
      <c r="AN197" s="357">
        <f t="shared" si="673"/>
        <v>0</v>
      </c>
      <c r="AO197" s="357">
        <f t="shared" si="673"/>
        <v>0</v>
      </c>
      <c r="AP197" s="357">
        <f t="shared" si="673"/>
        <v>653122.47</v>
      </c>
      <c r="AQ197" s="357">
        <f t="shared" si="673"/>
        <v>0</v>
      </c>
      <c r="AR197" s="357">
        <f t="shared" si="673"/>
        <v>1745293.5499999998</v>
      </c>
      <c r="AS197" s="357">
        <f t="shared" si="673"/>
        <v>0</v>
      </c>
      <c r="AT197" s="449">
        <f t="shared" si="673"/>
        <v>0</v>
      </c>
      <c r="AU197" s="357">
        <f t="shared" si="673"/>
        <v>2398416.0199999996</v>
      </c>
      <c r="AW197" s="359"/>
      <c r="AX197" s="356" t="s">
        <v>90</v>
      </c>
      <c r="AY197" s="357">
        <f>AY164+AY180+AY100</f>
        <v>0</v>
      </c>
      <c r="AZ197" s="357">
        <f t="shared" ref="AZ197:BK197" si="674">AZ164+AZ180+AZ100</f>
        <v>0</v>
      </c>
      <c r="BA197" s="357">
        <f t="shared" si="674"/>
        <v>0</v>
      </c>
      <c r="BB197" s="357">
        <f t="shared" si="674"/>
        <v>295665.37</v>
      </c>
      <c r="BC197" s="357">
        <f t="shared" si="674"/>
        <v>0</v>
      </c>
      <c r="BD197" s="357">
        <f t="shared" si="674"/>
        <v>0</v>
      </c>
      <c r="BE197" s="357">
        <f t="shared" si="674"/>
        <v>0</v>
      </c>
      <c r="BF197" s="357">
        <f t="shared" si="674"/>
        <v>0</v>
      </c>
      <c r="BG197" s="357">
        <f t="shared" si="674"/>
        <v>0</v>
      </c>
      <c r="BH197" s="357">
        <f t="shared" si="674"/>
        <v>0</v>
      </c>
      <c r="BI197" s="357">
        <f t="shared" si="674"/>
        <v>0</v>
      </c>
      <c r="BJ197" s="449">
        <f t="shared" si="674"/>
        <v>0</v>
      </c>
      <c r="BK197" s="357">
        <f t="shared" si="674"/>
        <v>295665.37</v>
      </c>
      <c r="BM197" s="215"/>
      <c r="BN197" s="215"/>
      <c r="BO197" s="215"/>
      <c r="BP197" s="215"/>
    </row>
    <row r="198" spans="1:68" s="356" customFormat="1" x14ac:dyDescent="0.3">
      <c r="A198" s="359"/>
      <c r="B198" s="356" t="s">
        <v>91</v>
      </c>
      <c r="C198" s="357">
        <f t="shared" ref="C198:O209" si="675">C165+C181+C101</f>
        <v>0</v>
      </c>
      <c r="D198" s="357">
        <f t="shared" si="675"/>
        <v>0</v>
      </c>
      <c r="E198" s="357">
        <f t="shared" si="675"/>
        <v>0</v>
      </c>
      <c r="F198" s="357">
        <f t="shared" si="675"/>
        <v>0</v>
      </c>
      <c r="G198" s="357">
        <f t="shared" si="675"/>
        <v>0</v>
      </c>
      <c r="H198" s="357">
        <f t="shared" si="675"/>
        <v>0</v>
      </c>
      <c r="I198" s="357">
        <f t="shared" si="675"/>
        <v>0</v>
      </c>
      <c r="J198" s="357">
        <f t="shared" si="675"/>
        <v>0</v>
      </c>
      <c r="K198" s="357">
        <f t="shared" si="675"/>
        <v>0</v>
      </c>
      <c r="L198" s="357">
        <f t="shared" si="675"/>
        <v>0</v>
      </c>
      <c r="M198" s="357">
        <f t="shared" si="675"/>
        <v>0</v>
      </c>
      <c r="N198" s="449">
        <f t="shared" si="675"/>
        <v>0</v>
      </c>
      <c r="O198" s="357">
        <f t="shared" si="675"/>
        <v>0</v>
      </c>
      <c r="Q198" s="359"/>
      <c r="R198" s="356" t="s">
        <v>91</v>
      </c>
      <c r="S198" s="357">
        <f t="shared" ref="S198:AE198" si="676">S165+S181+S101</f>
        <v>0</v>
      </c>
      <c r="T198" s="357">
        <f t="shared" si="676"/>
        <v>0</v>
      </c>
      <c r="U198" s="357">
        <f t="shared" si="676"/>
        <v>0</v>
      </c>
      <c r="V198" s="357">
        <f t="shared" si="676"/>
        <v>0</v>
      </c>
      <c r="W198" s="357">
        <f t="shared" si="676"/>
        <v>0</v>
      </c>
      <c r="X198" s="357">
        <f t="shared" si="676"/>
        <v>38461.056263358529</v>
      </c>
      <c r="Y198" s="357">
        <f t="shared" si="676"/>
        <v>0</v>
      </c>
      <c r="Z198" s="357">
        <f t="shared" si="676"/>
        <v>0</v>
      </c>
      <c r="AA198" s="357">
        <f t="shared" si="676"/>
        <v>0</v>
      </c>
      <c r="AB198" s="357">
        <f t="shared" si="676"/>
        <v>13540.25337058285</v>
      </c>
      <c r="AC198" s="357">
        <f t="shared" si="676"/>
        <v>0</v>
      </c>
      <c r="AD198" s="449">
        <f t="shared" si="676"/>
        <v>20043.306586855098</v>
      </c>
      <c r="AE198" s="357">
        <f t="shared" si="676"/>
        <v>72044.616220796481</v>
      </c>
      <c r="AG198" s="359"/>
      <c r="AH198" s="356" t="s">
        <v>91</v>
      </c>
      <c r="AI198" s="357">
        <f t="shared" ref="AI198:AU198" si="677">AI165+AI181+AI101</f>
        <v>0</v>
      </c>
      <c r="AJ198" s="357">
        <f t="shared" si="677"/>
        <v>0</v>
      </c>
      <c r="AK198" s="357">
        <f t="shared" si="677"/>
        <v>0</v>
      </c>
      <c r="AL198" s="357">
        <f t="shared" si="677"/>
        <v>0</v>
      </c>
      <c r="AM198" s="357">
        <f t="shared" si="677"/>
        <v>0</v>
      </c>
      <c r="AN198" s="357">
        <f t="shared" si="677"/>
        <v>0</v>
      </c>
      <c r="AO198" s="357">
        <f t="shared" si="677"/>
        <v>0</v>
      </c>
      <c r="AP198" s="357">
        <f t="shared" si="677"/>
        <v>0</v>
      </c>
      <c r="AQ198" s="357">
        <f t="shared" si="677"/>
        <v>8969.0453397970905</v>
      </c>
      <c r="AR198" s="357">
        <f t="shared" si="677"/>
        <v>0</v>
      </c>
      <c r="AS198" s="357">
        <f t="shared" si="677"/>
        <v>0</v>
      </c>
      <c r="AT198" s="449">
        <f t="shared" si="677"/>
        <v>0</v>
      </c>
      <c r="AU198" s="357">
        <f t="shared" si="677"/>
        <v>8969.0453397970905</v>
      </c>
      <c r="AW198" s="359"/>
      <c r="AX198" s="356" t="s">
        <v>91</v>
      </c>
      <c r="AY198" s="357">
        <f t="shared" ref="AY198:BK198" si="678">AY165+AY181+AY101</f>
        <v>0</v>
      </c>
      <c r="AZ198" s="357">
        <f t="shared" si="678"/>
        <v>0</v>
      </c>
      <c r="BA198" s="357">
        <f t="shared" si="678"/>
        <v>0</v>
      </c>
      <c r="BB198" s="357">
        <f t="shared" si="678"/>
        <v>0</v>
      </c>
      <c r="BC198" s="357">
        <f t="shared" si="678"/>
        <v>0</v>
      </c>
      <c r="BD198" s="357">
        <f t="shared" si="678"/>
        <v>0</v>
      </c>
      <c r="BE198" s="357">
        <f t="shared" si="678"/>
        <v>0</v>
      </c>
      <c r="BF198" s="357">
        <f t="shared" si="678"/>
        <v>0</v>
      </c>
      <c r="BG198" s="357">
        <f t="shared" si="678"/>
        <v>0</v>
      </c>
      <c r="BH198" s="357">
        <f t="shared" si="678"/>
        <v>0</v>
      </c>
      <c r="BI198" s="357">
        <f t="shared" si="678"/>
        <v>0</v>
      </c>
      <c r="BJ198" s="449">
        <f t="shared" si="678"/>
        <v>0</v>
      </c>
      <c r="BK198" s="357">
        <f t="shared" si="678"/>
        <v>0</v>
      </c>
      <c r="BM198" s="215"/>
      <c r="BN198" s="215"/>
      <c r="BO198" s="215"/>
      <c r="BP198" s="215"/>
    </row>
    <row r="199" spans="1:68" s="356" customFormat="1" x14ac:dyDescent="0.3">
      <c r="A199" s="359"/>
      <c r="B199" s="356" t="s">
        <v>92</v>
      </c>
      <c r="C199" s="357">
        <f t="shared" si="675"/>
        <v>0</v>
      </c>
      <c r="D199" s="357">
        <f t="shared" si="675"/>
        <v>0</v>
      </c>
      <c r="E199" s="357">
        <f t="shared" si="675"/>
        <v>0</v>
      </c>
      <c r="F199" s="357">
        <f t="shared" si="675"/>
        <v>0</v>
      </c>
      <c r="G199" s="357">
        <f t="shared" si="675"/>
        <v>0</v>
      </c>
      <c r="H199" s="357">
        <f t="shared" si="675"/>
        <v>0</v>
      </c>
      <c r="I199" s="357">
        <f t="shared" si="675"/>
        <v>0</v>
      </c>
      <c r="J199" s="357">
        <f t="shared" si="675"/>
        <v>0</v>
      </c>
      <c r="K199" s="357">
        <f t="shared" si="675"/>
        <v>0</v>
      </c>
      <c r="L199" s="357">
        <f t="shared" si="675"/>
        <v>0</v>
      </c>
      <c r="M199" s="357">
        <f t="shared" si="675"/>
        <v>0</v>
      </c>
      <c r="N199" s="449">
        <f t="shared" si="675"/>
        <v>0</v>
      </c>
      <c r="O199" s="357">
        <f t="shared" si="675"/>
        <v>0</v>
      </c>
      <c r="Q199" s="359"/>
      <c r="R199" s="356" t="s">
        <v>92</v>
      </c>
      <c r="S199" s="357">
        <f t="shared" ref="S199:AE199" si="679">S166+S182+S102</f>
        <v>0</v>
      </c>
      <c r="T199" s="357">
        <f t="shared" si="679"/>
        <v>0</v>
      </c>
      <c r="U199" s="357">
        <f t="shared" si="679"/>
        <v>0</v>
      </c>
      <c r="V199" s="357">
        <f t="shared" si="679"/>
        <v>0</v>
      </c>
      <c r="W199" s="357">
        <f t="shared" si="679"/>
        <v>0</v>
      </c>
      <c r="X199" s="357">
        <f t="shared" si="679"/>
        <v>0</v>
      </c>
      <c r="Y199" s="357">
        <f t="shared" si="679"/>
        <v>0</v>
      </c>
      <c r="Z199" s="357">
        <f t="shared" si="679"/>
        <v>4065.2080000000001</v>
      </c>
      <c r="AA199" s="357">
        <f t="shared" si="679"/>
        <v>0</v>
      </c>
      <c r="AB199" s="357">
        <f t="shared" si="679"/>
        <v>0</v>
      </c>
      <c r="AC199" s="357">
        <f t="shared" si="679"/>
        <v>0</v>
      </c>
      <c r="AD199" s="449">
        <f t="shared" si="679"/>
        <v>4065.2080000000001</v>
      </c>
      <c r="AE199" s="357">
        <f t="shared" si="679"/>
        <v>8130.4160000000002</v>
      </c>
      <c r="AG199" s="359"/>
      <c r="AH199" s="356" t="s">
        <v>92</v>
      </c>
      <c r="AI199" s="357">
        <f t="shared" ref="AI199:AU199" si="680">AI166+AI182+AI102</f>
        <v>0</v>
      </c>
      <c r="AJ199" s="357">
        <f t="shared" si="680"/>
        <v>0</v>
      </c>
      <c r="AK199" s="357">
        <f t="shared" si="680"/>
        <v>0</v>
      </c>
      <c r="AL199" s="357">
        <f t="shared" si="680"/>
        <v>0</v>
      </c>
      <c r="AM199" s="357">
        <f t="shared" si="680"/>
        <v>0</v>
      </c>
      <c r="AN199" s="357">
        <f t="shared" si="680"/>
        <v>0</v>
      </c>
      <c r="AO199" s="357">
        <f t="shared" si="680"/>
        <v>0</v>
      </c>
      <c r="AP199" s="357">
        <f t="shared" si="680"/>
        <v>0</v>
      </c>
      <c r="AQ199" s="357">
        <f t="shared" si="680"/>
        <v>0</v>
      </c>
      <c r="AR199" s="357">
        <f t="shared" si="680"/>
        <v>0</v>
      </c>
      <c r="AS199" s="357">
        <f t="shared" si="680"/>
        <v>0</v>
      </c>
      <c r="AT199" s="449">
        <f t="shared" si="680"/>
        <v>0</v>
      </c>
      <c r="AU199" s="357">
        <f t="shared" si="680"/>
        <v>0</v>
      </c>
      <c r="AW199" s="359"/>
      <c r="AX199" s="356" t="s">
        <v>92</v>
      </c>
      <c r="AY199" s="357">
        <f t="shared" ref="AY199:BK199" si="681">AY166+AY182+AY102</f>
        <v>0</v>
      </c>
      <c r="AZ199" s="357">
        <f t="shared" si="681"/>
        <v>0</v>
      </c>
      <c r="BA199" s="357">
        <f t="shared" si="681"/>
        <v>0</v>
      </c>
      <c r="BB199" s="357">
        <f t="shared" si="681"/>
        <v>0</v>
      </c>
      <c r="BC199" s="357">
        <f t="shared" si="681"/>
        <v>0</v>
      </c>
      <c r="BD199" s="357">
        <f t="shared" si="681"/>
        <v>0</v>
      </c>
      <c r="BE199" s="357">
        <f t="shared" si="681"/>
        <v>0</v>
      </c>
      <c r="BF199" s="357">
        <f t="shared" si="681"/>
        <v>0</v>
      </c>
      <c r="BG199" s="357">
        <f t="shared" si="681"/>
        <v>0</v>
      </c>
      <c r="BH199" s="357">
        <f t="shared" si="681"/>
        <v>0</v>
      </c>
      <c r="BI199" s="357">
        <f t="shared" si="681"/>
        <v>0</v>
      </c>
      <c r="BJ199" s="449">
        <f t="shared" si="681"/>
        <v>0</v>
      </c>
      <c r="BK199" s="357">
        <f t="shared" si="681"/>
        <v>0</v>
      </c>
      <c r="BM199" s="215"/>
      <c r="BN199" s="215"/>
      <c r="BO199" s="215"/>
      <c r="BP199" s="215"/>
    </row>
    <row r="200" spans="1:68" s="356" customFormat="1" x14ac:dyDescent="0.3">
      <c r="A200" s="359"/>
      <c r="B200" s="356" t="s">
        <v>93</v>
      </c>
      <c r="C200" s="357">
        <f t="shared" si="675"/>
        <v>3761.096</v>
      </c>
      <c r="D200" s="357">
        <f t="shared" si="675"/>
        <v>2257.0239999999999</v>
      </c>
      <c r="E200" s="357">
        <f t="shared" si="675"/>
        <v>3426.8545164034581</v>
      </c>
      <c r="F200" s="357">
        <f t="shared" si="675"/>
        <v>17688.026128184858</v>
      </c>
      <c r="G200" s="357">
        <f t="shared" si="675"/>
        <v>22433.603609795358</v>
      </c>
      <c r="H200" s="357">
        <f t="shared" si="675"/>
        <v>5245.0159999999996</v>
      </c>
      <c r="I200" s="357">
        <f t="shared" si="675"/>
        <v>1500.4080000000001</v>
      </c>
      <c r="J200" s="357">
        <f t="shared" si="675"/>
        <v>4300.62</v>
      </c>
      <c r="K200" s="357">
        <f t="shared" si="675"/>
        <v>25495.028000000002</v>
      </c>
      <c r="L200" s="357">
        <f t="shared" si="675"/>
        <v>31876.800000000003</v>
      </c>
      <c r="M200" s="357">
        <f t="shared" si="675"/>
        <v>54774.519052656738</v>
      </c>
      <c r="N200" s="449">
        <f t="shared" si="675"/>
        <v>216446.88276561294</v>
      </c>
      <c r="O200" s="357">
        <f t="shared" si="675"/>
        <v>389205.87807265337</v>
      </c>
      <c r="Q200" s="359"/>
      <c r="R200" s="356" t="s">
        <v>93</v>
      </c>
      <c r="S200" s="357">
        <f t="shared" ref="S200:AE200" si="682">S167+S183+S103</f>
        <v>198043.46942898587</v>
      </c>
      <c r="T200" s="357">
        <f t="shared" si="682"/>
        <v>0</v>
      </c>
      <c r="U200" s="357">
        <f t="shared" si="682"/>
        <v>34370.770275088427</v>
      </c>
      <c r="V200" s="357">
        <f t="shared" si="682"/>
        <v>80060.997936571395</v>
      </c>
      <c r="W200" s="357">
        <f t="shared" si="682"/>
        <v>80943.417399433965</v>
      </c>
      <c r="X200" s="357">
        <f t="shared" si="682"/>
        <v>239662.07641039992</v>
      </c>
      <c r="Y200" s="357">
        <f t="shared" si="682"/>
        <v>133961.70960002448</v>
      </c>
      <c r="Z200" s="357">
        <f t="shared" si="682"/>
        <v>722603.44600943185</v>
      </c>
      <c r="AA200" s="357">
        <f t="shared" si="682"/>
        <v>943050.44628969289</v>
      </c>
      <c r="AB200" s="357">
        <f t="shared" si="682"/>
        <v>1689277.0179038653</v>
      </c>
      <c r="AC200" s="357">
        <f t="shared" si="682"/>
        <v>1187562.5193043065</v>
      </c>
      <c r="AD200" s="449">
        <f t="shared" si="682"/>
        <v>1863415.9586688369</v>
      </c>
      <c r="AE200" s="357">
        <f t="shared" si="682"/>
        <v>7172951.8292266373</v>
      </c>
      <c r="AG200" s="359"/>
      <c r="AH200" s="356" t="s">
        <v>93</v>
      </c>
      <c r="AI200" s="357">
        <f t="shared" ref="AI200:AU200" si="683">AI167+AI183+AI103</f>
        <v>683656.48042268842</v>
      </c>
      <c r="AJ200" s="357">
        <f t="shared" si="683"/>
        <v>0</v>
      </c>
      <c r="AK200" s="357">
        <f t="shared" si="683"/>
        <v>0</v>
      </c>
      <c r="AL200" s="357">
        <f t="shared" si="683"/>
        <v>0</v>
      </c>
      <c r="AM200" s="357">
        <f t="shared" si="683"/>
        <v>69258.900184080936</v>
      </c>
      <c r="AN200" s="357">
        <f t="shared" si="683"/>
        <v>357786.70942791342</v>
      </c>
      <c r="AO200" s="357">
        <f t="shared" si="683"/>
        <v>517249.17601595563</v>
      </c>
      <c r="AP200" s="357">
        <f t="shared" si="683"/>
        <v>324408.23048632644</v>
      </c>
      <c r="AQ200" s="357">
        <f t="shared" si="683"/>
        <v>425199.21348017181</v>
      </c>
      <c r="AR200" s="357">
        <f t="shared" si="683"/>
        <v>259506.05348664493</v>
      </c>
      <c r="AS200" s="357">
        <f t="shared" si="683"/>
        <v>32272.512000000002</v>
      </c>
      <c r="AT200" s="449">
        <f t="shared" si="683"/>
        <v>322767.56373917934</v>
      </c>
      <c r="AU200" s="357">
        <f t="shared" si="683"/>
        <v>2992104.8392429608</v>
      </c>
      <c r="AW200" s="359"/>
      <c r="AX200" s="356" t="s">
        <v>93</v>
      </c>
      <c r="AY200" s="357">
        <f t="shared" ref="AY200:BK200" si="684">AY167+AY183+AY103</f>
        <v>0</v>
      </c>
      <c r="AZ200" s="357">
        <f t="shared" si="684"/>
        <v>0</v>
      </c>
      <c r="BA200" s="357">
        <f t="shared" si="684"/>
        <v>0</v>
      </c>
      <c r="BB200" s="357">
        <f t="shared" si="684"/>
        <v>0</v>
      </c>
      <c r="BC200" s="357">
        <f t="shared" si="684"/>
        <v>0</v>
      </c>
      <c r="BD200" s="357">
        <f t="shared" si="684"/>
        <v>0</v>
      </c>
      <c r="BE200" s="357">
        <f t="shared" si="684"/>
        <v>0</v>
      </c>
      <c r="BF200" s="357">
        <f t="shared" si="684"/>
        <v>0</v>
      </c>
      <c r="BG200" s="357">
        <f t="shared" si="684"/>
        <v>0</v>
      </c>
      <c r="BH200" s="357">
        <f t="shared" si="684"/>
        <v>434671.9040906842</v>
      </c>
      <c r="BI200" s="357">
        <f t="shared" si="684"/>
        <v>0</v>
      </c>
      <c r="BJ200" s="449">
        <f t="shared" si="684"/>
        <v>395171.94146381092</v>
      </c>
      <c r="BK200" s="357">
        <f t="shared" si="684"/>
        <v>829843.84555449511</v>
      </c>
      <c r="BM200" s="215"/>
      <c r="BN200" s="215"/>
      <c r="BO200" s="215"/>
      <c r="BP200" s="215"/>
    </row>
    <row r="201" spans="1:68" s="356" customFormat="1" x14ac:dyDescent="0.3">
      <c r="A201" s="359"/>
      <c r="B201" s="356" t="s">
        <v>94</v>
      </c>
      <c r="C201" s="357">
        <f t="shared" si="675"/>
        <v>0</v>
      </c>
      <c r="D201" s="357">
        <f t="shared" si="675"/>
        <v>0</v>
      </c>
      <c r="E201" s="357">
        <f t="shared" si="675"/>
        <v>0</v>
      </c>
      <c r="F201" s="357">
        <f t="shared" si="675"/>
        <v>0</v>
      </c>
      <c r="G201" s="357">
        <f t="shared" si="675"/>
        <v>0</v>
      </c>
      <c r="H201" s="357">
        <f t="shared" si="675"/>
        <v>0</v>
      </c>
      <c r="I201" s="357">
        <f t="shared" si="675"/>
        <v>0</v>
      </c>
      <c r="J201" s="357">
        <f t="shared" si="675"/>
        <v>0</v>
      </c>
      <c r="K201" s="357">
        <f t="shared" si="675"/>
        <v>0</v>
      </c>
      <c r="L201" s="357">
        <f t="shared" si="675"/>
        <v>0</v>
      </c>
      <c r="M201" s="357">
        <f t="shared" si="675"/>
        <v>0</v>
      </c>
      <c r="N201" s="449">
        <f t="shared" si="675"/>
        <v>0</v>
      </c>
      <c r="O201" s="357">
        <f t="shared" si="675"/>
        <v>0</v>
      </c>
      <c r="Q201" s="359"/>
      <c r="R201" s="356" t="s">
        <v>94</v>
      </c>
      <c r="S201" s="357">
        <f t="shared" ref="S201:AE201" si="685">S168+S184+S104</f>
        <v>0</v>
      </c>
      <c r="T201" s="357">
        <f t="shared" si="685"/>
        <v>0</v>
      </c>
      <c r="U201" s="357">
        <f t="shared" si="685"/>
        <v>0</v>
      </c>
      <c r="V201" s="357">
        <f t="shared" si="685"/>
        <v>0</v>
      </c>
      <c r="W201" s="357">
        <f t="shared" si="685"/>
        <v>0</v>
      </c>
      <c r="X201" s="357">
        <f t="shared" si="685"/>
        <v>0</v>
      </c>
      <c r="Y201" s="357">
        <f t="shared" si="685"/>
        <v>0</v>
      </c>
      <c r="Z201" s="357">
        <f t="shared" si="685"/>
        <v>0</v>
      </c>
      <c r="AA201" s="357">
        <f t="shared" si="685"/>
        <v>0</v>
      </c>
      <c r="AB201" s="357">
        <f t="shared" si="685"/>
        <v>0</v>
      </c>
      <c r="AC201" s="357">
        <f t="shared" si="685"/>
        <v>0</v>
      </c>
      <c r="AD201" s="449">
        <f t="shared" si="685"/>
        <v>0</v>
      </c>
      <c r="AE201" s="357">
        <f t="shared" si="685"/>
        <v>0</v>
      </c>
      <c r="AG201" s="359"/>
      <c r="AH201" s="356" t="s">
        <v>94</v>
      </c>
      <c r="AI201" s="357">
        <f t="shared" ref="AI201:AU201" si="686">AI168+AI184+AI104</f>
        <v>0</v>
      </c>
      <c r="AJ201" s="357">
        <f t="shared" si="686"/>
        <v>0</v>
      </c>
      <c r="AK201" s="357">
        <f t="shared" si="686"/>
        <v>0</v>
      </c>
      <c r="AL201" s="357">
        <f t="shared" si="686"/>
        <v>0</v>
      </c>
      <c r="AM201" s="357">
        <f t="shared" si="686"/>
        <v>0</v>
      </c>
      <c r="AN201" s="357">
        <f t="shared" si="686"/>
        <v>0</v>
      </c>
      <c r="AO201" s="357">
        <f t="shared" si="686"/>
        <v>0</v>
      </c>
      <c r="AP201" s="357">
        <f t="shared" si="686"/>
        <v>0</v>
      </c>
      <c r="AQ201" s="357">
        <f t="shared" si="686"/>
        <v>0</v>
      </c>
      <c r="AR201" s="357">
        <f t="shared" si="686"/>
        <v>0</v>
      </c>
      <c r="AS201" s="357">
        <f t="shared" si="686"/>
        <v>0</v>
      </c>
      <c r="AT201" s="449">
        <f t="shared" si="686"/>
        <v>0</v>
      </c>
      <c r="AU201" s="357">
        <f t="shared" si="686"/>
        <v>0</v>
      </c>
      <c r="AW201" s="359"/>
      <c r="AX201" s="356" t="s">
        <v>94</v>
      </c>
      <c r="AY201" s="357">
        <f t="shared" ref="AY201:BK201" si="687">AY168+AY184+AY104</f>
        <v>0</v>
      </c>
      <c r="AZ201" s="357">
        <f t="shared" si="687"/>
        <v>0</v>
      </c>
      <c r="BA201" s="357">
        <f t="shared" si="687"/>
        <v>0</v>
      </c>
      <c r="BB201" s="357">
        <f t="shared" si="687"/>
        <v>0</v>
      </c>
      <c r="BC201" s="357">
        <f t="shared" si="687"/>
        <v>0</v>
      </c>
      <c r="BD201" s="357">
        <f t="shared" si="687"/>
        <v>0</v>
      </c>
      <c r="BE201" s="357">
        <f t="shared" si="687"/>
        <v>0</v>
      </c>
      <c r="BF201" s="357">
        <f t="shared" si="687"/>
        <v>0</v>
      </c>
      <c r="BG201" s="357">
        <f t="shared" si="687"/>
        <v>0</v>
      </c>
      <c r="BH201" s="357">
        <f t="shared" si="687"/>
        <v>0</v>
      </c>
      <c r="BI201" s="357">
        <f t="shared" si="687"/>
        <v>0</v>
      </c>
      <c r="BJ201" s="449">
        <f t="shared" si="687"/>
        <v>0</v>
      </c>
      <c r="BK201" s="357">
        <f t="shared" si="687"/>
        <v>0</v>
      </c>
      <c r="BM201" s="215"/>
      <c r="BN201" s="215"/>
      <c r="BO201" s="215"/>
      <c r="BP201" s="215"/>
    </row>
    <row r="202" spans="1:68" s="356" customFormat="1" x14ac:dyDescent="0.3">
      <c r="A202" s="359"/>
      <c r="B202" s="356" t="s">
        <v>95</v>
      </c>
      <c r="C202" s="357">
        <f t="shared" si="675"/>
        <v>0</v>
      </c>
      <c r="D202" s="357">
        <f t="shared" si="675"/>
        <v>0</v>
      </c>
      <c r="E202" s="357">
        <f t="shared" si="675"/>
        <v>0</v>
      </c>
      <c r="F202" s="357">
        <f t="shared" si="675"/>
        <v>0</v>
      </c>
      <c r="G202" s="357">
        <f t="shared" si="675"/>
        <v>0</v>
      </c>
      <c r="H202" s="357">
        <f t="shared" si="675"/>
        <v>0</v>
      </c>
      <c r="I202" s="357">
        <f t="shared" si="675"/>
        <v>0</v>
      </c>
      <c r="J202" s="357">
        <f t="shared" si="675"/>
        <v>0</v>
      </c>
      <c r="K202" s="357">
        <f t="shared" si="675"/>
        <v>0</v>
      </c>
      <c r="L202" s="357">
        <f t="shared" si="675"/>
        <v>0</v>
      </c>
      <c r="M202" s="357">
        <f t="shared" si="675"/>
        <v>0</v>
      </c>
      <c r="N202" s="449">
        <f t="shared" si="675"/>
        <v>0</v>
      </c>
      <c r="O202" s="357">
        <f t="shared" si="675"/>
        <v>0</v>
      </c>
      <c r="Q202" s="359"/>
      <c r="R202" s="356" t="s">
        <v>95</v>
      </c>
      <c r="S202" s="357">
        <f t="shared" ref="S202:AE202" si="688">S169+S185+S105</f>
        <v>0</v>
      </c>
      <c r="T202" s="357">
        <f t="shared" si="688"/>
        <v>0</v>
      </c>
      <c r="U202" s="357">
        <f t="shared" si="688"/>
        <v>0</v>
      </c>
      <c r="V202" s="357">
        <f t="shared" si="688"/>
        <v>0</v>
      </c>
      <c r="W202" s="357">
        <f t="shared" si="688"/>
        <v>0</v>
      </c>
      <c r="X202" s="357">
        <f t="shared" si="688"/>
        <v>0</v>
      </c>
      <c r="Y202" s="357">
        <f t="shared" si="688"/>
        <v>0</v>
      </c>
      <c r="Z202" s="357">
        <f t="shared" si="688"/>
        <v>0</v>
      </c>
      <c r="AA202" s="357">
        <f t="shared" si="688"/>
        <v>0</v>
      </c>
      <c r="AB202" s="357">
        <f t="shared" si="688"/>
        <v>0</v>
      </c>
      <c r="AC202" s="357">
        <f t="shared" si="688"/>
        <v>0</v>
      </c>
      <c r="AD202" s="449">
        <f t="shared" si="688"/>
        <v>0</v>
      </c>
      <c r="AE202" s="357">
        <f t="shared" si="688"/>
        <v>0</v>
      </c>
      <c r="AG202" s="359"/>
      <c r="AH202" s="356" t="s">
        <v>95</v>
      </c>
      <c r="AI202" s="357">
        <f t="shared" ref="AI202:AU202" si="689">AI169+AI185+AI105</f>
        <v>0</v>
      </c>
      <c r="AJ202" s="357">
        <f t="shared" si="689"/>
        <v>0</v>
      </c>
      <c r="AK202" s="357">
        <f t="shared" si="689"/>
        <v>0</v>
      </c>
      <c r="AL202" s="357">
        <f t="shared" si="689"/>
        <v>0</v>
      </c>
      <c r="AM202" s="357">
        <f t="shared" si="689"/>
        <v>0</v>
      </c>
      <c r="AN202" s="357">
        <f t="shared" si="689"/>
        <v>0</v>
      </c>
      <c r="AO202" s="357">
        <f t="shared" si="689"/>
        <v>0</v>
      </c>
      <c r="AP202" s="357">
        <f t="shared" si="689"/>
        <v>0</v>
      </c>
      <c r="AQ202" s="357">
        <f t="shared" si="689"/>
        <v>0</v>
      </c>
      <c r="AR202" s="357">
        <f t="shared" si="689"/>
        <v>0</v>
      </c>
      <c r="AS202" s="357">
        <f t="shared" si="689"/>
        <v>0</v>
      </c>
      <c r="AT202" s="449">
        <f t="shared" si="689"/>
        <v>44326.094357732356</v>
      </c>
      <c r="AU202" s="357">
        <f t="shared" si="689"/>
        <v>44326.094357732356</v>
      </c>
      <c r="AW202" s="359"/>
      <c r="AX202" s="356" t="s">
        <v>95</v>
      </c>
      <c r="AY202" s="357">
        <f t="shared" ref="AY202:BK202" si="690">AY169+AY185+AY105</f>
        <v>0</v>
      </c>
      <c r="AZ202" s="357">
        <f t="shared" si="690"/>
        <v>0</v>
      </c>
      <c r="BA202" s="357">
        <f t="shared" si="690"/>
        <v>0</v>
      </c>
      <c r="BB202" s="357">
        <f t="shared" si="690"/>
        <v>0</v>
      </c>
      <c r="BC202" s="357">
        <f t="shared" si="690"/>
        <v>0</v>
      </c>
      <c r="BD202" s="357">
        <f t="shared" si="690"/>
        <v>0</v>
      </c>
      <c r="BE202" s="357">
        <f t="shared" si="690"/>
        <v>0</v>
      </c>
      <c r="BF202" s="357">
        <f t="shared" si="690"/>
        <v>0</v>
      </c>
      <c r="BG202" s="357">
        <f t="shared" si="690"/>
        <v>0</v>
      </c>
      <c r="BH202" s="357">
        <f t="shared" si="690"/>
        <v>0</v>
      </c>
      <c r="BI202" s="357">
        <f t="shared" si="690"/>
        <v>0</v>
      </c>
      <c r="BJ202" s="449">
        <f t="shared" si="690"/>
        <v>0</v>
      </c>
      <c r="BK202" s="357">
        <f t="shared" si="690"/>
        <v>0</v>
      </c>
      <c r="BM202" s="215"/>
      <c r="BN202" s="215"/>
      <c r="BO202" s="215"/>
      <c r="BP202" s="215"/>
    </row>
    <row r="203" spans="1:68" s="356" customFormat="1" x14ac:dyDescent="0.3">
      <c r="A203" s="359"/>
      <c r="B203" s="356" t="s">
        <v>96</v>
      </c>
      <c r="C203" s="357">
        <f t="shared" si="675"/>
        <v>0</v>
      </c>
      <c r="D203" s="357">
        <f t="shared" si="675"/>
        <v>17215.304</v>
      </c>
      <c r="E203" s="357">
        <f t="shared" si="675"/>
        <v>4905.3202214758394</v>
      </c>
      <c r="F203" s="357">
        <f t="shared" si="675"/>
        <v>190678.26956307574</v>
      </c>
      <c r="G203" s="357">
        <f t="shared" si="675"/>
        <v>3514.4672989262658</v>
      </c>
      <c r="H203" s="357">
        <f t="shared" si="675"/>
        <v>0</v>
      </c>
      <c r="I203" s="357">
        <f t="shared" si="675"/>
        <v>1027</v>
      </c>
      <c r="J203" s="357">
        <f t="shared" si="675"/>
        <v>0</v>
      </c>
      <c r="K203" s="357">
        <f t="shared" si="675"/>
        <v>9034</v>
      </c>
      <c r="L203" s="357">
        <f t="shared" si="675"/>
        <v>290538.96547318873</v>
      </c>
      <c r="M203" s="357">
        <f t="shared" si="675"/>
        <v>496954.12263222126</v>
      </c>
      <c r="N203" s="449">
        <f t="shared" si="675"/>
        <v>3546110.723032854</v>
      </c>
      <c r="O203" s="357">
        <f t="shared" si="675"/>
        <v>4559978.1722217416</v>
      </c>
      <c r="Q203" s="359"/>
      <c r="R203" s="356" t="s">
        <v>96</v>
      </c>
      <c r="S203" s="357">
        <f t="shared" ref="S203:AE203" si="691">S170+S186+S106</f>
        <v>0</v>
      </c>
      <c r="T203" s="357">
        <f t="shared" si="691"/>
        <v>22144.130782639662</v>
      </c>
      <c r="U203" s="357">
        <f t="shared" si="691"/>
        <v>13342.456</v>
      </c>
      <c r="V203" s="357">
        <f t="shared" si="691"/>
        <v>46061.699819636255</v>
      </c>
      <c r="W203" s="357">
        <f t="shared" si="691"/>
        <v>864220.80675299664</v>
      </c>
      <c r="X203" s="357">
        <f t="shared" si="691"/>
        <v>272023.75133609853</v>
      </c>
      <c r="Y203" s="357">
        <f t="shared" si="691"/>
        <v>206351.0059780275</v>
      </c>
      <c r="Z203" s="357">
        <f t="shared" si="691"/>
        <v>633719.04842096497</v>
      </c>
      <c r="AA203" s="357">
        <f t="shared" si="691"/>
        <v>1560933.7443363073</v>
      </c>
      <c r="AB203" s="357">
        <f t="shared" si="691"/>
        <v>1551810.2977069379</v>
      </c>
      <c r="AC203" s="357">
        <f t="shared" si="691"/>
        <v>1815837.1508642067</v>
      </c>
      <c r="AD203" s="449">
        <f t="shared" si="691"/>
        <v>6059299.3758448046</v>
      </c>
      <c r="AE203" s="357">
        <f t="shared" si="691"/>
        <v>13045743.46784262</v>
      </c>
      <c r="AG203" s="359"/>
      <c r="AH203" s="356" t="s">
        <v>96</v>
      </c>
      <c r="AI203" s="357">
        <f t="shared" ref="AI203:AU203" si="692">AI170+AI186+AI106</f>
        <v>805458.16012541926</v>
      </c>
      <c r="AJ203" s="357">
        <f t="shared" si="692"/>
        <v>0</v>
      </c>
      <c r="AK203" s="357">
        <f t="shared" si="692"/>
        <v>0</v>
      </c>
      <c r="AL203" s="357">
        <f t="shared" si="692"/>
        <v>0</v>
      </c>
      <c r="AM203" s="357">
        <f t="shared" si="692"/>
        <v>0</v>
      </c>
      <c r="AN203" s="357">
        <f t="shared" si="692"/>
        <v>308272.54450510885</v>
      </c>
      <c r="AO203" s="357">
        <f t="shared" si="692"/>
        <v>441228.68519448466</v>
      </c>
      <c r="AP203" s="357">
        <f t="shared" si="692"/>
        <v>0</v>
      </c>
      <c r="AQ203" s="357">
        <f t="shared" si="692"/>
        <v>25953.295622779009</v>
      </c>
      <c r="AR203" s="357">
        <f t="shared" si="692"/>
        <v>8177.1319999999996</v>
      </c>
      <c r="AS203" s="357">
        <f t="shared" si="692"/>
        <v>77704.28</v>
      </c>
      <c r="AT203" s="449">
        <f t="shared" si="692"/>
        <v>3667305.5470308722</v>
      </c>
      <c r="AU203" s="357">
        <f t="shared" si="692"/>
        <v>5334099.6444786638</v>
      </c>
      <c r="AW203" s="359"/>
      <c r="AX203" s="356" t="s">
        <v>96</v>
      </c>
      <c r="AY203" s="357">
        <f t="shared" ref="AY203:BK203" si="693">AY170+AY186+AY106</f>
        <v>0</v>
      </c>
      <c r="AZ203" s="357">
        <f t="shared" si="693"/>
        <v>0</v>
      </c>
      <c r="BA203" s="357">
        <f t="shared" si="693"/>
        <v>0</v>
      </c>
      <c r="BB203" s="357">
        <f t="shared" si="693"/>
        <v>0</v>
      </c>
      <c r="BC203" s="357">
        <f t="shared" si="693"/>
        <v>0</v>
      </c>
      <c r="BD203" s="357">
        <f t="shared" si="693"/>
        <v>0</v>
      </c>
      <c r="BE203" s="357">
        <f t="shared" si="693"/>
        <v>0</v>
      </c>
      <c r="BF203" s="357">
        <f t="shared" si="693"/>
        <v>0</v>
      </c>
      <c r="BG203" s="357">
        <f t="shared" si="693"/>
        <v>0</v>
      </c>
      <c r="BH203" s="357">
        <f t="shared" si="693"/>
        <v>0</v>
      </c>
      <c r="BI203" s="357">
        <f t="shared" si="693"/>
        <v>0</v>
      </c>
      <c r="BJ203" s="449">
        <f t="shared" si="693"/>
        <v>64044.944024172473</v>
      </c>
      <c r="BK203" s="357">
        <f t="shared" si="693"/>
        <v>64044.944024172473</v>
      </c>
      <c r="BM203" s="215"/>
      <c r="BN203" s="215"/>
      <c r="BO203" s="215"/>
      <c r="BP203" s="215"/>
    </row>
    <row r="204" spans="1:68" s="356" customFormat="1" x14ac:dyDescent="0.3">
      <c r="A204" s="359"/>
      <c r="B204" s="356" t="s">
        <v>97</v>
      </c>
      <c r="C204" s="357">
        <f t="shared" si="675"/>
        <v>820220.97708131978</v>
      </c>
      <c r="D204" s="357">
        <f t="shared" si="675"/>
        <v>1130171.7458430545</v>
      </c>
      <c r="E204" s="357">
        <f t="shared" si="675"/>
        <v>1301122.1149168164</v>
      </c>
      <c r="F204" s="357">
        <f t="shared" si="675"/>
        <v>2763646.9125581076</v>
      </c>
      <c r="G204" s="357">
        <f t="shared" si="675"/>
        <v>1944226.4450692206</v>
      </c>
      <c r="H204" s="357">
        <f t="shared" si="675"/>
        <v>1408046.9489417048</v>
      </c>
      <c r="I204" s="357">
        <f t="shared" si="675"/>
        <v>2115249.8327075299</v>
      </c>
      <c r="J204" s="357">
        <f t="shared" si="675"/>
        <v>1575778.593671297</v>
      </c>
      <c r="K204" s="357">
        <f t="shared" si="675"/>
        <v>1580914.1921381424</v>
      </c>
      <c r="L204" s="357">
        <f t="shared" si="675"/>
        <v>2001135.1630788513</v>
      </c>
      <c r="M204" s="357">
        <f t="shared" si="675"/>
        <v>2060767.9921636251</v>
      </c>
      <c r="N204" s="449">
        <f t="shared" si="675"/>
        <v>9234498.4151775502</v>
      </c>
      <c r="O204" s="357">
        <f t="shared" si="675"/>
        <v>27935779.33334722</v>
      </c>
      <c r="Q204" s="359"/>
      <c r="R204" s="356" t="s">
        <v>97</v>
      </c>
      <c r="S204" s="357">
        <f t="shared" ref="S204:AE204" si="694">S171+S187+S107</f>
        <v>1367856.7371391198</v>
      </c>
      <c r="T204" s="357">
        <f t="shared" si="694"/>
        <v>2369643.3811058649</v>
      </c>
      <c r="U204" s="357">
        <f t="shared" si="694"/>
        <v>2280903.5836376874</v>
      </c>
      <c r="V204" s="357">
        <f t="shared" si="694"/>
        <v>2768673.374495924</v>
      </c>
      <c r="W204" s="357">
        <f t="shared" si="694"/>
        <v>3229020.5948591703</v>
      </c>
      <c r="X204" s="357">
        <f t="shared" si="694"/>
        <v>4039877.447272548</v>
      </c>
      <c r="Y204" s="357">
        <f t="shared" si="694"/>
        <v>3977296.8259992311</v>
      </c>
      <c r="Z204" s="357">
        <f t="shared" si="694"/>
        <v>4724333.1514663901</v>
      </c>
      <c r="AA204" s="357">
        <f t="shared" si="694"/>
        <v>3995843.2487994609</v>
      </c>
      <c r="AB204" s="357">
        <f t="shared" si="694"/>
        <v>4299109.6622892804</v>
      </c>
      <c r="AC204" s="357">
        <f t="shared" si="694"/>
        <v>6615130.9875015831</v>
      </c>
      <c r="AD204" s="449">
        <f t="shared" si="694"/>
        <v>18110153.951866515</v>
      </c>
      <c r="AE204" s="357">
        <f t="shared" si="694"/>
        <v>57777842.946432777</v>
      </c>
      <c r="AG204" s="359"/>
      <c r="AH204" s="356" t="s">
        <v>97</v>
      </c>
      <c r="AI204" s="357">
        <f t="shared" ref="AI204:AU204" si="695">AI171+AI187+AI107</f>
        <v>754408.92015125195</v>
      </c>
      <c r="AJ204" s="357">
        <f t="shared" si="695"/>
        <v>103365.5</v>
      </c>
      <c r="AK204" s="357">
        <f t="shared" si="695"/>
        <v>114580.8</v>
      </c>
      <c r="AL204" s="357">
        <f t="shared" si="695"/>
        <v>895062.97946000029</v>
      </c>
      <c r="AM204" s="357">
        <f t="shared" si="695"/>
        <v>660934.95240000007</v>
      </c>
      <c r="AN204" s="357">
        <f t="shared" si="695"/>
        <v>1114416.4562360211</v>
      </c>
      <c r="AO204" s="357">
        <f t="shared" si="695"/>
        <v>542322.98140000005</v>
      </c>
      <c r="AP204" s="357">
        <f t="shared" si="695"/>
        <v>656965.09944960021</v>
      </c>
      <c r="AQ204" s="357">
        <f t="shared" si="695"/>
        <v>332018.63401999994</v>
      </c>
      <c r="AR204" s="357">
        <f t="shared" si="695"/>
        <v>1328482.7792665593</v>
      </c>
      <c r="AS204" s="357">
        <f t="shared" si="695"/>
        <v>1356165.4195200002</v>
      </c>
      <c r="AT204" s="449">
        <f t="shared" si="695"/>
        <v>1563056.27162</v>
      </c>
      <c r="AU204" s="357">
        <f t="shared" si="695"/>
        <v>9421780.7935234327</v>
      </c>
      <c r="AW204" s="359"/>
      <c r="AX204" s="356" t="s">
        <v>97</v>
      </c>
      <c r="AY204" s="357">
        <f t="shared" ref="AY204:BK204" si="696">AY171+AY187+AY107</f>
        <v>150054.59520000001</v>
      </c>
      <c r="AZ204" s="357">
        <f t="shared" si="696"/>
        <v>0</v>
      </c>
      <c r="BA204" s="357">
        <f t="shared" si="696"/>
        <v>0</v>
      </c>
      <c r="BB204" s="357">
        <f t="shared" si="696"/>
        <v>736619.5068694728</v>
      </c>
      <c r="BC204" s="357">
        <f t="shared" si="696"/>
        <v>85225.98893084153</v>
      </c>
      <c r="BD204" s="357">
        <f t="shared" si="696"/>
        <v>0</v>
      </c>
      <c r="BE204" s="357">
        <f t="shared" si="696"/>
        <v>22356</v>
      </c>
      <c r="BF204" s="357">
        <f t="shared" si="696"/>
        <v>14828.490000000002</v>
      </c>
      <c r="BG204" s="357">
        <f t="shared" si="696"/>
        <v>13000.986000000003</v>
      </c>
      <c r="BH204" s="357">
        <f t="shared" si="696"/>
        <v>260213.94</v>
      </c>
      <c r="BI204" s="357">
        <f t="shared" si="696"/>
        <v>1174277.3176000002</v>
      </c>
      <c r="BJ204" s="449">
        <f t="shared" si="696"/>
        <v>0</v>
      </c>
      <c r="BK204" s="357">
        <f t="shared" si="696"/>
        <v>2456576.8246003147</v>
      </c>
      <c r="BM204" s="215"/>
      <c r="BN204" s="215"/>
      <c r="BO204" s="215"/>
      <c r="BP204" s="215"/>
    </row>
    <row r="205" spans="1:68" s="356" customFormat="1" x14ac:dyDescent="0.3">
      <c r="A205" s="359"/>
      <c r="B205" s="356" t="s">
        <v>98</v>
      </c>
      <c r="C205" s="357">
        <f t="shared" si="675"/>
        <v>0</v>
      </c>
      <c r="D205" s="357">
        <f t="shared" si="675"/>
        <v>0</v>
      </c>
      <c r="E205" s="357">
        <f t="shared" si="675"/>
        <v>0</v>
      </c>
      <c r="F205" s="357">
        <f t="shared" si="675"/>
        <v>0</v>
      </c>
      <c r="G205" s="357">
        <f t="shared" si="675"/>
        <v>0</v>
      </c>
      <c r="H205" s="357">
        <f t="shared" si="675"/>
        <v>0</v>
      </c>
      <c r="I205" s="357">
        <f t="shared" si="675"/>
        <v>58078.979999999996</v>
      </c>
      <c r="J205" s="357">
        <f t="shared" si="675"/>
        <v>837.8</v>
      </c>
      <c r="K205" s="357">
        <f t="shared" si="675"/>
        <v>555.36450863970663</v>
      </c>
      <c r="L205" s="357">
        <f t="shared" si="675"/>
        <v>0</v>
      </c>
      <c r="M205" s="357">
        <f t="shared" si="675"/>
        <v>0</v>
      </c>
      <c r="N205" s="449">
        <f t="shared" si="675"/>
        <v>0</v>
      </c>
      <c r="O205" s="357">
        <f t="shared" si="675"/>
        <v>59472.1445086397</v>
      </c>
      <c r="Q205" s="359"/>
      <c r="R205" s="356" t="s">
        <v>98</v>
      </c>
      <c r="S205" s="357">
        <f t="shared" ref="S205:AE205" si="697">S172+S188+S108</f>
        <v>0</v>
      </c>
      <c r="T205" s="357">
        <f t="shared" si="697"/>
        <v>0</v>
      </c>
      <c r="U205" s="357">
        <f t="shared" si="697"/>
        <v>0</v>
      </c>
      <c r="V205" s="357">
        <f t="shared" si="697"/>
        <v>0</v>
      </c>
      <c r="W205" s="357">
        <f t="shared" si="697"/>
        <v>0</v>
      </c>
      <c r="X205" s="357">
        <f t="shared" si="697"/>
        <v>0</v>
      </c>
      <c r="Y205" s="357">
        <f t="shared" si="697"/>
        <v>0</v>
      </c>
      <c r="Z205" s="357">
        <f t="shared" si="697"/>
        <v>105120.06082500002</v>
      </c>
      <c r="AA205" s="357">
        <f t="shared" si="697"/>
        <v>88804.278668198545</v>
      </c>
      <c r="AB205" s="357">
        <f t="shared" si="697"/>
        <v>0</v>
      </c>
      <c r="AC205" s="357">
        <f t="shared" si="697"/>
        <v>0</v>
      </c>
      <c r="AD205" s="449">
        <f t="shared" si="697"/>
        <v>-1131.4699999999987</v>
      </c>
      <c r="AE205" s="357">
        <f t="shared" si="697"/>
        <v>192792.86949319855</v>
      </c>
      <c r="AG205" s="359"/>
      <c r="AH205" s="356" t="s">
        <v>98</v>
      </c>
      <c r="AI205" s="357">
        <f t="shared" ref="AI205:AU205" si="698">AI172+AI188+AI108</f>
        <v>0</v>
      </c>
      <c r="AJ205" s="357">
        <f t="shared" si="698"/>
        <v>0</v>
      </c>
      <c r="AK205" s="357">
        <f t="shared" si="698"/>
        <v>0</v>
      </c>
      <c r="AL205" s="357">
        <f t="shared" si="698"/>
        <v>0</v>
      </c>
      <c r="AM205" s="357">
        <f t="shared" si="698"/>
        <v>0</v>
      </c>
      <c r="AN205" s="357">
        <f t="shared" si="698"/>
        <v>0</v>
      </c>
      <c r="AO205" s="357">
        <f t="shared" si="698"/>
        <v>0</v>
      </c>
      <c r="AP205" s="357">
        <f t="shared" si="698"/>
        <v>108535.28150000001</v>
      </c>
      <c r="AQ205" s="357">
        <f t="shared" si="698"/>
        <v>31429.493825000049</v>
      </c>
      <c r="AR205" s="357">
        <f t="shared" si="698"/>
        <v>0</v>
      </c>
      <c r="AS205" s="357">
        <f t="shared" si="698"/>
        <v>0</v>
      </c>
      <c r="AT205" s="449">
        <f t="shared" si="698"/>
        <v>21538.600000000002</v>
      </c>
      <c r="AU205" s="357">
        <f t="shared" si="698"/>
        <v>161503.37532500006</v>
      </c>
      <c r="AW205" s="359"/>
      <c r="AX205" s="356" t="s">
        <v>98</v>
      </c>
      <c r="AY205" s="357">
        <f t="shared" ref="AY205:BK205" si="699">AY172+AY188+AY108</f>
        <v>0</v>
      </c>
      <c r="AZ205" s="357">
        <f t="shared" si="699"/>
        <v>0</v>
      </c>
      <c r="BA205" s="357">
        <f t="shared" si="699"/>
        <v>0</v>
      </c>
      <c r="BB205" s="357">
        <f t="shared" si="699"/>
        <v>0</v>
      </c>
      <c r="BC205" s="357">
        <f t="shared" si="699"/>
        <v>0</v>
      </c>
      <c r="BD205" s="357">
        <f t="shared" si="699"/>
        <v>0</v>
      </c>
      <c r="BE205" s="357">
        <f t="shared" si="699"/>
        <v>0</v>
      </c>
      <c r="BF205" s="357">
        <f t="shared" si="699"/>
        <v>11145.32000000002</v>
      </c>
      <c r="BG205" s="357">
        <f t="shared" si="699"/>
        <v>33840.790000000008</v>
      </c>
      <c r="BH205" s="357">
        <f t="shared" si="699"/>
        <v>0</v>
      </c>
      <c r="BI205" s="357">
        <f t="shared" si="699"/>
        <v>0</v>
      </c>
      <c r="BJ205" s="449">
        <f t="shared" si="699"/>
        <v>0</v>
      </c>
      <c r="BK205" s="357">
        <f t="shared" si="699"/>
        <v>44986.11000000003</v>
      </c>
      <c r="BM205" s="215"/>
      <c r="BN205" s="215"/>
      <c r="BO205" s="215"/>
      <c r="BP205" s="215"/>
    </row>
    <row r="206" spans="1:68" s="356" customFormat="1" x14ac:dyDescent="0.3">
      <c r="A206" s="359"/>
      <c r="B206" s="356" t="s">
        <v>99</v>
      </c>
      <c r="C206" s="357">
        <f t="shared" si="675"/>
        <v>0</v>
      </c>
      <c r="D206" s="357">
        <f t="shared" si="675"/>
        <v>0</v>
      </c>
      <c r="E206" s="357">
        <f t="shared" si="675"/>
        <v>0</v>
      </c>
      <c r="F206" s="357">
        <f t="shared" si="675"/>
        <v>0</v>
      </c>
      <c r="G206" s="357">
        <f t="shared" si="675"/>
        <v>0</v>
      </c>
      <c r="H206" s="357">
        <f t="shared" si="675"/>
        <v>0</v>
      </c>
      <c r="I206" s="357">
        <f t="shared" si="675"/>
        <v>0</v>
      </c>
      <c r="J206" s="357">
        <f t="shared" si="675"/>
        <v>0</v>
      </c>
      <c r="K206" s="357">
        <f t="shared" si="675"/>
        <v>0</v>
      </c>
      <c r="L206" s="357">
        <f t="shared" si="675"/>
        <v>0</v>
      </c>
      <c r="M206" s="357">
        <f t="shared" si="675"/>
        <v>0</v>
      </c>
      <c r="N206" s="449">
        <f t="shared" si="675"/>
        <v>0</v>
      </c>
      <c r="O206" s="357">
        <f t="shared" si="675"/>
        <v>0</v>
      </c>
      <c r="Q206" s="359"/>
      <c r="R206" s="356" t="s">
        <v>99</v>
      </c>
      <c r="S206" s="357">
        <f t="shared" ref="S206:AE206" si="700">S173+S189+S109</f>
        <v>0</v>
      </c>
      <c r="T206" s="357">
        <f t="shared" si="700"/>
        <v>0</v>
      </c>
      <c r="U206" s="357">
        <f t="shared" si="700"/>
        <v>0</v>
      </c>
      <c r="V206" s="357">
        <f t="shared" si="700"/>
        <v>345985.57431450469</v>
      </c>
      <c r="W206" s="357">
        <f t="shared" si="700"/>
        <v>37864.853919834197</v>
      </c>
      <c r="X206" s="357">
        <f t="shared" si="700"/>
        <v>0</v>
      </c>
      <c r="Y206" s="357">
        <f t="shared" si="700"/>
        <v>0</v>
      </c>
      <c r="Z206" s="357">
        <f t="shared" si="700"/>
        <v>226824.9538954047</v>
      </c>
      <c r="AA206" s="357">
        <f t="shared" si="700"/>
        <v>0</v>
      </c>
      <c r="AB206" s="357">
        <f t="shared" si="700"/>
        <v>300024.02675076155</v>
      </c>
      <c r="AC206" s="357">
        <f t="shared" si="700"/>
        <v>360623.6073192202</v>
      </c>
      <c r="AD206" s="449">
        <f t="shared" si="700"/>
        <v>802504.88067871484</v>
      </c>
      <c r="AE206" s="357">
        <f t="shared" si="700"/>
        <v>2073827.8968784399</v>
      </c>
      <c r="AG206" s="359"/>
      <c r="AH206" s="356" t="s">
        <v>99</v>
      </c>
      <c r="AI206" s="357">
        <f t="shared" ref="AI206:AU206" si="701">AI173+AI189+AI109</f>
        <v>349071.7172751422</v>
      </c>
      <c r="AJ206" s="357">
        <f t="shared" si="701"/>
        <v>0</v>
      </c>
      <c r="AK206" s="357">
        <f t="shared" si="701"/>
        <v>0</v>
      </c>
      <c r="AL206" s="357">
        <f t="shared" si="701"/>
        <v>0</v>
      </c>
      <c r="AM206" s="357">
        <f t="shared" si="701"/>
        <v>274733.27408327733</v>
      </c>
      <c r="AN206" s="357">
        <f t="shared" si="701"/>
        <v>0</v>
      </c>
      <c r="AO206" s="357">
        <f t="shared" si="701"/>
        <v>323609.13340516627</v>
      </c>
      <c r="AP206" s="357">
        <f t="shared" si="701"/>
        <v>0</v>
      </c>
      <c r="AQ206" s="357">
        <f t="shared" si="701"/>
        <v>340472.23726261349</v>
      </c>
      <c r="AR206" s="357">
        <f t="shared" si="701"/>
        <v>0</v>
      </c>
      <c r="AS206" s="357">
        <f t="shared" si="701"/>
        <v>0</v>
      </c>
      <c r="AT206" s="449">
        <f t="shared" si="701"/>
        <v>0</v>
      </c>
      <c r="AU206" s="357">
        <f t="shared" si="701"/>
        <v>1287886.3620261992</v>
      </c>
      <c r="AW206" s="359"/>
      <c r="AX206" s="356" t="s">
        <v>99</v>
      </c>
      <c r="AY206" s="357">
        <f t="shared" ref="AY206:BK206" si="702">AY173+AY189+AY109</f>
        <v>0</v>
      </c>
      <c r="AZ206" s="357">
        <f t="shared" si="702"/>
        <v>0</v>
      </c>
      <c r="BA206" s="357">
        <f t="shared" si="702"/>
        <v>0</v>
      </c>
      <c r="BB206" s="357">
        <f t="shared" si="702"/>
        <v>0</v>
      </c>
      <c r="BC206" s="357">
        <f t="shared" si="702"/>
        <v>0</v>
      </c>
      <c r="BD206" s="357">
        <f t="shared" si="702"/>
        <v>0</v>
      </c>
      <c r="BE206" s="357">
        <f t="shared" si="702"/>
        <v>0</v>
      </c>
      <c r="BF206" s="357">
        <f t="shared" si="702"/>
        <v>607211.3534959153</v>
      </c>
      <c r="BG206" s="357">
        <f t="shared" si="702"/>
        <v>0</v>
      </c>
      <c r="BH206" s="357">
        <f t="shared" si="702"/>
        <v>0</v>
      </c>
      <c r="BI206" s="357">
        <f t="shared" si="702"/>
        <v>0</v>
      </c>
      <c r="BJ206" s="449">
        <f t="shared" si="702"/>
        <v>82337.482672183614</v>
      </c>
      <c r="BK206" s="357">
        <f t="shared" si="702"/>
        <v>689548.83616809896</v>
      </c>
      <c r="BM206" s="215"/>
      <c r="BN206" s="215"/>
      <c r="BO206" s="215"/>
      <c r="BP206" s="215"/>
    </row>
    <row r="207" spans="1:68" s="356" customFormat="1" x14ac:dyDescent="0.3">
      <c r="A207" s="359"/>
      <c r="B207" s="356" t="s">
        <v>100</v>
      </c>
      <c r="C207" s="357">
        <f t="shared" si="675"/>
        <v>0</v>
      </c>
      <c r="D207" s="357">
        <f t="shared" si="675"/>
        <v>0</v>
      </c>
      <c r="E207" s="357">
        <f t="shared" si="675"/>
        <v>0</v>
      </c>
      <c r="F207" s="357">
        <f t="shared" si="675"/>
        <v>0</v>
      </c>
      <c r="G207" s="357">
        <f t="shared" si="675"/>
        <v>0</v>
      </c>
      <c r="H207" s="357">
        <f t="shared" si="675"/>
        <v>0</v>
      </c>
      <c r="I207" s="357">
        <f t="shared" si="675"/>
        <v>0</v>
      </c>
      <c r="J207" s="357">
        <f t="shared" si="675"/>
        <v>0</v>
      </c>
      <c r="K207" s="357">
        <f t="shared" si="675"/>
        <v>0</v>
      </c>
      <c r="L207" s="357">
        <f t="shared" si="675"/>
        <v>0</v>
      </c>
      <c r="M207" s="357">
        <f t="shared" si="675"/>
        <v>0</v>
      </c>
      <c r="N207" s="449">
        <f t="shared" si="675"/>
        <v>0</v>
      </c>
      <c r="O207" s="357">
        <f t="shared" si="675"/>
        <v>0</v>
      </c>
      <c r="Q207" s="359"/>
      <c r="R207" s="356" t="s">
        <v>100</v>
      </c>
      <c r="S207" s="357">
        <f t="shared" ref="S207:AE207" si="703">S174+S190+S110</f>
        <v>0</v>
      </c>
      <c r="T207" s="357">
        <f t="shared" si="703"/>
        <v>0</v>
      </c>
      <c r="U207" s="357">
        <f t="shared" si="703"/>
        <v>0</v>
      </c>
      <c r="V207" s="357">
        <f t="shared" si="703"/>
        <v>0</v>
      </c>
      <c r="W207" s="357">
        <f t="shared" si="703"/>
        <v>0</v>
      </c>
      <c r="X207" s="357">
        <f t="shared" si="703"/>
        <v>0</v>
      </c>
      <c r="Y207" s="357">
        <f t="shared" si="703"/>
        <v>0</v>
      </c>
      <c r="Z207" s="357">
        <f t="shared" si="703"/>
        <v>0</v>
      </c>
      <c r="AA207" s="357">
        <f t="shared" si="703"/>
        <v>0</v>
      </c>
      <c r="AB207" s="357">
        <f t="shared" si="703"/>
        <v>0</v>
      </c>
      <c r="AC207" s="357">
        <f t="shared" si="703"/>
        <v>0</v>
      </c>
      <c r="AD207" s="449">
        <f t="shared" si="703"/>
        <v>0</v>
      </c>
      <c r="AE207" s="357">
        <f t="shared" si="703"/>
        <v>0</v>
      </c>
      <c r="AG207" s="359"/>
      <c r="AH207" s="356" t="s">
        <v>100</v>
      </c>
      <c r="AI207" s="357">
        <f t="shared" ref="AI207:AU207" si="704">AI174+AI190+AI110</f>
        <v>0</v>
      </c>
      <c r="AJ207" s="357">
        <f t="shared" si="704"/>
        <v>0</v>
      </c>
      <c r="AK207" s="357">
        <f t="shared" si="704"/>
        <v>0</v>
      </c>
      <c r="AL207" s="357">
        <f t="shared" si="704"/>
        <v>0</v>
      </c>
      <c r="AM207" s="357">
        <f t="shared" si="704"/>
        <v>0</v>
      </c>
      <c r="AN207" s="357">
        <f t="shared" si="704"/>
        <v>0</v>
      </c>
      <c r="AO207" s="357">
        <f t="shared" si="704"/>
        <v>0</v>
      </c>
      <c r="AP207" s="357">
        <f t="shared" si="704"/>
        <v>0</v>
      </c>
      <c r="AQ207" s="357">
        <f t="shared" si="704"/>
        <v>141994.74900758473</v>
      </c>
      <c r="AR207" s="357">
        <f t="shared" si="704"/>
        <v>0</v>
      </c>
      <c r="AS207" s="357">
        <f t="shared" si="704"/>
        <v>0</v>
      </c>
      <c r="AT207" s="449">
        <f t="shared" si="704"/>
        <v>1697481.818216949</v>
      </c>
      <c r="AU207" s="357">
        <f t="shared" si="704"/>
        <v>1839476.5672245338</v>
      </c>
      <c r="AW207" s="359"/>
      <c r="AX207" s="356" t="s">
        <v>100</v>
      </c>
      <c r="AY207" s="357">
        <f t="shared" ref="AY207:BK207" si="705">AY174+AY190+AY110</f>
        <v>0</v>
      </c>
      <c r="AZ207" s="357">
        <f t="shared" si="705"/>
        <v>0</v>
      </c>
      <c r="BA207" s="357">
        <f t="shared" si="705"/>
        <v>0</v>
      </c>
      <c r="BB207" s="357">
        <f t="shared" si="705"/>
        <v>0</v>
      </c>
      <c r="BC207" s="357">
        <f t="shared" si="705"/>
        <v>0</v>
      </c>
      <c r="BD207" s="357">
        <f t="shared" si="705"/>
        <v>0</v>
      </c>
      <c r="BE207" s="357">
        <f t="shared" si="705"/>
        <v>0</v>
      </c>
      <c r="BF207" s="357">
        <f t="shared" si="705"/>
        <v>0</v>
      </c>
      <c r="BG207" s="357">
        <f t="shared" si="705"/>
        <v>0</v>
      </c>
      <c r="BH207" s="357">
        <f t="shared" si="705"/>
        <v>0</v>
      </c>
      <c r="BI207" s="357">
        <f t="shared" si="705"/>
        <v>0</v>
      </c>
      <c r="BJ207" s="449">
        <f t="shared" si="705"/>
        <v>0</v>
      </c>
      <c r="BK207" s="357">
        <f t="shared" si="705"/>
        <v>0</v>
      </c>
      <c r="BM207" s="215"/>
      <c r="BN207" s="215"/>
      <c r="BO207" s="215"/>
      <c r="BP207" s="215"/>
    </row>
    <row r="208" spans="1:68" s="356" customFormat="1" x14ac:dyDescent="0.3">
      <c r="A208" s="359"/>
      <c r="B208" s="356" t="s">
        <v>101</v>
      </c>
      <c r="C208" s="357">
        <f t="shared" si="675"/>
        <v>0</v>
      </c>
      <c r="D208" s="357">
        <f t="shared" si="675"/>
        <v>0</v>
      </c>
      <c r="E208" s="357">
        <f t="shared" si="675"/>
        <v>0</v>
      </c>
      <c r="F208" s="357">
        <f t="shared" si="675"/>
        <v>0</v>
      </c>
      <c r="G208" s="357">
        <f t="shared" si="675"/>
        <v>0</v>
      </c>
      <c r="H208" s="357">
        <f t="shared" si="675"/>
        <v>0</v>
      </c>
      <c r="I208" s="357">
        <f t="shared" si="675"/>
        <v>0</v>
      </c>
      <c r="J208" s="357">
        <f t="shared" si="675"/>
        <v>9540.3431467871105</v>
      </c>
      <c r="K208" s="357">
        <f t="shared" si="675"/>
        <v>2175.3897708362788</v>
      </c>
      <c r="L208" s="357">
        <f t="shared" si="675"/>
        <v>0</v>
      </c>
      <c r="M208" s="357">
        <f t="shared" si="675"/>
        <v>4770.1715733935562</v>
      </c>
      <c r="N208" s="449">
        <f t="shared" si="675"/>
        <v>348.08000000000004</v>
      </c>
      <c r="O208" s="357">
        <f t="shared" si="675"/>
        <v>16833.984491016949</v>
      </c>
      <c r="Q208" s="359"/>
      <c r="R208" s="356" t="s">
        <v>101</v>
      </c>
      <c r="S208" s="357">
        <f t="shared" ref="S208:AE208" si="706">S175+S191+S111</f>
        <v>70607.916805421206</v>
      </c>
      <c r="T208" s="357">
        <f t="shared" si="706"/>
        <v>0</v>
      </c>
      <c r="U208" s="357">
        <f t="shared" si="706"/>
        <v>0</v>
      </c>
      <c r="V208" s="357">
        <f t="shared" si="706"/>
        <v>28120.731071812268</v>
      </c>
      <c r="W208" s="357">
        <f t="shared" si="706"/>
        <v>1317254.6126131436</v>
      </c>
      <c r="X208" s="357">
        <f t="shared" si="706"/>
        <v>53926.550220503123</v>
      </c>
      <c r="Y208" s="357">
        <f t="shared" si="706"/>
        <v>0</v>
      </c>
      <c r="Z208" s="357">
        <f t="shared" si="706"/>
        <v>0</v>
      </c>
      <c r="AA208" s="357">
        <f t="shared" si="706"/>
        <v>0</v>
      </c>
      <c r="AB208" s="357">
        <f t="shared" si="706"/>
        <v>0</v>
      </c>
      <c r="AC208" s="357">
        <f t="shared" si="706"/>
        <v>117816.96349384231</v>
      </c>
      <c r="AD208" s="449">
        <f t="shared" si="706"/>
        <v>469610.92522012512</v>
      </c>
      <c r="AE208" s="357">
        <f t="shared" si="706"/>
        <v>2057337.699424848</v>
      </c>
      <c r="AG208" s="359"/>
      <c r="AH208" s="356" t="s">
        <v>101</v>
      </c>
      <c r="AI208" s="357">
        <f t="shared" ref="AI208:AU208" si="707">AI175+AI191+AI111</f>
        <v>0</v>
      </c>
      <c r="AJ208" s="357">
        <f t="shared" si="707"/>
        <v>0</v>
      </c>
      <c r="AK208" s="357">
        <f t="shared" si="707"/>
        <v>0</v>
      </c>
      <c r="AL208" s="357">
        <f t="shared" si="707"/>
        <v>0</v>
      </c>
      <c r="AM208" s="357">
        <f t="shared" si="707"/>
        <v>0</v>
      </c>
      <c r="AN208" s="357">
        <f t="shared" si="707"/>
        <v>0</v>
      </c>
      <c r="AO208" s="357">
        <f t="shared" si="707"/>
        <v>0</v>
      </c>
      <c r="AP208" s="357">
        <f t="shared" si="707"/>
        <v>0</v>
      </c>
      <c r="AQ208" s="357">
        <f t="shared" si="707"/>
        <v>0</v>
      </c>
      <c r="AR208" s="357">
        <f t="shared" si="707"/>
        <v>0</v>
      </c>
      <c r="AS208" s="357">
        <f t="shared" si="707"/>
        <v>0</v>
      </c>
      <c r="AT208" s="449">
        <f t="shared" si="707"/>
        <v>0</v>
      </c>
      <c r="AU208" s="357">
        <f t="shared" si="707"/>
        <v>0</v>
      </c>
      <c r="AW208" s="359"/>
      <c r="AX208" s="356" t="s">
        <v>101</v>
      </c>
      <c r="AY208" s="357">
        <f t="shared" ref="AY208:BK208" si="708">AY175+AY191+AY111</f>
        <v>0</v>
      </c>
      <c r="AZ208" s="357">
        <f t="shared" si="708"/>
        <v>0</v>
      </c>
      <c r="BA208" s="357">
        <f t="shared" si="708"/>
        <v>0</v>
      </c>
      <c r="BB208" s="357">
        <f t="shared" si="708"/>
        <v>0</v>
      </c>
      <c r="BC208" s="357">
        <f t="shared" si="708"/>
        <v>0</v>
      </c>
      <c r="BD208" s="357">
        <f t="shared" si="708"/>
        <v>0</v>
      </c>
      <c r="BE208" s="357">
        <f t="shared" si="708"/>
        <v>0</v>
      </c>
      <c r="BF208" s="357">
        <f t="shared" si="708"/>
        <v>0</v>
      </c>
      <c r="BG208" s="357">
        <f t="shared" si="708"/>
        <v>0</v>
      </c>
      <c r="BH208" s="357">
        <f t="shared" si="708"/>
        <v>0</v>
      </c>
      <c r="BI208" s="357">
        <f t="shared" si="708"/>
        <v>0</v>
      </c>
      <c r="BJ208" s="449">
        <f t="shared" si="708"/>
        <v>0</v>
      </c>
      <c r="BK208" s="357">
        <f t="shared" si="708"/>
        <v>0</v>
      </c>
      <c r="BM208" s="215"/>
      <c r="BN208" s="215"/>
      <c r="BO208" s="215"/>
      <c r="BP208" s="215"/>
    </row>
    <row r="209" spans="1:68" s="356" customFormat="1" x14ac:dyDescent="0.3">
      <c r="A209" s="359"/>
      <c r="B209" s="356" t="s">
        <v>102</v>
      </c>
      <c r="C209" s="357">
        <f t="shared" si="675"/>
        <v>0</v>
      </c>
      <c r="D209" s="357">
        <f t="shared" si="675"/>
        <v>0</v>
      </c>
      <c r="E209" s="357">
        <f t="shared" si="675"/>
        <v>19378.896000000001</v>
      </c>
      <c r="F209" s="357">
        <f t="shared" si="675"/>
        <v>0</v>
      </c>
      <c r="G209" s="357">
        <f t="shared" si="675"/>
        <v>0</v>
      </c>
      <c r="H209" s="357">
        <f t="shared" si="675"/>
        <v>0</v>
      </c>
      <c r="I209" s="357">
        <f t="shared" si="675"/>
        <v>0</v>
      </c>
      <c r="J209" s="357">
        <f t="shared" si="675"/>
        <v>0</v>
      </c>
      <c r="K209" s="357">
        <f t="shared" si="675"/>
        <v>19378.896000000001</v>
      </c>
      <c r="L209" s="357">
        <f t="shared" si="675"/>
        <v>0</v>
      </c>
      <c r="M209" s="357">
        <f t="shared" si="675"/>
        <v>0</v>
      </c>
      <c r="N209" s="449">
        <f t="shared" si="675"/>
        <v>19378.896000000001</v>
      </c>
      <c r="O209" s="357">
        <f t="shared" si="675"/>
        <v>58136.688000000002</v>
      </c>
      <c r="Q209" s="359"/>
      <c r="R209" s="356" t="s">
        <v>102</v>
      </c>
      <c r="S209" s="357">
        <f t="shared" ref="S209:AE209" si="709">S176+S192+S112</f>
        <v>0</v>
      </c>
      <c r="T209" s="357">
        <f t="shared" si="709"/>
        <v>0</v>
      </c>
      <c r="U209" s="357">
        <f t="shared" si="709"/>
        <v>0</v>
      </c>
      <c r="V209" s="357">
        <f t="shared" si="709"/>
        <v>0</v>
      </c>
      <c r="W209" s="357">
        <f t="shared" si="709"/>
        <v>0</v>
      </c>
      <c r="X209" s="357">
        <f t="shared" si="709"/>
        <v>0</v>
      </c>
      <c r="Y209" s="357">
        <f t="shared" si="709"/>
        <v>0</v>
      </c>
      <c r="Z209" s="357">
        <f t="shared" si="709"/>
        <v>0</v>
      </c>
      <c r="AA209" s="357">
        <f t="shared" si="709"/>
        <v>0</v>
      </c>
      <c r="AB209" s="357">
        <f t="shared" si="709"/>
        <v>0</v>
      </c>
      <c r="AC209" s="357">
        <f t="shared" si="709"/>
        <v>0</v>
      </c>
      <c r="AD209" s="449">
        <f t="shared" si="709"/>
        <v>218023.5895297307</v>
      </c>
      <c r="AE209" s="357">
        <f t="shared" si="709"/>
        <v>218023.5895297307</v>
      </c>
      <c r="AG209" s="359"/>
      <c r="AH209" s="356" t="s">
        <v>102</v>
      </c>
      <c r="AI209" s="357">
        <f t="shared" ref="AI209:AU209" si="710">AI176+AI192+AI112</f>
        <v>0</v>
      </c>
      <c r="AJ209" s="357">
        <f t="shared" si="710"/>
        <v>0</v>
      </c>
      <c r="AK209" s="357">
        <f t="shared" si="710"/>
        <v>0</v>
      </c>
      <c r="AL209" s="357">
        <f t="shared" si="710"/>
        <v>0</v>
      </c>
      <c r="AM209" s="357">
        <f t="shared" si="710"/>
        <v>0</v>
      </c>
      <c r="AN209" s="357">
        <f t="shared" si="710"/>
        <v>0</v>
      </c>
      <c r="AO209" s="357">
        <f t="shared" si="710"/>
        <v>0</v>
      </c>
      <c r="AP209" s="357">
        <f t="shared" si="710"/>
        <v>0</v>
      </c>
      <c r="AQ209" s="357">
        <f t="shared" si="710"/>
        <v>0</v>
      </c>
      <c r="AR209" s="357">
        <f t="shared" si="710"/>
        <v>0</v>
      </c>
      <c r="AS209" s="357">
        <f t="shared" si="710"/>
        <v>0</v>
      </c>
      <c r="AT209" s="449">
        <f t="shared" si="710"/>
        <v>0</v>
      </c>
      <c r="AU209" s="357">
        <f t="shared" si="710"/>
        <v>0</v>
      </c>
      <c r="AW209" s="359"/>
      <c r="AX209" s="356" t="s">
        <v>102</v>
      </c>
      <c r="AY209" s="357">
        <f t="shared" ref="AY209:BK209" si="711">AY176+AY192+AY112</f>
        <v>0</v>
      </c>
      <c r="AZ209" s="357">
        <f t="shared" si="711"/>
        <v>0</v>
      </c>
      <c r="BA209" s="357">
        <f t="shared" si="711"/>
        <v>0</v>
      </c>
      <c r="BB209" s="357">
        <f t="shared" si="711"/>
        <v>0</v>
      </c>
      <c r="BC209" s="357">
        <f t="shared" si="711"/>
        <v>0</v>
      </c>
      <c r="BD209" s="357">
        <f t="shared" si="711"/>
        <v>0</v>
      </c>
      <c r="BE209" s="357">
        <f t="shared" si="711"/>
        <v>0</v>
      </c>
      <c r="BF209" s="357">
        <f t="shared" si="711"/>
        <v>0</v>
      </c>
      <c r="BG209" s="357">
        <f t="shared" si="711"/>
        <v>0</v>
      </c>
      <c r="BH209" s="357">
        <f t="shared" si="711"/>
        <v>0</v>
      </c>
      <c r="BI209" s="357">
        <f t="shared" si="711"/>
        <v>0</v>
      </c>
      <c r="BJ209" s="449">
        <f t="shared" si="711"/>
        <v>0</v>
      </c>
      <c r="BK209" s="357">
        <f t="shared" si="711"/>
        <v>0</v>
      </c>
      <c r="BM209" s="215"/>
      <c r="BN209" s="215"/>
      <c r="BO209" s="215"/>
      <c r="BP209" s="215"/>
    </row>
    <row r="210" spans="1:68" s="356" customFormat="1" x14ac:dyDescent="0.3">
      <c r="A210" s="359"/>
      <c r="B210" s="356" t="s">
        <v>70</v>
      </c>
      <c r="C210" s="357">
        <f t="shared" ref="C210:O210" si="712">C177+C193+C113</f>
        <v>823982.0730813198</v>
      </c>
      <c r="D210" s="357">
        <f t="shared" si="712"/>
        <v>1149644.0738430545</v>
      </c>
      <c r="E210" s="357">
        <f t="shared" si="712"/>
        <v>1328833.1856546956</v>
      </c>
      <c r="F210" s="357">
        <f t="shared" si="712"/>
        <v>2972013.2082493682</v>
      </c>
      <c r="G210" s="357">
        <f t="shared" si="712"/>
        <v>1970174.5159779422</v>
      </c>
      <c r="H210" s="357">
        <f t="shared" si="712"/>
        <v>1413291.9649417049</v>
      </c>
      <c r="I210" s="357">
        <f t="shared" si="712"/>
        <v>2175856.2207075302</v>
      </c>
      <c r="J210" s="357">
        <f t="shared" si="712"/>
        <v>1590457.3568180841</v>
      </c>
      <c r="K210" s="357">
        <f t="shared" si="712"/>
        <v>1637552.8704176184</v>
      </c>
      <c r="L210" s="357">
        <f t="shared" si="712"/>
        <v>2323550.9285520399</v>
      </c>
      <c r="M210" s="357">
        <f t="shared" si="712"/>
        <v>2636699.2184218965</v>
      </c>
      <c r="N210" s="449">
        <f t="shared" si="712"/>
        <v>13016782.996976018</v>
      </c>
      <c r="O210" s="357">
        <f t="shared" si="712"/>
        <v>33038838.613641273</v>
      </c>
      <c r="Q210" s="359"/>
      <c r="R210" s="356" t="s">
        <v>70</v>
      </c>
      <c r="S210" s="357">
        <f t="shared" ref="S210:AE210" si="713">S177+S193+S113</f>
        <v>1636508.1233735268</v>
      </c>
      <c r="T210" s="357">
        <f t="shared" si="713"/>
        <v>2457371.0298885047</v>
      </c>
      <c r="U210" s="357">
        <f t="shared" si="713"/>
        <v>2328616.8099127756</v>
      </c>
      <c r="V210" s="357">
        <f t="shared" si="713"/>
        <v>3363440.7486199415</v>
      </c>
      <c r="W210" s="357">
        <f t="shared" si="713"/>
        <v>5529304.285544578</v>
      </c>
      <c r="X210" s="357">
        <f t="shared" si="713"/>
        <v>4643950.8815029087</v>
      </c>
      <c r="Y210" s="357">
        <f t="shared" si="713"/>
        <v>4317609.5415772833</v>
      </c>
      <c r="Z210" s="357">
        <f t="shared" si="713"/>
        <v>6416665.8686171919</v>
      </c>
      <c r="AA210" s="357">
        <f t="shared" si="713"/>
        <v>6588631.7180936597</v>
      </c>
      <c r="AB210" s="357">
        <f t="shared" si="713"/>
        <v>7853761.2580214273</v>
      </c>
      <c r="AC210" s="357">
        <f t="shared" si="713"/>
        <v>10207081.228483159</v>
      </c>
      <c r="AD210" s="449">
        <f t="shared" si="713"/>
        <v>29632256.78574371</v>
      </c>
      <c r="AE210" s="357">
        <f t="shared" si="713"/>
        <v>84975198.279378667</v>
      </c>
      <c r="AG210" s="359"/>
      <c r="AH210" s="356" t="s">
        <v>70</v>
      </c>
      <c r="AI210" s="357">
        <f t="shared" ref="AI210:AU210" si="714">AI177+AI193+AI113</f>
        <v>2592595.2779745017</v>
      </c>
      <c r="AJ210" s="357">
        <f t="shared" si="714"/>
        <v>103365.5</v>
      </c>
      <c r="AK210" s="357">
        <f t="shared" si="714"/>
        <v>114580.8</v>
      </c>
      <c r="AL210" s="357">
        <f t="shared" si="714"/>
        <v>895062.97946000029</v>
      </c>
      <c r="AM210" s="357">
        <f t="shared" si="714"/>
        <v>1004927.1266673583</v>
      </c>
      <c r="AN210" s="357">
        <f t="shared" si="714"/>
        <v>1780475.7101690434</v>
      </c>
      <c r="AO210" s="357">
        <f t="shared" si="714"/>
        <v>1824409.9760156064</v>
      </c>
      <c r="AP210" s="357">
        <f t="shared" si="714"/>
        <v>1743031.0814359267</v>
      </c>
      <c r="AQ210" s="357">
        <f t="shared" si="714"/>
        <v>1306036.6685579461</v>
      </c>
      <c r="AR210" s="357">
        <f t="shared" si="714"/>
        <v>3341459.5147532038</v>
      </c>
      <c r="AS210" s="357">
        <f t="shared" si="714"/>
        <v>1466142.2115200001</v>
      </c>
      <c r="AT210" s="449">
        <f t="shared" si="714"/>
        <v>7316475.8949647322</v>
      </c>
      <c r="AU210" s="357">
        <f t="shared" si="714"/>
        <v>23488562.741518319</v>
      </c>
      <c r="AW210" s="359"/>
      <c r="AX210" s="356" t="s">
        <v>70</v>
      </c>
      <c r="AY210" s="357">
        <f t="shared" ref="AY210:BK210" si="715">AY177+AY193+AY113</f>
        <v>150054.59520000001</v>
      </c>
      <c r="AZ210" s="357">
        <f t="shared" si="715"/>
        <v>0</v>
      </c>
      <c r="BA210" s="357">
        <f t="shared" si="715"/>
        <v>0</v>
      </c>
      <c r="BB210" s="357">
        <f t="shared" si="715"/>
        <v>1032284.8768694728</v>
      </c>
      <c r="BC210" s="357">
        <f t="shared" si="715"/>
        <v>85225.98893084153</v>
      </c>
      <c r="BD210" s="357">
        <f t="shared" si="715"/>
        <v>0</v>
      </c>
      <c r="BE210" s="357">
        <f t="shared" si="715"/>
        <v>22356</v>
      </c>
      <c r="BF210" s="357">
        <f t="shared" si="715"/>
        <v>633185.16349591536</v>
      </c>
      <c r="BG210" s="357">
        <f t="shared" si="715"/>
        <v>46841.776000000013</v>
      </c>
      <c r="BH210" s="357">
        <f t="shared" si="715"/>
        <v>694885.8440906842</v>
      </c>
      <c r="BI210" s="357">
        <f t="shared" si="715"/>
        <v>1174277.3176000002</v>
      </c>
      <c r="BJ210" s="449">
        <f t="shared" si="715"/>
        <v>541554.36816016701</v>
      </c>
      <c r="BK210" s="357">
        <f t="shared" si="715"/>
        <v>4380665.9303470813</v>
      </c>
      <c r="BM210" s="215"/>
      <c r="BN210" s="215"/>
      <c r="BO210" s="215"/>
      <c r="BP210" s="215"/>
    </row>
  </sheetData>
  <mergeCells count="56">
    <mergeCell ref="AY1:BJ1"/>
    <mergeCell ref="A4:A16"/>
    <mergeCell ref="A20:A32"/>
    <mergeCell ref="A36:A48"/>
    <mergeCell ref="A52:A64"/>
    <mergeCell ref="C1:N1"/>
    <mergeCell ref="S1:AD1"/>
    <mergeCell ref="AW4:AW16"/>
    <mergeCell ref="AW20:AW32"/>
    <mergeCell ref="AW36:AW48"/>
    <mergeCell ref="AG4:AG16"/>
    <mergeCell ref="AG20:AG32"/>
    <mergeCell ref="AG36:AG48"/>
    <mergeCell ref="Q4:Q16"/>
    <mergeCell ref="Q20:Q32"/>
    <mergeCell ref="Q36:Q48"/>
    <mergeCell ref="A68:A80"/>
    <mergeCell ref="AW52:AW64"/>
    <mergeCell ref="Q52:Q64"/>
    <mergeCell ref="AG52:AG64"/>
    <mergeCell ref="A116:A128"/>
    <mergeCell ref="Q68:Q80"/>
    <mergeCell ref="AG68:AG80"/>
    <mergeCell ref="A132:A144"/>
    <mergeCell ref="Q132:Q144"/>
    <mergeCell ref="A84:A96"/>
    <mergeCell ref="A100:A112"/>
    <mergeCell ref="AW100:AW112"/>
    <mergeCell ref="AW116:AW128"/>
    <mergeCell ref="Q84:Q96"/>
    <mergeCell ref="Q100:Q112"/>
    <mergeCell ref="Q116:Q128"/>
    <mergeCell ref="AW84:AW96"/>
    <mergeCell ref="AI1:AT1"/>
    <mergeCell ref="AG84:AG96"/>
    <mergeCell ref="AG100:AG112"/>
    <mergeCell ref="AG116:AG128"/>
    <mergeCell ref="AW68:AW80"/>
    <mergeCell ref="A180:A192"/>
    <mergeCell ref="Q180:Q192"/>
    <mergeCell ref="AG180:AG192"/>
    <mergeCell ref="AW180:AW192"/>
    <mergeCell ref="AG148:AG160"/>
    <mergeCell ref="Q164:Q176"/>
    <mergeCell ref="AG164:AG176"/>
    <mergeCell ref="AW164:AW176"/>
    <mergeCell ref="Q148:Q160"/>
    <mergeCell ref="A164:A176"/>
    <mergeCell ref="A148:A160"/>
    <mergeCell ref="M194:N194"/>
    <mergeCell ref="AC194:AD194"/>
    <mergeCell ref="AS194:AT194"/>
    <mergeCell ref="BI194:BJ194"/>
    <mergeCell ref="AW132:AW144"/>
    <mergeCell ref="AW148:AW160"/>
    <mergeCell ref="AG132:AG14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D2F2"/>
  </sheetPr>
  <dimension ref="A1:AB218"/>
  <sheetViews>
    <sheetView zoomScale="90" zoomScaleNormal="90" workbookViewId="0">
      <pane xSplit="1" topLeftCell="B1" activePane="topRight" state="frozen"/>
      <selection activeCell="M144" sqref="M144"/>
      <selection pane="topRight" activeCell="AD1" sqref="AD1:AQ1048576"/>
    </sheetView>
  </sheetViews>
  <sheetFormatPr defaultRowHeight="14.4" x14ac:dyDescent="0.3"/>
  <cols>
    <col min="1" max="1" width="8.21875" style="94" customWidth="1"/>
    <col min="2" max="2" width="17.77734375" bestFit="1" customWidth="1"/>
    <col min="3" max="3" width="14.21875" bestFit="1" customWidth="1"/>
    <col min="4" max="4" width="11.77734375" bestFit="1" customWidth="1"/>
    <col min="5" max="5" width="12.77734375" bestFit="1" customWidth="1"/>
    <col min="6" max="8" width="11.77734375" bestFit="1" customWidth="1"/>
    <col min="9" max="9" width="12.77734375" bestFit="1" customWidth="1"/>
    <col min="10" max="12" width="11.77734375" bestFit="1" customWidth="1"/>
    <col min="13" max="13" width="12.77734375" bestFit="1" customWidth="1"/>
    <col min="14" max="14" width="11.77734375" bestFit="1" customWidth="1"/>
    <col min="15" max="15" width="15.77734375" style="1" bestFit="1" customWidth="1"/>
    <col min="16" max="16" width="13.44140625" customWidth="1"/>
    <col min="17" max="28" width="9.44140625" customWidth="1"/>
  </cols>
  <sheetData>
    <row r="1" spans="1:28" ht="30" x14ac:dyDescent="0.7">
      <c r="B1" s="110"/>
      <c r="C1" s="502" t="s">
        <v>119</v>
      </c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4"/>
      <c r="O1" s="111"/>
    </row>
    <row r="2" spans="1:28" ht="5.25" customHeight="1" thickBot="1" x14ac:dyDescent="0.75">
      <c r="B2" s="110"/>
      <c r="C2" s="112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4"/>
      <c r="O2" s="111"/>
    </row>
    <row r="3" spans="1:28" ht="21.45" customHeight="1" thickBot="1" x14ac:dyDescent="0.35">
      <c r="B3" s="233" t="s">
        <v>48</v>
      </c>
      <c r="C3" s="234">
        <v>43850</v>
      </c>
      <c r="D3" s="234">
        <v>43882</v>
      </c>
      <c r="E3" s="234">
        <v>43914</v>
      </c>
      <c r="F3" s="234">
        <v>43946</v>
      </c>
      <c r="G3" s="234">
        <v>43978</v>
      </c>
      <c r="H3" s="234">
        <v>44010</v>
      </c>
      <c r="I3" s="234">
        <v>44042</v>
      </c>
      <c r="J3" s="234">
        <v>44074</v>
      </c>
      <c r="K3" s="234">
        <v>44076</v>
      </c>
      <c r="L3" s="234">
        <v>44107</v>
      </c>
      <c r="M3" s="234">
        <v>44140</v>
      </c>
      <c r="N3" s="234" t="s">
        <v>57</v>
      </c>
      <c r="O3" s="235" t="s">
        <v>3</v>
      </c>
      <c r="Q3" s="450">
        <f>C3</f>
        <v>43850</v>
      </c>
      <c r="R3" s="450">
        <f t="shared" ref="R3:Y3" si="0">D3</f>
        <v>43882</v>
      </c>
      <c r="S3" s="450">
        <f t="shared" si="0"/>
        <v>43914</v>
      </c>
      <c r="T3" s="450">
        <f t="shared" si="0"/>
        <v>43946</v>
      </c>
      <c r="U3" s="450">
        <f t="shared" si="0"/>
        <v>43978</v>
      </c>
      <c r="V3" s="450">
        <f t="shared" si="0"/>
        <v>44010</v>
      </c>
      <c r="W3" s="450">
        <f t="shared" si="0"/>
        <v>44042</v>
      </c>
      <c r="X3" s="450">
        <f t="shared" si="0"/>
        <v>44074</v>
      </c>
      <c r="Y3" s="450">
        <f t="shared" si="0"/>
        <v>44076</v>
      </c>
      <c r="Z3" s="450">
        <f>L3</f>
        <v>44107</v>
      </c>
      <c r="AA3" s="450">
        <f t="shared" ref="AA3" si="1">M3</f>
        <v>44140</v>
      </c>
      <c r="AB3" s="450" t="str">
        <f t="shared" ref="AB3" si="2">N3</f>
        <v>Dec-20 +</v>
      </c>
    </row>
    <row r="4" spans="1:28" ht="15" customHeight="1" x14ac:dyDescent="0.3">
      <c r="A4" s="508" t="s">
        <v>89</v>
      </c>
      <c r="B4" s="11" t="s">
        <v>90</v>
      </c>
      <c r="C4" s="3">
        <f>SUM('BIZ kWh ENTRY'!C4,'BIZ kWh ENTRY'!S4,'BIZ kWh ENTRY'!AI4,'BIZ kWh ENTRY'!AY4)</f>
        <v>0</v>
      </c>
      <c r="D4" s="3">
        <f>SUM('BIZ kWh ENTRY'!D4,'BIZ kWh ENTRY'!T4,'BIZ kWh ENTRY'!AJ4,'BIZ kWh ENTRY'!AZ4)</f>
        <v>0</v>
      </c>
      <c r="E4" s="3">
        <f>SUM('BIZ kWh ENTRY'!E4,'BIZ kWh ENTRY'!U4,'BIZ kWh ENTRY'!AK4,'BIZ kWh ENTRY'!BA4)</f>
        <v>0</v>
      </c>
      <c r="F4" s="3">
        <f>SUM('BIZ kWh ENTRY'!F4,'BIZ kWh ENTRY'!V4,'BIZ kWh ENTRY'!AL4,'BIZ kWh ENTRY'!BB4)</f>
        <v>0</v>
      </c>
      <c r="G4" s="3">
        <f>SUM('BIZ kWh ENTRY'!G4,'BIZ kWh ENTRY'!W4,'BIZ kWh ENTRY'!AM4,'BIZ kWh ENTRY'!BC4)</f>
        <v>0</v>
      </c>
      <c r="H4" s="3">
        <f>SUM('BIZ kWh ENTRY'!H4,'BIZ kWh ENTRY'!X4,'BIZ kWh ENTRY'!AN4,'BIZ kWh ENTRY'!BD4)</f>
        <v>0</v>
      </c>
      <c r="I4" s="3">
        <f>SUM('BIZ kWh ENTRY'!I4,'BIZ kWh ENTRY'!Y4,'BIZ kWh ENTRY'!AO4,'BIZ kWh ENTRY'!BE4)</f>
        <v>0</v>
      </c>
      <c r="J4" s="3">
        <f>SUM('BIZ kWh ENTRY'!J4,'BIZ kWh ENTRY'!Z4,'BIZ kWh ENTRY'!AP4,'BIZ kWh ENTRY'!BF4)</f>
        <v>0</v>
      </c>
      <c r="K4" s="3">
        <f>SUM('BIZ kWh ENTRY'!K4,'BIZ kWh ENTRY'!AA4,'BIZ kWh ENTRY'!AQ4,'BIZ kWh ENTRY'!BG4)</f>
        <v>0</v>
      </c>
      <c r="L4" s="3">
        <f>SUM('BIZ kWh ENTRY'!L4,'BIZ kWh ENTRY'!AB4,'BIZ kWh ENTRY'!AR4,'BIZ kWh ENTRY'!BH4)</f>
        <v>0</v>
      </c>
      <c r="M4" s="3">
        <f>SUM('BIZ kWh ENTRY'!M4,'BIZ kWh ENTRY'!AC4,'BIZ kWh ENTRY'!AS4,'BIZ kWh ENTRY'!BI4)</f>
        <v>0</v>
      </c>
      <c r="N4" s="3">
        <f>SUM('BIZ kWh ENTRY'!N4,'BIZ kWh ENTRY'!AD4,'BIZ kWh ENTRY'!AT4,'BIZ kWh ENTRY'!BJ4)</f>
        <v>0</v>
      </c>
      <c r="O4" s="90">
        <f t="shared" ref="O4:O17" si="3">SUM(C4:N4)</f>
        <v>0</v>
      </c>
      <c r="Q4" s="414">
        <f>C4-'[1]ExPostGross kWh_BizSum'!C4</f>
        <v>0</v>
      </c>
      <c r="R4" s="414">
        <f>D4-'[1]ExPostGross kWh_BizSum'!D4</f>
        <v>0</v>
      </c>
      <c r="S4" s="414">
        <f>E4-'[1]ExPostGross kWh_BizSum'!E4</f>
        <v>0</v>
      </c>
      <c r="T4" s="414">
        <f>F4-'[1]ExPostGross kWh_BizSum'!F4</f>
        <v>0</v>
      </c>
      <c r="U4" s="414">
        <f>G4-'[1]ExPostGross kWh_BizSum'!G4</f>
        <v>0</v>
      </c>
      <c r="V4" s="414">
        <f>H4-'[1]ExPostGross kWh_BizSum'!H4</f>
        <v>0</v>
      </c>
      <c r="W4" s="414">
        <f>I4-'[1]ExPostGross kWh_BizSum'!I4</f>
        <v>0</v>
      </c>
      <c r="X4" s="414">
        <f>J4-'[1]ExPostGross kWh_BizSum'!J4</f>
        <v>0</v>
      </c>
      <c r="Y4" s="414">
        <f>K4-'[1]ExPostGross kWh_BizSum'!K4</f>
        <v>0</v>
      </c>
      <c r="Z4" s="414">
        <f>L4-'[1]ExPostGross kWh_BizSum'!L4</f>
        <v>0</v>
      </c>
      <c r="AA4" s="414">
        <f>M4-'[1]ExPostGross kWh_BizSum'!M4</f>
        <v>0</v>
      </c>
      <c r="AB4" s="444">
        <f>N4-SUM('[1]ExPostGross kWh_BizSum'!N4:Q4)</f>
        <v>0</v>
      </c>
    </row>
    <row r="5" spans="1:28" x14ac:dyDescent="0.3">
      <c r="A5" s="509"/>
      <c r="B5" s="13" t="s">
        <v>91</v>
      </c>
      <c r="C5" s="3">
        <f>SUM('BIZ kWh ENTRY'!C5,'BIZ kWh ENTRY'!S5,'BIZ kWh ENTRY'!AI5,'BIZ kWh ENTRY'!AY5)</f>
        <v>0</v>
      </c>
      <c r="D5" s="3">
        <f>SUM('BIZ kWh ENTRY'!D5,'BIZ kWh ENTRY'!T5,'BIZ kWh ENTRY'!AJ5,'BIZ kWh ENTRY'!AZ5)</f>
        <v>0</v>
      </c>
      <c r="E5" s="3">
        <f>SUM('BIZ kWh ENTRY'!E5,'BIZ kWh ENTRY'!U5,'BIZ kWh ENTRY'!AK5,'BIZ kWh ENTRY'!BA5)</f>
        <v>0</v>
      </c>
      <c r="F5" s="3">
        <f>SUM('BIZ kWh ENTRY'!F5,'BIZ kWh ENTRY'!V5,'BIZ kWh ENTRY'!AL5,'BIZ kWh ENTRY'!BB5)</f>
        <v>0</v>
      </c>
      <c r="G5" s="3">
        <f>SUM('BIZ kWh ENTRY'!G5,'BIZ kWh ENTRY'!W5,'BIZ kWh ENTRY'!AM5,'BIZ kWh ENTRY'!BC5)</f>
        <v>0</v>
      </c>
      <c r="H5" s="3">
        <f>SUM('BIZ kWh ENTRY'!H5,'BIZ kWh ENTRY'!X5,'BIZ kWh ENTRY'!AN5,'BIZ kWh ENTRY'!BD5)</f>
        <v>0</v>
      </c>
      <c r="I5" s="3">
        <f>SUM('BIZ kWh ENTRY'!I5,'BIZ kWh ENTRY'!Y5,'BIZ kWh ENTRY'!AO5,'BIZ kWh ENTRY'!BE5)</f>
        <v>0</v>
      </c>
      <c r="J5" s="3">
        <f>SUM('BIZ kWh ENTRY'!J5,'BIZ kWh ENTRY'!Z5,'BIZ kWh ENTRY'!AP5,'BIZ kWh ENTRY'!BF5)</f>
        <v>0</v>
      </c>
      <c r="K5" s="3">
        <f>SUM('BIZ kWh ENTRY'!K5,'BIZ kWh ENTRY'!AA5,'BIZ kWh ENTRY'!AQ5,'BIZ kWh ENTRY'!BG5)</f>
        <v>0</v>
      </c>
      <c r="L5" s="3">
        <f>SUM('BIZ kWh ENTRY'!L5,'BIZ kWh ENTRY'!AB5,'BIZ kWh ENTRY'!AR5,'BIZ kWh ENTRY'!BH5)</f>
        <v>0</v>
      </c>
      <c r="M5" s="3">
        <f>SUM('BIZ kWh ENTRY'!M5,'BIZ kWh ENTRY'!AC5,'BIZ kWh ENTRY'!AS5,'BIZ kWh ENTRY'!BI5)</f>
        <v>0</v>
      </c>
      <c r="N5" s="3">
        <f>SUM('BIZ kWh ENTRY'!N5,'BIZ kWh ENTRY'!AD5,'BIZ kWh ENTRY'!AT5,'BIZ kWh ENTRY'!BJ5)</f>
        <v>0</v>
      </c>
      <c r="O5" s="90">
        <f t="shared" si="3"/>
        <v>0</v>
      </c>
      <c r="Q5" s="414">
        <f>C5-'[1]ExPostGross kWh_BizSum'!C5</f>
        <v>0</v>
      </c>
      <c r="R5" s="414">
        <f>D5-'[1]ExPostGross kWh_BizSum'!D5</f>
        <v>0</v>
      </c>
      <c r="S5" s="414">
        <f>E5-'[1]ExPostGross kWh_BizSum'!E5</f>
        <v>0</v>
      </c>
      <c r="T5" s="414">
        <f>F5-'[1]ExPostGross kWh_BizSum'!F5</f>
        <v>0</v>
      </c>
      <c r="U5" s="414">
        <f>G5-'[1]ExPostGross kWh_BizSum'!G5</f>
        <v>0</v>
      </c>
      <c r="V5" s="414">
        <f>H5-'[1]ExPostGross kWh_BizSum'!H5</f>
        <v>0</v>
      </c>
      <c r="W5" s="414">
        <f>I5-'[1]ExPostGross kWh_BizSum'!I5</f>
        <v>0</v>
      </c>
      <c r="X5" s="414">
        <f>J5-'[1]ExPostGross kWh_BizSum'!J5</f>
        <v>0</v>
      </c>
      <c r="Y5" s="414">
        <f>K5-'[1]ExPostGross kWh_BizSum'!K5</f>
        <v>0</v>
      </c>
      <c r="Z5" s="414">
        <f>L5-'[1]ExPostGross kWh_BizSum'!L5</f>
        <v>0</v>
      </c>
      <c r="AA5" s="414">
        <f>M5-'[1]ExPostGross kWh_BizSum'!M5</f>
        <v>0</v>
      </c>
      <c r="AB5" s="444">
        <f>N5-SUM('[1]ExPostGross kWh_BizSum'!N5:Q5)</f>
        <v>0</v>
      </c>
    </row>
    <row r="6" spans="1:28" x14ac:dyDescent="0.3">
      <c r="A6" s="509"/>
      <c r="B6" s="11" t="s">
        <v>92</v>
      </c>
      <c r="C6" s="3">
        <f>SUM('BIZ kWh ENTRY'!C6,'BIZ kWh ENTRY'!S6,'BIZ kWh ENTRY'!AI6,'BIZ kWh ENTRY'!AY6)</f>
        <v>0</v>
      </c>
      <c r="D6" s="3">
        <f>SUM('BIZ kWh ENTRY'!D6,'BIZ kWh ENTRY'!T6,'BIZ kWh ENTRY'!AJ6,'BIZ kWh ENTRY'!AZ6)</f>
        <v>0</v>
      </c>
      <c r="E6" s="3">
        <f>SUM('BIZ kWh ENTRY'!E6,'BIZ kWh ENTRY'!U6,'BIZ kWh ENTRY'!AK6,'BIZ kWh ENTRY'!BA6)</f>
        <v>0</v>
      </c>
      <c r="F6" s="3">
        <f>SUM('BIZ kWh ENTRY'!F6,'BIZ kWh ENTRY'!V6,'BIZ kWh ENTRY'!AL6,'BIZ kWh ENTRY'!BB6)</f>
        <v>0</v>
      </c>
      <c r="G6" s="3">
        <f>SUM('BIZ kWh ENTRY'!G6,'BIZ kWh ENTRY'!W6,'BIZ kWh ENTRY'!AM6,'BIZ kWh ENTRY'!BC6)</f>
        <v>0</v>
      </c>
      <c r="H6" s="3">
        <f>SUM('BIZ kWh ENTRY'!H6,'BIZ kWh ENTRY'!X6,'BIZ kWh ENTRY'!AN6,'BIZ kWh ENTRY'!BD6)</f>
        <v>0</v>
      </c>
      <c r="I6" s="3">
        <f>SUM('BIZ kWh ENTRY'!I6,'BIZ kWh ENTRY'!Y6,'BIZ kWh ENTRY'!AO6,'BIZ kWh ENTRY'!BE6)</f>
        <v>0</v>
      </c>
      <c r="J6" s="3">
        <f>SUM('BIZ kWh ENTRY'!J6,'BIZ kWh ENTRY'!Z6,'BIZ kWh ENTRY'!AP6,'BIZ kWh ENTRY'!BF6)</f>
        <v>0</v>
      </c>
      <c r="K6" s="3">
        <f>SUM('BIZ kWh ENTRY'!K6,'BIZ kWh ENTRY'!AA6,'BIZ kWh ENTRY'!AQ6,'BIZ kWh ENTRY'!BG6)</f>
        <v>0</v>
      </c>
      <c r="L6" s="3">
        <f>SUM('BIZ kWh ENTRY'!L6,'BIZ kWh ENTRY'!AB6,'BIZ kWh ENTRY'!AR6,'BIZ kWh ENTRY'!BH6)</f>
        <v>0</v>
      </c>
      <c r="M6" s="3">
        <f>SUM('BIZ kWh ENTRY'!M6,'BIZ kWh ENTRY'!AC6,'BIZ kWh ENTRY'!AS6,'BIZ kWh ENTRY'!BI6)</f>
        <v>0</v>
      </c>
      <c r="N6" s="3">
        <f>SUM('BIZ kWh ENTRY'!N6,'BIZ kWh ENTRY'!AD6,'BIZ kWh ENTRY'!AT6,'BIZ kWh ENTRY'!BJ6)</f>
        <v>0</v>
      </c>
      <c r="O6" s="90">
        <f t="shared" si="3"/>
        <v>0</v>
      </c>
      <c r="Q6" s="414">
        <f>C6-'[1]ExPostGross kWh_BizSum'!C6</f>
        <v>0</v>
      </c>
      <c r="R6" s="414">
        <f>D6-'[1]ExPostGross kWh_BizSum'!D6</f>
        <v>0</v>
      </c>
      <c r="S6" s="414">
        <f>E6-'[1]ExPostGross kWh_BizSum'!E6</f>
        <v>0</v>
      </c>
      <c r="T6" s="414">
        <f>F6-'[1]ExPostGross kWh_BizSum'!F6</f>
        <v>0</v>
      </c>
      <c r="U6" s="414">
        <f>G6-'[1]ExPostGross kWh_BizSum'!G6</f>
        <v>0</v>
      </c>
      <c r="V6" s="414">
        <f>H6-'[1]ExPostGross kWh_BizSum'!H6</f>
        <v>0</v>
      </c>
      <c r="W6" s="414">
        <f>I6-'[1]ExPostGross kWh_BizSum'!I6</f>
        <v>0</v>
      </c>
      <c r="X6" s="414">
        <f>J6-'[1]ExPostGross kWh_BizSum'!J6</f>
        <v>0</v>
      </c>
      <c r="Y6" s="414">
        <f>K6-'[1]ExPostGross kWh_BizSum'!K6</f>
        <v>0</v>
      </c>
      <c r="Z6" s="414">
        <f>L6-'[1]ExPostGross kWh_BizSum'!L6</f>
        <v>0</v>
      </c>
      <c r="AA6" s="414">
        <f>M6-'[1]ExPostGross kWh_BizSum'!M6</f>
        <v>0</v>
      </c>
      <c r="AB6" s="444">
        <f>N6-SUM('[1]ExPostGross kWh_BizSum'!N6:Q6)</f>
        <v>0</v>
      </c>
    </row>
    <row r="7" spans="1:28" x14ac:dyDescent="0.3">
      <c r="A7" s="509"/>
      <c r="B7" s="11" t="s">
        <v>93</v>
      </c>
      <c r="C7" s="3">
        <f>SUM('BIZ kWh ENTRY'!C7,'BIZ kWh ENTRY'!S7,'BIZ kWh ENTRY'!AI7,'BIZ kWh ENTRY'!AY7)</f>
        <v>0</v>
      </c>
      <c r="D7" s="3">
        <f>SUM('BIZ kWh ENTRY'!D7,'BIZ kWh ENTRY'!T7,'BIZ kWh ENTRY'!AJ7,'BIZ kWh ENTRY'!AZ7)</f>
        <v>0</v>
      </c>
      <c r="E7" s="3">
        <f>SUM('BIZ kWh ENTRY'!E7,'BIZ kWh ENTRY'!U7,'BIZ kWh ENTRY'!AK7,'BIZ kWh ENTRY'!BA7)</f>
        <v>0</v>
      </c>
      <c r="F7" s="3">
        <f>SUM('BIZ kWh ENTRY'!F7,'BIZ kWh ENTRY'!V7,'BIZ kWh ENTRY'!AL7,'BIZ kWh ENTRY'!BB7)</f>
        <v>0</v>
      </c>
      <c r="G7" s="3">
        <f>SUM('BIZ kWh ENTRY'!G7,'BIZ kWh ENTRY'!W7,'BIZ kWh ENTRY'!AM7,'BIZ kWh ENTRY'!BC7)</f>
        <v>0</v>
      </c>
      <c r="H7" s="3">
        <f>SUM('BIZ kWh ENTRY'!H7,'BIZ kWh ENTRY'!X7,'BIZ kWh ENTRY'!AN7,'BIZ kWh ENTRY'!BD7)</f>
        <v>0</v>
      </c>
      <c r="I7" s="3">
        <f>SUM('BIZ kWh ENTRY'!I7,'BIZ kWh ENTRY'!Y7,'BIZ kWh ENTRY'!AO7,'BIZ kWh ENTRY'!BE7)</f>
        <v>0</v>
      </c>
      <c r="J7" s="3">
        <f>SUM('BIZ kWh ENTRY'!J7,'BIZ kWh ENTRY'!Z7,'BIZ kWh ENTRY'!AP7,'BIZ kWh ENTRY'!BF7)</f>
        <v>0</v>
      </c>
      <c r="K7" s="3">
        <f>SUM('BIZ kWh ENTRY'!K7,'BIZ kWh ENTRY'!AA7,'BIZ kWh ENTRY'!AQ7,'BIZ kWh ENTRY'!BG7)</f>
        <v>0</v>
      </c>
      <c r="L7" s="3">
        <f>SUM('BIZ kWh ENTRY'!L7,'BIZ kWh ENTRY'!AB7,'BIZ kWh ENTRY'!AR7,'BIZ kWh ENTRY'!BH7)</f>
        <v>0</v>
      </c>
      <c r="M7" s="3">
        <f>SUM('BIZ kWh ENTRY'!M7,'BIZ kWh ENTRY'!AC7,'BIZ kWh ENTRY'!AS7,'BIZ kWh ENTRY'!BI7)</f>
        <v>0</v>
      </c>
      <c r="N7" s="3">
        <f>SUM('BIZ kWh ENTRY'!N7,'BIZ kWh ENTRY'!AD7,'BIZ kWh ENTRY'!AT7,'BIZ kWh ENTRY'!BJ7)</f>
        <v>0</v>
      </c>
      <c r="O7" s="90">
        <f t="shared" si="3"/>
        <v>0</v>
      </c>
      <c r="Q7" s="414">
        <f>C7-'[1]ExPostGross kWh_BizSum'!C7</f>
        <v>0</v>
      </c>
      <c r="R7" s="414">
        <f>D7-'[1]ExPostGross kWh_BizSum'!D7</f>
        <v>0</v>
      </c>
      <c r="S7" s="414">
        <f>E7-'[1]ExPostGross kWh_BizSum'!E7</f>
        <v>0</v>
      </c>
      <c r="T7" s="414">
        <f>F7-'[1]ExPostGross kWh_BizSum'!F7</f>
        <v>0</v>
      </c>
      <c r="U7" s="414">
        <f>G7-'[1]ExPostGross kWh_BizSum'!G7</f>
        <v>0</v>
      </c>
      <c r="V7" s="414">
        <f>H7-'[1]ExPostGross kWh_BizSum'!H7</f>
        <v>0</v>
      </c>
      <c r="W7" s="414">
        <f>I7-'[1]ExPostGross kWh_BizSum'!I7</f>
        <v>0</v>
      </c>
      <c r="X7" s="414">
        <f>J7-'[1]ExPostGross kWh_BizSum'!J7</f>
        <v>0</v>
      </c>
      <c r="Y7" s="414">
        <f>K7-'[1]ExPostGross kWh_BizSum'!K7</f>
        <v>0</v>
      </c>
      <c r="Z7" s="414">
        <f>L7-'[1]ExPostGross kWh_BizSum'!L7</f>
        <v>0</v>
      </c>
      <c r="AA7" s="414">
        <f>M7-'[1]ExPostGross kWh_BizSum'!M7</f>
        <v>0</v>
      </c>
      <c r="AB7" s="444">
        <f>N7-SUM('[1]ExPostGross kWh_BizSum'!N7:Q7)</f>
        <v>0</v>
      </c>
    </row>
    <row r="8" spans="1:28" x14ac:dyDescent="0.3">
      <c r="A8" s="509"/>
      <c r="B8" s="13" t="s">
        <v>94</v>
      </c>
      <c r="C8" s="3">
        <f>SUM('BIZ kWh ENTRY'!C8,'BIZ kWh ENTRY'!S8,'BIZ kWh ENTRY'!AI8,'BIZ kWh ENTRY'!AY8)</f>
        <v>0</v>
      </c>
      <c r="D8" s="3">
        <f>SUM('BIZ kWh ENTRY'!D8,'BIZ kWh ENTRY'!T8,'BIZ kWh ENTRY'!AJ8,'BIZ kWh ENTRY'!AZ8)</f>
        <v>0</v>
      </c>
      <c r="E8" s="3">
        <f>SUM('BIZ kWh ENTRY'!E8,'BIZ kWh ENTRY'!U8,'BIZ kWh ENTRY'!AK8,'BIZ kWh ENTRY'!BA8)</f>
        <v>0</v>
      </c>
      <c r="F8" s="3">
        <f>SUM('BIZ kWh ENTRY'!F8,'BIZ kWh ENTRY'!V8,'BIZ kWh ENTRY'!AL8,'BIZ kWh ENTRY'!BB8)</f>
        <v>0</v>
      </c>
      <c r="G8" s="3">
        <f>SUM('BIZ kWh ENTRY'!G8,'BIZ kWh ENTRY'!W8,'BIZ kWh ENTRY'!AM8,'BIZ kWh ENTRY'!BC8)</f>
        <v>0</v>
      </c>
      <c r="H8" s="3">
        <f>SUM('BIZ kWh ENTRY'!H8,'BIZ kWh ENTRY'!X8,'BIZ kWh ENTRY'!AN8,'BIZ kWh ENTRY'!BD8)</f>
        <v>0</v>
      </c>
      <c r="I8" s="3">
        <f>SUM('BIZ kWh ENTRY'!I8,'BIZ kWh ENTRY'!Y8,'BIZ kWh ENTRY'!AO8,'BIZ kWh ENTRY'!BE8)</f>
        <v>0</v>
      </c>
      <c r="J8" s="3">
        <f>SUM('BIZ kWh ENTRY'!J8,'BIZ kWh ENTRY'!Z8,'BIZ kWh ENTRY'!AP8,'BIZ kWh ENTRY'!BF8)</f>
        <v>0</v>
      </c>
      <c r="K8" s="3">
        <f>SUM('BIZ kWh ENTRY'!K8,'BIZ kWh ENTRY'!AA8,'BIZ kWh ENTRY'!AQ8,'BIZ kWh ENTRY'!BG8)</f>
        <v>0</v>
      </c>
      <c r="L8" s="3">
        <f>SUM('BIZ kWh ENTRY'!L8,'BIZ kWh ENTRY'!AB8,'BIZ kWh ENTRY'!AR8,'BIZ kWh ENTRY'!BH8)</f>
        <v>0</v>
      </c>
      <c r="M8" s="3">
        <f>SUM('BIZ kWh ENTRY'!M8,'BIZ kWh ENTRY'!AC8,'BIZ kWh ENTRY'!AS8,'BIZ kWh ENTRY'!BI8)</f>
        <v>0</v>
      </c>
      <c r="N8" s="3">
        <f>SUM('BIZ kWh ENTRY'!N8,'BIZ kWh ENTRY'!AD8,'BIZ kWh ENTRY'!AT8,'BIZ kWh ENTRY'!BJ8)</f>
        <v>0</v>
      </c>
      <c r="O8" s="90">
        <f t="shared" si="3"/>
        <v>0</v>
      </c>
      <c r="Q8" s="414">
        <f>C8-'[1]ExPostGross kWh_BizSum'!C8</f>
        <v>0</v>
      </c>
      <c r="R8" s="414">
        <f>D8-'[1]ExPostGross kWh_BizSum'!D8</f>
        <v>0</v>
      </c>
      <c r="S8" s="414">
        <f>E8-'[1]ExPostGross kWh_BizSum'!E8</f>
        <v>0</v>
      </c>
      <c r="T8" s="414">
        <f>F8-'[1]ExPostGross kWh_BizSum'!F8</f>
        <v>0</v>
      </c>
      <c r="U8" s="414">
        <f>G8-'[1]ExPostGross kWh_BizSum'!G8</f>
        <v>0</v>
      </c>
      <c r="V8" s="414">
        <f>H8-'[1]ExPostGross kWh_BizSum'!H8</f>
        <v>0</v>
      </c>
      <c r="W8" s="414">
        <f>I8-'[1]ExPostGross kWh_BizSum'!I8</f>
        <v>0</v>
      </c>
      <c r="X8" s="414">
        <f>J8-'[1]ExPostGross kWh_BizSum'!J8</f>
        <v>0</v>
      </c>
      <c r="Y8" s="414">
        <f>K8-'[1]ExPostGross kWh_BizSum'!K8</f>
        <v>0</v>
      </c>
      <c r="Z8" s="414">
        <f>L8-'[1]ExPostGross kWh_BizSum'!L8</f>
        <v>0</v>
      </c>
      <c r="AA8" s="414">
        <f>M8-'[1]ExPostGross kWh_BizSum'!M8</f>
        <v>0</v>
      </c>
      <c r="AB8" s="444">
        <f>N8-SUM('[1]ExPostGross kWh_BizSum'!N8:Q8)</f>
        <v>0</v>
      </c>
    </row>
    <row r="9" spans="1:28" x14ac:dyDescent="0.3">
      <c r="A9" s="509"/>
      <c r="B9" s="11" t="s">
        <v>95</v>
      </c>
      <c r="C9" s="3">
        <f>SUM('BIZ kWh ENTRY'!C9,'BIZ kWh ENTRY'!S9,'BIZ kWh ENTRY'!AI9,'BIZ kWh ENTRY'!AY9)</f>
        <v>0</v>
      </c>
      <c r="D9" s="3">
        <f>SUM('BIZ kWh ENTRY'!D9,'BIZ kWh ENTRY'!T9,'BIZ kWh ENTRY'!AJ9,'BIZ kWh ENTRY'!AZ9)</f>
        <v>0</v>
      </c>
      <c r="E9" s="3">
        <f>SUM('BIZ kWh ENTRY'!E9,'BIZ kWh ENTRY'!U9,'BIZ kWh ENTRY'!AK9,'BIZ kWh ENTRY'!BA9)</f>
        <v>0</v>
      </c>
      <c r="F9" s="3">
        <f>SUM('BIZ kWh ENTRY'!F9,'BIZ kWh ENTRY'!V9,'BIZ kWh ENTRY'!AL9,'BIZ kWh ENTRY'!BB9)</f>
        <v>0</v>
      </c>
      <c r="G9" s="3">
        <f>SUM('BIZ kWh ENTRY'!G9,'BIZ kWh ENTRY'!W9,'BIZ kWh ENTRY'!AM9,'BIZ kWh ENTRY'!BC9)</f>
        <v>0</v>
      </c>
      <c r="H9" s="3">
        <f>SUM('BIZ kWh ENTRY'!H9,'BIZ kWh ENTRY'!X9,'BIZ kWh ENTRY'!AN9,'BIZ kWh ENTRY'!BD9)</f>
        <v>0</v>
      </c>
      <c r="I9" s="3">
        <f>SUM('BIZ kWh ENTRY'!I9,'BIZ kWh ENTRY'!Y9,'BIZ kWh ENTRY'!AO9,'BIZ kWh ENTRY'!BE9)</f>
        <v>0</v>
      </c>
      <c r="J9" s="3">
        <f>SUM('BIZ kWh ENTRY'!J9,'BIZ kWh ENTRY'!Z9,'BIZ kWh ENTRY'!AP9,'BIZ kWh ENTRY'!BF9)</f>
        <v>0</v>
      </c>
      <c r="K9" s="3">
        <f>SUM('BIZ kWh ENTRY'!K9,'BIZ kWh ENTRY'!AA9,'BIZ kWh ENTRY'!AQ9,'BIZ kWh ENTRY'!BG9)</f>
        <v>0</v>
      </c>
      <c r="L9" s="3">
        <f>SUM('BIZ kWh ENTRY'!L9,'BIZ kWh ENTRY'!AB9,'BIZ kWh ENTRY'!AR9,'BIZ kWh ENTRY'!BH9)</f>
        <v>0</v>
      </c>
      <c r="M9" s="3">
        <f>SUM('BIZ kWh ENTRY'!M9,'BIZ kWh ENTRY'!AC9,'BIZ kWh ENTRY'!AS9,'BIZ kWh ENTRY'!BI9)</f>
        <v>0</v>
      </c>
      <c r="N9" s="3">
        <f>SUM('BIZ kWh ENTRY'!N9,'BIZ kWh ENTRY'!AD9,'BIZ kWh ENTRY'!AT9,'BIZ kWh ENTRY'!BJ9)</f>
        <v>0</v>
      </c>
      <c r="O9" s="90">
        <f t="shared" si="3"/>
        <v>0</v>
      </c>
      <c r="Q9" s="414">
        <f>C9-'[1]ExPostGross kWh_BizSum'!C9</f>
        <v>0</v>
      </c>
      <c r="R9" s="414">
        <f>D9-'[1]ExPostGross kWh_BizSum'!D9</f>
        <v>0</v>
      </c>
      <c r="S9" s="414">
        <f>E9-'[1]ExPostGross kWh_BizSum'!E9</f>
        <v>0</v>
      </c>
      <c r="T9" s="414">
        <f>F9-'[1]ExPostGross kWh_BizSum'!F9</f>
        <v>0</v>
      </c>
      <c r="U9" s="414">
        <f>G9-'[1]ExPostGross kWh_BizSum'!G9</f>
        <v>0</v>
      </c>
      <c r="V9" s="414">
        <f>H9-'[1]ExPostGross kWh_BizSum'!H9</f>
        <v>0</v>
      </c>
      <c r="W9" s="414">
        <f>I9-'[1]ExPostGross kWh_BizSum'!I9</f>
        <v>0</v>
      </c>
      <c r="X9" s="414">
        <f>J9-'[1]ExPostGross kWh_BizSum'!J9</f>
        <v>0</v>
      </c>
      <c r="Y9" s="414">
        <f>K9-'[1]ExPostGross kWh_BizSum'!K9</f>
        <v>0</v>
      </c>
      <c r="Z9" s="414">
        <f>L9-'[1]ExPostGross kWh_BizSum'!L9</f>
        <v>0</v>
      </c>
      <c r="AA9" s="414">
        <f>M9-'[1]ExPostGross kWh_BizSum'!M9</f>
        <v>0</v>
      </c>
      <c r="AB9" s="444">
        <f>N9-SUM('[1]ExPostGross kWh_BizSum'!N9:Q9)</f>
        <v>0</v>
      </c>
    </row>
    <row r="10" spans="1:28" x14ac:dyDescent="0.3">
      <c r="A10" s="509"/>
      <c r="B10" s="11" t="s">
        <v>96</v>
      </c>
      <c r="C10" s="3">
        <f>SUM('BIZ kWh ENTRY'!C10,'BIZ kWh ENTRY'!S10,'BIZ kWh ENTRY'!AI10,'BIZ kWh ENTRY'!AY10)</f>
        <v>0</v>
      </c>
      <c r="D10" s="3">
        <f>SUM('BIZ kWh ENTRY'!D10,'BIZ kWh ENTRY'!T10,'BIZ kWh ENTRY'!AJ10,'BIZ kWh ENTRY'!AZ10)</f>
        <v>0</v>
      </c>
      <c r="E10" s="3">
        <f>SUM('BIZ kWh ENTRY'!E10,'BIZ kWh ENTRY'!U10,'BIZ kWh ENTRY'!AK10,'BIZ kWh ENTRY'!BA10)</f>
        <v>0</v>
      </c>
      <c r="F10" s="3">
        <f>SUM('BIZ kWh ENTRY'!F10,'BIZ kWh ENTRY'!V10,'BIZ kWh ENTRY'!AL10,'BIZ kWh ENTRY'!BB10)</f>
        <v>0</v>
      </c>
      <c r="G10" s="3">
        <f>SUM('BIZ kWh ENTRY'!G10,'BIZ kWh ENTRY'!W10,'BIZ kWh ENTRY'!AM10,'BIZ kWh ENTRY'!BC10)</f>
        <v>0</v>
      </c>
      <c r="H10" s="3">
        <f>SUM('BIZ kWh ENTRY'!H10,'BIZ kWh ENTRY'!X10,'BIZ kWh ENTRY'!AN10,'BIZ kWh ENTRY'!BD10)</f>
        <v>0</v>
      </c>
      <c r="I10" s="3">
        <f>SUM('BIZ kWh ENTRY'!I10,'BIZ kWh ENTRY'!Y10,'BIZ kWh ENTRY'!AO10,'BIZ kWh ENTRY'!BE10)</f>
        <v>0</v>
      </c>
      <c r="J10" s="3">
        <f>SUM('BIZ kWh ENTRY'!J10,'BIZ kWh ENTRY'!Z10,'BIZ kWh ENTRY'!AP10,'BIZ kWh ENTRY'!BF10)</f>
        <v>0</v>
      </c>
      <c r="K10" s="3">
        <f>SUM('BIZ kWh ENTRY'!K10,'BIZ kWh ENTRY'!AA10,'BIZ kWh ENTRY'!AQ10,'BIZ kWh ENTRY'!BG10)</f>
        <v>0</v>
      </c>
      <c r="L10" s="3">
        <f>SUM('BIZ kWh ENTRY'!L10,'BIZ kWh ENTRY'!AB10,'BIZ kWh ENTRY'!AR10,'BIZ kWh ENTRY'!BH10)</f>
        <v>0</v>
      </c>
      <c r="M10" s="3">
        <f>SUM('BIZ kWh ENTRY'!M10,'BIZ kWh ENTRY'!AC10,'BIZ kWh ENTRY'!AS10,'BIZ kWh ENTRY'!BI10)</f>
        <v>0</v>
      </c>
      <c r="N10" s="3">
        <f>SUM('BIZ kWh ENTRY'!N10,'BIZ kWh ENTRY'!AD10,'BIZ kWh ENTRY'!AT10,'BIZ kWh ENTRY'!BJ10)</f>
        <v>0</v>
      </c>
      <c r="O10" s="90">
        <f t="shared" si="3"/>
        <v>0</v>
      </c>
      <c r="Q10" s="414">
        <f>C10-'[1]ExPostGross kWh_BizSum'!C10</f>
        <v>0</v>
      </c>
      <c r="R10" s="414">
        <f>D10-'[1]ExPostGross kWh_BizSum'!D10</f>
        <v>0</v>
      </c>
      <c r="S10" s="414">
        <f>E10-'[1]ExPostGross kWh_BizSum'!E10</f>
        <v>0</v>
      </c>
      <c r="T10" s="414">
        <f>F10-'[1]ExPostGross kWh_BizSum'!F10</f>
        <v>0</v>
      </c>
      <c r="U10" s="414">
        <f>G10-'[1]ExPostGross kWh_BizSum'!G10</f>
        <v>0</v>
      </c>
      <c r="V10" s="414">
        <f>H10-'[1]ExPostGross kWh_BizSum'!H10</f>
        <v>0</v>
      </c>
      <c r="W10" s="414">
        <f>I10-'[1]ExPostGross kWh_BizSum'!I10</f>
        <v>0</v>
      </c>
      <c r="X10" s="414">
        <f>J10-'[1]ExPostGross kWh_BizSum'!J10</f>
        <v>0</v>
      </c>
      <c r="Y10" s="414">
        <f>K10-'[1]ExPostGross kWh_BizSum'!K10</f>
        <v>0</v>
      </c>
      <c r="Z10" s="414">
        <f>L10-'[1]ExPostGross kWh_BizSum'!L10</f>
        <v>0</v>
      </c>
      <c r="AA10" s="414">
        <f>M10-'[1]ExPostGross kWh_BizSum'!M10</f>
        <v>0</v>
      </c>
      <c r="AB10" s="444">
        <f>N10-SUM('[1]ExPostGross kWh_BizSum'!N10:Q10)</f>
        <v>0</v>
      </c>
    </row>
    <row r="11" spans="1:28" x14ac:dyDescent="0.3">
      <c r="A11" s="509"/>
      <c r="B11" s="11" t="s">
        <v>97</v>
      </c>
      <c r="C11" s="3">
        <f>SUM('BIZ kWh ENTRY'!C11,'BIZ kWh ENTRY'!S11,'BIZ kWh ENTRY'!AI11,'BIZ kWh ENTRY'!AY11)</f>
        <v>0</v>
      </c>
      <c r="D11" s="3">
        <f>SUM('BIZ kWh ENTRY'!D11,'BIZ kWh ENTRY'!T11,'BIZ kWh ENTRY'!AJ11,'BIZ kWh ENTRY'!AZ11)</f>
        <v>178700.92477000001</v>
      </c>
      <c r="E11" s="3">
        <f>SUM('BIZ kWh ENTRY'!E11,'BIZ kWh ENTRY'!U11,'BIZ kWh ENTRY'!AK11,'BIZ kWh ENTRY'!BA11)</f>
        <v>22785.404399999999</v>
      </c>
      <c r="F11" s="3">
        <f>SUM('BIZ kWh ENTRY'!F11,'BIZ kWh ENTRY'!V11,'BIZ kWh ENTRY'!AL11,'BIZ kWh ENTRY'!BB11)</f>
        <v>256410.11370000005</v>
      </c>
      <c r="G11" s="3">
        <f>SUM('BIZ kWh ENTRY'!G11,'BIZ kWh ENTRY'!W11,'BIZ kWh ENTRY'!AM11,'BIZ kWh ENTRY'!BC11)</f>
        <v>0</v>
      </c>
      <c r="H11" s="3">
        <f>SUM('BIZ kWh ENTRY'!H11,'BIZ kWh ENTRY'!X11,'BIZ kWh ENTRY'!AN11,'BIZ kWh ENTRY'!BD11)</f>
        <v>0</v>
      </c>
      <c r="I11" s="3">
        <f>SUM('BIZ kWh ENTRY'!I11,'BIZ kWh ENTRY'!Y11,'BIZ kWh ENTRY'!AO11,'BIZ kWh ENTRY'!BE11)</f>
        <v>6197.1743999999999</v>
      </c>
      <c r="J11" s="3">
        <f>SUM('BIZ kWh ENTRY'!J11,'BIZ kWh ENTRY'!Z11,'BIZ kWh ENTRY'!AP11,'BIZ kWh ENTRY'!BF11)</f>
        <v>10136.664000000001</v>
      </c>
      <c r="K11" s="3">
        <f>SUM('BIZ kWh ENTRY'!K11,'BIZ kWh ENTRY'!AA11,'BIZ kWh ENTRY'!AQ11,'BIZ kWh ENTRY'!BG11)</f>
        <v>0</v>
      </c>
      <c r="L11" s="3">
        <f>SUM('BIZ kWh ENTRY'!L11,'BIZ kWh ENTRY'!AB11,'BIZ kWh ENTRY'!AR11,'BIZ kWh ENTRY'!BH11)</f>
        <v>0</v>
      </c>
      <c r="M11" s="3">
        <f>SUM('BIZ kWh ENTRY'!M11,'BIZ kWh ENTRY'!AC11,'BIZ kWh ENTRY'!AS11,'BIZ kWh ENTRY'!BI11)</f>
        <v>94865.512500000012</v>
      </c>
      <c r="N11" s="3">
        <f>SUM('BIZ kWh ENTRY'!N11,'BIZ kWh ENTRY'!AD11,'BIZ kWh ENTRY'!AT11,'BIZ kWh ENTRY'!BJ11)</f>
        <v>0</v>
      </c>
      <c r="O11" s="90">
        <f t="shared" si="3"/>
        <v>569095.79377000011</v>
      </c>
      <c r="Q11" s="414">
        <f>C11-'[1]ExPostGross kWh_BizSum'!C11</f>
        <v>0</v>
      </c>
      <c r="R11" s="414">
        <f>D11-'[1]ExPostGross kWh_BizSum'!D11</f>
        <v>0</v>
      </c>
      <c r="S11" s="414">
        <f>E11-'[1]ExPostGross kWh_BizSum'!E11</f>
        <v>0</v>
      </c>
      <c r="T11" s="414">
        <f>F11-'[1]ExPostGross kWh_BizSum'!F11</f>
        <v>0</v>
      </c>
      <c r="U11" s="414">
        <f>G11-'[1]ExPostGross kWh_BizSum'!G11</f>
        <v>0</v>
      </c>
      <c r="V11" s="414">
        <f>H11-'[1]ExPostGross kWh_BizSum'!H11</f>
        <v>0</v>
      </c>
      <c r="W11" s="414">
        <f>I11-'[1]ExPostGross kWh_BizSum'!I11</f>
        <v>0</v>
      </c>
      <c r="X11" s="414">
        <f>J11-'[1]ExPostGross kWh_BizSum'!J11</f>
        <v>0</v>
      </c>
      <c r="Y11" s="414">
        <f>K11-'[1]ExPostGross kWh_BizSum'!K11</f>
        <v>0</v>
      </c>
      <c r="Z11" s="414">
        <f>L11-'[1]ExPostGross kWh_BizSum'!L11</f>
        <v>0</v>
      </c>
      <c r="AA11" s="414">
        <f>M11-'[1]ExPostGross kWh_BizSum'!M11</f>
        <v>0</v>
      </c>
      <c r="AB11" s="444">
        <f>N11-SUM('[1]ExPostGross kWh_BizSum'!N11:Q11)</f>
        <v>0</v>
      </c>
    </row>
    <row r="12" spans="1:28" x14ac:dyDescent="0.3">
      <c r="A12" s="509"/>
      <c r="B12" s="11" t="s">
        <v>98</v>
      </c>
      <c r="C12" s="3">
        <f>SUM('BIZ kWh ENTRY'!C12,'BIZ kWh ENTRY'!S12,'BIZ kWh ENTRY'!AI12,'BIZ kWh ENTRY'!AY12)</f>
        <v>0</v>
      </c>
      <c r="D12" s="3">
        <f>SUM('BIZ kWh ENTRY'!D12,'BIZ kWh ENTRY'!T12,'BIZ kWh ENTRY'!AJ12,'BIZ kWh ENTRY'!AZ12)</f>
        <v>0</v>
      </c>
      <c r="E12" s="3">
        <f>SUM('BIZ kWh ENTRY'!E12,'BIZ kWh ENTRY'!U12,'BIZ kWh ENTRY'!AK12,'BIZ kWh ENTRY'!BA12)</f>
        <v>0</v>
      </c>
      <c r="F12" s="3">
        <f>SUM('BIZ kWh ENTRY'!F12,'BIZ kWh ENTRY'!V12,'BIZ kWh ENTRY'!AL12,'BIZ kWh ENTRY'!BB12)</f>
        <v>0</v>
      </c>
      <c r="G12" s="3">
        <f>SUM('BIZ kWh ENTRY'!G12,'BIZ kWh ENTRY'!W12,'BIZ kWh ENTRY'!AM12,'BIZ kWh ENTRY'!BC12)</f>
        <v>0</v>
      </c>
      <c r="H12" s="3">
        <f>SUM('BIZ kWh ENTRY'!H12,'BIZ kWh ENTRY'!X12,'BIZ kWh ENTRY'!AN12,'BIZ kWh ENTRY'!BD12)</f>
        <v>0</v>
      </c>
      <c r="I12" s="3">
        <f>SUM('BIZ kWh ENTRY'!I12,'BIZ kWh ENTRY'!Y12,'BIZ kWh ENTRY'!AO12,'BIZ kWh ENTRY'!BE12)</f>
        <v>0</v>
      </c>
      <c r="J12" s="3">
        <f>SUM('BIZ kWh ENTRY'!J12,'BIZ kWh ENTRY'!Z12,'BIZ kWh ENTRY'!AP12,'BIZ kWh ENTRY'!BF12)</f>
        <v>0</v>
      </c>
      <c r="K12" s="3">
        <f>SUM('BIZ kWh ENTRY'!K12,'BIZ kWh ENTRY'!AA12,'BIZ kWh ENTRY'!AQ12,'BIZ kWh ENTRY'!BG12)</f>
        <v>0</v>
      </c>
      <c r="L12" s="3">
        <f>SUM('BIZ kWh ENTRY'!L12,'BIZ kWh ENTRY'!AB12,'BIZ kWh ENTRY'!AR12,'BIZ kWh ENTRY'!BH12)</f>
        <v>0</v>
      </c>
      <c r="M12" s="3">
        <f>SUM('BIZ kWh ENTRY'!M12,'BIZ kWh ENTRY'!AC12,'BIZ kWh ENTRY'!AS12,'BIZ kWh ENTRY'!BI12)</f>
        <v>0</v>
      </c>
      <c r="N12" s="3">
        <f>SUM('BIZ kWh ENTRY'!N12,'BIZ kWh ENTRY'!AD12,'BIZ kWh ENTRY'!AT12,'BIZ kWh ENTRY'!BJ12)</f>
        <v>0</v>
      </c>
      <c r="O12" s="90">
        <f t="shared" si="3"/>
        <v>0</v>
      </c>
      <c r="Q12" s="414">
        <f>C12-'[1]ExPostGross kWh_BizSum'!C12</f>
        <v>0</v>
      </c>
      <c r="R12" s="414">
        <f>D12-'[1]ExPostGross kWh_BizSum'!D12</f>
        <v>0</v>
      </c>
      <c r="S12" s="414">
        <f>E12-'[1]ExPostGross kWh_BizSum'!E12</f>
        <v>0</v>
      </c>
      <c r="T12" s="414">
        <f>F12-'[1]ExPostGross kWh_BizSum'!F12</f>
        <v>0</v>
      </c>
      <c r="U12" s="414">
        <f>G12-'[1]ExPostGross kWh_BizSum'!G12</f>
        <v>0</v>
      </c>
      <c r="V12" s="414">
        <f>H12-'[1]ExPostGross kWh_BizSum'!H12</f>
        <v>0</v>
      </c>
      <c r="W12" s="414">
        <f>I12-'[1]ExPostGross kWh_BizSum'!I12</f>
        <v>0</v>
      </c>
      <c r="X12" s="414">
        <f>J12-'[1]ExPostGross kWh_BizSum'!J12</f>
        <v>0</v>
      </c>
      <c r="Y12" s="414">
        <f>K12-'[1]ExPostGross kWh_BizSum'!K12</f>
        <v>0</v>
      </c>
      <c r="Z12" s="414">
        <f>L12-'[1]ExPostGross kWh_BizSum'!L12</f>
        <v>0</v>
      </c>
      <c r="AA12" s="414">
        <f>M12-'[1]ExPostGross kWh_BizSum'!M12</f>
        <v>0</v>
      </c>
      <c r="AB12" s="444">
        <f>N12-SUM('[1]ExPostGross kWh_BizSum'!N12:Q12)</f>
        <v>0</v>
      </c>
    </row>
    <row r="13" spans="1:28" x14ac:dyDescent="0.3">
      <c r="A13" s="509"/>
      <c r="B13" s="11" t="s">
        <v>99</v>
      </c>
      <c r="C13" s="3">
        <f>SUM('BIZ kWh ENTRY'!C13,'BIZ kWh ENTRY'!S13,'BIZ kWh ENTRY'!AI13,'BIZ kWh ENTRY'!AY13)</f>
        <v>0</v>
      </c>
      <c r="D13" s="3">
        <f>SUM('BIZ kWh ENTRY'!D13,'BIZ kWh ENTRY'!T13,'BIZ kWh ENTRY'!AJ13,'BIZ kWh ENTRY'!AZ13)</f>
        <v>0</v>
      </c>
      <c r="E13" s="3">
        <f>SUM('BIZ kWh ENTRY'!E13,'BIZ kWh ENTRY'!U13,'BIZ kWh ENTRY'!AK13,'BIZ kWh ENTRY'!BA13)</f>
        <v>0</v>
      </c>
      <c r="F13" s="3">
        <f>SUM('BIZ kWh ENTRY'!F13,'BIZ kWh ENTRY'!V13,'BIZ kWh ENTRY'!AL13,'BIZ kWh ENTRY'!BB13)</f>
        <v>0</v>
      </c>
      <c r="G13" s="3">
        <f>SUM('BIZ kWh ENTRY'!G13,'BIZ kWh ENTRY'!W13,'BIZ kWh ENTRY'!AM13,'BIZ kWh ENTRY'!BC13)</f>
        <v>0</v>
      </c>
      <c r="H13" s="3">
        <f>SUM('BIZ kWh ENTRY'!H13,'BIZ kWh ENTRY'!X13,'BIZ kWh ENTRY'!AN13,'BIZ kWh ENTRY'!BD13)</f>
        <v>0</v>
      </c>
      <c r="I13" s="3">
        <f>SUM('BIZ kWh ENTRY'!I13,'BIZ kWh ENTRY'!Y13,'BIZ kWh ENTRY'!AO13,'BIZ kWh ENTRY'!BE13)</f>
        <v>0</v>
      </c>
      <c r="J13" s="3">
        <f>SUM('BIZ kWh ENTRY'!J13,'BIZ kWh ENTRY'!Z13,'BIZ kWh ENTRY'!AP13,'BIZ kWh ENTRY'!BF13)</f>
        <v>0</v>
      </c>
      <c r="K13" s="3">
        <f>SUM('BIZ kWh ENTRY'!K13,'BIZ kWh ENTRY'!AA13,'BIZ kWh ENTRY'!AQ13,'BIZ kWh ENTRY'!BG13)</f>
        <v>0</v>
      </c>
      <c r="L13" s="3">
        <f>SUM('BIZ kWh ENTRY'!L13,'BIZ kWh ENTRY'!AB13,'BIZ kWh ENTRY'!AR13,'BIZ kWh ENTRY'!BH13)</f>
        <v>0</v>
      </c>
      <c r="M13" s="3">
        <f>SUM('BIZ kWh ENTRY'!M13,'BIZ kWh ENTRY'!AC13,'BIZ kWh ENTRY'!AS13,'BIZ kWh ENTRY'!BI13)</f>
        <v>0</v>
      </c>
      <c r="N13" s="3">
        <f>SUM('BIZ kWh ENTRY'!N13,'BIZ kWh ENTRY'!AD13,'BIZ kWh ENTRY'!AT13,'BIZ kWh ENTRY'!BJ13)</f>
        <v>0</v>
      </c>
      <c r="O13" s="90">
        <f t="shared" si="3"/>
        <v>0</v>
      </c>
      <c r="Q13" s="414">
        <f>C13-'[1]ExPostGross kWh_BizSum'!C13</f>
        <v>0</v>
      </c>
      <c r="R13" s="414">
        <f>D13-'[1]ExPostGross kWh_BizSum'!D13</f>
        <v>0</v>
      </c>
      <c r="S13" s="414">
        <f>E13-'[1]ExPostGross kWh_BizSum'!E13</f>
        <v>0</v>
      </c>
      <c r="T13" s="414">
        <f>F13-'[1]ExPostGross kWh_BizSum'!F13</f>
        <v>0</v>
      </c>
      <c r="U13" s="414">
        <f>G13-'[1]ExPostGross kWh_BizSum'!G13</f>
        <v>0</v>
      </c>
      <c r="V13" s="414">
        <f>H13-'[1]ExPostGross kWh_BizSum'!H13</f>
        <v>0</v>
      </c>
      <c r="W13" s="414">
        <f>I13-'[1]ExPostGross kWh_BizSum'!I13</f>
        <v>0</v>
      </c>
      <c r="X13" s="414">
        <f>J13-'[1]ExPostGross kWh_BizSum'!J13</f>
        <v>0</v>
      </c>
      <c r="Y13" s="414">
        <f>K13-'[1]ExPostGross kWh_BizSum'!K13</f>
        <v>0</v>
      </c>
      <c r="Z13" s="414">
        <f>L13-'[1]ExPostGross kWh_BizSum'!L13</f>
        <v>0</v>
      </c>
      <c r="AA13" s="414">
        <f>M13-'[1]ExPostGross kWh_BizSum'!M13</f>
        <v>0</v>
      </c>
      <c r="AB13" s="444">
        <f>N13-SUM('[1]ExPostGross kWh_BizSum'!N13:Q13)</f>
        <v>0</v>
      </c>
    </row>
    <row r="14" spans="1:28" x14ac:dyDescent="0.3">
      <c r="A14" s="509"/>
      <c r="B14" s="11" t="s">
        <v>100</v>
      </c>
      <c r="C14" s="3">
        <f>SUM('BIZ kWh ENTRY'!C14,'BIZ kWh ENTRY'!S14,'BIZ kWh ENTRY'!AI14,'BIZ kWh ENTRY'!AY14)</f>
        <v>0</v>
      </c>
      <c r="D14" s="3">
        <f>SUM('BIZ kWh ENTRY'!D14,'BIZ kWh ENTRY'!T14,'BIZ kWh ENTRY'!AJ14,'BIZ kWh ENTRY'!AZ14)</f>
        <v>0</v>
      </c>
      <c r="E14" s="3">
        <f>SUM('BIZ kWh ENTRY'!E14,'BIZ kWh ENTRY'!U14,'BIZ kWh ENTRY'!AK14,'BIZ kWh ENTRY'!BA14)</f>
        <v>0</v>
      </c>
      <c r="F14" s="3">
        <f>SUM('BIZ kWh ENTRY'!F14,'BIZ kWh ENTRY'!V14,'BIZ kWh ENTRY'!AL14,'BIZ kWh ENTRY'!BB14)</f>
        <v>0</v>
      </c>
      <c r="G14" s="3">
        <f>SUM('BIZ kWh ENTRY'!G14,'BIZ kWh ENTRY'!W14,'BIZ kWh ENTRY'!AM14,'BIZ kWh ENTRY'!BC14)</f>
        <v>0</v>
      </c>
      <c r="H14" s="3">
        <f>SUM('BIZ kWh ENTRY'!H14,'BIZ kWh ENTRY'!X14,'BIZ kWh ENTRY'!AN14,'BIZ kWh ENTRY'!BD14)</f>
        <v>0</v>
      </c>
      <c r="I14" s="3">
        <f>SUM('BIZ kWh ENTRY'!I14,'BIZ kWh ENTRY'!Y14,'BIZ kWh ENTRY'!AO14,'BIZ kWh ENTRY'!BE14)</f>
        <v>0</v>
      </c>
      <c r="J14" s="3">
        <f>SUM('BIZ kWh ENTRY'!J14,'BIZ kWh ENTRY'!Z14,'BIZ kWh ENTRY'!AP14,'BIZ kWh ENTRY'!BF14)</f>
        <v>0</v>
      </c>
      <c r="K14" s="3">
        <f>SUM('BIZ kWh ENTRY'!K14,'BIZ kWh ENTRY'!AA14,'BIZ kWh ENTRY'!AQ14,'BIZ kWh ENTRY'!BG14)</f>
        <v>0</v>
      </c>
      <c r="L14" s="3">
        <f>SUM('BIZ kWh ENTRY'!L14,'BIZ kWh ENTRY'!AB14,'BIZ kWh ENTRY'!AR14,'BIZ kWh ENTRY'!BH14)</f>
        <v>0</v>
      </c>
      <c r="M14" s="3">
        <f>SUM('BIZ kWh ENTRY'!M14,'BIZ kWh ENTRY'!AC14,'BIZ kWh ENTRY'!AS14,'BIZ kWh ENTRY'!BI14)</f>
        <v>0</v>
      </c>
      <c r="N14" s="3">
        <f>SUM('BIZ kWh ENTRY'!N14,'BIZ kWh ENTRY'!AD14,'BIZ kWh ENTRY'!AT14,'BIZ kWh ENTRY'!BJ14)</f>
        <v>0</v>
      </c>
      <c r="O14" s="90">
        <f t="shared" si="3"/>
        <v>0</v>
      </c>
      <c r="Q14" s="414">
        <f>C14-'[1]ExPostGross kWh_BizSum'!C14</f>
        <v>0</v>
      </c>
      <c r="R14" s="414">
        <f>D14-'[1]ExPostGross kWh_BizSum'!D14</f>
        <v>0</v>
      </c>
      <c r="S14" s="414">
        <f>E14-'[1]ExPostGross kWh_BizSum'!E14</f>
        <v>0</v>
      </c>
      <c r="T14" s="414">
        <f>F14-'[1]ExPostGross kWh_BizSum'!F14</f>
        <v>0</v>
      </c>
      <c r="U14" s="414">
        <f>G14-'[1]ExPostGross kWh_BizSum'!G14</f>
        <v>0</v>
      </c>
      <c r="V14" s="414">
        <f>H14-'[1]ExPostGross kWh_BizSum'!H14</f>
        <v>0</v>
      </c>
      <c r="W14" s="414">
        <f>I14-'[1]ExPostGross kWh_BizSum'!I14</f>
        <v>0</v>
      </c>
      <c r="X14" s="414">
        <f>J14-'[1]ExPostGross kWh_BizSum'!J14</f>
        <v>0</v>
      </c>
      <c r="Y14" s="414">
        <f>K14-'[1]ExPostGross kWh_BizSum'!K14</f>
        <v>0</v>
      </c>
      <c r="Z14" s="414">
        <f>L14-'[1]ExPostGross kWh_BizSum'!L14</f>
        <v>0</v>
      </c>
      <c r="AA14" s="414">
        <f>M14-'[1]ExPostGross kWh_BizSum'!M14</f>
        <v>0</v>
      </c>
      <c r="AB14" s="444">
        <f>N14-SUM('[1]ExPostGross kWh_BizSum'!N14:Q14)</f>
        <v>0</v>
      </c>
    </row>
    <row r="15" spans="1:28" x14ac:dyDescent="0.3">
      <c r="A15" s="509"/>
      <c r="B15" s="11" t="s">
        <v>101</v>
      </c>
      <c r="C15" s="3">
        <f>SUM('BIZ kWh ENTRY'!C15,'BIZ kWh ENTRY'!S15,'BIZ kWh ENTRY'!AI15,'BIZ kWh ENTRY'!AY15)</f>
        <v>0</v>
      </c>
      <c r="D15" s="3">
        <f>SUM('BIZ kWh ENTRY'!D15,'BIZ kWh ENTRY'!T15,'BIZ kWh ENTRY'!AJ15,'BIZ kWh ENTRY'!AZ15)</f>
        <v>0</v>
      </c>
      <c r="E15" s="3">
        <f>SUM('BIZ kWh ENTRY'!E15,'BIZ kWh ENTRY'!U15,'BIZ kWh ENTRY'!AK15,'BIZ kWh ENTRY'!BA15)</f>
        <v>0</v>
      </c>
      <c r="F15" s="3">
        <f>SUM('BIZ kWh ENTRY'!F15,'BIZ kWh ENTRY'!V15,'BIZ kWh ENTRY'!AL15,'BIZ kWh ENTRY'!BB15)</f>
        <v>0</v>
      </c>
      <c r="G15" s="3">
        <f>SUM('BIZ kWh ENTRY'!G15,'BIZ kWh ENTRY'!W15,'BIZ kWh ENTRY'!AM15,'BIZ kWh ENTRY'!BC15)</f>
        <v>0</v>
      </c>
      <c r="H15" s="3">
        <f>SUM('BIZ kWh ENTRY'!H15,'BIZ kWh ENTRY'!X15,'BIZ kWh ENTRY'!AN15,'BIZ kWh ENTRY'!BD15)</f>
        <v>0</v>
      </c>
      <c r="I15" s="3">
        <f>SUM('BIZ kWh ENTRY'!I15,'BIZ kWh ENTRY'!Y15,'BIZ kWh ENTRY'!AO15,'BIZ kWh ENTRY'!BE15)</f>
        <v>0</v>
      </c>
      <c r="J15" s="3">
        <f>SUM('BIZ kWh ENTRY'!J15,'BIZ kWh ENTRY'!Z15,'BIZ kWh ENTRY'!AP15,'BIZ kWh ENTRY'!BF15)</f>
        <v>0</v>
      </c>
      <c r="K15" s="3">
        <f>SUM('BIZ kWh ENTRY'!K15,'BIZ kWh ENTRY'!AA15,'BIZ kWh ENTRY'!AQ15,'BIZ kWh ENTRY'!BG15)</f>
        <v>0</v>
      </c>
      <c r="L15" s="3">
        <f>SUM('BIZ kWh ENTRY'!L15,'BIZ kWh ENTRY'!AB15,'BIZ kWh ENTRY'!AR15,'BIZ kWh ENTRY'!BH15)</f>
        <v>0</v>
      </c>
      <c r="M15" s="3">
        <f>SUM('BIZ kWh ENTRY'!M15,'BIZ kWh ENTRY'!AC15,'BIZ kWh ENTRY'!AS15,'BIZ kWh ENTRY'!BI15)</f>
        <v>0</v>
      </c>
      <c r="N15" s="3">
        <f>SUM('BIZ kWh ENTRY'!N15,'BIZ kWh ENTRY'!AD15,'BIZ kWh ENTRY'!AT15,'BIZ kWh ENTRY'!BJ15)</f>
        <v>0</v>
      </c>
      <c r="O15" s="90">
        <f t="shared" si="3"/>
        <v>0</v>
      </c>
      <c r="Q15" s="414">
        <f>C15-'[1]ExPostGross kWh_BizSum'!C15</f>
        <v>0</v>
      </c>
      <c r="R15" s="414">
        <f>D15-'[1]ExPostGross kWh_BizSum'!D15</f>
        <v>0</v>
      </c>
      <c r="S15" s="414">
        <f>E15-'[1]ExPostGross kWh_BizSum'!E15</f>
        <v>0</v>
      </c>
      <c r="T15" s="414">
        <f>F15-'[1]ExPostGross kWh_BizSum'!F15</f>
        <v>0</v>
      </c>
      <c r="U15" s="414">
        <f>G15-'[1]ExPostGross kWh_BizSum'!G15</f>
        <v>0</v>
      </c>
      <c r="V15" s="414">
        <f>H15-'[1]ExPostGross kWh_BizSum'!H15</f>
        <v>0</v>
      </c>
      <c r="W15" s="414">
        <f>I15-'[1]ExPostGross kWh_BizSum'!I15</f>
        <v>0</v>
      </c>
      <c r="X15" s="414">
        <f>J15-'[1]ExPostGross kWh_BizSum'!J15</f>
        <v>0</v>
      </c>
      <c r="Y15" s="414">
        <f>K15-'[1]ExPostGross kWh_BizSum'!K15</f>
        <v>0</v>
      </c>
      <c r="Z15" s="414">
        <f>L15-'[1]ExPostGross kWh_BizSum'!L15</f>
        <v>0</v>
      </c>
      <c r="AA15" s="414">
        <f>M15-'[1]ExPostGross kWh_BizSum'!M15</f>
        <v>0</v>
      </c>
      <c r="AB15" s="444">
        <f>N15-SUM('[1]ExPostGross kWh_BizSum'!N15:Q15)</f>
        <v>0</v>
      </c>
    </row>
    <row r="16" spans="1:28" ht="15" thickBot="1" x14ac:dyDescent="0.35">
      <c r="A16" s="510"/>
      <c r="B16" s="11" t="s">
        <v>102</v>
      </c>
      <c r="C16" s="3">
        <f>SUM('BIZ kWh ENTRY'!C16,'BIZ kWh ENTRY'!S16,'BIZ kWh ENTRY'!AI16,'BIZ kWh ENTRY'!AY16)</f>
        <v>0</v>
      </c>
      <c r="D16" s="3">
        <f>SUM('BIZ kWh ENTRY'!D16,'BIZ kWh ENTRY'!T16,'BIZ kWh ENTRY'!AJ16,'BIZ kWh ENTRY'!AZ16)</f>
        <v>0</v>
      </c>
      <c r="E16" s="3">
        <f>SUM('BIZ kWh ENTRY'!E16,'BIZ kWh ENTRY'!U16,'BIZ kWh ENTRY'!AK16,'BIZ kWh ENTRY'!BA16)</f>
        <v>0</v>
      </c>
      <c r="F16" s="3">
        <f>SUM('BIZ kWh ENTRY'!F16,'BIZ kWh ENTRY'!V16,'BIZ kWh ENTRY'!AL16,'BIZ kWh ENTRY'!BB16)</f>
        <v>0</v>
      </c>
      <c r="G16" s="3">
        <f>SUM('BIZ kWh ENTRY'!G16,'BIZ kWh ENTRY'!W16,'BIZ kWh ENTRY'!AM16,'BIZ kWh ENTRY'!BC16)</f>
        <v>0</v>
      </c>
      <c r="H16" s="3">
        <f>SUM('BIZ kWh ENTRY'!H16,'BIZ kWh ENTRY'!X16,'BIZ kWh ENTRY'!AN16,'BIZ kWh ENTRY'!BD16)</f>
        <v>0</v>
      </c>
      <c r="I16" s="3">
        <f>SUM('BIZ kWh ENTRY'!I16,'BIZ kWh ENTRY'!Y16,'BIZ kWh ENTRY'!AO16,'BIZ kWh ENTRY'!BE16)</f>
        <v>0</v>
      </c>
      <c r="J16" s="3">
        <f>SUM('BIZ kWh ENTRY'!J16,'BIZ kWh ENTRY'!Z16,'BIZ kWh ENTRY'!AP16,'BIZ kWh ENTRY'!BF16)</f>
        <v>0</v>
      </c>
      <c r="K16" s="3">
        <f>SUM('BIZ kWh ENTRY'!K16,'BIZ kWh ENTRY'!AA16,'BIZ kWh ENTRY'!AQ16,'BIZ kWh ENTRY'!BG16)</f>
        <v>0</v>
      </c>
      <c r="L16" s="3">
        <f>SUM('BIZ kWh ENTRY'!L16,'BIZ kWh ENTRY'!AB16,'BIZ kWh ENTRY'!AR16,'BIZ kWh ENTRY'!BH16)</f>
        <v>0</v>
      </c>
      <c r="M16" s="3">
        <f>SUM('BIZ kWh ENTRY'!M16,'BIZ kWh ENTRY'!AC16,'BIZ kWh ENTRY'!AS16,'BIZ kWh ENTRY'!BI16)</f>
        <v>0</v>
      </c>
      <c r="N16" s="3">
        <f>SUM('BIZ kWh ENTRY'!N16,'BIZ kWh ENTRY'!AD16,'BIZ kWh ENTRY'!AT16,'BIZ kWh ENTRY'!BJ16)</f>
        <v>0</v>
      </c>
      <c r="O16" s="90">
        <f t="shared" si="3"/>
        <v>0</v>
      </c>
      <c r="Q16" s="414">
        <f>C16-'[1]ExPostGross kWh_BizSum'!C16</f>
        <v>0</v>
      </c>
      <c r="R16" s="414">
        <f>D16-'[1]ExPostGross kWh_BizSum'!D16</f>
        <v>0</v>
      </c>
      <c r="S16" s="414">
        <f>E16-'[1]ExPostGross kWh_BizSum'!E16</f>
        <v>0</v>
      </c>
      <c r="T16" s="414">
        <f>F16-'[1]ExPostGross kWh_BizSum'!F16</f>
        <v>0</v>
      </c>
      <c r="U16" s="414">
        <f>G16-'[1]ExPostGross kWh_BizSum'!G16</f>
        <v>0</v>
      </c>
      <c r="V16" s="414">
        <f>H16-'[1]ExPostGross kWh_BizSum'!H16</f>
        <v>0</v>
      </c>
      <c r="W16" s="414">
        <f>I16-'[1]ExPostGross kWh_BizSum'!I16</f>
        <v>0</v>
      </c>
      <c r="X16" s="414">
        <f>J16-'[1]ExPostGross kWh_BizSum'!J16</f>
        <v>0</v>
      </c>
      <c r="Y16" s="414">
        <f>K16-'[1]ExPostGross kWh_BizSum'!K16</f>
        <v>0</v>
      </c>
      <c r="Z16" s="414">
        <f>L16-'[1]ExPostGross kWh_BizSum'!L16</f>
        <v>0</v>
      </c>
      <c r="AA16" s="414">
        <f>M16-'[1]ExPostGross kWh_BizSum'!M16</f>
        <v>0</v>
      </c>
      <c r="AB16" s="444">
        <f>N16-SUM('[1]ExPostGross kWh_BizSum'!N16:Q16)</f>
        <v>0</v>
      </c>
    </row>
    <row r="17" spans="1:28" ht="21.45" customHeight="1" thickBot="1" x14ac:dyDescent="0.35">
      <c r="B17" s="237" t="s">
        <v>70</v>
      </c>
      <c r="C17" s="238">
        <f t="shared" ref="C17:N17" si="4">SUM(C4:C16)</f>
        <v>0</v>
      </c>
      <c r="D17" s="238">
        <f t="shared" si="4"/>
        <v>178700.92477000001</v>
      </c>
      <c r="E17" s="238">
        <f t="shared" si="4"/>
        <v>22785.404399999999</v>
      </c>
      <c r="F17" s="238">
        <f t="shared" si="4"/>
        <v>256410.11370000005</v>
      </c>
      <c r="G17" s="238">
        <f t="shared" si="4"/>
        <v>0</v>
      </c>
      <c r="H17" s="238">
        <f t="shared" si="4"/>
        <v>0</v>
      </c>
      <c r="I17" s="238">
        <f t="shared" si="4"/>
        <v>6197.1743999999999</v>
      </c>
      <c r="J17" s="238">
        <f t="shared" si="4"/>
        <v>10136.664000000001</v>
      </c>
      <c r="K17" s="238">
        <f t="shared" si="4"/>
        <v>0</v>
      </c>
      <c r="L17" s="238">
        <f t="shared" si="4"/>
        <v>0</v>
      </c>
      <c r="M17" s="238">
        <f t="shared" si="4"/>
        <v>94865.512500000012</v>
      </c>
      <c r="N17" s="238">
        <f t="shared" si="4"/>
        <v>0</v>
      </c>
      <c r="O17" s="93">
        <f t="shared" si="3"/>
        <v>569095.79377000011</v>
      </c>
      <c r="Q17" s="414">
        <f>C17-'[1]ExPostGross kWh_BizSum'!C17</f>
        <v>0</v>
      </c>
      <c r="R17" s="414">
        <f>D17-'[1]ExPostGross kWh_BizSum'!D17</f>
        <v>0</v>
      </c>
      <c r="S17" s="414">
        <f>E17-'[1]ExPostGross kWh_BizSum'!E17</f>
        <v>0</v>
      </c>
      <c r="T17" s="414">
        <f>F17-'[1]ExPostGross kWh_BizSum'!F17</f>
        <v>0</v>
      </c>
      <c r="U17" s="414">
        <f>G17-'[1]ExPostGross kWh_BizSum'!G17</f>
        <v>0</v>
      </c>
      <c r="V17" s="414">
        <f>H17-'[1]ExPostGross kWh_BizSum'!H17</f>
        <v>0</v>
      </c>
      <c r="W17" s="414">
        <f>I17-'[1]ExPostGross kWh_BizSum'!I17</f>
        <v>0</v>
      </c>
      <c r="X17" s="414">
        <f>J17-'[1]ExPostGross kWh_BizSum'!J17</f>
        <v>0</v>
      </c>
      <c r="Y17" s="414">
        <f>K17-'[1]ExPostGross kWh_BizSum'!K17</f>
        <v>0</v>
      </c>
      <c r="Z17" s="414">
        <f>L17-'[1]ExPostGross kWh_BizSum'!L17</f>
        <v>0</v>
      </c>
      <c r="AA17" s="414">
        <f>M17-'[1]ExPostGross kWh_BizSum'!M17</f>
        <v>0</v>
      </c>
      <c r="AB17" s="444">
        <f>N17-SUM('[1]ExPostGross kWh_BizSum'!N17:Q17)</f>
        <v>0</v>
      </c>
    </row>
    <row r="18" spans="1:28" ht="21.6" thickBot="1" x14ac:dyDescent="0.45">
      <c r="A18" s="96"/>
    </row>
    <row r="19" spans="1:28" ht="21.6" thickBot="1" x14ac:dyDescent="0.45">
      <c r="A19" s="96"/>
      <c r="B19" s="233" t="s">
        <v>48</v>
      </c>
      <c r="C19" s="234">
        <v>43850</v>
      </c>
      <c r="D19" s="234">
        <v>43882</v>
      </c>
      <c r="E19" s="234">
        <v>43914</v>
      </c>
      <c r="F19" s="234">
        <v>43946</v>
      </c>
      <c r="G19" s="234">
        <v>43978</v>
      </c>
      <c r="H19" s="234">
        <v>44010</v>
      </c>
      <c r="I19" s="234">
        <v>44042</v>
      </c>
      <c r="J19" s="234">
        <v>44074</v>
      </c>
      <c r="K19" s="234">
        <v>44076</v>
      </c>
      <c r="L19" s="234">
        <v>44107</v>
      </c>
      <c r="M19" s="234">
        <v>44140</v>
      </c>
      <c r="N19" s="234" t="s">
        <v>57</v>
      </c>
      <c r="O19" s="235" t="s">
        <v>3</v>
      </c>
      <c r="Q19" s="48"/>
      <c r="R19" s="48"/>
      <c r="S19" s="48"/>
      <c r="T19" s="48"/>
      <c r="U19" s="48"/>
      <c r="V19" s="48"/>
      <c r="W19" s="48"/>
      <c r="X19" s="215"/>
    </row>
    <row r="20" spans="1:28" ht="15" customHeight="1" x14ac:dyDescent="0.3">
      <c r="A20" s="505" t="s">
        <v>103</v>
      </c>
      <c r="B20" s="11" t="s">
        <v>90</v>
      </c>
      <c r="C20" s="3">
        <f>SUM('BIZ kWh ENTRY'!C20,'BIZ kWh ENTRY'!S20,'BIZ kWh ENTRY'!AI20,'BIZ kWh ENTRY'!AY20)</f>
        <v>0</v>
      </c>
      <c r="D20" s="3">
        <f>SUM('BIZ kWh ENTRY'!D20,'BIZ kWh ENTRY'!T20,'BIZ kWh ENTRY'!AJ20,'BIZ kWh ENTRY'!AZ20)</f>
        <v>65583.517999999996</v>
      </c>
      <c r="E20" s="3">
        <f>SUM('BIZ kWh ENTRY'!E20,'BIZ kWh ENTRY'!U20,'BIZ kWh ENTRY'!AK20,'BIZ kWh ENTRY'!BA20)</f>
        <v>0</v>
      </c>
      <c r="F20" s="3">
        <f>SUM('BIZ kWh ENTRY'!F20,'BIZ kWh ENTRY'!V20,'BIZ kWh ENTRY'!AL20,'BIZ kWh ENTRY'!BB20)</f>
        <v>295665.37</v>
      </c>
      <c r="G20" s="3">
        <f>SUM('BIZ kWh ENTRY'!G20,'BIZ kWh ENTRY'!W20,'BIZ kWh ENTRY'!AM20,'BIZ kWh ENTRY'!BC20)</f>
        <v>0</v>
      </c>
      <c r="H20" s="3">
        <f>SUM('BIZ kWh ENTRY'!H20,'BIZ kWh ENTRY'!X20,'BIZ kWh ENTRY'!AN20,'BIZ kWh ENTRY'!BD20)</f>
        <v>0</v>
      </c>
      <c r="I20" s="3">
        <f>SUM('BIZ kWh ENTRY'!I20,'BIZ kWh ENTRY'!Y20,'BIZ kWh ENTRY'!AO20,'BIZ kWh ENTRY'!BE20)</f>
        <v>0</v>
      </c>
      <c r="J20" s="3">
        <f>SUM('BIZ kWh ENTRY'!J20,'BIZ kWh ENTRY'!Z20,'BIZ kWh ENTRY'!AP20,'BIZ kWh ENTRY'!BF20)</f>
        <v>653122.47</v>
      </c>
      <c r="K20" s="3">
        <f>SUM('BIZ kWh ENTRY'!K20,'BIZ kWh ENTRY'!AA20,'BIZ kWh ENTRY'!AQ20,'BIZ kWh ENTRY'!BG20)</f>
        <v>0</v>
      </c>
      <c r="L20" s="3">
        <f>SUM('BIZ kWh ENTRY'!L20,'BIZ kWh ENTRY'!AB20,'BIZ kWh ENTRY'!AR20,'BIZ kWh ENTRY'!BH20)</f>
        <v>1745293.5499999998</v>
      </c>
      <c r="M20" s="3">
        <f>SUM('BIZ kWh ENTRY'!M20,'BIZ kWh ENTRY'!AC20,'BIZ kWh ENTRY'!AS20,'BIZ kWh ENTRY'!BI20)</f>
        <v>129542.41299999999</v>
      </c>
      <c r="N20" s="3">
        <f>SUM('BIZ kWh ENTRY'!N20,'BIZ kWh ENTRY'!AD20,'BIZ kWh ENTRY'!AT20,'BIZ kWh ENTRY'!BJ20)</f>
        <v>134256.12199999997</v>
      </c>
      <c r="O20" s="90">
        <f t="shared" ref="O20:O33" si="5">SUM(C20:N20)</f>
        <v>3023463.443</v>
      </c>
      <c r="Q20" s="414">
        <f>C20-'[1]ExPostGross kWh_BizSum'!C20</f>
        <v>0</v>
      </c>
      <c r="R20" s="414">
        <f>D20-'[1]ExPostGross kWh_BizSum'!D20</f>
        <v>0</v>
      </c>
      <c r="S20" s="414">
        <f>E20-'[1]ExPostGross kWh_BizSum'!E20</f>
        <v>0</v>
      </c>
      <c r="T20" s="414">
        <f>F20-'[1]ExPostGross kWh_BizSum'!F20</f>
        <v>0</v>
      </c>
      <c r="U20" s="414">
        <f>G20-'[1]ExPostGross kWh_BizSum'!G20</f>
        <v>0</v>
      </c>
      <c r="V20" s="414">
        <f>H20-'[1]ExPostGross kWh_BizSum'!H20</f>
        <v>0</v>
      </c>
      <c r="W20" s="414">
        <f>I20-'[1]ExPostGross kWh_BizSum'!I20</f>
        <v>0</v>
      </c>
      <c r="X20" s="414">
        <f>J20-'[1]ExPostGross kWh_BizSum'!J20</f>
        <v>0</v>
      </c>
      <c r="Y20" s="414">
        <f>K20-'[1]ExPostGross kWh_BizSum'!K20</f>
        <v>0</v>
      </c>
      <c r="Z20" s="414">
        <f>L20-'[1]ExPostGross kWh_BizSum'!L20</f>
        <v>0</v>
      </c>
      <c r="AA20" s="414">
        <f>M20-'[1]ExPostGross kWh_BizSum'!M20</f>
        <v>0</v>
      </c>
      <c r="AB20" s="444">
        <f>N20-SUM('[1]ExPostGross kWh_BizSum'!N20:Q20)</f>
        <v>0</v>
      </c>
    </row>
    <row r="21" spans="1:28" x14ac:dyDescent="0.3">
      <c r="A21" s="506"/>
      <c r="B21" s="13" t="s">
        <v>91</v>
      </c>
      <c r="C21" s="3">
        <f>SUM('BIZ kWh ENTRY'!C21,'BIZ kWh ENTRY'!S21,'BIZ kWh ENTRY'!AI21,'BIZ kWh ENTRY'!AY21)</f>
        <v>0</v>
      </c>
      <c r="D21" s="3">
        <f>SUM('BIZ kWh ENTRY'!D21,'BIZ kWh ENTRY'!T21,'BIZ kWh ENTRY'!AJ21,'BIZ kWh ENTRY'!AZ21)</f>
        <v>0</v>
      </c>
      <c r="E21" s="3">
        <f>SUM('BIZ kWh ENTRY'!E21,'BIZ kWh ENTRY'!U21,'BIZ kWh ENTRY'!AK21,'BIZ kWh ENTRY'!BA21)</f>
        <v>0</v>
      </c>
      <c r="F21" s="3">
        <f>SUM('BIZ kWh ENTRY'!F21,'BIZ kWh ENTRY'!V21,'BIZ kWh ENTRY'!AL21,'BIZ kWh ENTRY'!BB21)</f>
        <v>0</v>
      </c>
      <c r="G21" s="3">
        <f>SUM('BIZ kWh ENTRY'!G21,'BIZ kWh ENTRY'!W21,'BIZ kWh ENTRY'!AM21,'BIZ kWh ENTRY'!BC21)</f>
        <v>0</v>
      </c>
      <c r="H21" s="3">
        <f>SUM('BIZ kWh ENTRY'!H21,'BIZ kWh ENTRY'!X21,'BIZ kWh ENTRY'!AN21,'BIZ kWh ENTRY'!BD21)</f>
        <v>38461.056263358529</v>
      </c>
      <c r="I21" s="3">
        <f>SUM('BIZ kWh ENTRY'!I21,'BIZ kWh ENTRY'!Y21,'BIZ kWh ENTRY'!AO21,'BIZ kWh ENTRY'!BE21)</f>
        <v>0</v>
      </c>
      <c r="J21" s="3">
        <f>SUM('BIZ kWh ENTRY'!J21,'BIZ kWh ENTRY'!Z21,'BIZ kWh ENTRY'!AP21,'BIZ kWh ENTRY'!BF21)</f>
        <v>0</v>
      </c>
      <c r="K21" s="3">
        <f>SUM('BIZ kWh ENTRY'!K21,'BIZ kWh ENTRY'!AA21,'BIZ kWh ENTRY'!AQ21,'BIZ kWh ENTRY'!BG21)</f>
        <v>8969.0453397970905</v>
      </c>
      <c r="L21" s="3">
        <f>SUM('BIZ kWh ENTRY'!L21,'BIZ kWh ENTRY'!AB21,'BIZ kWh ENTRY'!AR21,'BIZ kWh ENTRY'!BH21)</f>
        <v>13540.25337058285</v>
      </c>
      <c r="M21" s="3">
        <f>SUM('BIZ kWh ENTRY'!M21,'BIZ kWh ENTRY'!AC21,'BIZ kWh ENTRY'!AS21,'BIZ kWh ENTRY'!BI21)</f>
        <v>0</v>
      </c>
      <c r="N21" s="3">
        <f>SUM('BIZ kWh ENTRY'!N21,'BIZ kWh ENTRY'!AD21,'BIZ kWh ENTRY'!AT21,'BIZ kWh ENTRY'!BJ21)</f>
        <v>20043.306586855098</v>
      </c>
      <c r="O21" s="90">
        <f t="shared" si="5"/>
        <v>81013.66156059358</v>
      </c>
      <c r="Q21" s="414">
        <f>C21-'[1]ExPostGross kWh_BizSum'!C21</f>
        <v>0</v>
      </c>
      <c r="R21" s="414">
        <f>D21-'[1]ExPostGross kWh_BizSum'!D21</f>
        <v>0</v>
      </c>
      <c r="S21" s="414">
        <f>E21-'[1]ExPostGross kWh_BizSum'!E21</f>
        <v>0</v>
      </c>
      <c r="T21" s="414">
        <f>F21-'[1]ExPostGross kWh_BizSum'!F21</f>
        <v>0</v>
      </c>
      <c r="U21" s="414">
        <f>G21-'[1]ExPostGross kWh_BizSum'!G21</f>
        <v>0</v>
      </c>
      <c r="V21" s="414">
        <f>H21-'[1]ExPostGross kWh_BizSum'!H21</f>
        <v>0</v>
      </c>
      <c r="W21" s="414">
        <f>I21-'[1]ExPostGross kWh_BizSum'!I21</f>
        <v>0</v>
      </c>
      <c r="X21" s="414">
        <f>J21-'[1]ExPostGross kWh_BizSum'!J21</f>
        <v>0</v>
      </c>
      <c r="Y21" s="414">
        <f>K21-'[1]ExPostGross kWh_BizSum'!K21</f>
        <v>0</v>
      </c>
      <c r="Z21" s="414">
        <f>L21-'[1]ExPostGross kWh_BizSum'!L21</f>
        <v>0</v>
      </c>
      <c r="AA21" s="414">
        <f>M21-'[1]ExPostGross kWh_BizSum'!M21</f>
        <v>0</v>
      </c>
      <c r="AB21" s="444">
        <f>N21-SUM('[1]ExPostGross kWh_BizSum'!N21:Q21)</f>
        <v>0</v>
      </c>
    </row>
    <row r="22" spans="1:28" x14ac:dyDescent="0.3">
      <c r="A22" s="506"/>
      <c r="B22" s="11" t="s">
        <v>92</v>
      </c>
      <c r="C22" s="3">
        <f>SUM('BIZ kWh ENTRY'!C22,'BIZ kWh ENTRY'!S22,'BIZ kWh ENTRY'!AI22,'BIZ kWh ENTRY'!AY22)</f>
        <v>0</v>
      </c>
      <c r="D22" s="3">
        <f>SUM('BIZ kWh ENTRY'!D22,'BIZ kWh ENTRY'!T22,'BIZ kWh ENTRY'!AJ22,'BIZ kWh ENTRY'!AZ22)</f>
        <v>0</v>
      </c>
      <c r="E22" s="3">
        <f>SUM('BIZ kWh ENTRY'!E22,'BIZ kWh ENTRY'!U22,'BIZ kWh ENTRY'!AK22,'BIZ kWh ENTRY'!BA22)</f>
        <v>0</v>
      </c>
      <c r="F22" s="3">
        <f>SUM('BIZ kWh ENTRY'!F22,'BIZ kWh ENTRY'!V22,'BIZ kWh ENTRY'!AL22,'BIZ kWh ENTRY'!BB22)</f>
        <v>0</v>
      </c>
      <c r="G22" s="3">
        <f>SUM('BIZ kWh ENTRY'!G22,'BIZ kWh ENTRY'!W22,'BIZ kWh ENTRY'!AM22,'BIZ kWh ENTRY'!BC22)</f>
        <v>0</v>
      </c>
      <c r="H22" s="3">
        <f>SUM('BIZ kWh ENTRY'!H22,'BIZ kWh ENTRY'!X22,'BIZ kWh ENTRY'!AN22,'BIZ kWh ENTRY'!BD22)</f>
        <v>0</v>
      </c>
      <c r="I22" s="3">
        <f>SUM('BIZ kWh ENTRY'!I22,'BIZ kWh ENTRY'!Y22,'BIZ kWh ENTRY'!AO22,'BIZ kWh ENTRY'!BE22)</f>
        <v>0</v>
      </c>
      <c r="J22" s="3">
        <f>SUM('BIZ kWh ENTRY'!J22,'BIZ kWh ENTRY'!Z22,'BIZ kWh ENTRY'!AP22,'BIZ kWh ENTRY'!BF22)</f>
        <v>0</v>
      </c>
      <c r="K22" s="3">
        <f>SUM('BIZ kWh ENTRY'!K22,'BIZ kWh ENTRY'!AA22,'BIZ kWh ENTRY'!AQ22,'BIZ kWh ENTRY'!BG22)</f>
        <v>0</v>
      </c>
      <c r="L22" s="3">
        <f>SUM('BIZ kWh ENTRY'!L22,'BIZ kWh ENTRY'!AB22,'BIZ kWh ENTRY'!AR22,'BIZ kWh ENTRY'!BH22)</f>
        <v>0</v>
      </c>
      <c r="M22" s="3">
        <f>SUM('BIZ kWh ENTRY'!M22,'BIZ kWh ENTRY'!AC22,'BIZ kWh ENTRY'!AS22,'BIZ kWh ENTRY'!BI22)</f>
        <v>0</v>
      </c>
      <c r="N22" s="3">
        <f>SUM('BIZ kWh ENTRY'!N22,'BIZ kWh ENTRY'!AD22,'BIZ kWh ENTRY'!AT22,'BIZ kWh ENTRY'!BJ22)</f>
        <v>0</v>
      </c>
      <c r="O22" s="90">
        <f t="shared" si="5"/>
        <v>0</v>
      </c>
      <c r="Q22" s="414">
        <f>C22-'[1]ExPostGross kWh_BizSum'!C22</f>
        <v>0</v>
      </c>
      <c r="R22" s="414">
        <f>D22-'[1]ExPostGross kWh_BizSum'!D22</f>
        <v>0</v>
      </c>
      <c r="S22" s="414">
        <f>E22-'[1]ExPostGross kWh_BizSum'!E22</f>
        <v>0</v>
      </c>
      <c r="T22" s="414">
        <f>F22-'[1]ExPostGross kWh_BizSum'!F22</f>
        <v>0</v>
      </c>
      <c r="U22" s="414">
        <f>G22-'[1]ExPostGross kWh_BizSum'!G22</f>
        <v>0</v>
      </c>
      <c r="V22" s="414">
        <f>H22-'[1]ExPostGross kWh_BizSum'!H22</f>
        <v>0</v>
      </c>
      <c r="W22" s="414">
        <f>I22-'[1]ExPostGross kWh_BizSum'!I22</f>
        <v>0</v>
      </c>
      <c r="X22" s="414">
        <f>J22-'[1]ExPostGross kWh_BizSum'!J22</f>
        <v>0</v>
      </c>
      <c r="Y22" s="414">
        <f>K22-'[1]ExPostGross kWh_BizSum'!K22</f>
        <v>0</v>
      </c>
      <c r="Z22" s="414">
        <f>L22-'[1]ExPostGross kWh_BizSum'!L22</f>
        <v>0</v>
      </c>
      <c r="AA22" s="414">
        <f>M22-'[1]ExPostGross kWh_BizSum'!M22</f>
        <v>0</v>
      </c>
      <c r="AB22" s="444">
        <f>N22-SUM('[1]ExPostGross kWh_BizSum'!N22:Q22)</f>
        <v>0</v>
      </c>
    </row>
    <row r="23" spans="1:28" x14ac:dyDescent="0.3">
      <c r="A23" s="506"/>
      <c r="B23" s="11" t="s">
        <v>93</v>
      </c>
      <c r="C23" s="3">
        <f>SUM('BIZ kWh ENTRY'!C23,'BIZ kWh ENTRY'!S23,'BIZ kWh ENTRY'!AI23,'BIZ kWh ENTRY'!AY23)</f>
        <v>868991.36585167423</v>
      </c>
      <c r="D23" s="3">
        <f>SUM('BIZ kWh ENTRY'!D23,'BIZ kWh ENTRY'!T23,'BIZ kWh ENTRY'!AJ23,'BIZ kWh ENTRY'!AZ23)</f>
        <v>0</v>
      </c>
      <c r="E23" s="3">
        <f>SUM('BIZ kWh ENTRY'!E23,'BIZ kWh ENTRY'!U23,'BIZ kWh ENTRY'!AK23,'BIZ kWh ENTRY'!BA23)</f>
        <v>6058.2247914918771</v>
      </c>
      <c r="F23" s="3">
        <f>SUM('BIZ kWh ENTRY'!F23,'BIZ kWh ENTRY'!V23,'BIZ kWh ENTRY'!AL23,'BIZ kWh ENTRY'!BB23)</f>
        <v>35598.666498699022</v>
      </c>
      <c r="G23" s="3">
        <f>SUM('BIZ kWh ENTRY'!G23,'BIZ kWh ENTRY'!W23,'BIZ kWh ENTRY'!AM23,'BIZ kWh ENTRY'!BC23)</f>
        <v>124355.39319331027</v>
      </c>
      <c r="H23" s="3">
        <f>SUM('BIZ kWh ENTRY'!H23,'BIZ kWh ENTRY'!X23,'BIZ kWh ENTRY'!AN23,'BIZ kWh ENTRY'!BD23)</f>
        <v>596352.33383831335</v>
      </c>
      <c r="I23" s="3">
        <f>SUM('BIZ kWh ENTRY'!I23,'BIZ kWh ENTRY'!Y23,'BIZ kWh ENTRY'!AO23,'BIZ kWh ENTRY'!BE23)</f>
        <v>374111.55937139608</v>
      </c>
      <c r="J23" s="3">
        <f>SUM('BIZ kWh ENTRY'!J23,'BIZ kWh ENTRY'!Z23,'BIZ kWh ENTRY'!AP23,'BIZ kWh ENTRY'!BF23)</f>
        <v>980058.48849575827</v>
      </c>
      <c r="K23" s="3">
        <f>SUM('BIZ kWh ENTRY'!K23,'BIZ kWh ENTRY'!AA23,'BIZ kWh ENTRY'!AQ23,'BIZ kWh ENTRY'!BG23)</f>
        <v>1172185.3557698647</v>
      </c>
      <c r="L23" s="3">
        <f>SUM('BIZ kWh ENTRY'!L23,'BIZ kWh ENTRY'!AB23,'BIZ kWh ENTRY'!AR23,'BIZ kWh ENTRY'!BH23)</f>
        <v>1795297.4210700872</v>
      </c>
      <c r="M23" s="3">
        <f>SUM('BIZ kWh ENTRY'!M23,'BIZ kWh ENTRY'!AC23,'BIZ kWh ENTRY'!AS23,'BIZ kWh ENTRY'!BI23)</f>
        <v>836380.4943569632</v>
      </c>
      <c r="N23" s="3">
        <f>SUM('BIZ kWh ENTRY'!N23,'BIZ kWh ENTRY'!AD23,'BIZ kWh ENTRY'!AT23,'BIZ kWh ENTRY'!BJ23)</f>
        <v>1164624.7708780668</v>
      </c>
      <c r="O23" s="90">
        <f t="shared" si="5"/>
        <v>7954014.0741156247</v>
      </c>
      <c r="Q23" s="414">
        <f>C23-'[1]ExPostGross kWh_BizSum'!C23</f>
        <v>0</v>
      </c>
      <c r="R23" s="414">
        <f>D23-'[1]ExPostGross kWh_BizSum'!D23</f>
        <v>0</v>
      </c>
      <c r="S23" s="414">
        <f>E23-'[1]ExPostGross kWh_BizSum'!E23</f>
        <v>0</v>
      </c>
      <c r="T23" s="414">
        <f>F23-'[1]ExPostGross kWh_BizSum'!F23</f>
        <v>0</v>
      </c>
      <c r="U23" s="414">
        <f>G23-'[1]ExPostGross kWh_BizSum'!G23</f>
        <v>0</v>
      </c>
      <c r="V23" s="414">
        <f>H23-'[1]ExPostGross kWh_BizSum'!H23</f>
        <v>0</v>
      </c>
      <c r="W23" s="414">
        <f>I23-'[1]ExPostGross kWh_BizSum'!I23</f>
        <v>0</v>
      </c>
      <c r="X23" s="414">
        <f>J23-'[1]ExPostGross kWh_BizSum'!J23</f>
        <v>0</v>
      </c>
      <c r="Y23" s="414">
        <f>K23-'[1]ExPostGross kWh_BizSum'!K23</f>
        <v>0</v>
      </c>
      <c r="Z23" s="414">
        <f>L23-'[1]ExPostGross kWh_BizSum'!L23</f>
        <v>0</v>
      </c>
      <c r="AA23" s="414">
        <f>M23-'[1]ExPostGross kWh_BizSum'!M23</f>
        <v>0</v>
      </c>
      <c r="AB23" s="444">
        <f>N23-SUM('[1]ExPostGross kWh_BizSum'!N23:Q23)</f>
        <v>0</v>
      </c>
    </row>
    <row r="24" spans="1:28" x14ac:dyDescent="0.3">
      <c r="A24" s="506"/>
      <c r="B24" s="13" t="s">
        <v>94</v>
      </c>
      <c r="C24" s="3">
        <f>SUM('BIZ kWh ENTRY'!C24,'BIZ kWh ENTRY'!S24,'BIZ kWh ENTRY'!AI24,'BIZ kWh ENTRY'!AY24)</f>
        <v>0</v>
      </c>
      <c r="D24" s="3">
        <f>SUM('BIZ kWh ENTRY'!D24,'BIZ kWh ENTRY'!T24,'BIZ kWh ENTRY'!AJ24,'BIZ kWh ENTRY'!AZ24)</f>
        <v>0</v>
      </c>
      <c r="E24" s="3">
        <f>SUM('BIZ kWh ENTRY'!E24,'BIZ kWh ENTRY'!U24,'BIZ kWh ENTRY'!AK24,'BIZ kWh ENTRY'!BA24)</f>
        <v>0</v>
      </c>
      <c r="F24" s="3">
        <f>SUM('BIZ kWh ENTRY'!F24,'BIZ kWh ENTRY'!V24,'BIZ kWh ENTRY'!AL24,'BIZ kWh ENTRY'!BB24)</f>
        <v>0</v>
      </c>
      <c r="G24" s="3">
        <f>SUM('BIZ kWh ENTRY'!G24,'BIZ kWh ENTRY'!W24,'BIZ kWh ENTRY'!AM24,'BIZ kWh ENTRY'!BC24)</f>
        <v>0</v>
      </c>
      <c r="H24" s="3">
        <f>SUM('BIZ kWh ENTRY'!H24,'BIZ kWh ENTRY'!X24,'BIZ kWh ENTRY'!AN24,'BIZ kWh ENTRY'!BD24)</f>
        <v>0</v>
      </c>
      <c r="I24" s="3">
        <f>SUM('BIZ kWh ENTRY'!I24,'BIZ kWh ENTRY'!Y24,'BIZ kWh ENTRY'!AO24,'BIZ kWh ENTRY'!BE24)</f>
        <v>0</v>
      </c>
      <c r="J24" s="3">
        <f>SUM('BIZ kWh ENTRY'!J24,'BIZ kWh ENTRY'!Z24,'BIZ kWh ENTRY'!AP24,'BIZ kWh ENTRY'!BF24)</f>
        <v>0</v>
      </c>
      <c r="K24" s="3">
        <f>SUM('BIZ kWh ENTRY'!K24,'BIZ kWh ENTRY'!AA24,'BIZ kWh ENTRY'!AQ24,'BIZ kWh ENTRY'!BG24)</f>
        <v>0</v>
      </c>
      <c r="L24" s="3">
        <f>SUM('BIZ kWh ENTRY'!L24,'BIZ kWh ENTRY'!AB24,'BIZ kWh ENTRY'!AR24,'BIZ kWh ENTRY'!BH24)</f>
        <v>0</v>
      </c>
      <c r="M24" s="3">
        <f>SUM('BIZ kWh ENTRY'!M24,'BIZ kWh ENTRY'!AC24,'BIZ kWh ENTRY'!AS24,'BIZ kWh ENTRY'!BI24)</f>
        <v>0</v>
      </c>
      <c r="N24" s="3">
        <f>SUM('BIZ kWh ENTRY'!N24,'BIZ kWh ENTRY'!AD24,'BIZ kWh ENTRY'!AT24,'BIZ kWh ENTRY'!BJ24)</f>
        <v>0</v>
      </c>
      <c r="O24" s="90">
        <f t="shared" si="5"/>
        <v>0</v>
      </c>
      <c r="Q24" s="414">
        <f>C24-'[1]ExPostGross kWh_BizSum'!C24</f>
        <v>0</v>
      </c>
      <c r="R24" s="414">
        <f>D24-'[1]ExPostGross kWh_BizSum'!D24</f>
        <v>0</v>
      </c>
      <c r="S24" s="414">
        <f>E24-'[1]ExPostGross kWh_BizSum'!E24</f>
        <v>0</v>
      </c>
      <c r="T24" s="414">
        <f>F24-'[1]ExPostGross kWh_BizSum'!F24</f>
        <v>0</v>
      </c>
      <c r="U24" s="414">
        <f>G24-'[1]ExPostGross kWh_BizSum'!G24</f>
        <v>0</v>
      </c>
      <c r="V24" s="414">
        <f>H24-'[1]ExPostGross kWh_BizSum'!H24</f>
        <v>0</v>
      </c>
      <c r="W24" s="414">
        <f>I24-'[1]ExPostGross kWh_BizSum'!I24</f>
        <v>0</v>
      </c>
      <c r="X24" s="414">
        <f>J24-'[1]ExPostGross kWh_BizSum'!J24</f>
        <v>0</v>
      </c>
      <c r="Y24" s="414">
        <f>K24-'[1]ExPostGross kWh_BizSum'!K24</f>
        <v>0</v>
      </c>
      <c r="Z24" s="414">
        <f>L24-'[1]ExPostGross kWh_BizSum'!L24</f>
        <v>0</v>
      </c>
      <c r="AA24" s="414">
        <f>M24-'[1]ExPostGross kWh_BizSum'!M24</f>
        <v>0</v>
      </c>
      <c r="AB24" s="444">
        <f>N24-SUM('[1]ExPostGross kWh_BizSum'!N24:Q24)</f>
        <v>0</v>
      </c>
    </row>
    <row r="25" spans="1:28" x14ac:dyDescent="0.3">
      <c r="A25" s="506"/>
      <c r="B25" s="11" t="s">
        <v>95</v>
      </c>
      <c r="C25" s="3">
        <f>SUM('BIZ kWh ENTRY'!C25,'BIZ kWh ENTRY'!S25,'BIZ kWh ENTRY'!AI25,'BIZ kWh ENTRY'!AY25)</f>
        <v>0</v>
      </c>
      <c r="D25" s="3">
        <f>SUM('BIZ kWh ENTRY'!D25,'BIZ kWh ENTRY'!T25,'BIZ kWh ENTRY'!AJ25,'BIZ kWh ENTRY'!AZ25)</f>
        <v>0</v>
      </c>
      <c r="E25" s="3">
        <f>SUM('BIZ kWh ENTRY'!E25,'BIZ kWh ENTRY'!U25,'BIZ kWh ENTRY'!AK25,'BIZ kWh ENTRY'!BA25)</f>
        <v>0</v>
      </c>
      <c r="F25" s="3">
        <f>SUM('BIZ kWh ENTRY'!F25,'BIZ kWh ENTRY'!V25,'BIZ kWh ENTRY'!AL25,'BIZ kWh ENTRY'!BB25)</f>
        <v>0</v>
      </c>
      <c r="G25" s="3">
        <f>SUM('BIZ kWh ENTRY'!G25,'BIZ kWh ENTRY'!W25,'BIZ kWh ENTRY'!AM25,'BIZ kWh ENTRY'!BC25)</f>
        <v>0</v>
      </c>
      <c r="H25" s="3">
        <f>SUM('BIZ kWh ENTRY'!H25,'BIZ kWh ENTRY'!X25,'BIZ kWh ENTRY'!AN25,'BIZ kWh ENTRY'!BD25)</f>
        <v>0</v>
      </c>
      <c r="I25" s="3">
        <f>SUM('BIZ kWh ENTRY'!I25,'BIZ kWh ENTRY'!Y25,'BIZ kWh ENTRY'!AO25,'BIZ kWh ENTRY'!BE25)</f>
        <v>0</v>
      </c>
      <c r="J25" s="3">
        <f>SUM('BIZ kWh ENTRY'!J25,'BIZ kWh ENTRY'!Z25,'BIZ kWh ENTRY'!AP25,'BIZ kWh ENTRY'!BF25)</f>
        <v>0</v>
      </c>
      <c r="K25" s="3">
        <f>SUM('BIZ kWh ENTRY'!K25,'BIZ kWh ENTRY'!AA25,'BIZ kWh ENTRY'!AQ25,'BIZ kWh ENTRY'!BG25)</f>
        <v>0</v>
      </c>
      <c r="L25" s="3">
        <f>SUM('BIZ kWh ENTRY'!L25,'BIZ kWh ENTRY'!AB25,'BIZ kWh ENTRY'!AR25,'BIZ kWh ENTRY'!BH25)</f>
        <v>0</v>
      </c>
      <c r="M25" s="3">
        <f>SUM('BIZ kWh ENTRY'!M25,'BIZ kWh ENTRY'!AC25,'BIZ kWh ENTRY'!AS25,'BIZ kWh ENTRY'!BI25)</f>
        <v>0</v>
      </c>
      <c r="N25" s="3">
        <f>SUM('BIZ kWh ENTRY'!N25,'BIZ kWh ENTRY'!AD25,'BIZ kWh ENTRY'!AT25,'BIZ kWh ENTRY'!BJ25)</f>
        <v>44326.094357732356</v>
      </c>
      <c r="O25" s="90">
        <f t="shared" si="5"/>
        <v>44326.094357732356</v>
      </c>
      <c r="Q25" s="414">
        <f>C25-'[1]ExPostGross kWh_BizSum'!C25</f>
        <v>0</v>
      </c>
      <c r="R25" s="414">
        <f>D25-'[1]ExPostGross kWh_BizSum'!D25</f>
        <v>0</v>
      </c>
      <c r="S25" s="414">
        <f>E25-'[1]ExPostGross kWh_BizSum'!E25</f>
        <v>0</v>
      </c>
      <c r="T25" s="414">
        <f>F25-'[1]ExPostGross kWh_BizSum'!F25</f>
        <v>0</v>
      </c>
      <c r="U25" s="414">
        <f>G25-'[1]ExPostGross kWh_BizSum'!G25</f>
        <v>0</v>
      </c>
      <c r="V25" s="414">
        <f>H25-'[1]ExPostGross kWh_BizSum'!H25</f>
        <v>0</v>
      </c>
      <c r="W25" s="414">
        <f>I25-'[1]ExPostGross kWh_BizSum'!I25</f>
        <v>0</v>
      </c>
      <c r="X25" s="414">
        <f>J25-'[1]ExPostGross kWh_BizSum'!J25</f>
        <v>0</v>
      </c>
      <c r="Y25" s="414">
        <f>K25-'[1]ExPostGross kWh_BizSum'!K25</f>
        <v>0</v>
      </c>
      <c r="Z25" s="414">
        <f>L25-'[1]ExPostGross kWh_BizSum'!L25</f>
        <v>0</v>
      </c>
      <c r="AA25" s="414">
        <f>M25-'[1]ExPostGross kWh_BizSum'!M25</f>
        <v>0</v>
      </c>
      <c r="AB25" s="444">
        <f>N25-SUM('[1]ExPostGross kWh_BizSum'!N25:Q25)</f>
        <v>0</v>
      </c>
    </row>
    <row r="26" spans="1:28" x14ac:dyDescent="0.3">
      <c r="A26" s="506"/>
      <c r="B26" s="11" t="s">
        <v>96</v>
      </c>
      <c r="C26" s="3">
        <f>SUM('BIZ kWh ENTRY'!C26,'BIZ kWh ENTRY'!S26,'BIZ kWh ENTRY'!AI26,'BIZ kWh ENTRY'!AY26)</f>
        <v>805458.16012541926</v>
      </c>
      <c r="D26" s="3">
        <f>SUM('BIZ kWh ENTRY'!D26,'BIZ kWh ENTRY'!T26,'BIZ kWh ENTRY'!AJ26,'BIZ kWh ENTRY'!AZ26)</f>
        <v>22144.130782639662</v>
      </c>
      <c r="E26" s="3">
        <f>SUM('BIZ kWh ENTRY'!E26,'BIZ kWh ENTRY'!U26,'BIZ kWh ENTRY'!AK26,'BIZ kWh ENTRY'!BA26)</f>
        <v>4905.3202214758394</v>
      </c>
      <c r="F26" s="3">
        <f>SUM('BIZ kWh ENTRY'!F26,'BIZ kWh ENTRY'!V26,'BIZ kWh ENTRY'!AL26,'BIZ kWh ENTRY'!BB26)</f>
        <v>190678.26956307574</v>
      </c>
      <c r="G26" s="3">
        <f>SUM('BIZ kWh ENTRY'!G26,'BIZ kWh ENTRY'!W26,'BIZ kWh ENTRY'!AM26,'BIZ kWh ENTRY'!BC26)</f>
        <v>485445.50276225409</v>
      </c>
      <c r="H26" s="3">
        <f>SUM('BIZ kWh ENTRY'!H26,'BIZ kWh ENTRY'!X26,'BIZ kWh ENTRY'!AN26,'BIZ kWh ENTRY'!BD26)</f>
        <v>580296.29584120738</v>
      </c>
      <c r="I26" s="3">
        <f>SUM('BIZ kWh ENTRY'!I26,'BIZ kWh ENTRY'!Y26,'BIZ kWh ENTRY'!AO26,'BIZ kWh ENTRY'!BE26)</f>
        <v>115310.36899763175</v>
      </c>
      <c r="J26" s="3">
        <f>SUM('BIZ kWh ENTRY'!J26,'BIZ kWh ENTRY'!Z26,'BIZ kWh ENTRY'!AP26,'BIZ kWh ENTRY'!BF26)</f>
        <v>386740.74285209854</v>
      </c>
      <c r="K26" s="3">
        <f>SUM('BIZ kWh ENTRY'!K26,'BIZ kWh ENTRY'!AA26,'BIZ kWh ENTRY'!AQ26,'BIZ kWh ENTRY'!BG26)</f>
        <v>1461989.5239590863</v>
      </c>
      <c r="L26" s="3">
        <f>SUM('BIZ kWh ENTRY'!L26,'BIZ kWh ENTRY'!AB26,'BIZ kWh ENTRY'!AR26,'BIZ kWh ENTRY'!BH26)</f>
        <v>1572169.5671801264</v>
      </c>
      <c r="M26" s="3">
        <f>SUM('BIZ kWh ENTRY'!M26,'BIZ kWh ENTRY'!AC26,'BIZ kWh ENTRY'!AS26,'BIZ kWh ENTRY'!BI26)</f>
        <v>1203287.8935654613</v>
      </c>
      <c r="N26" s="3">
        <f>SUM('BIZ kWh ENTRY'!N26,'BIZ kWh ENTRY'!AD26,'BIZ kWh ENTRY'!AT26,'BIZ kWh ENTRY'!BJ26)</f>
        <v>5838088.71500511</v>
      </c>
      <c r="O26" s="90">
        <f t="shared" si="5"/>
        <v>12666514.490855586</v>
      </c>
      <c r="Q26" s="414">
        <f>C26-'[1]ExPostGross kWh_BizSum'!C26</f>
        <v>0</v>
      </c>
      <c r="R26" s="414">
        <f>D26-'[1]ExPostGross kWh_BizSum'!D26</f>
        <v>0</v>
      </c>
      <c r="S26" s="414">
        <f>E26-'[1]ExPostGross kWh_BizSum'!E26</f>
        <v>0</v>
      </c>
      <c r="T26" s="414">
        <f>F26-'[1]ExPostGross kWh_BizSum'!F26</f>
        <v>0</v>
      </c>
      <c r="U26" s="414">
        <f>G26-'[1]ExPostGross kWh_BizSum'!G26</f>
        <v>0</v>
      </c>
      <c r="V26" s="414">
        <f>H26-'[1]ExPostGross kWh_BizSum'!H26</f>
        <v>0</v>
      </c>
      <c r="W26" s="414">
        <f>I26-'[1]ExPostGross kWh_BizSum'!I26</f>
        <v>0</v>
      </c>
      <c r="X26" s="414">
        <f>J26-'[1]ExPostGross kWh_BizSum'!J26</f>
        <v>0</v>
      </c>
      <c r="Y26" s="414">
        <f>K26-'[1]ExPostGross kWh_BizSum'!K26</f>
        <v>0</v>
      </c>
      <c r="Z26" s="414">
        <f>L26-'[1]ExPostGross kWh_BizSum'!L26</f>
        <v>0</v>
      </c>
      <c r="AA26" s="414">
        <f>M26-'[1]ExPostGross kWh_BizSum'!M26</f>
        <v>0</v>
      </c>
      <c r="AB26" s="444">
        <f>N26-SUM('[1]ExPostGross kWh_BizSum'!N26:Q26)</f>
        <v>0</v>
      </c>
    </row>
    <row r="27" spans="1:28" x14ac:dyDescent="0.3">
      <c r="A27" s="506"/>
      <c r="B27" s="11" t="s">
        <v>97</v>
      </c>
      <c r="C27" s="3">
        <f>SUM('BIZ kWh ENTRY'!C27,'BIZ kWh ENTRY'!S27,'BIZ kWh ENTRY'!AI27,'BIZ kWh ENTRY'!AY27)</f>
        <v>121883.26400000002</v>
      </c>
      <c r="D27" s="3">
        <f>SUM('BIZ kWh ENTRY'!D27,'BIZ kWh ENTRY'!T27,'BIZ kWh ENTRY'!AJ27,'BIZ kWh ENTRY'!AZ27)</f>
        <v>80692.930000000008</v>
      </c>
      <c r="E27" s="3">
        <f>SUM('BIZ kWh ENTRY'!E27,'BIZ kWh ENTRY'!U27,'BIZ kWh ENTRY'!AK27,'BIZ kWh ENTRY'!BA27)</f>
        <v>52088.245999999999</v>
      </c>
      <c r="F27" s="3">
        <f>SUM('BIZ kWh ENTRY'!F27,'BIZ kWh ENTRY'!V27,'BIZ kWh ENTRY'!AL27,'BIZ kWh ENTRY'!BB27)</f>
        <v>169167.01400000002</v>
      </c>
      <c r="G27" s="3">
        <f>SUM('BIZ kWh ENTRY'!G27,'BIZ kWh ENTRY'!W27,'BIZ kWh ENTRY'!AM27,'BIZ kWh ENTRY'!BC27)</f>
        <v>33216.775999999998</v>
      </c>
      <c r="H27" s="3">
        <f>SUM('BIZ kWh ENTRY'!H27,'BIZ kWh ENTRY'!X27,'BIZ kWh ENTRY'!AN27,'BIZ kWh ENTRY'!BD27)</f>
        <v>160754.476</v>
      </c>
      <c r="I27" s="3">
        <f>SUM('BIZ kWh ENTRY'!I27,'BIZ kWh ENTRY'!Y27,'BIZ kWh ENTRY'!AO27,'BIZ kWh ENTRY'!BE27)</f>
        <v>147911.97600000002</v>
      </c>
      <c r="J27" s="3">
        <f>SUM('BIZ kWh ENTRY'!J27,'BIZ kWh ENTRY'!Z27,'BIZ kWh ENTRY'!AP27,'BIZ kWh ENTRY'!BF27)</f>
        <v>50804.930000000008</v>
      </c>
      <c r="K27" s="3">
        <f>SUM('BIZ kWh ENTRY'!K27,'BIZ kWh ENTRY'!AA27,'BIZ kWh ENTRY'!AQ27,'BIZ kWh ENTRY'!BG27)</f>
        <v>42014.122000000003</v>
      </c>
      <c r="L27" s="3">
        <f>SUM('BIZ kWh ENTRY'!L27,'BIZ kWh ENTRY'!AB27,'BIZ kWh ENTRY'!AR27,'BIZ kWh ENTRY'!BH27)</f>
        <v>316032.91000000003</v>
      </c>
      <c r="M27" s="3">
        <f>SUM('BIZ kWh ENTRY'!M27,'BIZ kWh ENTRY'!AC27,'BIZ kWh ENTRY'!AS27,'BIZ kWh ENTRY'!BI27)</f>
        <v>629549.62400000007</v>
      </c>
      <c r="N27" s="3">
        <f>SUM('BIZ kWh ENTRY'!N27,'BIZ kWh ENTRY'!AD27,'BIZ kWh ENTRY'!AT27,'BIZ kWh ENTRY'!BJ27)</f>
        <v>1725707.9020000002</v>
      </c>
      <c r="O27" s="90">
        <f t="shared" si="5"/>
        <v>3529824.1700000004</v>
      </c>
      <c r="Q27" s="414">
        <f>C27-'[1]ExPostGross kWh_BizSum'!C27</f>
        <v>0</v>
      </c>
      <c r="R27" s="414">
        <f>D27-'[1]ExPostGross kWh_BizSum'!D27</f>
        <v>0</v>
      </c>
      <c r="S27" s="414">
        <f>E27-'[1]ExPostGross kWh_BizSum'!E27</f>
        <v>0</v>
      </c>
      <c r="T27" s="414">
        <f>F27-'[1]ExPostGross kWh_BizSum'!F27</f>
        <v>0</v>
      </c>
      <c r="U27" s="414">
        <f>G27-'[1]ExPostGross kWh_BizSum'!G27</f>
        <v>0</v>
      </c>
      <c r="V27" s="414">
        <f>H27-'[1]ExPostGross kWh_BizSum'!H27</f>
        <v>0</v>
      </c>
      <c r="W27" s="414">
        <f>I27-'[1]ExPostGross kWh_BizSum'!I27</f>
        <v>0</v>
      </c>
      <c r="X27" s="414">
        <f>J27-'[1]ExPostGross kWh_BizSum'!J27</f>
        <v>0</v>
      </c>
      <c r="Y27" s="414">
        <f>K27-'[1]ExPostGross kWh_BizSum'!K27</f>
        <v>0</v>
      </c>
      <c r="Z27" s="414">
        <f>L27-'[1]ExPostGross kWh_BizSum'!L27</f>
        <v>0</v>
      </c>
      <c r="AA27" s="414">
        <f>M27-'[1]ExPostGross kWh_BizSum'!M27</f>
        <v>0</v>
      </c>
      <c r="AB27" s="444">
        <f>N27-SUM('[1]ExPostGross kWh_BizSum'!N27:Q27)</f>
        <v>0</v>
      </c>
    </row>
    <row r="28" spans="1:28" x14ac:dyDescent="0.3">
      <c r="A28" s="506"/>
      <c r="B28" s="11" t="s">
        <v>98</v>
      </c>
      <c r="C28" s="3">
        <f>SUM('BIZ kWh ENTRY'!C28,'BIZ kWh ENTRY'!S28,'BIZ kWh ENTRY'!AI28,'BIZ kWh ENTRY'!AY28)</f>
        <v>0</v>
      </c>
      <c r="D28" s="3">
        <f>SUM('BIZ kWh ENTRY'!D28,'BIZ kWh ENTRY'!T28,'BIZ kWh ENTRY'!AJ28,'BIZ kWh ENTRY'!AZ28)</f>
        <v>0</v>
      </c>
      <c r="E28" s="3">
        <f>SUM('BIZ kWh ENTRY'!E28,'BIZ kWh ENTRY'!U28,'BIZ kWh ENTRY'!AK28,'BIZ kWh ENTRY'!BA28)</f>
        <v>0</v>
      </c>
      <c r="F28" s="3">
        <f>SUM('BIZ kWh ENTRY'!F28,'BIZ kWh ENTRY'!V28,'BIZ kWh ENTRY'!AL28,'BIZ kWh ENTRY'!BB28)</f>
        <v>0</v>
      </c>
      <c r="G28" s="3">
        <f>SUM('BIZ kWh ENTRY'!G28,'BIZ kWh ENTRY'!W28,'BIZ kWh ENTRY'!AM28,'BIZ kWh ENTRY'!BC28)</f>
        <v>0</v>
      </c>
      <c r="H28" s="3">
        <f>SUM('BIZ kWh ENTRY'!H28,'BIZ kWh ENTRY'!X28,'BIZ kWh ENTRY'!AN28,'BIZ kWh ENTRY'!BD28)</f>
        <v>0</v>
      </c>
      <c r="I28" s="3">
        <f>SUM('BIZ kWh ENTRY'!I28,'BIZ kWh ENTRY'!Y28,'BIZ kWh ENTRY'!AO28,'BIZ kWh ENTRY'!BE28)</f>
        <v>0</v>
      </c>
      <c r="J28" s="3">
        <f>SUM('BIZ kWh ENTRY'!J28,'BIZ kWh ENTRY'!Z28,'BIZ kWh ENTRY'!AP28,'BIZ kWh ENTRY'!BF28)</f>
        <v>0</v>
      </c>
      <c r="K28" s="3">
        <f>SUM('BIZ kWh ENTRY'!K28,'BIZ kWh ENTRY'!AA28,'BIZ kWh ENTRY'!AQ28,'BIZ kWh ENTRY'!BG28)</f>
        <v>0</v>
      </c>
      <c r="L28" s="3">
        <f>SUM('BIZ kWh ENTRY'!L28,'BIZ kWh ENTRY'!AB28,'BIZ kWh ENTRY'!AR28,'BIZ kWh ENTRY'!BH28)</f>
        <v>0</v>
      </c>
      <c r="M28" s="3">
        <f>SUM('BIZ kWh ENTRY'!M28,'BIZ kWh ENTRY'!AC28,'BIZ kWh ENTRY'!AS28,'BIZ kWh ENTRY'!BI28)</f>
        <v>0</v>
      </c>
      <c r="N28" s="3">
        <f>SUM('BIZ kWh ENTRY'!N28,'BIZ kWh ENTRY'!AD28,'BIZ kWh ENTRY'!AT28,'BIZ kWh ENTRY'!BJ28)</f>
        <v>0</v>
      </c>
      <c r="O28" s="90">
        <f t="shared" si="5"/>
        <v>0</v>
      </c>
      <c r="Q28" s="414">
        <f>C28-'[1]ExPostGross kWh_BizSum'!C28</f>
        <v>0</v>
      </c>
      <c r="R28" s="414">
        <f>D28-'[1]ExPostGross kWh_BizSum'!D28</f>
        <v>0</v>
      </c>
      <c r="S28" s="414">
        <f>E28-'[1]ExPostGross kWh_BizSum'!E28</f>
        <v>0</v>
      </c>
      <c r="T28" s="414">
        <f>F28-'[1]ExPostGross kWh_BizSum'!F28</f>
        <v>0</v>
      </c>
      <c r="U28" s="414">
        <f>G28-'[1]ExPostGross kWh_BizSum'!G28</f>
        <v>0</v>
      </c>
      <c r="V28" s="414">
        <f>H28-'[1]ExPostGross kWh_BizSum'!H28</f>
        <v>0</v>
      </c>
      <c r="W28" s="414">
        <f>I28-'[1]ExPostGross kWh_BizSum'!I28</f>
        <v>0</v>
      </c>
      <c r="X28" s="414">
        <f>J28-'[1]ExPostGross kWh_BizSum'!J28</f>
        <v>0</v>
      </c>
      <c r="Y28" s="414">
        <f>K28-'[1]ExPostGross kWh_BizSum'!K28</f>
        <v>0</v>
      </c>
      <c r="Z28" s="414">
        <f>L28-'[1]ExPostGross kWh_BizSum'!L28</f>
        <v>0</v>
      </c>
      <c r="AA28" s="414">
        <f>M28-'[1]ExPostGross kWh_BizSum'!M28</f>
        <v>0</v>
      </c>
      <c r="AB28" s="444">
        <f>N28-SUM('[1]ExPostGross kWh_BizSum'!N28:Q28)</f>
        <v>0</v>
      </c>
    </row>
    <row r="29" spans="1:28" x14ac:dyDescent="0.3">
      <c r="A29" s="506"/>
      <c r="B29" s="11" t="s">
        <v>99</v>
      </c>
      <c r="C29" s="3">
        <f>SUM('BIZ kWh ENTRY'!C29,'BIZ kWh ENTRY'!S29,'BIZ kWh ENTRY'!AI29,'BIZ kWh ENTRY'!AY29)</f>
        <v>349071.7172751422</v>
      </c>
      <c r="D29" s="3">
        <f>SUM('BIZ kWh ENTRY'!D29,'BIZ kWh ENTRY'!T29,'BIZ kWh ENTRY'!AJ29,'BIZ kWh ENTRY'!AZ29)</f>
        <v>0</v>
      </c>
      <c r="E29" s="3">
        <f>SUM('BIZ kWh ENTRY'!E29,'BIZ kWh ENTRY'!U29,'BIZ kWh ENTRY'!AK29,'BIZ kWh ENTRY'!BA29)</f>
        <v>0</v>
      </c>
      <c r="F29" s="3">
        <f>SUM('BIZ kWh ENTRY'!F29,'BIZ kWh ENTRY'!V29,'BIZ kWh ENTRY'!AL29,'BIZ kWh ENTRY'!BB29)</f>
        <v>333073.6383145047</v>
      </c>
      <c r="G29" s="3">
        <f>SUM('BIZ kWh ENTRY'!G29,'BIZ kWh ENTRY'!W29,'BIZ kWh ENTRY'!AM29,'BIZ kWh ENTRY'!BC29)</f>
        <v>312598.12800311152</v>
      </c>
      <c r="H29" s="3">
        <f>SUM('BIZ kWh ENTRY'!H29,'BIZ kWh ENTRY'!X29,'BIZ kWh ENTRY'!AN29,'BIZ kWh ENTRY'!BD29)</f>
        <v>0</v>
      </c>
      <c r="I29" s="3">
        <f>SUM('BIZ kWh ENTRY'!I29,'BIZ kWh ENTRY'!Y29,'BIZ kWh ENTRY'!AO29,'BIZ kWh ENTRY'!BE29)</f>
        <v>323609.13340516627</v>
      </c>
      <c r="J29" s="3">
        <f>SUM('BIZ kWh ENTRY'!J29,'BIZ kWh ENTRY'!Z29,'BIZ kWh ENTRY'!AP29,'BIZ kWh ENTRY'!BF29)</f>
        <v>834036.30739132001</v>
      </c>
      <c r="K29" s="3">
        <f>SUM('BIZ kWh ENTRY'!K29,'BIZ kWh ENTRY'!AA29,'BIZ kWh ENTRY'!AQ29,'BIZ kWh ENTRY'!BG29)</f>
        <v>340472.23726261349</v>
      </c>
      <c r="L29" s="3">
        <f>SUM('BIZ kWh ENTRY'!L29,'BIZ kWh ENTRY'!AB29,'BIZ kWh ENTRY'!AR29,'BIZ kWh ENTRY'!BH29)</f>
        <v>182405.04675076151</v>
      </c>
      <c r="M29" s="3">
        <f>SUM('BIZ kWh ENTRY'!M29,'BIZ kWh ENTRY'!AC29,'BIZ kWh ENTRY'!AS29,'BIZ kWh ENTRY'!BI29)</f>
        <v>360623.6073192202</v>
      </c>
      <c r="N29" s="3">
        <f>SUM('BIZ kWh ENTRY'!N29,'BIZ kWh ENTRY'!AD29,'BIZ kWh ENTRY'!AT29,'BIZ kWh ENTRY'!BJ29)</f>
        <v>884842.36335089849</v>
      </c>
      <c r="O29" s="90">
        <f t="shared" si="5"/>
        <v>3920732.1790727382</v>
      </c>
      <c r="Q29" s="414">
        <f>C29-'[1]ExPostGross kWh_BizSum'!C29</f>
        <v>0</v>
      </c>
      <c r="R29" s="414">
        <f>D29-'[1]ExPostGross kWh_BizSum'!D29</f>
        <v>0</v>
      </c>
      <c r="S29" s="414">
        <f>E29-'[1]ExPostGross kWh_BizSum'!E29</f>
        <v>0</v>
      </c>
      <c r="T29" s="414">
        <f>F29-'[1]ExPostGross kWh_BizSum'!F29</f>
        <v>0</v>
      </c>
      <c r="U29" s="414">
        <f>G29-'[1]ExPostGross kWh_BizSum'!G29</f>
        <v>0</v>
      </c>
      <c r="V29" s="414">
        <f>H29-'[1]ExPostGross kWh_BizSum'!H29</f>
        <v>0</v>
      </c>
      <c r="W29" s="414">
        <f>I29-'[1]ExPostGross kWh_BizSum'!I29</f>
        <v>0</v>
      </c>
      <c r="X29" s="414">
        <f>J29-'[1]ExPostGross kWh_BizSum'!J29</f>
        <v>0</v>
      </c>
      <c r="Y29" s="414">
        <f>K29-'[1]ExPostGross kWh_BizSum'!K29</f>
        <v>0</v>
      </c>
      <c r="Z29" s="414">
        <f>L29-'[1]ExPostGross kWh_BizSum'!L29</f>
        <v>0</v>
      </c>
      <c r="AA29" s="414">
        <f>M29-'[1]ExPostGross kWh_BizSum'!M29</f>
        <v>0</v>
      </c>
      <c r="AB29" s="444">
        <f>N29-SUM('[1]ExPostGross kWh_BizSum'!N29:Q29)</f>
        <v>0</v>
      </c>
    </row>
    <row r="30" spans="1:28" x14ac:dyDescent="0.3">
      <c r="A30" s="506"/>
      <c r="B30" s="11" t="s">
        <v>100</v>
      </c>
      <c r="C30" s="3">
        <f>SUM('BIZ kWh ENTRY'!C30,'BIZ kWh ENTRY'!S30,'BIZ kWh ENTRY'!AI30,'BIZ kWh ENTRY'!AY30)</f>
        <v>0</v>
      </c>
      <c r="D30" s="3">
        <f>SUM('BIZ kWh ENTRY'!D30,'BIZ kWh ENTRY'!T30,'BIZ kWh ENTRY'!AJ30,'BIZ kWh ENTRY'!AZ30)</f>
        <v>0</v>
      </c>
      <c r="E30" s="3">
        <f>SUM('BIZ kWh ENTRY'!E30,'BIZ kWh ENTRY'!U30,'BIZ kWh ENTRY'!AK30,'BIZ kWh ENTRY'!BA30)</f>
        <v>0</v>
      </c>
      <c r="F30" s="3">
        <f>SUM('BIZ kWh ENTRY'!F30,'BIZ kWh ENTRY'!V30,'BIZ kWh ENTRY'!AL30,'BIZ kWh ENTRY'!BB30)</f>
        <v>0</v>
      </c>
      <c r="G30" s="3">
        <f>SUM('BIZ kWh ENTRY'!G30,'BIZ kWh ENTRY'!W30,'BIZ kWh ENTRY'!AM30,'BIZ kWh ENTRY'!BC30)</f>
        <v>0</v>
      </c>
      <c r="H30" s="3">
        <f>SUM('BIZ kWh ENTRY'!H30,'BIZ kWh ENTRY'!X30,'BIZ kWh ENTRY'!AN30,'BIZ kWh ENTRY'!BD30)</f>
        <v>0</v>
      </c>
      <c r="I30" s="3">
        <f>SUM('BIZ kWh ENTRY'!I30,'BIZ kWh ENTRY'!Y30,'BIZ kWh ENTRY'!AO30,'BIZ kWh ENTRY'!BE30)</f>
        <v>0</v>
      </c>
      <c r="J30" s="3">
        <f>SUM('BIZ kWh ENTRY'!J30,'BIZ kWh ENTRY'!Z30,'BIZ kWh ENTRY'!AP30,'BIZ kWh ENTRY'!BF30)</f>
        <v>0</v>
      </c>
      <c r="K30" s="3">
        <f>SUM('BIZ kWh ENTRY'!K30,'BIZ kWh ENTRY'!AA30,'BIZ kWh ENTRY'!AQ30,'BIZ kWh ENTRY'!BG30)</f>
        <v>141994.74900758473</v>
      </c>
      <c r="L30" s="3">
        <f>SUM('BIZ kWh ENTRY'!L30,'BIZ kWh ENTRY'!AB30,'BIZ kWh ENTRY'!AR30,'BIZ kWh ENTRY'!BH30)</f>
        <v>0</v>
      </c>
      <c r="M30" s="3">
        <f>SUM('BIZ kWh ENTRY'!M30,'BIZ kWh ENTRY'!AC30,'BIZ kWh ENTRY'!AS30,'BIZ kWh ENTRY'!BI30)</f>
        <v>0</v>
      </c>
      <c r="N30" s="3">
        <f>SUM('BIZ kWh ENTRY'!N30,'BIZ kWh ENTRY'!AD30,'BIZ kWh ENTRY'!AT30,'BIZ kWh ENTRY'!BJ30)</f>
        <v>1697481.818216949</v>
      </c>
      <c r="O30" s="90">
        <f t="shared" si="5"/>
        <v>1839476.5672245338</v>
      </c>
      <c r="Q30" s="414">
        <f>C30-'[1]ExPostGross kWh_BizSum'!C30</f>
        <v>0</v>
      </c>
      <c r="R30" s="414">
        <f>D30-'[1]ExPostGross kWh_BizSum'!D30</f>
        <v>0</v>
      </c>
      <c r="S30" s="414">
        <f>E30-'[1]ExPostGross kWh_BizSum'!E30</f>
        <v>0</v>
      </c>
      <c r="T30" s="414">
        <f>F30-'[1]ExPostGross kWh_BizSum'!F30</f>
        <v>0</v>
      </c>
      <c r="U30" s="414">
        <f>G30-'[1]ExPostGross kWh_BizSum'!G30</f>
        <v>0</v>
      </c>
      <c r="V30" s="414">
        <f>H30-'[1]ExPostGross kWh_BizSum'!H30</f>
        <v>0</v>
      </c>
      <c r="W30" s="414">
        <f>I30-'[1]ExPostGross kWh_BizSum'!I30</f>
        <v>0</v>
      </c>
      <c r="X30" s="414">
        <f>J30-'[1]ExPostGross kWh_BizSum'!J30</f>
        <v>0</v>
      </c>
      <c r="Y30" s="414">
        <f>K30-'[1]ExPostGross kWh_BizSum'!K30</f>
        <v>0</v>
      </c>
      <c r="Z30" s="414">
        <f>L30-'[1]ExPostGross kWh_BizSum'!L30</f>
        <v>0</v>
      </c>
      <c r="AA30" s="414">
        <f>M30-'[1]ExPostGross kWh_BizSum'!M30</f>
        <v>0</v>
      </c>
      <c r="AB30" s="444">
        <f>N30-SUM('[1]ExPostGross kWh_BizSum'!N30:Q30)</f>
        <v>0</v>
      </c>
    </row>
    <row r="31" spans="1:28" x14ac:dyDescent="0.3">
      <c r="A31" s="506"/>
      <c r="B31" s="11" t="s">
        <v>101</v>
      </c>
      <c r="C31" s="3">
        <f>SUM('BIZ kWh ENTRY'!C31,'BIZ kWh ENTRY'!S31,'BIZ kWh ENTRY'!AI31,'BIZ kWh ENTRY'!AY31)</f>
        <v>33135.272805421213</v>
      </c>
      <c r="D31" s="3">
        <f>SUM('BIZ kWh ENTRY'!D31,'BIZ kWh ENTRY'!T31,'BIZ kWh ENTRY'!AJ31,'BIZ kWh ENTRY'!AZ31)</f>
        <v>0</v>
      </c>
      <c r="E31" s="3">
        <f>SUM('BIZ kWh ENTRY'!E31,'BIZ kWh ENTRY'!U31,'BIZ kWh ENTRY'!AK31,'BIZ kWh ENTRY'!BA31)</f>
        <v>0</v>
      </c>
      <c r="F31" s="3">
        <f>SUM('BIZ kWh ENTRY'!F31,'BIZ kWh ENTRY'!V31,'BIZ kWh ENTRY'!AL31,'BIZ kWh ENTRY'!BB31)</f>
        <v>28120.731071812268</v>
      </c>
      <c r="G31" s="3">
        <f>SUM('BIZ kWh ENTRY'!G31,'BIZ kWh ENTRY'!W31,'BIZ kWh ENTRY'!AM31,'BIZ kWh ENTRY'!BC31)</f>
        <v>13481.637555125781</v>
      </c>
      <c r="H31" s="3">
        <f>SUM('BIZ kWh ENTRY'!H31,'BIZ kWh ENTRY'!X31,'BIZ kWh ENTRY'!AN31,'BIZ kWh ENTRY'!BD31)</f>
        <v>53926.550220503123</v>
      </c>
      <c r="I31" s="3">
        <f>SUM('BIZ kWh ENTRY'!I31,'BIZ kWh ENTRY'!Y31,'BIZ kWh ENTRY'!AO31,'BIZ kWh ENTRY'!BE31)</f>
        <v>0</v>
      </c>
      <c r="J31" s="3">
        <f>SUM('BIZ kWh ENTRY'!J31,'BIZ kWh ENTRY'!Z31,'BIZ kWh ENTRY'!AP31,'BIZ kWh ENTRY'!BF31)</f>
        <v>9540.3431467871105</v>
      </c>
      <c r="K31" s="3">
        <f>SUM('BIZ kWh ENTRY'!K31,'BIZ kWh ENTRY'!AA31,'BIZ kWh ENTRY'!AQ31,'BIZ kWh ENTRY'!BG31)</f>
        <v>2175.3897708362788</v>
      </c>
      <c r="L31" s="3">
        <f>SUM('BIZ kWh ENTRY'!L31,'BIZ kWh ENTRY'!AB31,'BIZ kWh ENTRY'!AR31,'BIZ kWh ENTRY'!BH31)</f>
        <v>0</v>
      </c>
      <c r="M31" s="3">
        <f>SUM('BIZ kWh ENTRY'!M31,'BIZ kWh ENTRY'!AC31,'BIZ kWh ENTRY'!AS31,'BIZ kWh ENTRY'!BI31)</f>
        <v>122587.13506723587</v>
      </c>
      <c r="N31" s="3">
        <f>SUM('BIZ kWh ENTRY'!N31,'BIZ kWh ENTRY'!AD31,'BIZ kWh ENTRY'!AT31,'BIZ kWh ENTRY'!BJ31)</f>
        <v>469610.92522012512</v>
      </c>
      <c r="O31" s="90">
        <f t="shared" si="5"/>
        <v>732577.98485784675</v>
      </c>
      <c r="Q31" s="414">
        <f>C31-'[1]ExPostGross kWh_BizSum'!C31</f>
        <v>0</v>
      </c>
      <c r="R31" s="414">
        <f>D31-'[1]ExPostGross kWh_BizSum'!D31</f>
        <v>0</v>
      </c>
      <c r="S31" s="414">
        <f>E31-'[1]ExPostGross kWh_BizSum'!E31</f>
        <v>0</v>
      </c>
      <c r="T31" s="414">
        <f>F31-'[1]ExPostGross kWh_BizSum'!F31</f>
        <v>0</v>
      </c>
      <c r="U31" s="414">
        <f>G31-'[1]ExPostGross kWh_BizSum'!G31</f>
        <v>0</v>
      </c>
      <c r="V31" s="414">
        <f>H31-'[1]ExPostGross kWh_BizSum'!H31</f>
        <v>0</v>
      </c>
      <c r="W31" s="414">
        <f>I31-'[1]ExPostGross kWh_BizSum'!I31</f>
        <v>0</v>
      </c>
      <c r="X31" s="414">
        <f>J31-'[1]ExPostGross kWh_BizSum'!J31</f>
        <v>0</v>
      </c>
      <c r="Y31" s="414">
        <f>K31-'[1]ExPostGross kWh_BizSum'!K31</f>
        <v>0</v>
      </c>
      <c r="Z31" s="414">
        <f>L31-'[1]ExPostGross kWh_BizSum'!L31</f>
        <v>0</v>
      </c>
      <c r="AA31" s="414">
        <f>M31-'[1]ExPostGross kWh_BizSum'!M31</f>
        <v>0</v>
      </c>
      <c r="AB31" s="444">
        <f>N31-SUM('[1]ExPostGross kWh_BizSum'!N31:Q31)</f>
        <v>0</v>
      </c>
    </row>
    <row r="32" spans="1:28" ht="15" thickBot="1" x14ac:dyDescent="0.35">
      <c r="A32" s="507"/>
      <c r="B32" s="11" t="s">
        <v>102</v>
      </c>
      <c r="C32" s="3">
        <f>SUM('BIZ kWh ENTRY'!C32,'BIZ kWh ENTRY'!S32,'BIZ kWh ENTRY'!AI32,'BIZ kWh ENTRY'!AY32)</f>
        <v>0</v>
      </c>
      <c r="D32" s="3">
        <f>SUM('BIZ kWh ENTRY'!D32,'BIZ kWh ENTRY'!T32,'BIZ kWh ENTRY'!AJ32,'BIZ kWh ENTRY'!AZ32)</f>
        <v>0</v>
      </c>
      <c r="E32" s="3">
        <f>SUM('BIZ kWh ENTRY'!E32,'BIZ kWh ENTRY'!U32,'BIZ kWh ENTRY'!AK32,'BIZ kWh ENTRY'!BA32)</f>
        <v>0</v>
      </c>
      <c r="F32" s="3">
        <f>SUM('BIZ kWh ENTRY'!F32,'BIZ kWh ENTRY'!V32,'BIZ kWh ENTRY'!AL32,'BIZ kWh ENTRY'!BB32)</f>
        <v>0</v>
      </c>
      <c r="G32" s="3">
        <f>SUM('BIZ kWh ENTRY'!G32,'BIZ kWh ENTRY'!W32,'BIZ kWh ENTRY'!AM32,'BIZ kWh ENTRY'!BC32)</f>
        <v>0</v>
      </c>
      <c r="H32" s="3">
        <f>SUM('BIZ kWh ENTRY'!H32,'BIZ kWh ENTRY'!X32,'BIZ kWh ENTRY'!AN32,'BIZ kWh ENTRY'!BD32)</f>
        <v>0</v>
      </c>
      <c r="I32" s="3">
        <f>SUM('BIZ kWh ENTRY'!I32,'BIZ kWh ENTRY'!Y32,'BIZ kWh ENTRY'!AO32,'BIZ kWh ENTRY'!BE32)</f>
        <v>0</v>
      </c>
      <c r="J32" s="3">
        <f>SUM('BIZ kWh ENTRY'!J32,'BIZ kWh ENTRY'!Z32,'BIZ kWh ENTRY'!AP32,'BIZ kWh ENTRY'!BF32)</f>
        <v>0</v>
      </c>
      <c r="K32" s="3">
        <f>SUM('BIZ kWh ENTRY'!K32,'BIZ kWh ENTRY'!AA32,'BIZ kWh ENTRY'!AQ32,'BIZ kWh ENTRY'!BG32)</f>
        <v>0</v>
      </c>
      <c r="L32" s="3">
        <f>SUM('BIZ kWh ENTRY'!L32,'BIZ kWh ENTRY'!AB32,'BIZ kWh ENTRY'!AR32,'BIZ kWh ENTRY'!BH32)</f>
        <v>0</v>
      </c>
      <c r="M32" s="3">
        <f>SUM('BIZ kWh ENTRY'!M32,'BIZ kWh ENTRY'!AC32,'BIZ kWh ENTRY'!AS32,'BIZ kWh ENTRY'!BI32)</f>
        <v>0</v>
      </c>
      <c r="N32" s="3">
        <f>SUM('BIZ kWh ENTRY'!N32,'BIZ kWh ENTRY'!AD32,'BIZ kWh ENTRY'!AT32,'BIZ kWh ENTRY'!BJ32)</f>
        <v>218023.5895297307</v>
      </c>
      <c r="O32" s="90">
        <f t="shared" si="5"/>
        <v>218023.5895297307</v>
      </c>
      <c r="Q32" s="414">
        <f>C32-'[1]ExPostGross kWh_BizSum'!C32</f>
        <v>0</v>
      </c>
      <c r="R32" s="414">
        <f>D32-'[1]ExPostGross kWh_BizSum'!D32</f>
        <v>0</v>
      </c>
      <c r="S32" s="414">
        <f>E32-'[1]ExPostGross kWh_BizSum'!E32</f>
        <v>0</v>
      </c>
      <c r="T32" s="414">
        <f>F32-'[1]ExPostGross kWh_BizSum'!F32</f>
        <v>0</v>
      </c>
      <c r="U32" s="414">
        <f>G32-'[1]ExPostGross kWh_BizSum'!G32</f>
        <v>0</v>
      </c>
      <c r="V32" s="414">
        <f>H32-'[1]ExPostGross kWh_BizSum'!H32</f>
        <v>0</v>
      </c>
      <c r="W32" s="414">
        <f>I32-'[1]ExPostGross kWh_BizSum'!I32</f>
        <v>0</v>
      </c>
      <c r="X32" s="414">
        <f>J32-'[1]ExPostGross kWh_BizSum'!J32</f>
        <v>0</v>
      </c>
      <c r="Y32" s="414">
        <f>K32-'[1]ExPostGross kWh_BizSum'!K32</f>
        <v>0</v>
      </c>
      <c r="Z32" s="414">
        <f>L32-'[1]ExPostGross kWh_BizSum'!L32</f>
        <v>0</v>
      </c>
      <c r="AA32" s="414">
        <f>M32-'[1]ExPostGross kWh_BizSum'!M32</f>
        <v>0</v>
      </c>
      <c r="AB32" s="444">
        <f>N32-SUM('[1]ExPostGross kWh_BizSum'!N32:Q32)</f>
        <v>0</v>
      </c>
    </row>
    <row r="33" spans="1:28" ht="21.45" customHeight="1" thickBot="1" x14ac:dyDescent="0.35">
      <c r="B33" s="237" t="s">
        <v>70</v>
      </c>
      <c r="C33" s="238">
        <f t="shared" ref="C33:N33" si="6">SUM(C20:C32)</f>
        <v>2178539.780057657</v>
      </c>
      <c r="D33" s="238">
        <f t="shared" si="6"/>
        <v>168420.57878263967</v>
      </c>
      <c r="E33" s="238">
        <f t="shared" si="6"/>
        <v>63051.791012967718</v>
      </c>
      <c r="F33" s="238">
        <f t="shared" si="6"/>
        <v>1052303.6894480917</v>
      </c>
      <c r="G33" s="238">
        <f t="shared" si="6"/>
        <v>969097.43751380162</v>
      </c>
      <c r="H33" s="238">
        <f t="shared" si="6"/>
        <v>1429790.7121633827</v>
      </c>
      <c r="I33" s="238">
        <f t="shared" si="6"/>
        <v>960943.03777419403</v>
      </c>
      <c r="J33" s="238">
        <f t="shared" si="6"/>
        <v>2914303.2818859639</v>
      </c>
      <c r="K33" s="238">
        <f t="shared" si="6"/>
        <v>3169800.4231097824</v>
      </c>
      <c r="L33" s="238">
        <f t="shared" si="6"/>
        <v>5624738.7483715583</v>
      </c>
      <c r="M33" s="238">
        <f t="shared" si="6"/>
        <v>3281971.16730888</v>
      </c>
      <c r="N33" s="238">
        <f t="shared" si="6"/>
        <v>12197005.607145468</v>
      </c>
      <c r="O33" s="93">
        <f t="shared" si="5"/>
        <v>34009966.254574388</v>
      </c>
      <c r="Q33" s="414">
        <f>C33-'[1]ExPostGross kWh_BizSum'!C33</f>
        <v>0</v>
      </c>
      <c r="R33" s="414">
        <f>D33-'[1]ExPostGross kWh_BizSum'!D33</f>
        <v>0</v>
      </c>
      <c r="S33" s="414">
        <f>E33-'[1]ExPostGross kWh_BizSum'!E33</f>
        <v>0</v>
      </c>
      <c r="T33" s="414">
        <f>F33-'[1]ExPostGross kWh_BizSum'!F33</f>
        <v>0</v>
      </c>
      <c r="U33" s="414">
        <f>G33-'[1]ExPostGross kWh_BizSum'!G33</f>
        <v>0</v>
      </c>
      <c r="V33" s="414">
        <f>H33-'[1]ExPostGross kWh_BizSum'!H33</f>
        <v>0</v>
      </c>
      <c r="W33" s="414">
        <f>I33-'[1]ExPostGross kWh_BizSum'!I33</f>
        <v>0</v>
      </c>
      <c r="X33" s="414">
        <f>J33-'[1]ExPostGross kWh_BizSum'!J33</f>
        <v>0</v>
      </c>
      <c r="Y33" s="414">
        <f>K33-'[1]ExPostGross kWh_BizSum'!K33</f>
        <v>0</v>
      </c>
      <c r="Z33" s="414">
        <f>L33-'[1]ExPostGross kWh_BizSum'!L33</f>
        <v>0</v>
      </c>
      <c r="AA33" s="414">
        <f>M33-'[1]ExPostGross kWh_BizSum'!M33</f>
        <v>0</v>
      </c>
      <c r="AB33" s="444">
        <f>N33-SUM('[1]ExPostGross kWh_BizSum'!N33:Q33)</f>
        <v>0</v>
      </c>
    </row>
    <row r="34" spans="1:28" ht="21.6" thickBot="1" x14ac:dyDescent="0.45">
      <c r="A34" s="96"/>
    </row>
    <row r="35" spans="1:28" ht="21.6" thickBot="1" x14ac:dyDescent="0.45">
      <c r="A35" s="96"/>
      <c r="B35" s="233" t="s">
        <v>48</v>
      </c>
      <c r="C35" s="234">
        <v>43850</v>
      </c>
      <c r="D35" s="234">
        <v>43882</v>
      </c>
      <c r="E35" s="234">
        <v>43914</v>
      </c>
      <c r="F35" s="234">
        <v>43946</v>
      </c>
      <c r="G35" s="234">
        <v>43978</v>
      </c>
      <c r="H35" s="234">
        <v>44010</v>
      </c>
      <c r="I35" s="234">
        <v>44042</v>
      </c>
      <c r="J35" s="234">
        <v>44074</v>
      </c>
      <c r="K35" s="234">
        <v>44076</v>
      </c>
      <c r="L35" s="234">
        <v>44107</v>
      </c>
      <c r="M35" s="234">
        <v>44140</v>
      </c>
      <c r="N35" s="234" t="s">
        <v>57</v>
      </c>
      <c r="O35" s="235" t="s">
        <v>3</v>
      </c>
      <c r="Q35" s="48"/>
      <c r="R35" s="48"/>
      <c r="S35" s="48"/>
      <c r="T35" s="48"/>
      <c r="U35" s="48"/>
      <c r="V35" s="48"/>
      <c r="W35" s="48"/>
      <c r="X35" s="215"/>
    </row>
    <row r="36" spans="1:28" ht="15" customHeight="1" x14ac:dyDescent="0.3">
      <c r="A36" s="505" t="s">
        <v>104</v>
      </c>
      <c r="B36" s="11" t="s">
        <v>90</v>
      </c>
      <c r="C36" s="3">
        <f>SUM('BIZ kWh ENTRY'!C36,'BIZ kWh ENTRY'!S36,'BIZ kWh ENTRY'!AI36,'BIZ kWh ENTRY'!AY36)</f>
        <v>0</v>
      </c>
      <c r="D36" s="3">
        <f>SUM('BIZ kWh ENTRY'!D36,'BIZ kWh ENTRY'!T36,'BIZ kWh ENTRY'!AJ36,'BIZ kWh ENTRY'!AZ36)</f>
        <v>0</v>
      </c>
      <c r="E36" s="3">
        <f>SUM('BIZ kWh ENTRY'!E36,'BIZ kWh ENTRY'!U36,'BIZ kWh ENTRY'!AK36,'BIZ kWh ENTRY'!BA36)</f>
        <v>0</v>
      </c>
      <c r="F36" s="3">
        <f>SUM('BIZ kWh ENTRY'!F36,'BIZ kWh ENTRY'!V36,'BIZ kWh ENTRY'!AL36,'BIZ kWh ENTRY'!BB36)</f>
        <v>0</v>
      </c>
      <c r="G36" s="3">
        <f>SUM('BIZ kWh ENTRY'!G36,'BIZ kWh ENTRY'!W36,'BIZ kWh ENTRY'!AM36,'BIZ kWh ENTRY'!BC36)</f>
        <v>0</v>
      </c>
      <c r="H36" s="3">
        <f>SUM('BIZ kWh ENTRY'!H36,'BIZ kWh ENTRY'!X36,'BIZ kWh ENTRY'!AN36,'BIZ kWh ENTRY'!BD36)</f>
        <v>0</v>
      </c>
      <c r="I36" s="3">
        <f>SUM('BIZ kWh ENTRY'!I36,'BIZ kWh ENTRY'!Y36,'BIZ kWh ENTRY'!AO36,'BIZ kWh ENTRY'!BE36)</f>
        <v>0</v>
      </c>
      <c r="J36" s="3">
        <f>SUM('BIZ kWh ENTRY'!J36,'BIZ kWh ENTRY'!Z36,'BIZ kWh ENTRY'!AP36,'BIZ kWh ENTRY'!BF36)</f>
        <v>0</v>
      </c>
      <c r="K36" s="3">
        <f>SUM('BIZ kWh ENTRY'!K36,'BIZ kWh ENTRY'!AA36,'BIZ kWh ENTRY'!AQ36,'BIZ kWh ENTRY'!BG36)</f>
        <v>0</v>
      </c>
      <c r="L36" s="3">
        <f>SUM('BIZ kWh ENTRY'!L36,'BIZ kWh ENTRY'!AB36,'BIZ kWh ENTRY'!AR36,'BIZ kWh ENTRY'!BH36)</f>
        <v>0</v>
      </c>
      <c r="M36" s="3">
        <f>SUM('BIZ kWh ENTRY'!M36,'BIZ kWh ENTRY'!AC36,'BIZ kWh ENTRY'!AS36,'BIZ kWh ENTRY'!BI36)</f>
        <v>0</v>
      </c>
      <c r="N36" s="3">
        <f>SUM('BIZ kWh ENTRY'!N36,'BIZ kWh ENTRY'!AD36,'BIZ kWh ENTRY'!AT36,'BIZ kWh ENTRY'!BJ36)</f>
        <v>41780.101461432278</v>
      </c>
      <c r="O36" s="90">
        <f t="shared" ref="O36:O49" si="7">SUM(C36:N36)</f>
        <v>41780.101461432278</v>
      </c>
      <c r="Q36" s="414">
        <f>C36-'[1]ExPostGross kWh_BizSum'!C36</f>
        <v>0</v>
      </c>
      <c r="R36" s="414">
        <f>D36-'[1]ExPostGross kWh_BizSum'!D36</f>
        <v>0</v>
      </c>
      <c r="S36" s="414">
        <f>E36-'[1]ExPostGross kWh_BizSum'!E36</f>
        <v>0</v>
      </c>
      <c r="T36" s="414">
        <f>F36-'[1]ExPostGross kWh_BizSum'!F36</f>
        <v>0</v>
      </c>
      <c r="U36" s="414">
        <f>G36-'[1]ExPostGross kWh_BizSum'!G36</f>
        <v>0</v>
      </c>
      <c r="V36" s="414">
        <f>H36-'[1]ExPostGross kWh_BizSum'!H36</f>
        <v>0</v>
      </c>
      <c r="W36" s="414">
        <f>I36-'[1]ExPostGross kWh_BizSum'!I36</f>
        <v>0</v>
      </c>
      <c r="X36" s="414">
        <f>J36-'[1]ExPostGross kWh_BizSum'!J36</f>
        <v>0</v>
      </c>
      <c r="Y36" s="414">
        <f>K36-'[1]ExPostGross kWh_BizSum'!K36</f>
        <v>0</v>
      </c>
      <c r="Z36" s="414">
        <f>L36-'[1]ExPostGross kWh_BizSum'!L36</f>
        <v>0</v>
      </c>
      <c r="AA36" s="414">
        <f>M36-'[1]ExPostGross kWh_BizSum'!M36</f>
        <v>0</v>
      </c>
      <c r="AB36" s="444">
        <f>N36-SUM('[1]ExPostGross kWh_BizSum'!N36:Q36)</f>
        <v>0</v>
      </c>
    </row>
    <row r="37" spans="1:28" x14ac:dyDescent="0.3">
      <c r="A37" s="506"/>
      <c r="B37" s="13" t="s">
        <v>91</v>
      </c>
      <c r="C37" s="3">
        <f>SUM('BIZ kWh ENTRY'!C37,'BIZ kWh ENTRY'!S37,'BIZ kWh ENTRY'!AI37,'BIZ kWh ENTRY'!AY37)</f>
        <v>0</v>
      </c>
      <c r="D37" s="3">
        <f>SUM('BIZ kWh ENTRY'!D37,'BIZ kWh ENTRY'!T37,'BIZ kWh ENTRY'!AJ37,'BIZ kWh ENTRY'!AZ37)</f>
        <v>0</v>
      </c>
      <c r="E37" s="3">
        <f>SUM('BIZ kWh ENTRY'!E37,'BIZ kWh ENTRY'!U37,'BIZ kWh ENTRY'!AK37,'BIZ kWh ENTRY'!BA37)</f>
        <v>0</v>
      </c>
      <c r="F37" s="3">
        <f>SUM('BIZ kWh ENTRY'!F37,'BIZ kWh ENTRY'!V37,'BIZ kWh ENTRY'!AL37,'BIZ kWh ENTRY'!BB37)</f>
        <v>0</v>
      </c>
      <c r="G37" s="3">
        <f>SUM('BIZ kWh ENTRY'!G37,'BIZ kWh ENTRY'!W37,'BIZ kWh ENTRY'!AM37,'BIZ kWh ENTRY'!BC37)</f>
        <v>0</v>
      </c>
      <c r="H37" s="3">
        <f>SUM('BIZ kWh ENTRY'!H37,'BIZ kWh ENTRY'!X37,'BIZ kWh ENTRY'!AN37,'BIZ kWh ENTRY'!BD37)</f>
        <v>0</v>
      </c>
      <c r="I37" s="3">
        <f>SUM('BIZ kWh ENTRY'!I37,'BIZ kWh ENTRY'!Y37,'BIZ kWh ENTRY'!AO37,'BIZ kWh ENTRY'!BE37)</f>
        <v>0</v>
      </c>
      <c r="J37" s="3">
        <f>SUM('BIZ kWh ENTRY'!J37,'BIZ kWh ENTRY'!Z37,'BIZ kWh ENTRY'!AP37,'BIZ kWh ENTRY'!BF37)</f>
        <v>0</v>
      </c>
      <c r="K37" s="3">
        <f>SUM('BIZ kWh ENTRY'!K37,'BIZ kWh ENTRY'!AA37,'BIZ kWh ENTRY'!AQ37,'BIZ kWh ENTRY'!BG37)</f>
        <v>0</v>
      </c>
      <c r="L37" s="3">
        <f>SUM('BIZ kWh ENTRY'!L37,'BIZ kWh ENTRY'!AB37,'BIZ kWh ENTRY'!AR37,'BIZ kWh ENTRY'!BH37)</f>
        <v>0</v>
      </c>
      <c r="M37" s="3">
        <f>SUM('BIZ kWh ENTRY'!M37,'BIZ kWh ENTRY'!AC37,'BIZ kWh ENTRY'!AS37,'BIZ kWh ENTRY'!BI37)</f>
        <v>0</v>
      </c>
      <c r="N37" s="3">
        <f>SUM('BIZ kWh ENTRY'!N37,'BIZ kWh ENTRY'!AD37,'BIZ kWh ENTRY'!AT37,'BIZ kWh ENTRY'!BJ37)</f>
        <v>0</v>
      </c>
      <c r="O37" s="90">
        <f t="shared" si="7"/>
        <v>0</v>
      </c>
      <c r="Q37" s="414">
        <f>C37-'[1]ExPostGross kWh_BizSum'!C37</f>
        <v>0</v>
      </c>
      <c r="R37" s="414">
        <f>D37-'[1]ExPostGross kWh_BizSum'!D37</f>
        <v>0</v>
      </c>
      <c r="S37" s="414">
        <f>E37-'[1]ExPostGross kWh_BizSum'!E37</f>
        <v>0</v>
      </c>
      <c r="T37" s="414">
        <f>F37-'[1]ExPostGross kWh_BizSum'!F37</f>
        <v>0</v>
      </c>
      <c r="U37" s="414">
        <f>G37-'[1]ExPostGross kWh_BizSum'!G37</f>
        <v>0</v>
      </c>
      <c r="V37" s="414">
        <f>H37-'[1]ExPostGross kWh_BizSum'!H37</f>
        <v>0</v>
      </c>
      <c r="W37" s="414">
        <f>I37-'[1]ExPostGross kWh_BizSum'!I37</f>
        <v>0</v>
      </c>
      <c r="X37" s="414">
        <f>J37-'[1]ExPostGross kWh_BizSum'!J37</f>
        <v>0</v>
      </c>
      <c r="Y37" s="414">
        <f>K37-'[1]ExPostGross kWh_BizSum'!K37</f>
        <v>0</v>
      </c>
      <c r="Z37" s="414">
        <f>L37-'[1]ExPostGross kWh_BizSum'!L37</f>
        <v>0</v>
      </c>
      <c r="AA37" s="414">
        <f>M37-'[1]ExPostGross kWh_BizSum'!M37</f>
        <v>0</v>
      </c>
      <c r="AB37" s="444">
        <f>N37-SUM('[1]ExPostGross kWh_BizSum'!N37:Q37)</f>
        <v>0</v>
      </c>
    </row>
    <row r="38" spans="1:28" x14ac:dyDescent="0.3">
      <c r="A38" s="506"/>
      <c r="B38" s="11" t="s">
        <v>92</v>
      </c>
      <c r="C38" s="3">
        <f>SUM('BIZ kWh ENTRY'!C38,'BIZ kWh ENTRY'!S38,'BIZ kWh ENTRY'!AI38,'BIZ kWh ENTRY'!AY38)</f>
        <v>0</v>
      </c>
      <c r="D38" s="3">
        <f>SUM('BIZ kWh ENTRY'!D38,'BIZ kWh ENTRY'!T38,'BIZ kWh ENTRY'!AJ38,'BIZ kWh ENTRY'!AZ38)</f>
        <v>0</v>
      </c>
      <c r="E38" s="3">
        <f>SUM('BIZ kWh ENTRY'!E38,'BIZ kWh ENTRY'!U38,'BIZ kWh ENTRY'!AK38,'BIZ kWh ENTRY'!BA38)</f>
        <v>0</v>
      </c>
      <c r="F38" s="3">
        <f>SUM('BIZ kWh ENTRY'!F38,'BIZ kWh ENTRY'!V38,'BIZ kWh ENTRY'!AL38,'BIZ kWh ENTRY'!BB38)</f>
        <v>0</v>
      </c>
      <c r="G38" s="3">
        <f>SUM('BIZ kWh ENTRY'!G38,'BIZ kWh ENTRY'!W38,'BIZ kWh ENTRY'!AM38,'BIZ kWh ENTRY'!BC38)</f>
        <v>0</v>
      </c>
      <c r="H38" s="3">
        <f>SUM('BIZ kWh ENTRY'!H38,'BIZ kWh ENTRY'!X38,'BIZ kWh ENTRY'!AN38,'BIZ kWh ENTRY'!BD38)</f>
        <v>0</v>
      </c>
      <c r="I38" s="3">
        <f>SUM('BIZ kWh ENTRY'!I38,'BIZ kWh ENTRY'!Y38,'BIZ kWh ENTRY'!AO38,'BIZ kWh ENTRY'!BE38)</f>
        <v>0</v>
      </c>
      <c r="J38" s="3">
        <f>SUM('BIZ kWh ENTRY'!J38,'BIZ kWh ENTRY'!Z38,'BIZ kWh ENTRY'!AP38,'BIZ kWh ENTRY'!BF38)</f>
        <v>0</v>
      </c>
      <c r="K38" s="3">
        <f>SUM('BIZ kWh ENTRY'!K38,'BIZ kWh ENTRY'!AA38,'BIZ kWh ENTRY'!AQ38,'BIZ kWh ENTRY'!BG38)</f>
        <v>0</v>
      </c>
      <c r="L38" s="3">
        <f>SUM('BIZ kWh ENTRY'!L38,'BIZ kWh ENTRY'!AB38,'BIZ kWh ENTRY'!AR38,'BIZ kWh ENTRY'!BH38)</f>
        <v>0</v>
      </c>
      <c r="M38" s="3">
        <f>SUM('BIZ kWh ENTRY'!M38,'BIZ kWh ENTRY'!AC38,'BIZ kWh ENTRY'!AS38,'BIZ kWh ENTRY'!BI38)</f>
        <v>0</v>
      </c>
      <c r="N38" s="3">
        <f>SUM('BIZ kWh ENTRY'!N38,'BIZ kWh ENTRY'!AD38,'BIZ kWh ENTRY'!AT38,'BIZ kWh ENTRY'!BJ38)</f>
        <v>0</v>
      </c>
      <c r="O38" s="90">
        <f t="shared" si="7"/>
        <v>0</v>
      </c>
      <c r="Q38" s="414">
        <f>C38-'[1]ExPostGross kWh_BizSum'!C38</f>
        <v>0</v>
      </c>
      <c r="R38" s="414">
        <f>D38-'[1]ExPostGross kWh_BizSum'!D38</f>
        <v>0</v>
      </c>
      <c r="S38" s="414">
        <f>E38-'[1]ExPostGross kWh_BizSum'!E38</f>
        <v>0</v>
      </c>
      <c r="T38" s="414">
        <f>F38-'[1]ExPostGross kWh_BizSum'!F38</f>
        <v>0</v>
      </c>
      <c r="U38" s="414">
        <f>G38-'[1]ExPostGross kWh_BizSum'!G38</f>
        <v>0</v>
      </c>
      <c r="V38" s="414">
        <f>H38-'[1]ExPostGross kWh_BizSum'!H38</f>
        <v>0</v>
      </c>
      <c r="W38" s="414">
        <f>I38-'[1]ExPostGross kWh_BizSum'!I38</f>
        <v>0</v>
      </c>
      <c r="X38" s="414">
        <f>J38-'[1]ExPostGross kWh_BizSum'!J38</f>
        <v>0</v>
      </c>
      <c r="Y38" s="414">
        <f>K38-'[1]ExPostGross kWh_BizSum'!K38</f>
        <v>0</v>
      </c>
      <c r="Z38" s="414">
        <f>L38-'[1]ExPostGross kWh_BizSum'!L38</f>
        <v>0</v>
      </c>
      <c r="AA38" s="414">
        <f>M38-'[1]ExPostGross kWh_BizSum'!M38</f>
        <v>0</v>
      </c>
      <c r="AB38" s="444">
        <f>N38-SUM('[1]ExPostGross kWh_BizSum'!N38:Q38)</f>
        <v>0</v>
      </c>
    </row>
    <row r="39" spans="1:28" x14ac:dyDescent="0.3">
      <c r="A39" s="506"/>
      <c r="B39" s="11" t="s">
        <v>93</v>
      </c>
      <c r="C39" s="3">
        <f>SUM('BIZ kWh ENTRY'!C39,'BIZ kWh ENTRY'!S39,'BIZ kWh ENTRY'!AI39,'BIZ kWh ENTRY'!AY39)</f>
        <v>0</v>
      </c>
      <c r="D39" s="3">
        <f>SUM('BIZ kWh ENTRY'!D39,'BIZ kWh ENTRY'!T39,'BIZ kWh ENTRY'!AJ39,'BIZ kWh ENTRY'!AZ39)</f>
        <v>0</v>
      </c>
      <c r="E39" s="3">
        <f>SUM('BIZ kWh ENTRY'!E39,'BIZ kWh ENTRY'!U39,'BIZ kWh ENTRY'!AK39,'BIZ kWh ENTRY'!BA39)</f>
        <v>0</v>
      </c>
      <c r="F39" s="3">
        <f>SUM('BIZ kWh ENTRY'!F39,'BIZ kWh ENTRY'!V39,'BIZ kWh ENTRY'!AL39,'BIZ kWh ENTRY'!BB39)</f>
        <v>46165.241566057237</v>
      </c>
      <c r="G39" s="3">
        <f>SUM('BIZ kWh ENTRY'!G39,'BIZ kWh ENTRY'!W39,'BIZ kWh ENTRY'!AM39,'BIZ kWh ENTRY'!BC39)</f>
        <v>0</v>
      </c>
      <c r="H39" s="3">
        <f>SUM('BIZ kWh ENTRY'!H39,'BIZ kWh ENTRY'!X39,'BIZ kWh ENTRY'!AN39,'BIZ kWh ENTRY'!BD39)</f>
        <v>0</v>
      </c>
      <c r="I39" s="3">
        <f>SUM('BIZ kWh ENTRY'!I39,'BIZ kWh ENTRY'!Y39,'BIZ kWh ENTRY'!AO39,'BIZ kWh ENTRY'!BE39)</f>
        <v>0</v>
      </c>
      <c r="J39" s="3">
        <f>SUM('BIZ kWh ENTRY'!J39,'BIZ kWh ENTRY'!Z39,'BIZ kWh ENTRY'!AP39,'BIZ kWh ENTRY'!BF39)</f>
        <v>0</v>
      </c>
      <c r="K39" s="3">
        <f>SUM('BIZ kWh ENTRY'!K39,'BIZ kWh ENTRY'!AA39,'BIZ kWh ENTRY'!AQ39,'BIZ kWh ENTRY'!BG39)</f>
        <v>0</v>
      </c>
      <c r="L39" s="3">
        <f>SUM('BIZ kWh ENTRY'!L39,'BIZ kWh ENTRY'!AB39,'BIZ kWh ENTRY'!AR39,'BIZ kWh ENTRY'!BH39)</f>
        <v>11852.490411106888</v>
      </c>
      <c r="M39" s="3">
        <f>SUM('BIZ kWh ENTRY'!M39,'BIZ kWh ENTRY'!AC39,'BIZ kWh ENTRY'!AS39,'BIZ kWh ENTRY'!BI39)</f>
        <v>0</v>
      </c>
      <c r="N39" s="3">
        <f>SUM('BIZ kWh ENTRY'!N39,'BIZ kWh ENTRY'!AD39,'BIZ kWh ENTRY'!AT39,'BIZ kWh ENTRY'!BJ39)</f>
        <v>708043.93053479725</v>
      </c>
      <c r="O39" s="90">
        <f t="shared" si="7"/>
        <v>766061.66251196142</v>
      </c>
      <c r="Q39" s="414">
        <f>C39-'[1]ExPostGross kWh_BizSum'!C39</f>
        <v>0</v>
      </c>
      <c r="R39" s="414">
        <f>D39-'[1]ExPostGross kWh_BizSum'!D39</f>
        <v>0</v>
      </c>
      <c r="S39" s="414">
        <f>E39-'[1]ExPostGross kWh_BizSum'!E39</f>
        <v>0</v>
      </c>
      <c r="T39" s="414">
        <f>F39-'[1]ExPostGross kWh_BizSum'!F39</f>
        <v>0</v>
      </c>
      <c r="U39" s="414">
        <f>G39-'[1]ExPostGross kWh_BizSum'!G39</f>
        <v>0</v>
      </c>
      <c r="V39" s="414">
        <f>H39-'[1]ExPostGross kWh_BizSum'!H39</f>
        <v>0</v>
      </c>
      <c r="W39" s="414">
        <f>I39-'[1]ExPostGross kWh_BizSum'!I39</f>
        <v>0</v>
      </c>
      <c r="X39" s="414">
        <f>J39-'[1]ExPostGross kWh_BizSum'!J39</f>
        <v>0</v>
      </c>
      <c r="Y39" s="414">
        <f>K39-'[1]ExPostGross kWh_BizSum'!K39</f>
        <v>0</v>
      </c>
      <c r="Z39" s="414">
        <f>L39-'[1]ExPostGross kWh_BizSum'!L39</f>
        <v>0</v>
      </c>
      <c r="AA39" s="414">
        <f>M39-'[1]ExPostGross kWh_BizSum'!M39</f>
        <v>0</v>
      </c>
      <c r="AB39" s="444">
        <f>N39-SUM('[1]ExPostGross kWh_BizSum'!N39:Q39)</f>
        <v>0</v>
      </c>
    </row>
    <row r="40" spans="1:28" x14ac:dyDescent="0.3">
      <c r="A40" s="506"/>
      <c r="B40" s="13" t="s">
        <v>94</v>
      </c>
      <c r="C40" s="3">
        <f>SUM('BIZ kWh ENTRY'!C40,'BIZ kWh ENTRY'!S40,'BIZ kWh ENTRY'!AI40,'BIZ kWh ENTRY'!AY40)</f>
        <v>0</v>
      </c>
      <c r="D40" s="3">
        <f>SUM('BIZ kWh ENTRY'!D40,'BIZ kWh ENTRY'!T40,'BIZ kWh ENTRY'!AJ40,'BIZ kWh ENTRY'!AZ40)</f>
        <v>0</v>
      </c>
      <c r="E40" s="3">
        <f>SUM('BIZ kWh ENTRY'!E40,'BIZ kWh ENTRY'!U40,'BIZ kWh ENTRY'!AK40,'BIZ kWh ENTRY'!BA40)</f>
        <v>0</v>
      </c>
      <c r="F40" s="3">
        <f>SUM('BIZ kWh ENTRY'!F40,'BIZ kWh ENTRY'!V40,'BIZ kWh ENTRY'!AL40,'BIZ kWh ENTRY'!BB40)</f>
        <v>0</v>
      </c>
      <c r="G40" s="3">
        <f>SUM('BIZ kWh ENTRY'!G40,'BIZ kWh ENTRY'!W40,'BIZ kWh ENTRY'!AM40,'BIZ kWh ENTRY'!BC40)</f>
        <v>0</v>
      </c>
      <c r="H40" s="3">
        <f>SUM('BIZ kWh ENTRY'!H40,'BIZ kWh ENTRY'!X40,'BIZ kWh ENTRY'!AN40,'BIZ kWh ENTRY'!BD40)</f>
        <v>0</v>
      </c>
      <c r="I40" s="3">
        <f>SUM('BIZ kWh ENTRY'!I40,'BIZ kWh ENTRY'!Y40,'BIZ kWh ENTRY'!AO40,'BIZ kWh ENTRY'!BE40)</f>
        <v>0</v>
      </c>
      <c r="J40" s="3">
        <f>SUM('BIZ kWh ENTRY'!J40,'BIZ kWh ENTRY'!Z40,'BIZ kWh ENTRY'!AP40,'BIZ kWh ENTRY'!BF40)</f>
        <v>0</v>
      </c>
      <c r="K40" s="3">
        <f>SUM('BIZ kWh ENTRY'!K40,'BIZ kWh ENTRY'!AA40,'BIZ kWh ENTRY'!AQ40,'BIZ kWh ENTRY'!BG40)</f>
        <v>0</v>
      </c>
      <c r="L40" s="3">
        <f>SUM('BIZ kWh ENTRY'!L40,'BIZ kWh ENTRY'!AB40,'BIZ kWh ENTRY'!AR40,'BIZ kWh ENTRY'!BH40)</f>
        <v>0</v>
      </c>
      <c r="M40" s="3">
        <f>SUM('BIZ kWh ENTRY'!M40,'BIZ kWh ENTRY'!AC40,'BIZ kWh ENTRY'!AS40,'BIZ kWh ENTRY'!BI40)</f>
        <v>0</v>
      </c>
      <c r="N40" s="3">
        <f>SUM('BIZ kWh ENTRY'!N40,'BIZ kWh ENTRY'!AD40,'BIZ kWh ENTRY'!AT40,'BIZ kWh ENTRY'!BJ40)</f>
        <v>0</v>
      </c>
      <c r="O40" s="90">
        <f t="shared" si="7"/>
        <v>0</v>
      </c>
      <c r="Q40" s="414">
        <f>C40-'[1]ExPostGross kWh_BizSum'!C40</f>
        <v>0</v>
      </c>
      <c r="R40" s="414">
        <f>D40-'[1]ExPostGross kWh_BizSum'!D40</f>
        <v>0</v>
      </c>
      <c r="S40" s="414">
        <f>E40-'[1]ExPostGross kWh_BizSum'!E40</f>
        <v>0</v>
      </c>
      <c r="T40" s="414">
        <f>F40-'[1]ExPostGross kWh_BizSum'!F40</f>
        <v>0</v>
      </c>
      <c r="U40" s="414">
        <f>G40-'[1]ExPostGross kWh_BizSum'!G40</f>
        <v>0</v>
      </c>
      <c r="V40" s="414">
        <f>H40-'[1]ExPostGross kWh_BizSum'!H40</f>
        <v>0</v>
      </c>
      <c r="W40" s="414">
        <f>I40-'[1]ExPostGross kWh_BizSum'!I40</f>
        <v>0</v>
      </c>
      <c r="X40" s="414">
        <f>J40-'[1]ExPostGross kWh_BizSum'!J40</f>
        <v>0</v>
      </c>
      <c r="Y40" s="414">
        <f>K40-'[1]ExPostGross kWh_BizSum'!K40</f>
        <v>0</v>
      </c>
      <c r="Z40" s="414">
        <f>L40-'[1]ExPostGross kWh_BizSum'!L40</f>
        <v>0</v>
      </c>
      <c r="AA40" s="414">
        <f>M40-'[1]ExPostGross kWh_BizSum'!M40</f>
        <v>0</v>
      </c>
      <c r="AB40" s="444">
        <f>N40-SUM('[1]ExPostGross kWh_BizSum'!N40:Q40)</f>
        <v>0</v>
      </c>
    </row>
    <row r="41" spans="1:28" x14ac:dyDescent="0.3">
      <c r="A41" s="506"/>
      <c r="B41" s="11" t="s">
        <v>95</v>
      </c>
      <c r="C41" s="3">
        <f>SUM('BIZ kWh ENTRY'!C41,'BIZ kWh ENTRY'!S41,'BIZ kWh ENTRY'!AI41,'BIZ kWh ENTRY'!AY41)</f>
        <v>0</v>
      </c>
      <c r="D41" s="3">
        <f>SUM('BIZ kWh ENTRY'!D41,'BIZ kWh ENTRY'!T41,'BIZ kWh ENTRY'!AJ41,'BIZ kWh ENTRY'!AZ41)</f>
        <v>0</v>
      </c>
      <c r="E41" s="3">
        <f>SUM('BIZ kWh ENTRY'!E41,'BIZ kWh ENTRY'!U41,'BIZ kWh ENTRY'!AK41,'BIZ kWh ENTRY'!BA41)</f>
        <v>0</v>
      </c>
      <c r="F41" s="3">
        <f>SUM('BIZ kWh ENTRY'!F41,'BIZ kWh ENTRY'!V41,'BIZ kWh ENTRY'!AL41,'BIZ kWh ENTRY'!BB41)</f>
        <v>0</v>
      </c>
      <c r="G41" s="3">
        <f>SUM('BIZ kWh ENTRY'!G41,'BIZ kWh ENTRY'!W41,'BIZ kWh ENTRY'!AM41,'BIZ kWh ENTRY'!BC41)</f>
        <v>0</v>
      </c>
      <c r="H41" s="3">
        <f>SUM('BIZ kWh ENTRY'!H41,'BIZ kWh ENTRY'!X41,'BIZ kWh ENTRY'!AN41,'BIZ kWh ENTRY'!BD41)</f>
        <v>0</v>
      </c>
      <c r="I41" s="3">
        <f>SUM('BIZ kWh ENTRY'!I41,'BIZ kWh ENTRY'!Y41,'BIZ kWh ENTRY'!AO41,'BIZ kWh ENTRY'!BE41)</f>
        <v>0</v>
      </c>
      <c r="J41" s="3">
        <f>SUM('BIZ kWh ENTRY'!J41,'BIZ kWh ENTRY'!Z41,'BIZ kWh ENTRY'!AP41,'BIZ kWh ENTRY'!BF41)</f>
        <v>0</v>
      </c>
      <c r="K41" s="3">
        <f>SUM('BIZ kWh ENTRY'!K41,'BIZ kWh ENTRY'!AA41,'BIZ kWh ENTRY'!AQ41,'BIZ kWh ENTRY'!BG41)</f>
        <v>0</v>
      </c>
      <c r="L41" s="3">
        <f>SUM('BIZ kWh ENTRY'!L41,'BIZ kWh ENTRY'!AB41,'BIZ kWh ENTRY'!AR41,'BIZ kWh ENTRY'!BH41)</f>
        <v>0</v>
      </c>
      <c r="M41" s="3">
        <f>SUM('BIZ kWh ENTRY'!M41,'BIZ kWh ENTRY'!AC41,'BIZ kWh ENTRY'!AS41,'BIZ kWh ENTRY'!BI41)</f>
        <v>0</v>
      </c>
      <c r="N41" s="3">
        <f>SUM('BIZ kWh ENTRY'!N41,'BIZ kWh ENTRY'!AD41,'BIZ kWh ENTRY'!AT41,'BIZ kWh ENTRY'!BJ41)</f>
        <v>0</v>
      </c>
      <c r="O41" s="90">
        <f t="shared" si="7"/>
        <v>0</v>
      </c>
      <c r="Q41" s="414">
        <f>C41-'[1]ExPostGross kWh_BizSum'!C41</f>
        <v>0</v>
      </c>
      <c r="R41" s="414">
        <f>D41-'[1]ExPostGross kWh_BizSum'!D41</f>
        <v>0</v>
      </c>
      <c r="S41" s="414">
        <f>E41-'[1]ExPostGross kWh_BizSum'!E41</f>
        <v>0</v>
      </c>
      <c r="T41" s="414">
        <f>F41-'[1]ExPostGross kWh_BizSum'!F41</f>
        <v>0</v>
      </c>
      <c r="U41" s="414">
        <f>G41-'[1]ExPostGross kWh_BizSum'!G41</f>
        <v>0</v>
      </c>
      <c r="V41" s="414">
        <f>H41-'[1]ExPostGross kWh_BizSum'!H41</f>
        <v>0</v>
      </c>
      <c r="W41" s="414">
        <f>I41-'[1]ExPostGross kWh_BizSum'!I41</f>
        <v>0</v>
      </c>
      <c r="X41" s="414">
        <f>J41-'[1]ExPostGross kWh_BizSum'!J41</f>
        <v>0</v>
      </c>
      <c r="Y41" s="414">
        <f>K41-'[1]ExPostGross kWh_BizSum'!K41</f>
        <v>0</v>
      </c>
      <c r="Z41" s="414">
        <f>L41-'[1]ExPostGross kWh_BizSum'!L41</f>
        <v>0</v>
      </c>
      <c r="AA41" s="414">
        <f>M41-'[1]ExPostGross kWh_BizSum'!M41</f>
        <v>0</v>
      </c>
      <c r="AB41" s="444">
        <f>N41-SUM('[1]ExPostGross kWh_BizSum'!N41:Q41)</f>
        <v>0</v>
      </c>
    </row>
    <row r="42" spans="1:28" x14ac:dyDescent="0.3">
      <c r="A42" s="506"/>
      <c r="B42" s="11" t="s">
        <v>96</v>
      </c>
      <c r="C42" s="3">
        <f>SUM('BIZ kWh ENTRY'!C42,'BIZ kWh ENTRY'!S42,'BIZ kWh ENTRY'!AI42,'BIZ kWh ENTRY'!AY42)</f>
        <v>0</v>
      </c>
      <c r="D42" s="3">
        <f>SUM('BIZ kWh ENTRY'!D42,'BIZ kWh ENTRY'!T42,'BIZ kWh ENTRY'!AJ42,'BIZ kWh ENTRY'!AZ42)</f>
        <v>0</v>
      </c>
      <c r="E42" s="3">
        <f>SUM('BIZ kWh ENTRY'!E42,'BIZ kWh ENTRY'!U42,'BIZ kWh ENTRY'!AK42,'BIZ kWh ENTRY'!BA42)</f>
        <v>0</v>
      </c>
      <c r="F42" s="3">
        <f>SUM('BIZ kWh ENTRY'!F42,'BIZ kWh ENTRY'!V42,'BIZ kWh ENTRY'!AL42,'BIZ kWh ENTRY'!BB42)</f>
        <v>39175.211819636257</v>
      </c>
      <c r="G42" s="3">
        <f>SUM('BIZ kWh ENTRY'!G42,'BIZ kWh ENTRY'!W42,'BIZ kWh ENTRY'!AM42,'BIZ kWh ENTRY'!BC42)</f>
        <v>0</v>
      </c>
      <c r="H42" s="3">
        <f>SUM('BIZ kWh ENTRY'!H42,'BIZ kWh ENTRY'!X42,'BIZ kWh ENTRY'!AN42,'BIZ kWh ENTRY'!BD42)</f>
        <v>0</v>
      </c>
      <c r="I42" s="3">
        <f>SUM('BIZ kWh ENTRY'!I42,'BIZ kWh ENTRY'!Y42,'BIZ kWh ENTRY'!AO42,'BIZ kWh ENTRY'!BE42)</f>
        <v>0</v>
      </c>
      <c r="J42" s="3">
        <f>SUM('BIZ kWh ENTRY'!J42,'BIZ kWh ENTRY'!Z42,'BIZ kWh ENTRY'!AP42,'BIZ kWh ENTRY'!BF42)</f>
        <v>49452.156317046036</v>
      </c>
      <c r="K42" s="3">
        <f>SUM('BIZ kWh ENTRY'!K42,'BIZ kWh ENTRY'!AA42,'BIZ kWh ENTRY'!AQ42,'BIZ kWh ENTRY'!BG42)</f>
        <v>0</v>
      </c>
      <c r="L42" s="3">
        <f>SUM('BIZ kWh ENTRY'!L42,'BIZ kWh ENTRY'!AB42,'BIZ kWh ENTRY'!AR42,'BIZ kWh ENTRY'!BH42)</f>
        <v>0</v>
      </c>
      <c r="M42" s="3">
        <f>SUM('BIZ kWh ENTRY'!M42,'BIZ kWh ENTRY'!AC42,'BIZ kWh ENTRY'!AS42,'BIZ kWh ENTRY'!BI42)</f>
        <v>88005.493179367113</v>
      </c>
      <c r="N42" s="3">
        <f>SUM('BIZ kWh ENTRY'!N42,'BIZ kWh ENTRY'!AD42,'BIZ kWh ENTRY'!AT42,'BIZ kWh ENTRY'!BJ42)</f>
        <v>3627062.8896928802</v>
      </c>
      <c r="O42" s="90">
        <f t="shared" si="7"/>
        <v>3803695.7510089297</v>
      </c>
      <c r="Q42" s="414">
        <f>C42-'[1]ExPostGross kWh_BizSum'!C42</f>
        <v>0</v>
      </c>
      <c r="R42" s="414">
        <f>D42-'[1]ExPostGross kWh_BizSum'!D42</f>
        <v>0</v>
      </c>
      <c r="S42" s="414">
        <f>E42-'[1]ExPostGross kWh_BizSum'!E42</f>
        <v>0</v>
      </c>
      <c r="T42" s="414">
        <f>F42-'[1]ExPostGross kWh_BizSum'!F42</f>
        <v>0</v>
      </c>
      <c r="U42" s="414">
        <f>G42-'[1]ExPostGross kWh_BizSum'!G42</f>
        <v>0</v>
      </c>
      <c r="V42" s="414">
        <f>H42-'[1]ExPostGross kWh_BizSum'!H42</f>
        <v>0</v>
      </c>
      <c r="W42" s="414">
        <f>I42-'[1]ExPostGross kWh_BizSum'!I42</f>
        <v>0</v>
      </c>
      <c r="X42" s="414">
        <f>J42-'[1]ExPostGross kWh_BizSum'!J42</f>
        <v>0</v>
      </c>
      <c r="Y42" s="414">
        <f>K42-'[1]ExPostGross kWh_BizSum'!K42</f>
        <v>0</v>
      </c>
      <c r="Z42" s="414">
        <f>L42-'[1]ExPostGross kWh_BizSum'!L42</f>
        <v>0</v>
      </c>
      <c r="AA42" s="414">
        <f>M42-'[1]ExPostGross kWh_BizSum'!M42</f>
        <v>0</v>
      </c>
      <c r="AB42" s="444">
        <f>N42-SUM('[1]ExPostGross kWh_BizSum'!N42:Q42)</f>
        <v>0</v>
      </c>
    </row>
    <row r="43" spans="1:28" x14ac:dyDescent="0.3">
      <c r="A43" s="506"/>
      <c r="B43" s="11" t="s">
        <v>97</v>
      </c>
      <c r="C43" s="3">
        <f>SUM('BIZ kWh ENTRY'!C43,'BIZ kWh ENTRY'!S43,'BIZ kWh ENTRY'!AI43,'BIZ kWh ENTRY'!AY43)</f>
        <v>0</v>
      </c>
      <c r="D43" s="3">
        <f>SUM('BIZ kWh ENTRY'!D43,'BIZ kWh ENTRY'!T43,'BIZ kWh ENTRY'!AJ43,'BIZ kWh ENTRY'!AZ43)</f>
        <v>11157.853173294616</v>
      </c>
      <c r="E43" s="3">
        <f>SUM('BIZ kWh ENTRY'!E43,'BIZ kWh ENTRY'!U43,'BIZ kWh ENTRY'!AK43,'BIZ kWh ENTRY'!BA43)</f>
        <v>0</v>
      </c>
      <c r="F43" s="3">
        <f>SUM('BIZ kWh ENTRY'!F43,'BIZ kWh ENTRY'!V43,'BIZ kWh ENTRY'!AL43,'BIZ kWh ENTRY'!BB43)</f>
        <v>71166.361144859286</v>
      </c>
      <c r="G43" s="3">
        <f>SUM('BIZ kWh ENTRY'!G43,'BIZ kWh ENTRY'!W43,'BIZ kWh ENTRY'!AM43,'BIZ kWh ENTRY'!BC43)</f>
        <v>139573.5766132687</v>
      </c>
      <c r="H43" s="3">
        <f>SUM('BIZ kWh ENTRY'!H43,'BIZ kWh ENTRY'!X43,'BIZ kWh ENTRY'!AN43,'BIZ kWh ENTRY'!BD43)</f>
        <v>3692.4431942926103</v>
      </c>
      <c r="I43" s="3">
        <f>SUM('BIZ kWh ENTRY'!I43,'BIZ kWh ENTRY'!Y43,'BIZ kWh ENTRY'!AO43,'BIZ kWh ENTRY'!BE43)</f>
        <v>0</v>
      </c>
      <c r="J43" s="3">
        <f>SUM('BIZ kWh ENTRY'!J43,'BIZ kWh ENTRY'!Z43,'BIZ kWh ENTRY'!AP43,'BIZ kWh ENTRY'!BF43)</f>
        <v>145930.08943749496</v>
      </c>
      <c r="K43" s="3">
        <f>SUM('BIZ kWh ENTRY'!K43,'BIZ kWh ENTRY'!AA43,'BIZ kWh ENTRY'!AQ43,'BIZ kWh ENTRY'!BG43)</f>
        <v>177224.6611974258</v>
      </c>
      <c r="L43" s="3">
        <f>SUM('BIZ kWh ENTRY'!L43,'BIZ kWh ENTRY'!AB43,'BIZ kWh ENTRY'!AR43,'BIZ kWh ENTRY'!BH43)</f>
        <v>234228.57206633038</v>
      </c>
      <c r="M43" s="3">
        <f>SUM('BIZ kWh ENTRY'!M43,'BIZ kWh ENTRY'!AC43,'BIZ kWh ENTRY'!AS43,'BIZ kWh ENTRY'!BI43)</f>
        <v>118937.22370055242</v>
      </c>
      <c r="N43" s="3">
        <f>SUM('BIZ kWh ENTRY'!N43,'BIZ kWh ENTRY'!AD43,'BIZ kWh ENTRY'!AT43,'BIZ kWh ENTRY'!BJ43)</f>
        <v>7837668.597171328</v>
      </c>
      <c r="O43" s="90">
        <f t="shared" si="7"/>
        <v>8739579.3776988462</v>
      </c>
      <c r="Q43" s="414">
        <f>C43-'[1]ExPostGross kWh_BizSum'!C43</f>
        <v>0</v>
      </c>
      <c r="R43" s="414">
        <f>D43-'[1]ExPostGross kWh_BizSum'!D43</f>
        <v>0</v>
      </c>
      <c r="S43" s="414">
        <f>E43-'[1]ExPostGross kWh_BizSum'!E43</f>
        <v>0</v>
      </c>
      <c r="T43" s="414">
        <f>F43-'[1]ExPostGross kWh_BizSum'!F43</f>
        <v>0</v>
      </c>
      <c r="U43" s="414">
        <f>G43-'[1]ExPostGross kWh_BizSum'!G43</f>
        <v>0</v>
      </c>
      <c r="V43" s="414">
        <f>H43-'[1]ExPostGross kWh_BizSum'!H43</f>
        <v>0</v>
      </c>
      <c r="W43" s="414">
        <f>I43-'[1]ExPostGross kWh_BizSum'!I43</f>
        <v>0</v>
      </c>
      <c r="X43" s="414">
        <f>J43-'[1]ExPostGross kWh_BizSum'!J43</f>
        <v>0</v>
      </c>
      <c r="Y43" s="414">
        <f>K43-'[1]ExPostGross kWh_BizSum'!K43</f>
        <v>0</v>
      </c>
      <c r="Z43" s="414">
        <f>L43-'[1]ExPostGross kWh_BizSum'!L43</f>
        <v>0</v>
      </c>
      <c r="AA43" s="414">
        <f>M43-'[1]ExPostGross kWh_BizSum'!M43</f>
        <v>0</v>
      </c>
      <c r="AB43" s="444">
        <f>N43-SUM('[1]ExPostGross kWh_BizSum'!N43:Q43)</f>
        <v>0</v>
      </c>
    </row>
    <row r="44" spans="1:28" x14ac:dyDescent="0.3">
      <c r="A44" s="506"/>
      <c r="B44" s="11" t="s">
        <v>98</v>
      </c>
      <c r="C44" s="3">
        <f>SUM('BIZ kWh ENTRY'!C44,'BIZ kWh ENTRY'!S44,'BIZ kWh ENTRY'!AI44,'BIZ kWh ENTRY'!AY44)</f>
        <v>0</v>
      </c>
      <c r="D44" s="3">
        <f>SUM('BIZ kWh ENTRY'!D44,'BIZ kWh ENTRY'!T44,'BIZ kWh ENTRY'!AJ44,'BIZ kWh ENTRY'!AZ44)</f>
        <v>0</v>
      </c>
      <c r="E44" s="3">
        <f>SUM('BIZ kWh ENTRY'!E44,'BIZ kWh ENTRY'!U44,'BIZ kWh ENTRY'!AK44,'BIZ kWh ENTRY'!BA44)</f>
        <v>0</v>
      </c>
      <c r="F44" s="3">
        <f>SUM('BIZ kWh ENTRY'!F44,'BIZ kWh ENTRY'!V44,'BIZ kWh ENTRY'!AL44,'BIZ kWh ENTRY'!BB44)</f>
        <v>0</v>
      </c>
      <c r="G44" s="3">
        <f>SUM('BIZ kWh ENTRY'!G44,'BIZ kWh ENTRY'!W44,'BIZ kWh ENTRY'!AM44,'BIZ kWh ENTRY'!BC44)</f>
        <v>0</v>
      </c>
      <c r="H44" s="3">
        <f>SUM('BIZ kWh ENTRY'!H44,'BIZ kWh ENTRY'!X44,'BIZ kWh ENTRY'!AN44,'BIZ kWh ENTRY'!BD44)</f>
        <v>0</v>
      </c>
      <c r="I44" s="3">
        <f>SUM('BIZ kWh ENTRY'!I44,'BIZ kWh ENTRY'!Y44,'BIZ kWh ENTRY'!AO44,'BIZ kWh ENTRY'!BE44)</f>
        <v>0</v>
      </c>
      <c r="J44" s="3">
        <f>SUM('BIZ kWh ENTRY'!J44,'BIZ kWh ENTRY'!Z44,'BIZ kWh ENTRY'!AP44,'BIZ kWh ENTRY'!BF44)</f>
        <v>0</v>
      </c>
      <c r="K44" s="3">
        <f>SUM('BIZ kWh ENTRY'!K44,'BIZ kWh ENTRY'!AA44,'BIZ kWh ENTRY'!AQ44,'BIZ kWh ENTRY'!BG44)</f>
        <v>0</v>
      </c>
      <c r="L44" s="3">
        <f>SUM('BIZ kWh ENTRY'!L44,'BIZ kWh ENTRY'!AB44,'BIZ kWh ENTRY'!AR44,'BIZ kWh ENTRY'!BH44)</f>
        <v>0</v>
      </c>
      <c r="M44" s="3">
        <f>SUM('BIZ kWh ENTRY'!M44,'BIZ kWh ENTRY'!AC44,'BIZ kWh ENTRY'!AS44,'BIZ kWh ENTRY'!BI44)</f>
        <v>0</v>
      </c>
      <c r="N44" s="3">
        <f>SUM('BIZ kWh ENTRY'!N44,'BIZ kWh ENTRY'!AD44,'BIZ kWh ENTRY'!AT44,'BIZ kWh ENTRY'!BJ44)</f>
        <v>0</v>
      </c>
      <c r="O44" s="90">
        <f t="shared" si="7"/>
        <v>0</v>
      </c>
      <c r="Q44" s="414">
        <f>C44-'[1]ExPostGross kWh_BizSum'!C44</f>
        <v>0</v>
      </c>
      <c r="R44" s="414">
        <f>D44-'[1]ExPostGross kWh_BizSum'!D44</f>
        <v>0</v>
      </c>
      <c r="S44" s="414">
        <f>E44-'[1]ExPostGross kWh_BizSum'!E44</f>
        <v>0</v>
      </c>
      <c r="T44" s="414">
        <f>F44-'[1]ExPostGross kWh_BizSum'!F44</f>
        <v>0</v>
      </c>
      <c r="U44" s="414">
        <f>G44-'[1]ExPostGross kWh_BizSum'!G44</f>
        <v>0</v>
      </c>
      <c r="V44" s="414">
        <f>H44-'[1]ExPostGross kWh_BizSum'!H44</f>
        <v>0</v>
      </c>
      <c r="W44" s="414">
        <f>I44-'[1]ExPostGross kWh_BizSum'!I44</f>
        <v>0</v>
      </c>
      <c r="X44" s="414">
        <f>J44-'[1]ExPostGross kWh_BizSum'!J44</f>
        <v>0</v>
      </c>
      <c r="Y44" s="414">
        <f>K44-'[1]ExPostGross kWh_BizSum'!K44</f>
        <v>0</v>
      </c>
      <c r="Z44" s="414">
        <f>L44-'[1]ExPostGross kWh_BizSum'!L44</f>
        <v>0</v>
      </c>
      <c r="AA44" s="414">
        <f>M44-'[1]ExPostGross kWh_BizSum'!M44</f>
        <v>0</v>
      </c>
      <c r="AB44" s="444">
        <f>N44-SUM('[1]ExPostGross kWh_BizSum'!N44:Q44)</f>
        <v>0</v>
      </c>
    </row>
    <row r="45" spans="1:28" x14ac:dyDescent="0.3">
      <c r="A45" s="506"/>
      <c r="B45" s="11" t="s">
        <v>99</v>
      </c>
      <c r="C45" s="3">
        <f>SUM('BIZ kWh ENTRY'!C45,'BIZ kWh ENTRY'!S45,'BIZ kWh ENTRY'!AI45,'BIZ kWh ENTRY'!AY45)</f>
        <v>0</v>
      </c>
      <c r="D45" s="3">
        <f>SUM('BIZ kWh ENTRY'!D45,'BIZ kWh ENTRY'!T45,'BIZ kWh ENTRY'!AJ45,'BIZ kWh ENTRY'!AZ45)</f>
        <v>0</v>
      </c>
      <c r="E45" s="3">
        <f>SUM('BIZ kWh ENTRY'!E45,'BIZ kWh ENTRY'!U45,'BIZ kWh ENTRY'!AK45,'BIZ kWh ENTRY'!BA45)</f>
        <v>0</v>
      </c>
      <c r="F45" s="3">
        <f>SUM('BIZ kWh ENTRY'!F45,'BIZ kWh ENTRY'!V45,'BIZ kWh ENTRY'!AL45,'BIZ kWh ENTRY'!BB45)</f>
        <v>0</v>
      </c>
      <c r="G45" s="3">
        <f>SUM('BIZ kWh ENTRY'!G45,'BIZ kWh ENTRY'!W45,'BIZ kWh ENTRY'!AM45,'BIZ kWh ENTRY'!BC45)</f>
        <v>0</v>
      </c>
      <c r="H45" s="3">
        <f>SUM('BIZ kWh ENTRY'!H45,'BIZ kWh ENTRY'!X45,'BIZ kWh ENTRY'!AN45,'BIZ kWh ENTRY'!BD45)</f>
        <v>0</v>
      </c>
      <c r="I45" s="3">
        <f>SUM('BIZ kWh ENTRY'!I45,'BIZ kWh ENTRY'!Y45,'BIZ kWh ENTRY'!AO45,'BIZ kWh ENTRY'!BE45)</f>
        <v>0</v>
      </c>
      <c r="J45" s="3">
        <f>SUM('BIZ kWh ENTRY'!J45,'BIZ kWh ENTRY'!Z45,'BIZ kWh ENTRY'!AP45,'BIZ kWh ENTRY'!BF45)</f>
        <v>0</v>
      </c>
      <c r="K45" s="3">
        <f>SUM('BIZ kWh ENTRY'!K45,'BIZ kWh ENTRY'!AA45,'BIZ kWh ENTRY'!AQ45,'BIZ kWh ENTRY'!BG45)</f>
        <v>0</v>
      </c>
      <c r="L45" s="3">
        <f>SUM('BIZ kWh ENTRY'!L45,'BIZ kWh ENTRY'!AB45,'BIZ kWh ENTRY'!AR45,'BIZ kWh ENTRY'!BH45)</f>
        <v>0</v>
      </c>
      <c r="M45" s="3">
        <f>SUM('BIZ kWh ENTRY'!M45,'BIZ kWh ENTRY'!AC45,'BIZ kWh ENTRY'!AS45,'BIZ kWh ENTRY'!BI45)</f>
        <v>0</v>
      </c>
      <c r="N45" s="3">
        <f>SUM('BIZ kWh ENTRY'!N45,'BIZ kWh ENTRY'!AD45,'BIZ kWh ENTRY'!AT45,'BIZ kWh ENTRY'!BJ45)</f>
        <v>0</v>
      </c>
      <c r="O45" s="90">
        <f t="shared" si="7"/>
        <v>0</v>
      </c>
      <c r="Q45" s="414">
        <f>C45-'[1]ExPostGross kWh_BizSum'!C45</f>
        <v>0</v>
      </c>
      <c r="R45" s="414">
        <f>D45-'[1]ExPostGross kWh_BizSum'!D45</f>
        <v>0</v>
      </c>
      <c r="S45" s="414">
        <f>E45-'[1]ExPostGross kWh_BizSum'!E45</f>
        <v>0</v>
      </c>
      <c r="T45" s="414">
        <f>F45-'[1]ExPostGross kWh_BizSum'!F45</f>
        <v>0</v>
      </c>
      <c r="U45" s="414">
        <f>G45-'[1]ExPostGross kWh_BizSum'!G45</f>
        <v>0</v>
      </c>
      <c r="V45" s="414">
        <f>H45-'[1]ExPostGross kWh_BizSum'!H45</f>
        <v>0</v>
      </c>
      <c r="W45" s="414">
        <f>I45-'[1]ExPostGross kWh_BizSum'!I45</f>
        <v>0</v>
      </c>
      <c r="X45" s="414">
        <f>J45-'[1]ExPostGross kWh_BizSum'!J45</f>
        <v>0</v>
      </c>
      <c r="Y45" s="414">
        <f>K45-'[1]ExPostGross kWh_BizSum'!K45</f>
        <v>0</v>
      </c>
      <c r="Z45" s="414">
        <f>L45-'[1]ExPostGross kWh_BizSum'!L45</f>
        <v>0</v>
      </c>
      <c r="AA45" s="414">
        <f>M45-'[1]ExPostGross kWh_BizSum'!M45</f>
        <v>0</v>
      </c>
      <c r="AB45" s="444">
        <f>N45-SUM('[1]ExPostGross kWh_BizSum'!N45:Q45)</f>
        <v>0</v>
      </c>
    </row>
    <row r="46" spans="1:28" x14ac:dyDescent="0.3">
      <c r="A46" s="506"/>
      <c r="B46" s="11" t="s">
        <v>100</v>
      </c>
      <c r="C46" s="3">
        <f>SUM('BIZ kWh ENTRY'!C46,'BIZ kWh ENTRY'!S46,'BIZ kWh ENTRY'!AI46,'BIZ kWh ENTRY'!AY46)</f>
        <v>0</v>
      </c>
      <c r="D46" s="3">
        <f>SUM('BIZ kWh ENTRY'!D46,'BIZ kWh ENTRY'!T46,'BIZ kWh ENTRY'!AJ46,'BIZ kWh ENTRY'!AZ46)</f>
        <v>0</v>
      </c>
      <c r="E46" s="3">
        <f>SUM('BIZ kWh ENTRY'!E46,'BIZ kWh ENTRY'!U46,'BIZ kWh ENTRY'!AK46,'BIZ kWh ENTRY'!BA46)</f>
        <v>0</v>
      </c>
      <c r="F46" s="3">
        <f>SUM('BIZ kWh ENTRY'!F46,'BIZ kWh ENTRY'!V46,'BIZ kWh ENTRY'!AL46,'BIZ kWh ENTRY'!BB46)</f>
        <v>0</v>
      </c>
      <c r="G46" s="3">
        <f>SUM('BIZ kWh ENTRY'!G46,'BIZ kWh ENTRY'!W46,'BIZ kWh ENTRY'!AM46,'BIZ kWh ENTRY'!BC46)</f>
        <v>0</v>
      </c>
      <c r="H46" s="3">
        <f>SUM('BIZ kWh ENTRY'!H46,'BIZ kWh ENTRY'!X46,'BIZ kWh ENTRY'!AN46,'BIZ kWh ENTRY'!BD46)</f>
        <v>0</v>
      </c>
      <c r="I46" s="3">
        <f>SUM('BIZ kWh ENTRY'!I46,'BIZ kWh ENTRY'!Y46,'BIZ kWh ENTRY'!AO46,'BIZ kWh ENTRY'!BE46)</f>
        <v>0</v>
      </c>
      <c r="J46" s="3">
        <f>SUM('BIZ kWh ENTRY'!J46,'BIZ kWh ENTRY'!Z46,'BIZ kWh ENTRY'!AP46,'BIZ kWh ENTRY'!BF46)</f>
        <v>0</v>
      </c>
      <c r="K46" s="3">
        <f>SUM('BIZ kWh ENTRY'!K46,'BIZ kWh ENTRY'!AA46,'BIZ kWh ENTRY'!AQ46,'BIZ kWh ENTRY'!BG46)</f>
        <v>0</v>
      </c>
      <c r="L46" s="3">
        <f>SUM('BIZ kWh ENTRY'!L46,'BIZ kWh ENTRY'!AB46,'BIZ kWh ENTRY'!AR46,'BIZ kWh ENTRY'!BH46)</f>
        <v>0</v>
      </c>
      <c r="M46" s="3">
        <f>SUM('BIZ kWh ENTRY'!M46,'BIZ kWh ENTRY'!AC46,'BIZ kWh ENTRY'!AS46,'BIZ kWh ENTRY'!BI46)</f>
        <v>0</v>
      </c>
      <c r="N46" s="3">
        <f>SUM('BIZ kWh ENTRY'!N46,'BIZ kWh ENTRY'!AD46,'BIZ kWh ENTRY'!AT46,'BIZ kWh ENTRY'!BJ46)</f>
        <v>0</v>
      </c>
      <c r="O46" s="90">
        <f t="shared" si="7"/>
        <v>0</v>
      </c>
      <c r="Q46" s="414">
        <f>C46-'[1]ExPostGross kWh_BizSum'!C46</f>
        <v>0</v>
      </c>
      <c r="R46" s="414">
        <f>D46-'[1]ExPostGross kWh_BizSum'!D46</f>
        <v>0</v>
      </c>
      <c r="S46" s="414">
        <f>E46-'[1]ExPostGross kWh_BizSum'!E46</f>
        <v>0</v>
      </c>
      <c r="T46" s="414">
        <f>F46-'[1]ExPostGross kWh_BizSum'!F46</f>
        <v>0</v>
      </c>
      <c r="U46" s="414">
        <f>G46-'[1]ExPostGross kWh_BizSum'!G46</f>
        <v>0</v>
      </c>
      <c r="V46" s="414">
        <f>H46-'[1]ExPostGross kWh_BizSum'!H46</f>
        <v>0</v>
      </c>
      <c r="W46" s="414">
        <f>I46-'[1]ExPostGross kWh_BizSum'!I46</f>
        <v>0</v>
      </c>
      <c r="X46" s="414">
        <f>J46-'[1]ExPostGross kWh_BizSum'!J46</f>
        <v>0</v>
      </c>
      <c r="Y46" s="414">
        <f>K46-'[1]ExPostGross kWh_BizSum'!K46</f>
        <v>0</v>
      </c>
      <c r="Z46" s="414">
        <f>L46-'[1]ExPostGross kWh_BizSum'!L46</f>
        <v>0</v>
      </c>
      <c r="AA46" s="414">
        <f>M46-'[1]ExPostGross kWh_BizSum'!M46</f>
        <v>0</v>
      </c>
      <c r="AB46" s="444">
        <f>N46-SUM('[1]ExPostGross kWh_BizSum'!N46:Q46)</f>
        <v>0</v>
      </c>
    </row>
    <row r="47" spans="1:28" x14ac:dyDescent="0.3">
      <c r="A47" s="506"/>
      <c r="B47" s="11" t="s">
        <v>101</v>
      </c>
      <c r="C47" s="3">
        <f>SUM('BIZ kWh ENTRY'!C47,'BIZ kWh ENTRY'!S47,'BIZ kWh ENTRY'!AI47,'BIZ kWh ENTRY'!AY47)</f>
        <v>0</v>
      </c>
      <c r="D47" s="3">
        <f>SUM('BIZ kWh ENTRY'!D47,'BIZ kWh ENTRY'!T47,'BIZ kWh ENTRY'!AJ47,'BIZ kWh ENTRY'!AZ47)</f>
        <v>0</v>
      </c>
      <c r="E47" s="3">
        <f>SUM('BIZ kWh ENTRY'!E47,'BIZ kWh ENTRY'!U47,'BIZ kWh ENTRY'!AK47,'BIZ kWh ENTRY'!BA47)</f>
        <v>0</v>
      </c>
      <c r="F47" s="3">
        <f>SUM('BIZ kWh ENTRY'!F47,'BIZ kWh ENTRY'!V47,'BIZ kWh ENTRY'!AL47,'BIZ kWh ENTRY'!BB47)</f>
        <v>0</v>
      </c>
      <c r="G47" s="3">
        <f>SUM('BIZ kWh ENTRY'!G47,'BIZ kWh ENTRY'!W47,'BIZ kWh ENTRY'!AM47,'BIZ kWh ENTRY'!BC47)</f>
        <v>1303772.9750580178</v>
      </c>
      <c r="H47" s="3">
        <f>SUM('BIZ kWh ENTRY'!H47,'BIZ kWh ENTRY'!X47,'BIZ kWh ENTRY'!AN47,'BIZ kWh ENTRY'!BD47)</f>
        <v>0</v>
      </c>
      <c r="I47" s="3">
        <f>SUM('BIZ kWh ENTRY'!I47,'BIZ kWh ENTRY'!Y47,'BIZ kWh ENTRY'!AO47,'BIZ kWh ENTRY'!BE47)</f>
        <v>0</v>
      </c>
      <c r="J47" s="3">
        <f>SUM('BIZ kWh ENTRY'!J47,'BIZ kWh ENTRY'!Z47,'BIZ kWh ENTRY'!AP47,'BIZ kWh ENTRY'!BF47)</f>
        <v>0</v>
      </c>
      <c r="K47" s="3">
        <f>SUM('BIZ kWh ENTRY'!K47,'BIZ kWh ENTRY'!AA47,'BIZ kWh ENTRY'!AQ47,'BIZ kWh ENTRY'!BG47)</f>
        <v>0</v>
      </c>
      <c r="L47" s="3">
        <f>SUM('BIZ kWh ENTRY'!L47,'BIZ kWh ENTRY'!AB47,'BIZ kWh ENTRY'!AR47,'BIZ kWh ENTRY'!BH47)</f>
        <v>0</v>
      </c>
      <c r="M47" s="3">
        <f>SUM('BIZ kWh ENTRY'!M47,'BIZ kWh ENTRY'!AC47,'BIZ kWh ENTRY'!AS47,'BIZ kWh ENTRY'!BI47)</f>
        <v>0</v>
      </c>
      <c r="N47" s="3">
        <f>SUM('BIZ kWh ENTRY'!N47,'BIZ kWh ENTRY'!AD47,'BIZ kWh ENTRY'!AT47,'BIZ kWh ENTRY'!BJ47)</f>
        <v>0</v>
      </c>
      <c r="O47" s="90">
        <f t="shared" si="7"/>
        <v>1303772.9750580178</v>
      </c>
      <c r="Q47" s="414">
        <f>C47-'[1]ExPostGross kWh_BizSum'!C47</f>
        <v>0</v>
      </c>
      <c r="R47" s="414">
        <f>D47-'[1]ExPostGross kWh_BizSum'!D47</f>
        <v>0</v>
      </c>
      <c r="S47" s="414">
        <f>E47-'[1]ExPostGross kWh_BizSum'!E47</f>
        <v>0</v>
      </c>
      <c r="T47" s="414">
        <f>F47-'[1]ExPostGross kWh_BizSum'!F47</f>
        <v>0</v>
      </c>
      <c r="U47" s="414">
        <f>G47-'[1]ExPostGross kWh_BizSum'!G47</f>
        <v>0</v>
      </c>
      <c r="V47" s="414">
        <f>H47-'[1]ExPostGross kWh_BizSum'!H47</f>
        <v>0</v>
      </c>
      <c r="W47" s="414">
        <f>I47-'[1]ExPostGross kWh_BizSum'!I47</f>
        <v>0</v>
      </c>
      <c r="X47" s="414">
        <f>J47-'[1]ExPostGross kWh_BizSum'!J47</f>
        <v>0</v>
      </c>
      <c r="Y47" s="414">
        <f>K47-'[1]ExPostGross kWh_BizSum'!K47</f>
        <v>0</v>
      </c>
      <c r="Z47" s="414">
        <f>L47-'[1]ExPostGross kWh_BizSum'!L47</f>
        <v>0</v>
      </c>
      <c r="AA47" s="414">
        <f>M47-'[1]ExPostGross kWh_BizSum'!M47</f>
        <v>0</v>
      </c>
      <c r="AB47" s="444">
        <f>N47-SUM('[1]ExPostGross kWh_BizSum'!N47:Q47)</f>
        <v>0</v>
      </c>
    </row>
    <row r="48" spans="1:28" ht="15" thickBot="1" x14ac:dyDescent="0.35">
      <c r="A48" s="507"/>
      <c r="B48" s="11" t="s">
        <v>102</v>
      </c>
      <c r="C48" s="3">
        <f>SUM('BIZ kWh ENTRY'!C48,'BIZ kWh ENTRY'!S48,'BIZ kWh ENTRY'!AI48,'BIZ kWh ENTRY'!AY48)</f>
        <v>0</v>
      </c>
      <c r="D48" s="3">
        <f>SUM('BIZ kWh ENTRY'!D48,'BIZ kWh ENTRY'!T48,'BIZ kWh ENTRY'!AJ48,'BIZ kWh ENTRY'!AZ48)</f>
        <v>0</v>
      </c>
      <c r="E48" s="3">
        <f>SUM('BIZ kWh ENTRY'!E48,'BIZ kWh ENTRY'!U48,'BIZ kWh ENTRY'!AK48,'BIZ kWh ENTRY'!BA48)</f>
        <v>0</v>
      </c>
      <c r="F48" s="3">
        <f>SUM('BIZ kWh ENTRY'!F48,'BIZ kWh ENTRY'!V48,'BIZ kWh ENTRY'!AL48,'BIZ kWh ENTRY'!BB48)</f>
        <v>0</v>
      </c>
      <c r="G48" s="3">
        <f>SUM('BIZ kWh ENTRY'!G48,'BIZ kWh ENTRY'!W48,'BIZ kWh ENTRY'!AM48,'BIZ kWh ENTRY'!BC48)</f>
        <v>0</v>
      </c>
      <c r="H48" s="3">
        <f>SUM('BIZ kWh ENTRY'!H48,'BIZ kWh ENTRY'!X48,'BIZ kWh ENTRY'!AN48,'BIZ kWh ENTRY'!BD48)</f>
        <v>0</v>
      </c>
      <c r="I48" s="3">
        <f>SUM('BIZ kWh ENTRY'!I48,'BIZ kWh ENTRY'!Y48,'BIZ kWh ENTRY'!AO48,'BIZ kWh ENTRY'!BE48)</f>
        <v>0</v>
      </c>
      <c r="J48" s="3">
        <f>SUM('BIZ kWh ENTRY'!J48,'BIZ kWh ENTRY'!Z48,'BIZ kWh ENTRY'!AP48,'BIZ kWh ENTRY'!BF48)</f>
        <v>0</v>
      </c>
      <c r="K48" s="3">
        <f>SUM('BIZ kWh ENTRY'!K48,'BIZ kWh ENTRY'!AA48,'BIZ kWh ENTRY'!AQ48,'BIZ kWh ENTRY'!BG48)</f>
        <v>0</v>
      </c>
      <c r="L48" s="3">
        <f>SUM('BIZ kWh ENTRY'!L48,'BIZ kWh ENTRY'!AB48,'BIZ kWh ENTRY'!AR48,'BIZ kWh ENTRY'!BH48)</f>
        <v>0</v>
      </c>
      <c r="M48" s="3">
        <f>SUM('BIZ kWh ENTRY'!M48,'BIZ kWh ENTRY'!AC48,'BIZ kWh ENTRY'!AS48,'BIZ kWh ENTRY'!BI48)</f>
        <v>0</v>
      </c>
      <c r="N48" s="3">
        <f>SUM('BIZ kWh ENTRY'!N48,'BIZ kWh ENTRY'!AD48,'BIZ kWh ENTRY'!AT48,'BIZ kWh ENTRY'!BJ48)</f>
        <v>0</v>
      </c>
      <c r="O48" s="90">
        <f t="shared" si="7"/>
        <v>0</v>
      </c>
      <c r="Q48" s="414">
        <f>C48-'[1]ExPostGross kWh_BizSum'!C48</f>
        <v>0</v>
      </c>
      <c r="R48" s="414">
        <f>D48-'[1]ExPostGross kWh_BizSum'!D48</f>
        <v>0</v>
      </c>
      <c r="S48" s="414">
        <f>E48-'[1]ExPostGross kWh_BizSum'!E48</f>
        <v>0</v>
      </c>
      <c r="T48" s="414">
        <f>F48-'[1]ExPostGross kWh_BizSum'!F48</f>
        <v>0</v>
      </c>
      <c r="U48" s="414">
        <f>G48-'[1]ExPostGross kWh_BizSum'!G48</f>
        <v>0</v>
      </c>
      <c r="V48" s="414">
        <f>H48-'[1]ExPostGross kWh_BizSum'!H48</f>
        <v>0</v>
      </c>
      <c r="W48" s="414">
        <f>I48-'[1]ExPostGross kWh_BizSum'!I48</f>
        <v>0</v>
      </c>
      <c r="X48" s="414">
        <f>J48-'[1]ExPostGross kWh_BizSum'!J48</f>
        <v>0</v>
      </c>
      <c r="Y48" s="414">
        <f>K48-'[1]ExPostGross kWh_BizSum'!K48</f>
        <v>0</v>
      </c>
      <c r="Z48" s="414">
        <f>L48-'[1]ExPostGross kWh_BizSum'!L48</f>
        <v>0</v>
      </c>
      <c r="AA48" s="414">
        <f>M48-'[1]ExPostGross kWh_BizSum'!M48</f>
        <v>0</v>
      </c>
      <c r="AB48" s="444">
        <f>N48-SUM('[1]ExPostGross kWh_BizSum'!N48:Q48)</f>
        <v>0</v>
      </c>
    </row>
    <row r="49" spans="1:28" ht="21.45" customHeight="1" thickBot="1" x14ac:dyDescent="0.35">
      <c r="A49" s="385"/>
      <c r="B49" s="237" t="s">
        <v>70</v>
      </c>
      <c r="C49" s="238">
        <f t="shared" ref="C49:N49" si="8">SUM(C36:C48)</f>
        <v>0</v>
      </c>
      <c r="D49" s="238">
        <f t="shared" si="8"/>
        <v>11157.853173294616</v>
      </c>
      <c r="E49" s="238">
        <f t="shared" si="8"/>
        <v>0</v>
      </c>
      <c r="F49" s="238">
        <f t="shared" si="8"/>
        <v>156506.81453055277</v>
      </c>
      <c r="G49" s="238">
        <f t="shared" si="8"/>
        <v>1443346.5516712866</v>
      </c>
      <c r="H49" s="238">
        <f t="shared" si="8"/>
        <v>3692.4431942926103</v>
      </c>
      <c r="I49" s="238">
        <f t="shared" si="8"/>
        <v>0</v>
      </c>
      <c r="J49" s="238">
        <f t="shared" si="8"/>
        <v>195382.24575454099</v>
      </c>
      <c r="K49" s="238">
        <f t="shared" si="8"/>
        <v>177224.6611974258</v>
      </c>
      <c r="L49" s="238">
        <f t="shared" si="8"/>
        <v>246081.06247743726</v>
      </c>
      <c r="M49" s="238">
        <f t="shared" si="8"/>
        <v>206942.71687991952</v>
      </c>
      <c r="N49" s="238">
        <f t="shared" si="8"/>
        <v>12214555.518860437</v>
      </c>
      <c r="O49" s="93">
        <f t="shared" si="7"/>
        <v>14654889.867739188</v>
      </c>
      <c r="Q49" s="414">
        <f>C49-'[1]ExPostGross kWh_BizSum'!C49</f>
        <v>0</v>
      </c>
      <c r="R49" s="414">
        <f>D49-'[1]ExPostGross kWh_BizSum'!D49</f>
        <v>0</v>
      </c>
      <c r="S49" s="414">
        <f>E49-'[1]ExPostGross kWh_BizSum'!E49</f>
        <v>0</v>
      </c>
      <c r="T49" s="414">
        <f>F49-'[1]ExPostGross kWh_BizSum'!F49</f>
        <v>0</v>
      </c>
      <c r="U49" s="414">
        <f>G49-'[1]ExPostGross kWh_BizSum'!G49</f>
        <v>0</v>
      </c>
      <c r="V49" s="414">
        <f>H49-'[1]ExPostGross kWh_BizSum'!H49</f>
        <v>0</v>
      </c>
      <c r="W49" s="414">
        <f>I49-'[1]ExPostGross kWh_BizSum'!I49</f>
        <v>0</v>
      </c>
      <c r="X49" s="414">
        <f>J49-'[1]ExPostGross kWh_BizSum'!J49</f>
        <v>0</v>
      </c>
      <c r="Y49" s="414">
        <f>K49-'[1]ExPostGross kWh_BizSum'!K49</f>
        <v>0</v>
      </c>
      <c r="Z49" s="414">
        <f>L49-'[1]ExPostGross kWh_BizSum'!L49</f>
        <v>0</v>
      </c>
      <c r="AA49" s="414">
        <f>M49-'[1]ExPostGross kWh_BizSum'!M49</f>
        <v>0</v>
      </c>
      <c r="AB49" s="444">
        <f>N49-SUM('[1]ExPostGross kWh_BizSum'!N49:Q49)</f>
        <v>0</v>
      </c>
    </row>
    <row r="50" spans="1:28" ht="21.6" thickBot="1" x14ac:dyDescent="0.45">
      <c r="A50" s="96"/>
    </row>
    <row r="51" spans="1:28" ht="21.6" thickBot="1" x14ac:dyDescent="0.45">
      <c r="A51" s="96"/>
      <c r="B51" s="233" t="s">
        <v>48</v>
      </c>
      <c r="C51" s="234">
        <v>43850</v>
      </c>
      <c r="D51" s="234">
        <v>43882</v>
      </c>
      <c r="E51" s="234">
        <v>43914</v>
      </c>
      <c r="F51" s="234">
        <v>43946</v>
      </c>
      <c r="G51" s="234">
        <v>43978</v>
      </c>
      <c r="H51" s="234">
        <v>44010</v>
      </c>
      <c r="I51" s="234">
        <v>44042</v>
      </c>
      <c r="J51" s="234">
        <v>44074</v>
      </c>
      <c r="K51" s="234">
        <v>44076</v>
      </c>
      <c r="L51" s="234">
        <v>44107</v>
      </c>
      <c r="M51" s="234">
        <v>44140</v>
      </c>
      <c r="N51" s="234" t="s">
        <v>57</v>
      </c>
      <c r="O51" s="235" t="s">
        <v>3</v>
      </c>
      <c r="Q51" s="48"/>
      <c r="R51" s="48"/>
      <c r="S51" s="48"/>
      <c r="T51" s="48"/>
      <c r="U51" s="48"/>
      <c r="V51" s="48"/>
      <c r="W51" s="48"/>
      <c r="X51" s="215"/>
    </row>
    <row r="52" spans="1:28" ht="15" customHeight="1" x14ac:dyDescent="0.3">
      <c r="A52" s="505" t="s">
        <v>105</v>
      </c>
      <c r="B52" s="11" t="s">
        <v>90</v>
      </c>
      <c r="C52" s="3">
        <f>SUM('BIZ kWh ENTRY'!C52,'BIZ kWh ENTRY'!S52,'BIZ kWh ENTRY'!AI52,'BIZ kWh ENTRY'!AY52)</f>
        <v>0</v>
      </c>
      <c r="D52" s="3">
        <f>SUM('BIZ kWh ENTRY'!D52,'BIZ kWh ENTRY'!T52,'BIZ kWh ENTRY'!AJ52,'BIZ kWh ENTRY'!AZ52)</f>
        <v>0</v>
      </c>
      <c r="E52" s="3">
        <f>SUM('BIZ kWh ENTRY'!E52,'BIZ kWh ENTRY'!U52,'BIZ kWh ENTRY'!AK52,'BIZ kWh ENTRY'!BA52)</f>
        <v>0</v>
      </c>
      <c r="F52" s="3">
        <f>SUM('BIZ kWh ENTRY'!F52,'BIZ kWh ENTRY'!V52,'BIZ kWh ENTRY'!AL52,'BIZ kWh ENTRY'!BB52)</f>
        <v>94538.37098149315</v>
      </c>
      <c r="G52" s="3">
        <f>SUM('BIZ kWh ENTRY'!G52,'BIZ kWh ENTRY'!W52,'BIZ kWh ENTRY'!AM52,'BIZ kWh ENTRY'!BC52)</f>
        <v>0</v>
      </c>
      <c r="H52" s="3">
        <f>SUM('BIZ kWh ENTRY'!H52,'BIZ kWh ENTRY'!X52,'BIZ kWh ENTRY'!AN52,'BIZ kWh ENTRY'!BD52)</f>
        <v>0</v>
      </c>
      <c r="I52" s="3">
        <f>SUM('BIZ kWh ENTRY'!I52,'BIZ kWh ENTRY'!Y52,'BIZ kWh ENTRY'!AO52,'BIZ kWh ENTRY'!BE52)</f>
        <v>0</v>
      </c>
      <c r="J52" s="3">
        <f>SUM('BIZ kWh ENTRY'!J52,'BIZ kWh ENTRY'!Z52,'BIZ kWh ENTRY'!AP52,'BIZ kWh ENTRY'!BF52)</f>
        <v>0</v>
      </c>
      <c r="K52" s="3">
        <f>SUM('BIZ kWh ENTRY'!K52,'BIZ kWh ENTRY'!AA52,'BIZ kWh ENTRY'!AQ52,'BIZ kWh ENTRY'!BG52)</f>
        <v>0</v>
      </c>
      <c r="L52" s="3">
        <f>SUM('BIZ kWh ENTRY'!L52,'BIZ kWh ENTRY'!AB52,'BIZ kWh ENTRY'!AR52,'BIZ kWh ENTRY'!BH52)</f>
        <v>0</v>
      </c>
      <c r="M52" s="3">
        <f>SUM('BIZ kWh ENTRY'!M52,'BIZ kWh ENTRY'!AC52,'BIZ kWh ENTRY'!AS52,'BIZ kWh ENTRY'!BI52)</f>
        <v>0</v>
      </c>
      <c r="N52" s="3">
        <f>SUM('BIZ kWh ENTRY'!N52,'BIZ kWh ENTRY'!AD52,'BIZ kWh ENTRY'!AT52,'BIZ kWh ENTRY'!BJ52)</f>
        <v>1910234.8358866964</v>
      </c>
      <c r="O52" s="90">
        <f t="shared" ref="O52:O65" si="9">SUM(C52:N52)</f>
        <v>2004773.2068681894</v>
      </c>
      <c r="Q52" s="414">
        <f>C52-'[1]ExPostGross kWh_BizSum'!C52</f>
        <v>0</v>
      </c>
      <c r="R52" s="414">
        <f>D52-'[1]ExPostGross kWh_BizSum'!D52</f>
        <v>0</v>
      </c>
      <c r="S52" s="414">
        <f>E52-'[1]ExPostGross kWh_BizSum'!E52</f>
        <v>0</v>
      </c>
      <c r="T52" s="414">
        <f>F52-'[1]ExPostGross kWh_BizSum'!F52</f>
        <v>0</v>
      </c>
      <c r="U52" s="414">
        <f>G52-'[1]ExPostGross kWh_BizSum'!G52</f>
        <v>0</v>
      </c>
      <c r="V52" s="414">
        <f>H52-'[1]ExPostGross kWh_BizSum'!H52</f>
        <v>0</v>
      </c>
      <c r="W52" s="414">
        <f>I52-'[1]ExPostGross kWh_BizSum'!I52</f>
        <v>0</v>
      </c>
      <c r="X52" s="414">
        <f>J52-'[1]ExPostGross kWh_BizSum'!J52</f>
        <v>0</v>
      </c>
      <c r="Y52" s="414">
        <f>K52-'[1]ExPostGross kWh_BizSum'!K52</f>
        <v>0</v>
      </c>
      <c r="Z52" s="414">
        <f>L52-'[1]ExPostGross kWh_BizSum'!L52</f>
        <v>0</v>
      </c>
      <c r="AA52" s="414">
        <f>M52-'[1]ExPostGross kWh_BizSum'!M52</f>
        <v>0</v>
      </c>
      <c r="AB52" s="444">
        <f>N52-SUM('[1]ExPostGross kWh_BizSum'!N52:Q52)</f>
        <v>0</v>
      </c>
    </row>
    <row r="53" spans="1:28" x14ac:dyDescent="0.3">
      <c r="A53" s="506"/>
      <c r="B53" s="13" t="s">
        <v>91</v>
      </c>
      <c r="C53" s="3">
        <f>SUM('BIZ kWh ENTRY'!C53,'BIZ kWh ENTRY'!S53,'BIZ kWh ENTRY'!AI53,'BIZ kWh ENTRY'!AY53)</f>
        <v>0</v>
      </c>
      <c r="D53" s="3">
        <f>SUM('BIZ kWh ENTRY'!D53,'BIZ kWh ENTRY'!T53,'BIZ kWh ENTRY'!AJ53,'BIZ kWh ENTRY'!AZ53)</f>
        <v>0</v>
      </c>
      <c r="E53" s="3">
        <f>SUM('BIZ kWh ENTRY'!E53,'BIZ kWh ENTRY'!U53,'BIZ kWh ENTRY'!AK53,'BIZ kWh ENTRY'!BA53)</f>
        <v>0</v>
      </c>
      <c r="F53" s="3">
        <f>SUM('BIZ kWh ENTRY'!F53,'BIZ kWh ENTRY'!V53,'BIZ kWh ENTRY'!AL53,'BIZ kWh ENTRY'!BB53)</f>
        <v>0</v>
      </c>
      <c r="G53" s="3">
        <f>SUM('BIZ kWh ENTRY'!G53,'BIZ kWh ENTRY'!W53,'BIZ kWh ENTRY'!AM53,'BIZ kWh ENTRY'!BC53)</f>
        <v>0</v>
      </c>
      <c r="H53" s="3">
        <f>SUM('BIZ kWh ENTRY'!H53,'BIZ kWh ENTRY'!X53,'BIZ kWh ENTRY'!AN53,'BIZ kWh ENTRY'!BD53)</f>
        <v>0</v>
      </c>
      <c r="I53" s="3">
        <f>SUM('BIZ kWh ENTRY'!I53,'BIZ kWh ENTRY'!Y53,'BIZ kWh ENTRY'!AO53,'BIZ kWh ENTRY'!BE53)</f>
        <v>0</v>
      </c>
      <c r="J53" s="3">
        <f>SUM('BIZ kWh ENTRY'!J53,'BIZ kWh ENTRY'!Z53,'BIZ kWh ENTRY'!AP53,'BIZ kWh ENTRY'!BF53)</f>
        <v>0</v>
      </c>
      <c r="K53" s="3">
        <f>SUM('BIZ kWh ENTRY'!K53,'BIZ kWh ENTRY'!AA53,'BIZ kWh ENTRY'!AQ53,'BIZ kWh ENTRY'!BG53)</f>
        <v>0</v>
      </c>
      <c r="L53" s="3">
        <f>SUM('BIZ kWh ENTRY'!L53,'BIZ kWh ENTRY'!AB53,'BIZ kWh ENTRY'!AR53,'BIZ kWh ENTRY'!BH53)</f>
        <v>0</v>
      </c>
      <c r="M53" s="3">
        <f>SUM('BIZ kWh ENTRY'!M53,'BIZ kWh ENTRY'!AC53,'BIZ kWh ENTRY'!AS53,'BIZ kWh ENTRY'!BI53)</f>
        <v>0</v>
      </c>
      <c r="N53" s="3">
        <f>SUM('BIZ kWh ENTRY'!N53,'BIZ kWh ENTRY'!AD53,'BIZ kWh ENTRY'!AT53,'BIZ kWh ENTRY'!BJ53)</f>
        <v>0</v>
      </c>
      <c r="O53" s="90">
        <f t="shared" si="9"/>
        <v>0</v>
      </c>
      <c r="Q53" s="414">
        <f>C53-'[1]ExPostGross kWh_BizSum'!C53</f>
        <v>0</v>
      </c>
      <c r="R53" s="414">
        <f>D53-'[1]ExPostGross kWh_BizSum'!D53</f>
        <v>0</v>
      </c>
      <c r="S53" s="414">
        <f>E53-'[1]ExPostGross kWh_BizSum'!E53</f>
        <v>0</v>
      </c>
      <c r="T53" s="414">
        <f>F53-'[1]ExPostGross kWh_BizSum'!F53</f>
        <v>0</v>
      </c>
      <c r="U53" s="414">
        <f>G53-'[1]ExPostGross kWh_BizSum'!G53</f>
        <v>0</v>
      </c>
      <c r="V53" s="414">
        <f>H53-'[1]ExPostGross kWh_BizSum'!H53</f>
        <v>0</v>
      </c>
      <c r="W53" s="414">
        <f>I53-'[1]ExPostGross kWh_BizSum'!I53</f>
        <v>0</v>
      </c>
      <c r="X53" s="414">
        <f>J53-'[1]ExPostGross kWh_BizSum'!J53</f>
        <v>0</v>
      </c>
      <c r="Y53" s="414">
        <f>K53-'[1]ExPostGross kWh_BizSum'!K53</f>
        <v>0</v>
      </c>
      <c r="Z53" s="414">
        <f>L53-'[1]ExPostGross kWh_BizSum'!L53</f>
        <v>0</v>
      </c>
      <c r="AA53" s="414">
        <f>M53-'[1]ExPostGross kWh_BizSum'!M53</f>
        <v>0</v>
      </c>
      <c r="AB53" s="444">
        <f>N53-SUM('[1]ExPostGross kWh_BizSum'!N53:Q53)</f>
        <v>0</v>
      </c>
    </row>
    <row r="54" spans="1:28" x14ac:dyDescent="0.3">
      <c r="A54" s="506"/>
      <c r="B54" s="11" t="s">
        <v>92</v>
      </c>
      <c r="C54" s="3">
        <f>SUM('BIZ kWh ENTRY'!C54,'BIZ kWh ENTRY'!S54,'BIZ kWh ENTRY'!AI54,'BIZ kWh ENTRY'!AY54)</f>
        <v>0</v>
      </c>
      <c r="D54" s="3">
        <f>SUM('BIZ kWh ENTRY'!D54,'BIZ kWh ENTRY'!T54,'BIZ kWh ENTRY'!AJ54,'BIZ kWh ENTRY'!AZ54)</f>
        <v>0</v>
      </c>
      <c r="E54" s="3">
        <f>SUM('BIZ kWh ENTRY'!E54,'BIZ kWh ENTRY'!U54,'BIZ kWh ENTRY'!AK54,'BIZ kWh ENTRY'!BA54)</f>
        <v>0</v>
      </c>
      <c r="F54" s="3">
        <f>SUM('BIZ kWh ENTRY'!F54,'BIZ kWh ENTRY'!V54,'BIZ kWh ENTRY'!AL54,'BIZ kWh ENTRY'!BB54)</f>
        <v>0</v>
      </c>
      <c r="G54" s="3">
        <f>SUM('BIZ kWh ENTRY'!G54,'BIZ kWh ENTRY'!W54,'BIZ kWh ENTRY'!AM54,'BIZ kWh ENTRY'!BC54)</f>
        <v>0</v>
      </c>
      <c r="H54" s="3">
        <f>SUM('BIZ kWh ENTRY'!H54,'BIZ kWh ENTRY'!X54,'BIZ kWh ENTRY'!AN54,'BIZ kWh ENTRY'!BD54)</f>
        <v>0</v>
      </c>
      <c r="I54" s="3">
        <f>SUM('BIZ kWh ENTRY'!I54,'BIZ kWh ENTRY'!Y54,'BIZ kWh ENTRY'!AO54,'BIZ kWh ENTRY'!BE54)</f>
        <v>0</v>
      </c>
      <c r="J54" s="3">
        <f>SUM('BIZ kWh ENTRY'!J54,'BIZ kWh ENTRY'!Z54,'BIZ kWh ENTRY'!AP54,'BIZ kWh ENTRY'!BF54)</f>
        <v>0</v>
      </c>
      <c r="K54" s="3">
        <f>SUM('BIZ kWh ENTRY'!K54,'BIZ kWh ENTRY'!AA54,'BIZ kWh ENTRY'!AQ54,'BIZ kWh ENTRY'!BG54)</f>
        <v>0</v>
      </c>
      <c r="L54" s="3">
        <f>SUM('BIZ kWh ENTRY'!L54,'BIZ kWh ENTRY'!AB54,'BIZ kWh ENTRY'!AR54,'BIZ kWh ENTRY'!BH54)</f>
        <v>0</v>
      </c>
      <c r="M54" s="3">
        <f>SUM('BIZ kWh ENTRY'!M54,'BIZ kWh ENTRY'!AC54,'BIZ kWh ENTRY'!AS54,'BIZ kWh ENTRY'!BI54)</f>
        <v>0</v>
      </c>
      <c r="N54" s="3">
        <f>SUM('BIZ kWh ENTRY'!N54,'BIZ kWh ENTRY'!AD54,'BIZ kWh ENTRY'!AT54,'BIZ kWh ENTRY'!BJ54)</f>
        <v>0</v>
      </c>
      <c r="O54" s="90">
        <f t="shared" si="9"/>
        <v>0</v>
      </c>
      <c r="Q54" s="414">
        <f>C54-'[1]ExPostGross kWh_BizSum'!C54</f>
        <v>0</v>
      </c>
      <c r="R54" s="414">
        <f>D54-'[1]ExPostGross kWh_BizSum'!D54</f>
        <v>0</v>
      </c>
      <c r="S54" s="414">
        <f>E54-'[1]ExPostGross kWh_BizSum'!E54</f>
        <v>0</v>
      </c>
      <c r="T54" s="414">
        <f>F54-'[1]ExPostGross kWh_BizSum'!F54</f>
        <v>0</v>
      </c>
      <c r="U54" s="414">
        <f>G54-'[1]ExPostGross kWh_BizSum'!G54</f>
        <v>0</v>
      </c>
      <c r="V54" s="414">
        <f>H54-'[1]ExPostGross kWh_BizSum'!H54</f>
        <v>0</v>
      </c>
      <c r="W54" s="414">
        <f>I54-'[1]ExPostGross kWh_BizSum'!I54</f>
        <v>0</v>
      </c>
      <c r="X54" s="414">
        <f>J54-'[1]ExPostGross kWh_BizSum'!J54</f>
        <v>0</v>
      </c>
      <c r="Y54" s="414">
        <f>K54-'[1]ExPostGross kWh_BizSum'!K54</f>
        <v>0</v>
      </c>
      <c r="Z54" s="414">
        <f>L54-'[1]ExPostGross kWh_BizSum'!L54</f>
        <v>0</v>
      </c>
      <c r="AA54" s="414">
        <f>M54-'[1]ExPostGross kWh_BizSum'!M54</f>
        <v>0</v>
      </c>
      <c r="AB54" s="444">
        <f>N54-SUM('[1]ExPostGross kWh_BizSum'!N54:Q54)</f>
        <v>0</v>
      </c>
    </row>
    <row r="55" spans="1:28" x14ac:dyDescent="0.3">
      <c r="A55" s="506"/>
      <c r="B55" s="11" t="s">
        <v>93</v>
      </c>
      <c r="C55" s="3">
        <f>SUM('BIZ kWh ENTRY'!C55,'BIZ kWh ENTRY'!S55,'BIZ kWh ENTRY'!AI55,'BIZ kWh ENTRY'!AY55)</f>
        <v>0</v>
      </c>
      <c r="D55" s="3">
        <f>SUM('BIZ kWh ENTRY'!D55,'BIZ kWh ENTRY'!T55,'BIZ kWh ENTRY'!AJ55,'BIZ kWh ENTRY'!AZ55)</f>
        <v>0</v>
      </c>
      <c r="E55" s="3">
        <f>SUM('BIZ kWh ENTRY'!E55,'BIZ kWh ENTRY'!U55,'BIZ kWh ENTRY'!AK55,'BIZ kWh ENTRY'!BA55)</f>
        <v>0</v>
      </c>
      <c r="F55" s="3">
        <f>SUM('BIZ kWh ENTRY'!F55,'BIZ kWh ENTRY'!V55,'BIZ kWh ENTRY'!AL55,'BIZ kWh ENTRY'!BB55)</f>
        <v>0</v>
      </c>
      <c r="G55" s="3">
        <f>SUM('BIZ kWh ENTRY'!G55,'BIZ kWh ENTRY'!W55,'BIZ kWh ENTRY'!AM55,'BIZ kWh ENTRY'!BC55)</f>
        <v>0</v>
      </c>
      <c r="H55" s="3">
        <f>SUM('BIZ kWh ENTRY'!H55,'BIZ kWh ENTRY'!X55,'BIZ kWh ENTRY'!AN55,'BIZ kWh ENTRY'!BD55)</f>
        <v>0</v>
      </c>
      <c r="I55" s="3">
        <f>SUM('BIZ kWh ENTRY'!I55,'BIZ kWh ENTRY'!Y55,'BIZ kWh ENTRY'!AO55,'BIZ kWh ENTRY'!BE55)</f>
        <v>185246.51024458403</v>
      </c>
      <c r="J55" s="3">
        <f>SUM('BIZ kWh ENTRY'!J55,'BIZ kWh ENTRY'!Z55,'BIZ kWh ENTRY'!AP55,'BIZ kWh ENTRY'!BF55)</f>
        <v>0</v>
      </c>
      <c r="K55" s="3">
        <f>SUM('BIZ kWh ENTRY'!K55,'BIZ kWh ENTRY'!AA55,'BIZ kWh ENTRY'!AQ55,'BIZ kWh ENTRY'!BG55)</f>
        <v>0</v>
      </c>
      <c r="L55" s="3">
        <f>SUM('BIZ kWh ENTRY'!L55,'BIZ kWh ENTRY'!AB55,'BIZ kWh ENTRY'!AR55,'BIZ kWh ENTRY'!BH55)</f>
        <v>0</v>
      </c>
      <c r="M55" s="3">
        <f>SUM('BIZ kWh ENTRY'!M55,'BIZ kWh ENTRY'!AC55,'BIZ kWh ENTRY'!AS55,'BIZ kWh ENTRY'!BI55)</f>
        <v>0</v>
      </c>
      <c r="N55" s="3">
        <f>SUM('BIZ kWh ENTRY'!N55,'BIZ kWh ENTRY'!AD55,'BIZ kWh ENTRY'!AT55,'BIZ kWh ENTRY'!BJ55)</f>
        <v>73753.781224575854</v>
      </c>
      <c r="O55" s="90">
        <f t="shared" si="9"/>
        <v>259000.29146915989</v>
      </c>
      <c r="Q55" s="414">
        <f>C55-'[1]ExPostGross kWh_BizSum'!C55</f>
        <v>0</v>
      </c>
      <c r="R55" s="414">
        <f>D55-'[1]ExPostGross kWh_BizSum'!D55</f>
        <v>0</v>
      </c>
      <c r="S55" s="414">
        <f>E55-'[1]ExPostGross kWh_BizSum'!E55</f>
        <v>0</v>
      </c>
      <c r="T55" s="414">
        <f>F55-'[1]ExPostGross kWh_BizSum'!F55</f>
        <v>0</v>
      </c>
      <c r="U55" s="414">
        <f>G55-'[1]ExPostGross kWh_BizSum'!G55</f>
        <v>0</v>
      </c>
      <c r="V55" s="414">
        <f>H55-'[1]ExPostGross kWh_BizSum'!H55</f>
        <v>0</v>
      </c>
      <c r="W55" s="414">
        <f>I55-'[1]ExPostGross kWh_BizSum'!I55</f>
        <v>0</v>
      </c>
      <c r="X55" s="414">
        <f>J55-'[1]ExPostGross kWh_BizSum'!J55</f>
        <v>0</v>
      </c>
      <c r="Y55" s="414">
        <f>K55-'[1]ExPostGross kWh_BizSum'!K55</f>
        <v>0</v>
      </c>
      <c r="Z55" s="414">
        <f>L55-'[1]ExPostGross kWh_BizSum'!L55</f>
        <v>0</v>
      </c>
      <c r="AA55" s="414">
        <f>M55-'[1]ExPostGross kWh_BizSum'!M55</f>
        <v>0</v>
      </c>
      <c r="AB55" s="444">
        <f>N55-SUM('[1]ExPostGross kWh_BizSum'!N55:Q55)</f>
        <v>0</v>
      </c>
    </row>
    <row r="56" spans="1:28" x14ac:dyDescent="0.3">
      <c r="A56" s="506"/>
      <c r="B56" s="13" t="s">
        <v>94</v>
      </c>
      <c r="C56" s="3">
        <f>SUM('BIZ kWh ENTRY'!C56,'BIZ kWh ENTRY'!S56,'BIZ kWh ENTRY'!AI56,'BIZ kWh ENTRY'!AY56)</f>
        <v>0</v>
      </c>
      <c r="D56" s="3">
        <f>SUM('BIZ kWh ENTRY'!D56,'BIZ kWh ENTRY'!T56,'BIZ kWh ENTRY'!AJ56,'BIZ kWh ENTRY'!AZ56)</f>
        <v>0</v>
      </c>
      <c r="E56" s="3">
        <f>SUM('BIZ kWh ENTRY'!E56,'BIZ kWh ENTRY'!U56,'BIZ kWh ENTRY'!AK56,'BIZ kWh ENTRY'!BA56)</f>
        <v>0</v>
      </c>
      <c r="F56" s="3">
        <f>SUM('BIZ kWh ENTRY'!F56,'BIZ kWh ENTRY'!V56,'BIZ kWh ENTRY'!AL56,'BIZ kWh ENTRY'!BB56)</f>
        <v>0</v>
      </c>
      <c r="G56" s="3">
        <f>SUM('BIZ kWh ENTRY'!G56,'BIZ kWh ENTRY'!W56,'BIZ kWh ENTRY'!AM56,'BIZ kWh ENTRY'!BC56)</f>
        <v>0</v>
      </c>
      <c r="H56" s="3">
        <f>SUM('BIZ kWh ENTRY'!H56,'BIZ kWh ENTRY'!X56,'BIZ kWh ENTRY'!AN56,'BIZ kWh ENTRY'!BD56)</f>
        <v>0</v>
      </c>
      <c r="I56" s="3">
        <f>SUM('BIZ kWh ENTRY'!I56,'BIZ kWh ENTRY'!Y56,'BIZ kWh ENTRY'!AO56,'BIZ kWh ENTRY'!BE56)</f>
        <v>0</v>
      </c>
      <c r="J56" s="3">
        <f>SUM('BIZ kWh ENTRY'!J56,'BIZ kWh ENTRY'!Z56,'BIZ kWh ENTRY'!AP56,'BIZ kWh ENTRY'!BF56)</f>
        <v>0</v>
      </c>
      <c r="K56" s="3">
        <f>SUM('BIZ kWh ENTRY'!K56,'BIZ kWh ENTRY'!AA56,'BIZ kWh ENTRY'!AQ56,'BIZ kWh ENTRY'!BG56)</f>
        <v>0</v>
      </c>
      <c r="L56" s="3">
        <f>SUM('BIZ kWh ENTRY'!L56,'BIZ kWh ENTRY'!AB56,'BIZ kWh ENTRY'!AR56,'BIZ kWh ENTRY'!BH56)</f>
        <v>0</v>
      </c>
      <c r="M56" s="3">
        <f>SUM('BIZ kWh ENTRY'!M56,'BIZ kWh ENTRY'!AC56,'BIZ kWh ENTRY'!AS56,'BIZ kWh ENTRY'!BI56)</f>
        <v>0</v>
      </c>
      <c r="N56" s="3">
        <f>SUM('BIZ kWh ENTRY'!N56,'BIZ kWh ENTRY'!AD56,'BIZ kWh ENTRY'!AT56,'BIZ kWh ENTRY'!BJ56)</f>
        <v>0</v>
      </c>
      <c r="O56" s="90">
        <f t="shared" si="9"/>
        <v>0</v>
      </c>
      <c r="Q56" s="414">
        <f>C56-'[1]ExPostGross kWh_BizSum'!C56</f>
        <v>0</v>
      </c>
      <c r="R56" s="414">
        <f>D56-'[1]ExPostGross kWh_BizSum'!D56</f>
        <v>0</v>
      </c>
      <c r="S56" s="414">
        <f>E56-'[1]ExPostGross kWh_BizSum'!E56</f>
        <v>0</v>
      </c>
      <c r="T56" s="414">
        <f>F56-'[1]ExPostGross kWh_BizSum'!F56</f>
        <v>0</v>
      </c>
      <c r="U56" s="414">
        <f>G56-'[1]ExPostGross kWh_BizSum'!G56</f>
        <v>0</v>
      </c>
      <c r="V56" s="414">
        <f>H56-'[1]ExPostGross kWh_BizSum'!H56</f>
        <v>0</v>
      </c>
      <c r="W56" s="414">
        <f>I56-'[1]ExPostGross kWh_BizSum'!I56</f>
        <v>0</v>
      </c>
      <c r="X56" s="414">
        <f>J56-'[1]ExPostGross kWh_BizSum'!J56</f>
        <v>0</v>
      </c>
      <c r="Y56" s="414">
        <f>K56-'[1]ExPostGross kWh_BizSum'!K56</f>
        <v>0</v>
      </c>
      <c r="Z56" s="414">
        <f>L56-'[1]ExPostGross kWh_BizSum'!L56</f>
        <v>0</v>
      </c>
      <c r="AA56" s="414">
        <f>M56-'[1]ExPostGross kWh_BizSum'!M56</f>
        <v>0</v>
      </c>
      <c r="AB56" s="444">
        <f>N56-SUM('[1]ExPostGross kWh_BizSum'!N56:Q56)</f>
        <v>0</v>
      </c>
    </row>
    <row r="57" spans="1:28" x14ac:dyDescent="0.3">
      <c r="A57" s="506"/>
      <c r="B57" s="11" t="s">
        <v>95</v>
      </c>
      <c r="C57" s="3">
        <f>SUM('BIZ kWh ENTRY'!C57,'BIZ kWh ENTRY'!S57,'BIZ kWh ENTRY'!AI57,'BIZ kWh ENTRY'!AY57)</f>
        <v>0</v>
      </c>
      <c r="D57" s="3">
        <f>SUM('BIZ kWh ENTRY'!D57,'BIZ kWh ENTRY'!T57,'BIZ kWh ENTRY'!AJ57,'BIZ kWh ENTRY'!AZ57)</f>
        <v>0</v>
      </c>
      <c r="E57" s="3">
        <f>SUM('BIZ kWh ENTRY'!E57,'BIZ kWh ENTRY'!U57,'BIZ kWh ENTRY'!AK57,'BIZ kWh ENTRY'!BA57)</f>
        <v>0</v>
      </c>
      <c r="F57" s="3">
        <f>SUM('BIZ kWh ENTRY'!F57,'BIZ kWh ENTRY'!V57,'BIZ kWh ENTRY'!AL57,'BIZ kWh ENTRY'!BB57)</f>
        <v>0</v>
      </c>
      <c r="G57" s="3">
        <f>SUM('BIZ kWh ENTRY'!G57,'BIZ kWh ENTRY'!W57,'BIZ kWh ENTRY'!AM57,'BIZ kWh ENTRY'!BC57)</f>
        <v>0</v>
      </c>
      <c r="H57" s="3">
        <f>SUM('BIZ kWh ENTRY'!H57,'BIZ kWh ENTRY'!X57,'BIZ kWh ENTRY'!AN57,'BIZ kWh ENTRY'!BD57)</f>
        <v>0</v>
      </c>
      <c r="I57" s="3">
        <f>SUM('BIZ kWh ENTRY'!I57,'BIZ kWh ENTRY'!Y57,'BIZ kWh ENTRY'!AO57,'BIZ kWh ENTRY'!BE57)</f>
        <v>0</v>
      </c>
      <c r="J57" s="3">
        <f>SUM('BIZ kWh ENTRY'!J57,'BIZ kWh ENTRY'!Z57,'BIZ kWh ENTRY'!AP57,'BIZ kWh ENTRY'!BF57)</f>
        <v>0</v>
      </c>
      <c r="K57" s="3">
        <f>SUM('BIZ kWh ENTRY'!K57,'BIZ kWh ENTRY'!AA57,'BIZ kWh ENTRY'!AQ57,'BIZ kWh ENTRY'!BG57)</f>
        <v>0</v>
      </c>
      <c r="L57" s="3">
        <f>SUM('BIZ kWh ENTRY'!L57,'BIZ kWh ENTRY'!AB57,'BIZ kWh ENTRY'!AR57,'BIZ kWh ENTRY'!BH57)</f>
        <v>0</v>
      </c>
      <c r="M57" s="3">
        <f>SUM('BIZ kWh ENTRY'!M57,'BIZ kWh ENTRY'!AC57,'BIZ kWh ENTRY'!AS57,'BIZ kWh ENTRY'!BI57)</f>
        <v>0</v>
      </c>
      <c r="N57" s="3">
        <f>SUM('BIZ kWh ENTRY'!N57,'BIZ kWh ENTRY'!AD57,'BIZ kWh ENTRY'!AT57,'BIZ kWh ENTRY'!BJ57)</f>
        <v>0</v>
      </c>
      <c r="O57" s="90">
        <f t="shared" si="9"/>
        <v>0</v>
      </c>
      <c r="Q57" s="414">
        <f>C57-'[1]ExPostGross kWh_BizSum'!C57</f>
        <v>0</v>
      </c>
      <c r="R57" s="414">
        <f>D57-'[1]ExPostGross kWh_BizSum'!D57</f>
        <v>0</v>
      </c>
      <c r="S57" s="414">
        <f>E57-'[1]ExPostGross kWh_BizSum'!E57</f>
        <v>0</v>
      </c>
      <c r="T57" s="414">
        <f>F57-'[1]ExPostGross kWh_BizSum'!F57</f>
        <v>0</v>
      </c>
      <c r="U57" s="414">
        <f>G57-'[1]ExPostGross kWh_BizSum'!G57</f>
        <v>0</v>
      </c>
      <c r="V57" s="414">
        <f>H57-'[1]ExPostGross kWh_BizSum'!H57</f>
        <v>0</v>
      </c>
      <c r="W57" s="414">
        <f>I57-'[1]ExPostGross kWh_BizSum'!I57</f>
        <v>0</v>
      </c>
      <c r="X57" s="414">
        <f>J57-'[1]ExPostGross kWh_BizSum'!J57</f>
        <v>0</v>
      </c>
      <c r="Y57" s="414">
        <f>K57-'[1]ExPostGross kWh_BizSum'!K57</f>
        <v>0</v>
      </c>
      <c r="Z57" s="414">
        <f>L57-'[1]ExPostGross kWh_BizSum'!L57</f>
        <v>0</v>
      </c>
      <c r="AA57" s="414">
        <f>M57-'[1]ExPostGross kWh_BizSum'!M57</f>
        <v>0</v>
      </c>
      <c r="AB57" s="444">
        <f>N57-SUM('[1]ExPostGross kWh_BizSum'!N57:Q57)</f>
        <v>0</v>
      </c>
    </row>
    <row r="58" spans="1:28" x14ac:dyDescent="0.3">
      <c r="A58" s="506"/>
      <c r="B58" s="11" t="s">
        <v>96</v>
      </c>
      <c r="C58" s="3">
        <f>SUM('BIZ kWh ENTRY'!C58,'BIZ kWh ENTRY'!S58,'BIZ kWh ENTRY'!AI58,'BIZ kWh ENTRY'!AY58)</f>
        <v>0</v>
      </c>
      <c r="D58" s="3">
        <f>SUM('BIZ kWh ENTRY'!D58,'BIZ kWh ENTRY'!T58,'BIZ kWh ENTRY'!AJ58,'BIZ kWh ENTRY'!AZ58)</f>
        <v>0</v>
      </c>
      <c r="E58" s="3">
        <f>SUM('BIZ kWh ENTRY'!E58,'BIZ kWh ENTRY'!U58,'BIZ kWh ENTRY'!AK58,'BIZ kWh ENTRY'!BA58)</f>
        <v>0</v>
      </c>
      <c r="F58" s="3">
        <f>SUM('BIZ kWh ENTRY'!F58,'BIZ kWh ENTRY'!V58,'BIZ kWh ENTRY'!AL58,'BIZ kWh ENTRY'!BB58)</f>
        <v>0</v>
      </c>
      <c r="G58" s="3">
        <f>SUM('BIZ kWh ENTRY'!G58,'BIZ kWh ENTRY'!W58,'BIZ kWh ENTRY'!AM58,'BIZ kWh ENTRY'!BC58)</f>
        <v>379707.56728966878</v>
      </c>
      <c r="H58" s="3">
        <f>SUM('BIZ kWh ENTRY'!H58,'BIZ kWh ENTRY'!X58,'BIZ kWh ENTRY'!AN58,'BIZ kWh ENTRY'!BD58)</f>
        <v>0</v>
      </c>
      <c r="I58" s="3">
        <f>SUM('BIZ kWh ENTRY'!I58,'BIZ kWh ENTRY'!Y58,'BIZ kWh ENTRY'!AO58,'BIZ kWh ENTRY'!BE58)</f>
        <v>350864.64154988038</v>
      </c>
      <c r="J58" s="3">
        <f>SUM('BIZ kWh ENTRY'!J58,'BIZ kWh ENTRY'!Z58,'BIZ kWh ENTRY'!AP58,'BIZ kWh ENTRY'!BF58)</f>
        <v>197526.14925182034</v>
      </c>
      <c r="K58" s="3">
        <f>SUM('BIZ kWh ENTRY'!K58,'BIZ kWh ENTRY'!AA58,'BIZ kWh ENTRY'!AQ58,'BIZ kWh ENTRY'!BG58)</f>
        <v>0</v>
      </c>
      <c r="L58" s="3">
        <f>SUM('BIZ kWh ENTRY'!L58,'BIZ kWh ENTRY'!AB58,'BIZ kWh ENTRY'!AR58,'BIZ kWh ENTRY'!BH58)</f>
        <v>0</v>
      </c>
      <c r="M58" s="3">
        <f>SUM('BIZ kWh ENTRY'!M58,'BIZ kWh ENTRY'!AC58,'BIZ kWh ENTRY'!AS58,'BIZ kWh ENTRY'!BI58)</f>
        <v>589373.9301265995</v>
      </c>
      <c r="N58" s="3">
        <f>SUM('BIZ kWh ENTRY'!N58,'BIZ kWh ENTRY'!AD58,'BIZ kWh ENTRY'!AT58,'BIZ kWh ENTRY'!BJ58)</f>
        <v>3131927.9932347122</v>
      </c>
      <c r="O58" s="90">
        <f t="shared" si="9"/>
        <v>4649400.2814526809</v>
      </c>
      <c r="Q58" s="414">
        <f>C58-'[1]ExPostGross kWh_BizSum'!C58</f>
        <v>0</v>
      </c>
      <c r="R58" s="414">
        <f>D58-'[1]ExPostGross kWh_BizSum'!D58</f>
        <v>0</v>
      </c>
      <c r="S58" s="414">
        <f>E58-'[1]ExPostGross kWh_BizSum'!E58</f>
        <v>0</v>
      </c>
      <c r="T58" s="414">
        <f>F58-'[1]ExPostGross kWh_BizSum'!F58</f>
        <v>0</v>
      </c>
      <c r="U58" s="414">
        <f>G58-'[1]ExPostGross kWh_BizSum'!G58</f>
        <v>0</v>
      </c>
      <c r="V58" s="414">
        <f>H58-'[1]ExPostGross kWh_BizSum'!H58</f>
        <v>0</v>
      </c>
      <c r="W58" s="414">
        <f>I58-'[1]ExPostGross kWh_BizSum'!I58</f>
        <v>0</v>
      </c>
      <c r="X58" s="414">
        <f>J58-'[1]ExPostGross kWh_BizSum'!J58</f>
        <v>0</v>
      </c>
      <c r="Y58" s="414">
        <f>K58-'[1]ExPostGross kWh_BizSum'!K58</f>
        <v>0</v>
      </c>
      <c r="Z58" s="414">
        <f>L58-'[1]ExPostGross kWh_BizSum'!L58</f>
        <v>0</v>
      </c>
      <c r="AA58" s="414">
        <f>M58-'[1]ExPostGross kWh_BizSum'!M58</f>
        <v>0</v>
      </c>
      <c r="AB58" s="444">
        <f>N58-SUM('[1]ExPostGross kWh_BizSum'!N58:Q58)</f>
        <v>0</v>
      </c>
    </row>
    <row r="59" spans="1:28" x14ac:dyDescent="0.3">
      <c r="A59" s="506"/>
      <c r="B59" s="11" t="s">
        <v>97</v>
      </c>
      <c r="C59" s="3">
        <f>SUM('BIZ kWh ENTRY'!C59,'BIZ kWh ENTRY'!S59,'BIZ kWh ENTRY'!AI59,'BIZ kWh ENTRY'!AY59)</f>
        <v>0</v>
      </c>
      <c r="D59" s="3">
        <f>SUM('BIZ kWh ENTRY'!D59,'BIZ kWh ENTRY'!T59,'BIZ kWh ENTRY'!AJ59,'BIZ kWh ENTRY'!AZ59)</f>
        <v>0</v>
      </c>
      <c r="E59" s="3">
        <f>SUM('BIZ kWh ENTRY'!E59,'BIZ kWh ENTRY'!U59,'BIZ kWh ENTRY'!AK59,'BIZ kWh ENTRY'!BA59)</f>
        <v>0</v>
      </c>
      <c r="F59" s="3">
        <f>SUM('BIZ kWh ENTRY'!F59,'BIZ kWh ENTRY'!V59,'BIZ kWh ENTRY'!AL59,'BIZ kWh ENTRY'!BB59)</f>
        <v>0</v>
      </c>
      <c r="G59" s="3">
        <f>SUM('BIZ kWh ENTRY'!G59,'BIZ kWh ENTRY'!W59,'BIZ kWh ENTRY'!AM59,'BIZ kWh ENTRY'!BC59)</f>
        <v>0</v>
      </c>
      <c r="H59" s="3">
        <f>SUM('BIZ kWh ENTRY'!H59,'BIZ kWh ENTRY'!X59,'BIZ kWh ENTRY'!AN59,'BIZ kWh ENTRY'!BD59)</f>
        <v>0</v>
      </c>
      <c r="I59" s="3">
        <f>SUM('BIZ kWh ENTRY'!I59,'BIZ kWh ENTRY'!Y59,'BIZ kWh ENTRY'!AO59,'BIZ kWh ENTRY'!BE59)</f>
        <v>0</v>
      </c>
      <c r="J59" s="3">
        <f>SUM('BIZ kWh ENTRY'!J59,'BIZ kWh ENTRY'!Z59,'BIZ kWh ENTRY'!AP59,'BIZ kWh ENTRY'!BF59)</f>
        <v>0</v>
      </c>
      <c r="K59" s="3">
        <f>SUM('BIZ kWh ENTRY'!K59,'BIZ kWh ENTRY'!AA59,'BIZ kWh ENTRY'!AQ59,'BIZ kWh ENTRY'!BG59)</f>
        <v>0</v>
      </c>
      <c r="L59" s="3">
        <f>SUM('BIZ kWh ENTRY'!L59,'BIZ kWh ENTRY'!AB59,'BIZ kWh ENTRY'!AR59,'BIZ kWh ENTRY'!BH59)</f>
        <v>0</v>
      </c>
      <c r="M59" s="3">
        <f>SUM('BIZ kWh ENTRY'!M59,'BIZ kWh ENTRY'!AC59,'BIZ kWh ENTRY'!AS59,'BIZ kWh ENTRY'!BI59)</f>
        <v>0</v>
      </c>
      <c r="N59" s="3">
        <f>SUM('BIZ kWh ENTRY'!N59,'BIZ kWh ENTRY'!AD59,'BIZ kWh ENTRY'!AT59,'BIZ kWh ENTRY'!BJ59)</f>
        <v>0</v>
      </c>
      <c r="O59" s="90">
        <f t="shared" si="9"/>
        <v>0</v>
      </c>
      <c r="Q59" s="414">
        <f>C59-'[1]ExPostGross kWh_BizSum'!C59</f>
        <v>0</v>
      </c>
      <c r="R59" s="414">
        <f>D59-'[1]ExPostGross kWh_BizSum'!D59</f>
        <v>0</v>
      </c>
      <c r="S59" s="414">
        <f>E59-'[1]ExPostGross kWh_BizSum'!E59</f>
        <v>0</v>
      </c>
      <c r="T59" s="414">
        <f>F59-'[1]ExPostGross kWh_BizSum'!F59</f>
        <v>0</v>
      </c>
      <c r="U59" s="414">
        <f>G59-'[1]ExPostGross kWh_BizSum'!G59</f>
        <v>0</v>
      </c>
      <c r="V59" s="414">
        <f>H59-'[1]ExPostGross kWh_BizSum'!H59</f>
        <v>0</v>
      </c>
      <c r="W59" s="414">
        <f>I59-'[1]ExPostGross kWh_BizSum'!I59</f>
        <v>0</v>
      </c>
      <c r="X59" s="414">
        <f>J59-'[1]ExPostGross kWh_BizSum'!J59</f>
        <v>0</v>
      </c>
      <c r="Y59" s="414">
        <f>K59-'[1]ExPostGross kWh_BizSum'!K59</f>
        <v>0</v>
      </c>
      <c r="Z59" s="414">
        <f>L59-'[1]ExPostGross kWh_BizSum'!L59</f>
        <v>0</v>
      </c>
      <c r="AA59" s="414">
        <f>M59-'[1]ExPostGross kWh_BizSum'!M59</f>
        <v>0</v>
      </c>
      <c r="AB59" s="444">
        <f>N59-SUM('[1]ExPostGross kWh_BizSum'!N59:Q59)</f>
        <v>0</v>
      </c>
    </row>
    <row r="60" spans="1:28" x14ac:dyDescent="0.3">
      <c r="A60" s="506"/>
      <c r="B60" s="11" t="s">
        <v>98</v>
      </c>
      <c r="C60" s="3">
        <f>SUM('BIZ kWh ENTRY'!C60,'BIZ kWh ENTRY'!S60,'BIZ kWh ENTRY'!AI60,'BIZ kWh ENTRY'!AY60)</f>
        <v>0</v>
      </c>
      <c r="D60" s="3">
        <f>SUM('BIZ kWh ENTRY'!D60,'BIZ kWh ENTRY'!T60,'BIZ kWh ENTRY'!AJ60,'BIZ kWh ENTRY'!AZ60)</f>
        <v>0</v>
      </c>
      <c r="E60" s="3">
        <f>SUM('BIZ kWh ENTRY'!E60,'BIZ kWh ENTRY'!U60,'BIZ kWh ENTRY'!AK60,'BIZ kWh ENTRY'!BA60)</f>
        <v>0</v>
      </c>
      <c r="F60" s="3">
        <f>SUM('BIZ kWh ENTRY'!F60,'BIZ kWh ENTRY'!V60,'BIZ kWh ENTRY'!AL60,'BIZ kWh ENTRY'!BB60)</f>
        <v>0</v>
      </c>
      <c r="G60" s="3">
        <f>SUM('BIZ kWh ENTRY'!G60,'BIZ kWh ENTRY'!W60,'BIZ kWh ENTRY'!AM60,'BIZ kWh ENTRY'!BC60)</f>
        <v>0</v>
      </c>
      <c r="H60" s="3">
        <f>SUM('BIZ kWh ENTRY'!H60,'BIZ kWh ENTRY'!X60,'BIZ kWh ENTRY'!AN60,'BIZ kWh ENTRY'!BD60)</f>
        <v>0</v>
      </c>
      <c r="I60" s="3">
        <f>SUM('BIZ kWh ENTRY'!I60,'BIZ kWh ENTRY'!Y60,'BIZ kWh ENTRY'!AO60,'BIZ kWh ENTRY'!BE60)</f>
        <v>0</v>
      </c>
      <c r="J60" s="3">
        <f>SUM('BIZ kWh ENTRY'!J60,'BIZ kWh ENTRY'!Z60,'BIZ kWh ENTRY'!AP60,'BIZ kWh ENTRY'!BF60)</f>
        <v>0</v>
      </c>
      <c r="K60" s="3">
        <f>SUM('BIZ kWh ENTRY'!K60,'BIZ kWh ENTRY'!AA60,'BIZ kWh ENTRY'!AQ60,'BIZ kWh ENTRY'!BG60)</f>
        <v>0</v>
      </c>
      <c r="L60" s="3">
        <f>SUM('BIZ kWh ENTRY'!L60,'BIZ kWh ENTRY'!AB60,'BIZ kWh ENTRY'!AR60,'BIZ kWh ENTRY'!BH60)</f>
        <v>0</v>
      </c>
      <c r="M60" s="3">
        <f>SUM('BIZ kWh ENTRY'!M60,'BIZ kWh ENTRY'!AC60,'BIZ kWh ENTRY'!AS60,'BIZ kWh ENTRY'!BI60)</f>
        <v>0</v>
      </c>
      <c r="N60" s="3">
        <f>SUM('BIZ kWh ENTRY'!N60,'BIZ kWh ENTRY'!AD60,'BIZ kWh ENTRY'!AT60,'BIZ kWh ENTRY'!BJ60)</f>
        <v>0</v>
      </c>
      <c r="O60" s="90">
        <f t="shared" si="9"/>
        <v>0</v>
      </c>
      <c r="Q60" s="414">
        <f>C60-'[1]ExPostGross kWh_BizSum'!C60</f>
        <v>0</v>
      </c>
      <c r="R60" s="414">
        <f>D60-'[1]ExPostGross kWh_BizSum'!D60</f>
        <v>0</v>
      </c>
      <c r="S60" s="414">
        <f>E60-'[1]ExPostGross kWh_BizSum'!E60</f>
        <v>0</v>
      </c>
      <c r="T60" s="414">
        <f>F60-'[1]ExPostGross kWh_BizSum'!F60</f>
        <v>0</v>
      </c>
      <c r="U60" s="414">
        <f>G60-'[1]ExPostGross kWh_BizSum'!G60</f>
        <v>0</v>
      </c>
      <c r="V60" s="414">
        <f>H60-'[1]ExPostGross kWh_BizSum'!H60</f>
        <v>0</v>
      </c>
      <c r="W60" s="414">
        <f>I60-'[1]ExPostGross kWh_BizSum'!I60</f>
        <v>0</v>
      </c>
      <c r="X60" s="414">
        <f>J60-'[1]ExPostGross kWh_BizSum'!J60</f>
        <v>0</v>
      </c>
      <c r="Y60" s="414">
        <f>K60-'[1]ExPostGross kWh_BizSum'!K60</f>
        <v>0</v>
      </c>
      <c r="Z60" s="414">
        <f>L60-'[1]ExPostGross kWh_BizSum'!L60</f>
        <v>0</v>
      </c>
      <c r="AA60" s="414">
        <f>M60-'[1]ExPostGross kWh_BizSum'!M60</f>
        <v>0</v>
      </c>
      <c r="AB60" s="444">
        <f>N60-SUM('[1]ExPostGross kWh_BizSum'!N60:Q60)</f>
        <v>0</v>
      </c>
    </row>
    <row r="61" spans="1:28" x14ac:dyDescent="0.3">
      <c r="A61" s="506"/>
      <c r="B61" s="11" t="s">
        <v>99</v>
      </c>
      <c r="C61" s="3">
        <f>SUM('BIZ kWh ENTRY'!C61,'BIZ kWh ENTRY'!S61,'BIZ kWh ENTRY'!AI61,'BIZ kWh ENTRY'!AY61)</f>
        <v>0</v>
      </c>
      <c r="D61" s="3">
        <f>SUM('BIZ kWh ENTRY'!D61,'BIZ kWh ENTRY'!T61,'BIZ kWh ENTRY'!AJ61,'BIZ kWh ENTRY'!AZ61)</f>
        <v>0</v>
      </c>
      <c r="E61" s="3">
        <f>SUM('BIZ kWh ENTRY'!E61,'BIZ kWh ENTRY'!U61,'BIZ kWh ENTRY'!AK61,'BIZ kWh ENTRY'!BA61)</f>
        <v>0</v>
      </c>
      <c r="F61" s="3">
        <f>SUM('BIZ kWh ENTRY'!F61,'BIZ kWh ENTRY'!V61,'BIZ kWh ENTRY'!AL61,'BIZ kWh ENTRY'!BB61)</f>
        <v>0</v>
      </c>
      <c r="G61" s="3">
        <f>SUM('BIZ kWh ENTRY'!G61,'BIZ kWh ENTRY'!W61,'BIZ kWh ENTRY'!AM61,'BIZ kWh ENTRY'!BC61)</f>
        <v>0</v>
      </c>
      <c r="H61" s="3">
        <f>SUM('BIZ kWh ENTRY'!H61,'BIZ kWh ENTRY'!X61,'BIZ kWh ENTRY'!AN61,'BIZ kWh ENTRY'!BD61)</f>
        <v>0</v>
      </c>
      <c r="I61" s="3">
        <f>SUM('BIZ kWh ENTRY'!I61,'BIZ kWh ENTRY'!Y61,'BIZ kWh ENTRY'!AO61,'BIZ kWh ENTRY'!BE61)</f>
        <v>0</v>
      </c>
      <c r="J61" s="3">
        <f>SUM('BIZ kWh ENTRY'!J61,'BIZ kWh ENTRY'!Z61,'BIZ kWh ENTRY'!AP61,'BIZ kWh ENTRY'!BF61)</f>
        <v>0</v>
      </c>
      <c r="K61" s="3">
        <f>SUM('BIZ kWh ENTRY'!K61,'BIZ kWh ENTRY'!AA61,'BIZ kWh ENTRY'!AQ61,'BIZ kWh ENTRY'!BG61)</f>
        <v>0</v>
      </c>
      <c r="L61" s="3">
        <f>SUM('BIZ kWh ENTRY'!L61,'BIZ kWh ENTRY'!AB61,'BIZ kWh ENTRY'!AR61,'BIZ kWh ENTRY'!BH61)</f>
        <v>0</v>
      </c>
      <c r="M61" s="3">
        <f>SUM('BIZ kWh ENTRY'!M61,'BIZ kWh ENTRY'!AC61,'BIZ kWh ENTRY'!AS61,'BIZ kWh ENTRY'!BI61)</f>
        <v>0</v>
      </c>
      <c r="N61" s="3">
        <f>SUM('BIZ kWh ENTRY'!N61,'BIZ kWh ENTRY'!AD61,'BIZ kWh ENTRY'!AT61,'BIZ kWh ENTRY'!BJ61)</f>
        <v>0</v>
      </c>
      <c r="O61" s="90">
        <f t="shared" si="9"/>
        <v>0</v>
      </c>
      <c r="Q61" s="414">
        <f>C61-'[1]ExPostGross kWh_BizSum'!C61</f>
        <v>0</v>
      </c>
      <c r="R61" s="414">
        <f>D61-'[1]ExPostGross kWh_BizSum'!D61</f>
        <v>0</v>
      </c>
      <c r="S61" s="414">
        <f>E61-'[1]ExPostGross kWh_BizSum'!E61</f>
        <v>0</v>
      </c>
      <c r="T61" s="414">
        <f>F61-'[1]ExPostGross kWh_BizSum'!F61</f>
        <v>0</v>
      </c>
      <c r="U61" s="414">
        <f>G61-'[1]ExPostGross kWh_BizSum'!G61</f>
        <v>0</v>
      </c>
      <c r="V61" s="414">
        <f>H61-'[1]ExPostGross kWh_BizSum'!H61</f>
        <v>0</v>
      </c>
      <c r="W61" s="414">
        <f>I61-'[1]ExPostGross kWh_BizSum'!I61</f>
        <v>0</v>
      </c>
      <c r="X61" s="414">
        <f>J61-'[1]ExPostGross kWh_BizSum'!J61</f>
        <v>0</v>
      </c>
      <c r="Y61" s="414">
        <f>K61-'[1]ExPostGross kWh_BizSum'!K61</f>
        <v>0</v>
      </c>
      <c r="Z61" s="414">
        <f>L61-'[1]ExPostGross kWh_BizSum'!L61</f>
        <v>0</v>
      </c>
      <c r="AA61" s="414">
        <f>M61-'[1]ExPostGross kWh_BizSum'!M61</f>
        <v>0</v>
      </c>
      <c r="AB61" s="444">
        <f>N61-SUM('[1]ExPostGross kWh_BizSum'!N61:Q61)</f>
        <v>0</v>
      </c>
    </row>
    <row r="62" spans="1:28" x14ac:dyDescent="0.3">
      <c r="A62" s="506"/>
      <c r="B62" s="11" t="s">
        <v>100</v>
      </c>
      <c r="C62" s="3">
        <f>SUM('BIZ kWh ENTRY'!C62,'BIZ kWh ENTRY'!S62,'BIZ kWh ENTRY'!AI62,'BIZ kWh ENTRY'!AY62)</f>
        <v>0</v>
      </c>
      <c r="D62" s="3">
        <f>SUM('BIZ kWh ENTRY'!D62,'BIZ kWh ENTRY'!T62,'BIZ kWh ENTRY'!AJ62,'BIZ kWh ENTRY'!AZ62)</f>
        <v>0</v>
      </c>
      <c r="E62" s="3">
        <f>SUM('BIZ kWh ENTRY'!E62,'BIZ kWh ENTRY'!U62,'BIZ kWh ENTRY'!AK62,'BIZ kWh ENTRY'!BA62)</f>
        <v>0</v>
      </c>
      <c r="F62" s="3">
        <f>SUM('BIZ kWh ENTRY'!F62,'BIZ kWh ENTRY'!V62,'BIZ kWh ENTRY'!AL62,'BIZ kWh ENTRY'!BB62)</f>
        <v>0</v>
      </c>
      <c r="G62" s="3">
        <f>SUM('BIZ kWh ENTRY'!G62,'BIZ kWh ENTRY'!W62,'BIZ kWh ENTRY'!AM62,'BIZ kWh ENTRY'!BC62)</f>
        <v>0</v>
      </c>
      <c r="H62" s="3">
        <f>SUM('BIZ kWh ENTRY'!H62,'BIZ kWh ENTRY'!X62,'BIZ kWh ENTRY'!AN62,'BIZ kWh ENTRY'!BD62)</f>
        <v>0</v>
      </c>
      <c r="I62" s="3">
        <f>SUM('BIZ kWh ENTRY'!I62,'BIZ kWh ENTRY'!Y62,'BIZ kWh ENTRY'!AO62,'BIZ kWh ENTRY'!BE62)</f>
        <v>0</v>
      </c>
      <c r="J62" s="3">
        <f>SUM('BIZ kWh ENTRY'!J62,'BIZ kWh ENTRY'!Z62,'BIZ kWh ENTRY'!AP62,'BIZ kWh ENTRY'!BF62)</f>
        <v>0</v>
      </c>
      <c r="K62" s="3">
        <f>SUM('BIZ kWh ENTRY'!K62,'BIZ kWh ENTRY'!AA62,'BIZ kWh ENTRY'!AQ62,'BIZ kWh ENTRY'!BG62)</f>
        <v>0</v>
      </c>
      <c r="L62" s="3">
        <f>SUM('BIZ kWh ENTRY'!L62,'BIZ kWh ENTRY'!AB62,'BIZ kWh ENTRY'!AR62,'BIZ kWh ENTRY'!BH62)</f>
        <v>0</v>
      </c>
      <c r="M62" s="3">
        <f>SUM('BIZ kWh ENTRY'!M62,'BIZ kWh ENTRY'!AC62,'BIZ kWh ENTRY'!AS62,'BIZ kWh ENTRY'!BI62)</f>
        <v>0</v>
      </c>
      <c r="N62" s="3">
        <f>SUM('BIZ kWh ENTRY'!N62,'BIZ kWh ENTRY'!AD62,'BIZ kWh ENTRY'!AT62,'BIZ kWh ENTRY'!BJ62)</f>
        <v>0</v>
      </c>
      <c r="O62" s="90">
        <f t="shared" si="9"/>
        <v>0</v>
      </c>
      <c r="Q62" s="414">
        <f>C62-'[1]ExPostGross kWh_BizSum'!C62</f>
        <v>0</v>
      </c>
      <c r="R62" s="414">
        <f>D62-'[1]ExPostGross kWh_BizSum'!D62</f>
        <v>0</v>
      </c>
      <c r="S62" s="414">
        <f>E62-'[1]ExPostGross kWh_BizSum'!E62</f>
        <v>0</v>
      </c>
      <c r="T62" s="414">
        <f>F62-'[1]ExPostGross kWh_BizSum'!F62</f>
        <v>0</v>
      </c>
      <c r="U62" s="414">
        <f>G62-'[1]ExPostGross kWh_BizSum'!G62</f>
        <v>0</v>
      </c>
      <c r="V62" s="414">
        <f>H62-'[1]ExPostGross kWh_BizSum'!H62</f>
        <v>0</v>
      </c>
      <c r="W62" s="414">
        <f>I62-'[1]ExPostGross kWh_BizSum'!I62</f>
        <v>0</v>
      </c>
      <c r="X62" s="414">
        <f>J62-'[1]ExPostGross kWh_BizSum'!J62</f>
        <v>0</v>
      </c>
      <c r="Y62" s="414">
        <f>K62-'[1]ExPostGross kWh_BizSum'!K62</f>
        <v>0</v>
      </c>
      <c r="Z62" s="414">
        <f>L62-'[1]ExPostGross kWh_BizSum'!L62</f>
        <v>0</v>
      </c>
      <c r="AA62" s="414">
        <f>M62-'[1]ExPostGross kWh_BizSum'!M62</f>
        <v>0</v>
      </c>
      <c r="AB62" s="444">
        <f>N62-SUM('[1]ExPostGross kWh_BizSum'!N62:Q62)</f>
        <v>0</v>
      </c>
    </row>
    <row r="63" spans="1:28" x14ac:dyDescent="0.3">
      <c r="A63" s="506"/>
      <c r="B63" s="11" t="s">
        <v>101</v>
      </c>
      <c r="C63" s="3">
        <f>SUM('BIZ kWh ENTRY'!C63,'BIZ kWh ENTRY'!S63,'BIZ kWh ENTRY'!AI63,'BIZ kWh ENTRY'!AY63)</f>
        <v>0</v>
      </c>
      <c r="D63" s="3">
        <f>SUM('BIZ kWh ENTRY'!D63,'BIZ kWh ENTRY'!T63,'BIZ kWh ENTRY'!AJ63,'BIZ kWh ENTRY'!AZ63)</f>
        <v>0</v>
      </c>
      <c r="E63" s="3">
        <f>SUM('BIZ kWh ENTRY'!E63,'BIZ kWh ENTRY'!U63,'BIZ kWh ENTRY'!AK63,'BIZ kWh ENTRY'!BA63)</f>
        <v>0</v>
      </c>
      <c r="F63" s="3">
        <f>SUM('BIZ kWh ENTRY'!F63,'BIZ kWh ENTRY'!V63,'BIZ kWh ENTRY'!AL63,'BIZ kWh ENTRY'!BB63)</f>
        <v>0</v>
      </c>
      <c r="G63" s="3">
        <f>SUM('BIZ kWh ENTRY'!G63,'BIZ kWh ENTRY'!W63,'BIZ kWh ENTRY'!AM63,'BIZ kWh ENTRY'!BC63)</f>
        <v>0</v>
      </c>
      <c r="H63" s="3">
        <f>SUM('BIZ kWh ENTRY'!H63,'BIZ kWh ENTRY'!X63,'BIZ kWh ENTRY'!AN63,'BIZ kWh ENTRY'!BD63)</f>
        <v>0</v>
      </c>
      <c r="I63" s="3">
        <f>SUM('BIZ kWh ENTRY'!I63,'BIZ kWh ENTRY'!Y63,'BIZ kWh ENTRY'!AO63,'BIZ kWh ENTRY'!BE63)</f>
        <v>0</v>
      </c>
      <c r="J63" s="3">
        <f>SUM('BIZ kWh ENTRY'!J63,'BIZ kWh ENTRY'!Z63,'BIZ kWh ENTRY'!AP63,'BIZ kWh ENTRY'!BF63)</f>
        <v>0</v>
      </c>
      <c r="K63" s="3">
        <f>SUM('BIZ kWh ENTRY'!K63,'BIZ kWh ENTRY'!AA63,'BIZ kWh ENTRY'!AQ63,'BIZ kWh ENTRY'!BG63)</f>
        <v>0</v>
      </c>
      <c r="L63" s="3">
        <f>SUM('BIZ kWh ENTRY'!L63,'BIZ kWh ENTRY'!AB63,'BIZ kWh ENTRY'!AR63,'BIZ kWh ENTRY'!BH63)</f>
        <v>0</v>
      </c>
      <c r="M63" s="3">
        <f>SUM('BIZ kWh ENTRY'!M63,'BIZ kWh ENTRY'!AC63,'BIZ kWh ENTRY'!AS63,'BIZ kWh ENTRY'!BI63)</f>
        <v>0</v>
      </c>
      <c r="N63" s="3">
        <f>SUM('BIZ kWh ENTRY'!N63,'BIZ kWh ENTRY'!AD63,'BIZ kWh ENTRY'!AT63,'BIZ kWh ENTRY'!BJ63)</f>
        <v>0</v>
      </c>
      <c r="O63" s="90">
        <f t="shared" si="9"/>
        <v>0</v>
      </c>
      <c r="Q63" s="414">
        <f>C63-'[1]ExPostGross kWh_BizSum'!C63</f>
        <v>0</v>
      </c>
      <c r="R63" s="414">
        <f>D63-'[1]ExPostGross kWh_BizSum'!D63</f>
        <v>0</v>
      </c>
      <c r="S63" s="414">
        <f>E63-'[1]ExPostGross kWh_BizSum'!E63</f>
        <v>0</v>
      </c>
      <c r="T63" s="414">
        <f>F63-'[1]ExPostGross kWh_BizSum'!F63</f>
        <v>0</v>
      </c>
      <c r="U63" s="414">
        <f>G63-'[1]ExPostGross kWh_BizSum'!G63</f>
        <v>0</v>
      </c>
      <c r="V63" s="414">
        <f>H63-'[1]ExPostGross kWh_BizSum'!H63</f>
        <v>0</v>
      </c>
      <c r="W63" s="414">
        <f>I63-'[1]ExPostGross kWh_BizSum'!I63</f>
        <v>0</v>
      </c>
      <c r="X63" s="414">
        <f>J63-'[1]ExPostGross kWh_BizSum'!J63</f>
        <v>0</v>
      </c>
      <c r="Y63" s="414">
        <f>K63-'[1]ExPostGross kWh_BizSum'!K63</f>
        <v>0</v>
      </c>
      <c r="Z63" s="414">
        <f>L63-'[1]ExPostGross kWh_BizSum'!L63</f>
        <v>0</v>
      </c>
      <c r="AA63" s="414">
        <f>M63-'[1]ExPostGross kWh_BizSum'!M63</f>
        <v>0</v>
      </c>
      <c r="AB63" s="444">
        <f>N63-SUM('[1]ExPostGross kWh_BizSum'!N63:Q63)</f>
        <v>0</v>
      </c>
    </row>
    <row r="64" spans="1:28" ht="15" thickBot="1" x14ac:dyDescent="0.35">
      <c r="A64" s="507"/>
      <c r="B64" s="11" t="s">
        <v>102</v>
      </c>
      <c r="C64" s="3">
        <f>SUM('BIZ kWh ENTRY'!C64,'BIZ kWh ENTRY'!S64,'BIZ kWh ENTRY'!AI64,'BIZ kWh ENTRY'!AY64)</f>
        <v>0</v>
      </c>
      <c r="D64" s="3">
        <f>SUM('BIZ kWh ENTRY'!D64,'BIZ kWh ENTRY'!T64,'BIZ kWh ENTRY'!AJ64,'BIZ kWh ENTRY'!AZ64)</f>
        <v>0</v>
      </c>
      <c r="E64" s="3">
        <f>SUM('BIZ kWh ENTRY'!E64,'BIZ kWh ENTRY'!U64,'BIZ kWh ENTRY'!AK64,'BIZ kWh ENTRY'!BA64)</f>
        <v>0</v>
      </c>
      <c r="F64" s="3">
        <f>SUM('BIZ kWh ENTRY'!F64,'BIZ kWh ENTRY'!V64,'BIZ kWh ENTRY'!AL64,'BIZ kWh ENTRY'!BB64)</f>
        <v>0</v>
      </c>
      <c r="G64" s="3">
        <f>SUM('BIZ kWh ENTRY'!G64,'BIZ kWh ENTRY'!W64,'BIZ kWh ENTRY'!AM64,'BIZ kWh ENTRY'!BC64)</f>
        <v>0</v>
      </c>
      <c r="H64" s="3">
        <f>SUM('BIZ kWh ENTRY'!H64,'BIZ kWh ENTRY'!X64,'BIZ kWh ENTRY'!AN64,'BIZ kWh ENTRY'!BD64)</f>
        <v>0</v>
      </c>
      <c r="I64" s="3">
        <f>SUM('BIZ kWh ENTRY'!I64,'BIZ kWh ENTRY'!Y64,'BIZ kWh ENTRY'!AO64,'BIZ kWh ENTRY'!BE64)</f>
        <v>0</v>
      </c>
      <c r="J64" s="3">
        <f>SUM('BIZ kWh ENTRY'!J64,'BIZ kWh ENTRY'!Z64,'BIZ kWh ENTRY'!AP64,'BIZ kWh ENTRY'!BF64)</f>
        <v>0</v>
      </c>
      <c r="K64" s="3">
        <f>SUM('BIZ kWh ENTRY'!K64,'BIZ kWh ENTRY'!AA64,'BIZ kWh ENTRY'!AQ64,'BIZ kWh ENTRY'!BG64)</f>
        <v>0</v>
      </c>
      <c r="L64" s="3">
        <f>SUM('BIZ kWh ENTRY'!L64,'BIZ kWh ENTRY'!AB64,'BIZ kWh ENTRY'!AR64,'BIZ kWh ENTRY'!BH64)</f>
        <v>0</v>
      </c>
      <c r="M64" s="3">
        <f>SUM('BIZ kWh ENTRY'!M64,'BIZ kWh ENTRY'!AC64,'BIZ kWh ENTRY'!AS64,'BIZ kWh ENTRY'!BI64)</f>
        <v>0</v>
      </c>
      <c r="N64" s="3">
        <f>SUM('BIZ kWh ENTRY'!N64,'BIZ kWh ENTRY'!AD64,'BIZ kWh ENTRY'!AT64,'BIZ kWh ENTRY'!BJ64)</f>
        <v>0</v>
      </c>
      <c r="O64" s="90">
        <f t="shared" si="9"/>
        <v>0</v>
      </c>
      <c r="Q64" s="414">
        <f>C64-'[1]ExPostGross kWh_BizSum'!C64</f>
        <v>0</v>
      </c>
      <c r="R64" s="414">
        <f>D64-'[1]ExPostGross kWh_BizSum'!D64</f>
        <v>0</v>
      </c>
      <c r="S64" s="414">
        <f>E64-'[1]ExPostGross kWh_BizSum'!E64</f>
        <v>0</v>
      </c>
      <c r="T64" s="414">
        <f>F64-'[1]ExPostGross kWh_BizSum'!F64</f>
        <v>0</v>
      </c>
      <c r="U64" s="414">
        <f>G64-'[1]ExPostGross kWh_BizSum'!G64</f>
        <v>0</v>
      </c>
      <c r="V64" s="414">
        <f>H64-'[1]ExPostGross kWh_BizSum'!H64</f>
        <v>0</v>
      </c>
      <c r="W64" s="414">
        <f>I64-'[1]ExPostGross kWh_BizSum'!I64</f>
        <v>0</v>
      </c>
      <c r="X64" s="414">
        <f>J64-'[1]ExPostGross kWh_BizSum'!J64</f>
        <v>0</v>
      </c>
      <c r="Y64" s="414">
        <f>K64-'[1]ExPostGross kWh_BizSum'!K64</f>
        <v>0</v>
      </c>
      <c r="Z64" s="414">
        <f>L64-'[1]ExPostGross kWh_BizSum'!L64</f>
        <v>0</v>
      </c>
      <c r="AA64" s="414">
        <f>M64-'[1]ExPostGross kWh_BizSum'!M64</f>
        <v>0</v>
      </c>
      <c r="AB64" s="444">
        <f>N64-SUM('[1]ExPostGross kWh_BizSum'!N64:Q64)</f>
        <v>0</v>
      </c>
    </row>
    <row r="65" spans="1:28" ht="21.45" customHeight="1" thickBot="1" x14ac:dyDescent="0.35">
      <c r="B65" s="237" t="s">
        <v>70</v>
      </c>
      <c r="C65" s="238">
        <f t="shared" ref="C65:N65" si="10">SUM(C52:C64)</f>
        <v>0</v>
      </c>
      <c r="D65" s="238">
        <f t="shared" si="10"/>
        <v>0</v>
      </c>
      <c r="E65" s="238">
        <f t="shared" si="10"/>
        <v>0</v>
      </c>
      <c r="F65" s="238">
        <f t="shared" si="10"/>
        <v>94538.37098149315</v>
      </c>
      <c r="G65" s="238">
        <f t="shared" si="10"/>
        <v>379707.56728966878</v>
      </c>
      <c r="H65" s="238">
        <f t="shared" si="10"/>
        <v>0</v>
      </c>
      <c r="I65" s="238">
        <f t="shared" si="10"/>
        <v>536111.15179446444</v>
      </c>
      <c r="J65" s="238">
        <f t="shared" si="10"/>
        <v>197526.14925182034</v>
      </c>
      <c r="K65" s="238">
        <f t="shared" si="10"/>
        <v>0</v>
      </c>
      <c r="L65" s="238">
        <f t="shared" si="10"/>
        <v>0</v>
      </c>
      <c r="M65" s="238">
        <f t="shared" si="10"/>
        <v>589373.9301265995</v>
      </c>
      <c r="N65" s="238">
        <f t="shared" si="10"/>
        <v>5115916.6103459839</v>
      </c>
      <c r="O65" s="93">
        <f t="shared" si="9"/>
        <v>6913173.7797900299</v>
      </c>
      <c r="Q65" s="414">
        <f>C65-'[1]ExPostGross kWh_BizSum'!C65</f>
        <v>0</v>
      </c>
      <c r="R65" s="414">
        <f>D65-'[1]ExPostGross kWh_BizSum'!D65</f>
        <v>0</v>
      </c>
      <c r="S65" s="414">
        <f>E65-'[1]ExPostGross kWh_BizSum'!E65</f>
        <v>0</v>
      </c>
      <c r="T65" s="414">
        <f>F65-'[1]ExPostGross kWh_BizSum'!F65</f>
        <v>0</v>
      </c>
      <c r="U65" s="414">
        <f>G65-'[1]ExPostGross kWh_BizSum'!G65</f>
        <v>0</v>
      </c>
      <c r="V65" s="414">
        <f>H65-'[1]ExPostGross kWh_BizSum'!H65</f>
        <v>0</v>
      </c>
      <c r="W65" s="414">
        <f>I65-'[1]ExPostGross kWh_BizSum'!I65</f>
        <v>0</v>
      </c>
      <c r="X65" s="414">
        <f>J65-'[1]ExPostGross kWh_BizSum'!J65</f>
        <v>0</v>
      </c>
      <c r="Y65" s="414">
        <f>K65-'[1]ExPostGross kWh_BizSum'!K65</f>
        <v>0</v>
      </c>
      <c r="Z65" s="414">
        <f>L65-'[1]ExPostGross kWh_BizSum'!L65</f>
        <v>0</v>
      </c>
      <c r="AA65" s="414">
        <f>M65-'[1]ExPostGross kWh_BizSum'!M65</f>
        <v>0</v>
      </c>
      <c r="AB65" s="444">
        <f>N65-SUM('[1]ExPostGross kWh_BizSum'!N65:Q65)</f>
        <v>0</v>
      </c>
    </row>
    <row r="66" spans="1:28" ht="21.6" thickBot="1" x14ac:dyDescent="0.45">
      <c r="A66" s="96"/>
    </row>
    <row r="67" spans="1:28" ht="21.6" thickBot="1" x14ac:dyDescent="0.45">
      <c r="A67" s="96"/>
      <c r="B67" s="233" t="s">
        <v>48</v>
      </c>
      <c r="C67" s="234">
        <v>43850</v>
      </c>
      <c r="D67" s="234">
        <v>43882</v>
      </c>
      <c r="E67" s="234">
        <v>43914</v>
      </c>
      <c r="F67" s="234">
        <v>43946</v>
      </c>
      <c r="G67" s="234">
        <v>43978</v>
      </c>
      <c r="H67" s="234">
        <v>44010</v>
      </c>
      <c r="I67" s="234">
        <v>44042</v>
      </c>
      <c r="J67" s="234">
        <v>44074</v>
      </c>
      <c r="K67" s="234">
        <v>44076</v>
      </c>
      <c r="L67" s="234">
        <v>44107</v>
      </c>
      <c r="M67" s="234">
        <v>44140</v>
      </c>
      <c r="N67" s="234" t="s">
        <v>57</v>
      </c>
      <c r="O67" s="235" t="s">
        <v>3</v>
      </c>
      <c r="Q67" s="48"/>
      <c r="R67" s="48"/>
      <c r="S67" s="48"/>
      <c r="T67" s="48"/>
      <c r="U67" s="48"/>
      <c r="V67" s="48"/>
      <c r="W67" s="48"/>
      <c r="X67" s="215"/>
    </row>
    <row r="68" spans="1:28" ht="15" customHeight="1" x14ac:dyDescent="0.3">
      <c r="A68" s="505" t="s">
        <v>106</v>
      </c>
      <c r="B68" s="11" t="s">
        <v>90</v>
      </c>
      <c r="C68" s="3">
        <f>SUM('BIZ kWh ENTRY'!C68,'BIZ kWh ENTRY'!S68,'BIZ kWh ENTRY'!AI68,'BIZ kWh ENTRY'!AY68)</f>
        <v>0</v>
      </c>
      <c r="D68" s="3">
        <f>SUM('BIZ kWh ENTRY'!D68,'BIZ kWh ENTRY'!T68,'BIZ kWh ENTRY'!AJ68,'BIZ kWh ENTRY'!AZ68)</f>
        <v>0</v>
      </c>
      <c r="E68" s="3">
        <f>SUM('BIZ kWh ENTRY'!E68,'BIZ kWh ENTRY'!U68,'BIZ kWh ENTRY'!AK68,'BIZ kWh ENTRY'!BA68)</f>
        <v>0</v>
      </c>
      <c r="F68" s="3">
        <f>SUM('BIZ kWh ENTRY'!F68,'BIZ kWh ENTRY'!V68,'BIZ kWh ENTRY'!AL68,'BIZ kWh ENTRY'!BB68)</f>
        <v>0</v>
      </c>
      <c r="G68" s="3">
        <f>SUM('BIZ kWh ENTRY'!G68,'BIZ kWh ENTRY'!W68,'BIZ kWh ENTRY'!AM68,'BIZ kWh ENTRY'!BC68)</f>
        <v>0</v>
      </c>
      <c r="H68" s="3">
        <f>SUM('BIZ kWh ENTRY'!H68,'BIZ kWh ENTRY'!X68,'BIZ kWh ENTRY'!AN68,'BIZ kWh ENTRY'!BD68)</f>
        <v>0</v>
      </c>
      <c r="I68" s="3">
        <f>SUM('BIZ kWh ENTRY'!I68,'BIZ kWh ENTRY'!Y68,'BIZ kWh ENTRY'!AO68,'BIZ kWh ENTRY'!BE68)</f>
        <v>0</v>
      </c>
      <c r="J68" s="3">
        <f>SUM('BIZ kWh ENTRY'!J68,'BIZ kWh ENTRY'!Z68,'BIZ kWh ENTRY'!AP68,'BIZ kWh ENTRY'!BF68)</f>
        <v>0</v>
      </c>
      <c r="K68" s="3">
        <f>SUM('BIZ kWh ENTRY'!K68,'BIZ kWh ENTRY'!AA68,'BIZ kWh ENTRY'!AQ68,'BIZ kWh ENTRY'!BG68)</f>
        <v>0</v>
      </c>
      <c r="L68" s="3">
        <f>SUM('BIZ kWh ENTRY'!L68,'BIZ kWh ENTRY'!AB68,'BIZ kWh ENTRY'!AR68,'BIZ kWh ENTRY'!BH68)</f>
        <v>0</v>
      </c>
      <c r="M68" s="3">
        <f>SUM('BIZ kWh ENTRY'!M68,'BIZ kWh ENTRY'!AC68,'BIZ kWh ENTRY'!AS68,'BIZ kWh ENTRY'!BI68)</f>
        <v>0</v>
      </c>
      <c r="N68" s="3">
        <f>SUM('BIZ kWh ENTRY'!N68,'BIZ kWh ENTRY'!AD68,'BIZ kWh ENTRY'!AT68,'BIZ kWh ENTRY'!BJ68)</f>
        <v>0</v>
      </c>
      <c r="O68" s="90">
        <f t="shared" ref="O68:O81" si="11">SUM(C68:N68)</f>
        <v>0</v>
      </c>
      <c r="Q68" s="414">
        <f>C68-'[1]ExPostGross kWh_BizSum'!C68</f>
        <v>0</v>
      </c>
      <c r="R68" s="414">
        <f>D68-'[1]ExPostGross kWh_BizSum'!D68</f>
        <v>0</v>
      </c>
      <c r="S68" s="414">
        <f>E68-'[1]ExPostGross kWh_BizSum'!E68</f>
        <v>0</v>
      </c>
      <c r="T68" s="414">
        <f>F68-'[1]ExPostGross kWh_BizSum'!F68</f>
        <v>0</v>
      </c>
      <c r="U68" s="414">
        <f>G68-'[1]ExPostGross kWh_BizSum'!G68</f>
        <v>0</v>
      </c>
      <c r="V68" s="414">
        <f>H68-'[1]ExPostGross kWh_BizSum'!H68</f>
        <v>0</v>
      </c>
      <c r="W68" s="414">
        <f>I68-'[1]ExPostGross kWh_BizSum'!I68</f>
        <v>0</v>
      </c>
      <c r="X68" s="414">
        <f>J68-'[1]ExPostGross kWh_BizSum'!J68</f>
        <v>0</v>
      </c>
      <c r="Y68" s="414">
        <f>K68-'[1]ExPostGross kWh_BizSum'!K68</f>
        <v>0</v>
      </c>
      <c r="Z68" s="414">
        <f>L68-'[1]ExPostGross kWh_BizSum'!L68</f>
        <v>0</v>
      </c>
      <c r="AA68" s="414">
        <f>M68-'[1]ExPostGross kWh_BizSum'!M68</f>
        <v>0</v>
      </c>
      <c r="AB68" s="444">
        <f>N68-SUM('[1]ExPostGross kWh_BizSum'!N68:Q68)</f>
        <v>0</v>
      </c>
    </row>
    <row r="69" spans="1:28" x14ac:dyDescent="0.3">
      <c r="A69" s="506"/>
      <c r="B69" s="13" t="s">
        <v>91</v>
      </c>
      <c r="C69" s="3">
        <f>SUM('BIZ kWh ENTRY'!C69,'BIZ kWh ENTRY'!S69,'BIZ kWh ENTRY'!AI69,'BIZ kWh ENTRY'!AY69)</f>
        <v>0</v>
      </c>
      <c r="D69" s="3">
        <f>SUM('BIZ kWh ENTRY'!D69,'BIZ kWh ENTRY'!T69,'BIZ kWh ENTRY'!AJ69,'BIZ kWh ENTRY'!AZ69)</f>
        <v>0</v>
      </c>
      <c r="E69" s="3">
        <f>SUM('BIZ kWh ENTRY'!E69,'BIZ kWh ENTRY'!U69,'BIZ kWh ENTRY'!AK69,'BIZ kWh ENTRY'!BA69)</f>
        <v>0</v>
      </c>
      <c r="F69" s="3">
        <f>SUM('BIZ kWh ENTRY'!F69,'BIZ kWh ENTRY'!V69,'BIZ kWh ENTRY'!AL69,'BIZ kWh ENTRY'!BB69)</f>
        <v>0</v>
      </c>
      <c r="G69" s="3">
        <f>SUM('BIZ kWh ENTRY'!G69,'BIZ kWh ENTRY'!W69,'BIZ kWh ENTRY'!AM69,'BIZ kWh ENTRY'!BC69)</f>
        <v>0</v>
      </c>
      <c r="H69" s="3">
        <f>SUM('BIZ kWh ENTRY'!H69,'BIZ kWh ENTRY'!X69,'BIZ kWh ENTRY'!AN69,'BIZ kWh ENTRY'!BD69)</f>
        <v>0</v>
      </c>
      <c r="I69" s="3">
        <f>SUM('BIZ kWh ENTRY'!I69,'BIZ kWh ENTRY'!Y69,'BIZ kWh ENTRY'!AO69,'BIZ kWh ENTRY'!BE69)</f>
        <v>0</v>
      </c>
      <c r="J69" s="3">
        <f>SUM('BIZ kWh ENTRY'!J69,'BIZ kWh ENTRY'!Z69,'BIZ kWh ENTRY'!AP69,'BIZ kWh ENTRY'!BF69)</f>
        <v>0</v>
      </c>
      <c r="K69" s="3">
        <f>SUM('BIZ kWh ENTRY'!K69,'BIZ kWh ENTRY'!AA69,'BIZ kWh ENTRY'!AQ69,'BIZ kWh ENTRY'!BG69)</f>
        <v>0</v>
      </c>
      <c r="L69" s="3">
        <f>SUM('BIZ kWh ENTRY'!L69,'BIZ kWh ENTRY'!AB69,'BIZ kWh ENTRY'!AR69,'BIZ kWh ENTRY'!BH69)</f>
        <v>0</v>
      </c>
      <c r="M69" s="3">
        <f>SUM('BIZ kWh ENTRY'!M69,'BIZ kWh ENTRY'!AC69,'BIZ kWh ENTRY'!AS69,'BIZ kWh ENTRY'!BI69)</f>
        <v>0</v>
      </c>
      <c r="N69" s="3">
        <f>SUM('BIZ kWh ENTRY'!N69,'BIZ kWh ENTRY'!AD69,'BIZ kWh ENTRY'!AT69,'BIZ kWh ENTRY'!BJ69)</f>
        <v>0</v>
      </c>
      <c r="O69" s="90">
        <f t="shared" si="11"/>
        <v>0</v>
      </c>
      <c r="Q69" s="414">
        <f>C69-'[1]ExPostGross kWh_BizSum'!C69</f>
        <v>0</v>
      </c>
      <c r="R69" s="414">
        <f>D69-'[1]ExPostGross kWh_BizSum'!D69</f>
        <v>0</v>
      </c>
      <c r="S69" s="414">
        <f>E69-'[1]ExPostGross kWh_BizSum'!E69</f>
        <v>0</v>
      </c>
      <c r="T69" s="414">
        <f>F69-'[1]ExPostGross kWh_BizSum'!F69</f>
        <v>0</v>
      </c>
      <c r="U69" s="414">
        <f>G69-'[1]ExPostGross kWh_BizSum'!G69</f>
        <v>0</v>
      </c>
      <c r="V69" s="414">
        <f>H69-'[1]ExPostGross kWh_BizSum'!H69</f>
        <v>0</v>
      </c>
      <c r="W69" s="414">
        <f>I69-'[1]ExPostGross kWh_BizSum'!I69</f>
        <v>0</v>
      </c>
      <c r="X69" s="414">
        <f>J69-'[1]ExPostGross kWh_BizSum'!J69</f>
        <v>0</v>
      </c>
      <c r="Y69" s="414">
        <f>K69-'[1]ExPostGross kWh_BizSum'!K69</f>
        <v>0</v>
      </c>
      <c r="Z69" s="414">
        <f>L69-'[1]ExPostGross kWh_BizSum'!L69</f>
        <v>0</v>
      </c>
      <c r="AA69" s="414">
        <f>M69-'[1]ExPostGross kWh_BizSum'!M69</f>
        <v>0</v>
      </c>
      <c r="AB69" s="444">
        <f>N69-SUM('[1]ExPostGross kWh_BizSum'!N69:Q69)</f>
        <v>0</v>
      </c>
    </row>
    <row r="70" spans="1:28" x14ac:dyDescent="0.3">
      <c r="A70" s="506"/>
      <c r="B70" s="11" t="s">
        <v>92</v>
      </c>
      <c r="C70" s="3">
        <f>SUM('BIZ kWh ENTRY'!C70,'BIZ kWh ENTRY'!S70,'BIZ kWh ENTRY'!AI70,'BIZ kWh ENTRY'!AY70)</f>
        <v>0</v>
      </c>
      <c r="D70" s="3">
        <f>SUM('BIZ kWh ENTRY'!D70,'BIZ kWh ENTRY'!T70,'BIZ kWh ENTRY'!AJ70,'BIZ kWh ENTRY'!AZ70)</f>
        <v>0</v>
      </c>
      <c r="E70" s="3">
        <f>SUM('BIZ kWh ENTRY'!E70,'BIZ kWh ENTRY'!U70,'BIZ kWh ENTRY'!AK70,'BIZ kWh ENTRY'!BA70)</f>
        <v>0</v>
      </c>
      <c r="F70" s="3">
        <f>SUM('BIZ kWh ENTRY'!F70,'BIZ kWh ENTRY'!V70,'BIZ kWh ENTRY'!AL70,'BIZ kWh ENTRY'!BB70)</f>
        <v>0</v>
      </c>
      <c r="G70" s="3">
        <f>SUM('BIZ kWh ENTRY'!G70,'BIZ kWh ENTRY'!W70,'BIZ kWh ENTRY'!AM70,'BIZ kWh ENTRY'!BC70)</f>
        <v>0</v>
      </c>
      <c r="H70" s="3">
        <f>SUM('BIZ kWh ENTRY'!H70,'BIZ kWh ENTRY'!X70,'BIZ kWh ENTRY'!AN70,'BIZ kWh ENTRY'!BD70)</f>
        <v>0</v>
      </c>
      <c r="I70" s="3">
        <f>SUM('BIZ kWh ENTRY'!I70,'BIZ kWh ENTRY'!Y70,'BIZ kWh ENTRY'!AO70,'BIZ kWh ENTRY'!BE70)</f>
        <v>0</v>
      </c>
      <c r="J70" s="3">
        <f>SUM('BIZ kWh ENTRY'!J70,'BIZ kWh ENTRY'!Z70,'BIZ kWh ENTRY'!AP70,'BIZ kWh ENTRY'!BF70)</f>
        <v>0</v>
      </c>
      <c r="K70" s="3">
        <f>SUM('BIZ kWh ENTRY'!K70,'BIZ kWh ENTRY'!AA70,'BIZ kWh ENTRY'!AQ70,'BIZ kWh ENTRY'!BG70)</f>
        <v>0</v>
      </c>
      <c r="L70" s="3">
        <f>SUM('BIZ kWh ENTRY'!L70,'BIZ kWh ENTRY'!AB70,'BIZ kWh ENTRY'!AR70,'BIZ kWh ENTRY'!BH70)</f>
        <v>0</v>
      </c>
      <c r="M70" s="3">
        <f>SUM('BIZ kWh ENTRY'!M70,'BIZ kWh ENTRY'!AC70,'BIZ kWh ENTRY'!AS70,'BIZ kWh ENTRY'!BI70)</f>
        <v>0</v>
      </c>
      <c r="N70" s="3">
        <f>SUM('BIZ kWh ENTRY'!N70,'BIZ kWh ENTRY'!AD70,'BIZ kWh ENTRY'!AT70,'BIZ kWh ENTRY'!BJ70)</f>
        <v>0</v>
      </c>
      <c r="O70" s="90">
        <f t="shared" si="11"/>
        <v>0</v>
      </c>
      <c r="Q70" s="414">
        <f>C70-'[1]ExPostGross kWh_BizSum'!C70</f>
        <v>0</v>
      </c>
      <c r="R70" s="414">
        <f>D70-'[1]ExPostGross kWh_BizSum'!D70</f>
        <v>0</v>
      </c>
      <c r="S70" s="414">
        <f>E70-'[1]ExPostGross kWh_BizSum'!E70</f>
        <v>0</v>
      </c>
      <c r="T70" s="414">
        <f>F70-'[1]ExPostGross kWh_BizSum'!F70</f>
        <v>0</v>
      </c>
      <c r="U70" s="414">
        <f>G70-'[1]ExPostGross kWh_BizSum'!G70</f>
        <v>0</v>
      </c>
      <c r="V70" s="414">
        <f>H70-'[1]ExPostGross kWh_BizSum'!H70</f>
        <v>0</v>
      </c>
      <c r="W70" s="414">
        <f>I70-'[1]ExPostGross kWh_BizSum'!I70</f>
        <v>0</v>
      </c>
      <c r="X70" s="414">
        <f>J70-'[1]ExPostGross kWh_BizSum'!J70</f>
        <v>0</v>
      </c>
      <c r="Y70" s="414">
        <f>K70-'[1]ExPostGross kWh_BizSum'!K70</f>
        <v>0</v>
      </c>
      <c r="Z70" s="414">
        <f>L70-'[1]ExPostGross kWh_BizSum'!L70</f>
        <v>0</v>
      </c>
      <c r="AA70" s="414">
        <f>M70-'[1]ExPostGross kWh_BizSum'!M70</f>
        <v>0</v>
      </c>
      <c r="AB70" s="444">
        <f>N70-SUM('[1]ExPostGross kWh_BizSum'!N70:Q70)</f>
        <v>0</v>
      </c>
    </row>
    <row r="71" spans="1:28" x14ac:dyDescent="0.3">
      <c r="A71" s="506"/>
      <c r="B71" s="11" t="s">
        <v>93</v>
      </c>
      <c r="C71" s="3">
        <f>SUM('BIZ kWh ENTRY'!C71,'BIZ kWh ENTRY'!S71,'BIZ kWh ENTRY'!AI71,'BIZ kWh ENTRY'!AY71)</f>
        <v>0</v>
      </c>
      <c r="D71" s="3">
        <f>SUM('BIZ kWh ENTRY'!D71,'BIZ kWh ENTRY'!T71,'BIZ kWh ENTRY'!AJ71,'BIZ kWh ENTRY'!AZ71)</f>
        <v>0</v>
      </c>
      <c r="E71" s="3">
        <f>SUM('BIZ kWh ENTRY'!E71,'BIZ kWh ENTRY'!U71,'BIZ kWh ENTRY'!AK71,'BIZ kWh ENTRY'!BA71)</f>
        <v>0</v>
      </c>
      <c r="F71" s="3">
        <f>SUM('BIZ kWh ENTRY'!F71,'BIZ kWh ENTRY'!V71,'BIZ kWh ENTRY'!AL71,'BIZ kWh ENTRY'!BB71)</f>
        <v>0</v>
      </c>
      <c r="G71" s="3">
        <f>SUM('BIZ kWh ENTRY'!G71,'BIZ kWh ENTRY'!W71,'BIZ kWh ENTRY'!AM71,'BIZ kWh ENTRY'!BC71)</f>
        <v>0</v>
      </c>
      <c r="H71" s="3">
        <f>SUM('BIZ kWh ENTRY'!H71,'BIZ kWh ENTRY'!X71,'BIZ kWh ENTRY'!AN71,'BIZ kWh ENTRY'!BD71)</f>
        <v>0</v>
      </c>
      <c r="I71" s="3">
        <f>SUM('BIZ kWh ENTRY'!I71,'BIZ kWh ENTRY'!Y71,'BIZ kWh ENTRY'!AO71,'BIZ kWh ENTRY'!BE71)</f>
        <v>0</v>
      </c>
      <c r="J71" s="3">
        <f>SUM('BIZ kWh ENTRY'!J71,'BIZ kWh ENTRY'!Z71,'BIZ kWh ENTRY'!AP71,'BIZ kWh ENTRY'!BF71)</f>
        <v>0</v>
      </c>
      <c r="K71" s="3">
        <f>SUM('BIZ kWh ENTRY'!K71,'BIZ kWh ENTRY'!AA71,'BIZ kWh ENTRY'!AQ71,'BIZ kWh ENTRY'!BG71)</f>
        <v>0</v>
      </c>
      <c r="L71" s="3">
        <f>SUM('BIZ kWh ENTRY'!L71,'BIZ kWh ENTRY'!AB71,'BIZ kWh ENTRY'!AR71,'BIZ kWh ENTRY'!BH71)</f>
        <v>0</v>
      </c>
      <c r="M71" s="3">
        <f>SUM('BIZ kWh ENTRY'!M71,'BIZ kWh ENTRY'!AC71,'BIZ kWh ENTRY'!AS71,'BIZ kWh ENTRY'!BI71)</f>
        <v>0</v>
      </c>
      <c r="N71" s="3">
        <f>SUM('BIZ kWh ENTRY'!N71,'BIZ kWh ENTRY'!AD71,'BIZ kWh ENTRY'!AT71,'BIZ kWh ENTRY'!BJ71)</f>
        <v>0</v>
      </c>
      <c r="O71" s="90">
        <f t="shared" si="11"/>
        <v>0</v>
      </c>
      <c r="Q71" s="414">
        <f>C71-'[1]ExPostGross kWh_BizSum'!C71</f>
        <v>0</v>
      </c>
      <c r="R71" s="414">
        <f>D71-'[1]ExPostGross kWh_BizSum'!D71</f>
        <v>0</v>
      </c>
      <c r="S71" s="414">
        <f>E71-'[1]ExPostGross kWh_BizSum'!E71</f>
        <v>0</v>
      </c>
      <c r="T71" s="414">
        <f>F71-'[1]ExPostGross kWh_BizSum'!F71</f>
        <v>0</v>
      </c>
      <c r="U71" s="414">
        <f>G71-'[1]ExPostGross kWh_BizSum'!G71</f>
        <v>0</v>
      </c>
      <c r="V71" s="414">
        <f>H71-'[1]ExPostGross kWh_BizSum'!H71</f>
        <v>0</v>
      </c>
      <c r="W71" s="414">
        <f>I71-'[1]ExPostGross kWh_BizSum'!I71</f>
        <v>0</v>
      </c>
      <c r="X71" s="414">
        <f>J71-'[1]ExPostGross kWh_BizSum'!J71</f>
        <v>0</v>
      </c>
      <c r="Y71" s="414">
        <f>K71-'[1]ExPostGross kWh_BizSum'!K71</f>
        <v>0</v>
      </c>
      <c r="Z71" s="414">
        <f>L71-'[1]ExPostGross kWh_BizSum'!L71</f>
        <v>0</v>
      </c>
      <c r="AA71" s="414">
        <f>M71-'[1]ExPostGross kWh_BizSum'!M71</f>
        <v>0</v>
      </c>
      <c r="AB71" s="444">
        <f>N71-SUM('[1]ExPostGross kWh_BizSum'!N71:Q71)</f>
        <v>0</v>
      </c>
    </row>
    <row r="72" spans="1:28" x14ac:dyDescent="0.3">
      <c r="A72" s="506"/>
      <c r="B72" s="13" t="s">
        <v>94</v>
      </c>
      <c r="C72" s="3">
        <f>SUM('BIZ kWh ENTRY'!C72,'BIZ kWh ENTRY'!S72,'BIZ kWh ENTRY'!AI72,'BIZ kWh ENTRY'!AY72)</f>
        <v>0</v>
      </c>
      <c r="D72" s="3">
        <f>SUM('BIZ kWh ENTRY'!D72,'BIZ kWh ENTRY'!T72,'BIZ kWh ENTRY'!AJ72,'BIZ kWh ENTRY'!AZ72)</f>
        <v>0</v>
      </c>
      <c r="E72" s="3">
        <f>SUM('BIZ kWh ENTRY'!E72,'BIZ kWh ENTRY'!U72,'BIZ kWh ENTRY'!AK72,'BIZ kWh ENTRY'!BA72)</f>
        <v>0</v>
      </c>
      <c r="F72" s="3">
        <f>SUM('BIZ kWh ENTRY'!F72,'BIZ kWh ENTRY'!V72,'BIZ kWh ENTRY'!AL72,'BIZ kWh ENTRY'!BB72)</f>
        <v>0</v>
      </c>
      <c r="G72" s="3">
        <f>SUM('BIZ kWh ENTRY'!G72,'BIZ kWh ENTRY'!W72,'BIZ kWh ENTRY'!AM72,'BIZ kWh ENTRY'!BC72)</f>
        <v>0</v>
      </c>
      <c r="H72" s="3">
        <f>SUM('BIZ kWh ENTRY'!H72,'BIZ kWh ENTRY'!X72,'BIZ kWh ENTRY'!AN72,'BIZ kWh ENTRY'!BD72)</f>
        <v>0</v>
      </c>
      <c r="I72" s="3">
        <f>SUM('BIZ kWh ENTRY'!I72,'BIZ kWh ENTRY'!Y72,'BIZ kWh ENTRY'!AO72,'BIZ kWh ENTRY'!BE72)</f>
        <v>0</v>
      </c>
      <c r="J72" s="3">
        <f>SUM('BIZ kWh ENTRY'!J72,'BIZ kWh ENTRY'!Z72,'BIZ kWh ENTRY'!AP72,'BIZ kWh ENTRY'!BF72)</f>
        <v>0</v>
      </c>
      <c r="K72" s="3">
        <f>SUM('BIZ kWh ENTRY'!K72,'BIZ kWh ENTRY'!AA72,'BIZ kWh ENTRY'!AQ72,'BIZ kWh ENTRY'!BG72)</f>
        <v>0</v>
      </c>
      <c r="L72" s="3">
        <f>SUM('BIZ kWh ENTRY'!L72,'BIZ kWh ENTRY'!AB72,'BIZ kWh ENTRY'!AR72,'BIZ kWh ENTRY'!BH72)</f>
        <v>0</v>
      </c>
      <c r="M72" s="3">
        <f>SUM('BIZ kWh ENTRY'!M72,'BIZ kWh ENTRY'!AC72,'BIZ kWh ENTRY'!AS72,'BIZ kWh ENTRY'!BI72)</f>
        <v>0</v>
      </c>
      <c r="N72" s="3">
        <f>SUM('BIZ kWh ENTRY'!N72,'BIZ kWh ENTRY'!AD72,'BIZ kWh ENTRY'!AT72,'BIZ kWh ENTRY'!BJ72)</f>
        <v>0</v>
      </c>
      <c r="O72" s="90">
        <f t="shared" si="11"/>
        <v>0</v>
      </c>
      <c r="Q72" s="414">
        <f>C72-'[1]ExPostGross kWh_BizSum'!C72</f>
        <v>0</v>
      </c>
      <c r="R72" s="414">
        <f>D72-'[1]ExPostGross kWh_BizSum'!D72</f>
        <v>0</v>
      </c>
      <c r="S72" s="414">
        <f>E72-'[1]ExPostGross kWh_BizSum'!E72</f>
        <v>0</v>
      </c>
      <c r="T72" s="414">
        <f>F72-'[1]ExPostGross kWh_BizSum'!F72</f>
        <v>0</v>
      </c>
      <c r="U72" s="414">
        <f>G72-'[1]ExPostGross kWh_BizSum'!G72</f>
        <v>0</v>
      </c>
      <c r="V72" s="414">
        <f>H72-'[1]ExPostGross kWh_BizSum'!H72</f>
        <v>0</v>
      </c>
      <c r="W72" s="414">
        <f>I72-'[1]ExPostGross kWh_BizSum'!I72</f>
        <v>0</v>
      </c>
      <c r="X72" s="414">
        <f>J72-'[1]ExPostGross kWh_BizSum'!J72</f>
        <v>0</v>
      </c>
      <c r="Y72" s="414">
        <f>K72-'[1]ExPostGross kWh_BizSum'!K72</f>
        <v>0</v>
      </c>
      <c r="Z72" s="414">
        <f>L72-'[1]ExPostGross kWh_BizSum'!L72</f>
        <v>0</v>
      </c>
      <c r="AA72" s="414">
        <f>M72-'[1]ExPostGross kWh_BizSum'!M72</f>
        <v>0</v>
      </c>
      <c r="AB72" s="444">
        <f>N72-SUM('[1]ExPostGross kWh_BizSum'!N72:Q72)</f>
        <v>0</v>
      </c>
    </row>
    <row r="73" spans="1:28" x14ac:dyDescent="0.3">
      <c r="A73" s="506"/>
      <c r="B73" s="11" t="s">
        <v>95</v>
      </c>
      <c r="C73" s="3">
        <f>SUM('BIZ kWh ENTRY'!C73,'BIZ kWh ENTRY'!S73,'BIZ kWh ENTRY'!AI73,'BIZ kWh ENTRY'!AY73)</f>
        <v>0</v>
      </c>
      <c r="D73" s="3">
        <f>SUM('BIZ kWh ENTRY'!D73,'BIZ kWh ENTRY'!T73,'BIZ kWh ENTRY'!AJ73,'BIZ kWh ENTRY'!AZ73)</f>
        <v>0</v>
      </c>
      <c r="E73" s="3">
        <f>SUM('BIZ kWh ENTRY'!E73,'BIZ kWh ENTRY'!U73,'BIZ kWh ENTRY'!AK73,'BIZ kWh ENTRY'!BA73)</f>
        <v>0</v>
      </c>
      <c r="F73" s="3">
        <f>SUM('BIZ kWh ENTRY'!F73,'BIZ kWh ENTRY'!V73,'BIZ kWh ENTRY'!AL73,'BIZ kWh ENTRY'!BB73)</f>
        <v>0</v>
      </c>
      <c r="G73" s="3">
        <f>SUM('BIZ kWh ENTRY'!G73,'BIZ kWh ENTRY'!W73,'BIZ kWh ENTRY'!AM73,'BIZ kWh ENTRY'!BC73)</f>
        <v>0</v>
      </c>
      <c r="H73" s="3">
        <f>SUM('BIZ kWh ENTRY'!H73,'BIZ kWh ENTRY'!X73,'BIZ kWh ENTRY'!AN73,'BIZ kWh ENTRY'!BD73)</f>
        <v>0</v>
      </c>
      <c r="I73" s="3">
        <f>SUM('BIZ kWh ENTRY'!I73,'BIZ kWh ENTRY'!Y73,'BIZ kWh ENTRY'!AO73,'BIZ kWh ENTRY'!BE73)</f>
        <v>0</v>
      </c>
      <c r="J73" s="3">
        <f>SUM('BIZ kWh ENTRY'!J73,'BIZ kWh ENTRY'!Z73,'BIZ kWh ENTRY'!AP73,'BIZ kWh ENTRY'!BF73)</f>
        <v>0</v>
      </c>
      <c r="K73" s="3">
        <f>SUM('BIZ kWh ENTRY'!K73,'BIZ kWh ENTRY'!AA73,'BIZ kWh ENTRY'!AQ73,'BIZ kWh ENTRY'!BG73)</f>
        <v>0</v>
      </c>
      <c r="L73" s="3">
        <f>SUM('BIZ kWh ENTRY'!L73,'BIZ kWh ENTRY'!AB73,'BIZ kWh ENTRY'!AR73,'BIZ kWh ENTRY'!BH73)</f>
        <v>0</v>
      </c>
      <c r="M73" s="3">
        <f>SUM('BIZ kWh ENTRY'!M73,'BIZ kWh ENTRY'!AC73,'BIZ kWh ENTRY'!AS73,'BIZ kWh ENTRY'!BI73)</f>
        <v>0</v>
      </c>
      <c r="N73" s="3">
        <f>SUM('BIZ kWh ENTRY'!N73,'BIZ kWh ENTRY'!AD73,'BIZ kWh ENTRY'!AT73,'BIZ kWh ENTRY'!BJ73)</f>
        <v>0</v>
      </c>
      <c r="O73" s="90">
        <f t="shared" si="11"/>
        <v>0</v>
      </c>
      <c r="Q73" s="414">
        <f>C73-'[1]ExPostGross kWh_BizSum'!C73</f>
        <v>0</v>
      </c>
      <c r="R73" s="414">
        <f>D73-'[1]ExPostGross kWh_BizSum'!D73</f>
        <v>0</v>
      </c>
      <c r="S73" s="414">
        <f>E73-'[1]ExPostGross kWh_BizSum'!E73</f>
        <v>0</v>
      </c>
      <c r="T73" s="414">
        <f>F73-'[1]ExPostGross kWh_BizSum'!F73</f>
        <v>0</v>
      </c>
      <c r="U73" s="414">
        <f>G73-'[1]ExPostGross kWh_BizSum'!G73</f>
        <v>0</v>
      </c>
      <c r="V73" s="414">
        <f>H73-'[1]ExPostGross kWh_BizSum'!H73</f>
        <v>0</v>
      </c>
      <c r="W73" s="414">
        <f>I73-'[1]ExPostGross kWh_BizSum'!I73</f>
        <v>0</v>
      </c>
      <c r="X73" s="414">
        <f>J73-'[1]ExPostGross kWh_BizSum'!J73</f>
        <v>0</v>
      </c>
      <c r="Y73" s="414">
        <f>K73-'[1]ExPostGross kWh_BizSum'!K73</f>
        <v>0</v>
      </c>
      <c r="Z73" s="414">
        <f>L73-'[1]ExPostGross kWh_BizSum'!L73</f>
        <v>0</v>
      </c>
      <c r="AA73" s="414">
        <f>M73-'[1]ExPostGross kWh_BizSum'!M73</f>
        <v>0</v>
      </c>
      <c r="AB73" s="444">
        <f>N73-SUM('[1]ExPostGross kWh_BizSum'!N73:Q73)</f>
        <v>0</v>
      </c>
    </row>
    <row r="74" spans="1:28" x14ac:dyDescent="0.3">
      <c r="A74" s="506"/>
      <c r="B74" s="11" t="s">
        <v>96</v>
      </c>
      <c r="C74" s="3">
        <f>SUM('BIZ kWh ENTRY'!C74,'BIZ kWh ENTRY'!S74,'BIZ kWh ENTRY'!AI74,'BIZ kWh ENTRY'!AY74)</f>
        <v>0</v>
      </c>
      <c r="D74" s="3">
        <f>SUM('BIZ kWh ENTRY'!D74,'BIZ kWh ENTRY'!T74,'BIZ kWh ENTRY'!AJ74,'BIZ kWh ENTRY'!AZ74)</f>
        <v>0</v>
      </c>
      <c r="E74" s="3">
        <f>SUM('BIZ kWh ENTRY'!E74,'BIZ kWh ENTRY'!U74,'BIZ kWh ENTRY'!AK74,'BIZ kWh ENTRY'!BA74)</f>
        <v>0</v>
      </c>
      <c r="F74" s="3">
        <f>SUM('BIZ kWh ENTRY'!F74,'BIZ kWh ENTRY'!V74,'BIZ kWh ENTRY'!AL74,'BIZ kWh ENTRY'!BB74)</f>
        <v>0</v>
      </c>
      <c r="G74" s="3">
        <f>SUM('BIZ kWh ENTRY'!G74,'BIZ kWh ENTRY'!W74,'BIZ kWh ENTRY'!AM74,'BIZ kWh ENTRY'!BC74)</f>
        <v>0</v>
      </c>
      <c r="H74" s="3">
        <f>SUM('BIZ kWh ENTRY'!H74,'BIZ kWh ENTRY'!X74,'BIZ kWh ENTRY'!AN74,'BIZ kWh ENTRY'!BD74)</f>
        <v>0</v>
      </c>
      <c r="I74" s="3">
        <f>SUM('BIZ kWh ENTRY'!I74,'BIZ kWh ENTRY'!Y74,'BIZ kWh ENTRY'!AO74,'BIZ kWh ENTRY'!BE74)</f>
        <v>1027</v>
      </c>
      <c r="J74" s="3">
        <f>SUM('BIZ kWh ENTRY'!J74,'BIZ kWh ENTRY'!Z74,'BIZ kWh ENTRY'!AP74,'BIZ kWh ENTRY'!BF74)</f>
        <v>0</v>
      </c>
      <c r="K74" s="3">
        <f>SUM('BIZ kWh ENTRY'!K74,'BIZ kWh ENTRY'!AA74,'BIZ kWh ENTRY'!AQ74,'BIZ kWh ENTRY'!BG74)</f>
        <v>9034</v>
      </c>
      <c r="L74" s="3">
        <f>SUM('BIZ kWh ENTRY'!L74,'BIZ kWh ENTRY'!AB74,'BIZ kWh ENTRY'!AR74,'BIZ kWh ENTRY'!BH74)</f>
        <v>0</v>
      </c>
      <c r="M74" s="3">
        <f>SUM('BIZ kWh ENTRY'!M74,'BIZ kWh ENTRY'!AC74,'BIZ kWh ENTRY'!AS74,'BIZ kWh ENTRY'!BI74)</f>
        <v>0</v>
      </c>
      <c r="N74" s="3">
        <f>SUM('BIZ kWh ENTRY'!N74,'BIZ kWh ENTRY'!AD74,'BIZ kWh ENTRY'!AT74,'BIZ kWh ENTRY'!BJ74)</f>
        <v>0</v>
      </c>
      <c r="O74" s="90">
        <f t="shared" si="11"/>
        <v>10061</v>
      </c>
      <c r="Q74" s="414">
        <f>C74-'[1]ExPostGross kWh_BizSum'!C74</f>
        <v>0</v>
      </c>
      <c r="R74" s="414">
        <f>D74-'[1]ExPostGross kWh_BizSum'!D74</f>
        <v>0</v>
      </c>
      <c r="S74" s="414">
        <f>E74-'[1]ExPostGross kWh_BizSum'!E74</f>
        <v>0</v>
      </c>
      <c r="T74" s="414">
        <f>F74-'[1]ExPostGross kWh_BizSum'!F74</f>
        <v>0</v>
      </c>
      <c r="U74" s="414">
        <f>G74-'[1]ExPostGross kWh_BizSum'!G74</f>
        <v>0</v>
      </c>
      <c r="V74" s="414">
        <f>H74-'[1]ExPostGross kWh_BizSum'!H74</f>
        <v>0</v>
      </c>
      <c r="W74" s="414">
        <f>I74-'[1]ExPostGross kWh_BizSum'!I74</f>
        <v>0</v>
      </c>
      <c r="X74" s="414">
        <f>J74-'[1]ExPostGross kWh_BizSum'!J74</f>
        <v>0</v>
      </c>
      <c r="Y74" s="414">
        <f>K74-'[1]ExPostGross kWh_BizSum'!K74</f>
        <v>0</v>
      </c>
      <c r="Z74" s="414">
        <f>L74-'[1]ExPostGross kWh_BizSum'!L74</f>
        <v>0</v>
      </c>
      <c r="AA74" s="414">
        <f>M74-'[1]ExPostGross kWh_BizSum'!M74</f>
        <v>0</v>
      </c>
      <c r="AB74" s="444">
        <f>N74-SUM('[1]ExPostGross kWh_BizSum'!N74:Q74)</f>
        <v>0</v>
      </c>
    </row>
    <row r="75" spans="1:28" x14ac:dyDescent="0.3">
      <c r="A75" s="506"/>
      <c r="B75" s="11" t="s">
        <v>97</v>
      </c>
      <c r="C75" s="3">
        <f>SUM('BIZ kWh ENTRY'!C75,'BIZ kWh ENTRY'!S75,'BIZ kWh ENTRY'!AI75,'BIZ kWh ENTRY'!AY75)</f>
        <v>112636.99900000003</v>
      </c>
      <c r="D75" s="3">
        <f>SUM('BIZ kWh ENTRY'!D75,'BIZ kWh ENTRY'!T75,'BIZ kWh ENTRY'!AJ75,'BIZ kWh ENTRY'!AZ75)</f>
        <v>218561.92079999999</v>
      </c>
      <c r="E75" s="3">
        <f>SUM('BIZ kWh ENTRY'!E75,'BIZ kWh ENTRY'!U75,'BIZ kWh ENTRY'!AK75,'BIZ kWh ENTRY'!BA75)</f>
        <v>374436.430635</v>
      </c>
      <c r="F75" s="3">
        <f>SUM('BIZ kWh ENTRY'!F75,'BIZ kWh ENTRY'!V75,'BIZ kWh ENTRY'!AL75,'BIZ kWh ENTRY'!BB75)</f>
        <v>836368.32034648606</v>
      </c>
      <c r="G75" s="3">
        <f>SUM('BIZ kWh ENTRY'!G75,'BIZ kWh ENTRY'!W75,'BIZ kWh ENTRY'!AM75,'BIZ kWh ENTRY'!BC75)</f>
        <v>639298.7292325329</v>
      </c>
      <c r="H75" s="3">
        <f>SUM('BIZ kWh ENTRY'!H75,'BIZ kWh ENTRY'!X75,'BIZ kWh ENTRY'!AN75,'BIZ kWh ENTRY'!BD75)</f>
        <v>210686.79172000012</v>
      </c>
      <c r="I75" s="3">
        <f>SUM('BIZ kWh ENTRY'!I75,'BIZ kWh ENTRY'!Y75,'BIZ kWh ENTRY'!AO75,'BIZ kWh ENTRY'!BE75)</f>
        <v>425720.98494460178</v>
      </c>
      <c r="J75" s="3">
        <f>SUM('BIZ kWh ENTRY'!J75,'BIZ kWh ENTRY'!Z75,'BIZ kWh ENTRY'!AP75,'BIZ kWh ENTRY'!BF75)</f>
        <v>361626.66266499972</v>
      </c>
      <c r="K75" s="3">
        <f>SUM('BIZ kWh ENTRY'!K75,'BIZ kWh ENTRY'!AA75,'BIZ kWh ENTRY'!AQ75,'BIZ kWh ENTRY'!BG75)</f>
        <v>468901.39501611225</v>
      </c>
      <c r="L75" s="3">
        <f>SUM('BIZ kWh ENTRY'!L75,'BIZ kWh ENTRY'!AB75,'BIZ kWh ENTRY'!AR75,'BIZ kWh ENTRY'!BH75)</f>
        <v>474368.69563270768</v>
      </c>
      <c r="M75" s="3">
        <f>SUM('BIZ kWh ENTRY'!M75,'BIZ kWh ENTRY'!AC75,'BIZ kWh ENTRY'!AS75,'BIZ kWh ENTRY'!BI75)</f>
        <v>294000.11418000003</v>
      </c>
      <c r="N75" s="3">
        <f>SUM('BIZ kWh ENTRY'!N75,'BIZ kWh ENTRY'!AD75,'BIZ kWh ENTRY'!AT75,'BIZ kWh ENTRY'!BJ75)</f>
        <v>1015751.7607799999</v>
      </c>
      <c r="O75" s="90">
        <f t="shared" si="11"/>
        <v>5432358.8049524417</v>
      </c>
      <c r="Q75" s="414">
        <f>C75-'[1]ExPostGross kWh_BizSum'!C75</f>
        <v>0</v>
      </c>
      <c r="R75" s="414">
        <f>D75-'[1]ExPostGross kWh_BizSum'!D75</f>
        <v>0</v>
      </c>
      <c r="S75" s="414">
        <f>E75-'[1]ExPostGross kWh_BizSum'!E75</f>
        <v>0</v>
      </c>
      <c r="T75" s="414">
        <f>F75-'[1]ExPostGross kWh_BizSum'!F75</f>
        <v>0</v>
      </c>
      <c r="U75" s="414">
        <f>G75-'[1]ExPostGross kWh_BizSum'!G75</f>
        <v>0</v>
      </c>
      <c r="V75" s="414">
        <f>H75-'[1]ExPostGross kWh_BizSum'!H75</f>
        <v>0</v>
      </c>
      <c r="W75" s="414">
        <f>I75-'[1]ExPostGross kWh_BizSum'!I75</f>
        <v>0</v>
      </c>
      <c r="X75" s="414">
        <f>J75-'[1]ExPostGross kWh_BizSum'!J75</f>
        <v>0</v>
      </c>
      <c r="Y75" s="414">
        <f>K75-'[1]ExPostGross kWh_BizSum'!K75</f>
        <v>0</v>
      </c>
      <c r="Z75" s="414">
        <f>L75-'[1]ExPostGross kWh_BizSum'!L75</f>
        <v>0</v>
      </c>
      <c r="AA75" s="414">
        <f>M75-'[1]ExPostGross kWh_BizSum'!M75</f>
        <v>0</v>
      </c>
      <c r="AB75" s="444">
        <f>N75-SUM('[1]ExPostGross kWh_BizSum'!N75:Q75)</f>
        <v>0</v>
      </c>
    </row>
    <row r="76" spans="1:28" x14ac:dyDescent="0.3">
      <c r="A76" s="506"/>
      <c r="B76" s="11" t="s">
        <v>98</v>
      </c>
      <c r="C76" s="3">
        <f>SUM('BIZ kWh ENTRY'!C76,'BIZ kWh ENTRY'!S76,'BIZ kWh ENTRY'!AI76,'BIZ kWh ENTRY'!AY76)</f>
        <v>0</v>
      </c>
      <c r="D76" s="3">
        <f>SUM('BIZ kWh ENTRY'!D76,'BIZ kWh ENTRY'!T76,'BIZ kWh ENTRY'!AJ76,'BIZ kWh ENTRY'!AZ76)</f>
        <v>0</v>
      </c>
      <c r="E76" s="3">
        <f>SUM('BIZ kWh ENTRY'!E76,'BIZ kWh ENTRY'!U76,'BIZ kWh ENTRY'!AK76,'BIZ kWh ENTRY'!BA76)</f>
        <v>0</v>
      </c>
      <c r="F76" s="3">
        <f>SUM('BIZ kWh ENTRY'!F76,'BIZ kWh ENTRY'!V76,'BIZ kWh ENTRY'!AL76,'BIZ kWh ENTRY'!BB76)</f>
        <v>0</v>
      </c>
      <c r="G76" s="3">
        <f>SUM('BIZ kWh ENTRY'!G76,'BIZ kWh ENTRY'!W76,'BIZ kWh ENTRY'!AM76,'BIZ kWh ENTRY'!BC76)</f>
        <v>0</v>
      </c>
      <c r="H76" s="3">
        <f>SUM('BIZ kWh ENTRY'!H76,'BIZ kWh ENTRY'!X76,'BIZ kWh ENTRY'!AN76,'BIZ kWh ENTRY'!BD76)</f>
        <v>0</v>
      </c>
      <c r="I76" s="3">
        <f>SUM('BIZ kWh ENTRY'!I76,'BIZ kWh ENTRY'!Y76,'BIZ kWh ENTRY'!AO76,'BIZ kWh ENTRY'!BE76)</f>
        <v>0</v>
      </c>
      <c r="J76" s="3">
        <f>SUM('BIZ kWh ENTRY'!J76,'BIZ kWh ENTRY'!Z76,'BIZ kWh ENTRY'!AP76,'BIZ kWh ENTRY'!BF76)</f>
        <v>0</v>
      </c>
      <c r="K76" s="3">
        <f>SUM('BIZ kWh ENTRY'!K76,'BIZ kWh ENTRY'!AA76,'BIZ kWh ENTRY'!AQ76,'BIZ kWh ENTRY'!BG76)</f>
        <v>0</v>
      </c>
      <c r="L76" s="3">
        <f>SUM('BIZ kWh ENTRY'!L76,'BIZ kWh ENTRY'!AB76,'BIZ kWh ENTRY'!AR76,'BIZ kWh ENTRY'!BH76)</f>
        <v>0</v>
      </c>
      <c r="M76" s="3">
        <f>SUM('BIZ kWh ENTRY'!M76,'BIZ kWh ENTRY'!AC76,'BIZ kWh ENTRY'!AS76,'BIZ kWh ENTRY'!BI76)</f>
        <v>0</v>
      </c>
      <c r="N76" s="3">
        <f>SUM('BIZ kWh ENTRY'!N76,'BIZ kWh ENTRY'!AD76,'BIZ kWh ENTRY'!AT76,'BIZ kWh ENTRY'!BJ76)</f>
        <v>0</v>
      </c>
      <c r="O76" s="90">
        <f t="shared" si="11"/>
        <v>0</v>
      </c>
      <c r="Q76" s="414">
        <f>C76-'[1]ExPostGross kWh_BizSum'!C76</f>
        <v>0</v>
      </c>
      <c r="R76" s="414">
        <f>D76-'[1]ExPostGross kWh_BizSum'!D76</f>
        <v>0</v>
      </c>
      <c r="S76" s="414">
        <f>E76-'[1]ExPostGross kWh_BizSum'!E76</f>
        <v>0</v>
      </c>
      <c r="T76" s="414">
        <f>F76-'[1]ExPostGross kWh_BizSum'!F76</f>
        <v>0</v>
      </c>
      <c r="U76" s="414">
        <f>G76-'[1]ExPostGross kWh_BizSum'!G76</f>
        <v>0</v>
      </c>
      <c r="V76" s="414">
        <f>H76-'[1]ExPostGross kWh_BizSum'!H76</f>
        <v>0</v>
      </c>
      <c r="W76" s="414">
        <f>I76-'[1]ExPostGross kWh_BizSum'!I76</f>
        <v>0</v>
      </c>
      <c r="X76" s="414">
        <f>J76-'[1]ExPostGross kWh_BizSum'!J76</f>
        <v>0</v>
      </c>
      <c r="Y76" s="414">
        <f>K76-'[1]ExPostGross kWh_BizSum'!K76</f>
        <v>0</v>
      </c>
      <c r="Z76" s="414">
        <f>L76-'[1]ExPostGross kWh_BizSum'!L76</f>
        <v>0</v>
      </c>
      <c r="AA76" s="414">
        <f>M76-'[1]ExPostGross kWh_BizSum'!M76</f>
        <v>0</v>
      </c>
      <c r="AB76" s="444">
        <f>N76-SUM('[1]ExPostGross kWh_BizSum'!N76:Q76)</f>
        <v>0</v>
      </c>
    </row>
    <row r="77" spans="1:28" x14ac:dyDescent="0.3">
      <c r="A77" s="506"/>
      <c r="B77" s="11" t="s">
        <v>99</v>
      </c>
      <c r="C77" s="3">
        <f>SUM('BIZ kWh ENTRY'!C77,'BIZ kWh ENTRY'!S77,'BIZ kWh ENTRY'!AI77,'BIZ kWh ENTRY'!AY77)</f>
        <v>0</v>
      </c>
      <c r="D77" s="3">
        <f>SUM('BIZ kWh ENTRY'!D77,'BIZ kWh ENTRY'!T77,'BIZ kWh ENTRY'!AJ77,'BIZ kWh ENTRY'!AZ77)</f>
        <v>0</v>
      </c>
      <c r="E77" s="3">
        <f>SUM('BIZ kWh ENTRY'!E77,'BIZ kWh ENTRY'!U77,'BIZ kWh ENTRY'!AK77,'BIZ kWh ENTRY'!BA77)</f>
        <v>0</v>
      </c>
      <c r="F77" s="3">
        <f>SUM('BIZ kWh ENTRY'!F77,'BIZ kWh ENTRY'!V77,'BIZ kWh ENTRY'!AL77,'BIZ kWh ENTRY'!BB77)</f>
        <v>0</v>
      </c>
      <c r="G77" s="3">
        <f>SUM('BIZ kWh ENTRY'!G77,'BIZ kWh ENTRY'!W77,'BIZ kWh ENTRY'!AM77,'BIZ kWh ENTRY'!BC77)</f>
        <v>0</v>
      </c>
      <c r="H77" s="3">
        <f>SUM('BIZ kWh ENTRY'!H77,'BIZ kWh ENTRY'!X77,'BIZ kWh ENTRY'!AN77,'BIZ kWh ENTRY'!BD77)</f>
        <v>0</v>
      </c>
      <c r="I77" s="3">
        <f>SUM('BIZ kWh ENTRY'!I77,'BIZ kWh ENTRY'!Y77,'BIZ kWh ENTRY'!AO77,'BIZ kWh ENTRY'!BE77)</f>
        <v>0</v>
      </c>
      <c r="J77" s="3">
        <f>SUM('BIZ kWh ENTRY'!J77,'BIZ kWh ENTRY'!Z77,'BIZ kWh ENTRY'!AP77,'BIZ kWh ENTRY'!BF77)</f>
        <v>0</v>
      </c>
      <c r="K77" s="3">
        <f>SUM('BIZ kWh ENTRY'!K77,'BIZ kWh ENTRY'!AA77,'BIZ kWh ENTRY'!AQ77,'BIZ kWh ENTRY'!BG77)</f>
        <v>0</v>
      </c>
      <c r="L77" s="3">
        <f>SUM('BIZ kWh ENTRY'!L77,'BIZ kWh ENTRY'!AB77,'BIZ kWh ENTRY'!AR77,'BIZ kWh ENTRY'!BH77)</f>
        <v>0</v>
      </c>
      <c r="M77" s="3">
        <f>SUM('BIZ kWh ENTRY'!M77,'BIZ kWh ENTRY'!AC77,'BIZ kWh ENTRY'!AS77,'BIZ kWh ENTRY'!BI77)</f>
        <v>0</v>
      </c>
      <c r="N77" s="3">
        <f>SUM('BIZ kWh ENTRY'!N77,'BIZ kWh ENTRY'!AD77,'BIZ kWh ENTRY'!AT77,'BIZ kWh ENTRY'!BJ77)</f>
        <v>0</v>
      </c>
      <c r="O77" s="90">
        <f t="shared" si="11"/>
        <v>0</v>
      </c>
      <c r="Q77" s="414">
        <f>C77-'[1]ExPostGross kWh_BizSum'!C77</f>
        <v>0</v>
      </c>
      <c r="R77" s="414">
        <f>D77-'[1]ExPostGross kWh_BizSum'!D77</f>
        <v>0</v>
      </c>
      <c r="S77" s="414">
        <f>E77-'[1]ExPostGross kWh_BizSum'!E77</f>
        <v>0</v>
      </c>
      <c r="T77" s="414">
        <f>F77-'[1]ExPostGross kWh_BizSum'!F77</f>
        <v>0</v>
      </c>
      <c r="U77" s="414">
        <f>G77-'[1]ExPostGross kWh_BizSum'!G77</f>
        <v>0</v>
      </c>
      <c r="V77" s="414">
        <f>H77-'[1]ExPostGross kWh_BizSum'!H77</f>
        <v>0</v>
      </c>
      <c r="W77" s="414">
        <f>I77-'[1]ExPostGross kWh_BizSum'!I77</f>
        <v>0</v>
      </c>
      <c r="X77" s="414">
        <f>J77-'[1]ExPostGross kWh_BizSum'!J77</f>
        <v>0</v>
      </c>
      <c r="Y77" s="414">
        <f>K77-'[1]ExPostGross kWh_BizSum'!K77</f>
        <v>0</v>
      </c>
      <c r="Z77" s="414">
        <f>L77-'[1]ExPostGross kWh_BizSum'!L77</f>
        <v>0</v>
      </c>
      <c r="AA77" s="414">
        <f>M77-'[1]ExPostGross kWh_BizSum'!M77</f>
        <v>0</v>
      </c>
      <c r="AB77" s="444">
        <f>N77-SUM('[1]ExPostGross kWh_BizSum'!N77:Q77)</f>
        <v>0</v>
      </c>
    </row>
    <row r="78" spans="1:28" x14ac:dyDescent="0.3">
      <c r="A78" s="506"/>
      <c r="B78" s="11" t="s">
        <v>100</v>
      </c>
      <c r="C78" s="3">
        <f>SUM('BIZ kWh ENTRY'!C78,'BIZ kWh ENTRY'!S78,'BIZ kWh ENTRY'!AI78,'BIZ kWh ENTRY'!AY78)</f>
        <v>0</v>
      </c>
      <c r="D78" s="3">
        <f>SUM('BIZ kWh ENTRY'!D78,'BIZ kWh ENTRY'!T78,'BIZ kWh ENTRY'!AJ78,'BIZ kWh ENTRY'!AZ78)</f>
        <v>0</v>
      </c>
      <c r="E78" s="3">
        <f>SUM('BIZ kWh ENTRY'!E78,'BIZ kWh ENTRY'!U78,'BIZ kWh ENTRY'!AK78,'BIZ kWh ENTRY'!BA78)</f>
        <v>0</v>
      </c>
      <c r="F78" s="3">
        <f>SUM('BIZ kWh ENTRY'!F78,'BIZ kWh ENTRY'!V78,'BIZ kWh ENTRY'!AL78,'BIZ kWh ENTRY'!BB78)</f>
        <v>0</v>
      </c>
      <c r="G78" s="3">
        <f>SUM('BIZ kWh ENTRY'!G78,'BIZ kWh ENTRY'!W78,'BIZ kWh ENTRY'!AM78,'BIZ kWh ENTRY'!BC78)</f>
        <v>0</v>
      </c>
      <c r="H78" s="3">
        <f>SUM('BIZ kWh ENTRY'!H78,'BIZ kWh ENTRY'!X78,'BIZ kWh ENTRY'!AN78,'BIZ kWh ENTRY'!BD78)</f>
        <v>0</v>
      </c>
      <c r="I78" s="3">
        <f>SUM('BIZ kWh ENTRY'!I78,'BIZ kWh ENTRY'!Y78,'BIZ kWh ENTRY'!AO78,'BIZ kWh ENTRY'!BE78)</f>
        <v>0</v>
      </c>
      <c r="J78" s="3">
        <f>SUM('BIZ kWh ENTRY'!J78,'BIZ kWh ENTRY'!Z78,'BIZ kWh ENTRY'!AP78,'BIZ kWh ENTRY'!BF78)</f>
        <v>0</v>
      </c>
      <c r="K78" s="3">
        <f>SUM('BIZ kWh ENTRY'!K78,'BIZ kWh ENTRY'!AA78,'BIZ kWh ENTRY'!AQ78,'BIZ kWh ENTRY'!BG78)</f>
        <v>0</v>
      </c>
      <c r="L78" s="3">
        <f>SUM('BIZ kWh ENTRY'!L78,'BIZ kWh ENTRY'!AB78,'BIZ kWh ENTRY'!AR78,'BIZ kWh ENTRY'!BH78)</f>
        <v>0</v>
      </c>
      <c r="M78" s="3">
        <f>SUM('BIZ kWh ENTRY'!M78,'BIZ kWh ENTRY'!AC78,'BIZ kWh ENTRY'!AS78,'BIZ kWh ENTRY'!BI78)</f>
        <v>0</v>
      </c>
      <c r="N78" s="3">
        <f>SUM('BIZ kWh ENTRY'!N78,'BIZ kWh ENTRY'!AD78,'BIZ kWh ENTRY'!AT78,'BIZ kWh ENTRY'!BJ78)</f>
        <v>0</v>
      </c>
      <c r="O78" s="90">
        <f t="shared" si="11"/>
        <v>0</v>
      </c>
      <c r="Q78" s="414">
        <f>C78-'[1]ExPostGross kWh_BizSum'!C78</f>
        <v>0</v>
      </c>
      <c r="R78" s="414">
        <f>D78-'[1]ExPostGross kWh_BizSum'!D78</f>
        <v>0</v>
      </c>
      <c r="S78" s="414">
        <f>E78-'[1]ExPostGross kWh_BizSum'!E78</f>
        <v>0</v>
      </c>
      <c r="T78" s="414">
        <f>F78-'[1]ExPostGross kWh_BizSum'!F78</f>
        <v>0</v>
      </c>
      <c r="U78" s="414">
        <f>G78-'[1]ExPostGross kWh_BizSum'!G78</f>
        <v>0</v>
      </c>
      <c r="V78" s="414">
        <f>H78-'[1]ExPostGross kWh_BizSum'!H78</f>
        <v>0</v>
      </c>
      <c r="W78" s="414">
        <f>I78-'[1]ExPostGross kWh_BizSum'!I78</f>
        <v>0</v>
      </c>
      <c r="X78" s="414">
        <f>J78-'[1]ExPostGross kWh_BizSum'!J78</f>
        <v>0</v>
      </c>
      <c r="Y78" s="414">
        <f>K78-'[1]ExPostGross kWh_BizSum'!K78</f>
        <v>0</v>
      </c>
      <c r="Z78" s="414">
        <f>L78-'[1]ExPostGross kWh_BizSum'!L78</f>
        <v>0</v>
      </c>
      <c r="AA78" s="414">
        <f>M78-'[1]ExPostGross kWh_BizSum'!M78</f>
        <v>0</v>
      </c>
      <c r="AB78" s="444">
        <f>N78-SUM('[1]ExPostGross kWh_BizSum'!N78:Q78)</f>
        <v>0</v>
      </c>
    </row>
    <row r="79" spans="1:28" x14ac:dyDescent="0.3">
      <c r="A79" s="506"/>
      <c r="B79" s="11" t="s">
        <v>101</v>
      </c>
      <c r="C79" s="3">
        <f>SUM('BIZ kWh ENTRY'!C79,'BIZ kWh ENTRY'!S79,'BIZ kWh ENTRY'!AI79,'BIZ kWh ENTRY'!AY79)</f>
        <v>0</v>
      </c>
      <c r="D79" s="3">
        <f>SUM('BIZ kWh ENTRY'!D79,'BIZ kWh ENTRY'!T79,'BIZ kWh ENTRY'!AJ79,'BIZ kWh ENTRY'!AZ79)</f>
        <v>0</v>
      </c>
      <c r="E79" s="3">
        <f>SUM('BIZ kWh ENTRY'!E79,'BIZ kWh ENTRY'!U79,'BIZ kWh ENTRY'!AK79,'BIZ kWh ENTRY'!BA79)</f>
        <v>0</v>
      </c>
      <c r="F79" s="3">
        <f>SUM('BIZ kWh ENTRY'!F79,'BIZ kWh ENTRY'!V79,'BIZ kWh ENTRY'!AL79,'BIZ kWh ENTRY'!BB79)</f>
        <v>0</v>
      </c>
      <c r="G79" s="3">
        <f>SUM('BIZ kWh ENTRY'!G79,'BIZ kWh ENTRY'!W79,'BIZ kWh ENTRY'!AM79,'BIZ kWh ENTRY'!BC79)</f>
        <v>0</v>
      </c>
      <c r="H79" s="3">
        <f>SUM('BIZ kWh ENTRY'!H79,'BIZ kWh ENTRY'!X79,'BIZ kWh ENTRY'!AN79,'BIZ kWh ENTRY'!BD79)</f>
        <v>0</v>
      </c>
      <c r="I79" s="3">
        <f>SUM('BIZ kWh ENTRY'!I79,'BIZ kWh ENTRY'!Y79,'BIZ kWh ENTRY'!AO79,'BIZ kWh ENTRY'!BE79)</f>
        <v>0</v>
      </c>
      <c r="J79" s="3">
        <f>SUM('BIZ kWh ENTRY'!J79,'BIZ kWh ENTRY'!Z79,'BIZ kWh ENTRY'!AP79,'BIZ kWh ENTRY'!BF79)</f>
        <v>0</v>
      </c>
      <c r="K79" s="3">
        <f>SUM('BIZ kWh ENTRY'!K79,'BIZ kWh ENTRY'!AA79,'BIZ kWh ENTRY'!AQ79,'BIZ kWh ENTRY'!BG79)</f>
        <v>0</v>
      </c>
      <c r="L79" s="3">
        <f>SUM('BIZ kWh ENTRY'!L79,'BIZ kWh ENTRY'!AB79,'BIZ kWh ENTRY'!AR79,'BIZ kWh ENTRY'!BH79)</f>
        <v>0</v>
      </c>
      <c r="M79" s="3">
        <f>SUM('BIZ kWh ENTRY'!M79,'BIZ kWh ENTRY'!AC79,'BIZ kWh ENTRY'!AS79,'BIZ kWh ENTRY'!BI79)</f>
        <v>0</v>
      </c>
      <c r="N79" s="3">
        <f>SUM('BIZ kWh ENTRY'!N79,'BIZ kWh ENTRY'!AD79,'BIZ kWh ENTRY'!AT79,'BIZ kWh ENTRY'!BJ79)</f>
        <v>0</v>
      </c>
      <c r="O79" s="90">
        <f t="shared" si="11"/>
        <v>0</v>
      </c>
      <c r="Q79" s="414">
        <f>C79-'[1]ExPostGross kWh_BizSum'!C79</f>
        <v>0</v>
      </c>
      <c r="R79" s="414">
        <f>D79-'[1]ExPostGross kWh_BizSum'!D79</f>
        <v>0</v>
      </c>
      <c r="S79" s="414">
        <f>E79-'[1]ExPostGross kWh_BizSum'!E79</f>
        <v>0</v>
      </c>
      <c r="T79" s="414">
        <f>F79-'[1]ExPostGross kWh_BizSum'!F79</f>
        <v>0</v>
      </c>
      <c r="U79" s="414">
        <f>G79-'[1]ExPostGross kWh_BizSum'!G79</f>
        <v>0</v>
      </c>
      <c r="V79" s="414">
        <f>H79-'[1]ExPostGross kWh_BizSum'!H79</f>
        <v>0</v>
      </c>
      <c r="W79" s="414">
        <f>I79-'[1]ExPostGross kWh_BizSum'!I79</f>
        <v>0</v>
      </c>
      <c r="X79" s="414">
        <f>J79-'[1]ExPostGross kWh_BizSum'!J79</f>
        <v>0</v>
      </c>
      <c r="Y79" s="414">
        <f>K79-'[1]ExPostGross kWh_BizSum'!K79</f>
        <v>0</v>
      </c>
      <c r="Z79" s="414">
        <f>L79-'[1]ExPostGross kWh_BizSum'!L79</f>
        <v>0</v>
      </c>
      <c r="AA79" s="414">
        <f>M79-'[1]ExPostGross kWh_BizSum'!M79</f>
        <v>0</v>
      </c>
      <c r="AB79" s="444">
        <f>N79-SUM('[1]ExPostGross kWh_BizSum'!N79:Q79)</f>
        <v>0</v>
      </c>
    </row>
    <row r="80" spans="1:28" ht="15" thickBot="1" x14ac:dyDescent="0.35">
      <c r="A80" s="507"/>
      <c r="B80" s="11" t="s">
        <v>102</v>
      </c>
      <c r="C80" s="3">
        <f>SUM('BIZ kWh ENTRY'!C80,'BIZ kWh ENTRY'!S80,'BIZ kWh ENTRY'!AI80,'BIZ kWh ENTRY'!AY80)</f>
        <v>0</v>
      </c>
      <c r="D80" s="3">
        <f>SUM('BIZ kWh ENTRY'!D80,'BIZ kWh ENTRY'!T80,'BIZ kWh ENTRY'!AJ80,'BIZ kWh ENTRY'!AZ80)</f>
        <v>0</v>
      </c>
      <c r="E80" s="3">
        <f>SUM('BIZ kWh ENTRY'!E80,'BIZ kWh ENTRY'!U80,'BIZ kWh ENTRY'!AK80,'BIZ kWh ENTRY'!BA80)</f>
        <v>0</v>
      </c>
      <c r="F80" s="3">
        <f>SUM('BIZ kWh ENTRY'!F80,'BIZ kWh ENTRY'!V80,'BIZ kWh ENTRY'!AL80,'BIZ kWh ENTRY'!BB80)</f>
        <v>0</v>
      </c>
      <c r="G80" s="3">
        <f>SUM('BIZ kWh ENTRY'!G80,'BIZ kWh ENTRY'!W80,'BIZ kWh ENTRY'!AM80,'BIZ kWh ENTRY'!BC80)</f>
        <v>0</v>
      </c>
      <c r="H80" s="3">
        <f>SUM('BIZ kWh ENTRY'!H80,'BIZ kWh ENTRY'!X80,'BIZ kWh ENTRY'!AN80,'BIZ kWh ENTRY'!BD80)</f>
        <v>0</v>
      </c>
      <c r="I80" s="3">
        <f>SUM('BIZ kWh ENTRY'!I80,'BIZ kWh ENTRY'!Y80,'BIZ kWh ENTRY'!AO80,'BIZ kWh ENTRY'!BE80)</f>
        <v>0</v>
      </c>
      <c r="J80" s="3">
        <f>SUM('BIZ kWh ENTRY'!J80,'BIZ kWh ENTRY'!Z80,'BIZ kWh ENTRY'!AP80,'BIZ kWh ENTRY'!BF80)</f>
        <v>0</v>
      </c>
      <c r="K80" s="3">
        <f>SUM('BIZ kWh ENTRY'!K80,'BIZ kWh ENTRY'!AA80,'BIZ kWh ENTRY'!AQ80,'BIZ kWh ENTRY'!BG80)</f>
        <v>0</v>
      </c>
      <c r="L80" s="3">
        <f>SUM('BIZ kWh ENTRY'!L80,'BIZ kWh ENTRY'!AB80,'BIZ kWh ENTRY'!AR80,'BIZ kWh ENTRY'!BH80)</f>
        <v>0</v>
      </c>
      <c r="M80" s="3">
        <f>SUM('BIZ kWh ENTRY'!M80,'BIZ kWh ENTRY'!AC80,'BIZ kWh ENTRY'!AS80,'BIZ kWh ENTRY'!BI80)</f>
        <v>0</v>
      </c>
      <c r="N80" s="3">
        <f>SUM('BIZ kWh ENTRY'!N80,'BIZ kWh ENTRY'!AD80,'BIZ kWh ENTRY'!AT80,'BIZ kWh ENTRY'!BJ80)</f>
        <v>0</v>
      </c>
      <c r="O80" s="90">
        <f t="shared" si="11"/>
        <v>0</v>
      </c>
      <c r="Q80" s="414">
        <f>C80-'[1]ExPostGross kWh_BizSum'!C80</f>
        <v>0</v>
      </c>
      <c r="R80" s="414">
        <f>D80-'[1]ExPostGross kWh_BizSum'!D80</f>
        <v>0</v>
      </c>
      <c r="S80" s="414">
        <f>E80-'[1]ExPostGross kWh_BizSum'!E80</f>
        <v>0</v>
      </c>
      <c r="T80" s="414">
        <f>F80-'[1]ExPostGross kWh_BizSum'!F80</f>
        <v>0</v>
      </c>
      <c r="U80" s="414">
        <f>G80-'[1]ExPostGross kWh_BizSum'!G80</f>
        <v>0</v>
      </c>
      <c r="V80" s="414">
        <f>H80-'[1]ExPostGross kWh_BizSum'!H80</f>
        <v>0</v>
      </c>
      <c r="W80" s="414">
        <f>I80-'[1]ExPostGross kWh_BizSum'!I80</f>
        <v>0</v>
      </c>
      <c r="X80" s="414">
        <f>J80-'[1]ExPostGross kWh_BizSum'!J80</f>
        <v>0</v>
      </c>
      <c r="Y80" s="414">
        <f>K80-'[1]ExPostGross kWh_BizSum'!K80</f>
        <v>0</v>
      </c>
      <c r="Z80" s="414">
        <f>L80-'[1]ExPostGross kWh_BizSum'!L80</f>
        <v>0</v>
      </c>
      <c r="AA80" s="414">
        <f>M80-'[1]ExPostGross kWh_BizSum'!M80</f>
        <v>0</v>
      </c>
      <c r="AB80" s="444">
        <f>N80-SUM('[1]ExPostGross kWh_BizSum'!N80:Q80)</f>
        <v>0</v>
      </c>
    </row>
    <row r="81" spans="1:28" ht="21.45" customHeight="1" thickBot="1" x14ac:dyDescent="0.35">
      <c r="B81" s="237" t="s">
        <v>70</v>
      </c>
      <c r="C81" s="238">
        <f t="shared" ref="C81:N81" si="12">SUM(C68:C80)</f>
        <v>112636.99900000003</v>
      </c>
      <c r="D81" s="238">
        <f t="shared" si="12"/>
        <v>218561.92079999999</v>
      </c>
      <c r="E81" s="238">
        <f t="shared" si="12"/>
        <v>374436.430635</v>
      </c>
      <c r="F81" s="238">
        <f t="shared" si="12"/>
        <v>836368.32034648606</v>
      </c>
      <c r="G81" s="238">
        <f t="shared" si="12"/>
        <v>639298.7292325329</v>
      </c>
      <c r="H81" s="238">
        <f t="shared" si="12"/>
        <v>210686.79172000012</v>
      </c>
      <c r="I81" s="238">
        <f t="shared" si="12"/>
        <v>426747.98494460178</v>
      </c>
      <c r="J81" s="238">
        <f t="shared" si="12"/>
        <v>361626.66266499972</v>
      </c>
      <c r="K81" s="238">
        <f t="shared" si="12"/>
        <v>477935.39501611225</v>
      </c>
      <c r="L81" s="238">
        <f t="shared" si="12"/>
        <v>474368.69563270768</v>
      </c>
      <c r="M81" s="238">
        <f t="shared" si="12"/>
        <v>294000.11418000003</v>
      </c>
      <c r="N81" s="238">
        <f t="shared" si="12"/>
        <v>1015751.7607799999</v>
      </c>
      <c r="O81" s="93">
        <f t="shared" si="11"/>
        <v>5442419.8049524417</v>
      </c>
      <c r="Q81" s="414">
        <f>C81-'[1]ExPostGross kWh_BizSum'!C81</f>
        <v>0</v>
      </c>
      <c r="R81" s="414">
        <f>D81-'[1]ExPostGross kWh_BizSum'!D81</f>
        <v>0</v>
      </c>
      <c r="S81" s="414">
        <f>E81-'[1]ExPostGross kWh_BizSum'!E81</f>
        <v>0</v>
      </c>
      <c r="T81" s="414">
        <f>F81-'[1]ExPostGross kWh_BizSum'!F81</f>
        <v>0</v>
      </c>
      <c r="U81" s="414">
        <f>G81-'[1]ExPostGross kWh_BizSum'!G81</f>
        <v>0</v>
      </c>
      <c r="V81" s="414">
        <f>H81-'[1]ExPostGross kWh_BizSum'!H81</f>
        <v>0</v>
      </c>
      <c r="W81" s="414">
        <f>I81-'[1]ExPostGross kWh_BizSum'!I81</f>
        <v>0</v>
      </c>
      <c r="X81" s="414">
        <f>J81-'[1]ExPostGross kWh_BizSum'!J81</f>
        <v>0</v>
      </c>
      <c r="Y81" s="414">
        <f>K81-'[1]ExPostGross kWh_BizSum'!K81</f>
        <v>0</v>
      </c>
      <c r="Z81" s="414">
        <f>L81-'[1]ExPostGross kWh_BizSum'!L81</f>
        <v>0</v>
      </c>
      <c r="AA81" s="414">
        <f>M81-'[1]ExPostGross kWh_BizSum'!M81</f>
        <v>0</v>
      </c>
      <c r="AB81" s="444">
        <f>N81-SUM('[1]ExPostGross kWh_BizSum'!N81:Q81)</f>
        <v>0</v>
      </c>
    </row>
    <row r="82" spans="1:28" ht="21.6" thickBot="1" x14ac:dyDescent="0.45">
      <c r="A82" s="96"/>
    </row>
    <row r="83" spans="1:28" ht="21.6" thickBot="1" x14ac:dyDescent="0.45">
      <c r="A83" s="96"/>
      <c r="B83" s="233" t="s">
        <v>48</v>
      </c>
      <c r="C83" s="234">
        <v>43850</v>
      </c>
      <c r="D83" s="234">
        <v>43882</v>
      </c>
      <c r="E83" s="234">
        <v>43914</v>
      </c>
      <c r="F83" s="234">
        <v>43946</v>
      </c>
      <c r="G83" s="234">
        <v>43978</v>
      </c>
      <c r="H83" s="234">
        <v>44010</v>
      </c>
      <c r="I83" s="234">
        <v>44042</v>
      </c>
      <c r="J83" s="234">
        <v>44074</v>
      </c>
      <c r="K83" s="234">
        <v>44076</v>
      </c>
      <c r="L83" s="234">
        <v>44107</v>
      </c>
      <c r="M83" s="234">
        <v>44140</v>
      </c>
      <c r="N83" s="234" t="s">
        <v>57</v>
      </c>
      <c r="O83" s="235" t="s">
        <v>3</v>
      </c>
      <c r="Q83" s="48"/>
      <c r="R83" s="48"/>
      <c r="S83" s="48"/>
      <c r="T83" s="48"/>
      <c r="U83" s="48"/>
      <c r="V83" s="48"/>
      <c r="W83" s="48"/>
      <c r="X83" s="215"/>
    </row>
    <row r="84" spans="1:28" ht="15" customHeight="1" x14ac:dyDescent="0.3">
      <c r="A84" s="505" t="s">
        <v>107</v>
      </c>
      <c r="B84" s="11" t="s">
        <v>90</v>
      </c>
      <c r="C84" s="3">
        <f>SUM('BIZ kWh ENTRY'!C84,'BIZ kWh ENTRY'!S84,'BIZ kWh ENTRY'!AI84,'BIZ kWh ENTRY'!AY84)</f>
        <v>0</v>
      </c>
      <c r="D84" s="3">
        <f>SUM('BIZ kWh ENTRY'!D84,'BIZ kWh ENTRY'!T84,'BIZ kWh ENTRY'!AJ84,'BIZ kWh ENTRY'!AZ84)</f>
        <v>0</v>
      </c>
      <c r="E84" s="3">
        <f>SUM('BIZ kWh ENTRY'!E84,'BIZ kWh ENTRY'!U84,'BIZ kWh ENTRY'!AK84,'BIZ kWh ENTRY'!BA84)</f>
        <v>0</v>
      </c>
      <c r="F84" s="3">
        <f>SUM('BIZ kWh ENTRY'!F84,'BIZ kWh ENTRY'!V84,'BIZ kWh ENTRY'!AL84,'BIZ kWh ENTRY'!BB84)</f>
        <v>0</v>
      </c>
      <c r="G84" s="3">
        <f>SUM('BIZ kWh ENTRY'!G84,'BIZ kWh ENTRY'!W84,'BIZ kWh ENTRY'!AM84,'BIZ kWh ENTRY'!BC84)</f>
        <v>0</v>
      </c>
      <c r="H84" s="3">
        <f>SUM('BIZ kWh ENTRY'!H84,'BIZ kWh ENTRY'!X84,'BIZ kWh ENTRY'!AN84,'BIZ kWh ENTRY'!BD84)</f>
        <v>0</v>
      </c>
      <c r="I84" s="3">
        <f>SUM('BIZ kWh ENTRY'!I84,'BIZ kWh ENTRY'!Y84,'BIZ kWh ENTRY'!AO84,'BIZ kWh ENTRY'!BE84)</f>
        <v>0</v>
      </c>
      <c r="J84" s="3">
        <f>SUM('BIZ kWh ENTRY'!J84,'BIZ kWh ENTRY'!Z84,'BIZ kWh ENTRY'!AP84,'BIZ kWh ENTRY'!BF84)</f>
        <v>0</v>
      </c>
      <c r="K84" s="3">
        <f>SUM('BIZ kWh ENTRY'!K84,'BIZ kWh ENTRY'!AA84,'BIZ kWh ENTRY'!AQ84,'BIZ kWh ENTRY'!BG84)</f>
        <v>0</v>
      </c>
      <c r="L84" s="3">
        <f>SUM('BIZ kWh ENTRY'!L84,'BIZ kWh ENTRY'!AB84,'BIZ kWh ENTRY'!AR84,'BIZ kWh ENTRY'!BH84)</f>
        <v>0</v>
      </c>
      <c r="M84" s="3">
        <f>SUM('BIZ kWh ENTRY'!M84,'BIZ kWh ENTRY'!AC84,'BIZ kWh ENTRY'!AS84,'BIZ kWh ENTRY'!BI84)</f>
        <v>0</v>
      </c>
      <c r="N84" s="3">
        <f>SUM('BIZ kWh ENTRY'!N84,'BIZ kWh ENTRY'!AD84,'BIZ kWh ENTRY'!AT84,'BIZ kWh ENTRY'!BJ84)</f>
        <v>0</v>
      </c>
      <c r="O84" s="90">
        <f t="shared" ref="O84:O97" si="13">SUM(C84:N84)</f>
        <v>0</v>
      </c>
      <c r="Q84" s="414">
        <f>C84-'[1]ExPostGross kWh_BizSum'!C84</f>
        <v>0</v>
      </c>
      <c r="R84" s="414">
        <f>D84-'[1]ExPostGross kWh_BizSum'!D84</f>
        <v>0</v>
      </c>
      <c r="S84" s="414">
        <f>E84-'[1]ExPostGross kWh_BizSum'!E84</f>
        <v>0</v>
      </c>
      <c r="T84" s="414">
        <f>F84-'[1]ExPostGross kWh_BizSum'!F84</f>
        <v>0</v>
      </c>
      <c r="U84" s="414">
        <f>G84-'[1]ExPostGross kWh_BizSum'!G84</f>
        <v>0</v>
      </c>
      <c r="V84" s="414">
        <f>H84-'[1]ExPostGross kWh_BizSum'!H84</f>
        <v>0</v>
      </c>
      <c r="W84" s="414">
        <f>I84-'[1]ExPostGross kWh_BizSum'!I84</f>
        <v>0</v>
      </c>
      <c r="X84" s="414">
        <f>J84-'[1]ExPostGross kWh_BizSum'!J84</f>
        <v>0</v>
      </c>
      <c r="Y84" s="414">
        <f>K84-'[1]ExPostGross kWh_BizSum'!K84</f>
        <v>0</v>
      </c>
      <c r="Z84" s="414">
        <f>L84-'[1]ExPostGross kWh_BizSum'!L84</f>
        <v>0</v>
      </c>
      <c r="AA84" s="414">
        <f>M84-'[1]ExPostGross kWh_BizSum'!M84</f>
        <v>0</v>
      </c>
      <c r="AB84" s="444">
        <f>N84-SUM('[1]ExPostGross kWh_BizSum'!N84:Q84)</f>
        <v>0</v>
      </c>
    </row>
    <row r="85" spans="1:28" x14ac:dyDescent="0.3">
      <c r="A85" s="506"/>
      <c r="B85" s="13" t="s">
        <v>91</v>
      </c>
      <c r="C85" s="3">
        <f>SUM('BIZ kWh ENTRY'!C85,'BIZ kWh ENTRY'!S85,'BIZ kWh ENTRY'!AI85,'BIZ kWh ENTRY'!AY85)</f>
        <v>0</v>
      </c>
      <c r="D85" s="3">
        <f>SUM('BIZ kWh ENTRY'!D85,'BIZ kWh ENTRY'!T85,'BIZ kWh ENTRY'!AJ85,'BIZ kWh ENTRY'!AZ85)</f>
        <v>0</v>
      </c>
      <c r="E85" s="3">
        <f>SUM('BIZ kWh ENTRY'!E85,'BIZ kWh ENTRY'!U85,'BIZ kWh ENTRY'!AK85,'BIZ kWh ENTRY'!BA85)</f>
        <v>0</v>
      </c>
      <c r="F85" s="3">
        <f>SUM('BIZ kWh ENTRY'!F85,'BIZ kWh ENTRY'!V85,'BIZ kWh ENTRY'!AL85,'BIZ kWh ENTRY'!BB85)</f>
        <v>0</v>
      </c>
      <c r="G85" s="3">
        <f>SUM('BIZ kWh ENTRY'!G85,'BIZ kWh ENTRY'!W85,'BIZ kWh ENTRY'!AM85,'BIZ kWh ENTRY'!BC85)</f>
        <v>0</v>
      </c>
      <c r="H85" s="3">
        <f>SUM('BIZ kWh ENTRY'!H85,'BIZ kWh ENTRY'!X85,'BIZ kWh ENTRY'!AN85,'BIZ kWh ENTRY'!BD85)</f>
        <v>0</v>
      </c>
      <c r="I85" s="3">
        <f>SUM('BIZ kWh ENTRY'!I85,'BIZ kWh ENTRY'!Y85,'BIZ kWh ENTRY'!AO85,'BIZ kWh ENTRY'!BE85)</f>
        <v>0</v>
      </c>
      <c r="J85" s="3">
        <f>SUM('BIZ kWh ENTRY'!J85,'BIZ kWh ENTRY'!Z85,'BIZ kWh ENTRY'!AP85,'BIZ kWh ENTRY'!BF85)</f>
        <v>0</v>
      </c>
      <c r="K85" s="3">
        <f>SUM('BIZ kWh ENTRY'!K85,'BIZ kWh ENTRY'!AA85,'BIZ kWh ENTRY'!AQ85,'BIZ kWh ENTRY'!BG85)</f>
        <v>0</v>
      </c>
      <c r="L85" s="3">
        <f>SUM('BIZ kWh ENTRY'!L85,'BIZ kWh ENTRY'!AB85,'BIZ kWh ENTRY'!AR85,'BIZ kWh ENTRY'!BH85)</f>
        <v>0</v>
      </c>
      <c r="M85" s="3">
        <f>SUM('BIZ kWh ENTRY'!M85,'BIZ kWh ENTRY'!AC85,'BIZ kWh ENTRY'!AS85,'BIZ kWh ENTRY'!BI85)</f>
        <v>0</v>
      </c>
      <c r="N85" s="3">
        <f>SUM('BIZ kWh ENTRY'!N85,'BIZ kWh ENTRY'!AD85,'BIZ kWh ENTRY'!AT85,'BIZ kWh ENTRY'!BJ85)</f>
        <v>0</v>
      </c>
      <c r="O85" s="90">
        <f t="shared" si="13"/>
        <v>0</v>
      </c>
      <c r="Q85" s="414">
        <f>C85-'[1]ExPostGross kWh_BizSum'!C85</f>
        <v>0</v>
      </c>
      <c r="R85" s="414">
        <f>D85-'[1]ExPostGross kWh_BizSum'!D85</f>
        <v>0</v>
      </c>
      <c r="S85" s="414">
        <f>E85-'[1]ExPostGross kWh_BizSum'!E85</f>
        <v>0</v>
      </c>
      <c r="T85" s="414">
        <f>F85-'[1]ExPostGross kWh_BizSum'!F85</f>
        <v>0</v>
      </c>
      <c r="U85" s="414">
        <f>G85-'[1]ExPostGross kWh_BizSum'!G85</f>
        <v>0</v>
      </c>
      <c r="V85" s="414">
        <f>H85-'[1]ExPostGross kWh_BizSum'!H85</f>
        <v>0</v>
      </c>
      <c r="W85" s="414">
        <f>I85-'[1]ExPostGross kWh_BizSum'!I85</f>
        <v>0</v>
      </c>
      <c r="X85" s="414">
        <f>J85-'[1]ExPostGross kWh_BizSum'!J85</f>
        <v>0</v>
      </c>
      <c r="Y85" s="414">
        <f>K85-'[1]ExPostGross kWh_BizSum'!K85</f>
        <v>0</v>
      </c>
      <c r="Z85" s="414">
        <f>L85-'[1]ExPostGross kWh_BizSum'!L85</f>
        <v>0</v>
      </c>
      <c r="AA85" s="414">
        <f>M85-'[1]ExPostGross kWh_BizSum'!M85</f>
        <v>0</v>
      </c>
      <c r="AB85" s="444">
        <f>N85-SUM('[1]ExPostGross kWh_BizSum'!N85:Q85)</f>
        <v>0</v>
      </c>
    </row>
    <row r="86" spans="1:28" x14ac:dyDescent="0.3">
      <c r="A86" s="506"/>
      <c r="B86" s="11" t="s">
        <v>92</v>
      </c>
      <c r="C86" s="3">
        <f>SUM('BIZ kWh ENTRY'!C86,'BIZ kWh ENTRY'!S86,'BIZ kWh ENTRY'!AI86,'BIZ kWh ENTRY'!AY86)</f>
        <v>0</v>
      </c>
      <c r="D86" s="3">
        <f>SUM('BIZ kWh ENTRY'!D86,'BIZ kWh ENTRY'!T86,'BIZ kWh ENTRY'!AJ86,'BIZ kWh ENTRY'!AZ86)</f>
        <v>0</v>
      </c>
      <c r="E86" s="3">
        <f>SUM('BIZ kWh ENTRY'!E86,'BIZ kWh ENTRY'!U86,'BIZ kWh ENTRY'!AK86,'BIZ kWh ENTRY'!BA86)</f>
        <v>0</v>
      </c>
      <c r="F86" s="3">
        <f>SUM('BIZ kWh ENTRY'!F86,'BIZ kWh ENTRY'!V86,'BIZ kWh ENTRY'!AL86,'BIZ kWh ENTRY'!BB86)</f>
        <v>0</v>
      </c>
      <c r="G86" s="3">
        <f>SUM('BIZ kWh ENTRY'!G86,'BIZ kWh ENTRY'!W86,'BIZ kWh ENTRY'!AM86,'BIZ kWh ENTRY'!BC86)</f>
        <v>0</v>
      </c>
      <c r="H86" s="3">
        <f>SUM('BIZ kWh ENTRY'!H86,'BIZ kWh ENTRY'!X86,'BIZ kWh ENTRY'!AN86,'BIZ kWh ENTRY'!BD86)</f>
        <v>0</v>
      </c>
      <c r="I86" s="3">
        <f>SUM('BIZ kWh ENTRY'!I86,'BIZ kWh ENTRY'!Y86,'BIZ kWh ENTRY'!AO86,'BIZ kWh ENTRY'!BE86)</f>
        <v>0</v>
      </c>
      <c r="J86" s="3">
        <f>SUM('BIZ kWh ENTRY'!J86,'BIZ kWh ENTRY'!Z86,'BIZ kWh ENTRY'!AP86,'BIZ kWh ENTRY'!BF86)</f>
        <v>4065.2080000000001</v>
      </c>
      <c r="K86" s="3">
        <f>SUM('BIZ kWh ENTRY'!K86,'BIZ kWh ENTRY'!AA86,'BIZ kWh ENTRY'!AQ86,'BIZ kWh ENTRY'!BG86)</f>
        <v>0</v>
      </c>
      <c r="L86" s="3">
        <f>SUM('BIZ kWh ENTRY'!L86,'BIZ kWh ENTRY'!AB86,'BIZ kWh ENTRY'!AR86,'BIZ kWh ENTRY'!BH86)</f>
        <v>0</v>
      </c>
      <c r="M86" s="3">
        <f>SUM('BIZ kWh ENTRY'!M86,'BIZ kWh ENTRY'!AC86,'BIZ kWh ENTRY'!AS86,'BIZ kWh ENTRY'!BI86)</f>
        <v>0</v>
      </c>
      <c r="N86" s="3">
        <f>SUM('BIZ kWh ENTRY'!N86,'BIZ kWh ENTRY'!AD86,'BIZ kWh ENTRY'!AT86,'BIZ kWh ENTRY'!BJ86)</f>
        <v>4065.2080000000001</v>
      </c>
      <c r="O86" s="90">
        <f t="shared" si="13"/>
        <v>8130.4160000000002</v>
      </c>
      <c r="Q86" s="414">
        <f>C86-'[1]ExPostGross kWh_BizSum'!C86</f>
        <v>0</v>
      </c>
      <c r="R86" s="414">
        <f>D86-'[1]ExPostGross kWh_BizSum'!D86</f>
        <v>0</v>
      </c>
      <c r="S86" s="414">
        <f>E86-'[1]ExPostGross kWh_BizSum'!E86</f>
        <v>0</v>
      </c>
      <c r="T86" s="414">
        <f>F86-'[1]ExPostGross kWh_BizSum'!F86</f>
        <v>0</v>
      </c>
      <c r="U86" s="414">
        <f>G86-'[1]ExPostGross kWh_BizSum'!G86</f>
        <v>0</v>
      </c>
      <c r="V86" s="414">
        <f>H86-'[1]ExPostGross kWh_BizSum'!H86</f>
        <v>0</v>
      </c>
      <c r="W86" s="414">
        <f>I86-'[1]ExPostGross kWh_BizSum'!I86</f>
        <v>0</v>
      </c>
      <c r="X86" s="414">
        <f>J86-'[1]ExPostGross kWh_BizSum'!J86</f>
        <v>0</v>
      </c>
      <c r="Y86" s="414">
        <f>K86-'[1]ExPostGross kWh_BizSum'!K86</f>
        <v>0</v>
      </c>
      <c r="Z86" s="414">
        <f>L86-'[1]ExPostGross kWh_BizSum'!L86</f>
        <v>0</v>
      </c>
      <c r="AA86" s="414">
        <f>M86-'[1]ExPostGross kWh_BizSum'!M86</f>
        <v>0</v>
      </c>
      <c r="AB86" s="444">
        <f>N86-SUM('[1]ExPostGross kWh_BizSum'!N86:Q86)</f>
        <v>0</v>
      </c>
    </row>
    <row r="87" spans="1:28" x14ac:dyDescent="0.3">
      <c r="A87" s="506"/>
      <c r="B87" s="11" t="s">
        <v>93</v>
      </c>
      <c r="C87" s="3">
        <f>SUM('BIZ kWh ENTRY'!C87,'BIZ kWh ENTRY'!S87,'BIZ kWh ENTRY'!AI87,'BIZ kWh ENTRY'!AY87)</f>
        <v>16469.68</v>
      </c>
      <c r="D87" s="3">
        <f>SUM('BIZ kWh ENTRY'!D87,'BIZ kWh ENTRY'!T87,'BIZ kWh ENTRY'!AJ87,'BIZ kWh ENTRY'!AZ87)</f>
        <v>2257.0239999999999</v>
      </c>
      <c r="E87" s="3">
        <f>SUM('BIZ kWh ENTRY'!E87,'BIZ kWh ENTRY'!U87,'BIZ kWh ENTRY'!AK87,'BIZ kWh ENTRY'!BA87)</f>
        <v>31739.400000000005</v>
      </c>
      <c r="F87" s="3">
        <f>SUM('BIZ kWh ENTRY'!F87,'BIZ kWh ENTRY'!V87,'BIZ kWh ENTRY'!AL87,'BIZ kWh ENTRY'!BB87)</f>
        <v>15985.115999999998</v>
      </c>
      <c r="G87" s="3">
        <f>SUM('BIZ kWh ENTRY'!G87,'BIZ kWh ENTRY'!W87,'BIZ kWh ENTRY'!AM87,'BIZ kWh ENTRY'!BC87)</f>
        <v>48280.527999999991</v>
      </c>
      <c r="H87" s="3">
        <f>SUM('BIZ kWh ENTRY'!H87,'BIZ kWh ENTRY'!X87,'BIZ kWh ENTRY'!AN87,'BIZ kWh ENTRY'!BD87)</f>
        <v>6341.4679999999998</v>
      </c>
      <c r="I87" s="3">
        <f>SUM('BIZ kWh ENTRY'!I87,'BIZ kWh ENTRY'!Y87,'BIZ kWh ENTRY'!AO87,'BIZ kWh ENTRY'!BE87)</f>
        <v>93353.224000000002</v>
      </c>
      <c r="J87" s="3">
        <f>SUM('BIZ kWh ENTRY'!J87,'BIZ kWh ENTRY'!Z87,'BIZ kWh ENTRY'!AP87,'BIZ kWh ENTRY'!BF87)</f>
        <v>71253.808000000005</v>
      </c>
      <c r="K87" s="3">
        <f>SUM('BIZ kWh ENTRY'!K87,'BIZ kWh ENTRY'!AA87,'BIZ kWh ENTRY'!AQ87,'BIZ kWh ENTRY'!BG87)</f>
        <v>221559.33199999999</v>
      </c>
      <c r="L87" s="3">
        <f>SUM('BIZ kWh ENTRY'!L87,'BIZ kWh ENTRY'!AB87,'BIZ kWh ENTRY'!AR87,'BIZ kWh ENTRY'!BH87)</f>
        <v>608181.86400000018</v>
      </c>
      <c r="M87" s="3">
        <f>SUM('BIZ kWh ENTRY'!M87,'BIZ kWh ENTRY'!AC87,'BIZ kWh ENTRY'!AS87,'BIZ kWh ENTRY'!BI87)</f>
        <v>438229.05599999998</v>
      </c>
      <c r="N87" s="3">
        <f>SUM('BIZ kWh ENTRY'!N87,'BIZ kWh ENTRY'!AD87,'BIZ kWh ENTRY'!AT87,'BIZ kWh ENTRY'!BJ87)</f>
        <v>851379.86400000041</v>
      </c>
      <c r="O87" s="90">
        <f t="shared" si="13"/>
        <v>2405030.3640000005</v>
      </c>
      <c r="Q87" s="414">
        <f>C87-'[1]ExPostGross kWh_BizSum'!C87</f>
        <v>0</v>
      </c>
      <c r="R87" s="414">
        <f>D87-'[1]ExPostGross kWh_BizSum'!D87</f>
        <v>0</v>
      </c>
      <c r="S87" s="414">
        <f>E87-'[1]ExPostGross kWh_BizSum'!E87</f>
        <v>0</v>
      </c>
      <c r="T87" s="414">
        <f>F87-'[1]ExPostGross kWh_BizSum'!F87</f>
        <v>0</v>
      </c>
      <c r="U87" s="414">
        <f>G87-'[1]ExPostGross kWh_BizSum'!G87</f>
        <v>0</v>
      </c>
      <c r="V87" s="414">
        <f>H87-'[1]ExPostGross kWh_BizSum'!H87</f>
        <v>0</v>
      </c>
      <c r="W87" s="414">
        <f>I87-'[1]ExPostGross kWh_BizSum'!I87</f>
        <v>0</v>
      </c>
      <c r="X87" s="414">
        <f>J87-'[1]ExPostGross kWh_BizSum'!J87</f>
        <v>0</v>
      </c>
      <c r="Y87" s="414">
        <f>K87-'[1]ExPostGross kWh_BizSum'!K87</f>
        <v>0</v>
      </c>
      <c r="Z87" s="414">
        <f>L87-'[1]ExPostGross kWh_BizSum'!L87</f>
        <v>0</v>
      </c>
      <c r="AA87" s="414">
        <f>M87-'[1]ExPostGross kWh_BizSum'!M87</f>
        <v>0</v>
      </c>
      <c r="AB87" s="444">
        <f>N87-SUM('[1]ExPostGross kWh_BizSum'!N87:Q87)</f>
        <v>0</v>
      </c>
    </row>
    <row r="88" spans="1:28" x14ac:dyDescent="0.3">
      <c r="A88" s="506"/>
      <c r="B88" s="13" t="s">
        <v>94</v>
      </c>
      <c r="C88" s="3">
        <f>SUM('BIZ kWh ENTRY'!C88,'BIZ kWh ENTRY'!S88,'BIZ kWh ENTRY'!AI88,'BIZ kWh ENTRY'!AY88)</f>
        <v>0</v>
      </c>
      <c r="D88" s="3">
        <f>SUM('BIZ kWh ENTRY'!D88,'BIZ kWh ENTRY'!T88,'BIZ kWh ENTRY'!AJ88,'BIZ kWh ENTRY'!AZ88)</f>
        <v>0</v>
      </c>
      <c r="E88" s="3">
        <f>SUM('BIZ kWh ENTRY'!E88,'BIZ kWh ENTRY'!U88,'BIZ kWh ENTRY'!AK88,'BIZ kWh ENTRY'!BA88)</f>
        <v>0</v>
      </c>
      <c r="F88" s="3">
        <f>SUM('BIZ kWh ENTRY'!F88,'BIZ kWh ENTRY'!V88,'BIZ kWh ENTRY'!AL88,'BIZ kWh ENTRY'!BB88)</f>
        <v>0</v>
      </c>
      <c r="G88" s="3">
        <f>SUM('BIZ kWh ENTRY'!G88,'BIZ kWh ENTRY'!W88,'BIZ kWh ENTRY'!AM88,'BIZ kWh ENTRY'!BC88)</f>
        <v>0</v>
      </c>
      <c r="H88" s="3">
        <f>SUM('BIZ kWh ENTRY'!H88,'BIZ kWh ENTRY'!X88,'BIZ kWh ENTRY'!AN88,'BIZ kWh ENTRY'!BD88)</f>
        <v>0</v>
      </c>
      <c r="I88" s="3">
        <f>SUM('BIZ kWh ENTRY'!I88,'BIZ kWh ENTRY'!Y88,'BIZ kWh ENTRY'!AO88,'BIZ kWh ENTRY'!BE88)</f>
        <v>0</v>
      </c>
      <c r="J88" s="3">
        <f>SUM('BIZ kWh ENTRY'!J88,'BIZ kWh ENTRY'!Z88,'BIZ kWh ENTRY'!AP88,'BIZ kWh ENTRY'!BF88)</f>
        <v>0</v>
      </c>
      <c r="K88" s="3">
        <f>SUM('BIZ kWh ENTRY'!K88,'BIZ kWh ENTRY'!AA88,'BIZ kWh ENTRY'!AQ88,'BIZ kWh ENTRY'!BG88)</f>
        <v>0</v>
      </c>
      <c r="L88" s="3">
        <f>SUM('BIZ kWh ENTRY'!L88,'BIZ kWh ENTRY'!AB88,'BIZ kWh ENTRY'!AR88,'BIZ kWh ENTRY'!BH88)</f>
        <v>0</v>
      </c>
      <c r="M88" s="3">
        <f>SUM('BIZ kWh ENTRY'!M88,'BIZ kWh ENTRY'!AC88,'BIZ kWh ENTRY'!AS88,'BIZ kWh ENTRY'!BI88)</f>
        <v>0</v>
      </c>
      <c r="N88" s="3">
        <f>SUM('BIZ kWh ENTRY'!N88,'BIZ kWh ENTRY'!AD88,'BIZ kWh ENTRY'!AT88,'BIZ kWh ENTRY'!BJ88)</f>
        <v>0</v>
      </c>
      <c r="O88" s="90">
        <f t="shared" si="13"/>
        <v>0</v>
      </c>
      <c r="Q88" s="414">
        <f>C88-'[1]ExPostGross kWh_BizSum'!C88</f>
        <v>0</v>
      </c>
      <c r="R88" s="414">
        <f>D88-'[1]ExPostGross kWh_BizSum'!D88</f>
        <v>0</v>
      </c>
      <c r="S88" s="414">
        <f>E88-'[1]ExPostGross kWh_BizSum'!E88</f>
        <v>0</v>
      </c>
      <c r="T88" s="414">
        <f>F88-'[1]ExPostGross kWh_BizSum'!F88</f>
        <v>0</v>
      </c>
      <c r="U88" s="414">
        <f>G88-'[1]ExPostGross kWh_BizSum'!G88</f>
        <v>0</v>
      </c>
      <c r="V88" s="414">
        <f>H88-'[1]ExPostGross kWh_BizSum'!H88</f>
        <v>0</v>
      </c>
      <c r="W88" s="414">
        <f>I88-'[1]ExPostGross kWh_BizSum'!I88</f>
        <v>0</v>
      </c>
      <c r="X88" s="414">
        <f>J88-'[1]ExPostGross kWh_BizSum'!J88</f>
        <v>0</v>
      </c>
      <c r="Y88" s="414">
        <f>K88-'[1]ExPostGross kWh_BizSum'!K88</f>
        <v>0</v>
      </c>
      <c r="Z88" s="414">
        <f>L88-'[1]ExPostGross kWh_BizSum'!L88</f>
        <v>0</v>
      </c>
      <c r="AA88" s="414">
        <f>M88-'[1]ExPostGross kWh_BizSum'!M88</f>
        <v>0</v>
      </c>
      <c r="AB88" s="444">
        <f>N88-SUM('[1]ExPostGross kWh_BizSum'!N88:Q88)</f>
        <v>0</v>
      </c>
    </row>
    <row r="89" spans="1:28" x14ac:dyDescent="0.3">
      <c r="A89" s="506"/>
      <c r="B89" s="11" t="s">
        <v>95</v>
      </c>
      <c r="C89" s="3">
        <f>SUM('BIZ kWh ENTRY'!C89,'BIZ kWh ENTRY'!S89,'BIZ kWh ENTRY'!AI89,'BIZ kWh ENTRY'!AY89)</f>
        <v>0</v>
      </c>
      <c r="D89" s="3">
        <f>SUM('BIZ kWh ENTRY'!D89,'BIZ kWh ENTRY'!T89,'BIZ kWh ENTRY'!AJ89,'BIZ kWh ENTRY'!AZ89)</f>
        <v>0</v>
      </c>
      <c r="E89" s="3">
        <f>SUM('BIZ kWh ENTRY'!E89,'BIZ kWh ENTRY'!U89,'BIZ kWh ENTRY'!AK89,'BIZ kWh ENTRY'!BA89)</f>
        <v>0</v>
      </c>
      <c r="F89" s="3">
        <f>SUM('BIZ kWh ENTRY'!F89,'BIZ kWh ENTRY'!V89,'BIZ kWh ENTRY'!AL89,'BIZ kWh ENTRY'!BB89)</f>
        <v>0</v>
      </c>
      <c r="G89" s="3">
        <f>SUM('BIZ kWh ENTRY'!G89,'BIZ kWh ENTRY'!W89,'BIZ kWh ENTRY'!AM89,'BIZ kWh ENTRY'!BC89)</f>
        <v>0</v>
      </c>
      <c r="H89" s="3">
        <f>SUM('BIZ kWh ENTRY'!H89,'BIZ kWh ENTRY'!X89,'BIZ kWh ENTRY'!AN89,'BIZ kWh ENTRY'!BD89)</f>
        <v>0</v>
      </c>
      <c r="I89" s="3">
        <f>SUM('BIZ kWh ENTRY'!I89,'BIZ kWh ENTRY'!Y89,'BIZ kWh ENTRY'!AO89,'BIZ kWh ENTRY'!BE89)</f>
        <v>0</v>
      </c>
      <c r="J89" s="3">
        <f>SUM('BIZ kWh ENTRY'!J89,'BIZ kWh ENTRY'!Z89,'BIZ kWh ENTRY'!AP89,'BIZ kWh ENTRY'!BF89)</f>
        <v>0</v>
      </c>
      <c r="K89" s="3">
        <f>SUM('BIZ kWh ENTRY'!K89,'BIZ kWh ENTRY'!AA89,'BIZ kWh ENTRY'!AQ89,'BIZ kWh ENTRY'!BG89)</f>
        <v>0</v>
      </c>
      <c r="L89" s="3">
        <f>SUM('BIZ kWh ENTRY'!L89,'BIZ kWh ENTRY'!AB89,'BIZ kWh ENTRY'!AR89,'BIZ kWh ENTRY'!BH89)</f>
        <v>0</v>
      </c>
      <c r="M89" s="3">
        <f>SUM('BIZ kWh ENTRY'!M89,'BIZ kWh ENTRY'!AC89,'BIZ kWh ENTRY'!AS89,'BIZ kWh ENTRY'!BI89)</f>
        <v>0</v>
      </c>
      <c r="N89" s="3">
        <f>SUM('BIZ kWh ENTRY'!N89,'BIZ kWh ENTRY'!AD89,'BIZ kWh ENTRY'!AT89,'BIZ kWh ENTRY'!BJ89)</f>
        <v>0</v>
      </c>
      <c r="O89" s="90">
        <f t="shared" si="13"/>
        <v>0</v>
      </c>
      <c r="Q89" s="414">
        <f>C89-'[1]ExPostGross kWh_BizSum'!C89</f>
        <v>0</v>
      </c>
      <c r="R89" s="414">
        <f>D89-'[1]ExPostGross kWh_BizSum'!D89</f>
        <v>0</v>
      </c>
      <c r="S89" s="414">
        <f>E89-'[1]ExPostGross kWh_BizSum'!E89</f>
        <v>0</v>
      </c>
      <c r="T89" s="414">
        <f>F89-'[1]ExPostGross kWh_BizSum'!F89</f>
        <v>0</v>
      </c>
      <c r="U89" s="414">
        <f>G89-'[1]ExPostGross kWh_BizSum'!G89</f>
        <v>0</v>
      </c>
      <c r="V89" s="414">
        <f>H89-'[1]ExPostGross kWh_BizSum'!H89</f>
        <v>0</v>
      </c>
      <c r="W89" s="414">
        <f>I89-'[1]ExPostGross kWh_BizSum'!I89</f>
        <v>0</v>
      </c>
      <c r="X89" s="414">
        <f>J89-'[1]ExPostGross kWh_BizSum'!J89</f>
        <v>0</v>
      </c>
      <c r="Y89" s="414">
        <f>K89-'[1]ExPostGross kWh_BizSum'!K89</f>
        <v>0</v>
      </c>
      <c r="Z89" s="414">
        <f>L89-'[1]ExPostGross kWh_BizSum'!L89</f>
        <v>0</v>
      </c>
      <c r="AA89" s="414">
        <f>M89-'[1]ExPostGross kWh_BizSum'!M89</f>
        <v>0</v>
      </c>
      <c r="AB89" s="444">
        <f>N89-SUM('[1]ExPostGross kWh_BizSum'!N89:Q89)</f>
        <v>0</v>
      </c>
    </row>
    <row r="90" spans="1:28" x14ac:dyDescent="0.3">
      <c r="A90" s="506"/>
      <c r="B90" s="11" t="s">
        <v>96</v>
      </c>
      <c r="C90" s="3">
        <f>SUM('BIZ kWh ENTRY'!C90,'BIZ kWh ENTRY'!S90,'BIZ kWh ENTRY'!AI90,'BIZ kWh ENTRY'!AY90)</f>
        <v>0</v>
      </c>
      <c r="D90" s="3">
        <f>SUM('BIZ kWh ENTRY'!D90,'BIZ kWh ENTRY'!T90,'BIZ kWh ENTRY'!AJ90,'BIZ kWh ENTRY'!AZ90)</f>
        <v>17215.304</v>
      </c>
      <c r="E90" s="3">
        <f>SUM('BIZ kWh ENTRY'!E90,'BIZ kWh ENTRY'!U90,'BIZ kWh ENTRY'!AK90,'BIZ kWh ENTRY'!BA90)</f>
        <v>13342.456</v>
      </c>
      <c r="F90" s="3">
        <f>SUM('BIZ kWh ENTRY'!F90,'BIZ kWh ENTRY'!V90,'BIZ kWh ENTRY'!AL90,'BIZ kWh ENTRY'!BB90)</f>
        <v>6886.4880000000012</v>
      </c>
      <c r="G90" s="3">
        <f>SUM('BIZ kWh ENTRY'!G90,'BIZ kWh ENTRY'!W90,'BIZ kWh ENTRY'!AM90,'BIZ kWh ENTRY'!BC90)</f>
        <v>2582.2040000000002</v>
      </c>
      <c r="H90" s="3">
        <f>SUM('BIZ kWh ENTRY'!H90,'BIZ kWh ENTRY'!X90,'BIZ kWh ENTRY'!AN90,'BIZ kWh ENTRY'!BD90)</f>
        <v>0</v>
      </c>
      <c r="I90" s="3">
        <f>SUM('BIZ kWh ENTRY'!I90,'BIZ kWh ENTRY'!Y90,'BIZ kWh ENTRY'!AO90,'BIZ kWh ENTRY'!BE90)</f>
        <v>68530.540000000008</v>
      </c>
      <c r="J90" s="3">
        <f>SUM('BIZ kWh ENTRY'!J90,'BIZ kWh ENTRY'!Z90,'BIZ kWh ENTRY'!AP90,'BIZ kWh ENTRY'!BF90)</f>
        <v>0</v>
      </c>
      <c r="K90" s="3">
        <f>SUM('BIZ kWh ENTRY'!K90,'BIZ kWh ENTRY'!AA90,'BIZ kWh ENTRY'!AQ90,'BIZ kWh ENTRY'!BG90)</f>
        <v>124897.516</v>
      </c>
      <c r="L90" s="3">
        <f>SUM('BIZ kWh ENTRY'!L90,'BIZ kWh ENTRY'!AB90,'BIZ kWh ENTRY'!AR90,'BIZ kWh ENTRY'!BH90)</f>
        <v>278356.82799999998</v>
      </c>
      <c r="M90" s="3">
        <f>SUM('BIZ kWh ENTRY'!M90,'BIZ kWh ENTRY'!AC90,'BIZ kWh ENTRY'!AS90,'BIZ kWh ENTRY'!BI90)</f>
        <v>396954.09600000002</v>
      </c>
      <c r="N90" s="3">
        <f>SUM('BIZ kWh ENTRY'!N90,'BIZ kWh ENTRY'!AD90,'BIZ kWh ENTRY'!AT90,'BIZ kWh ENTRY'!BJ90)</f>
        <v>739680.99199999985</v>
      </c>
      <c r="O90" s="90">
        <f t="shared" si="13"/>
        <v>1648446.4239999999</v>
      </c>
      <c r="Q90" s="414">
        <f>C90-'[1]ExPostGross kWh_BizSum'!C90</f>
        <v>0</v>
      </c>
      <c r="R90" s="414">
        <f>D90-'[1]ExPostGross kWh_BizSum'!D90</f>
        <v>0</v>
      </c>
      <c r="S90" s="414">
        <f>E90-'[1]ExPostGross kWh_BizSum'!E90</f>
        <v>0</v>
      </c>
      <c r="T90" s="414">
        <f>F90-'[1]ExPostGross kWh_BizSum'!F90</f>
        <v>0</v>
      </c>
      <c r="U90" s="414">
        <f>G90-'[1]ExPostGross kWh_BizSum'!G90</f>
        <v>0</v>
      </c>
      <c r="V90" s="414">
        <f>H90-'[1]ExPostGross kWh_BizSum'!H90</f>
        <v>0</v>
      </c>
      <c r="W90" s="414">
        <f>I90-'[1]ExPostGross kWh_BizSum'!I90</f>
        <v>0</v>
      </c>
      <c r="X90" s="414">
        <f>J90-'[1]ExPostGross kWh_BizSum'!J90</f>
        <v>0</v>
      </c>
      <c r="Y90" s="414">
        <f>K90-'[1]ExPostGross kWh_BizSum'!K90</f>
        <v>0</v>
      </c>
      <c r="Z90" s="414">
        <f>L90-'[1]ExPostGross kWh_BizSum'!L90</f>
        <v>0</v>
      </c>
      <c r="AA90" s="414">
        <f>M90-'[1]ExPostGross kWh_BizSum'!M90</f>
        <v>0</v>
      </c>
      <c r="AB90" s="444">
        <f>N90-SUM('[1]ExPostGross kWh_BizSum'!N90:Q90)</f>
        <v>0</v>
      </c>
    </row>
    <row r="91" spans="1:28" x14ac:dyDescent="0.3">
      <c r="A91" s="506"/>
      <c r="B91" s="11" t="s">
        <v>97</v>
      </c>
      <c r="C91" s="3">
        <f>SUM('BIZ kWh ENTRY'!C91,'BIZ kWh ENTRY'!S91,'BIZ kWh ENTRY'!AI91,'BIZ kWh ENTRY'!AY91)</f>
        <v>2858020.966571691</v>
      </c>
      <c r="D91" s="3">
        <f>SUM('BIZ kWh ENTRY'!D91,'BIZ kWh ENTRY'!T91,'BIZ kWh ENTRY'!AJ91,'BIZ kWh ENTRY'!AZ91)</f>
        <v>3089750.175928555</v>
      </c>
      <c r="E91" s="3">
        <f>SUM('BIZ kWh ENTRY'!E91,'BIZ kWh ENTRY'!U91,'BIZ kWh ENTRY'!AK91,'BIZ kWh ENTRY'!BA91)</f>
        <v>3019501.1940316493</v>
      </c>
      <c r="F91" s="3">
        <f>SUM('BIZ kWh ENTRY'!F91,'BIZ kWh ENTRY'!V91,'BIZ kWh ENTRY'!AL91,'BIZ kWh ENTRY'!BB91)</f>
        <v>5830890.9641921595</v>
      </c>
      <c r="G91" s="3">
        <f>SUM('BIZ kWh ENTRY'!G91,'BIZ kWh ENTRY'!W91,'BIZ kWh ENTRY'!AM91,'BIZ kWh ENTRY'!BC91)</f>
        <v>5094025.6700967187</v>
      </c>
      <c r="H91" s="3">
        <f>SUM('BIZ kWh ENTRY'!H91,'BIZ kWh ENTRY'!X91,'BIZ kWh ENTRY'!AN91,'BIZ kWh ENTRY'!BD91)</f>
        <v>6104567.7426559767</v>
      </c>
      <c r="I91" s="3">
        <f>SUM('BIZ kWh ENTRY'!I91,'BIZ kWh ENTRY'!Y91,'BIZ kWh ENTRY'!AO91,'BIZ kWh ENTRY'!BE91)</f>
        <v>6021117.5609145034</v>
      </c>
      <c r="J91" s="3">
        <f>SUM('BIZ kWh ENTRY'!J91,'BIZ kWh ENTRY'!Z91,'BIZ kWh ENTRY'!AP91,'BIZ kWh ENTRY'!BF91)</f>
        <v>6397740.4868368441</v>
      </c>
      <c r="K91" s="3">
        <f>SUM('BIZ kWh ENTRY'!K91,'BIZ kWh ENTRY'!AA91,'BIZ kWh ENTRY'!AQ91,'BIZ kWh ENTRY'!BG91)</f>
        <v>5222520.7181932833</v>
      </c>
      <c r="L91" s="3">
        <f>SUM('BIZ kWh ENTRY'!L91,'BIZ kWh ENTRY'!AB91,'BIZ kWh ENTRY'!AR91,'BIZ kWh ENTRY'!BH91)</f>
        <v>6494478.5076064309</v>
      </c>
      <c r="M91" s="3">
        <f>SUM('BIZ kWh ENTRY'!M91,'BIZ kWh ENTRY'!AC91,'BIZ kWh ENTRY'!AS91,'BIZ kWh ENTRY'!BI91)</f>
        <v>10063212.864902213</v>
      </c>
      <c r="N91" s="3">
        <f>SUM('BIZ kWh ENTRY'!N91,'BIZ kWh ENTRY'!AD91,'BIZ kWh ENTRY'!AT91,'BIZ kWh ENTRY'!BJ91)</f>
        <v>18289698.782719698</v>
      </c>
      <c r="O91" s="90">
        <f t="shared" si="13"/>
        <v>78485525.634649724</v>
      </c>
      <c r="Q91" s="414">
        <f>C91-'[1]ExPostGross kWh_BizSum'!C91</f>
        <v>0</v>
      </c>
      <c r="R91" s="414">
        <f>D91-'[1]ExPostGross kWh_BizSum'!D91</f>
        <v>0</v>
      </c>
      <c r="S91" s="414">
        <f>E91-'[1]ExPostGross kWh_BizSum'!E91</f>
        <v>0</v>
      </c>
      <c r="T91" s="414">
        <f>F91-'[1]ExPostGross kWh_BizSum'!F91</f>
        <v>0</v>
      </c>
      <c r="U91" s="414">
        <f>G91-'[1]ExPostGross kWh_BizSum'!G91</f>
        <v>0</v>
      </c>
      <c r="V91" s="414">
        <f>H91-'[1]ExPostGross kWh_BizSum'!H91</f>
        <v>0</v>
      </c>
      <c r="W91" s="414">
        <f>I91-'[1]ExPostGross kWh_BizSum'!I91</f>
        <v>0</v>
      </c>
      <c r="X91" s="414">
        <f>J91-'[1]ExPostGross kWh_BizSum'!J91</f>
        <v>0</v>
      </c>
      <c r="Y91" s="414">
        <f>K91-'[1]ExPostGross kWh_BizSum'!K91</f>
        <v>0</v>
      </c>
      <c r="Z91" s="414">
        <f>L91-'[1]ExPostGross kWh_BizSum'!L91</f>
        <v>0</v>
      </c>
      <c r="AA91" s="414">
        <f>M91-'[1]ExPostGross kWh_BizSum'!M91</f>
        <v>0</v>
      </c>
      <c r="AB91" s="444">
        <f>N91-SUM('[1]ExPostGross kWh_BizSum'!N91:Q91)</f>
        <v>0</v>
      </c>
    </row>
    <row r="92" spans="1:28" x14ac:dyDescent="0.3">
      <c r="A92" s="506"/>
      <c r="B92" s="11" t="s">
        <v>98</v>
      </c>
      <c r="C92" s="3">
        <f>SUM('BIZ kWh ENTRY'!C92,'BIZ kWh ENTRY'!S92,'BIZ kWh ENTRY'!AI92,'BIZ kWh ENTRY'!AY92)</f>
        <v>0</v>
      </c>
      <c r="D92" s="3">
        <f>SUM('BIZ kWh ENTRY'!D92,'BIZ kWh ENTRY'!T92,'BIZ kWh ENTRY'!AJ92,'BIZ kWh ENTRY'!AZ92)</f>
        <v>0</v>
      </c>
      <c r="E92" s="3">
        <f>SUM('BIZ kWh ENTRY'!E92,'BIZ kWh ENTRY'!U92,'BIZ kWh ENTRY'!AK92,'BIZ kWh ENTRY'!BA92)</f>
        <v>0</v>
      </c>
      <c r="F92" s="3">
        <f>SUM('BIZ kWh ENTRY'!F92,'BIZ kWh ENTRY'!V92,'BIZ kWh ENTRY'!AL92,'BIZ kWh ENTRY'!BB92)</f>
        <v>0</v>
      </c>
      <c r="G92" s="3">
        <f>SUM('BIZ kWh ENTRY'!G92,'BIZ kWh ENTRY'!W92,'BIZ kWh ENTRY'!AM92,'BIZ kWh ENTRY'!BC92)</f>
        <v>0</v>
      </c>
      <c r="H92" s="3">
        <f>SUM('BIZ kWh ENTRY'!H92,'BIZ kWh ENTRY'!X92,'BIZ kWh ENTRY'!AN92,'BIZ kWh ENTRY'!BD92)</f>
        <v>0</v>
      </c>
      <c r="I92" s="3">
        <f>SUM('BIZ kWh ENTRY'!I92,'BIZ kWh ENTRY'!Y92,'BIZ kWh ENTRY'!AO92,'BIZ kWh ENTRY'!BE92)</f>
        <v>58078.979999999996</v>
      </c>
      <c r="J92" s="3">
        <f>SUM('BIZ kWh ENTRY'!J92,'BIZ kWh ENTRY'!Z92,'BIZ kWh ENTRY'!AP92,'BIZ kWh ENTRY'!BF92)</f>
        <v>0</v>
      </c>
      <c r="K92" s="3">
        <f>SUM('BIZ kWh ENTRY'!K92,'BIZ kWh ENTRY'!AA92,'BIZ kWh ENTRY'!AQ92,'BIZ kWh ENTRY'!BG92)</f>
        <v>0</v>
      </c>
      <c r="L92" s="3">
        <f>SUM('BIZ kWh ENTRY'!L92,'BIZ kWh ENTRY'!AB92,'BIZ kWh ENTRY'!AR92,'BIZ kWh ENTRY'!BH92)</f>
        <v>0</v>
      </c>
      <c r="M92" s="3">
        <f>SUM('BIZ kWh ENTRY'!M92,'BIZ kWh ENTRY'!AC92,'BIZ kWh ENTRY'!AS92,'BIZ kWh ENTRY'!BI92)</f>
        <v>0</v>
      </c>
      <c r="N92" s="3">
        <f>SUM('BIZ kWh ENTRY'!N92,'BIZ kWh ENTRY'!AD92,'BIZ kWh ENTRY'!AT92,'BIZ kWh ENTRY'!BJ92)</f>
        <v>0</v>
      </c>
      <c r="O92" s="90">
        <f t="shared" si="13"/>
        <v>58078.979999999996</v>
      </c>
      <c r="Q92" s="414">
        <f>C92-'[1]ExPostGross kWh_BizSum'!C92</f>
        <v>0</v>
      </c>
      <c r="R92" s="414">
        <f>D92-'[1]ExPostGross kWh_BizSum'!D92</f>
        <v>0</v>
      </c>
      <c r="S92" s="414">
        <f>E92-'[1]ExPostGross kWh_BizSum'!E92</f>
        <v>0</v>
      </c>
      <c r="T92" s="414">
        <f>F92-'[1]ExPostGross kWh_BizSum'!F92</f>
        <v>0</v>
      </c>
      <c r="U92" s="414">
        <f>G92-'[1]ExPostGross kWh_BizSum'!G92</f>
        <v>0</v>
      </c>
      <c r="V92" s="414">
        <f>H92-'[1]ExPostGross kWh_BizSum'!H92</f>
        <v>0</v>
      </c>
      <c r="W92" s="414">
        <f>I92-'[1]ExPostGross kWh_BizSum'!I92</f>
        <v>0</v>
      </c>
      <c r="X92" s="414">
        <f>J92-'[1]ExPostGross kWh_BizSum'!J92</f>
        <v>0</v>
      </c>
      <c r="Y92" s="414">
        <f>K92-'[1]ExPostGross kWh_BizSum'!K92</f>
        <v>0</v>
      </c>
      <c r="Z92" s="414">
        <f>L92-'[1]ExPostGross kWh_BizSum'!L92</f>
        <v>0</v>
      </c>
      <c r="AA92" s="414">
        <f>M92-'[1]ExPostGross kWh_BizSum'!M92</f>
        <v>0</v>
      </c>
      <c r="AB92" s="444">
        <f>N92-SUM('[1]ExPostGross kWh_BizSum'!N92:Q92)</f>
        <v>0</v>
      </c>
    </row>
    <row r="93" spans="1:28" x14ac:dyDescent="0.3">
      <c r="A93" s="506"/>
      <c r="B93" s="11" t="s">
        <v>99</v>
      </c>
      <c r="C93" s="3">
        <f>SUM('BIZ kWh ENTRY'!C93,'BIZ kWh ENTRY'!S93,'BIZ kWh ENTRY'!AI93,'BIZ kWh ENTRY'!AY93)</f>
        <v>0</v>
      </c>
      <c r="D93" s="3">
        <f>SUM('BIZ kWh ENTRY'!D93,'BIZ kWh ENTRY'!T93,'BIZ kWh ENTRY'!AJ93,'BIZ kWh ENTRY'!AZ93)</f>
        <v>0</v>
      </c>
      <c r="E93" s="3">
        <f>SUM('BIZ kWh ENTRY'!E93,'BIZ kWh ENTRY'!U93,'BIZ kWh ENTRY'!AK93,'BIZ kWh ENTRY'!BA93)</f>
        <v>0</v>
      </c>
      <c r="F93" s="3">
        <f>SUM('BIZ kWh ENTRY'!F93,'BIZ kWh ENTRY'!V93,'BIZ kWh ENTRY'!AL93,'BIZ kWh ENTRY'!BB93)</f>
        <v>12911.936</v>
      </c>
      <c r="G93" s="3">
        <f>SUM('BIZ kWh ENTRY'!G93,'BIZ kWh ENTRY'!W93,'BIZ kWh ENTRY'!AM93,'BIZ kWh ENTRY'!BC93)</f>
        <v>0</v>
      </c>
      <c r="H93" s="3">
        <f>SUM('BIZ kWh ENTRY'!H93,'BIZ kWh ENTRY'!X93,'BIZ kWh ENTRY'!AN93,'BIZ kWh ENTRY'!BD93)</f>
        <v>0</v>
      </c>
      <c r="I93" s="3">
        <f>SUM('BIZ kWh ENTRY'!I93,'BIZ kWh ENTRY'!Y93,'BIZ kWh ENTRY'!AO93,'BIZ kWh ENTRY'!BE93)</f>
        <v>0</v>
      </c>
      <c r="J93" s="3">
        <f>SUM('BIZ kWh ENTRY'!J93,'BIZ kWh ENTRY'!Z93,'BIZ kWh ENTRY'!AP93,'BIZ kWh ENTRY'!BF93)</f>
        <v>0</v>
      </c>
      <c r="K93" s="3">
        <f>SUM('BIZ kWh ENTRY'!K93,'BIZ kWh ENTRY'!AA93,'BIZ kWh ENTRY'!AQ93,'BIZ kWh ENTRY'!BG93)</f>
        <v>0</v>
      </c>
      <c r="L93" s="3">
        <f>SUM('BIZ kWh ENTRY'!L93,'BIZ kWh ENTRY'!AB93,'BIZ kWh ENTRY'!AR93,'BIZ kWh ENTRY'!BH93)</f>
        <v>117618.98000000001</v>
      </c>
      <c r="M93" s="3">
        <f>SUM('BIZ kWh ENTRY'!M93,'BIZ kWh ENTRY'!AC93,'BIZ kWh ENTRY'!AS93,'BIZ kWh ENTRY'!BI93)</f>
        <v>0</v>
      </c>
      <c r="N93" s="3">
        <f>SUM('BIZ kWh ENTRY'!N93,'BIZ kWh ENTRY'!AD93,'BIZ kWh ENTRY'!AT93,'BIZ kWh ENTRY'!BJ93)</f>
        <v>0</v>
      </c>
      <c r="O93" s="90">
        <f t="shared" si="13"/>
        <v>130530.91600000001</v>
      </c>
      <c r="Q93" s="414">
        <f>C93-'[1]ExPostGross kWh_BizSum'!C93</f>
        <v>0</v>
      </c>
      <c r="R93" s="414">
        <f>D93-'[1]ExPostGross kWh_BizSum'!D93</f>
        <v>0</v>
      </c>
      <c r="S93" s="414">
        <f>E93-'[1]ExPostGross kWh_BizSum'!E93</f>
        <v>0</v>
      </c>
      <c r="T93" s="414">
        <f>F93-'[1]ExPostGross kWh_BizSum'!F93</f>
        <v>0</v>
      </c>
      <c r="U93" s="414">
        <f>G93-'[1]ExPostGross kWh_BizSum'!G93</f>
        <v>0</v>
      </c>
      <c r="V93" s="414">
        <f>H93-'[1]ExPostGross kWh_BizSum'!H93</f>
        <v>0</v>
      </c>
      <c r="W93" s="414">
        <f>I93-'[1]ExPostGross kWh_BizSum'!I93</f>
        <v>0</v>
      </c>
      <c r="X93" s="414">
        <f>J93-'[1]ExPostGross kWh_BizSum'!J93</f>
        <v>0</v>
      </c>
      <c r="Y93" s="414">
        <f>K93-'[1]ExPostGross kWh_BizSum'!K93</f>
        <v>0</v>
      </c>
      <c r="Z93" s="414">
        <f>L93-'[1]ExPostGross kWh_BizSum'!L93</f>
        <v>0</v>
      </c>
      <c r="AA93" s="414">
        <f>M93-'[1]ExPostGross kWh_BizSum'!M93</f>
        <v>0</v>
      </c>
      <c r="AB93" s="444">
        <f>N93-SUM('[1]ExPostGross kWh_BizSum'!N93:Q93)</f>
        <v>0</v>
      </c>
    </row>
    <row r="94" spans="1:28" x14ac:dyDescent="0.3">
      <c r="A94" s="506"/>
      <c r="B94" s="11" t="s">
        <v>100</v>
      </c>
      <c r="C94" s="3">
        <f>SUM('BIZ kWh ENTRY'!C94,'BIZ kWh ENTRY'!S94,'BIZ kWh ENTRY'!AI94,'BIZ kWh ENTRY'!AY94)</f>
        <v>0</v>
      </c>
      <c r="D94" s="3">
        <f>SUM('BIZ kWh ENTRY'!D94,'BIZ kWh ENTRY'!T94,'BIZ kWh ENTRY'!AJ94,'BIZ kWh ENTRY'!AZ94)</f>
        <v>0</v>
      </c>
      <c r="E94" s="3">
        <f>SUM('BIZ kWh ENTRY'!E94,'BIZ kWh ENTRY'!U94,'BIZ kWh ENTRY'!AK94,'BIZ kWh ENTRY'!BA94)</f>
        <v>0</v>
      </c>
      <c r="F94" s="3">
        <f>SUM('BIZ kWh ENTRY'!F94,'BIZ kWh ENTRY'!V94,'BIZ kWh ENTRY'!AL94,'BIZ kWh ENTRY'!BB94)</f>
        <v>0</v>
      </c>
      <c r="G94" s="3">
        <f>SUM('BIZ kWh ENTRY'!G94,'BIZ kWh ENTRY'!W94,'BIZ kWh ENTRY'!AM94,'BIZ kWh ENTRY'!BC94)</f>
        <v>0</v>
      </c>
      <c r="H94" s="3">
        <f>SUM('BIZ kWh ENTRY'!H94,'BIZ kWh ENTRY'!X94,'BIZ kWh ENTRY'!AN94,'BIZ kWh ENTRY'!BD94)</f>
        <v>0</v>
      </c>
      <c r="I94" s="3">
        <f>SUM('BIZ kWh ENTRY'!I94,'BIZ kWh ENTRY'!Y94,'BIZ kWh ENTRY'!AO94,'BIZ kWh ENTRY'!BE94)</f>
        <v>0</v>
      </c>
      <c r="J94" s="3">
        <f>SUM('BIZ kWh ENTRY'!J94,'BIZ kWh ENTRY'!Z94,'BIZ kWh ENTRY'!AP94,'BIZ kWh ENTRY'!BF94)</f>
        <v>0</v>
      </c>
      <c r="K94" s="3">
        <f>SUM('BIZ kWh ENTRY'!K94,'BIZ kWh ENTRY'!AA94,'BIZ kWh ENTRY'!AQ94,'BIZ kWh ENTRY'!BG94)</f>
        <v>0</v>
      </c>
      <c r="L94" s="3">
        <f>SUM('BIZ kWh ENTRY'!L94,'BIZ kWh ENTRY'!AB94,'BIZ kWh ENTRY'!AR94,'BIZ kWh ENTRY'!BH94)</f>
        <v>0</v>
      </c>
      <c r="M94" s="3">
        <f>SUM('BIZ kWh ENTRY'!M94,'BIZ kWh ENTRY'!AC94,'BIZ kWh ENTRY'!AS94,'BIZ kWh ENTRY'!BI94)</f>
        <v>0</v>
      </c>
      <c r="N94" s="3">
        <f>SUM('BIZ kWh ENTRY'!N94,'BIZ kWh ENTRY'!AD94,'BIZ kWh ENTRY'!AT94,'BIZ kWh ENTRY'!BJ94)</f>
        <v>0</v>
      </c>
      <c r="O94" s="90">
        <f t="shared" si="13"/>
        <v>0</v>
      </c>
      <c r="Q94" s="414">
        <f>C94-'[1]ExPostGross kWh_BizSum'!C94</f>
        <v>0</v>
      </c>
      <c r="R94" s="414">
        <f>D94-'[1]ExPostGross kWh_BizSum'!D94</f>
        <v>0</v>
      </c>
      <c r="S94" s="414">
        <f>E94-'[1]ExPostGross kWh_BizSum'!E94</f>
        <v>0</v>
      </c>
      <c r="T94" s="414">
        <f>F94-'[1]ExPostGross kWh_BizSum'!F94</f>
        <v>0</v>
      </c>
      <c r="U94" s="414">
        <f>G94-'[1]ExPostGross kWh_BizSum'!G94</f>
        <v>0</v>
      </c>
      <c r="V94" s="414">
        <f>H94-'[1]ExPostGross kWh_BizSum'!H94</f>
        <v>0</v>
      </c>
      <c r="W94" s="414">
        <f>I94-'[1]ExPostGross kWh_BizSum'!I94</f>
        <v>0</v>
      </c>
      <c r="X94" s="414">
        <f>J94-'[1]ExPostGross kWh_BizSum'!J94</f>
        <v>0</v>
      </c>
      <c r="Y94" s="414">
        <f>K94-'[1]ExPostGross kWh_BizSum'!K94</f>
        <v>0</v>
      </c>
      <c r="Z94" s="414">
        <f>L94-'[1]ExPostGross kWh_BizSum'!L94</f>
        <v>0</v>
      </c>
      <c r="AA94" s="414">
        <f>M94-'[1]ExPostGross kWh_BizSum'!M94</f>
        <v>0</v>
      </c>
      <c r="AB94" s="444">
        <f>N94-SUM('[1]ExPostGross kWh_BizSum'!N94:Q94)</f>
        <v>0</v>
      </c>
    </row>
    <row r="95" spans="1:28" x14ac:dyDescent="0.3">
      <c r="A95" s="506"/>
      <c r="B95" s="11" t="s">
        <v>101</v>
      </c>
      <c r="C95" s="3">
        <f>SUM('BIZ kWh ENTRY'!C95,'BIZ kWh ENTRY'!S95,'BIZ kWh ENTRY'!AI95,'BIZ kWh ENTRY'!AY95)</f>
        <v>37472.644</v>
      </c>
      <c r="D95" s="3">
        <f>SUM('BIZ kWh ENTRY'!D95,'BIZ kWh ENTRY'!T95,'BIZ kWh ENTRY'!AJ95,'BIZ kWh ENTRY'!AZ95)</f>
        <v>0</v>
      </c>
      <c r="E95" s="3">
        <f>SUM('BIZ kWh ENTRY'!E95,'BIZ kWh ENTRY'!U95,'BIZ kWh ENTRY'!AK95,'BIZ kWh ENTRY'!BA95)</f>
        <v>0</v>
      </c>
      <c r="F95" s="3">
        <f>SUM('BIZ kWh ENTRY'!F95,'BIZ kWh ENTRY'!V95,'BIZ kWh ENTRY'!AL95,'BIZ kWh ENTRY'!BB95)</f>
        <v>0</v>
      </c>
      <c r="G95" s="3">
        <f>SUM('BIZ kWh ENTRY'!G95,'BIZ kWh ENTRY'!W95,'BIZ kWh ENTRY'!AM95,'BIZ kWh ENTRY'!BC95)</f>
        <v>0</v>
      </c>
      <c r="H95" s="3">
        <f>SUM('BIZ kWh ENTRY'!H95,'BIZ kWh ENTRY'!X95,'BIZ kWh ENTRY'!AN95,'BIZ kWh ENTRY'!BD95)</f>
        <v>0</v>
      </c>
      <c r="I95" s="3">
        <f>SUM('BIZ kWh ENTRY'!I95,'BIZ kWh ENTRY'!Y95,'BIZ kWh ENTRY'!AO95,'BIZ kWh ENTRY'!BE95)</f>
        <v>0</v>
      </c>
      <c r="J95" s="3">
        <f>SUM('BIZ kWh ENTRY'!J95,'BIZ kWh ENTRY'!Z95,'BIZ kWh ENTRY'!AP95,'BIZ kWh ENTRY'!BF95)</f>
        <v>0</v>
      </c>
      <c r="K95" s="3">
        <f>SUM('BIZ kWh ENTRY'!K95,'BIZ kWh ENTRY'!AA95,'BIZ kWh ENTRY'!AQ95,'BIZ kWh ENTRY'!BG95)</f>
        <v>0</v>
      </c>
      <c r="L95" s="3">
        <f>SUM('BIZ kWh ENTRY'!L95,'BIZ kWh ENTRY'!AB95,'BIZ kWh ENTRY'!AR95,'BIZ kWh ENTRY'!BH95)</f>
        <v>0</v>
      </c>
      <c r="M95" s="3">
        <f>SUM('BIZ kWh ENTRY'!M95,'BIZ kWh ENTRY'!AC95,'BIZ kWh ENTRY'!AS95,'BIZ kWh ENTRY'!BI95)</f>
        <v>0</v>
      </c>
      <c r="N95" s="3">
        <f>SUM('BIZ kWh ENTRY'!N95,'BIZ kWh ENTRY'!AD95,'BIZ kWh ENTRY'!AT95,'BIZ kWh ENTRY'!BJ95)</f>
        <v>348.08000000000004</v>
      </c>
      <c r="O95" s="90">
        <f t="shared" si="13"/>
        <v>37820.724000000002</v>
      </c>
      <c r="Q95" s="414">
        <f>C95-'[1]ExPostGross kWh_BizSum'!C95</f>
        <v>0</v>
      </c>
      <c r="R95" s="414">
        <f>D95-'[1]ExPostGross kWh_BizSum'!D95</f>
        <v>0</v>
      </c>
      <c r="S95" s="414">
        <f>E95-'[1]ExPostGross kWh_BizSum'!E95</f>
        <v>0</v>
      </c>
      <c r="T95" s="414">
        <f>F95-'[1]ExPostGross kWh_BizSum'!F95</f>
        <v>0</v>
      </c>
      <c r="U95" s="414">
        <f>G95-'[1]ExPostGross kWh_BizSum'!G95</f>
        <v>0</v>
      </c>
      <c r="V95" s="414">
        <f>H95-'[1]ExPostGross kWh_BizSum'!H95</f>
        <v>0</v>
      </c>
      <c r="W95" s="414">
        <f>I95-'[1]ExPostGross kWh_BizSum'!I95</f>
        <v>0</v>
      </c>
      <c r="X95" s="414">
        <f>J95-'[1]ExPostGross kWh_BizSum'!J95</f>
        <v>0</v>
      </c>
      <c r="Y95" s="414">
        <f>K95-'[1]ExPostGross kWh_BizSum'!K95</f>
        <v>0</v>
      </c>
      <c r="Z95" s="414">
        <f>L95-'[1]ExPostGross kWh_BizSum'!L95</f>
        <v>0</v>
      </c>
      <c r="AA95" s="414">
        <f>M95-'[1]ExPostGross kWh_BizSum'!M95</f>
        <v>0</v>
      </c>
      <c r="AB95" s="444">
        <f>N95-SUM('[1]ExPostGross kWh_BizSum'!N95:Q95)</f>
        <v>0</v>
      </c>
    </row>
    <row r="96" spans="1:28" ht="15" thickBot="1" x14ac:dyDescent="0.35">
      <c r="A96" s="507"/>
      <c r="B96" s="11" t="s">
        <v>102</v>
      </c>
      <c r="C96" s="3">
        <f>SUM('BIZ kWh ENTRY'!C96,'BIZ kWh ENTRY'!S96,'BIZ kWh ENTRY'!AI96,'BIZ kWh ENTRY'!AY96)</f>
        <v>0</v>
      </c>
      <c r="D96" s="3">
        <f>SUM('BIZ kWh ENTRY'!D96,'BIZ kWh ENTRY'!T96,'BIZ kWh ENTRY'!AJ96,'BIZ kWh ENTRY'!AZ96)</f>
        <v>0</v>
      </c>
      <c r="E96" s="3">
        <f>SUM('BIZ kWh ENTRY'!E96,'BIZ kWh ENTRY'!U96,'BIZ kWh ENTRY'!AK96,'BIZ kWh ENTRY'!BA96)</f>
        <v>19378.896000000001</v>
      </c>
      <c r="F96" s="3">
        <f>SUM('BIZ kWh ENTRY'!F96,'BIZ kWh ENTRY'!V96,'BIZ kWh ENTRY'!AL96,'BIZ kWh ENTRY'!BB96)</f>
        <v>0</v>
      </c>
      <c r="G96" s="3">
        <f>SUM('BIZ kWh ENTRY'!G96,'BIZ kWh ENTRY'!W96,'BIZ kWh ENTRY'!AM96,'BIZ kWh ENTRY'!BC96)</f>
        <v>0</v>
      </c>
      <c r="H96" s="3">
        <f>SUM('BIZ kWh ENTRY'!H96,'BIZ kWh ENTRY'!X96,'BIZ kWh ENTRY'!AN96,'BIZ kWh ENTRY'!BD96)</f>
        <v>0</v>
      </c>
      <c r="I96" s="3">
        <f>SUM('BIZ kWh ENTRY'!I96,'BIZ kWh ENTRY'!Y96,'BIZ kWh ENTRY'!AO96,'BIZ kWh ENTRY'!BE96)</f>
        <v>0</v>
      </c>
      <c r="J96" s="3">
        <f>SUM('BIZ kWh ENTRY'!J96,'BIZ kWh ENTRY'!Z96,'BIZ kWh ENTRY'!AP96,'BIZ kWh ENTRY'!BF96)</f>
        <v>0</v>
      </c>
      <c r="K96" s="3">
        <f>SUM('BIZ kWh ENTRY'!K96,'BIZ kWh ENTRY'!AA96,'BIZ kWh ENTRY'!AQ96,'BIZ kWh ENTRY'!BG96)</f>
        <v>19378.896000000001</v>
      </c>
      <c r="L96" s="3">
        <f>SUM('BIZ kWh ENTRY'!L96,'BIZ kWh ENTRY'!AB96,'BIZ kWh ENTRY'!AR96,'BIZ kWh ENTRY'!BH96)</f>
        <v>0</v>
      </c>
      <c r="M96" s="3">
        <f>SUM('BIZ kWh ENTRY'!M96,'BIZ kWh ENTRY'!AC96,'BIZ kWh ENTRY'!AS96,'BIZ kWh ENTRY'!BI96)</f>
        <v>0</v>
      </c>
      <c r="N96" s="3">
        <f>SUM('BIZ kWh ENTRY'!N96,'BIZ kWh ENTRY'!AD96,'BIZ kWh ENTRY'!AT96,'BIZ kWh ENTRY'!BJ96)</f>
        <v>19378.896000000001</v>
      </c>
      <c r="O96" s="90">
        <f t="shared" si="13"/>
        <v>58136.688000000002</v>
      </c>
      <c r="Q96" s="414">
        <f>C96-'[1]ExPostGross kWh_BizSum'!C96</f>
        <v>0</v>
      </c>
      <c r="R96" s="414">
        <f>D96-'[1]ExPostGross kWh_BizSum'!D96</f>
        <v>0</v>
      </c>
      <c r="S96" s="414">
        <f>E96-'[1]ExPostGross kWh_BizSum'!E96</f>
        <v>0</v>
      </c>
      <c r="T96" s="414">
        <f>F96-'[1]ExPostGross kWh_BizSum'!F96</f>
        <v>0</v>
      </c>
      <c r="U96" s="414">
        <f>G96-'[1]ExPostGross kWh_BizSum'!G96</f>
        <v>0</v>
      </c>
      <c r="V96" s="414">
        <f>H96-'[1]ExPostGross kWh_BizSum'!H96</f>
        <v>0</v>
      </c>
      <c r="W96" s="414">
        <f>I96-'[1]ExPostGross kWh_BizSum'!I96</f>
        <v>0</v>
      </c>
      <c r="X96" s="414">
        <f>J96-'[1]ExPostGross kWh_BizSum'!J96</f>
        <v>0</v>
      </c>
      <c r="Y96" s="414">
        <f>K96-'[1]ExPostGross kWh_BizSum'!K96</f>
        <v>0</v>
      </c>
      <c r="Z96" s="414">
        <f>L96-'[1]ExPostGross kWh_BizSum'!L96</f>
        <v>0</v>
      </c>
      <c r="AA96" s="414">
        <f>M96-'[1]ExPostGross kWh_BizSum'!M96</f>
        <v>0</v>
      </c>
      <c r="AB96" s="444">
        <f>N96-SUM('[1]ExPostGross kWh_BizSum'!N96:Q96)</f>
        <v>0</v>
      </c>
    </row>
    <row r="97" spans="1:28" ht="21.45" customHeight="1" thickBot="1" x14ac:dyDescent="0.35">
      <c r="B97" s="237" t="s">
        <v>70</v>
      </c>
      <c r="C97" s="238">
        <f t="shared" ref="C97:N97" si="14">SUM(C84:C96)</f>
        <v>2911963.290571691</v>
      </c>
      <c r="D97" s="238">
        <f t="shared" si="14"/>
        <v>3109222.5039285552</v>
      </c>
      <c r="E97" s="238">
        <f t="shared" si="14"/>
        <v>3083961.9460316496</v>
      </c>
      <c r="F97" s="238">
        <f t="shared" si="14"/>
        <v>5866674.5041921595</v>
      </c>
      <c r="G97" s="238">
        <f t="shared" si="14"/>
        <v>5144888.4020967185</v>
      </c>
      <c r="H97" s="238">
        <f t="shared" si="14"/>
        <v>6110909.210655977</v>
      </c>
      <c r="I97" s="238">
        <f t="shared" si="14"/>
        <v>6241080.3049145043</v>
      </c>
      <c r="J97" s="238">
        <f t="shared" si="14"/>
        <v>6473059.502836844</v>
      </c>
      <c r="K97" s="238">
        <f t="shared" si="14"/>
        <v>5588356.4621932833</v>
      </c>
      <c r="L97" s="238">
        <f t="shared" si="14"/>
        <v>7498636.1796064312</v>
      </c>
      <c r="M97" s="238">
        <f t="shared" si="14"/>
        <v>10898396.016902214</v>
      </c>
      <c r="N97" s="238">
        <f t="shared" si="14"/>
        <v>19904551.822719697</v>
      </c>
      <c r="O97" s="93">
        <f t="shared" si="13"/>
        <v>82831700.146649718</v>
      </c>
      <c r="Q97" s="414">
        <f>C97-'[1]ExPostGross kWh_BizSum'!C97</f>
        <v>0</v>
      </c>
      <c r="R97" s="414">
        <f>D97-'[1]ExPostGross kWh_BizSum'!D97</f>
        <v>0</v>
      </c>
      <c r="S97" s="414">
        <f>E97-'[1]ExPostGross kWh_BizSum'!E97</f>
        <v>0</v>
      </c>
      <c r="T97" s="414">
        <f>F97-'[1]ExPostGross kWh_BizSum'!F97</f>
        <v>0</v>
      </c>
      <c r="U97" s="414">
        <f>G97-'[1]ExPostGross kWh_BizSum'!G97</f>
        <v>0</v>
      </c>
      <c r="V97" s="414">
        <f>H97-'[1]ExPostGross kWh_BizSum'!H97</f>
        <v>0</v>
      </c>
      <c r="W97" s="414">
        <f>I97-'[1]ExPostGross kWh_BizSum'!I97</f>
        <v>0</v>
      </c>
      <c r="X97" s="414">
        <f>J97-'[1]ExPostGross kWh_BizSum'!J97</f>
        <v>0</v>
      </c>
      <c r="Y97" s="414">
        <f>K97-'[1]ExPostGross kWh_BizSum'!K97</f>
        <v>0</v>
      </c>
      <c r="Z97" s="414">
        <f>L97-'[1]ExPostGross kWh_BizSum'!L97</f>
        <v>0</v>
      </c>
      <c r="AA97" s="414">
        <f>M97-'[1]ExPostGross kWh_BizSum'!M97</f>
        <v>0</v>
      </c>
      <c r="AB97" s="444">
        <f>N97-SUM('[1]ExPostGross kWh_BizSum'!N97:Q97)</f>
        <v>0</v>
      </c>
    </row>
    <row r="98" spans="1:28" ht="21.6" thickBot="1" x14ac:dyDescent="0.45">
      <c r="A98" s="96"/>
    </row>
    <row r="99" spans="1:28" ht="21.6" thickBot="1" x14ac:dyDescent="0.45">
      <c r="A99" s="96"/>
      <c r="B99" s="233" t="s">
        <v>48</v>
      </c>
      <c r="C99" s="234">
        <v>43850</v>
      </c>
      <c r="D99" s="234">
        <v>43882</v>
      </c>
      <c r="E99" s="234">
        <v>43914</v>
      </c>
      <c r="F99" s="234">
        <v>43946</v>
      </c>
      <c r="G99" s="234">
        <v>43978</v>
      </c>
      <c r="H99" s="234">
        <v>44010</v>
      </c>
      <c r="I99" s="234">
        <v>44042</v>
      </c>
      <c r="J99" s="234">
        <v>44074</v>
      </c>
      <c r="K99" s="234">
        <v>44076</v>
      </c>
      <c r="L99" s="234">
        <v>44107</v>
      </c>
      <c r="M99" s="234">
        <v>44140</v>
      </c>
      <c r="N99" s="234" t="s">
        <v>57</v>
      </c>
      <c r="O99" s="235" t="s">
        <v>3</v>
      </c>
      <c r="Q99" s="48"/>
      <c r="R99" s="48"/>
      <c r="S99" s="48"/>
      <c r="T99" s="48"/>
      <c r="U99" s="48"/>
      <c r="V99" s="48"/>
      <c r="W99" s="48"/>
      <c r="X99" s="215"/>
    </row>
    <row r="100" spans="1:28" ht="15" customHeight="1" x14ac:dyDescent="0.3">
      <c r="A100" s="514" t="s">
        <v>108</v>
      </c>
      <c r="B100" s="11" t="s">
        <v>90</v>
      </c>
      <c r="C100" s="3">
        <f>SUM('BIZ kWh ENTRY'!C100,'BIZ kWh ENTRY'!S100,'BIZ kWh ENTRY'!AI100,'BIZ kWh ENTRY'!AY100)</f>
        <v>0</v>
      </c>
      <c r="D100" s="3">
        <f>SUM('BIZ kWh ENTRY'!D100,'BIZ kWh ENTRY'!T100,'BIZ kWh ENTRY'!AJ100,'BIZ kWh ENTRY'!AZ100)</f>
        <v>0</v>
      </c>
      <c r="E100" s="3">
        <f>SUM('BIZ kWh ENTRY'!E100,'BIZ kWh ENTRY'!U100,'BIZ kWh ENTRY'!AK100,'BIZ kWh ENTRY'!BA100)</f>
        <v>0</v>
      </c>
      <c r="F100" s="3">
        <f>SUM('BIZ kWh ENTRY'!F100,'BIZ kWh ENTRY'!V100,'BIZ kWh ENTRY'!AL100,'BIZ kWh ENTRY'!BB100)</f>
        <v>0</v>
      </c>
      <c r="G100" s="3">
        <f>SUM('BIZ kWh ENTRY'!G100,'BIZ kWh ENTRY'!W100,'BIZ kWh ENTRY'!AM100,'BIZ kWh ENTRY'!BC100)</f>
        <v>0</v>
      </c>
      <c r="H100" s="3">
        <f>SUM('BIZ kWh ENTRY'!H100,'BIZ kWh ENTRY'!X100,'BIZ kWh ENTRY'!AN100,'BIZ kWh ENTRY'!BD100)</f>
        <v>0</v>
      </c>
      <c r="I100" s="3">
        <f>SUM('BIZ kWh ENTRY'!I100,'BIZ kWh ENTRY'!Y100,'BIZ kWh ENTRY'!AO100,'BIZ kWh ENTRY'!BE100)</f>
        <v>0</v>
      </c>
      <c r="J100" s="3">
        <f>SUM('BIZ kWh ENTRY'!J100,'BIZ kWh ENTRY'!Z100,'BIZ kWh ENTRY'!AP100,'BIZ kWh ENTRY'!BF100)</f>
        <v>0</v>
      </c>
      <c r="K100" s="3">
        <f>SUM('BIZ kWh ENTRY'!K100,'BIZ kWh ENTRY'!AA100,'BIZ kWh ENTRY'!AQ100,'BIZ kWh ENTRY'!BG100)</f>
        <v>0</v>
      </c>
      <c r="L100" s="3">
        <f>SUM('BIZ kWh ENTRY'!L100,'BIZ kWh ENTRY'!AB100,'BIZ kWh ENTRY'!AR100,'BIZ kWh ENTRY'!BH100)</f>
        <v>0</v>
      </c>
      <c r="M100" s="3">
        <f>SUM('BIZ kWh ENTRY'!M100,'BIZ kWh ENTRY'!AC100,'BIZ kWh ENTRY'!AS100,'BIZ kWh ENTRY'!BI100)</f>
        <v>0</v>
      </c>
      <c r="N100" s="3">
        <f>SUM('BIZ kWh ENTRY'!N100,'BIZ kWh ENTRY'!AD100,'BIZ kWh ENTRY'!AT100,'BIZ kWh ENTRY'!BJ100)</f>
        <v>0</v>
      </c>
      <c r="O100" s="90">
        <f t="shared" ref="O100:O113" si="15">SUM(C100:N100)</f>
        <v>0</v>
      </c>
      <c r="Q100" s="414">
        <f>C100-'[1]ExPostGross kWh_BizSum'!C100</f>
        <v>0</v>
      </c>
      <c r="R100" s="414">
        <f>D100-'[1]ExPostGross kWh_BizSum'!D100</f>
        <v>0</v>
      </c>
      <c r="S100" s="414">
        <f>E100-'[1]ExPostGross kWh_BizSum'!E100</f>
        <v>0</v>
      </c>
      <c r="T100" s="414">
        <f>F100-'[1]ExPostGross kWh_BizSum'!F100</f>
        <v>0</v>
      </c>
      <c r="U100" s="414">
        <f>G100-'[1]ExPostGross kWh_BizSum'!G100</f>
        <v>0</v>
      </c>
      <c r="V100" s="414">
        <f>H100-'[1]ExPostGross kWh_BizSum'!H100</f>
        <v>0</v>
      </c>
      <c r="W100" s="414">
        <f>I100-'[1]ExPostGross kWh_BizSum'!I100</f>
        <v>0</v>
      </c>
      <c r="X100" s="414">
        <f>J100-'[1]ExPostGross kWh_BizSum'!J100</f>
        <v>0</v>
      </c>
      <c r="Y100" s="414">
        <f>K100-'[1]ExPostGross kWh_BizSum'!K100</f>
        <v>0</v>
      </c>
      <c r="Z100" s="414">
        <f>L100-'[1]ExPostGross kWh_BizSum'!L100</f>
        <v>0</v>
      </c>
      <c r="AA100" s="414">
        <f>M100-'[1]ExPostGross kWh_BizSum'!M100</f>
        <v>0</v>
      </c>
      <c r="AB100" s="444">
        <f>N100-SUM('[1]ExPostGross kWh_BizSum'!N100:Q100)</f>
        <v>0</v>
      </c>
    </row>
    <row r="101" spans="1:28" x14ac:dyDescent="0.3">
      <c r="A101" s="515"/>
      <c r="B101" s="13" t="s">
        <v>91</v>
      </c>
      <c r="C101" s="3">
        <f>SUM('BIZ kWh ENTRY'!C101,'BIZ kWh ENTRY'!S101,'BIZ kWh ENTRY'!AI101,'BIZ kWh ENTRY'!AY101)</f>
        <v>0</v>
      </c>
      <c r="D101" s="3">
        <f>SUM('BIZ kWh ENTRY'!D101,'BIZ kWh ENTRY'!T101,'BIZ kWh ENTRY'!AJ101,'BIZ kWh ENTRY'!AZ101)</f>
        <v>0</v>
      </c>
      <c r="E101" s="3">
        <f>SUM('BIZ kWh ENTRY'!E101,'BIZ kWh ENTRY'!U101,'BIZ kWh ENTRY'!AK101,'BIZ kWh ENTRY'!BA101)</f>
        <v>0</v>
      </c>
      <c r="F101" s="3">
        <f>SUM('BIZ kWh ENTRY'!F101,'BIZ kWh ENTRY'!V101,'BIZ kWh ENTRY'!AL101,'BIZ kWh ENTRY'!BB101)</f>
        <v>0</v>
      </c>
      <c r="G101" s="3">
        <f>SUM('BIZ kWh ENTRY'!G101,'BIZ kWh ENTRY'!W101,'BIZ kWh ENTRY'!AM101,'BIZ kWh ENTRY'!BC101)</f>
        <v>0</v>
      </c>
      <c r="H101" s="3">
        <f>SUM('BIZ kWh ENTRY'!H101,'BIZ kWh ENTRY'!X101,'BIZ kWh ENTRY'!AN101,'BIZ kWh ENTRY'!BD101)</f>
        <v>0</v>
      </c>
      <c r="I101" s="3">
        <f>SUM('BIZ kWh ENTRY'!I101,'BIZ kWh ENTRY'!Y101,'BIZ kWh ENTRY'!AO101,'BIZ kWh ENTRY'!BE101)</f>
        <v>0</v>
      </c>
      <c r="J101" s="3">
        <f>SUM('BIZ kWh ENTRY'!J101,'BIZ kWh ENTRY'!Z101,'BIZ kWh ENTRY'!AP101,'BIZ kWh ENTRY'!BF101)</f>
        <v>0</v>
      </c>
      <c r="K101" s="3">
        <f>SUM('BIZ kWh ENTRY'!K101,'BIZ kWh ENTRY'!AA101,'BIZ kWh ENTRY'!AQ101,'BIZ kWh ENTRY'!BG101)</f>
        <v>0</v>
      </c>
      <c r="L101" s="3">
        <f>SUM('BIZ kWh ENTRY'!L101,'BIZ kWh ENTRY'!AB101,'BIZ kWh ENTRY'!AR101,'BIZ kWh ENTRY'!BH101)</f>
        <v>0</v>
      </c>
      <c r="M101" s="3">
        <f>SUM('BIZ kWh ENTRY'!M101,'BIZ kWh ENTRY'!AC101,'BIZ kWh ENTRY'!AS101,'BIZ kWh ENTRY'!BI101)</f>
        <v>0</v>
      </c>
      <c r="N101" s="3">
        <f>SUM('BIZ kWh ENTRY'!N101,'BIZ kWh ENTRY'!AD101,'BIZ kWh ENTRY'!AT101,'BIZ kWh ENTRY'!BJ101)</f>
        <v>0</v>
      </c>
      <c r="O101" s="90">
        <f t="shared" si="15"/>
        <v>0</v>
      </c>
      <c r="Q101" s="414">
        <f>C101-'[1]ExPostGross kWh_BizSum'!C101</f>
        <v>0</v>
      </c>
      <c r="R101" s="414">
        <f>D101-'[1]ExPostGross kWh_BizSum'!D101</f>
        <v>0</v>
      </c>
      <c r="S101" s="414">
        <f>E101-'[1]ExPostGross kWh_BizSum'!E101</f>
        <v>0</v>
      </c>
      <c r="T101" s="414">
        <f>F101-'[1]ExPostGross kWh_BizSum'!F101</f>
        <v>0</v>
      </c>
      <c r="U101" s="414">
        <f>G101-'[1]ExPostGross kWh_BizSum'!G101</f>
        <v>0</v>
      </c>
      <c r="V101" s="414">
        <f>H101-'[1]ExPostGross kWh_BizSum'!H101</f>
        <v>0</v>
      </c>
      <c r="W101" s="414">
        <f>I101-'[1]ExPostGross kWh_BizSum'!I101</f>
        <v>0</v>
      </c>
      <c r="X101" s="414">
        <f>J101-'[1]ExPostGross kWh_BizSum'!J101</f>
        <v>0</v>
      </c>
      <c r="Y101" s="414">
        <f>K101-'[1]ExPostGross kWh_BizSum'!K101</f>
        <v>0</v>
      </c>
      <c r="Z101" s="414">
        <f>L101-'[1]ExPostGross kWh_BizSum'!L101</f>
        <v>0</v>
      </c>
      <c r="AA101" s="414">
        <f>M101-'[1]ExPostGross kWh_BizSum'!M101</f>
        <v>0</v>
      </c>
      <c r="AB101" s="444">
        <f>N101-SUM('[1]ExPostGross kWh_BizSum'!N101:Q101)</f>
        <v>0</v>
      </c>
    </row>
    <row r="102" spans="1:28" x14ac:dyDescent="0.3">
      <c r="A102" s="515"/>
      <c r="B102" s="11" t="s">
        <v>92</v>
      </c>
      <c r="C102" s="3">
        <f>SUM('BIZ kWh ENTRY'!C102,'BIZ kWh ENTRY'!S102,'BIZ kWh ENTRY'!AI102,'BIZ kWh ENTRY'!AY102)</f>
        <v>0</v>
      </c>
      <c r="D102" s="3">
        <f>SUM('BIZ kWh ENTRY'!D102,'BIZ kWh ENTRY'!T102,'BIZ kWh ENTRY'!AJ102,'BIZ kWh ENTRY'!AZ102)</f>
        <v>0</v>
      </c>
      <c r="E102" s="3">
        <f>SUM('BIZ kWh ENTRY'!E102,'BIZ kWh ENTRY'!U102,'BIZ kWh ENTRY'!AK102,'BIZ kWh ENTRY'!BA102)</f>
        <v>0</v>
      </c>
      <c r="F102" s="3">
        <f>SUM('BIZ kWh ENTRY'!F102,'BIZ kWh ENTRY'!V102,'BIZ kWh ENTRY'!AL102,'BIZ kWh ENTRY'!BB102)</f>
        <v>0</v>
      </c>
      <c r="G102" s="3">
        <f>SUM('BIZ kWh ENTRY'!G102,'BIZ kWh ENTRY'!W102,'BIZ kWh ENTRY'!AM102,'BIZ kWh ENTRY'!BC102)</f>
        <v>0</v>
      </c>
      <c r="H102" s="3">
        <f>SUM('BIZ kWh ENTRY'!H102,'BIZ kWh ENTRY'!X102,'BIZ kWh ENTRY'!AN102,'BIZ kWh ENTRY'!BD102)</f>
        <v>0</v>
      </c>
      <c r="I102" s="3">
        <f>SUM('BIZ kWh ENTRY'!I102,'BIZ kWh ENTRY'!Y102,'BIZ kWh ENTRY'!AO102,'BIZ kWh ENTRY'!BE102)</f>
        <v>0</v>
      </c>
      <c r="J102" s="3">
        <f>SUM('BIZ kWh ENTRY'!J102,'BIZ kWh ENTRY'!Z102,'BIZ kWh ENTRY'!AP102,'BIZ kWh ENTRY'!BF102)</f>
        <v>0</v>
      </c>
      <c r="K102" s="3">
        <f>SUM('BIZ kWh ENTRY'!K102,'BIZ kWh ENTRY'!AA102,'BIZ kWh ENTRY'!AQ102,'BIZ kWh ENTRY'!BG102)</f>
        <v>0</v>
      </c>
      <c r="L102" s="3">
        <f>SUM('BIZ kWh ENTRY'!L102,'BIZ kWh ENTRY'!AB102,'BIZ kWh ENTRY'!AR102,'BIZ kWh ENTRY'!BH102)</f>
        <v>0</v>
      </c>
      <c r="M102" s="3">
        <f>SUM('BIZ kWh ENTRY'!M102,'BIZ kWh ENTRY'!AC102,'BIZ kWh ENTRY'!AS102,'BIZ kWh ENTRY'!BI102)</f>
        <v>0</v>
      </c>
      <c r="N102" s="3">
        <f>SUM('BIZ kWh ENTRY'!N102,'BIZ kWh ENTRY'!AD102,'BIZ kWh ENTRY'!AT102,'BIZ kWh ENTRY'!BJ102)</f>
        <v>0</v>
      </c>
      <c r="O102" s="90">
        <f t="shared" si="15"/>
        <v>0</v>
      </c>
      <c r="Q102" s="414">
        <f>C102-'[1]ExPostGross kWh_BizSum'!C102</f>
        <v>0</v>
      </c>
      <c r="R102" s="414">
        <f>D102-'[1]ExPostGross kWh_BizSum'!D102</f>
        <v>0</v>
      </c>
      <c r="S102" s="414">
        <f>E102-'[1]ExPostGross kWh_BizSum'!E102</f>
        <v>0</v>
      </c>
      <c r="T102" s="414">
        <f>F102-'[1]ExPostGross kWh_BizSum'!F102</f>
        <v>0</v>
      </c>
      <c r="U102" s="414">
        <f>G102-'[1]ExPostGross kWh_BizSum'!G102</f>
        <v>0</v>
      </c>
      <c r="V102" s="414">
        <f>H102-'[1]ExPostGross kWh_BizSum'!H102</f>
        <v>0</v>
      </c>
      <c r="W102" s="414">
        <f>I102-'[1]ExPostGross kWh_BizSum'!I102</f>
        <v>0</v>
      </c>
      <c r="X102" s="414">
        <f>J102-'[1]ExPostGross kWh_BizSum'!J102</f>
        <v>0</v>
      </c>
      <c r="Y102" s="414">
        <f>K102-'[1]ExPostGross kWh_BizSum'!K102</f>
        <v>0</v>
      </c>
      <c r="Z102" s="414">
        <f>L102-'[1]ExPostGross kWh_BizSum'!L102</f>
        <v>0</v>
      </c>
      <c r="AA102" s="414">
        <f>M102-'[1]ExPostGross kWh_BizSum'!M102</f>
        <v>0</v>
      </c>
      <c r="AB102" s="444">
        <f>N102-SUM('[1]ExPostGross kWh_BizSum'!N102:Q102)</f>
        <v>0</v>
      </c>
    </row>
    <row r="103" spans="1:28" x14ac:dyDescent="0.3">
      <c r="A103" s="515"/>
      <c r="B103" s="11" t="s">
        <v>93</v>
      </c>
      <c r="C103" s="3">
        <f>SUM('BIZ kWh ENTRY'!C103,'BIZ kWh ENTRY'!S103,'BIZ kWh ENTRY'!AI103,'BIZ kWh ENTRY'!AY103)</f>
        <v>0</v>
      </c>
      <c r="D103" s="3">
        <f>SUM('BIZ kWh ENTRY'!D103,'BIZ kWh ENTRY'!T103,'BIZ kWh ENTRY'!AJ103,'BIZ kWh ENTRY'!AZ103)</f>
        <v>0</v>
      </c>
      <c r="E103" s="3">
        <f>SUM('BIZ kWh ENTRY'!E103,'BIZ kWh ENTRY'!U103,'BIZ kWh ENTRY'!AK103,'BIZ kWh ENTRY'!BA103)</f>
        <v>0</v>
      </c>
      <c r="F103" s="3">
        <f>SUM('BIZ kWh ENTRY'!F103,'BIZ kWh ENTRY'!V103,'BIZ kWh ENTRY'!AL103,'BIZ kWh ENTRY'!BB103)</f>
        <v>0</v>
      </c>
      <c r="G103" s="3">
        <f>SUM('BIZ kWh ENTRY'!G103,'BIZ kWh ENTRY'!W103,'BIZ kWh ENTRY'!AM103,'BIZ kWh ENTRY'!BC103)</f>
        <v>0</v>
      </c>
      <c r="H103" s="3">
        <f>SUM('BIZ kWh ENTRY'!H103,'BIZ kWh ENTRY'!X103,'BIZ kWh ENTRY'!AN103,'BIZ kWh ENTRY'!BD103)</f>
        <v>0</v>
      </c>
      <c r="I103" s="3">
        <f>SUM('BIZ kWh ENTRY'!I103,'BIZ kWh ENTRY'!Y103,'BIZ kWh ENTRY'!AO103,'BIZ kWh ENTRY'!BE103)</f>
        <v>0</v>
      </c>
      <c r="J103" s="3">
        <f>SUM('BIZ kWh ENTRY'!J103,'BIZ kWh ENTRY'!Z103,'BIZ kWh ENTRY'!AP103,'BIZ kWh ENTRY'!BF103)</f>
        <v>0</v>
      </c>
      <c r="K103" s="3">
        <f>SUM('BIZ kWh ENTRY'!K103,'BIZ kWh ENTRY'!AA103,'BIZ kWh ENTRY'!AQ103,'BIZ kWh ENTRY'!BG103)</f>
        <v>0</v>
      </c>
      <c r="L103" s="3">
        <f>SUM('BIZ kWh ENTRY'!L103,'BIZ kWh ENTRY'!AB103,'BIZ kWh ENTRY'!AR103,'BIZ kWh ENTRY'!BH103)</f>
        <v>0</v>
      </c>
      <c r="M103" s="3">
        <f>SUM('BIZ kWh ENTRY'!M103,'BIZ kWh ENTRY'!AC103,'BIZ kWh ENTRY'!AS103,'BIZ kWh ENTRY'!BI103)</f>
        <v>0</v>
      </c>
      <c r="N103" s="3">
        <f>SUM('BIZ kWh ENTRY'!N103,'BIZ kWh ENTRY'!AD103,'BIZ kWh ENTRY'!AT103,'BIZ kWh ENTRY'!BJ103)</f>
        <v>0</v>
      </c>
      <c r="O103" s="90">
        <f t="shared" si="15"/>
        <v>0</v>
      </c>
      <c r="Q103" s="414">
        <f>C103-'[1]ExPostGross kWh_BizSum'!C103</f>
        <v>0</v>
      </c>
      <c r="R103" s="414">
        <f>D103-'[1]ExPostGross kWh_BizSum'!D103</f>
        <v>0</v>
      </c>
      <c r="S103" s="414">
        <f>E103-'[1]ExPostGross kWh_BizSum'!E103</f>
        <v>0</v>
      </c>
      <c r="T103" s="414">
        <f>F103-'[1]ExPostGross kWh_BizSum'!F103</f>
        <v>0</v>
      </c>
      <c r="U103" s="414">
        <f>G103-'[1]ExPostGross kWh_BizSum'!G103</f>
        <v>0</v>
      </c>
      <c r="V103" s="414">
        <f>H103-'[1]ExPostGross kWh_BizSum'!H103</f>
        <v>0</v>
      </c>
      <c r="W103" s="414">
        <f>I103-'[1]ExPostGross kWh_BizSum'!I103</f>
        <v>0</v>
      </c>
      <c r="X103" s="414">
        <f>J103-'[1]ExPostGross kWh_BizSum'!J103</f>
        <v>0</v>
      </c>
      <c r="Y103" s="414">
        <f>K103-'[1]ExPostGross kWh_BizSum'!K103</f>
        <v>0</v>
      </c>
      <c r="Z103" s="414">
        <f>L103-'[1]ExPostGross kWh_BizSum'!L103</f>
        <v>0</v>
      </c>
      <c r="AA103" s="414">
        <f>M103-'[1]ExPostGross kWh_BizSum'!M103</f>
        <v>0</v>
      </c>
      <c r="AB103" s="444">
        <f>N103-SUM('[1]ExPostGross kWh_BizSum'!N103:Q103)</f>
        <v>0</v>
      </c>
    </row>
    <row r="104" spans="1:28" x14ac:dyDescent="0.3">
      <c r="A104" s="515"/>
      <c r="B104" s="13" t="s">
        <v>94</v>
      </c>
      <c r="C104" s="3">
        <f>SUM('BIZ kWh ENTRY'!C104,'BIZ kWh ENTRY'!S104,'BIZ kWh ENTRY'!AI104,'BIZ kWh ENTRY'!AY104)</f>
        <v>0</v>
      </c>
      <c r="D104" s="3">
        <f>SUM('BIZ kWh ENTRY'!D104,'BIZ kWh ENTRY'!T104,'BIZ kWh ENTRY'!AJ104,'BIZ kWh ENTRY'!AZ104)</f>
        <v>0</v>
      </c>
      <c r="E104" s="3">
        <f>SUM('BIZ kWh ENTRY'!E104,'BIZ kWh ENTRY'!U104,'BIZ kWh ENTRY'!AK104,'BIZ kWh ENTRY'!BA104)</f>
        <v>0</v>
      </c>
      <c r="F104" s="3">
        <f>SUM('BIZ kWh ENTRY'!F104,'BIZ kWh ENTRY'!V104,'BIZ kWh ENTRY'!AL104,'BIZ kWh ENTRY'!BB104)</f>
        <v>0</v>
      </c>
      <c r="G104" s="3">
        <f>SUM('BIZ kWh ENTRY'!G104,'BIZ kWh ENTRY'!W104,'BIZ kWh ENTRY'!AM104,'BIZ kWh ENTRY'!BC104)</f>
        <v>0</v>
      </c>
      <c r="H104" s="3">
        <f>SUM('BIZ kWh ENTRY'!H104,'BIZ kWh ENTRY'!X104,'BIZ kWh ENTRY'!AN104,'BIZ kWh ENTRY'!BD104)</f>
        <v>0</v>
      </c>
      <c r="I104" s="3">
        <f>SUM('BIZ kWh ENTRY'!I104,'BIZ kWh ENTRY'!Y104,'BIZ kWh ENTRY'!AO104,'BIZ kWh ENTRY'!BE104)</f>
        <v>0</v>
      </c>
      <c r="J104" s="3">
        <f>SUM('BIZ kWh ENTRY'!J104,'BIZ kWh ENTRY'!Z104,'BIZ kWh ENTRY'!AP104,'BIZ kWh ENTRY'!BF104)</f>
        <v>0</v>
      </c>
      <c r="K104" s="3">
        <f>SUM('BIZ kWh ENTRY'!K104,'BIZ kWh ENTRY'!AA104,'BIZ kWh ENTRY'!AQ104,'BIZ kWh ENTRY'!BG104)</f>
        <v>0</v>
      </c>
      <c r="L104" s="3">
        <f>SUM('BIZ kWh ENTRY'!L104,'BIZ kWh ENTRY'!AB104,'BIZ kWh ENTRY'!AR104,'BIZ kWh ENTRY'!BH104)</f>
        <v>0</v>
      </c>
      <c r="M104" s="3">
        <f>SUM('BIZ kWh ENTRY'!M104,'BIZ kWh ENTRY'!AC104,'BIZ kWh ENTRY'!AS104,'BIZ kWh ENTRY'!BI104)</f>
        <v>0</v>
      </c>
      <c r="N104" s="3">
        <f>SUM('BIZ kWh ENTRY'!N104,'BIZ kWh ENTRY'!AD104,'BIZ kWh ENTRY'!AT104,'BIZ kWh ENTRY'!BJ104)</f>
        <v>0</v>
      </c>
      <c r="O104" s="90">
        <f t="shared" si="15"/>
        <v>0</v>
      </c>
      <c r="Q104" s="414">
        <f>C104-'[1]ExPostGross kWh_BizSum'!C104</f>
        <v>0</v>
      </c>
      <c r="R104" s="414">
        <f>D104-'[1]ExPostGross kWh_BizSum'!D104</f>
        <v>0</v>
      </c>
      <c r="S104" s="414">
        <f>E104-'[1]ExPostGross kWh_BizSum'!E104</f>
        <v>0</v>
      </c>
      <c r="T104" s="414">
        <f>F104-'[1]ExPostGross kWh_BizSum'!F104</f>
        <v>0</v>
      </c>
      <c r="U104" s="414">
        <f>G104-'[1]ExPostGross kWh_BizSum'!G104</f>
        <v>0</v>
      </c>
      <c r="V104" s="414">
        <f>H104-'[1]ExPostGross kWh_BizSum'!H104</f>
        <v>0</v>
      </c>
      <c r="W104" s="414">
        <f>I104-'[1]ExPostGross kWh_BizSum'!I104</f>
        <v>0</v>
      </c>
      <c r="X104" s="414">
        <f>J104-'[1]ExPostGross kWh_BizSum'!J104</f>
        <v>0</v>
      </c>
      <c r="Y104" s="414">
        <f>K104-'[1]ExPostGross kWh_BizSum'!K104</f>
        <v>0</v>
      </c>
      <c r="Z104" s="414">
        <f>L104-'[1]ExPostGross kWh_BizSum'!L104</f>
        <v>0</v>
      </c>
      <c r="AA104" s="414">
        <f>M104-'[1]ExPostGross kWh_BizSum'!M104</f>
        <v>0</v>
      </c>
      <c r="AB104" s="444">
        <f>N104-SUM('[1]ExPostGross kWh_BizSum'!N104:Q104)</f>
        <v>0</v>
      </c>
    </row>
    <row r="105" spans="1:28" x14ac:dyDescent="0.3">
      <c r="A105" s="515"/>
      <c r="B105" s="11" t="s">
        <v>95</v>
      </c>
      <c r="C105" s="3">
        <f>SUM('BIZ kWh ENTRY'!C105,'BIZ kWh ENTRY'!S105,'BIZ kWh ENTRY'!AI105,'BIZ kWh ENTRY'!AY105)</f>
        <v>0</v>
      </c>
      <c r="D105" s="3">
        <f>SUM('BIZ kWh ENTRY'!D105,'BIZ kWh ENTRY'!T105,'BIZ kWh ENTRY'!AJ105,'BIZ kWh ENTRY'!AZ105)</f>
        <v>0</v>
      </c>
      <c r="E105" s="3">
        <f>SUM('BIZ kWh ENTRY'!E105,'BIZ kWh ENTRY'!U105,'BIZ kWh ENTRY'!AK105,'BIZ kWh ENTRY'!BA105)</f>
        <v>0</v>
      </c>
      <c r="F105" s="3">
        <f>SUM('BIZ kWh ENTRY'!F105,'BIZ kWh ENTRY'!V105,'BIZ kWh ENTRY'!AL105,'BIZ kWh ENTRY'!BB105)</f>
        <v>0</v>
      </c>
      <c r="G105" s="3">
        <f>SUM('BIZ kWh ENTRY'!G105,'BIZ kWh ENTRY'!W105,'BIZ kWh ENTRY'!AM105,'BIZ kWh ENTRY'!BC105)</f>
        <v>0</v>
      </c>
      <c r="H105" s="3">
        <f>SUM('BIZ kWh ENTRY'!H105,'BIZ kWh ENTRY'!X105,'BIZ kWh ENTRY'!AN105,'BIZ kWh ENTRY'!BD105)</f>
        <v>0</v>
      </c>
      <c r="I105" s="3">
        <f>SUM('BIZ kWh ENTRY'!I105,'BIZ kWh ENTRY'!Y105,'BIZ kWh ENTRY'!AO105,'BIZ kWh ENTRY'!BE105)</f>
        <v>0</v>
      </c>
      <c r="J105" s="3">
        <f>SUM('BIZ kWh ENTRY'!J105,'BIZ kWh ENTRY'!Z105,'BIZ kWh ENTRY'!AP105,'BIZ kWh ENTRY'!BF105)</f>
        <v>0</v>
      </c>
      <c r="K105" s="3">
        <f>SUM('BIZ kWh ENTRY'!K105,'BIZ kWh ENTRY'!AA105,'BIZ kWh ENTRY'!AQ105,'BIZ kWh ENTRY'!BG105)</f>
        <v>0</v>
      </c>
      <c r="L105" s="3">
        <f>SUM('BIZ kWh ENTRY'!L105,'BIZ kWh ENTRY'!AB105,'BIZ kWh ENTRY'!AR105,'BIZ kWh ENTRY'!BH105)</f>
        <v>0</v>
      </c>
      <c r="M105" s="3">
        <f>SUM('BIZ kWh ENTRY'!M105,'BIZ kWh ENTRY'!AC105,'BIZ kWh ENTRY'!AS105,'BIZ kWh ENTRY'!BI105)</f>
        <v>0</v>
      </c>
      <c r="N105" s="3">
        <f>SUM('BIZ kWh ENTRY'!N105,'BIZ kWh ENTRY'!AD105,'BIZ kWh ENTRY'!AT105,'BIZ kWh ENTRY'!BJ105)</f>
        <v>0</v>
      </c>
      <c r="O105" s="90">
        <f t="shared" si="15"/>
        <v>0</v>
      </c>
      <c r="Q105" s="414">
        <f>C105-'[1]ExPostGross kWh_BizSum'!C105</f>
        <v>0</v>
      </c>
      <c r="R105" s="414">
        <f>D105-'[1]ExPostGross kWh_BizSum'!D105</f>
        <v>0</v>
      </c>
      <c r="S105" s="414">
        <f>E105-'[1]ExPostGross kWh_BizSum'!E105</f>
        <v>0</v>
      </c>
      <c r="T105" s="414">
        <f>F105-'[1]ExPostGross kWh_BizSum'!F105</f>
        <v>0</v>
      </c>
      <c r="U105" s="414">
        <f>G105-'[1]ExPostGross kWh_BizSum'!G105</f>
        <v>0</v>
      </c>
      <c r="V105" s="414">
        <f>H105-'[1]ExPostGross kWh_BizSum'!H105</f>
        <v>0</v>
      </c>
      <c r="W105" s="414">
        <f>I105-'[1]ExPostGross kWh_BizSum'!I105</f>
        <v>0</v>
      </c>
      <c r="X105" s="414">
        <f>J105-'[1]ExPostGross kWh_BizSum'!J105</f>
        <v>0</v>
      </c>
      <c r="Y105" s="414">
        <f>K105-'[1]ExPostGross kWh_BizSum'!K105</f>
        <v>0</v>
      </c>
      <c r="Z105" s="414">
        <f>L105-'[1]ExPostGross kWh_BizSum'!L105</f>
        <v>0</v>
      </c>
      <c r="AA105" s="414">
        <f>M105-'[1]ExPostGross kWh_BizSum'!M105</f>
        <v>0</v>
      </c>
      <c r="AB105" s="444">
        <f>N105-SUM('[1]ExPostGross kWh_BizSum'!N105:Q105)</f>
        <v>0</v>
      </c>
    </row>
    <row r="106" spans="1:28" x14ac:dyDescent="0.3">
      <c r="A106" s="515"/>
      <c r="B106" s="11" t="s">
        <v>96</v>
      </c>
      <c r="C106" s="3">
        <f>SUM('BIZ kWh ENTRY'!C106,'BIZ kWh ENTRY'!S106,'BIZ kWh ENTRY'!AI106,'BIZ kWh ENTRY'!AY106)</f>
        <v>0</v>
      </c>
      <c r="D106" s="3">
        <f>SUM('BIZ kWh ENTRY'!D106,'BIZ kWh ENTRY'!T106,'BIZ kWh ENTRY'!AJ106,'BIZ kWh ENTRY'!AZ106)</f>
        <v>0</v>
      </c>
      <c r="E106" s="3">
        <f>SUM('BIZ kWh ENTRY'!E106,'BIZ kWh ENTRY'!U106,'BIZ kWh ENTRY'!AK106,'BIZ kWh ENTRY'!BA106)</f>
        <v>0</v>
      </c>
      <c r="F106" s="3">
        <f>SUM('BIZ kWh ENTRY'!F106,'BIZ kWh ENTRY'!V106,'BIZ kWh ENTRY'!AL106,'BIZ kWh ENTRY'!BB106)</f>
        <v>0</v>
      </c>
      <c r="G106" s="3">
        <f>SUM('BIZ kWh ENTRY'!G106,'BIZ kWh ENTRY'!W106,'BIZ kWh ENTRY'!AM106,'BIZ kWh ENTRY'!BC106)</f>
        <v>0</v>
      </c>
      <c r="H106" s="3">
        <f>SUM('BIZ kWh ENTRY'!H106,'BIZ kWh ENTRY'!X106,'BIZ kWh ENTRY'!AN106,'BIZ kWh ENTRY'!BD106)</f>
        <v>0</v>
      </c>
      <c r="I106" s="3">
        <f>SUM('BIZ kWh ENTRY'!I106,'BIZ kWh ENTRY'!Y106,'BIZ kWh ENTRY'!AO106,'BIZ kWh ENTRY'!BE106)</f>
        <v>0</v>
      </c>
      <c r="J106" s="3">
        <f>SUM('BIZ kWh ENTRY'!J106,'BIZ kWh ENTRY'!Z106,'BIZ kWh ENTRY'!AP106,'BIZ kWh ENTRY'!BF106)</f>
        <v>0</v>
      </c>
      <c r="K106" s="3">
        <f>SUM('BIZ kWh ENTRY'!K106,'BIZ kWh ENTRY'!AA106,'BIZ kWh ENTRY'!AQ106,'BIZ kWh ENTRY'!BG106)</f>
        <v>0</v>
      </c>
      <c r="L106" s="3">
        <f>SUM('BIZ kWh ENTRY'!L106,'BIZ kWh ENTRY'!AB106,'BIZ kWh ENTRY'!AR106,'BIZ kWh ENTRY'!BH106)</f>
        <v>0</v>
      </c>
      <c r="M106" s="3">
        <f>SUM('BIZ kWh ENTRY'!M106,'BIZ kWh ENTRY'!AC106,'BIZ kWh ENTRY'!AS106,'BIZ kWh ENTRY'!BI106)</f>
        <v>0</v>
      </c>
      <c r="N106" s="3">
        <f>SUM('BIZ kWh ENTRY'!N106,'BIZ kWh ENTRY'!AD106,'BIZ kWh ENTRY'!AT106,'BIZ kWh ENTRY'!BJ106)</f>
        <v>0</v>
      </c>
      <c r="O106" s="90">
        <f t="shared" si="15"/>
        <v>0</v>
      </c>
      <c r="Q106" s="414">
        <f>C106-'[1]ExPostGross kWh_BizSum'!C106</f>
        <v>0</v>
      </c>
      <c r="R106" s="414">
        <f>D106-'[1]ExPostGross kWh_BizSum'!D106</f>
        <v>0</v>
      </c>
      <c r="S106" s="414">
        <f>E106-'[1]ExPostGross kWh_BizSum'!E106</f>
        <v>0</v>
      </c>
      <c r="T106" s="414">
        <f>F106-'[1]ExPostGross kWh_BizSum'!F106</f>
        <v>0</v>
      </c>
      <c r="U106" s="414">
        <f>G106-'[1]ExPostGross kWh_BizSum'!G106</f>
        <v>0</v>
      </c>
      <c r="V106" s="414">
        <f>H106-'[1]ExPostGross kWh_BizSum'!H106</f>
        <v>0</v>
      </c>
      <c r="W106" s="414">
        <f>I106-'[1]ExPostGross kWh_BizSum'!I106</f>
        <v>0</v>
      </c>
      <c r="X106" s="414">
        <f>J106-'[1]ExPostGross kWh_BizSum'!J106</f>
        <v>0</v>
      </c>
      <c r="Y106" s="414">
        <f>K106-'[1]ExPostGross kWh_BizSum'!K106</f>
        <v>0</v>
      </c>
      <c r="Z106" s="414">
        <f>L106-'[1]ExPostGross kWh_BizSum'!L106</f>
        <v>0</v>
      </c>
      <c r="AA106" s="414">
        <f>M106-'[1]ExPostGross kWh_BizSum'!M106</f>
        <v>0</v>
      </c>
      <c r="AB106" s="444">
        <f>N106-SUM('[1]ExPostGross kWh_BizSum'!N106:Q106)</f>
        <v>0</v>
      </c>
    </row>
    <row r="107" spans="1:28" x14ac:dyDescent="0.3">
      <c r="A107" s="515"/>
      <c r="B107" s="11" t="s">
        <v>97</v>
      </c>
      <c r="C107" s="3">
        <f>SUM('BIZ kWh ENTRY'!C107,'BIZ kWh ENTRY'!S107,'BIZ kWh ENTRY'!AI107,'BIZ kWh ENTRY'!AY107)</f>
        <v>0</v>
      </c>
      <c r="D107" s="3">
        <f>SUM('BIZ kWh ENTRY'!D107,'BIZ kWh ENTRY'!T107,'BIZ kWh ENTRY'!AJ107,'BIZ kWh ENTRY'!AZ107)</f>
        <v>0</v>
      </c>
      <c r="E107" s="3">
        <f>SUM('BIZ kWh ENTRY'!E107,'BIZ kWh ENTRY'!U107,'BIZ kWh ENTRY'!AK107,'BIZ kWh ENTRY'!BA107)</f>
        <v>0</v>
      </c>
      <c r="F107" s="3">
        <f>SUM('BIZ kWh ENTRY'!F107,'BIZ kWh ENTRY'!V107,'BIZ kWh ENTRY'!AL107,'BIZ kWh ENTRY'!BB107)</f>
        <v>0</v>
      </c>
      <c r="G107" s="3">
        <f>SUM('BIZ kWh ENTRY'!G107,'BIZ kWh ENTRY'!W107,'BIZ kWh ENTRY'!AM107,'BIZ kWh ENTRY'!BC107)</f>
        <v>0</v>
      </c>
      <c r="H107" s="3">
        <f>SUM('BIZ kWh ENTRY'!H107,'BIZ kWh ENTRY'!X107,'BIZ kWh ENTRY'!AN107,'BIZ kWh ENTRY'!BD107)</f>
        <v>0</v>
      </c>
      <c r="I107" s="3">
        <f>SUM('BIZ kWh ENTRY'!I107,'BIZ kWh ENTRY'!Y107,'BIZ kWh ENTRY'!AO107,'BIZ kWh ENTRY'!BE107)</f>
        <v>0</v>
      </c>
      <c r="J107" s="3">
        <f>SUM('BIZ kWh ENTRY'!J107,'BIZ kWh ENTRY'!Z107,'BIZ kWh ENTRY'!AP107,'BIZ kWh ENTRY'!BF107)</f>
        <v>0</v>
      </c>
      <c r="K107" s="3">
        <f>SUM('BIZ kWh ENTRY'!K107,'BIZ kWh ENTRY'!AA107,'BIZ kWh ENTRY'!AQ107,'BIZ kWh ENTRY'!BG107)</f>
        <v>0</v>
      </c>
      <c r="L107" s="3">
        <f>SUM('BIZ kWh ENTRY'!L107,'BIZ kWh ENTRY'!AB107,'BIZ kWh ENTRY'!AR107,'BIZ kWh ENTRY'!BH107)</f>
        <v>0</v>
      </c>
      <c r="M107" s="3">
        <f>SUM('BIZ kWh ENTRY'!M107,'BIZ kWh ENTRY'!AC107,'BIZ kWh ENTRY'!AS107,'BIZ kWh ENTRY'!BI107)</f>
        <v>0</v>
      </c>
      <c r="N107" s="3">
        <f>SUM('BIZ kWh ENTRY'!N107,'BIZ kWh ENTRY'!AD107,'BIZ kWh ENTRY'!AT107,'BIZ kWh ENTRY'!BJ107)</f>
        <v>0</v>
      </c>
      <c r="O107" s="90">
        <f t="shared" si="15"/>
        <v>0</v>
      </c>
      <c r="Q107" s="414">
        <f>C107-'[1]ExPostGross kWh_BizSum'!C107</f>
        <v>0</v>
      </c>
      <c r="R107" s="414">
        <f>D107-'[1]ExPostGross kWh_BizSum'!D107</f>
        <v>0</v>
      </c>
      <c r="S107" s="414">
        <f>E107-'[1]ExPostGross kWh_BizSum'!E107</f>
        <v>0</v>
      </c>
      <c r="T107" s="414">
        <f>F107-'[1]ExPostGross kWh_BizSum'!F107</f>
        <v>0</v>
      </c>
      <c r="U107" s="414">
        <f>G107-'[1]ExPostGross kWh_BizSum'!G107</f>
        <v>0</v>
      </c>
      <c r="V107" s="414">
        <f>H107-'[1]ExPostGross kWh_BizSum'!H107</f>
        <v>0</v>
      </c>
      <c r="W107" s="414">
        <f>I107-'[1]ExPostGross kWh_BizSum'!I107</f>
        <v>0</v>
      </c>
      <c r="X107" s="414">
        <f>J107-'[1]ExPostGross kWh_BizSum'!J107</f>
        <v>0</v>
      </c>
      <c r="Y107" s="414">
        <f>K107-'[1]ExPostGross kWh_BizSum'!K107</f>
        <v>0</v>
      </c>
      <c r="Z107" s="414">
        <f>L107-'[1]ExPostGross kWh_BizSum'!L107</f>
        <v>0</v>
      </c>
      <c r="AA107" s="414">
        <f>M107-'[1]ExPostGross kWh_BizSum'!M107</f>
        <v>0</v>
      </c>
      <c r="AB107" s="444">
        <f>N107-SUM('[1]ExPostGross kWh_BizSum'!N107:Q107)</f>
        <v>0</v>
      </c>
    </row>
    <row r="108" spans="1:28" x14ac:dyDescent="0.3">
      <c r="A108" s="515"/>
      <c r="B108" s="11" t="s">
        <v>98</v>
      </c>
      <c r="C108" s="3">
        <f>SUM('BIZ kWh ENTRY'!C108,'BIZ kWh ENTRY'!S108,'BIZ kWh ENTRY'!AI108,'BIZ kWh ENTRY'!AY108)</f>
        <v>0</v>
      </c>
      <c r="D108" s="3">
        <f>SUM('BIZ kWh ENTRY'!D108,'BIZ kWh ENTRY'!T108,'BIZ kWh ENTRY'!AJ108,'BIZ kWh ENTRY'!AZ108)</f>
        <v>0</v>
      </c>
      <c r="E108" s="3">
        <f>SUM('BIZ kWh ENTRY'!E108,'BIZ kWh ENTRY'!U108,'BIZ kWh ENTRY'!AK108,'BIZ kWh ENTRY'!BA108)</f>
        <v>0</v>
      </c>
      <c r="F108" s="3">
        <f>SUM('BIZ kWh ENTRY'!F108,'BIZ kWh ENTRY'!V108,'BIZ kWh ENTRY'!AL108,'BIZ kWh ENTRY'!BB108)</f>
        <v>0</v>
      </c>
      <c r="G108" s="3">
        <f>SUM('BIZ kWh ENTRY'!G108,'BIZ kWh ENTRY'!W108,'BIZ kWh ENTRY'!AM108,'BIZ kWh ENTRY'!BC108)</f>
        <v>0</v>
      </c>
      <c r="H108" s="3">
        <f>SUM('BIZ kWh ENTRY'!H108,'BIZ kWh ENTRY'!X108,'BIZ kWh ENTRY'!AN108,'BIZ kWh ENTRY'!BD108)</f>
        <v>0</v>
      </c>
      <c r="I108" s="3">
        <f>SUM('BIZ kWh ENTRY'!I108,'BIZ kWh ENTRY'!Y108,'BIZ kWh ENTRY'!AO108,'BIZ kWh ENTRY'!BE108)</f>
        <v>0</v>
      </c>
      <c r="J108" s="3">
        <f>SUM('BIZ kWh ENTRY'!J108,'BIZ kWh ENTRY'!Z108,'BIZ kWh ENTRY'!AP108,'BIZ kWh ENTRY'!BF108)</f>
        <v>225638.46232500003</v>
      </c>
      <c r="K108" s="3">
        <f>SUM('BIZ kWh ENTRY'!K108,'BIZ kWh ENTRY'!AA108,'BIZ kWh ENTRY'!AQ108,'BIZ kWh ENTRY'!BG108)</f>
        <v>154629.92700183831</v>
      </c>
      <c r="L108" s="3">
        <f>SUM('BIZ kWh ENTRY'!L108,'BIZ kWh ENTRY'!AB108,'BIZ kWh ENTRY'!AR108,'BIZ kWh ENTRY'!BH108)</f>
        <v>0</v>
      </c>
      <c r="M108" s="3">
        <f>SUM('BIZ kWh ENTRY'!M108,'BIZ kWh ENTRY'!AC108,'BIZ kWh ENTRY'!AS108,'BIZ kWh ENTRY'!BI108)</f>
        <v>0</v>
      </c>
      <c r="N108" s="3">
        <f>SUM('BIZ kWh ENTRY'!N108,'BIZ kWh ENTRY'!AD108,'BIZ kWh ENTRY'!AT108,'BIZ kWh ENTRY'!BJ108)</f>
        <v>20407.130000000005</v>
      </c>
      <c r="O108" s="90">
        <f t="shared" si="15"/>
        <v>400675.51932683832</v>
      </c>
      <c r="Q108" s="414">
        <f>C108-'[1]ExPostGross kWh_BizSum'!C108</f>
        <v>0</v>
      </c>
      <c r="R108" s="414">
        <f>D108-'[1]ExPostGross kWh_BizSum'!D108</f>
        <v>0</v>
      </c>
      <c r="S108" s="414">
        <f>E108-'[1]ExPostGross kWh_BizSum'!E108</f>
        <v>0</v>
      </c>
      <c r="T108" s="414">
        <f>F108-'[1]ExPostGross kWh_BizSum'!F108</f>
        <v>0</v>
      </c>
      <c r="U108" s="414">
        <f>G108-'[1]ExPostGross kWh_BizSum'!G108</f>
        <v>0</v>
      </c>
      <c r="V108" s="414">
        <f>H108-'[1]ExPostGross kWh_BizSum'!H108</f>
        <v>0</v>
      </c>
      <c r="W108" s="414">
        <f>I108-'[1]ExPostGross kWh_BizSum'!I108</f>
        <v>0</v>
      </c>
      <c r="X108" s="414">
        <f>J108-'[1]ExPostGross kWh_BizSum'!J108</f>
        <v>0</v>
      </c>
      <c r="Y108" s="414">
        <f>K108-'[1]ExPostGross kWh_BizSum'!K108</f>
        <v>0</v>
      </c>
      <c r="Z108" s="414">
        <f>L108-'[1]ExPostGross kWh_BizSum'!L108</f>
        <v>0</v>
      </c>
      <c r="AA108" s="414">
        <f>M108-'[1]ExPostGross kWh_BizSum'!M108</f>
        <v>0</v>
      </c>
      <c r="AB108" s="444">
        <f>N108-SUM('[1]ExPostGross kWh_BizSum'!N108:Q108)</f>
        <v>0</v>
      </c>
    </row>
    <row r="109" spans="1:28" x14ac:dyDescent="0.3">
      <c r="A109" s="515"/>
      <c r="B109" s="11" t="s">
        <v>99</v>
      </c>
      <c r="C109" s="3">
        <f>SUM('BIZ kWh ENTRY'!C109,'BIZ kWh ENTRY'!S109,'BIZ kWh ENTRY'!AI109,'BIZ kWh ENTRY'!AY109)</f>
        <v>0</v>
      </c>
      <c r="D109" s="3">
        <f>SUM('BIZ kWh ENTRY'!D109,'BIZ kWh ENTRY'!T109,'BIZ kWh ENTRY'!AJ109,'BIZ kWh ENTRY'!AZ109)</f>
        <v>0</v>
      </c>
      <c r="E109" s="3">
        <f>SUM('BIZ kWh ENTRY'!E109,'BIZ kWh ENTRY'!U109,'BIZ kWh ENTRY'!AK109,'BIZ kWh ENTRY'!BA109)</f>
        <v>0</v>
      </c>
      <c r="F109" s="3">
        <f>SUM('BIZ kWh ENTRY'!F109,'BIZ kWh ENTRY'!V109,'BIZ kWh ENTRY'!AL109,'BIZ kWh ENTRY'!BB109)</f>
        <v>0</v>
      </c>
      <c r="G109" s="3">
        <f>SUM('BIZ kWh ENTRY'!G109,'BIZ kWh ENTRY'!W109,'BIZ kWh ENTRY'!AM109,'BIZ kWh ENTRY'!BC109)</f>
        <v>0</v>
      </c>
      <c r="H109" s="3">
        <f>SUM('BIZ kWh ENTRY'!H109,'BIZ kWh ENTRY'!X109,'BIZ kWh ENTRY'!AN109,'BIZ kWh ENTRY'!BD109)</f>
        <v>0</v>
      </c>
      <c r="I109" s="3">
        <f>SUM('BIZ kWh ENTRY'!I109,'BIZ kWh ENTRY'!Y109,'BIZ kWh ENTRY'!AO109,'BIZ kWh ENTRY'!BE109)</f>
        <v>0</v>
      </c>
      <c r="J109" s="3">
        <f>SUM('BIZ kWh ENTRY'!J109,'BIZ kWh ENTRY'!Z109,'BIZ kWh ENTRY'!AP109,'BIZ kWh ENTRY'!BF109)</f>
        <v>0</v>
      </c>
      <c r="K109" s="3">
        <f>SUM('BIZ kWh ENTRY'!K109,'BIZ kWh ENTRY'!AA109,'BIZ kWh ENTRY'!AQ109,'BIZ kWh ENTRY'!BG109)</f>
        <v>0</v>
      </c>
      <c r="L109" s="3">
        <f>SUM('BIZ kWh ENTRY'!L109,'BIZ kWh ENTRY'!AB109,'BIZ kWh ENTRY'!AR109,'BIZ kWh ENTRY'!BH109)</f>
        <v>0</v>
      </c>
      <c r="M109" s="3">
        <f>SUM('BIZ kWh ENTRY'!M109,'BIZ kWh ENTRY'!AC109,'BIZ kWh ENTRY'!AS109,'BIZ kWh ENTRY'!BI109)</f>
        <v>0</v>
      </c>
      <c r="N109" s="3">
        <f>SUM('BIZ kWh ENTRY'!N109,'BIZ kWh ENTRY'!AD109,'BIZ kWh ENTRY'!AT109,'BIZ kWh ENTRY'!BJ109)</f>
        <v>0</v>
      </c>
      <c r="O109" s="90">
        <f t="shared" si="15"/>
        <v>0</v>
      </c>
      <c r="Q109" s="414">
        <f>C109-'[1]ExPostGross kWh_BizSum'!C109</f>
        <v>0</v>
      </c>
      <c r="R109" s="414">
        <f>D109-'[1]ExPostGross kWh_BizSum'!D109</f>
        <v>0</v>
      </c>
      <c r="S109" s="414">
        <f>E109-'[1]ExPostGross kWh_BizSum'!E109</f>
        <v>0</v>
      </c>
      <c r="T109" s="414">
        <f>F109-'[1]ExPostGross kWh_BizSum'!F109</f>
        <v>0</v>
      </c>
      <c r="U109" s="414">
        <f>G109-'[1]ExPostGross kWh_BizSum'!G109</f>
        <v>0</v>
      </c>
      <c r="V109" s="414">
        <f>H109-'[1]ExPostGross kWh_BizSum'!H109</f>
        <v>0</v>
      </c>
      <c r="W109" s="414">
        <f>I109-'[1]ExPostGross kWh_BizSum'!I109</f>
        <v>0</v>
      </c>
      <c r="X109" s="414">
        <f>J109-'[1]ExPostGross kWh_BizSum'!J109</f>
        <v>0</v>
      </c>
      <c r="Y109" s="414">
        <f>K109-'[1]ExPostGross kWh_BizSum'!K109</f>
        <v>0</v>
      </c>
      <c r="Z109" s="414">
        <f>L109-'[1]ExPostGross kWh_BizSum'!L109</f>
        <v>0</v>
      </c>
      <c r="AA109" s="414">
        <f>M109-'[1]ExPostGross kWh_BizSum'!M109</f>
        <v>0</v>
      </c>
      <c r="AB109" s="444">
        <f>N109-SUM('[1]ExPostGross kWh_BizSum'!N109:Q109)</f>
        <v>0</v>
      </c>
    </row>
    <row r="110" spans="1:28" x14ac:dyDescent="0.3">
      <c r="A110" s="515"/>
      <c r="B110" s="11" t="s">
        <v>100</v>
      </c>
      <c r="C110" s="3">
        <f>SUM('BIZ kWh ENTRY'!C110,'BIZ kWh ENTRY'!S110,'BIZ kWh ENTRY'!AI110,'BIZ kWh ENTRY'!AY110)</f>
        <v>0</v>
      </c>
      <c r="D110" s="3">
        <f>SUM('BIZ kWh ENTRY'!D110,'BIZ kWh ENTRY'!T110,'BIZ kWh ENTRY'!AJ110,'BIZ kWh ENTRY'!AZ110)</f>
        <v>0</v>
      </c>
      <c r="E110" s="3">
        <f>SUM('BIZ kWh ENTRY'!E110,'BIZ kWh ENTRY'!U110,'BIZ kWh ENTRY'!AK110,'BIZ kWh ENTRY'!BA110)</f>
        <v>0</v>
      </c>
      <c r="F110" s="3">
        <f>SUM('BIZ kWh ENTRY'!F110,'BIZ kWh ENTRY'!V110,'BIZ kWh ENTRY'!AL110,'BIZ kWh ENTRY'!BB110)</f>
        <v>0</v>
      </c>
      <c r="G110" s="3">
        <f>SUM('BIZ kWh ENTRY'!G110,'BIZ kWh ENTRY'!W110,'BIZ kWh ENTRY'!AM110,'BIZ kWh ENTRY'!BC110)</f>
        <v>0</v>
      </c>
      <c r="H110" s="3">
        <f>SUM('BIZ kWh ENTRY'!H110,'BIZ kWh ENTRY'!X110,'BIZ kWh ENTRY'!AN110,'BIZ kWh ENTRY'!BD110)</f>
        <v>0</v>
      </c>
      <c r="I110" s="3">
        <f>SUM('BIZ kWh ENTRY'!I110,'BIZ kWh ENTRY'!Y110,'BIZ kWh ENTRY'!AO110,'BIZ kWh ENTRY'!BE110)</f>
        <v>0</v>
      </c>
      <c r="J110" s="3">
        <f>SUM('BIZ kWh ENTRY'!J110,'BIZ kWh ENTRY'!Z110,'BIZ kWh ENTRY'!AP110,'BIZ kWh ENTRY'!BF110)</f>
        <v>0</v>
      </c>
      <c r="K110" s="3">
        <f>SUM('BIZ kWh ENTRY'!K110,'BIZ kWh ENTRY'!AA110,'BIZ kWh ENTRY'!AQ110,'BIZ kWh ENTRY'!BG110)</f>
        <v>0</v>
      </c>
      <c r="L110" s="3">
        <f>SUM('BIZ kWh ENTRY'!L110,'BIZ kWh ENTRY'!AB110,'BIZ kWh ENTRY'!AR110,'BIZ kWh ENTRY'!BH110)</f>
        <v>0</v>
      </c>
      <c r="M110" s="3">
        <f>SUM('BIZ kWh ENTRY'!M110,'BIZ kWh ENTRY'!AC110,'BIZ kWh ENTRY'!AS110,'BIZ kWh ENTRY'!BI110)</f>
        <v>0</v>
      </c>
      <c r="N110" s="3">
        <f>SUM('BIZ kWh ENTRY'!N110,'BIZ kWh ENTRY'!AD110,'BIZ kWh ENTRY'!AT110,'BIZ kWh ENTRY'!BJ110)</f>
        <v>0</v>
      </c>
      <c r="O110" s="90">
        <f t="shared" si="15"/>
        <v>0</v>
      </c>
      <c r="Q110" s="414">
        <f>C110-'[1]ExPostGross kWh_BizSum'!C110</f>
        <v>0</v>
      </c>
      <c r="R110" s="414">
        <f>D110-'[1]ExPostGross kWh_BizSum'!D110</f>
        <v>0</v>
      </c>
      <c r="S110" s="414">
        <f>E110-'[1]ExPostGross kWh_BizSum'!E110</f>
        <v>0</v>
      </c>
      <c r="T110" s="414">
        <f>F110-'[1]ExPostGross kWh_BizSum'!F110</f>
        <v>0</v>
      </c>
      <c r="U110" s="414">
        <f>G110-'[1]ExPostGross kWh_BizSum'!G110</f>
        <v>0</v>
      </c>
      <c r="V110" s="414">
        <f>H110-'[1]ExPostGross kWh_BizSum'!H110</f>
        <v>0</v>
      </c>
      <c r="W110" s="414">
        <f>I110-'[1]ExPostGross kWh_BizSum'!I110</f>
        <v>0</v>
      </c>
      <c r="X110" s="414">
        <f>J110-'[1]ExPostGross kWh_BizSum'!J110</f>
        <v>0</v>
      </c>
      <c r="Y110" s="414">
        <f>K110-'[1]ExPostGross kWh_BizSum'!K110</f>
        <v>0</v>
      </c>
      <c r="Z110" s="414">
        <f>L110-'[1]ExPostGross kWh_BizSum'!L110</f>
        <v>0</v>
      </c>
      <c r="AA110" s="414">
        <f>M110-'[1]ExPostGross kWh_BizSum'!M110</f>
        <v>0</v>
      </c>
      <c r="AB110" s="444">
        <f>N110-SUM('[1]ExPostGross kWh_BizSum'!N110:Q110)</f>
        <v>0</v>
      </c>
    </row>
    <row r="111" spans="1:28" x14ac:dyDescent="0.3">
      <c r="A111" s="515"/>
      <c r="B111" s="11" t="s">
        <v>101</v>
      </c>
      <c r="C111" s="3">
        <f>SUM('BIZ kWh ENTRY'!C111,'BIZ kWh ENTRY'!S111,'BIZ kWh ENTRY'!AI111,'BIZ kWh ENTRY'!AY111)</f>
        <v>0</v>
      </c>
      <c r="D111" s="3">
        <f>SUM('BIZ kWh ENTRY'!D111,'BIZ kWh ENTRY'!T111,'BIZ kWh ENTRY'!AJ111,'BIZ kWh ENTRY'!AZ111)</f>
        <v>0</v>
      </c>
      <c r="E111" s="3">
        <f>SUM('BIZ kWh ENTRY'!E111,'BIZ kWh ENTRY'!U111,'BIZ kWh ENTRY'!AK111,'BIZ kWh ENTRY'!BA111)</f>
        <v>0</v>
      </c>
      <c r="F111" s="3">
        <f>SUM('BIZ kWh ENTRY'!F111,'BIZ kWh ENTRY'!V111,'BIZ kWh ENTRY'!AL111,'BIZ kWh ENTRY'!BB111)</f>
        <v>0</v>
      </c>
      <c r="G111" s="3">
        <f>SUM('BIZ kWh ENTRY'!G111,'BIZ kWh ENTRY'!W111,'BIZ kWh ENTRY'!AM111,'BIZ kWh ENTRY'!BC111)</f>
        <v>0</v>
      </c>
      <c r="H111" s="3">
        <f>SUM('BIZ kWh ENTRY'!H111,'BIZ kWh ENTRY'!X111,'BIZ kWh ENTRY'!AN111,'BIZ kWh ENTRY'!BD111)</f>
        <v>0</v>
      </c>
      <c r="I111" s="3">
        <f>SUM('BIZ kWh ENTRY'!I111,'BIZ kWh ENTRY'!Y111,'BIZ kWh ENTRY'!AO111,'BIZ kWh ENTRY'!BE111)</f>
        <v>0</v>
      </c>
      <c r="J111" s="3">
        <f>SUM('BIZ kWh ENTRY'!J111,'BIZ kWh ENTRY'!Z111,'BIZ kWh ENTRY'!AP111,'BIZ kWh ENTRY'!BF111)</f>
        <v>0</v>
      </c>
      <c r="K111" s="3">
        <f>SUM('BIZ kWh ENTRY'!K111,'BIZ kWh ENTRY'!AA111,'BIZ kWh ENTRY'!AQ111,'BIZ kWh ENTRY'!BG111)</f>
        <v>0</v>
      </c>
      <c r="L111" s="3">
        <f>SUM('BIZ kWh ENTRY'!L111,'BIZ kWh ENTRY'!AB111,'BIZ kWh ENTRY'!AR111,'BIZ kWh ENTRY'!BH111)</f>
        <v>0</v>
      </c>
      <c r="M111" s="3">
        <f>SUM('BIZ kWh ENTRY'!M111,'BIZ kWh ENTRY'!AC111,'BIZ kWh ENTRY'!AS111,'BIZ kWh ENTRY'!BI111)</f>
        <v>0</v>
      </c>
      <c r="N111" s="3">
        <f>SUM('BIZ kWh ENTRY'!N111,'BIZ kWh ENTRY'!AD111,'BIZ kWh ENTRY'!AT111,'BIZ kWh ENTRY'!BJ111)</f>
        <v>0</v>
      </c>
      <c r="O111" s="90">
        <f t="shared" si="15"/>
        <v>0</v>
      </c>
      <c r="Q111" s="414">
        <f>C111-'[1]ExPostGross kWh_BizSum'!C111</f>
        <v>0</v>
      </c>
      <c r="R111" s="414">
        <f>D111-'[1]ExPostGross kWh_BizSum'!D111</f>
        <v>0</v>
      </c>
      <c r="S111" s="414">
        <f>E111-'[1]ExPostGross kWh_BizSum'!E111</f>
        <v>0</v>
      </c>
      <c r="T111" s="414">
        <f>F111-'[1]ExPostGross kWh_BizSum'!F111</f>
        <v>0</v>
      </c>
      <c r="U111" s="414">
        <f>G111-'[1]ExPostGross kWh_BizSum'!G111</f>
        <v>0</v>
      </c>
      <c r="V111" s="414">
        <f>H111-'[1]ExPostGross kWh_BizSum'!H111</f>
        <v>0</v>
      </c>
      <c r="W111" s="414">
        <f>I111-'[1]ExPostGross kWh_BizSum'!I111</f>
        <v>0</v>
      </c>
      <c r="X111" s="414">
        <f>J111-'[1]ExPostGross kWh_BizSum'!J111</f>
        <v>0</v>
      </c>
      <c r="Y111" s="414">
        <f>K111-'[1]ExPostGross kWh_BizSum'!K111</f>
        <v>0</v>
      </c>
      <c r="Z111" s="414">
        <f>L111-'[1]ExPostGross kWh_BizSum'!L111</f>
        <v>0</v>
      </c>
      <c r="AA111" s="414">
        <f>M111-'[1]ExPostGross kWh_BizSum'!M111</f>
        <v>0</v>
      </c>
      <c r="AB111" s="444">
        <f>N111-SUM('[1]ExPostGross kWh_BizSum'!N111:Q111)</f>
        <v>0</v>
      </c>
    </row>
    <row r="112" spans="1:28" ht="15" thickBot="1" x14ac:dyDescent="0.35">
      <c r="A112" s="516"/>
      <c r="B112" s="11" t="s">
        <v>102</v>
      </c>
      <c r="C112" s="3">
        <f>SUM('BIZ kWh ENTRY'!C112,'BIZ kWh ENTRY'!S112,'BIZ kWh ENTRY'!AI112,'BIZ kWh ENTRY'!AY112)</f>
        <v>0</v>
      </c>
      <c r="D112" s="3">
        <f>SUM('BIZ kWh ENTRY'!D112,'BIZ kWh ENTRY'!T112,'BIZ kWh ENTRY'!AJ112,'BIZ kWh ENTRY'!AZ112)</f>
        <v>0</v>
      </c>
      <c r="E112" s="3">
        <f>SUM('BIZ kWh ENTRY'!E112,'BIZ kWh ENTRY'!U112,'BIZ kWh ENTRY'!AK112,'BIZ kWh ENTRY'!BA112)</f>
        <v>0</v>
      </c>
      <c r="F112" s="3">
        <f>SUM('BIZ kWh ENTRY'!F112,'BIZ kWh ENTRY'!V112,'BIZ kWh ENTRY'!AL112,'BIZ kWh ENTRY'!BB112)</f>
        <v>0</v>
      </c>
      <c r="G112" s="3">
        <f>SUM('BIZ kWh ENTRY'!G112,'BIZ kWh ENTRY'!W112,'BIZ kWh ENTRY'!AM112,'BIZ kWh ENTRY'!BC112)</f>
        <v>0</v>
      </c>
      <c r="H112" s="3">
        <f>SUM('BIZ kWh ENTRY'!H112,'BIZ kWh ENTRY'!X112,'BIZ kWh ENTRY'!AN112,'BIZ kWh ENTRY'!BD112)</f>
        <v>0</v>
      </c>
      <c r="I112" s="3">
        <f>SUM('BIZ kWh ENTRY'!I112,'BIZ kWh ENTRY'!Y112,'BIZ kWh ENTRY'!AO112,'BIZ kWh ENTRY'!BE112)</f>
        <v>0</v>
      </c>
      <c r="J112" s="3">
        <f>SUM('BIZ kWh ENTRY'!J112,'BIZ kWh ENTRY'!Z112,'BIZ kWh ENTRY'!AP112,'BIZ kWh ENTRY'!BF112)</f>
        <v>0</v>
      </c>
      <c r="K112" s="3">
        <f>SUM('BIZ kWh ENTRY'!K112,'BIZ kWh ENTRY'!AA112,'BIZ kWh ENTRY'!AQ112,'BIZ kWh ENTRY'!BG112)</f>
        <v>0</v>
      </c>
      <c r="L112" s="3">
        <f>SUM('BIZ kWh ENTRY'!L112,'BIZ kWh ENTRY'!AB112,'BIZ kWh ENTRY'!AR112,'BIZ kWh ENTRY'!BH112)</f>
        <v>0</v>
      </c>
      <c r="M112" s="3">
        <f>SUM('BIZ kWh ENTRY'!M112,'BIZ kWh ENTRY'!AC112,'BIZ kWh ENTRY'!AS112,'BIZ kWh ENTRY'!BI112)</f>
        <v>0</v>
      </c>
      <c r="N112" s="3">
        <f>SUM('BIZ kWh ENTRY'!N112,'BIZ kWh ENTRY'!AD112,'BIZ kWh ENTRY'!AT112,'BIZ kWh ENTRY'!BJ112)</f>
        <v>0</v>
      </c>
      <c r="O112" s="90">
        <f t="shared" si="15"/>
        <v>0</v>
      </c>
      <c r="Q112" s="414">
        <f>C112-'[1]ExPostGross kWh_BizSum'!C112</f>
        <v>0</v>
      </c>
      <c r="R112" s="414">
        <f>D112-'[1]ExPostGross kWh_BizSum'!D112</f>
        <v>0</v>
      </c>
      <c r="S112" s="414">
        <f>E112-'[1]ExPostGross kWh_BizSum'!E112</f>
        <v>0</v>
      </c>
      <c r="T112" s="414">
        <f>F112-'[1]ExPostGross kWh_BizSum'!F112</f>
        <v>0</v>
      </c>
      <c r="U112" s="414">
        <f>G112-'[1]ExPostGross kWh_BizSum'!G112</f>
        <v>0</v>
      </c>
      <c r="V112" s="414">
        <f>H112-'[1]ExPostGross kWh_BizSum'!H112</f>
        <v>0</v>
      </c>
      <c r="W112" s="414">
        <f>I112-'[1]ExPostGross kWh_BizSum'!I112</f>
        <v>0</v>
      </c>
      <c r="X112" s="414">
        <f>J112-'[1]ExPostGross kWh_BizSum'!J112</f>
        <v>0</v>
      </c>
      <c r="Y112" s="414">
        <f>K112-'[1]ExPostGross kWh_BizSum'!K112</f>
        <v>0</v>
      </c>
      <c r="Z112" s="414">
        <f>L112-'[1]ExPostGross kWh_BizSum'!L112</f>
        <v>0</v>
      </c>
      <c r="AA112" s="414">
        <f>M112-'[1]ExPostGross kWh_BizSum'!M112</f>
        <v>0</v>
      </c>
      <c r="AB112" s="444">
        <f>N112-SUM('[1]ExPostGross kWh_BizSum'!N112:Q112)</f>
        <v>0</v>
      </c>
    </row>
    <row r="113" spans="1:28" ht="21.45" customHeight="1" thickBot="1" x14ac:dyDescent="0.35">
      <c r="B113" s="237" t="s">
        <v>70</v>
      </c>
      <c r="C113" s="238">
        <f t="shared" ref="C113:N113" si="16">SUM(C100:C112)</f>
        <v>0</v>
      </c>
      <c r="D113" s="238">
        <f t="shared" si="16"/>
        <v>0</v>
      </c>
      <c r="E113" s="238">
        <f t="shared" si="16"/>
        <v>0</v>
      </c>
      <c r="F113" s="238">
        <f t="shared" si="16"/>
        <v>0</v>
      </c>
      <c r="G113" s="238">
        <f t="shared" si="16"/>
        <v>0</v>
      </c>
      <c r="H113" s="238">
        <f t="shared" si="16"/>
        <v>0</v>
      </c>
      <c r="I113" s="238">
        <f t="shared" si="16"/>
        <v>0</v>
      </c>
      <c r="J113" s="238">
        <f t="shared" si="16"/>
        <v>225638.46232500003</v>
      </c>
      <c r="K113" s="238">
        <f t="shared" si="16"/>
        <v>154629.92700183831</v>
      </c>
      <c r="L113" s="238">
        <f t="shared" si="16"/>
        <v>0</v>
      </c>
      <c r="M113" s="238">
        <f t="shared" si="16"/>
        <v>0</v>
      </c>
      <c r="N113" s="238">
        <f t="shared" si="16"/>
        <v>20407.130000000005</v>
      </c>
      <c r="O113" s="93">
        <f t="shared" si="15"/>
        <v>400675.51932683832</v>
      </c>
      <c r="P113" s="415">
        <f>SUM(C100:N112)</f>
        <v>400675.51932683832</v>
      </c>
      <c r="Q113" s="414">
        <f>C113-'[1]ExPostGross kWh_BizSum'!C113</f>
        <v>0</v>
      </c>
      <c r="R113" s="414">
        <f>D113-'[1]ExPostGross kWh_BizSum'!D113</f>
        <v>0</v>
      </c>
      <c r="S113" s="414">
        <f>E113-'[1]ExPostGross kWh_BizSum'!E113</f>
        <v>0</v>
      </c>
      <c r="T113" s="414">
        <f>F113-'[1]ExPostGross kWh_BizSum'!F113</f>
        <v>0</v>
      </c>
      <c r="U113" s="414">
        <f>G113-'[1]ExPostGross kWh_BizSum'!G113</f>
        <v>0</v>
      </c>
      <c r="V113" s="414">
        <f>H113-'[1]ExPostGross kWh_BizSum'!H113</f>
        <v>0</v>
      </c>
      <c r="W113" s="414">
        <f>I113-'[1]ExPostGross kWh_BizSum'!I113</f>
        <v>0</v>
      </c>
      <c r="X113" s="414">
        <f>J113-'[1]ExPostGross kWh_BizSum'!J113</f>
        <v>0</v>
      </c>
      <c r="Y113" s="414">
        <f>K113-'[1]ExPostGross kWh_BizSum'!K113</f>
        <v>0</v>
      </c>
      <c r="Z113" s="414">
        <f>L113-'[1]ExPostGross kWh_BizSum'!L113</f>
        <v>0</v>
      </c>
      <c r="AA113" s="414">
        <f>M113-'[1]ExPostGross kWh_BizSum'!M113</f>
        <v>0</v>
      </c>
      <c r="AB113" s="444">
        <f>N113-SUM('[1]ExPostGross kWh_BizSum'!N113:Q113)</f>
        <v>0</v>
      </c>
    </row>
    <row r="114" spans="1:28" ht="21.6" thickBot="1" x14ac:dyDescent="0.35">
      <c r="A114" s="95"/>
    </row>
    <row r="115" spans="1:28" ht="21.6" thickBot="1" x14ac:dyDescent="0.35">
      <c r="A115" s="95"/>
      <c r="B115" s="233" t="s">
        <v>48</v>
      </c>
      <c r="C115" s="234">
        <v>43850</v>
      </c>
      <c r="D115" s="234">
        <v>43882</v>
      </c>
      <c r="E115" s="234">
        <v>43914</v>
      </c>
      <c r="F115" s="234">
        <v>43946</v>
      </c>
      <c r="G115" s="234">
        <v>43978</v>
      </c>
      <c r="H115" s="234">
        <v>44010</v>
      </c>
      <c r="I115" s="234">
        <v>44042</v>
      </c>
      <c r="J115" s="234">
        <v>44074</v>
      </c>
      <c r="K115" s="234">
        <v>44076</v>
      </c>
      <c r="L115" s="234">
        <v>44107</v>
      </c>
      <c r="M115" s="234">
        <v>44140</v>
      </c>
      <c r="N115" s="234" t="s">
        <v>57</v>
      </c>
      <c r="O115" s="235" t="s">
        <v>3</v>
      </c>
      <c r="Q115" s="48"/>
      <c r="R115" s="48"/>
      <c r="S115" s="48"/>
      <c r="T115" s="48"/>
      <c r="U115" s="48"/>
      <c r="V115" s="48"/>
      <c r="W115" s="48"/>
      <c r="X115" s="215"/>
    </row>
    <row r="116" spans="1:28" ht="15" customHeight="1" x14ac:dyDescent="0.3">
      <c r="A116" s="508" t="s">
        <v>109</v>
      </c>
      <c r="B116" s="11" t="s">
        <v>90</v>
      </c>
      <c r="C116" s="3">
        <f>SUM('BIZ kWh ENTRY'!C116,'BIZ kWh ENTRY'!S116,'BIZ kWh ENTRY'!AI116,'BIZ kWh ENTRY'!AY116)</f>
        <v>0</v>
      </c>
      <c r="D116" s="3">
        <f>SUM('BIZ kWh ENTRY'!D116,'BIZ kWh ENTRY'!T116,'BIZ kWh ENTRY'!AJ116,'BIZ kWh ENTRY'!AZ116)</f>
        <v>0</v>
      </c>
      <c r="E116" s="3">
        <f>SUM('BIZ kWh ENTRY'!E116,'BIZ kWh ENTRY'!U116,'BIZ kWh ENTRY'!AK116,'BIZ kWh ENTRY'!BA116)</f>
        <v>0</v>
      </c>
      <c r="F116" s="3">
        <f>SUM('BIZ kWh ENTRY'!F116,'BIZ kWh ENTRY'!V116,'BIZ kWh ENTRY'!AL116,'BIZ kWh ENTRY'!BB116)</f>
        <v>0</v>
      </c>
      <c r="G116" s="3">
        <f>SUM('BIZ kWh ENTRY'!G116,'BIZ kWh ENTRY'!W116,'BIZ kWh ENTRY'!AM116,'BIZ kWh ENTRY'!BC116)</f>
        <v>0</v>
      </c>
      <c r="H116" s="3">
        <f>SUM('BIZ kWh ENTRY'!H116,'BIZ kWh ENTRY'!X116,'BIZ kWh ENTRY'!AN116,'BIZ kWh ENTRY'!BD116)</f>
        <v>0</v>
      </c>
      <c r="I116" s="3">
        <f>SUM('BIZ kWh ENTRY'!I116,'BIZ kWh ENTRY'!Y116,'BIZ kWh ENTRY'!AO116,'BIZ kWh ENTRY'!BE116)</f>
        <v>0</v>
      </c>
      <c r="J116" s="3">
        <f>SUM('BIZ kWh ENTRY'!J116,'BIZ kWh ENTRY'!Z116,'BIZ kWh ENTRY'!AP116,'BIZ kWh ENTRY'!BF116)</f>
        <v>0</v>
      </c>
      <c r="K116" s="3">
        <f>SUM('BIZ kWh ENTRY'!K116,'BIZ kWh ENTRY'!AA116,'BIZ kWh ENTRY'!AQ116,'BIZ kWh ENTRY'!BG116)</f>
        <v>0</v>
      </c>
      <c r="L116" s="3">
        <f>SUM('BIZ kWh ENTRY'!L116,'BIZ kWh ENTRY'!AB116,'BIZ kWh ENTRY'!AR116,'BIZ kWh ENTRY'!BH116)</f>
        <v>0</v>
      </c>
      <c r="M116" s="3">
        <f>SUM('BIZ kWh ENTRY'!M116,'BIZ kWh ENTRY'!AC116,'BIZ kWh ENTRY'!AS116,'BIZ kWh ENTRY'!BI116)</f>
        <v>0</v>
      </c>
      <c r="N116" s="3">
        <f>SUM('BIZ kWh ENTRY'!N116,'BIZ kWh ENTRY'!AD116,'BIZ kWh ENTRY'!AT116,'BIZ kWh ENTRY'!BJ116)</f>
        <v>0</v>
      </c>
      <c r="O116" s="90">
        <f t="shared" ref="O116:O129" si="17">SUM(C116:N116)</f>
        <v>0</v>
      </c>
      <c r="Q116" s="414">
        <f>C116-'[1]ExPostGross kWh_BizSum'!C116</f>
        <v>0</v>
      </c>
      <c r="R116" s="414">
        <f>D116-'[1]ExPostGross kWh_BizSum'!D116</f>
        <v>0</v>
      </c>
      <c r="S116" s="414">
        <f>E116-'[1]ExPostGross kWh_BizSum'!E116</f>
        <v>0</v>
      </c>
      <c r="T116" s="414">
        <f>F116-'[1]ExPostGross kWh_BizSum'!F116</f>
        <v>0</v>
      </c>
      <c r="U116" s="414">
        <f>G116-'[1]ExPostGross kWh_BizSum'!G116</f>
        <v>0</v>
      </c>
      <c r="V116" s="414">
        <f>H116-'[1]ExPostGross kWh_BizSum'!H116</f>
        <v>0</v>
      </c>
      <c r="W116" s="414">
        <f>I116-'[1]ExPostGross kWh_BizSum'!I116</f>
        <v>0</v>
      </c>
      <c r="X116" s="414">
        <f>J116-'[1]ExPostGross kWh_BizSum'!J116</f>
        <v>0</v>
      </c>
      <c r="Y116" s="414">
        <f>K116-'[1]ExPostGross kWh_BizSum'!K116</f>
        <v>0</v>
      </c>
      <c r="Z116" s="414">
        <f>L116-'[1]ExPostGross kWh_BizSum'!L116</f>
        <v>0</v>
      </c>
      <c r="AA116" s="414">
        <f>M116-'[1]ExPostGross kWh_BizSum'!M116</f>
        <v>0</v>
      </c>
      <c r="AB116" s="444">
        <f>N116-SUM('[1]ExPostGross kWh_BizSum'!N116:Q116)</f>
        <v>0</v>
      </c>
    </row>
    <row r="117" spans="1:28" x14ac:dyDescent="0.3">
      <c r="A117" s="509"/>
      <c r="B117" s="13" t="s">
        <v>91</v>
      </c>
      <c r="C117" s="3">
        <f>SUM('BIZ kWh ENTRY'!C117,'BIZ kWh ENTRY'!S117,'BIZ kWh ENTRY'!AI117,'BIZ kWh ENTRY'!AY117)</f>
        <v>0</v>
      </c>
      <c r="D117" s="3">
        <f>SUM('BIZ kWh ENTRY'!D117,'BIZ kWh ENTRY'!T117,'BIZ kWh ENTRY'!AJ117,'BIZ kWh ENTRY'!AZ117)</f>
        <v>0</v>
      </c>
      <c r="E117" s="3">
        <f>SUM('BIZ kWh ENTRY'!E117,'BIZ kWh ENTRY'!U117,'BIZ kWh ENTRY'!AK117,'BIZ kWh ENTRY'!BA117)</f>
        <v>0</v>
      </c>
      <c r="F117" s="3">
        <f>SUM('BIZ kWh ENTRY'!F117,'BIZ kWh ENTRY'!V117,'BIZ kWh ENTRY'!AL117,'BIZ kWh ENTRY'!BB117)</f>
        <v>0</v>
      </c>
      <c r="G117" s="3">
        <f>SUM('BIZ kWh ENTRY'!G117,'BIZ kWh ENTRY'!W117,'BIZ kWh ENTRY'!AM117,'BIZ kWh ENTRY'!BC117)</f>
        <v>0</v>
      </c>
      <c r="H117" s="3">
        <f>SUM('BIZ kWh ENTRY'!H117,'BIZ kWh ENTRY'!X117,'BIZ kWh ENTRY'!AN117,'BIZ kWh ENTRY'!BD117)</f>
        <v>0</v>
      </c>
      <c r="I117" s="3">
        <f>SUM('BIZ kWh ENTRY'!I117,'BIZ kWh ENTRY'!Y117,'BIZ kWh ENTRY'!AO117,'BIZ kWh ENTRY'!BE117)</f>
        <v>0</v>
      </c>
      <c r="J117" s="3">
        <f>SUM('BIZ kWh ENTRY'!J117,'BIZ kWh ENTRY'!Z117,'BIZ kWh ENTRY'!AP117,'BIZ kWh ENTRY'!BF117)</f>
        <v>0</v>
      </c>
      <c r="K117" s="3">
        <f>SUM('BIZ kWh ENTRY'!K117,'BIZ kWh ENTRY'!AA117,'BIZ kWh ENTRY'!AQ117,'BIZ kWh ENTRY'!BG117)</f>
        <v>0</v>
      </c>
      <c r="L117" s="3">
        <f>SUM('BIZ kWh ENTRY'!L117,'BIZ kWh ENTRY'!AB117,'BIZ kWh ENTRY'!AR117,'BIZ kWh ENTRY'!BH117)</f>
        <v>0</v>
      </c>
      <c r="M117" s="3">
        <f>SUM('BIZ kWh ENTRY'!M117,'BIZ kWh ENTRY'!AC117,'BIZ kWh ENTRY'!AS117,'BIZ kWh ENTRY'!BI117)</f>
        <v>0</v>
      </c>
      <c r="N117" s="3">
        <f>SUM('BIZ kWh ENTRY'!N117,'BIZ kWh ENTRY'!AD117,'BIZ kWh ENTRY'!AT117,'BIZ kWh ENTRY'!BJ117)</f>
        <v>0</v>
      </c>
      <c r="O117" s="90">
        <f t="shared" si="17"/>
        <v>0</v>
      </c>
      <c r="Q117" s="414">
        <f>C117-'[1]ExPostGross kWh_BizSum'!C117</f>
        <v>0</v>
      </c>
      <c r="R117" s="414">
        <f>D117-'[1]ExPostGross kWh_BizSum'!D117</f>
        <v>0</v>
      </c>
      <c r="S117" s="414">
        <f>E117-'[1]ExPostGross kWh_BizSum'!E117</f>
        <v>0</v>
      </c>
      <c r="T117" s="414">
        <f>F117-'[1]ExPostGross kWh_BizSum'!F117</f>
        <v>0</v>
      </c>
      <c r="U117" s="414">
        <f>G117-'[1]ExPostGross kWh_BizSum'!G117</f>
        <v>0</v>
      </c>
      <c r="V117" s="414">
        <f>H117-'[1]ExPostGross kWh_BizSum'!H117</f>
        <v>0</v>
      </c>
      <c r="W117" s="414">
        <f>I117-'[1]ExPostGross kWh_BizSum'!I117</f>
        <v>0</v>
      </c>
      <c r="X117" s="414">
        <f>J117-'[1]ExPostGross kWh_BizSum'!J117</f>
        <v>0</v>
      </c>
      <c r="Y117" s="414">
        <f>K117-'[1]ExPostGross kWh_BizSum'!K117</f>
        <v>0</v>
      </c>
      <c r="Z117" s="414">
        <f>L117-'[1]ExPostGross kWh_BizSum'!L117</f>
        <v>0</v>
      </c>
      <c r="AA117" s="414">
        <f>M117-'[1]ExPostGross kWh_BizSum'!M117</f>
        <v>0</v>
      </c>
      <c r="AB117" s="444">
        <f>N117-SUM('[1]ExPostGross kWh_BizSum'!N117:Q117)</f>
        <v>0</v>
      </c>
    </row>
    <row r="118" spans="1:28" x14ac:dyDescent="0.3">
      <c r="A118" s="509"/>
      <c r="B118" s="11" t="s">
        <v>92</v>
      </c>
      <c r="C118" s="3">
        <f>SUM('BIZ kWh ENTRY'!C118,'BIZ kWh ENTRY'!S118,'BIZ kWh ENTRY'!AI118,'BIZ kWh ENTRY'!AY118)</f>
        <v>0</v>
      </c>
      <c r="D118" s="3">
        <f>SUM('BIZ kWh ENTRY'!D118,'BIZ kWh ENTRY'!T118,'BIZ kWh ENTRY'!AJ118,'BIZ kWh ENTRY'!AZ118)</f>
        <v>0</v>
      </c>
      <c r="E118" s="3">
        <f>SUM('BIZ kWh ENTRY'!E118,'BIZ kWh ENTRY'!U118,'BIZ kWh ENTRY'!AK118,'BIZ kWh ENTRY'!BA118)</f>
        <v>0</v>
      </c>
      <c r="F118" s="3">
        <f>SUM('BIZ kWh ENTRY'!F118,'BIZ kWh ENTRY'!V118,'BIZ kWh ENTRY'!AL118,'BIZ kWh ENTRY'!BB118)</f>
        <v>0</v>
      </c>
      <c r="G118" s="3">
        <f>SUM('BIZ kWh ENTRY'!G118,'BIZ kWh ENTRY'!W118,'BIZ kWh ENTRY'!AM118,'BIZ kWh ENTRY'!BC118)</f>
        <v>0</v>
      </c>
      <c r="H118" s="3">
        <f>SUM('BIZ kWh ENTRY'!H118,'BIZ kWh ENTRY'!X118,'BIZ kWh ENTRY'!AN118,'BIZ kWh ENTRY'!BD118)</f>
        <v>0</v>
      </c>
      <c r="I118" s="3">
        <f>SUM('BIZ kWh ENTRY'!I118,'BIZ kWh ENTRY'!Y118,'BIZ kWh ENTRY'!AO118,'BIZ kWh ENTRY'!BE118)</f>
        <v>0</v>
      </c>
      <c r="J118" s="3">
        <f>SUM('BIZ kWh ENTRY'!J118,'BIZ kWh ENTRY'!Z118,'BIZ kWh ENTRY'!AP118,'BIZ kWh ENTRY'!BF118)</f>
        <v>0</v>
      </c>
      <c r="K118" s="3">
        <f>SUM('BIZ kWh ENTRY'!K118,'BIZ kWh ENTRY'!AA118,'BIZ kWh ENTRY'!AQ118,'BIZ kWh ENTRY'!BG118)</f>
        <v>0</v>
      </c>
      <c r="L118" s="3">
        <f>SUM('BIZ kWh ENTRY'!L118,'BIZ kWh ENTRY'!AB118,'BIZ kWh ENTRY'!AR118,'BIZ kWh ENTRY'!BH118)</f>
        <v>0</v>
      </c>
      <c r="M118" s="3">
        <f>SUM('BIZ kWh ENTRY'!M118,'BIZ kWh ENTRY'!AC118,'BIZ kWh ENTRY'!AS118,'BIZ kWh ENTRY'!BI118)</f>
        <v>0</v>
      </c>
      <c r="N118" s="3">
        <f>SUM('BIZ kWh ENTRY'!N118,'BIZ kWh ENTRY'!AD118,'BIZ kWh ENTRY'!AT118,'BIZ kWh ENTRY'!BJ118)</f>
        <v>0</v>
      </c>
      <c r="O118" s="90">
        <f t="shared" si="17"/>
        <v>0</v>
      </c>
      <c r="Q118" s="414">
        <f>C118-'[1]ExPostGross kWh_BizSum'!C118</f>
        <v>0</v>
      </c>
      <c r="R118" s="414">
        <f>D118-'[1]ExPostGross kWh_BizSum'!D118</f>
        <v>0</v>
      </c>
      <c r="S118" s="414">
        <f>E118-'[1]ExPostGross kWh_BizSum'!E118</f>
        <v>0</v>
      </c>
      <c r="T118" s="414">
        <f>F118-'[1]ExPostGross kWh_BizSum'!F118</f>
        <v>0</v>
      </c>
      <c r="U118" s="414">
        <f>G118-'[1]ExPostGross kWh_BizSum'!G118</f>
        <v>0</v>
      </c>
      <c r="V118" s="414">
        <f>H118-'[1]ExPostGross kWh_BizSum'!H118</f>
        <v>0</v>
      </c>
      <c r="W118" s="414">
        <f>I118-'[1]ExPostGross kWh_BizSum'!I118</f>
        <v>0</v>
      </c>
      <c r="X118" s="414">
        <f>J118-'[1]ExPostGross kWh_BizSum'!J118</f>
        <v>0</v>
      </c>
      <c r="Y118" s="414">
        <f>K118-'[1]ExPostGross kWh_BizSum'!K118</f>
        <v>0</v>
      </c>
      <c r="Z118" s="414">
        <f>L118-'[1]ExPostGross kWh_BizSum'!L118</f>
        <v>0</v>
      </c>
      <c r="AA118" s="414">
        <f>M118-'[1]ExPostGross kWh_BizSum'!M118</f>
        <v>0</v>
      </c>
      <c r="AB118" s="444">
        <f>N118-SUM('[1]ExPostGross kWh_BizSum'!N118:Q118)</f>
        <v>0</v>
      </c>
    </row>
    <row r="119" spans="1:28" x14ac:dyDescent="0.3">
      <c r="A119" s="509"/>
      <c r="B119" s="11" t="s">
        <v>93</v>
      </c>
      <c r="C119" s="3">
        <f>SUM('BIZ kWh ENTRY'!C119,'BIZ kWh ENTRY'!S119,'BIZ kWh ENTRY'!AI119,'BIZ kWh ENTRY'!AY119)</f>
        <v>0</v>
      </c>
      <c r="D119" s="3">
        <f>SUM('BIZ kWh ENTRY'!D119,'BIZ kWh ENTRY'!T119,'BIZ kWh ENTRY'!AJ119,'BIZ kWh ENTRY'!AZ119)</f>
        <v>0</v>
      </c>
      <c r="E119" s="3">
        <f>SUM('BIZ kWh ENTRY'!E119,'BIZ kWh ENTRY'!U119,'BIZ kWh ENTRY'!AK119,'BIZ kWh ENTRY'!BA119)</f>
        <v>0</v>
      </c>
      <c r="F119" s="3">
        <f>SUM('BIZ kWh ENTRY'!F119,'BIZ kWh ENTRY'!V119,'BIZ kWh ENTRY'!AL119,'BIZ kWh ENTRY'!BB119)</f>
        <v>0</v>
      </c>
      <c r="G119" s="3">
        <f>SUM('BIZ kWh ENTRY'!G119,'BIZ kWh ENTRY'!W119,'BIZ kWh ENTRY'!AM119,'BIZ kWh ENTRY'!BC119)</f>
        <v>0</v>
      </c>
      <c r="H119" s="3">
        <f>SUM('BIZ kWh ENTRY'!H119,'BIZ kWh ENTRY'!X119,'BIZ kWh ENTRY'!AN119,'BIZ kWh ENTRY'!BD119)</f>
        <v>0</v>
      </c>
      <c r="I119" s="3">
        <f>SUM('BIZ kWh ENTRY'!I119,'BIZ kWh ENTRY'!Y119,'BIZ kWh ENTRY'!AO119,'BIZ kWh ENTRY'!BE119)</f>
        <v>0</v>
      </c>
      <c r="J119" s="3">
        <f>SUM('BIZ kWh ENTRY'!J119,'BIZ kWh ENTRY'!Z119,'BIZ kWh ENTRY'!AP119,'BIZ kWh ENTRY'!BF119)</f>
        <v>0</v>
      </c>
      <c r="K119" s="3">
        <f>SUM('BIZ kWh ENTRY'!K119,'BIZ kWh ENTRY'!AA119,'BIZ kWh ENTRY'!AQ119,'BIZ kWh ENTRY'!BG119)</f>
        <v>0</v>
      </c>
      <c r="L119" s="3">
        <f>SUM('BIZ kWh ENTRY'!L119,'BIZ kWh ENTRY'!AB119,'BIZ kWh ENTRY'!AR119,'BIZ kWh ENTRY'!BH119)</f>
        <v>0</v>
      </c>
      <c r="M119" s="3">
        <f>SUM('BIZ kWh ENTRY'!M119,'BIZ kWh ENTRY'!AC119,'BIZ kWh ENTRY'!AS119,'BIZ kWh ENTRY'!BI119)</f>
        <v>0</v>
      </c>
      <c r="N119" s="3">
        <f>SUM('BIZ kWh ENTRY'!N119,'BIZ kWh ENTRY'!AD119,'BIZ kWh ENTRY'!AT119,'BIZ kWh ENTRY'!BJ119)</f>
        <v>0</v>
      </c>
      <c r="O119" s="90">
        <f t="shared" si="17"/>
        <v>0</v>
      </c>
      <c r="Q119" s="414">
        <f>C119-'[1]ExPostGross kWh_BizSum'!C119</f>
        <v>0</v>
      </c>
      <c r="R119" s="414">
        <f>D119-'[1]ExPostGross kWh_BizSum'!D119</f>
        <v>0</v>
      </c>
      <c r="S119" s="414">
        <f>E119-'[1]ExPostGross kWh_BizSum'!E119</f>
        <v>0</v>
      </c>
      <c r="T119" s="414">
        <f>F119-'[1]ExPostGross kWh_BizSum'!F119</f>
        <v>0</v>
      </c>
      <c r="U119" s="414">
        <f>G119-'[1]ExPostGross kWh_BizSum'!G119</f>
        <v>0</v>
      </c>
      <c r="V119" s="414">
        <f>H119-'[1]ExPostGross kWh_BizSum'!H119</f>
        <v>0</v>
      </c>
      <c r="W119" s="414">
        <f>I119-'[1]ExPostGross kWh_BizSum'!I119</f>
        <v>0</v>
      </c>
      <c r="X119" s="414">
        <f>J119-'[1]ExPostGross kWh_BizSum'!J119</f>
        <v>0</v>
      </c>
      <c r="Y119" s="414">
        <f>K119-'[1]ExPostGross kWh_BizSum'!K119</f>
        <v>0</v>
      </c>
      <c r="Z119" s="414">
        <f>L119-'[1]ExPostGross kWh_BizSum'!L119</f>
        <v>0</v>
      </c>
      <c r="AA119" s="414">
        <f>M119-'[1]ExPostGross kWh_BizSum'!M119</f>
        <v>0</v>
      </c>
      <c r="AB119" s="444">
        <f>N119-SUM('[1]ExPostGross kWh_BizSum'!N119:Q119)</f>
        <v>0</v>
      </c>
    </row>
    <row r="120" spans="1:28" x14ac:dyDescent="0.3">
      <c r="A120" s="509"/>
      <c r="B120" s="13" t="s">
        <v>94</v>
      </c>
      <c r="C120" s="3">
        <f>SUM('BIZ kWh ENTRY'!C120,'BIZ kWh ENTRY'!S120,'BIZ kWh ENTRY'!AI120,'BIZ kWh ENTRY'!AY120)</f>
        <v>0</v>
      </c>
      <c r="D120" s="3">
        <f>SUM('BIZ kWh ENTRY'!D120,'BIZ kWh ENTRY'!T120,'BIZ kWh ENTRY'!AJ120,'BIZ kWh ENTRY'!AZ120)</f>
        <v>0</v>
      </c>
      <c r="E120" s="3">
        <f>SUM('BIZ kWh ENTRY'!E120,'BIZ kWh ENTRY'!U120,'BIZ kWh ENTRY'!AK120,'BIZ kWh ENTRY'!BA120)</f>
        <v>0</v>
      </c>
      <c r="F120" s="3">
        <f>SUM('BIZ kWh ENTRY'!F120,'BIZ kWh ENTRY'!V120,'BIZ kWh ENTRY'!AL120,'BIZ kWh ENTRY'!BB120)</f>
        <v>0</v>
      </c>
      <c r="G120" s="3">
        <f>SUM('BIZ kWh ENTRY'!G120,'BIZ kWh ENTRY'!W120,'BIZ kWh ENTRY'!AM120,'BIZ kWh ENTRY'!BC120)</f>
        <v>0</v>
      </c>
      <c r="H120" s="3">
        <f>SUM('BIZ kWh ENTRY'!H120,'BIZ kWh ENTRY'!X120,'BIZ kWh ENTRY'!AN120,'BIZ kWh ENTRY'!BD120)</f>
        <v>0</v>
      </c>
      <c r="I120" s="3">
        <f>SUM('BIZ kWh ENTRY'!I120,'BIZ kWh ENTRY'!Y120,'BIZ kWh ENTRY'!AO120,'BIZ kWh ENTRY'!BE120)</f>
        <v>0</v>
      </c>
      <c r="J120" s="3">
        <f>SUM('BIZ kWh ENTRY'!J120,'BIZ kWh ENTRY'!Z120,'BIZ kWh ENTRY'!AP120,'BIZ kWh ENTRY'!BF120)</f>
        <v>0</v>
      </c>
      <c r="K120" s="3">
        <f>SUM('BIZ kWh ENTRY'!K120,'BIZ kWh ENTRY'!AA120,'BIZ kWh ENTRY'!AQ120,'BIZ kWh ENTRY'!BG120)</f>
        <v>0</v>
      </c>
      <c r="L120" s="3">
        <f>SUM('BIZ kWh ENTRY'!L120,'BIZ kWh ENTRY'!AB120,'BIZ kWh ENTRY'!AR120,'BIZ kWh ENTRY'!BH120)</f>
        <v>0</v>
      </c>
      <c r="M120" s="3">
        <f>SUM('BIZ kWh ENTRY'!M120,'BIZ kWh ENTRY'!AC120,'BIZ kWh ENTRY'!AS120,'BIZ kWh ENTRY'!BI120)</f>
        <v>0</v>
      </c>
      <c r="N120" s="3">
        <f>SUM('BIZ kWh ENTRY'!N120,'BIZ kWh ENTRY'!AD120,'BIZ kWh ENTRY'!AT120,'BIZ kWh ENTRY'!BJ120)</f>
        <v>0</v>
      </c>
      <c r="O120" s="90">
        <f t="shared" si="17"/>
        <v>0</v>
      </c>
      <c r="Q120" s="414">
        <f>C120-'[1]ExPostGross kWh_BizSum'!C120</f>
        <v>0</v>
      </c>
      <c r="R120" s="414">
        <f>D120-'[1]ExPostGross kWh_BizSum'!D120</f>
        <v>0</v>
      </c>
      <c r="S120" s="414">
        <f>E120-'[1]ExPostGross kWh_BizSum'!E120</f>
        <v>0</v>
      </c>
      <c r="T120" s="414">
        <f>F120-'[1]ExPostGross kWh_BizSum'!F120</f>
        <v>0</v>
      </c>
      <c r="U120" s="414">
        <f>G120-'[1]ExPostGross kWh_BizSum'!G120</f>
        <v>0</v>
      </c>
      <c r="V120" s="414">
        <f>H120-'[1]ExPostGross kWh_BizSum'!H120</f>
        <v>0</v>
      </c>
      <c r="W120" s="414">
        <f>I120-'[1]ExPostGross kWh_BizSum'!I120</f>
        <v>0</v>
      </c>
      <c r="X120" s="414">
        <f>J120-'[1]ExPostGross kWh_BizSum'!J120</f>
        <v>0</v>
      </c>
      <c r="Y120" s="414">
        <f>K120-'[1]ExPostGross kWh_BizSum'!K120</f>
        <v>0</v>
      </c>
      <c r="Z120" s="414">
        <f>L120-'[1]ExPostGross kWh_BizSum'!L120</f>
        <v>0</v>
      </c>
      <c r="AA120" s="414">
        <f>M120-'[1]ExPostGross kWh_BizSum'!M120</f>
        <v>0</v>
      </c>
      <c r="AB120" s="444">
        <f>N120-SUM('[1]ExPostGross kWh_BizSum'!N120:Q120)</f>
        <v>0</v>
      </c>
    </row>
    <row r="121" spans="1:28" x14ac:dyDescent="0.3">
      <c r="A121" s="509"/>
      <c r="B121" s="11" t="s">
        <v>95</v>
      </c>
      <c r="C121" s="3">
        <f>SUM('BIZ kWh ENTRY'!C121,'BIZ kWh ENTRY'!S121,'BIZ kWh ENTRY'!AI121,'BIZ kWh ENTRY'!AY121)</f>
        <v>0</v>
      </c>
      <c r="D121" s="3">
        <f>SUM('BIZ kWh ENTRY'!D121,'BIZ kWh ENTRY'!T121,'BIZ kWh ENTRY'!AJ121,'BIZ kWh ENTRY'!AZ121)</f>
        <v>0</v>
      </c>
      <c r="E121" s="3">
        <f>SUM('BIZ kWh ENTRY'!E121,'BIZ kWh ENTRY'!U121,'BIZ kWh ENTRY'!AK121,'BIZ kWh ENTRY'!BA121)</f>
        <v>0</v>
      </c>
      <c r="F121" s="3">
        <f>SUM('BIZ kWh ENTRY'!F121,'BIZ kWh ENTRY'!V121,'BIZ kWh ENTRY'!AL121,'BIZ kWh ENTRY'!BB121)</f>
        <v>0</v>
      </c>
      <c r="G121" s="3">
        <f>SUM('BIZ kWh ENTRY'!G121,'BIZ kWh ENTRY'!W121,'BIZ kWh ENTRY'!AM121,'BIZ kWh ENTRY'!BC121)</f>
        <v>0</v>
      </c>
      <c r="H121" s="3">
        <f>SUM('BIZ kWh ENTRY'!H121,'BIZ kWh ENTRY'!X121,'BIZ kWh ENTRY'!AN121,'BIZ kWh ENTRY'!BD121)</f>
        <v>0</v>
      </c>
      <c r="I121" s="3">
        <f>SUM('BIZ kWh ENTRY'!I121,'BIZ kWh ENTRY'!Y121,'BIZ kWh ENTRY'!AO121,'BIZ kWh ENTRY'!BE121)</f>
        <v>0</v>
      </c>
      <c r="J121" s="3">
        <f>SUM('BIZ kWh ENTRY'!J121,'BIZ kWh ENTRY'!Z121,'BIZ kWh ENTRY'!AP121,'BIZ kWh ENTRY'!BF121)</f>
        <v>0</v>
      </c>
      <c r="K121" s="3">
        <f>SUM('BIZ kWh ENTRY'!K121,'BIZ kWh ENTRY'!AA121,'BIZ kWh ENTRY'!AQ121,'BIZ kWh ENTRY'!BG121)</f>
        <v>0</v>
      </c>
      <c r="L121" s="3">
        <f>SUM('BIZ kWh ENTRY'!L121,'BIZ kWh ENTRY'!AB121,'BIZ kWh ENTRY'!AR121,'BIZ kWh ENTRY'!BH121)</f>
        <v>0</v>
      </c>
      <c r="M121" s="3">
        <f>SUM('BIZ kWh ENTRY'!M121,'BIZ kWh ENTRY'!AC121,'BIZ kWh ENTRY'!AS121,'BIZ kWh ENTRY'!BI121)</f>
        <v>0</v>
      </c>
      <c r="N121" s="3">
        <f>SUM('BIZ kWh ENTRY'!N121,'BIZ kWh ENTRY'!AD121,'BIZ kWh ENTRY'!AT121,'BIZ kWh ENTRY'!BJ121)</f>
        <v>0</v>
      </c>
      <c r="O121" s="90">
        <f t="shared" si="17"/>
        <v>0</v>
      </c>
      <c r="Q121" s="414">
        <f>C121-'[1]ExPostGross kWh_BizSum'!C121</f>
        <v>0</v>
      </c>
      <c r="R121" s="414">
        <f>D121-'[1]ExPostGross kWh_BizSum'!D121</f>
        <v>0</v>
      </c>
      <c r="S121" s="414">
        <f>E121-'[1]ExPostGross kWh_BizSum'!E121</f>
        <v>0</v>
      </c>
      <c r="T121" s="414">
        <f>F121-'[1]ExPostGross kWh_BizSum'!F121</f>
        <v>0</v>
      </c>
      <c r="U121" s="414">
        <f>G121-'[1]ExPostGross kWh_BizSum'!G121</f>
        <v>0</v>
      </c>
      <c r="V121" s="414">
        <f>H121-'[1]ExPostGross kWh_BizSum'!H121</f>
        <v>0</v>
      </c>
      <c r="W121" s="414">
        <f>I121-'[1]ExPostGross kWh_BizSum'!I121</f>
        <v>0</v>
      </c>
      <c r="X121" s="414">
        <f>J121-'[1]ExPostGross kWh_BizSum'!J121</f>
        <v>0</v>
      </c>
      <c r="Y121" s="414">
        <f>K121-'[1]ExPostGross kWh_BizSum'!K121</f>
        <v>0</v>
      </c>
      <c r="Z121" s="414">
        <f>L121-'[1]ExPostGross kWh_BizSum'!L121</f>
        <v>0</v>
      </c>
      <c r="AA121" s="414">
        <f>M121-'[1]ExPostGross kWh_BizSum'!M121</f>
        <v>0</v>
      </c>
      <c r="AB121" s="444">
        <f>N121-SUM('[1]ExPostGross kWh_BizSum'!N121:Q121)</f>
        <v>0</v>
      </c>
    </row>
    <row r="122" spans="1:28" x14ac:dyDescent="0.3">
      <c r="A122" s="509"/>
      <c r="B122" s="11" t="s">
        <v>96</v>
      </c>
      <c r="C122" s="3">
        <f>SUM('BIZ kWh ENTRY'!C122,'BIZ kWh ENTRY'!S122,'BIZ kWh ENTRY'!AI122,'BIZ kWh ENTRY'!AY122)</f>
        <v>0</v>
      </c>
      <c r="D122" s="3">
        <f>SUM('BIZ kWh ENTRY'!D122,'BIZ kWh ENTRY'!T122,'BIZ kWh ENTRY'!AJ122,'BIZ kWh ENTRY'!AZ122)</f>
        <v>0</v>
      </c>
      <c r="E122" s="3">
        <f>SUM('BIZ kWh ENTRY'!E122,'BIZ kWh ENTRY'!U122,'BIZ kWh ENTRY'!AK122,'BIZ kWh ENTRY'!BA122)</f>
        <v>0</v>
      </c>
      <c r="F122" s="3">
        <f>SUM('BIZ kWh ENTRY'!F122,'BIZ kWh ENTRY'!V122,'BIZ kWh ENTRY'!AL122,'BIZ kWh ENTRY'!BB122)</f>
        <v>0</v>
      </c>
      <c r="G122" s="3">
        <f>SUM('BIZ kWh ENTRY'!G122,'BIZ kWh ENTRY'!W122,'BIZ kWh ENTRY'!AM122,'BIZ kWh ENTRY'!BC122)</f>
        <v>0</v>
      </c>
      <c r="H122" s="3">
        <f>SUM('BIZ kWh ENTRY'!H122,'BIZ kWh ENTRY'!X122,'BIZ kWh ENTRY'!AN122,'BIZ kWh ENTRY'!BD122)</f>
        <v>0</v>
      </c>
      <c r="I122" s="3">
        <f>SUM('BIZ kWh ENTRY'!I122,'BIZ kWh ENTRY'!Y122,'BIZ kWh ENTRY'!AO122,'BIZ kWh ENTRY'!BE122)</f>
        <v>0</v>
      </c>
      <c r="J122" s="3">
        <f>SUM('BIZ kWh ENTRY'!J122,'BIZ kWh ENTRY'!Z122,'BIZ kWh ENTRY'!AP122,'BIZ kWh ENTRY'!BF122)</f>
        <v>0</v>
      </c>
      <c r="K122" s="3">
        <f>SUM('BIZ kWh ENTRY'!K122,'BIZ kWh ENTRY'!AA122,'BIZ kWh ENTRY'!AQ122,'BIZ kWh ENTRY'!BG122)</f>
        <v>0</v>
      </c>
      <c r="L122" s="3">
        <f>SUM('BIZ kWh ENTRY'!L122,'BIZ kWh ENTRY'!AB122,'BIZ kWh ENTRY'!AR122,'BIZ kWh ENTRY'!BH122)</f>
        <v>0</v>
      </c>
      <c r="M122" s="3">
        <f>SUM('BIZ kWh ENTRY'!M122,'BIZ kWh ENTRY'!AC122,'BIZ kWh ENTRY'!AS122,'BIZ kWh ENTRY'!BI122)</f>
        <v>0</v>
      </c>
      <c r="N122" s="3">
        <f>SUM('BIZ kWh ENTRY'!N122,'BIZ kWh ENTRY'!AD122,'BIZ kWh ENTRY'!AT122,'BIZ kWh ENTRY'!BJ122)</f>
        <v>0</v>
      </c>
      <c r="O122" s="90">
        <f t="shared" si="17"/>
        <v>0</v>
      </c>
      <c r="Q122" s="414">
        <f>C122-'[1]ExPostGross kWh_BizSum'!C122</f>
        <v>0</v>
      </c>
      <c r="R122" s="414">
        <f>D122-'[1]ExPostGross kWh_BizSum'!D122</f>
        <v>0</v>
      </c>
      <c r="S122" s="414">
        <f>E122-'[1]ExPostGross kWh_BizSum'!E122</f>
        <v>0</v>
      </c>
      <c r="T122" s="414">
        <f>F122-'[1]ExPostGross kWh_BizSum'!F122</f>
        <v>0</v>
      </c>
      <c r="U122" s="414">
        <f>G122-'[1]ExPostGross kWh_BizSum'!G122</f>
        <v>0</v>
      </c>
      <c r="V122" s="414">
        <f>H122-'[1]ExPostGross kWh_BizSum'!H122</f>
        <v>0</v>
      </c>
      <c r="W122" s="414">
        <f>I122-'[1]ExPostGross kWh_BizSum'!I122</f>
        <v>0</v>
      </c>
      <c r="X122" s="414">
        <f>J122-'[1]ExPostGross kWh_BizSum'!J122</f>
        <v>0</v>
      </c>
      <c r="Y122" s="414">
        <f>K122-'[1]ExPostGross kWh_BizSum'!K122</f>
        <v>0</v>
      </c>
      <c r="Z122" s="414">
        <f>L122-'[1]ExPostGross kWh_BizSum'!L122</f>
        <v>0</v>
      </c>
      <c r="AA122" s="414">
        <f>M122-'[1]ExPostGross kWh_BizSum'!M122</f>
        <v>0</v>
      </c>
      <c r="AB122" s="444">
        <f>N122-SUM('[1]ExPostGross kWh_BizSum'!N122:Q122)</f>
        <v>0</v>
      </c>
    </row>
    <row r="123" spans="1:28" x14ac:dyDescent="0.3">
      <c r="A123" s="509"/>
      <c r="B123" s="11" t="s">
        <v>97</v>
      </c>
      <c r="C123" s="3">
        <f>SUM('BIZ kWh ENTRY'!C123,'BIZ kWh ENTRY'!S123,'BIZ kWh ENTRY'!AI123,'BIZ kWh ENTRY'!AY123)</f>
        <v>0</v>
      </c>
      <c r="D123" s="3">
        <f>SUM('BIZ kWh ENTRY'!D123,'BIZ kWh ENTRY'!T123,'BIZ kWh ENTRY'!AJ123,'BIZ kWh ENTRY'!AZ123)</f>
        <v>3052.6015014648438</v>
      </c>
      <c r="E123" s="3">
        <f>SUM('BIZ kWh ENTRY'!E123,'BIZ kWh ENTRY'!U123,'BIZ kWh ENTRY'!AK123,'BIZ kWh ENTRY'!BA123)</f>
        <v>182677.19427490234</v>
      </c>
      <c r="F123" s="3">
        <f>SUM('BIZ kWh ENTRY'!F123,'BIZ kWh ENTRY'!V123,'BIZ kWh ENTRY'!AL123,'BIZ kWh ENTRY'!BB123)</f>
        <v>0</v>
      </c>
      <c r="G123" s="3">
        <f>SUM('BIZ kWh ENTRY'!G123,'BIZ kWh ENTRY'!W123,'BIZ kWh ENTRY'!AM123,'BIZ kWh ENTRY'!BC123)</f>
        <v>0</v>
      </c>
      <c r="H123" s="3">
        <f>SUM('BIZ kWh ENTRY'!H123,'BIZ kWh ENTRY'!X123,'BIZ kWh ENTRY'!AN123,'BIZ kWh ENTRY'!BD123)</f>
        <v>0</v>
      </c>
      <c r="I123" s="3">
        <f>SUM('BIZ kWh ENTRY'!I123,'BIZ kWh ENTRY'!Y123,'BIZ kWh ENTRY'!AO123,'BIZ kWh ENTRY'!BE123)</f>
        <v>56277.94384765625</v>
      </c>
      <c r="J123" s="3">
        <f>SUM('BIZ kWh ENTRY'!J123,'BIZ kWh ENTRY'!Z123,'BIZ kWh ENTRY'!AP123,'BIZ kWh ENTRY'!BF123)</f>
        <v>5666.5016479492188</v>
      </c>
      <c r="K123" s="3">
        <f>SUM('BIZ kWh ENTRY'!K123,'BIZ kWh ENTRY'!AA123,'BIZ kWh ENTRY'!AQ123,'BIZ kWh ENTRY'!BG123)</f>
        <v>0</v>
      </c>
      <c r="L123" s="3">
        <f>SUM('BIZ kWh ENTRY'!L123,'BIZ kWh ENTRY'!AB123,'BIZ kWh ENTRY'!AR123,'BIZ kWh ENTRY'!BH123)</f>
        <v>121434.16351318359</v>
      </c>
      <c r="M123" s="3">
        <f>SUM('BIZ kWh ENTRY'!M123,'BIZ kWh ENTRY'!AC123,'BIZ kWh ENTRY'!AS123,'BIZ kWh ENTRY'!BI123)</f>
        <v>5776.3775024414063</v>
      </c>
      <c r="N123" s="3">
        <f>SUM('BIZ kWh ENTRY'!N123,'BIZ kWh ENTRY'!AD123,'BIZ kWh ENTRY'!AT123,'BIZ kWh ENTRY'!BJ123)</f>
        <v>13385.460090637207</v>
      </c>
      <c r="O123" s="90">
        <f t="shared" si="17"/>
        <v>388270.24237823486</v>
      </c>
      <c r="Q123" s="414">
        <f>C123-'[1]ExPostGross kWh_BizSum'!C123</f>
        <v>0</v>
      </c>
      <c r="R123" s="414">
        <f>D123-'[1]ExPostGross kWh_BizSum'!D123</f>
        <v>0</v>
      </c>
      <c r="S123" s="414">
        <f>E123-'[1]ExPostGross kWh_BizSum'!E123</f>
        <v>0</v>
      </c>
      <c r="T123" s="414">
        <f>F123-'[1]ExPostGross kWh_BizSum'!F123</f>
        <v>0</v>
      </c>
      <c r="U123" s="414">
        <f>G123-'[1]ExPostGross kWh_BizSum'!G123</f>
        <v>0</v>
      </c>
      <c r="V123" s="414">
        <f>H123-'[1]ExPostGross kWh_BizSum'!H123</f>
        <v>0</v>
      </c>
      <c r="W123" s="414">
        <f>I123-'[1]ExPostGross kWh_BizSum'!I123</f>
        <v>0</v>
      </c>
      <c r="X123" s="414">
        <f>J123-'[1]ExPostGross kWh_BizSum'!J123</f>
        <v>0</v>
      </c>
      <c r="Y123" s="414">
        <f>K123-'[1]ExPostGross kWh_BizSum'!K123</f>
        <v>0</v>
      </c>
      <c r="Z123" s="414">
        <f>L123-'[1]ExPostGross kWh_BizSum'!L123</f>
        <v>0</v>
      </c>
      <c r="AA123" s="414">
        <f>M123-'[1]ExPostGross kWh_BizSum'!M123</f>
        <v>0</v>
      </c>
      <c r="AB123" s="444">
        <f>N123-SUM('[1]ExPostGross kWh_BizSum'!N123:Q123)</f>
        <v>0</v>
      </c>
    </row>
    <row r="124" spans="1:28" x14ac:dyDescent="0.3">
      <c r="A124" s="509"/>
      <c r="B124" s="11" t="s">
        <v>98</v>
      </c>
      <c r="C124" s="3">
        <f>SUM('BIZ kWh ENTRY'!C124,'BIZ kWh ENTRY'!S124,'BIZ kWh ENTRY'!AI124,'BIZ kWh ENTRY'!AY124)</f>
        <v>0</v>
      </c>
      <c r="D124" s="3">
        <f>SUM('BIZ kWh ENTRY'!D124,'BIZ kWh ENTRY'!T124,'BIZ kWh ENTRY'!AJ124,'BIZ kWh ENTRY'!AZ124)</f>
        <v>0</v>
      </c>
      <c r="E124" s="3">
        <f>SUM('BIZ kWh ENTRY'!E124,'BIZ kWh ENTRY'!U124,'BIZ kWh ENTRY'!AK124,'BIZ kWh ENTRY'!BA124)</f>
        <v>0</v>
      </c>
      <c r="F124" s="3">
        <f>SUM('BIZ kWh ENTRY'!F124,'BIZ kWh ENTRY'!V124,'BIZ kWh ENTRY'!AL124,'BIZ kWh ENTRY'!BB124)</f>
        <v>0</v>
      </c>
      <c r="G124" s="3">
        <f>SUM('BIZ kWh ENTRY'!G124,'BIZ kWh ENTRY'!W124,'BIZ kWh ENTRY'!AM124,'BIZ kWh ENTRY'!BC124)</f>
        <v>0</v>
      </c>
      <c r="H124" s="3">
        <f>SUM('BIZ kWh ENTRY'!H124,'BIZ kWh ENTRY'!X124,'BIZ kWh ENTRY'!AN124,'BIZ kWh ENTRY'!BD124)</f>
        <v>0</v>
      </c>
      <c r="I124" s="3">
        <f>SUM('BIZ kWh ENTRY'!I124,'BIZ kWh ENTRY'!Y124,'BIZ kWh ENTRY'!AO124,'BIZ kWh ENTRY'!BE124)</f>
        <v>0</v>
      </c>
      <c r="J124" s="3">
        <f>SUM('BIZ kWh ENTRY'!J124,'BIZ kWh ENTRY'!Z124,'BIZ kWh ENTRY'!AP124,'BIZ kWh ENTRY'!BF124)</f>
        <v>0</v>
      </c>
      <c r="K124" s="3">
        <f>SUM('BIZ kWh ENTRY'!K124,'BIZ kWh ENTRY'!AA124,'BIZ kWh ENTRY'!AQ124,'BIZ kWh ENTRY'!BG124)</f>
        <v>0</v>
      </c>
      <c r="L124" s="3">
        <f>SUM('BIZ kWh ENTRY'!L124,'BIZ kWh ENTRY'!AB124,'BIZ kWh ENTRY'!AR124,'BIZ kWh ENTRY'!BH124)</f>
        <v>0</v>
      </c>
      <c r="M124" s="3">
        <f>SUM('BIZ kWh ENTRY'!M124,'BIZ kWh ENTRY'!AC124,'BIZ kWh ENTRY'!AS124,'BIZ kWh ENTRY'!BI124)</f>
        <v>0</v>
      </c>
      <c r="N124" s="3">
        <f>SUM('BIZ kWh ENTRY'!N124,'BIZ kWh ENTRY'!AD124,'BIZ kWh ENTRY'!AT124,'BIZ kWh ENTRY'!BJ124)</f>
        <v>0</v>
      </c>
      <c r="O124" s="90">
        <f t="shared" si="17"/>
        <v>0</v>
      </c>
      <c r="Q124" s="414">
        <f>C124-'[1]ExPostGross kWh_BizSum'!C124</f>
        <v>0</v>
      </c>
      <c r="R124" s="414">
        <f>D124-'[1]ExPostGross kWh_BizSum'!D124</f>
        <v>0</v>
      </c>
      <c r="S124" s="414">
        <f>E124-'[1]ExPostGross kWh_BizSum'!E124</f>
        <v>0</v>
      </c>
      <c r="T124" s="414">
        <f>F124-'[1]ExPostGross kWh_BizSum'!F124</f>
        <v>0</v>
      </c>
      <c r="U124" s="414">
        <f>G124-'[1]ExPostGross kWh_BizSum'!G124</f>
        <v>0</v>
      </c>
      <c r="V124" s="414">
        <f>H124-'[1]ExPostGross kWh_BizSum'!H124</f>
        <v>0</v>
      </c>
      <c r="W124" s="414">
        <f>I124-'[1]ExPostGross kWh_BizSum'!I124</f>
        <v>0</v>
      </c>
      <c r="X124" s="414">
        <f>J124-'[1]ExPostGross kWh_BizSum'!J124</f>
        <v>0</v>
      </c>
      <c r="Y124" s="414">
        <f>K124-'[1]ExPostGross kWh_BizSum'!K124</f>
        <v>0</v>
      </c>
      <c r="Z124" s="414">
        <f>L124-'[1]ExPostGross kWh_BizSum'!L124</f>
        <v>0</v>
      </c>
      <c r="AA124" s="414">
        <f>M124-'[1]ExPostGross kWh_BizSum'!M124</f>
        <v>0</v>
      </c>
      <c r="AB124" s="444">
        <f>N124-SUM('[1]ExPostGross kWh_BizSum'!N124:Q124)</f>
        <v>0</v>
      </c>
    </row>
    <row r="125" spans="1:28" x14ac:dyDescent="0.3">
      <c r="A125" s="509"/>
      <c r="B125" s="11" t="s">
        <v>99</v>
      </c>
      <c r="C125" s="3">
        <f>SUM('BIZ kWh ENTRY'!C125,'BIZ kWh ENTRY'!S125,'BIZ kWh ENTRY'!AI125,'BIZ kWh ENTRY'!AY125)</f>
        <v>0</v>
      </c>
      <c r="D125" s="3">
        <f>SUM('BIZ kWh ENTRY'!D125,'BIZ kWh ENTRY'!T125,'BIZ kWh ENTRY'!AJ125,'BIZ kWh ENTRY'!AZ125)</f>
        <v>0</v>
      </c>
      <c r="E125" s="3">
        <f>SUM('BIZ kWh ENTRY'!E125,'BIZ kWh ENTRY'!U125,'BIZ kWh ENTRY'!AK125,'BIZ kWh ENTRY'!BA125)</f>
        <v>0</v>
      </c>
      <c r="F125" s="3">
        <f>SUM('BIZ kWh ENTRY'!F125,'BIZ kWh ENTRY'!V125,'BIZ kWh ENTRY'!AL125,'BIZ kWh ENTRY'!BB125)</f>
        <v>0</v>
      </c>
      <c r="G125" s="3">
        <f>SUM('BIZ kWh ENTRY'!G125,'BIZ kWh ENTRY'!W125,'BIZ kWh ENTRY'!AM125,'BIZ kWh ENTRY'!BC125)</f>
        <v>0</v>
      </c>
      <c r="H125" s="3">
        <f>SUM('BIZ kWh ENTRY'!H125,'BIZ kWh ENTRY'!X125,'BIZ kWh ENTRY'!AN125,'BIZ kWh ENTRY'!BD125)</f>
        <v>0</v>
      </c>
      <c r="I125" s="3">
        <f>SUM('BIZ kWh ENTRY'!I125,'BIZ kWh ENTRY'!Y125,'BIZ kWh ENTRY'!AO125,'BIZ kWh ENTRY'!BE125)</f>
        <v>0</v>
      </c>
      <c r="J125" s="3">
        <f>SUM('BIZ kWh ENTRY'!J125,'BIZ kWh ENTRY'!Z125,'BIZ kWh ENTRY'!AP125,'BIZ kWh ENTRY'!BF125)</f>
        <v>0</v>
      </c>
      <c r="K125" s="3">
        <f>SUM('BIZ kWh ENTRY'!K125,'BIZ kWh ENTRY'!AA125,'BIZ kWh ENTRY'!AQ125,'BIZ kWh ENTRY'!BG125)</f>
        <v>0</v>
      </c>
      <c r="L125" s="3">
        <f>SUM('BIZ kWh ENTRY'!L125,'BIZ kWh ENTRY'!AB125,'BIZ kWh ENTRY'!AR125,'BIZ kWh ENTRY'!BH125)</f>
        <v>0</v>
      </c>
      <c r="M125" s="3">
        <f>SUM('BIZ kWh ENTRY'!M125,'BIZ kWh ENTRY'!AC125,'BIZ kWh ENTRY'!AS125,'BIZ kWh ENTRY'!BI125)</f>
        <v>0</v>
      </c>
      <c r="N125" s="3">
        <f>SUM('BIZ kWh ENTRY'!N125,'BIZ kWh ENTRY'!AD125,'BIZ kWh ENTRY'!AT125,'BIZ kWh ENTRY'!BJ125)</f>
        <v>0</v>
      </c>
      <c r="O125" s="90">
        <f t="shared" si="17"/>
        <v>0</v>
      </c>
      <c r="Q125" s="414">
        <f>C125-'[1]ExPostGross kWh_BizSum'!C125</f>
        <v>0</v>
      </c>
      <c r="R125" s="414">
        <f>D125-'[1]ExPostGross kWh_BizSum'!D125</f>
        <v>0</v>
      </c>
      <c r="S125" s="414">
        <f>E125-'[1]ExPostGross kWh_BizSum'!E125</f>
        <v>0</v>
      </c>
      <c r="T125" s="414">
        <f>F125-'[1]ExPostGross kWh_BizSum'!F125</f>
        <v>0</v>
      </c>
      <c r="U125" s="414">
        <f>G125-'[1]ExPostGross kWh_BizSum'!G125</f>
        <v>0</v>
      </c>
      <c r="V125" s="414">
        <f>H125-'[1]ExPostGross kWh_BizSum'!H125</f>
        <v>0</v>
      </c>
      <c r="W125" s="414">
        <f>I125-'[1]ExPostGross kWh_BizSum'!I125</f>
        <v>0</v>
      </c>
      <c r="X125" s="414">
        <f>J125-'[1]ExPostGross kWh_BizSum'!J125</f>
        <v>0</v>
      </c>
      <c r="Y125" s="414">
        <f>K125-'[1]ExPostGross kWh_BizSum'!K125</f>
        <v>0</v>
      </c>
      <c r="Z125" s="414">
        <f>L125-'[1]ExPostGross kWh_BizSum'!L125</f>
        <v>0</v>
      </c>
      <c r="AA125" s="414">
        <f>M125-'[1]ExPostGross kWh_BizSum'!M125</f>
        <v>0</v>
      </c>
      <c r="AB125" s="444">
        <f>N125-SUM('[1]ExPostGross kWh_BizSum'!N125:Q125)</f>
        <v>0</v>
      </c>
    </row>
    <row r="126" spans="1:28" x14ac:dyDescent="0.3">
      <c r="A126" s="509"/>
      <c r="B126" s="11" t="s">
        <v>100</v>
      </c>
      <c r="C126" s="3">
        <f>SUM('BIZ kWh ENTRY'!C126,'BIZ kWh ENTRY'!S126,'BIZ kWh ENTRY'!AI126,'BIZ kWh ENTRY'!AY126)</f>
        <v>0</v>
      </c>
      <c r="D126" s="3">
        <f>SUM('BIZ kWh ENTRY'!D126,'BIZ kWh ENTRY'!T126,'BIZ kWh ENTRY'!AJ126,'BIZ kWh ENTRY'!AZ126)</f>
        <v>0</v>
      </c>
      <c r="E126" s="3">
        <f>SUM('BIZ kWh ENTRY'!E126,'BIZ kWh ENTRY'!U126,'BIZ kWh ENTRY'!AK126,'BIZ kWh ENTRY'!BA126)</f>
        <v>0</v>
      </c>
      <c r="F126" s="3">
        <f>SUM('BIZ kWh ENTRY'!F126,'BIZ kWh ENTRY'!V126,'BIZ kWh ENTRY'!AL126,'BIZ kWh ENTRY'!BB126)</f>
        <v>0</v>
      </c>
      <c r="G126" s="3">
        <f>SUM('BIZ kWh ENTRY'!G126,'BIZ kWh ENTRY'!W126,'BIZ kWh ENTRY'!AM126,'BIZ kWh ENTRY'!BC126)</f>
        <v>0</v>
      </c>
      <c r="H126" s="3">
        <f>SUM('BIZ kWh ENTRY'!H126,'BIZ kWh ENTRY'!X126,'BIZ kWh ENTRY'!AN126,'BIZ kWh ENTRY'!BD126)</f>
        <v>0</v>
      </c>
      <c r="I126" s="3">
        <f>SUM('BIZ kWh ENTRY'!I126,'BIZ kWh ENTRY'!Y126,'BIZ kWh ENTRY'!AO126,'BIZ kWh ENTRY'!BE126)</f>
        <v>0</v>
      </c>
      <c r="J126" s="3">
        <f>SUM('BIZ kWh ENTRY'!J126,'BIZ kWh ENTRY'!Z126,'BIZ kWh ENTRY'!AP126,'BIZ kWh ENTRY'!BF126)</f>
        <v>0</v>
      </c>
      <c r="K126" s="3">
        <f>SUM('BIZ kWh ENTRY'!K126,'BIZ kWh ENTRY'!AA126,'BIZ kWh ENTRY'!AQ126,'BIZ kWh ENTRY'!BG126)</f>
        <v>0</v>
      </c>
      <c r="L126" s="3">
        <f>SUM('BIZ kWh ENTRY'!L126,'BIZ kWh ENTRY'!AB126,'BIZ kWh ENTRY'!AR126,'BIZ kWh ENTRY'!BH126)</f>
        <v>0</v>
      </c>
      <c r="M126" s="3">
        <f>SUM('BIZ kWh ENTRY'!M126,'BIZ kWh ENTRY'!AC126,'BIZ kWh ENTRY'!AS126,'BIZ kWh ENTRY'!BI126)</f>
        <v>0</v>
      </c>
      <c r="N126" s="3">
        <f>SUM('BIZ kWh ENTRY'!N126,'BIZ kWh ENTRY'!AD126,'BIZ kWh ENTRY'!AT126,'BIZ kWh ENTRY'!BJ126)</f>
        <v>0</v>
      </c>
      <c r="O126" s="90">
        <f t="shared" si="17"/>
        <v>0</v>
      </c>
      <c r="Q126" s="414">
        <f>C126-'[1]ExPostGross kWh_BizSum'!C126</f>
        <v>0</v>
      </c>
      <c r="R126" s="414">
        <f>D126-'[1]ExPostGross kWh_BizSum'!D126</f>
        <v>0</v>
      </c>
      <c r="S126" s="414">
        <f>E126-'[1]ExPostGross kWh_BizSum'!E126</f>
        <v>0</v>
      </c>
      <c r="T126" s="414">
        <f>F126-'[1]ExPostGross kWh_BizSum'!F126</f>
        <v>0</v>
      </c>
      <c r="U126" s="414">
        <f>G126-'[1]ExPostGross kWh_BizSum'!G126</f>
        <v>0</v>
      </c>
      <c r="V126" s="414">
        <f>H126-'[1]ExPostGross kWh_BizSum'!H126</f>
        <v>0</v>
      </c>
      <c r="W126" s="414">
        <f>I126-'[1]ExPostGross kWh_BizSum'!I126</f>
        <v>0</v>
      </c>
      <c r="X126" s="414">
        <f>J126-'[1]ExPostGross kWh_BizSum'!J126</f>
        <v>0</v>
      </c>
      <c r="Y126" s="414">
        <f>K126-'[1]ExPostGross kWh_BizSum'!K126</f>
        <v>0</v>
      </c>
      <c r="Z126" s="414">
        <f>L126-'[1]ExPostGross kWh_BizSum'!L126</f>
        <v>0</v>
      </c>
      <c r="AA126" s="414">
        <f>M126-'[1]ExPostGross kWh_BizSum'!M126</f>
        <v>0</v>
      </c>
      <c r="AB126" s="444">
        <f>N126-SUM('[1]ExPostGross kWh_BizSum'!N126:Q126)</f>
        <v>0</v>
      </c>
    </row>
    <row r="127" spans="1:28" x14ac:dyDescent="0.3">
      <c r="A127" s="509"/>
      <c r="B127" s="11" t="s">
        <v>101</v>
      </c>
      <c r="C127" s="3">
        <f>SUM('BIZ kWh ENTRY'!C127,'BIZ kWh ENTRY'!S127,'BIZ kWh ENTRY'!AI127,'BIZ kWh ENTRY'!AY127)</f>
        <v>0</v>
      </c>
      <c r="D127" s="3">
        <f>SUM('BIZ kWh ENTRY'!D127,'BIZ kWh ENTRY'!T127,'BIZ kWh ENTRY'!AJ127,'BIZ kWh ENTRY'!AZ127)</f>
        <v>0</v>
      </c>
      <c r="E127" s="3">
        <f>SUM('BIZ kWh ENTRY'!E127,'BIZ kWh ENTRY'!U127,'BIZ kWh ENTRY'!AK127,'BIZ kWh ENTRY'!BA127)</f>
        <v>0</v>
      </c>
      <c r="F127" s="3">
        <f>SUM('BIZ kWh ENTRY'!F127,'BIZ kWh ENTRY'!V127,'BIZ kWh ENTRY'!AL127,'BIZ kWh ENTRY'!BB127)</f>
        <v>0</v>
      </c>
      <c r="G127" s="3">
        <f>SUM('BIZ kWh ENTRY'!G127,'BIZ kWh ENTRY'!W127,'BIZ kWh ENTRY'!AM127,'BIZ kWh ENTRY'!BC127)</f>
        <v>0</v>
      </c>
      <c r="H127" s="3">
        <f>SUM('BIZ kWh ENTRY'!H127,'BIZ kWh ENTRY'!X127,'BIZ kWh ENTRY'!AN127,'BIZ kWh ENTRY'!BD127)</f>
        <v>0</v>
      </c>
      <c r="I127" s="3">
        <f>SUM('BIZ kWh ENTRY'!I127,'BIZ kWh ENTRY'!Y127,'BIZ kWh ENTRY'!AO127,'BIZ kWh ENTRY'!BE127)</f>
        <v>0</v>
      </c>
      <c r="J127" s="3">
        <f>SUM('BIZ kWh ENTRY'!J127,'BIZ kWh ENTRY'!Z127,'BIZ kWh ENTRY'!AP127,'BIZ kWh ENTRY'!BF127)</f>
        <v>0</v>
      </c>
      <c r="K127" s="3">
        <f>SUM('BIZ kWh ENTRY'!K127,'BIZ kWh ENTRY'!AA127,'BIZ kWh ENTRY'!AQ127,'BIZ kWh ENTRY'!BG127)</f>
        <v>0</v>
      </c>
      <c r="L127" s="3">
        <f>SUM('BIZ kWh ENTRY'!L127,'BIZ kWh ENTRY'!AB127,'BIZ kWh ENTRY'!AR127,'BIZ kWh ENTRY'!BH127)</f>
        <v>0</v>
      </c>
      <c r="M127" s="3">
        <f>SUM('BIZ kWh ENTRY'!M127,'BIZ kWh ENTRY'!AC127,'BIZ kWh ENTRY'!AS127,'BIZ kWh ENTRY'!BI127)</f>
        <v>0</v>
      </c>
      <c r="N127" s="3">
        <f>SUM('BIZ kWh ENTRY'!N127,'BIZ kWh ENTRY'!AD127,'BIZ kWh ENTRY'!AT127,'BIZ kWh ENTRY'!BJ127)</f>
        <v>0</v>
      </c>
      <c r="O127" s="90">
        <f t="shared" si="17"/>
        <v>0</v>
      </c>
      <c r="Q127" s="414">
        <f>C127-'[1]ExPostGross kWh_BizSum'!C127</f>
        <v>0</v>
      </c>
      <c r="R127" s="414">
        <f>D127-'[1]ExPostGross kWh_BizSum'!D127</f>
        <v>0</v>
      </c>
      <c r="S127" s="414">
        <f>E127-'[1]ExPostGross kWh_BizSum'!E127</f>
        <v>0</v>
      </c>
      <c r="T127" s="414">
        <f>F127-'[1]ExPostGross kWh_BizSum'!F127</f>
        <v>0</v>
      </c>
      <c r="U127" s="414">
        <f>G127-'[1]ExPostGross kWh_BizSum'!G127</f>
        <v>0</v>
      </c>
      <c r="V127" s="414">
        <f>H127-'[1]ExPostGross kWh_BizSum'!H127</f>
        <v>0</v>
      </c>
      <c r="W127" s="414">
        <f>I127-'[1]ExPostGross kWh_BizSum'!I127</f>
        <v>0</v>
      </c>
      <c r="X127" s="414">
        <f>J127-'[1]ExPostGross kWh_BizSum'!J127</f>
        <v>0</v>
      </c>
      <c r="Y127" s="414">
        <f>K127-'[1]ExPostGross kWh_BizSum'!K127</f>
        <v>0</v>
      </c>
      <c r="Z127" s="414">
        <f>L127-'[1]ExPostGross kWh_BizSum'!L127</f>
        <v>0</v>
      </c>
      <c r="AA127" s="414">
        <f>M127-'[1]ExPostGross kWh_BizSum'!M127</f>
        <v>0</v>
      </c>
      <c r="AB127" s="444">
        <f>N127-SUM('[1]ExPostGross kWh_BizSum'!N127:Q127)</f>
        <v>0</v>
      </c>
    </row>
    <row r="128" spans="1:28" ht="15" thickBot="1" x14ac:dyDescent="0.35">
      <c r="A128" s="510"/>
      <c r="B128" s="11" t="s">
        <v>102</v>
      </c>
      <c r="C128" s="3">
        <f>SUM('BIZ kWh ENTRY'!C128,'BIZ kWh ENTRY'!S128,'BIZ kWh ENTRY'!AI128,'BIZ kWh ENTRY'!AY128)</f>
        <v>0</v>
      </c>
      <c r="D128" s="3">
        <f>SUM('BIZ kWh ENTRY'!D128,'BIZ kWh ENTRY'!T128,'BIZ kWh ENTRY'!AJ128,'BIZ kWh ENTRY'!AZ128)</f>
        <v>0</v>
      </c>
      <c r="E128" s="3">
        <f>SUM('BIZ kWh ENTRY'!E128,'BIZ kWh ENTRY'!U128,'BIZ kWh ENTRY'!AK128,'BIZ kWh ENTRY'!BA128)</f>
        <v>0</v>
      </c>
      <c r="F128" s="3">
        <f>SUM('BIZ kWh ENTRY'!F128,'BIZ kWh ENTRY'!V128,'BIZ kWh ENTRY'!AL128,'BIZ kWh ENTRY'!BB128)</f>
        <v>0</v>
      </c>
      <c r="G128" s="3">
        <f>SUM('BIZ kWh ENTRY'!G128,'BIZ kWh ENTRY'!W128,'BIZ kWh ENTRY'!AM128,'BIZ kWh ENTRY'!BC128)</f>
        <v>0</v>
      </c>
      <c r="H128" s="3">
        <f>SUM('BIZ kWh ENTRY'!H128,'BIZ kWh ENTRY'!X128,'BIZ kWh ENTRY'!AN128,'BIZ kWh ENTRY'!BD128)</f>
        <v>0</v>
      </c>
      <c r="I128" s="3">
        <f>SUM('BIZ kWh ENTRY'!I128,'BIZ kWh ENTRY'!Y128,'BIZ kWh ENTRY'!AO128,'BIZ kWh ENTRY'!BE128)</f>
        <v>0</v>
      </c>
      <c r="J128" s="3">
        <f>SUM('BIZ kWh ENTRY'!J128,'BIZ kWh ENTRY'!Z128,'BIZ kWh ENTRY'!AP128,'BIZ kWh ENTRY'!BF128)</f>
        <v>0</v>
      </c>
      <c r="K128" s="3">
        <f>SUM('BIZ kWh ENTRY'!K128,'BIZ kWh ENTRY'!AA128,'BIZ kWh ENTRY'!AQ128,'BIZ kWh ENTRY'!BG128)</f>
        <v>0</v>
      </c>
      <c r="L128" s="3">
        <f>SUM('BIZ kWh ENTRY'!L128,'BIZ kWh ENTRY'!AB128,'BIZ kWh ENTRY'!AR128,'BIZ kWh ENTRY'!BH128)</f>
        <v>0</v>
      </c>
      <c r="M128" s="3">
        <f>SUM('BIZ kWh ENTRY'!M128,'BIZ kWh ENTRY'!AC128,'BIZ kWh ENTRY'!AS128,'BIZ kWh ENTRY'!BI128)</f>
        <v>0</v>
      </c>
      <c r="N128" s="3">
        <f>SUM('BIZ kWh ENTRY'!N128,'BIZ kWh ENTRY'!AD128,'BIZ kWh ENTRY'!AT128,'BIZ kWh ENTRY'!BJ128)</f>
        <v>0</v>
      </c>
      <c r="O128" s="90">
        <f t="shared" si="17"/>
        <v>0</v>
      </c>
      <c r="Q128" s="414">
        <f>C128-'[1]ExPostGross kWh_BizSum'!C128</f>
        <v>0</v>
      </c>
      <c r="R128" s="414">
        <f>D128-'[1]ExPostGross kWh_BizSum'!D128</f>
        <v>0</v>
      </c>
      <c r="S128" s="414">
        <f>E128-'[1]ExPostGross kWh_BizSum'!E128</f>
        <v>0</v>
      </c>
      <c r="T128" s="414">
        <f>F128-'[1]ExPostGross kWh_BizSum'!F128</f>
        <v>0</v>
      </c>
      <c r="U128" s="414">
        <f>G128-'[1]ExPostGross kWh_BizSum'!G128</f>
        <v>0</v>
      </c>
      <c r="V128" s="414">
        <f>H128-'[1]ExPostGross kWh_BizSum'!H128</f>
        <v>0</v>
      </c>
      <c r="W128" s="414">
        <f>I128-'[1]ExPostGross kWh_BizSum'!I128</f>
        <v>0</v>
      </c>
      <c r="X128" s="414">
        <f>J128-'[1]ExPostGross kWh_BizSum'!J128</f>
        <v>0</v>
      </c>
      <c r="Y128" s="414">
        <f>K128-'[1]ExPostGross kWh_BizSum'!K128</f>
        <v>0</v>
      </c>
      <c r="Z128" s="414">
        <f>L128-'[1]ExPostGross kWh_BizSum'!L128</f>
        <v>0</v>
      </c>
      <c r="AA128" s="414">
        <f>M128-'[1]ExPostGross kWh_BizSum'!M128</f>
        <v>0</v>
      </c>
      <c r="AB128" s="444">
        <f>N128-SUM('[1]ExPostGross kWh_BizSum'!N128:Q128)</f>
        <v>0</v>
      </c>
    </row>
    <row r="129" spans="1:28" ht="21.45" customHeight="1" thickBot="1" x14ac:dyDescent="0.35">
      <c r="B129" s="237" t="s">
        <v>70</v>
      </c>
      <c r="C129" s="238">
        <f t="shared" ref="C129:N129" si="18">SUM(C116:C128)</f>
        <v>0</v>
      </c>
      <c r="D129" s="238">
        <f t="shared" si="18"/>
        <v>3052.6015014648438</v>
      </c>
      <c r="E129" s="238">
        <f t="shared" si="18"/>
        <v>182677.19427490234</v>
      </c>
      <c r="F129" s="238">
        <f t="shared" si="18"/>
        <v>0</v>
      </c>
      <c r="G129" s="238">
        <f t="shared" si="18"/>
        <v>0</v>
      </c>
      <c r="H129" s="238">
        <f t="shared" si="18"/>
        <v>0</v>
      </c>
      <c r="I129" s="238">
        <f t="shared" si="18"/>
        <v>56277.94384765625</v>
      </c>
      <c r="J129" s="238">
        <f t="shared" si="18"/>
        <v>5666.5016479492188</v>
      </c>
      <c r="K129" s="238">
        <f t="shared" si="18"/>
        <v>0</v>
      </c>
      <c r="L129" s="238">
        <f t="shared" si="18"/>
        <v>121434.16351318359</v>
      </c>
      <c r="M129" s="238">
        <f t="shared" si="18"/>
        <v>5776.3775024414063</v>
      </c>
      <c r="N129" s="238">
        <f t="shared" si="18"/>
        <v>13385.460090637207</v>
      </c>
      <c r="O129" s="93">
        <f t="shared" si="17"/>
        <v>388270.24237823486</v>
      </c>
      <c r="Q129" s="414">
        <f>C129-'[1]ExPostGross kWh_BizSum'!C129</f>
        <v>0</v>
      </c>
      <c r="R129" s="414">
        <f>D129-'[1]ExPostGross kWh_BizSum'!D129</f>
        <v>0</v>
      </c>
      <c r="S129" s="414">
        <f>E129-'[1]ExPostGross kWh_BizSum'!E129</f>
        <v>0</v>
      </c>
      <c r="T129" s="414">
        <f>F129-'[1]ExPostGross kWh_BizSum'!F129</f>
        <v>0</v>
      </c>
      <c r="U129" s="414">
        <f>G129-'[1]ExPostGross kWh_BizSum'!G129</f>
        <v>0</v>
      </c>
      <c r="V129" s="414">
        <f>H129-'[1]ExPostGross kWh_BizSum'!H129</f>
        <v>0</v>
      </c>
      <c r="W129" s="414">
        <f>I129-'[1]ExPostGross kWh_BizSum'!I129</f>
        <v>0</v>
      </c>
      <c r="X129" s="414">
        <f>J129-'[1]ExPostGross kWh_BizSum'!J129</f>
        <v>0</v>
      </c>
      <c r="Y129" s="414">
        <f>K129-'[1]ExPostGross kWh_BizSum'!K129</f>
        <v>0</v>
      </c>
      <c r="Z129" s="414">
        <f>L129-'[1]ExPostGross kWh_BizSum'!L129</f>
        <v>0</v>
      </c>
      <c r="AA129" s="414">
        <f>M129-'[1]ExPostGross kWh_BizSum'!M129</f>
        <v>0</v>
      </c>
      <c r="AB129" s="444">
        <f>N129-SUM('[1]ExPostGross kWh_BizSum'!N129:Q129)</f>
        <v>0</v>
      </c>
    </row>
    <row r="130" spans="1:28" ht="21.6" thickBot="1" x14ac:dyDescent="0.35">
      <c r="A130" s="95"/>
    </row>
    <row r="131" spans="1:28" ht="21.6" thickBot="1" x14ac:dyDescent="0.35">
      <c r="A131" s="95"/>
      <c r="B131" s="233" t="s">
        <v>48</v>
      </c>
      <c r="C131" s="234">
        <v>43850</v>
      </c>
      <c r="D131" s="234">
        <v>43882</v>
      </c>
      <c r="E131" s="234">
        <v>43914</v>
      </c>
      <c r="F131" s="234">
        <v>43946</v>
      </c>
      <c r="G131" s="234">
        <v>43978</v>
      </c>
      <c r="H131" s="234">
        <v>44010</v>
      </c>
      <c r="I131" s="234">
        <v>44042</v>
      </c>
      <c r="J131" s="234">
        <v>44074</v>
      </c>
      <c r="K131" s="234">
        <v>44076</v>
      </c>
      <c r="L131" s="234">
        <v>44107</v>
      </c>
      <c r="M131" s="234">
        <v>44140</v>
      </c>
      <c r="N131" s="234" t="s">
        <v>57</v>
      </c>
      <c r="O131" s="235" t="s">
        <v>3</v>
      </c>
      <c r="Q131" s="48"/>
      <c r="R131" s="48"/>
      <c r="S131" s="48"/>
      <c r="T131" s="48"/>
      <c r="U131" s="48"/>
      <c r="V131" s="48"/>
      <c r="W131" s="48"/>
      <c r="X131" s="215"/>
    </row>
    <row r="132" spans="1:28" ht="15" customHeight="1" x14ac:dyDescent="0.3">
      <c r="A132" s="505" t="s">
        <v>110</v>
      </c>
      <c r="B132" s="11" t="s">
        <v>90</v>
      </c>
      <c r="C132" s="3">
        <f>SUM('BIZ kWh ENTRY'!C132,'BIZ kWh ENTRY'!S132,'BIZ kWh ENTRY'!AI132,'BIZ kWh ENTRY'!AY132)</f>
        <v>0</v>
      </c>
      <c r="D132" s="3">
        <f>SUM('BIZ kWh ENTRY'!D132,'BIZ kWh ENTRY'!T132,'BIZ kWh ENTRY'!AJ132,'BIZ kWh ENTRY'!AZ132)</f>
        <v>0</v>
      </c>
      <c r="E132" s="3">
        <f>SUM('BIZ kWh ENTRY'!E132,'BIZ kWh ENTRY'!U132,'BIZ kWh ENTRY'!AK132,'BIZ kWh ENTRY'!BA132)</f>
        <v>0</v>
      </c>
      <c r="F132" s="3">
        <f>SUM('BIZ kWh ENTRY'!F132,'BIZ kWh ENTRY'!V132,'BIZ kWh ENTRY'!AL132,'BIZ kWh ENTRY'!BB132)</f>
        <v>0</v>
      </c>
      <c r="G132" s="3">
        <f>SUM('BIZ kWh ENTRY'!G132,'BIZ kWh ENTRY'!W132,'BIZ kWh ENTRY'!AM132,'BIZ kWh ENTRY'!BC132)</f>
        <v>0</v>
      </c>
      <c r="H132" s="3">
        <f>SUM('BIZ kWh ENTRY'!H132,'BIZ kWh ENTRY'!X132,'BIZ kWh ENTRY'!AN132,'BIZ kWh ENTRY'!BD132)</f>
        <v>0</v>
      </c>
      <c r="I132" s="3">
        <f>SUM('BIZ kWh ENTRY'!I132,'BIZ kWh ENTRY'!Y132,'BIZ kWh ENTRY'!AO132,'BIZ kWh ENTRY'!BE132)</f>
        <v>0</v>
      </c>
      <c r="J132" s="3">
        <f>SUM('BIZ kWh ENTRY'!J132,'BIZ kWh ENTRY'!Z132,'BIZ kWh ENTRY'!AP132,'BIZ kWh ENTRY'!BF132)</f>
        <v>0</v>
      </c>
      <c r="K132" s="3">
        <f>SUM('BIZ kWh ENTRY'!K132,'BIZ kWh ENTRY'!AA132,'BIZ kWh ENTRY'!AQ132,'BIZ kWh ENTRY'!BG132)</f>
        <v>0</v>
      </c>
      <c r="L132" s="3">
        <f>SUM('BIZ kWh ENTRY'!L132,'BIZ kWh ENTRY'!AB132,'BIZ kWh ENTRY'!AR132,'BIZ kWh ENTRY'!BH132)</f>
        <v>0</v>
      </c>
      <c r="M132" s="3">
        <f>SUM('BIZ kWh ENTRY'!M132,'BIZ kWh ENTRY'!AC132,'BIZ kWh ENTRY'!AS132,'BIZ kWh ENTRY'!BI132)</f>
        <v>0</v>
      </c>
      <c r="N132" s="3">
        <f>SUM('BIZ kWh ENTRY'!N132,'BIZ kWh ENTRY'!AD132,'BIZ kWh ENTRY'!AT132,'BIZ kWh ENTRY'!BJ132)</f>
        <v>0</v>
      </c>
      <c r="O132" s="90">
        <f t="shared" ref="O132:O145" si="19">SUM(C132:N132)</f>
        <v>0</v>
      </c>
      <c r="Q132" s="414">
        <f>C132-'[1]ExPostGross kWh_BizSum'!C132</f>
        <v>0</v>
      </c>
      <c r="R132" s="414">
        <f>D132-'[1]ExPostGross kWh_BizSum'!D132</f>
        <v>0</v>
      </c>
      <c r="S132" s="414">
        <f>E132-'[1]ExPostGross kWh_BizSum'!E132</f>
        <v>0</v>
      </c>
      <c r="T132" s="414">
        <f>F132-'[1]ExPostGross kWh_BizSum'!F132</f>
        <v>0</v>
      </c>
      <c r="U132" s="414">
        <f>G132-'[1]ExPostGross kWh_BizSum'!G132</f>
        <v>0</v>
      </c>
      <c r="V132" s="414">
        <f>H132-'[1]ExPostGross kWh_BizSum'!H132</f>
        <v>0</v>
      </c>
      <c r="W132" s="414">
        <f>I132-'[1]ExPostGross kWh_BizSum'!I132</f>
        <v>0</v>
      </c>
      <c r="X132" s="414">
        <f>J132-'[1]ExPostGross kWh_BizSum'!J132</f>
        <v>0</v>
      </c>
      <c r="Y132" s="414">
        <f>K132-'[1]ExPostGross kWh_BizSum'!K132</f>
        <v>0</v>
      </c>
      <c r="Z132" s="414">
        <f>L132-'[1]ExPostGross kWh_BizSum'!L132</f>
        <v>0</v>
      </c>
      <c r="AA132" s="414">
        <f>M132-'[1]ExPostGross kWh_BizSum'!M132</f>
        <v>0</v>
      </c>
      <c r="AB132" s="444">
        <f>N132-SUM('[1]ExPostGross kWh_BizSum'!N132:Q132)</f>
        <v>0</v>
      </c>
    </row>
    <row r="133" spans="1:28" x14ac:dyDescent="0.3">
      <c r="A133" s="506"/>
      <c r="B133" s="13" t="s">
        <v>91</v>
      </c>
      <c r="C133" s="3">
        <f>SUM('BIZ kWh ENTRY'!C133,'BIZ kWh ENTRY'!S133,'BIZ kWh ENTRY'!AI133,'BIZ kWh ENTRY'!AY133)</f>
        <v>0</v>
      </c>
      <c r="D133" s="3">
        <f>SUM('BIZ kWh ENTRY'!D133,'BIZ kWh ENTRY'!T133,'BIZ kWh ENTRY'!AJ133,'BIZ kWh ENTRY'!AZ133)</f>
        <v>0</v>
      </c>
      <c r="E133" s="3">
        <f>SUM('BIZ kWh ENTRY'!E133,'BIZ kWh ENTRY'!U133,'BIZ kWh ENTRY'!AK133,'BIZ kWh ENTRY'!BA133)</f>
        <v>0</v>
      </c>
      <c r="F133" s="3">
        <f>SUM('BIZ kWh ENTRY'!F133,'BIZ kWh ENTRY'!V133,'BIZ kWh ENTRY'!AL133,'BIZ kWh ENTRY'!BB133)</f>
        <v>0</v>
      </c>
      <c r="G133" s="3">
        <f>SUM('BIZ kWh ENTRY'!G133,'BIZ kWh ENTRY'!W133,'BIZ kWh ENTRY'!AM133,'BIZ kWh ENTRY'!BC133)</f>
        <v>0</v>
      </c>
      <c r="H133" s="3">
        <f>SUM('BIZ kWh ENTRY'!H133,'BIZ kWh ENTRY'!X133,'BIZ kWh ENTRY'!AN133,'BIZ kWh ENTRY'!BD133)</f>
        <v>0</v>
      </c>
      <c r="I133" s="3">
        <f>SUM('BIZ kWh ENTRY'!I133,'BIZ kWh ENTRY'!Y133,'BIZ kWh ENTRY'!AO133,'BIZ kWh ENTRY'!BE133)</f>
        <v>0</v>
      </c>
      <c r="J133" s="3">
        <f>SUM('BIZ kWh ENTRY'!J133,'BIZ kWh ENTRY'!Z133,'BIZ kWh ENTRY'!AP133,'BIZ kWh ENTRY'!BF133)</f>
        <v>0</v>
      </c>
      <c r="K133" s="3">
        <f>SUM('BIZ kWh ENTRY'!K133,'BIZ kWh ENTRY'!AA133,'BIZ kWh ENTRY'!AQ133,'BIZ kWh ENTRY'!BG133)</f>
        <v>0</v>
      </c>
      <c r="L133" s="3">
        <f>SUM('BIZ kWh ENTRY'!L133,'BIZ kWh ENTRY'!AB133,'BIZ kWh ENTRY'!AR133,'BIZ kWh ENTRY'!BH133)</f>
        <v>0</v>
      </c>
      <c r="M133" s="3">
        <f>SUM('BIZ kWh ENTRY'!M133,'BIZ kWh ENTRY'!AC133,'BIZ kWh ENTRY'!AS133,'BIZ kWh ENTRY'!BI133)</f>
        <v>0</v>
      </c>
      <c r="N133" s="3">
        <f>SUM('BIZ kWh ENTRY'!N133,'BIZ kWh ENTRY'!AD133,'BIZ kWh ENTRY'!AT133,'BIZ kWh ENTRY'!BJ133)</f>
        <v>0</v>
      </c>
      <c r="O133" s="90">
        <f t="shared" si="19"/>
        <v>0</v>
      </c>
      <c r="Q133" s="414">
        <f>C133-'[1]ExPostGross kWh_BizSum'!C133</f>
        <v>0</v>
      </c>
      <c r="R133" s="414">
        <f>D133-'[1]ExPostGross kWh_BizSum'!D133</f>
        <v>0</v>
      </c>
      <c r="S133" s="414">
        <f>E133-'[1]ExPostGross kWh_BizSum'!E133</f>
        <v>0</v>
      </c>
      <c r="T133" s="414">
        <f>F133-'[1]ExPostGross kWh_BizSum'!F133</f>
        <v>0</v>
      </c>
      <c r="U133" s="414">
        <f>G133-'[1]ExPostGross kWh_BizSum'!G133</f>
        <v>0</v>
      </c>
      <c r="V133" s="414">
        <f>H133-'[1]ExPostGross kWh_BizSum'!H133</f>
        <v>0</v>
      </c>
      <c r="W133" s="414">
        <f>I133-'[1]ExPostGross kWh_BizSum'!I133</f>
        <v>0</v>
      </c>
      <c r="X133" s="414">
        <f>J133-'[1]ExPostGross kWh_BizSum'!J133</f>
        <v>0</v>
      </c>
      <c r="Y133" s="414">
        <f>K133-'[1]ExPostGross kWh_BizSum'!K133</f>
        <v>0</v>
      </c>
      <c r="Z133" s="414">
        <f>L133-'[1]ExPostGross kWh_BizSum'!L133</f>
        <v>0</v>
      </c>
      <c r="AA133" s="414">
        <f>M133-'[1]ExPostGross kWh_BizSum'!M133</f>
        <v>0</v>
      </c>
      <c r="AB133" s="444">
        <f>N133-SUM('[1]ExPostGross kWh_BizSum'!N133:Q133)</f>
        <v>0</v>
      </c>
    </row>
    <row r="134" spans="1:28" x14ac:dyDescent="0.3">
      <c r="A134" s="506"/>
      <c r="B134" s="11" t="s">
        <v>92</v>
      </c>
      <c r="C134" s="3">
        <f>SUM('BIZ kWh ENTRY'!C134,'BIZ kWh ENTRY'!S134,'BIZ kWh ENTRY'!AI134,'BIZ kWh ENTRY'!AY134)</f>
        <v>0</v>
      </c>
      <c r="D134" s="3">
        <f>SUM('BIZ kWh ENTRY'!D134,'BIZ kWh ENTRY'!T134,'BIZ kWh ENTRY'!AJ134,'BIZ kWh ENTRY'!AZ134)</f>
        <v>0</v>
      </c>
      <c r="E134" s="3">
        <f>SUM('BIZ kWh ENTRY'!E134,'BIZ kWh ENTRY'!U134,'BIZ kWh ENTRY'!AK134,'BIZ kWh ENTRY'!BA134)</f>
        <v>0</v>
      </c>
      <c r="F134" s="3">
        <f>SUM('BIZ kWh ENTRY'!F134,'BIZ kWh ENTRY'!V134,'BIZ kWh ENTRY'!AL134,'BIZ kWh ENTRY'!BB134)</f>
        <v>0</v>
      </c>
      <c r="G134" s="3">
        <f>SUM('BIZ kWh ENTRY'!G134,'BIZ kWh ENTRY'!W134,'BIZ kWh ENTRY'!AM134,'BIZ kWh ENTRY'!BC134)</f>
        <v>0</v>
      </c>
      <c r="H134" s="3">
        <f>SUM('BIZ kWh ENTRY'!H134,'BIZ kWh ENTRY'!X134,'BIZ kWh ENTRY'!AN134,'BIZ kWh ENTRY'!BD134)</f>
        <v>0</v>
      </c>
      <c r="I134" s="3">
        <f>SUM('BIZ kWh ENTRY'!I134,'BIZ kWh ENTRY'!Y134,'BIZ kWh ENTRY'!AO134,'BIZ kWh ENTRY'!BE134)</f>
        <v>0</v>
      </c>
      <c r="J134" s="3">
        <f>SUM('BIZ kWh ENTRY'!J134,'BIZ kWh ENTRY'!Z134,'BIZ kWh ENTRY'!AP134,'BIZ kWh ENTRY'!BF134)</f>
        <v>0</v>
      </c>
      <c r="K134" s="3">
        <f>SUM('BIZ kWh ENTRY'!K134,'BIZ kWh ENTRY'!AA134,'BIZ kWh ENTRY'!AQ134,'BIZ kWh ENTRY'!BG134)</f>
        <v>0</v>
      </c>
      <c r="L134" s="3">
        <f>SUM('BIZ kWh ENTRY'!L134,'BIZ kWh ENTRY'!AB134,'BIZ kWh ENTRY'!AR134,'BIZ kWh ENTRY'!BH134)</f>
        <v>0</v>
      </c>
      <c r="M134" s="3">
        <f>SUM('BIZ kWh ENTRY'!M134,'BIZ kWh ENTRY'!AC134,'BIZ kWh ENTRY'!AS134,'BIZ kWh ENTRY'!BI134)</f>
        <v>0</v>
      </c>
      <c r="N134" s="3">
        <f>SUM('BIZ kWh ENTRY'!N134,'BIZ kWh ENTRY'!AD134,'BIZ kWh ENTRY'!AT134,'BIZ kWh ENTRY'!BJ134)</f>
        <v>0</v>
      </c>
      <c r="O134" s="90">
        <f t="shared" si="19"/>
        <v>0</v>
      </c>
      <c r="Q134" s="414">
        <f>C134-'[1]ExPostGross kWh_BizSum'!C134</f>
        <v>0</v>
      </c>
      <c r="R134" s="414">
        <f>D134-'[1]ExPostGross kWh_BizSum'!D134</f>
        <v>0</v>
      </c>
      <c r="S134" s="414">
        <f>E134-'[1]ExPostGross kWh_BizSum'!E134</f>
        <v>0</v>
      </c>
      <c r="T134" s="414">
        <f>F134-'[1]ExPostGross kWh_BizSum'!F134</f>
        <v>0</v>
      </c>
      <c r="U134" s="414">
        <f>G134-'[1]ExPostGross kWh_BizSum'!G134</f>
        <v>0</v>
      </c>
      <c r="V134" s="414">
        <f>H134-'[1]ExPostGross kWh_BizSum'!H134</f>
        <v>0</v>
      </c>
      <c r="W134" s="414">
        <f>I134-'[1]ExPostGross kWh_BizSum'!I134</f>
        <v>0</v>
      </c>
      <c r="X134" s="414">
        <f>J134-'[1]ExPostGross kWh_BizSum'!J134</f>
        <v>0</v>
      </c>
      <c r="Y134" s="414">
        <f>K134-'[1]ExPostGross kWh_BizSum'!K134</f>
        <v>0</v>
      </c>
      <c r="Z134" s="414">
        <f>L134-'[1]ExPostGross kWh_BizSum'!L134</f>
        <v>0</v>
      </c>
      <c r="AA134" s="414">
        <f>M134-'[1]ExPostGross kWh_BizSum'!M134</f>
        <v>0</v>
      </c>
      <c r="AB134" s="444">
        <f>N134-SUM('[1]ExPostGross kWh_BizSum'!N134:Q134)</f>
        <v>0</v>
      </c>
    </row>
    <row r="135" spans="1:28" x14ac:dyDescent="0.3">
      <c r="A135" s="506"/>
      <c r="B135" s="11" t="s">
        <v>93</v>
      </c>
      <c r="C135" s="3">
        <f>SUM('BIZ kWh ENTRY'!C135,'BIZ kWh ENTRY'!S135,'BIZ kWh ENTRY'!AI135,'BIZ kWh ENTRY'!AY135)</f>
        <v>0</v>
      </c>
      <c r="D135" s="3">
        <f>SUM('BIZ kWh ENTRY'!D135,'BIZ kWh ENTRY'!T135,'BIZ kWh ENTRY'!AJ135,'BIZ kWh ENTRY'!AZ135)</f>
        <v>0</v>
      </c>
      <c r="E135" s="3">
        <f>SUM('BIZ kWh ENTRY'!E135,'BIZ kWh ENTRY'!U135,'BIZ kWh ENTRY'!AK135,'BIZ kWh ENTRY'!BA135)</f>
        <v>0</v>
      </c>
      <c r="F135" s="3">
        <f>SUM('BIZ kWh ENTRY'!F135,'BIZ kWh ENTRY'!V135,'BIZ kWh ENTRY'!AL135,'BIZ kWh ENTRY'!BB135)</f>
        <v>0</v>
      </c>
      <c r="G135" s="3">
        <f>SUM('BIZ kWh ENTRY'!G135,'BIZ kWh ENTRY'!W135,'BIZ kWh ENTRY'!AM135,'BIZ kWh ENTRY'!BC135)</f>
        <v>0</v>
      </c>
      <c r="H135" s="3">
        <f>SUM('BIZ kWh ENTRY'!H135,'BIZ kWh ENTRY'!X135,'BIZ kWh ENTRY'!AN135,'BIZ kWh ENTRY'!BD135)</f>
        <v>0</v>
      </c>
      <c r="I135" s="3">
        <f>SUM('BIZ kWh ENTRY'!I135,'BIZ kWh ENTRY'!Y135,'BIZ kWh ENTRY'!AO135,'BIZ kWh ENTRY'!BE135)</f>
        <v>0</v>
      </c>
      <c r="J135" s="3">
        <f>SUM('BIZ kWh ENTRY'!J135,'BIZ kWh ENTRY'!Z135,'BIZ kWh ENTRY'!AP135,'BIZ kWh ENTRY'!BF135)</f>
        <v>0</v>
      </c>
      <c r="K135" s="3">
        <f>SUM('BIZ kWh ENTRY'!K135,'BIZ kWh ENTRY'!AA135,'BIZ kWh ENTRY'!AQ135,'BIZ kWh ENTRY'!BG135)</f>
        <v>0</v>
      </c>
      <c r="L135" s="3">
        <f>SUM('BIZ kWh ENTRY'!L135,'BIZ kWh ENTRY'!AB135,'BIZ kWh ENTRY'!AR135,'BIZ kWh ENTRY'!BH135)</f>
        <v>0</v>
      </c>
      <c r="M135" s="3">
        <f>SUM('BIZ kWh ENTRY'!M135,'BIZ kWh ENTRY'!AC135,'BIZ kWh ENTRY'!AS135,'BIZ kWh ENTRY'!BI135)</f>
        <v>0</v>
      </c>
      <c r="N135" s="3">
        <f>SUM('BIZ kWh ENTRY'!N135,'BIZ kWh ENTRY'!AD135,'BIZ kWh ENTRY'!AT135,'BIZ kWh ENTRY'!BJ135)</f>
        <v>0</v>
      </c>
      <c r="O135" s="90">
        <f t="shared" si="19"/>
        <v>0</v>
      </c>
      <c r="Q135" s="414">
        <f>C135-'[1]ExPostGross kWh_BizSum'!C135</f>
        <v>0</v>
      </c>
      <c r="R135" s="414">
        <f>D135-'[1]ExPostGross kWh_BizSum'!D135</f>
        <v>0</v>
      </c>
      <c r="S135" s="414">
        <f>E135-'[1]ExPostGross kWh_BizSum'!E135</f>
        <v>0</v>
      </c>
      <c r="T135" s="414">
        <f>F135-'[1]ExPostGross kWh_BizSum'!F135</f>
        <v>0</v>
      </c>
      <c r="U135" s="414">
        <f>G135-'[1]ExPostGross kWh_BizSum'!G135</f>
        <v>0</v>
      </c>
      <c r="V135" s="414">
        <f>H135-'[1]ExPostGross kWh_BizSum'!H135</f>
        <v>0</v>
      </c>
      <c r="W135" s="414">
        <f>I135-'[1]ExPostGross kWh_BizSum'!I135</f>
        <v>0</v>
      </c>
      <c r="X135" s="414">
        <f>J135-'[1]ExPostGross kWh_BizSum'!J135</f>
        <v>0</v>
      </c>
      <c r="Y135" s="414">
        <f>K135-'[1]ExPostGross kWh_BizSum'!K135</f>
        <v>0</v>
      </c>
      <c r="Z135" s="414">
        <f>L135-'[1]ExPostGross kWh_BizSum'!L135</f>
        <v>0</v>
      </c>
      <c r="AA135" s="414">
        <f>M135-'[1]ExPostGross kWh_BizSum'!M135</f>
        <v>0</v>
      </c>
      <c r="AB135" s="444">
        <f>N135-SUM('[1]ExPostGross kWh_BizSum'!N135:Q135)</f>
        <v>0</v>
      </c>
    </row>
    <row r="136" spans="1:28" x14ac:dyDescent="0.3">
      <c r="A136" s="506"/>
      <c r="B136" s="13" t="s">
        <v>94</v>
      </c>
      <c r="C136" s="3">
        <f>SUM('BIZ kWh ENTRY'!C136,'BIZ kWh ENTRY'!S136,'BIZ kWh ENTRY'!AI136,'BIZ kWh ENTRY'!AY136)</f>
        <v>0</v>
      </c>
      <c r="D136" s="3">
        <f>SUM('BIZ kWh ENTRY'!D136,'BIZ kWh ENTRY'!T136,'BIZ kWh ENTRY'!AJ136,'BIZ kWh ENTRY'!AZ136)</f>
        <v>0</v>
      </c>
      <c r="E136" s="3">
        <f>SUM('BIZ kWh ENTRY'!E136,'BIZ kWh ENTRY'!U136,'BIZ kWh ENTRY'!AK136,'BIZ kWh ENTRY'!BA136)</f>
        <v>0</v>
      </c>
      <c r="F136" s="3">
        <f>SUM('BIZ kWh ENTRY'!F136,'BIZ kWh ENTRY'!V136,'BIZ kWh ENTRY'!AL136,'BIZ kWh ENTRY'!BB136)</f>
        <v>0</v>
      </c>
      <c r="G136" s="3">
        <f>SUM('BIZ kWh ENTRY'!G136,'BIZ kWh ENTRY'!W136,'BIZ kWh ENTRY'!AM136,'BIZ kWh ENTRY'!BC136)</f>
        <v>0</v>
      </c>
      <c r="H136" s="3">
        <f>SUM('BIZ kWh ENTRY'!H136,'BIZ kWh ENTRY'!X136,'BIZ kWh ENTRY'!AN136,'BIZ kWh ENTRY'!BD136)</f>
        <v>0</v>
      </c>
      <c r="I136" s="3">
        <f>SUM('BIZ kWh ENTRY'!I136,'BIZ kWh ENTRY'!Y136,'BIZ kWh ENTRY'!AO136,'BIZ kWh ENTRY'!BE136)</f>
        <v>0</v>
      </c>
      <c r="J136" s="3">
        <f>SUM('BIZ kWh ENTRY'!J136,'BIZ kWh ENTRY'!Z136,'BIZ kWh ENTRY'!AP136,'BIZ kWh ENTRY'!BF136)</f>
        <v>0</v>
      </c>
      <c r="K136" s="3">
        <f>SUM('BIZ kWh ENTRY'!K136,'BIZ kWh ENTRY'!AA136,'BIZ kWh ENTRY'!AQ136,'BIZ kWh ENTRY'!BG136)</f>
        <v>0</v>
      </c>
      <c r="L136" s="3">
        <f>SUM('BIZ kWh ENTRY'!L136,'BIZ kWh ENTRY'!AB136,'BIZ kWh ENTRY'!AR136,'BIZ kWh ENTRY'!BH136)</f>
        <v>0</v>
      </c>
      <c r="M136" s="3">
        <f>SUM('BIZ kWh ENTRY'!M136,'BIZ kWh ENTRY'!AC136,'BIZ kWh ENTRY'!AS136,'BIZ kWh ENTRY'!BI136)</f>
        <v>0</v>
      </c>
      <c r="N136" s="3">
        <f>SUM('BIZ kWh ENTRY'!N136,'BIZ kWh ENTRY'!AD136,'BIZ kWh ENTRY'!AT136,'BIZ kWh ENTRY'!BJ136)</f>
        <v>0</v>
      </c>
      <c r="O136" s="90">
        <f t="shared" si="19"/>
        <v>0</v>
      </c>
      <c r="Q136" s="414">
        <f>C136-'[1]ExPostGross kWh_BizSum'!C136</f>
        <v>0</v>
      </c>
      <c r="R136" s="414">
        <f>D136-'[1]ExPostGross kWh_BizSum'!D136</f>
        <v>0</v>
      </c>
      <c r="S136" s="414">
        <f>E136-'[1]ExPostGross kWh_BizSum'!E136</f>
        <v>0</v>
      </c>
      <c r="T136" s="414">
        <f>F136-'[1]ExPostGross kWh_BizSum'!F136</f>
        <v>0</v>
      </c>
      <c r="U136" s="414">
        <f>G136-'[1]ExPostGross kWh_BizSum'!G136</f>
        <v>0</v>
      </c>
      <c r="V136" s="414">
        <f>H136-'[1]ExPostGross kWh_BizSum'!H136</f>
        <v>0</v>
      </c>
      <c r="W136" s="414">
        <f>I136-'[1]ExPostGross kWh_BizSum'!I136</f>
        <v>0</v>
      </c>
      <c r="X136" s="414">
        <f>J136-'[1]ExPostGross kWh_BizSum'!J136</f>
        <v>0</v>
      </c>
      <c r="Y136" s="414">
        <f>K136-'[1]ExPostGross kWh_BizSum'!K136</f>
        <v>0</v>
      </c>
      <c r="Z136" s="414">
        <f>L136-'[1]ExPostGross kWh_BizSum'!L136</f>
        <v>0</v>
      </c>
      <c r="AA136" s="414">
        <f>M136-'[1]ExPostGross kWh_BizSum'!M136</f>
        <v>0</v>
      </c>
      <c r="AB136" s="444">
        <f>N136-SUM('[1]ExPostGross kWh_BizSum'!N136:Q136)</f>
        <v>0</v>
      </c>
    </row>
    <row r="137" spans="1:28" x14ac:dyDescent="0.3">
      <c r="A137" s="506"/>
      <c r="B137" s="11" t="s">
        <v>95</v>
      </c>
      <c r="C137" s="3">
        <f>SUM('BIZ kWh ENTRY'!C137,'BIZ kWh ENTRY'!S137,'BIZ kWh ENTRY'!AI137,'BIZ kWh ENTRY'!AY137)</f>
        <v>0</v>
      </c>
      <c r="D137" s="3">
        <f>SUM('BIZ kWh ENTRY'!D137,'BIZ kWh ENTRY'!T137,'BIZ kWh ENTRY'!AJ137,'BIZ kWh ENTRY'!AZ137)</f>
        <v>0</v>
      </c>
      <c r="E137" s="3">
        <f>SUM('BIZ kWh ENTRY'!E137,'BIZ kWh ENTRY'!U137,'BIZ kWh ENTRY'!AK137,'BIZ kWh ENTRY'!BA137)</f>
        <v>0</v>
      </c>
      <c r="F137" s="3">
        <f>SUM('BIZ kWh ENTRY'!F137,'BIZ kWh ENTRY'!V137,'BIZ kWh ENTRY'!AL137,'BIZ kWh ENTRY'!BB137)</f>
        <v>0</v>
      </c>
      <c r="G137" s="3">
        <f>SUM('BIZ kWh ENTRY'!G137,'BIZ kWh ENTRY'!W137,'BIZ kWh ENTRY'!AM137,'BIZ kWh ENTRY'!BC137)</f>
        <v>0</v>
      </c>
      <c r="H137" s="3">
        <f>SUM('BIZ kWh ENTRY'!H137,'BIZ kWh ENTRY'!X137,'BIZ kWh ENTRY'!AN137,'BIZ kWh ENTRY'!BD137)</f>
        <v>0</v>
      </c>
      <c r="I137" s="3">
        <f>SUM('BIZ kWh ENTRY'!I137,'BIZ kWh ENTRY'!Y137,'BIZ kWh ENTRY'!AO137,'BIZ kWh ENTRY'!BE137)</f>
        <v>0</v>
      </c>
      <c r="J137" s="3">
        <f>SUM('BIZ kWh ENTRY'!J137,'BIZ kWh ENTRY'!Z137,'BIZ kWh ENTRY'!AP137,'BIZ kWh ENTRY'!BF137)</f>
        <v>0</v>
      </c>
      <c r="K137" s="3">
        <f>SUM('BIZ kWh ENTRY'!K137,'BIZ kWh ENTRY'!AA137,'BIZ kWh ENTRY'!AQ137,'BIZ kWh ENTRY'!BG137)</f>
        <v>0</v>
      </c>
      <c r="L137" s="3">
        <f>SUM('BIZ kWh ENTRY'!L137,'BIZ kWh ENTRY'!AB137,'BIZ kWh ENTRY'!AR137,'BIZ kWh ENTRY'!BH137)</f>
        <v>0</v>
      </c>
      <c r="M137" s="3">
        <f>SUM('BIZ kWh ENTRY'!M137,'BIZ kWh ENTRY'!AC137,'BIZ kWh ENTRY'!AS137,'BIZ kWh ENTRY'!BI137)</f>
        <v>0</v>
      </c>
      <c r="N137" s="3">
        <f>SUM('BIZ kWh ENTRY'!N137,'BIZ kWh ENTRY'!AD137,'BIZ kWh ENTRY'!AT137,'BIZ kWh ENTRY'!BJ137)</f>
        <v>0</v>
      </c>
      <c r="O137" s="90">
        <f t="shared" si="19"/>
        <v>0</v>
      </c>
      <c r="Q137" s="414">
        <f>C137-'[1]ExPostGross kWh_BizSum'!C137</f>
        <v>0</v>
      </c>
      <c r="R137" s="414">
        <f>D137-'[1]ExPostGross kWh_BizSum'!D137</f>
        <v>0</v>
      </c>
      <c r="S137" s="414">
        <f>E137-'[1]ExPostGross kWh_BizSum'!E137</f>
        <v>0</v>
      </c>
      <c r="T137" s="414">
        <f>F137-'[1]ExPostGross kWh_BizSum'!F137</f>
        <v>0</v>
      </c>
      <c r="U137" s="414">
        <f>G137-'[1]ExPostGross kWh_BizSum'!G137</f>
        <v>0</v>
      </c>
      <c r="V137" s="414">
        <f>H137-'[1]ExPostGross kWh_BizSum'!H137</f>
        <v>0</v>
      </c>
      <c r="W137" s="414">
        <f>I137-'[1]ExPostGross kWh_BizSum'!I137</f>
        <v>0</v>
      </c>
      <c r="X137" s="414">
        <f>J137-'[1]ExPostGross kWh_BizSum'!J137</f>
        <v>0</v>
      </c>
      <c r="Y137" s="414">
        <f>K137-'[1]ExPostGross kWh_BizSum'!K137</f>
        <v>0</v>
      </c>
      <c r="Z137" s="414">
        <f>L137-'[1]ExPostGross kWh_BizSum'!L137</f>
        <v>0</v>
      </c>
      <c r="AA137" s="414">
        <f>M137-'[1]ExPostGross kWh_BizSum'!M137</f>
        <v>0</v>
      </c>
      <c r="AB137" s="444">
        <f>N137-SUM('[1]ExPostGross kWh_BizSum'!N137:Q137)</f>
        <v>0</v>
      </c>
    </row>
    <row r="138" spans="1:28" x14ac:dyDescent="0.3">
      <c r="A138" s="506"/>
      <c r="B138" s="11" t="s">
        <v>96</v>
      </c>
      <c r="C138" s="3">
        <f>SUM('BIZ kWh ENTRY'!C138,'BIZ kWh ENTRY'!S138,'BIZ kWh ENTRY'!AI138,'BIZ kWh ENTRY'!AY138)</f>
        <v>0</v>
      </c>
      <c r="D138" s="3">
        <f>SUM('BIZ kWh ENTRY'!D138,'BIZ kWh ENTRY'!T138,'BIZ kWh ENTRY'!AJ138,'BIZ kWh ENTRY'!AZ138)</f>
        <v>0</v>
      </c>
      <c r="E138" s="3">
        <f>SUM('BIZ kWh ENTRY'!E138,'BIZ kWh ENTRY'!U138,'BIZ kWh ENTRY'!AK138,'BIZ kWh ENTRY'!BA138)</f>
        <v>0</v>
      </c>
      <c r="F138" s="3">
        <f>SUM('BIZ kWh ENTRY'!F138,'BIZ kWh ENTRY'!V138,'BIZ kWh ENTRY'!AL138,'BIZ kWh ENTRY'!BB138)</f>
        <v>0</v>
      </c>
      <c r="G138" s="3">
        <f>SUM('BIZ kWh ENTRY'!G138,'BIZ kWh ENTRY'!W138,'BIZ kWh ENTRY'!AM138,'BIZ kWh ENTRY'!BC138)</f>
        <v>0</v>
      </c>
      <c r="H138" s="3">
        <f>SUM('BIZ kWh ENTRY'!H138,'BIZ kWh ENTRY'!X138,'BIZ kWh ENTRY'!AN138,'BIZ kWh ENTRY'!BD138)</f>
        <v>0</v>
      </c>
      <c r="I138" s="3">
        <f>SUM('BIZ kWh ENTRY'!I138,'BIZ kWh ENTRY'!Y138,'BIZ kWh ENTRY'!AO138,'BIZ kWh ENTRY'!BE138)</f>
        <v>112874.140625</v>
      </c>
      <c r="J138" s="3">
        <f>SUM('BIZ kWh ENTRY'!J138,'BIZ kWh ENTRY'!Z138,'BIZ kWh ENTRY'!AP138,'BIZ kWh ENTRY'!BF138)</f>
        <v>0</v>
      </c>
      <c r="K138" s="3">
        <f>SUM('BIZ kWh ENTRY'!K138,'BIZ kWh ENTRY'!AA138,'BIZ kWh ENTRY'!AQ138,'BIZ kWh ENTRY'!BG138)</f>
        <v>0</v>
      </c>
      <c r="L138" s="3">
        <f>SUM('BIZ kWh ENTRY'!L138,'BIZ kWh ENTRY'!AB138,'BIZ kWh ENTRY'!AR138,'BIZ kWh ENTRY'!BH138)</f>
        <v>0</v>
      </c>
      <c r="M138" s="3">
        <f>SUM('BIZ kWh ENTRY'!M138,'BIZ kWh ENTRY'!AC138,'BIZ kWh ENTRY'!AS138,'BIZ kWh ENTRY'!BI138)</f>
        <v>112874.140625</v>
      </c>
      <c r="N138" s="3">
        <f>SUM('BIZ kWh ENTRY'!N138,'BIZ kWh ENTRY'!AD138,'BIZ kWh ENTRY'!AT138,'BIZ kWh ENTRY'!BJ138)</f>
        <v>0</v>
      </c>
      <c r="O138" s="90">
        <f t="shared" si="19"/>
        <v>225748.28125</v>
      </c>
      <c r="Q138" s="414">
        <f>C138-'[1]ExPostGross kWh_BizSum'!C138</f>
        <v>0</v>
      </c>
      <c r="R138" s="414">
        <f>D138-'[1]ExPostGross kWh_BizSum'!D138</f>
        <v>0</v>
      </c>
      <c r="S138" s="414">
        <f>E138-'[1]ExPostGross kWh_BizSum'!E138</f>
        <v>0</v>
      </c>
      <c r="T138" s="414">
        <f>F138-'[1]ExPostGross kWh_BizSum'!F138</f>
        <v>0</v>
      </c>
      <c r="U138" s="414">
        <f>G138-'[1]ExPostGross kWh_BizSum'!G138</f>
        <v>0</v>
      </c>
      <c r="V138" s="414">
        <f>H138-'[1]ExPostGross kWh_BizSum'!H138</f>
        <v>0</v>
      </c>
      <c r="W138" s="414">
        <f>I138-'[1]ExPostGross kWh_BizSum'!I138</f>
        <v>0</v>
      </c>
      <c r="X138" s="414">
        <f>J138-'[1]ExPostGross kWh_BizSum'!J138</f>
        <v>0</v>
      </c>
      <c r="Y138" s="414">
        <f>K138-'[1]ExPostGross kWh_BizSum'!K138</f>
        <v>0</v>
      </c>
      <c r="Z138" s="414">
        <f>L138-'[1]ExPostGross kWh_BizSum'!L138</f>
        <v>0</v>
      </c>
      <c r="AA138" s="414">
        <f>M138-'[1]ExPostGross kWh_BizSum'!M138</f>
        <v>0</v>
      </c>
      <c r="AB138" s="444">
        <f>N138-SUM('[1]ExPostGross kWh_BizSum'!N138:Q138)</f>
        <v>0</v>
      </c>
    </row>
    <row r="139" spans="1:28" x14ac:dyDescent="0.3">
      <c r="A139" s="506"/>
      <c r="B139" s="11" t="s">
        <v>97</v>
      </c>
      <c r="C139" s="3">
        <f>SUM('BIZ kWh ENTRY'!C139,'BIZ kWh ENTRY'!S139,'BIZ kWh ENTRY'!AI139,'BIZ kWh ENTRY'!AY139)</f>
        <v>0</v>
      </c>
      <c r="D139" s="3">
        <f>SUM('BIZ kWh ENTRY'!D139,'BIZ kWh ENTRY'!T139,'BIZ kWh ENTRY'!AJ139,'BIZ kWh ENTRY'!AZ139)</f>
        <v>21264.220775604248</v>
      </c>
      <c r="E139" s="3">
        <f>SUM('BIZ kWh ENTRY'!E139,'BIZ kWh ENTRY'!U139,'BIZ kWh ENTRY'!AK139,'BIZ kWh ENTRY'!BA139)</f>
        <v>45118.02921295166</v>
      </c>
      <c r="F139" s="3">
        <f>SUM('BIZ kWh ENTRY'!F139,'BIZ kWh ENTRY'!V139,'BIZ kWh ENTRY'!AL139,'BIZ kWh ENTRY'!BB139)</f>
        <v>0</v>
      </c>
      <c r="G139" s="3">
        <f>SUM('BIZ kWh ENTRY'!G139,'BIZ kWh ENTRY'!W139,'BIZ kWh ENTRY'!AM139,'BIZ kWh ENTRY'!BC139)</f>
        <v>13293.229316711426</v>
      </c>
      <c r="H139" s="3">
        <f>SUM('BIZ kWh ENTRY'!H139,'BIZ kWh ENTRY'!X139,'BIZ kWh ENTRY'!AN139,'BIZ kWh ENTRY'!BD139)</f>
        <v>82639.398880004883</v>
      </c>
      <c r="I139" s="3">
        <f>SUM('BIZ kWh ENTRY'!I139,'BIZ kWh ENTRY'!Y139,'BIZ kWh ENTRY'!AO139,'BIZ kWh ENTRY'!BE139)</f>
        <v>0</v>
      </c>
      <c r="J139" s="3">
        <f>SUM('BIZ kWh ENTRY'!J139,'BIZ kWh ENTRY'!Z139,'BIZ kWh ENTRY'!AP139,'BIZ kWh ENTRY'!BF139)</f>
        <v>0</v>
      </c>
      <c r="K139" s="3">
        <f>SUM('BIZ kWh ENTRY'!K139,'BIZ kWh ENTRY'!AA139,'BIZ kWh ENTRY'!AQ139,'BIZ kWh ENTRY'!BG139)</f>
        <v>11116.16455078125</v>
      </c>
      <c r="L139" s="3">
        <f>SUM('BIZ kWh ENTRY'!L139,'BIZ kWh ENTRY'!AB139,'BIZ kWh ENTRY'!AR139,'BIZ kWh ENTRY'!BH139)</f>
        <v>248398.69581604004</v>
      </c>
      <c r="M139" s="3">
        <f>SUM('BIZ kWh ENTRY'!M139,'BIZ kWh ENTRY'!AC139,'BIZ kWh ENTRY'!AS139,'BIZ kWh ENTRY'!BI139)</f>
        <v>0</v>
      </c>
      <c r="N139" s="3">
        <f>SUM('BIZ kWh ENTRY'!N139,'BIZ kWh ENTRY'!AD139,'BIZ kWh ENTRY'!AT139,'BIZ kWh ENTRY'!BJ139)</f>
        <v>25496.135902404785</v>
      </c>
      <c r="O139" s="90">
        <f t="shared" si="19"/>
        <v>447325.87445449829</v>
      </c>
      <c r="Q139" s="414">
        <f>C139-'[1]ExPostGross kWh_BizSum'!C139</f>
        <v>0</v>
      </c>
      <c r="R139" s="414">
        <f>D139-'[1]ExPostGross kWh_BizSum'!D139</f>
        <v>0</v>
      </c>
      <c r="S139" s="414">
        <f>E139-'[1]ExPostGross kWh_BizSum'!E139</f>
        <v>0</v>
      </c>
      <c r="T139" s="414">
        <f>F139-'[1]ExPostGross kWh_BizSum'!F139</f>
        <v>0</v>
      </c>
      <c r="U139" s="414">
        <f>G139-'[1]ExPostGross kWh_BizSum'!G139</f>
        <v>0</v>
      </c>
      <c r="V139" s="414">
        <f>H139-'[1]ExPostGross kWh_BizSum'!H139</f>
        <v>0</v>
      </c>
      <c r="W139" s="414">
        <f>I139-'[1]ExPostGross kWh_BizSum'!I139</f>
        <v>0</v>
      </c>
      <c r="X139" s="414">
        <f>J139-'[1]ExPostGross kWh_BizSum'!J139</f>
        <v>0</v>
      </c>
      <c r="Y139" s="414">
        <f>K139-'[1]ExPostGross kWh_BizSum'!K139</f>
        <v>0</v>
      </c>
      <c r="Z139" s="414">
        <f>L139-'[1]ExPostGross kWh_BizSum'!L139</f>
        <v>0</v>
      </c>
      <c r="AA139" s="414">
        <f>M139-'[1]ExPostGross kWh_BizSum'!M139</f>
        <v>0</v>
      </c>
      <c r="AB139" s="444">
        <f>N139-SUM('[1]ExPostGross kWh_BizSum'!N139:Q139)</f>
        <v>0</v>
      </c>
    </row>
    <row r="140" spans="1:28" x14ac:dyDescent="0.3">
      <c r="A140" s="506"/>
      <c r="B140" s="11" t="s">
        <v>98</v>
      </c>
      <c r="C140" s="3">
        <f>SUM('BIZ kWh ENTRY'!C140,'BIZ kWh ENTRY'!S140,'BIZ kWh ENTRY'!AI140,'BIZ kWh ENTRY'!AY140)</f>
        <v>0</v>
      </c>
      <c r="D140" s="3">
        <f>SUM('BIZ kWh ENTRY'!D140,'BIZ kWh ENTRY'!T140,'BIZ kWh ENTRY'!AJ140,'BIZ kWh ENTRY'!AZ140)</f>
        <v>0</v>
      </c>
      <c r="E140" s="3">
        <f>SUM('BIZ kWh ENTRY'!E140,'BIZ kWh ENTRY'!U140,'BIZ kWh ENTRY'!AK140,'BIZ kWh ENTRY'!BA140)</f>
        <v>0</v>
      </c>
      <c r="F140" s="3">
        <f>SUM('BIZ kWh ENTRY'!F140,'BIZ kWh ENTRY'!V140,'BIZ kWh ENTRY'!AL140,'BIZ kWh ENTRY'!BB140)</f>
        <v>0</v>
      </c>
      <c r="G140" s="3">
        <f>SUM('BIZ kWh ENTRY'!G140,'BIZ kWh ENTRY'!W140,'BIZ kWh ENTRY'!AM140,'BIZ kWh ENTRY'!BC140)</f>
        <v>0</v>
      </c>
      <c r="H140" s="3">
        <f>SUM('BIZ kWh ENTRY'!H140,'BIZ kWh ENTRY'!X140,'BIZ kWh ENTRY'!AN140,'BIZ kWh ENTRY'!BD140)</f>
        <v>0</v>
      </c>
      <c r="I140" s="3">
        <f>SUM('BIZ kWh ENTRY'!I140,'BIZ kWh ENTRY'!Y140,'BIZ kWh ENTRY'!AO140,'BIZ kWh ENTRY'!BE140)</f>
        <v>0</v>
      </c>
      <c r="J140" s="3">
        <f>SUM('BIZ kWh ENTRY'!J140,'BIZ kWh ENTRY'!Z140,'BIZ kWh ENTRY'!AP140,'BIZ kWh ENTRY'!BF140)</f>
        <v>0</v>
      </c>
      <c r="K140" s="3">
        <f>SUM('BIZ kWh ENTRY'!K140,'BIZ kWh ENTRY'!AA140,'BIZ kWh ENTRY'!AQ140,'BIZ kWh ENTRY'!BG140)</f>
        <v>0</v>
      </c>
      <c r="L140" s="3">
        <f>SUM('BIZ kWh ENTRY'!L140,'BIZ kWh ENTRY'!AB140,'BIZ kWh ENTRY'!AR140,'BIZ kWh ENTRY'!BH140)</f>
        <v>0</v>
      </c>
      <c r="M140" s="3">
        <f>SUM('BIZ kWh ENTRY'!M140,'BIZ kWh ENTRY'!AC140,'BIZ kWh ENTRY'!AS140,'BIZ kWh ENTRY'!BI140)</f>
        <v>0</v>
      </c>
      <c r="N140" s="3">
        <f>SUM('BIZ kWh ENTRY'!N140,'BIZ kWh ENTRY'!AD140,'BIZ kWh ENTRY'!AT140,'BIZ kWh ENTRY'!BJ140)</f>
        <v>0</v>
      </c>
      <c r="O140" s="90">
        <f t="shared" si="19"/>
        <v>0</v>
      </c>
      <c r="Q140" s="414">
        <f>C140-'[1]ExPostGross kWh_BizSum'!C140</f>
        <v>0</v>
      </c>
      <c r="R140" s="414">
        <f>D140-'[1]ExPostGross kWh_BizSum'!D140</f>
        <v>0</v>
      </c>
      <c r="S140" s="414">
        <f>E140-'[1]ExPostGross kWh_BizSum'!E140</f>
        <v>0</v>
      </c>
      <c r="T140" s="414">
        <f>F140-'[1]ExPostGross kWh_BizSum'!F140</f>
        <v>0</v>
      </c>
      <c r="U140" s="414">
        <f>G140-'[1]ExPostGross kWh_BizSum'!G140</f>
        <v>0</v>
      </c>
      <c r="V140" s="414">
        <f>H140-'[1]ExPostGross kWh_BizSum'!H140</f>
        <v>0</v>
      </c>
      <c r="W140" s="414">
        <f>I140-'[1]ExPostGross kWh_BizSum'!I140</f>
        <v>0</v>
      </c>
      <c r="X140" s="414">
        <f>J140-'[1]ExPostGross kWh_BizSum'!J140</f>
        <v>0</v>
      </c>
      <c r="Y140" s="414">
        <f>K140-'[1]ExPostGross kWh_BizSum'!K140</f>
        <v>0</v>
      </c>
      <c r="Z140" s="414">
        <f>L140-'[1]ExPostGross kWh_BizSum'!L140</f>
        <v>0</v>
      </c>
      <c r="AA140" s="414">
        <f>M140-'[1]ExPostGross kWh_BizSum'!M140</f>
        <v>0</v>
      </c>
      <c r="AB140" s="444">
        <f>N140-SUM('[1]ExPostGross kWh_BizSum'!N140:Q140)</f>
        <v>0</v>
      </c>
    </row>
    <row r="141" spans="1:28" x14ac:dyDescent="0.3">
      <c r="A141" s="506"/>
      <c r="B141" s="11" t="s">
        <v>99</v>
      </c>
      <c r="C141" s="3">
        <f>SUM('BIZ kWh ENTRY'!C141,'BIZ kWh ENTRY'!S141,'BIZ kWh ENTRY'!AI141,'BIZ kWh ENTRY'!AY141)</f>
        <v>0</v>
      </c>
      <c r="D141" s="3">
        <f>SUM('BIZ kWh ENTRY'!D141,'BIZ kWh ENTRY'!T141,'BIZ kWh ENTRY'!AJ141,'BIZ kWh ENTRY'!AZ141)</f>
        <v>0</v>
      </c>
      <c r="E141" s="3">
        <f>SUM('BIZ kWh ENTRY'!E141,'BIZ kWh ENTRY'!U141,'BIZ kWh ENTRY'!AK141,'BIZ kWh ENTRY'!BA141)</f>
        <v>0</v>
      </c>
      <c r="F141" s="3">
        <f>SUM('BIZ kWh ENTRY'!F141,'BIZ kWh ENTRY'!V141,'BIZ kWh ENTRY'!AL141,'BIZ kWh ENTRY'!BB141)</f>
        <v>0</v>
      </c>
      <c r="G141" s="3">
        <f>SUM('BIZ kWh ENTRY'!G141,'BIZ kWh ENTRY'!W141,'BIZ kWh ENTRY'!AM141,'BIZ kWh ENTRY'!BC141)</f>
        <v>0</v>
      </c>
      <c r="H141" s="3">
        <f>SUM('BIZ kWh ENTRY'!H141,'BIZ kWh ENTRY'!X141,'BIZ kWh ENTRY'!AN141,'BIZ kWh ENTRY'!BD141)</f>
        <v>0</v>
      </c>
      <c r="I141" s="3">
        <f>SUM('BIZ kWh ENTRY'!I141,'BIZ kWh ENTRY'!Y141,'BIZ kWh ENTRY'!AO141,'BIZ kWh ENTRY'!BE141)</f>
        <v>0</v>
      </c>
      <c r="J141" s="3">
        <f>SUM('BIZ kWh ENTRY'!J141,'BIZ kWh ENTRY'!Z141,'BIZ kWh ENTRY'!AP141,'BIZ kWh ENTRY'!BF141)</f>
        <v>0</v>
      </c>
      <c r="K141" s="3">
        <f>SUM('BIZ kWh ENTRY'!K141,'BIZ kWh ENTRY'!AA141,'BIZ kWh ENTRY'!AQ141,'BIZ kWh ENTRY'!BG141)</f>
        <v>0</v>
      </c>
      <c r="L141" s="3">
        <f>SUM('BIZ kWh ENTRY'!L141,'BIZ kWh ENTRY'!AB141,'BIZ kWh ENTRY'!AR141,'BIZ kWh ENTRY'!BH141)</f>
        <v>0</v>
      </c>
      <c r="M141" s="3">
        <f>SUM('BIZ kWh ENTRY'!M141,'BIZ kWh ENTRY'!AC141,'BIZ kWh ENTRY'!AS141,'BIZ kWh ENTRY'!BI141)</f>
        <v>0</v>
      </c>
      <c r="N141" s="3">
        <f>SUM('BIZ kWh ENTRY'!N141,'BIZ kWh ENTRY'!AD141,'BIZ kWh ENTRY'!AT141,'BIZ kWh ENTRY'!BJ141)</f>
        <v>0</v>
      </c>
      <c r="O141" s="90">
        <f t="shared" si="19"/>
        <v>0</v>
      </c>
      <c r="Q141" s="414">
        <f>C141-'[1]ExPostGross kWh_BizSum'!C141</f>
        <v>0</v>
      </c>
      <c r="R141" s="414">
        <f>D141-'[1]ExPostGross kWh_BizSum'!D141</f>
        <v>0</v>
      </c>
      <c r="S141" s="414">
        <f>E141-'[1]ExPostGross kWh_BizSum'!E141</f>
        <v>0</v>
      </c>
      <c r="T141" s="414">
        <f>F141-'[1]ExPostGross kWh_BizSum'!F141</f>
        <v>0</v>
      </c>
      <c r="U141" s="414">
        <f>G141-'[1]ExPostGross kWh_BizSum'!G141</f>
        <v>0</v>
      </c>
      <c r="V141" s="414">
        <f>H141-'[1]ExPostGross kWh_BizSum'!H141</f>
        <v>0</v>
      </c>
      <c r="W141" s="414">
        <f>I141-'[1]ExPostGross kWh_BizSum'!I141</f>
        <v>0</v>
      </c>
      <c r="X141" s="414">
        <f>J141-'[1]ExPostGross kWh_BizSum'!J141</f>
        <v>0</v>
      </c>
      <c r="Y141" s="414">
        <f>K141-'[1]ExPostGross kWh_BizSum'!K141</f>
        <v>0</v>
      </c>
      <c r="Z141" s="414">
        <f>L141-'[1]ExPostGross kWh_BizSum'!L141</f>
        <v>0</v>
      </c>
      <c r="AA141" s="414">
        <f>M141-'[1]ExPostGross kWh_BizSum'!M141</f>
        <v>0</v>
      </c>
      <c r="AB141" s="444">
        <f>N141-SUM('[1]ExPostGross kWh_BizSum'!N141:Q141)</f>
        <v>0</v>
      </c>
    </row>
    <row r="142" spans="1:28" x14ac:dyDescent="0.3">
      <c r="A142" s="506"/>
      <c r="B142" s="11" t="s">
        <v>100</v>
      </c>
      <c r="C142" s="3">
        <f>SUM('BIZ kWh ENTRY'!C142,'BIZ kWh ENTRY'!S142,'BIZ kWh ENTRY'!AI142,'BIZ kWh ENTRY'!AY142)</f>
        <v>0</v>
      </c>
      <c r="D142" s="3">
        <f>SUM('BIZ kWh ENTRY'!D142,'BIZ kWh ENTRY'!T142,'BIZ kWh ENTRY'!AJ142,'BIZ kWh ENTRY'!AZ142)</f>
        <v>0</v>
      </c>
      <c r="E142" s="3">
        <f>SUM('BIZ kWh ENTRY'!E142,'BIZ kWh ENTRY'!U142,'BIZ kWh ENTRY'!AK142,'BIZ kWh ENTRY'!BA142)</f>
        <v>0</v>
      </c>
      <c r="F142" s="3">
        <f>SUM('BIZ kWh ENTRY'!F142,'BIZ kWh ENTRY'!V142,'BIZ kWh ENTRY'!AL142,'BIZ kWh ENTRY'!BB142)</f>
        <v>0</v>
      </c>
      <c r="G142" s="3">
        <f>SUM('BIZ kWh ENTRY'!G142,'BIZ kWh ENTRY'!W142,'BIZ kWh ENTRY'!AM142,'BIZ kWh ENTRY'!BC142)</f>
        <v>0</v>
      </c>
      <c r="H142" s="3">
        <f>SUM('BIZ kWh ENTRY'!H142,'BIZ kWh ENTRY'!X142,'BIZ kWh ENTRY'!AN142,'BIZ kWh ENTRY'!BD142)</f>
        <v>0</v>
      </c>
      <c r="I142" s="3">
        <f>SUM('BIZ kWh ENTRY'!I142,'BIZ kWh ENTRY'!Y142,'BIZ kWh ENTRY'!AO142,'BIZ kWh ENTRY'!BE142)</f>
        <v>0</v>
      </c>
      <c r="J142" s="3">
        <f>SUM('BIZ kWh ENTRY'!J142,'BIZ kWh ENTRY'!Z142,'BIZ kWh ENTRY'!AP142,'BIZ kWh ENTRY'!BF142)</f>
        <v>0</v>
      </c>
      <c r="K142" s="3">
        <f>SUM('BIZ kWh ENTRY'!K142,'BIZ kWh ENTRY'!AA142,'BIZ kWh ENTRY'!AQ142,'BIZ kWh ENTRY'!BG142)</f>
        <v>0</v>
      </c>
      <c r="L142" s="3">
        <f>SUM('BIZ kWh ENTRY'!L142,'BIZ kWh ENTRY'!AB142,'BIZ kWh ENTRY'!AR142,'BIZ kWh ENTRY'!BH142)</f>
        <v>0</v>
      </c>
      <c r="M142" s="3">
        <f>SUM('BIZ kWh ENTRY'!M142,'BIZ kWh ENTRY'!AC142,'BIZ kWh ENTRY'!AS142,'BIZ kWh ENTRY'!BI142)</f>
        <v>0</v>
      </c>
      <c r="N142" s="3">
        <f>SUM('BIZ kWh ENTRY'!N142,'BIZ kWh ENTRY'!AD142,'BIZ kWh ENTRY'!AT142,'BIZ kWh ENTRY'!BJ142)</f>
        <v>0</v>
      </c>
      <c r="O142" s="90">
        <f t="shared" si="19"/>
        <v>0</v>
      </c>
      <c r="Q142" s="414">
        <f>C142-'[1]ExPostGross kWh_BizSum'!C142</f>
        <v>0</v>
      </c>
      <c r="R142" s="414">
        <f>D142-'[1]ExPostGross kWh_BizSum'!D142</f>
        <v>0</v>
      </c>
      <c r="S142" s="414">
        <f>E142-'[1]ExPostGross kWh_BizSum'!E142</f>
        <v>0</v>
      </c>
      <c r="T142" s="414">
        <f>F142-'[1]ExPostGross kWh_BizSum'!F142</f>
        <v>0</v>
      </c>
      <c r="U142" s="414">
        <f>G142-'[1]ExPostGross kWh_BizSum'!G142</f>
        <v>0</v>
      </c>
      <c r="V142" s="414">
        <f>H142-'[1]ExPostGross kWh_BizSum'!H142</f>
        <v>0</v>
      </c>
      <c r="W142" s="414">
        <f>I142-'[1]ExPostGross kWh_BizSum'!I142</f>
        <v>0</v>
      </c>
      <c r="X142" s="414">
        <f>J142-'[1]ExPostGross kWh_BizSum'!J142</f>
        <v>0</v>
      </c>
      <c r="Y142" s="414">
        <f>K142-'[1]ExPostGross kWh_BizSum'!K142</f>
        <v>0</v>
      </c>
      <c r="Z142" s="414">
        <f>L142-'[1]ExPostGross kWh_BizSum'!L142</f>
        <v>0</v>
      </c>
      <c r="AA142" s="414">
        <f>M142-'[1]ExPostGross kWh_BizSum'!M142</f>
        <v>0</v>
      </c>
      <c r="AB142" s="444">
        <f>N142-SUM('[1]ExPostGross kWh_BizSum'!N142:Q142)</f>
        <v>0</v>
      </c>
    </row>
    <row r="143" spans="1:28" x14ac:dyDescent="0.3">
      <c r="A143" s="506"/>
      <c r="B143" s="11" t="s">
        <v>101</v>
      </c>
      <c r="C143" s="3">
        <f>SUM('BIZ kWh ENTRY'!C143,'BIZ kWh ENTRY'!S143,'BIZ kWh ENTRY'!AI143,'BIZ kWh ENTRY'!AY143)</f>
        <v>0</v>
      </c>
      <c r="D143" s="3">
        <f>SUM('BIZ kWh ENTRY'!D143,'BIZ kWh ENTRY'!T143,'BIZ kWh ENTRY'!AJ143,'BIZ kWh ENTRY'!AZ143)</f>
        <v>0</v>
      </c>
      <c r="E143" s="3">
        <f>SUM('BIZ kWh ENTRY'!E143,'BIZ kWh ENTRY'!U143,'BIZ kWh ENTRY'!AK143,'BIZ kWh ENTRY'!BA143)</f>
        <v>0</v>
      </c>
      <c r="F143" s="3">
        <f>SUM('BIZ kWh ENTRY'!F143,'BIZ kWh ENTRY'!V143,'BIZ kWh ENTRY'!AL143,'BIZ kWh ENTRY'!BB143)</f>
        <v>0</v>
      </c>
      <c r="G143" s="3">
        <f>SUM('BIZ kWh ENTRY'!G143,'BIZ kWh ENTRY'!W143,'BIZ kWh ENTRY'!AM143,'BIZ kWh ENTRY'!BC143)</f>
        <v>0</v>
      </c>
      <c r="H143" s="3">
        <f>SUM('BIZ kWh ENTRY'!H143,'BIZ kWh ENTRY'!X143,'BIZ kWh ENTRY'!AN143,'BIZ kWh ENTRY'!BD143)</f>
        <v>0</v>
      </c>
      <c r="I143" s="3">
        <f>SUM('BIZ kWh ENTRY'!I143,'BIZ kWh ENTRY'!Y143,'BIZ kWh ENTRY'!AO143,'BIZ kWh ENTRY'!BE143)</f>
        <v>0</v>
      </c>
      <c r="J143" s="3">
        <f>SUM('BIZ kWh ENTRY'!J143,'BIZ kWh ENTRY'!Z143,'BIZ kWh ENTRY'!AP143,'BIZ kWh ENTRY'!BF143)</f>
        <v>0</v>
      </c>
      <c r="K143" s="3">
        <f>SUM('BIZ kWh ENTRY'!K143,'BIZ kWh ENTRY'!AA143,'BIZ kWh ENTRY'!AQ143,'BIZ kWh ENTRY'!BG143)</f>
        <v>0</v>
      </c>
      <c r="L143" s="3">
        <f>SUM('BIZ kWh ENTRY'!L143,'BIZ kWh ENTRY'!AB143,'BIZ kWh ENTRY'!AR143,'BIZ kWh ENTRY'!BH143)</f>
        <v>0</v>
      </c>
      <c r="M143" s="3">
        <f>SUM('BIZ kWh ENTRY'!M143,'BIZ kWh ENTRY'!AC143,'BIZ kWh ENTRY'!AS143,'BIZ kWh ENTRY'!BI143)</f>
        <v>0</v>
      </c>
      <c r="N143" s="3">
        <f>SUM('BIZ kWh ENTRY'!N143,'BIZ kWh ENTRY'!AD143,'BIZ kWh ENTRY'!AT143,'BIZ kWh ENTRY'!BJ143)</f>
        <v>0</v>
      </c>
      <c r="O143" s="90">
        <f t="shared" si="19"/>
        <v>0</v>
      </c>
      <c r="Q143" s="414">
        <f>C143-'[1]ExPostGross kWh_BizSum'!C143</f>
        <v>0</v>
      </c>
      <c r="R143" s="414">
        <f>D143-'[1]ExPostGross kWh_BizSum'!D143</f>
        <v>0</v>
      </c>
      <c r="S143" s="414">
        <f>E143-'[1]ExPostGross kWh_BizSum'!E143</f>
        <v>0</v>
      </c>
      <c r="T143" s="414">
        <f>F143-'[1]ExPostGross kWh_BizSum'!F143</f>
        <v>0</v>
      </c>
      <c r="U143" s="414">
        <f>G143-'[1]ExPostGross kWh_BizSum'!G143</f>
        <v>0</v>
      </c>
      <c r="V143" s="414">
        <f>H143-'[1]ExPostGross kWh_BizSum'!H143</f>
        <v>0</v>
      </c>
      <c r="W143" s="414">
        <f>I143-'[1]ExPostGross kWh_BizSum'!I143</f>
        <v>0</v>
      </c>
      <c r="X143" s="414">
        <f>J143-'[1]ExPostGross kWh_BizSum'!J143</f>
        <v>0</v>
      </c>
      <c r="Y143" s="414">
        <f>K143-'[1]ExPostGross kWh_BizSum'!K143</f>
        <v>0</v>
      </c>
      <c r="Z143" s="414">
        <f>L143-'[1]ExPostGross kWh_BizSum'!L143</f>
        <v>0</v>
      </c>
      <c r="AA143" s="414">
        <f>M143-'[1]ExPostGross kWh_BizSum'!M143</f>
        <v>0</v>
      </c>
      <c r="AB143" s="444">
        <f>N143-SUM('[1]ExPostGross kWh_BizSum'!N143:Q143)</f>
        <v>0</v>
      </c>
    </row>
    <row r="144" spans="1:28" ht="15" thickBot="1" x14ac:dyDescent="0.35">
      <c r="A144" s="507"/>
      <c r="B144" s="11" t="s">
        <v>102</v>
      </c>
      <c r="C144" s="3">
        <f>SUM('BIZ kWh ENTRY'!C144,'BIZ kWh ENTRY'!S144,'BIZ kWh ENTRY'!AI144,'BIZ kWh ENTRY'!AY144)</f>
        <v>0</v>
      </c>
      <c r="D144" s="3">
        <f>SUM('BIZ kWh ENTRY'!D144,'BIZ kWh ENTRY'!T144,'BIZ kWh ENTRY'!AJ144,'BIZ kWh ENTRY'!AZ144)</f>
        <v>0</v>
      </c>
      <c r="E144" s="3">
        <f>SUM('BIZ kWh ENTRY'!E144,'BIZ kWh ENTRY'!U144,'BIZ kWh ENTRY'!AK144,'BIZ kWh ENTRY'!BA144)</f>
        <v>0</v>
      </c>
      <c r="F144" s="3">
        <f>SUM('BIZ kWh ENTRY'!F144,'BIZ kWh ENTRY'!V144,'BIZ kWh ENTRY'!AL144,'BIZ kWh ENTRY'!BB144)</f>
        <v>0</v>
      </c>
      <c r="G144" s="3">
        <f>SUM('BIZ kWh ENTRY'!G144,'BIZ kWh ENTRY'!W144,'BIZ kWh ENTRY'!AM144,'BIZ kWh ENTRY'!BC144)</f>
        <v>0</v>
      </c>
      <c r="H144" s="3">
        <f>SUM('BIZ kWh ENTRY'!H144,'BIZ kWh ENTRY'!X144,'BIZ kWh ENTRY'!AN144,'BIZ kWh ENTRY'!BD144)</f>
        <v>0</v>
      </c>
      <c r="I144" s="3">
        <f>SUM('BIZ kWh ENTRY'!I144,'BIZ kWh ENTRY'!Y144,'BIZ kWh ENTRY'!AO144,'BIZ kWh ENTRY'!BE144)</f>
        <v>0</v>
      </c>
      <c r="J144" s="3">
        <f>SUM('BIZ kWh ENTRY'!J144,'BIZ kWh ENTRY'!Z144,'BIZ kWh ENTRY'!AP144,'BIZ kWh ENTRY'!BF144)</f>
        <v>0</v>
      </c>
      <c r="K144" s="3">
        <f>SUM('BIZ kWh ENTRY'!K144,'BIZ kWh ENTRY'!AA144,'BIZ kWh ENTRY'!AQ144,'BIZ kWh ENTRY'!BG144)</f>
        <v>0</v>
      </c>
      <c r="L144" s="3">
        <f>SUM('BIZ kWh ENTRY'!L144,'BIZ kWh ENTRY'!AB144,'BIZ kWh ENTRY'!AR144,'BIZ kWh ENTRY'!BH144)</f>
        <v>0</v>
      </c>
      <c r="M144" s="3">
        <f>SUM('BIZ kWh ENTRY'!M144,'BIZ kWh ENTRY'!AC144,'BIZ kWh ENTRY'!AS144,'BIZ kWh ENTRY'!BI144)</f>
        <v>0</v>
      </c>
      <c r="N144" s="3">
        <f>SUM('BIZ kWh ENTRY'!N144,'BIZ kWh ENTRY'!AD144,'BIZ kWh ENTRY'!AT144,'BIZ kWh ENTRY'!BJ144)</f>
        <v>0</v>
      </c>
      <c r="O144" s="90">
        <f t="shared" si="19"/>
        <v>0</v>
      </c>
      <c r="Q144" s="414">
        <f>C144-'[1]ExPostGross kWh_BizSum'!C144</f>
        <v>0</v>
      </c>
      <c r="R144" s="414">
        <f>D144-'[1]ExPostGross kWh_BizSum'!D144</f>
        <v>0</v>
      </c>
      <c r="S144" s="414">
        <f>E144-'[1]ExPostGross kWh_BizSum'!E144</f>
        <v>0</v>
      </c>
      <c r="T144" s="414">
        <f>F144-'[1]ExPostGross kWh_BizSum'!F144</f>
        <v>0</v>
      </c>
      <c r="U144" s="414">
        <f>G144-'[1]ExPostGross kWh_BizSum'!G144</f>
        <v>0</v>
      </c>
      <c r="V144" s="414">
        <f>H144-'[1]ExPostGross kWh_BizSum'!H144</f>
        <v>0</v>
      </c>
      <c r="W144" s="414">
        <f>I144-'[1]ExPostGross kWh_BizSum'!I144</f>
        <v>0</v>
      </c>
      <c r="X144" s="414">
        <f>J144-'[1]ExPostGross kWh_BizSum'!J144</f>
        <v>0</v>
      </c>
      <c r="Y144" s="414">
        <f>K144-'[1]ExPostGross kWh_BizSum'!K144</f>
        <v>0</v>
      </c>
      <c r="Z144" s="414">
        <f>L144-'[1]ExPostGross kWh_BizSum'!L144</f>
        <v>0</v>
      </c>
      <c r="AA144" s="414">
        <f>M144-'[1]ExPostGross kWh_BizSum'!M144</f>
        <v>0</v>
      </c>
      <c r="AB144" s="444">
        <f>N144-SUM('[1]ExPostGross kWh_BizSum'!N144:Q144)</f>
        <v>0</v>
      </c>
    </row>
    <row r="145" spans="1:28" ht="21.45" customHeight="1" thickBot="1" x14ac:dyDescent="0.35">
      <c r="B145" s="237" t="s">
        <v>70</v>
      </c>
      <c r="C145" s="238">
        <f t="shared" ref="C145:N145" si="20">SUM(C132:C144)</f>
        <v>0</v>
      </c>
      <c r="D145" s="238">
        <f t="shared" si="20"/>
        <v>21264.220775604248</v>
      </c>
      <c r="E145" s="238">
        <f t="shared" si="20"/>
        <v>45118.02921295166</v>
      </c>
      <c r="F145" s="238">
        <f t="shared" si="20"/>
        <v>0</v>
      </c>
      <c r="G145" s="238">
        <f t="shared" si="20"/>
        <v>13293.229316711426</v>
      </c>
      <c r="H145" s="238">
        <f t="shared" si="20"/>
        <v>82639.398880004883</v>
      </c>
      <c r="I145" s="238">
        <f t="shared" si="20"/>
        <v>112874.140625</v>
      </c>
      <c r="J145" s="238">
        <f t="shared" si="20"/>
        <v>0</v>
      </c>
      <c r="K145" s="238">
        <f t="shared" si="20"/>
        <v>11116.16455078125</v>
      </c>
      <c r="L145" s="238">
        <f t="shared" si="20"/>
        <v>248398.69581604004</v>
      </c>
      <c r="M145" s="238">
        <f t="shared" si="20"/>
        <v>112874.140625</v>
      </c>
      <c r="N145" s="238">
        <f t="shared" si="20"/>
        <v>25496.135902404785</v>
      </c>
      <c r="O145" s="93">
        <f t="shared" si="19"/>
        <v>673074.15570449829</v>
      </c>
      <c r="Q145" s="414">
        <f>C145-'[1]ExPostGross kWh_BizSum'!C145</f>
        <v>0</v>
      </c>
      <c r="R145" s="414">
        <f>D145-'[1]ExPostGross kWh_BizSum'!D145</f>
        <v>0</v>
      </c>
      <c r="S145" s="414">
        <f>E145-'[1]ExPostGross kWh_BizSum'!E145</f>
        <v>0</v>
      </c>
      <c r="T145" s="414">
        <f>F145-'[1]ExPostGross kWh_BizSum'!F145</f>
        <v>0</v>
      </c>
      <c r="U145" s="414">
        <f>G145-'[1]ExPostGross kWh_BizSum'!G145</f>
        <v>0</v>
      </c>
      <c r="V145" s="414">
        <f>H145-'[1]ExPostGross kWh_BizSum'!H145</f>
        <v>0</v>
      </c>
      <c r="W145" s="414">
        <f>I145-'[1]ExPostGross kWh_BizSum'!I145</f>
        <v>0</v>
      </c>
      <c r="X145" s="414">
        <f>J145-'[1]ExPostGross kWh_BizSum'!J145</f>
        <v>0</v>
      </c>
      <c r="Y145" s="414">
        <f>K145-'[1]ExPostGross kWh_BizSum'!K145</f>
        <v>0</v>
      </c>
      <c r="Z145" s="414">
        <f>L145-'[1]ExPostGross kWh_BizSum'!L145</f>
        <v>0</v>
      </c>
      <c r="AA145" s="414">
        <f>M145-'[1]ExPostGross kWh_BizSum'!M145</f>
        <v>0</v>
      </c>
      <c r="AB145" s="444">
        <f>N145-SUM('[1]ExPostGross kWh_BizSum'!N145:Q145)</f>
        <v>0</v>
      </c>
    </row>
    <row r="146" spans="1:28" ht="21.6" thickBot="1" x14ac:dyDescent="0.35">
      <c r="A146" s="95"/>
    </row>
    <row r="147" spans="1:28" ht="21.6" thickBot="1" x14ac:dyDescent="0.35">
      <c r="A147" s="95"/>
      <c r="B147" s="233" t="s">
        <v>48</v>
      </c>
      <c r="C147" s="234">
        <v>43850</v>
      </c>
      <c r="D147" s="234">
        <v>43882</v>
      </c>
      <c r="E147" s="234">
        <v>43914</v>
      </c>
      <c r="F147" s="234">
        <v>43946</v>
      </c>
      <c r="G147" s="234">
        <v>43978</v>
      </c>
      <c r="H147" s="234">
        <v>44010</v>
      </c>
      <c r="I147" s="234">
        <v>44042</v>
      </c>
      <c r="J147" s="234">
        <v>44074</v>
      </c>
      <c r="K147" s="234">
        <v>44076</v>
      </c>
      <c r="L147" s="234">
        <v>44107</v>
      </c>
      <c r="M147" s="234">
        <v>44140</v>
      </c>
      <c r="N147" s="234" t="s">
        <v>57</v>
      </c>
      <c r="O147" s="235" t="s">
        <v>3</v>
      </c>
      <c r="Q147" s="48"/>
      <c r="R147" s="48"/>
      <c r="S147" s="48"/>
      <c r="T147" s="48"/>
      <c r="U147" s="48"/>
      <c r="V147" s="48"/>
      <c r="W147" s="48"/>
      <c r="X147" s="215"/>
    </row>
    <row r="148" spans="1:28" ht="15" customHeight="1" x14ac:dyDescent="0.3">
      <c r="A148" s="505" t="s">
        <v>111</v>
      </c>
      <c r="B148" s="11" t="s">
        <v>90</v>
      </c>
      <c r="C148" s="3">
        <f>SUM('BIZ kWh ENTRY'!C148,'BIZ kWh ENTRY'!S148,'BIZ kWh ENTRY'!AI148,'BIZ kWh ENTRY'!AY148)</f>
        <v>0</v>
      </c>
      <c r="D148" s="3">
        <f>SUM('BIZ kWh ENTRY'!D148,'BIZ kWh ENTRY'!T148,'BIZ kWh ENTRY'!AJ148,'BIZ kWh ENTRY'!AZ148)</f>
        <v>0</v>
      </c>
      <c r="E148" s="3">
        <f>SUM('BIZ kWh ENTRY'!E148,'BIZ kWh ENTRY'!U148,'BIZ kWh ENTRY'!AK148,'BIZ kWh ENTRY'!BA148)</f>
        <v>0</v>
      </c>
      <c r="F148" s="3">
        <f>SUM('BIZ kWh ENTRY'!F148,'BIZ kWh ENTRY'!V148,'BIZ kWh ENTRY'!AL148,'BIZ kWh ENTRY'!BB148)</f>
        <v>0</v>
      </c>
      <c r="G148" s="3">
        <f>SUM('BIZ kWh ENTRY'!G148,'BIZ kWh ENTRY'!W148,'BIZ kWh ENTRY'!AM148,'BIZ kWh ENTRY'!BC148)</f>
        <v>0</v>
      </c>
      <c r="H148" s="3">
        <f>SUM('BIZ kWh ENTRY'!H148,'BIZ kWh ENTRY'!X148,'BIZ kWh ENTRY'!AN148,'BIZ kWh ENTRY'!BD148)</f>
        <v>0</v>
      </c>
      <c r="I148" s="3">
        <f>SUM('BIZ kWh ENTRY'!I148,'BIZ kWh ENTRY'!Y148,'BIZ kWh ENTRY'!AO148,'BIZ kWh ENTRY'!BE148)</f>
        <v>0</v>
      </c>
      <c r="J148" s="3">
        <f>SUM('BIZ kWh ENTRY'!J148,'BIZ kWh ENTRY'!Z148,'BIZ kWh ENTRY'!AP148,'BIZ kWh ENTRY'!BF148)</f>
        <v>0</v>
      </c>
      <c r="K148" s="3">
        <f>SUM('BIZ kWh ENTRY'!K148,'BIZ kWh ENTRY'!AA148,'BIZ kWh ENTRY'!AQ148,'BIZ kWh ENTRY'!BG148)</f>
        <v>0</v>
      </c>
      <c r="L148" s="3">
        <f>SUM('BIZ kWh ENTRY'!L148,'BIZ kWh ENTRY'!AB148,'BIZ kWh ENTRY'!AR148,'BIZ kWh ENTRY'!BH148)</f>
        <v>0</v>
      </c>
      <c r="M148" s="3">
        <f>SUM('BIZ kWh ENTRY'!M148,'BIZ kWh ENTRY'!AC148,'BIZ kWh ENTRY'!AS148,'BIZ kWh ENTRY'!BI148)</f>
        <v>0</v>
      </c>
      <c r="N148" s="3">
        <f>SUM('BIZ kWh ENTRY'!N148,'BIZ kWh ENTRY'!AD148,'BIZ kWh ENTRY'!AT148,'BIZ kWh ENTRY'!BJ148)</f>
        <v>0</v>
      </c>
      <c r="O148" s="90">
        <f t="shared" ref="O148:O161" si="21">SUM(C148:N148)</f>
        <v>0</v>
      </c>
      <c r="Q148" s="414">
        <f>C148-'[1]ExPostGross kWh_BizSum'!C148</f>
        <v>0</v>
      </c>
      <c r="R148" s="414">
        <f>D148-'[1]ExPostGross kWh_BizSum'!D148</f>
        <v>0</v>
      </c>
      <c r="S148" s="414">
        <f>E148-'[1]ExPostGross kWh_BizSum'!E148</f>
        <v>0</v>
      </c>
      <c r="T148" s="414">
        <f>F148-'[1]ExPostGross kWh_BizSum'!F148</f>
        <v>0</v>
      </c>
      <c r="U148" s="414">
        <f>G148-'[1]ExPostGross kWh_BizSum'!G148</f>
        <v>0</v>
      </c>
      <c r="V148" s="414">
        <f>H148-'[1]ExPostGross kWh_BizSum'!H148</f>
        <v>0</v>
      </c>
      <c r="W148" s="414">
        <f>I148-'[1]ExPostGross kWh_BizSum'!I148</f>
        <v>0</v>
      </c>
      <c r="X148" s="414">
        <f>J148-'[1]ExPostGross kWh_BizSum'!J148</f>
        <v>0</v>
      </c>
      <c r="Y148" s="414">
        <f>K148-'[1]ExPostGross kWh_BizSum'!K148</f>
        <v>0</v>
      </c>
      <c r="Z148" s="414">
        <f>L148-'[1]ExPostGross kWh_BizSum'!L148</f>
        <v>0</v>
      </c>
      <c r="AA148" s="414">
        <f>M148-'[1]ExPostGross kWh_BizSum'!M148</f>
        <v>0</v>
      </c>
      <c r="AB148" s="444">
        <f>N148-SUM('[1]ExPostGross kWh_BizSum'!N148:Q148)</f>
        <v>0</v>
      </c>
    </row>
    <row r="149" spans="1:28" x14ac:dyDescent="0.3">
      <c r="A149" s="506"/>
      <c r="B149" s="13" t="s">
        <v>91</v>
      </c>
      <c r="C149" s="3">
        <f>SUM('BIZ kWh ENTRY'!C149,'BIZ kWh ENTRY'!S149,'BIZ kWh ENTRY'!AI149,'BIZ kWh ENTRY'!AY149)</f>
        <v>0</v>
      </c>
      <c r="D149" s="3">
        <f>SUM('BIZ kWh ENTRY'!D149,'BIZ kWh ENTRY'!T149,'BIZ kWh ENTRY'!AJ149,'BIZ kWh ENTRY'!AZ149)</f>
        <v>0</v>
      </c>
      <c r="E149" s="3">
        <f>SUM('BIZ kWh ENTRY'!E149,'BIZ kWh ENTRY'!U149,'BIZ kWh ENTRY'!AK149,'BIZ kWh ENTRY'!BA149)</f>
        <v>0</v>
      </c>
      <c r="F149" s="3">
        <f>SUM('BIZ kWh ENTRY'!F149,'BIZ kWh ENTRY'!V149,'BIZ kWh ENTRY'!AL149,'BIZ kWh ENTRY'!BB149)</f>
        <v>0</v>
      </c>
      <c r="G149" s="3">
        <f>SUM('BIZ kWh ENTRY'!G149,'BIZ kWh ENTRY'!W149,'BIZ kWh ENTRY'!AM149,'BIZ kWh ENTRY'!BC149)</f>
        <v>0</v>
      </c>
      <c r="H149" s="3">
        <f>SUM('BIZ kWh ENTRY'!H149,'BIZ kWh ENTRY'!X149,'BIZ kWh ENTRY'!AN149,'BIZ kWh ENTRY'!BD149)</f>
        <v>0</v>
      </c>
      <c r="I149" s="3">
        <f>SUM('BIZ kWh ENTRY'!I149,'BIZ kWh ENTRY'!Y149,'BIZ kWh ENTRY'!AO149,'BIZ kWh ENTRY'!BE149)</f>
        <v>0</v>
      </c>
      <c r="J149" s="3">
        <f>SUM('BIZ kWh ENTRY'!J149,'BIZ kWh ENTRY'!Z149,'BIZ kWh ENTRY'!AP149,'BIZ kWh ENTRY'!BF149)</f>
        <v>0</v>
      </c>
      <c r="K149" s="3">
        <f>SUM('BIZ kWh ENTRY'!K149,'BIZ kWh ENTRY'!AA149,'BIZ kWh ENTRY'!AQ149,'BIZ kWh ENTRY'!BG149)</f>
        <v>0</v>
      </c>
      <c r="L149" s="3">
        <f>SUM('BIZ kWh ENTRY'!L149,'BIZ kWh ENTRY'!AB149,'BIZ kWh ENTRY'!AR149,'BIZ kWh ENTRY'!BH149)</f>
        <v>0</v>
      </c>
      <c r="M149" s="3">
        <f>SUM('BIZ kWh ENTRY'!M149,'BIZ kWh ENTRY'!AC149,'BIZ kWh ENTRY'!AS149,'BIZ kWh ENTRY'!BI149)</f>
        <v>0</v>
      </c>
      <c r="N149" s="3">
        <f>SUM('BIZ kWh ENTRY'!N149,'BIZ kWh ENTRY'!AD149,'BIZ kWh ENTRY'!AT149,'BIZ kWh ENTRY'!BJ149)</f>
        <v>0</v>
      </c>
      <c r="O149" s="90">
        <f t="shared" si="21"/>
        <v>0</v>
      </c>
      <c r="Q149" s="414">
        <f>C149-'[1]ExPostGross kWh_BizSum'!C149</f>
        <v>0</v>
      </c>
      <c r="R149" s="414">
        <f>D149-'[1]ExPostGross kWh_BizSum'!D149</f>
        <v>0</v>
      </c>
      <c r="S149" s="414">
        <f>E149-'[1]ExPostGross kWh_BizSum'!E149</f>
        <v>0</v>
      </c>
      <c r="T149" s="414">
        <f>F149-'[1]ExPostGross kWh_BizSum'!F149</f>
        <v>0</v>
      </c>
      <c r="U149" s="414">
        <f>G149-'[1]ExPostGross kWh_BizSum'!G149</f>
        <v>0</v>
      </c>
      <c r="V149" s="414">
        <f>H149-'[1]ExPostGross kWh_BizSum'!H149</f>
        <v>0</v>
      </c>
      <c r="W149" s="414">
        <f>I149-'[1]ExPostGross kWh_BizSum'!I149</f>
        <v>0</v>
      </c>
      <c r="X149" s="414">
        <f>J149-'[1]ExPostGross kWh_BizSum'!J149</f>
        <v>0</v>
      </c>
      <c r="Y149" s="414">
        <f>K149-'[1]ExPostGross kWh_BizSum'!K149</f>
        <v>0</v>
      </c>
      <c r="Z149" s="414">
        <f>L149-'[1]ExPostGross kWh_BizSum'!L149</f>
        <v>0</v>
      </c>
      <c r="AA149" s="414">
        <f>M149-'[1]ExPostGross kWh_BizSum'!M149</f>
        <v>0</v>
      </c>
      <c r="AB149" s="444">
        <f>N149-SUM('[1]ExPostGross kWh_BizSum'!N149:Q149)</f>
        <v>0</v>
      </c>
    </row>
    <row r="150" spans="1:28" x14ac:dyDescent="0.3">
      <c r="A150" s="506"/>
      <c r="B150" s="11" t="s">
        <v>92</v>
      </c>
      <c r="C150" s="3">
        <f>SUM('BIZ kWh ENTRY'!C150,'BIZ kWh ENTRY'!S150,'BIZ kWh ENTRY'!AI150,'BIZ kWh ENTRY'!AY150)</f>
        <v>0</v>
      </c>
      <c r="D150" s="3">
        <f>SUM('BIZ kWh ENTRY'!D150,'BIZ kWh ENTRY'!T150,'BIZ kWh ENTRY'!AJ150,'BIZ kWh ENTRY'!AZ150)</f>
        <v>0</v>
      </c>
      <c r="E150" s="3">
        <f>SUM('BIZ kWh ENTRY'!E150,'BIZ kWh ENTRY'!U150,'BIZ kWh ENTRY'!AK150,'BIZ kWh ENTRY'!BA150)</f>
        <v>0</v>
      </c>
      <c r="F150" s="3">
        <f>SUM('BIZ kWh ENTRY'!F150,'BIZ kWh ENTRY'!V150,'BIZ kWh ENTRY'!AL150,'BIZ kWh ENTRY'!BB150)</f>
        <v>0</v>
      </c>
      <c r="G150" s="3">
        <f>SUM('BIZ kWh ENTRY'!G150,'BIZ kWh ENTRY'!W150,'BIZ kWh ENTRY'!AM150,'BIZ kWh ENTRY'!BC150)</f>
        <v>0</v>
      </c>
      <c r="H150" s="3">
        <f>SUM('BIZ kWh ENTRY'!H150,'BIZ kWh ENTRY'!X150,'BIZ kWh ENTRY'!AN150,'BIZ kWh ENTRY'!BD150)</f>
        <v>0</v>
      </c>
      <c r="I150" s="3">
        <f>SUM('BIZ kWh ENTRY'!I150,'BIZ kWh ENTRY'!Y150,'BIZ kWh ENTRY'!AO150,'BIZ kWh ENTRY'!BE150)</f>
        <v>0</v>
      </c>
      <c r="J150" s="3">
        <f>SUM('BIZ kWh ENTRY'!J150,'BIZ kWh ENTRY'!Z150,'BIZ kWh ENTRY'!AP150,'BIZ kWh ENTRY'!BF150)</f>
        <v>0</v>
      </c>
      <c r="K150" s="3">
        <f>SUM('BIZ kWh ENTRY'!K150,'BIZ kWh ENTRY'!AA150,'BIZ kWh ENTRY'!AQ150,'BIZ kWh ENTRY'!BG150)</f>
        <v>0</v>
      </c>
      <c r="L150" s="3">
        <f>SUM('BIZ kWh ENTRY'!L150,'BIZ kWh ENTRY'!AB150,'BIZ kWh ENTRY'!AR150,'BIZ kWh ENTRY'!BH150)</f>
        <v>0</v>
      </c>
      <c r="M150" s="3">
        <f>SUM('BIZ kWh ENTRY'!M150,'BIZ kWh ENTRY'!AC150,'BIZ kWh ENTRY'!AS150,'BIZ kWh ENTRY'!BI150)</f>
        <v>0</v>
      </c>
      <c r="N150" s="3">
        <f>SUM('BIZ kWh ENTRY'!N150,'BIZ kWh ENTRY'!AD150,'BIZ kWh ENTRY'!AT150,'BIZ kWh ENTRY'!BJ150)</f>
        <v>0</v>
      </c>
      <c r="O150" s="90">
        <f t="shared" si="21"/>
        <v>0</v>
      </c>
      <c r="Q150" s="414">
        <f>C150-'[1]ExPostGross kWh_BizSum'!C150</f>
        <v>0</v>
      </c>
      <c r="R150" s="414">
        <f>D150-'[1]ExPostGross kWh_BizSum'!D150</f>
        <v>0</v>
      </c>
      <c r="S150" s="414">
        <f>E150-'[1]ExPostGross kWh_BizSum'!E150</f>
        <v>0</v>
      </c>
      <c r="T150" s="414">
        <f>F150-'[1]ExPostGross kWh_BizSum'!F150</f>
        <v>0</v>
      </c>
      <c r="U150" s="414">
        <f>G150-'[1]ExPostGross kWh_BizSum'!G150</f>
        <v>0</v>
      </c>
      <c r="V150" s="414">
        <f>H150-'[1]ExPostGross kWh_BizSum'!H150</f>
        <v>0</v>
      </c>
      <c r="W150" s="414">
        <f>I150-'[1]ExPostGross kWh_BizSum'!I150</f>
        <v>0</v>
      </c>
      <c r="X150" s="414">
        <f>J150-'[1]ExPostGross kWh_BizSum'!J150</f>
        <v>0</v>
      </c>
      <c r="Y150" s="414">
        <f>K150-'[1]ExPostGross kWh_BizSum'!K150</f>
        <v>0</v>
      </c>
      <c r="Z150" s="414">
        <f>L150-'[1]ExPostGross kWh_BizSum'!L150</f>
        <v>0</v>
      </c>
      <c r="AA150" s="414">
        <f>M150-'[1]ExPostGross kWh_BizSum'!M150</f>
        <v>0</v>
      </c>
      <c r="AB150" s="444">
        <f>N150-SUM('[1]ExPostGross kWh_BizSum'!N150:Q150)</f>
        <v>0</v>
      </c>
    </row>
    <row r="151" spans="1:28" x14ac:dyDescent="0.3">
      <c r="A151" s="506"/>
      <c r="B151" s="11" t="s">
        <v>93</v>
      </c>
      <c r="C151" s="3">
        <f>SUM('BIZ kWh ENTRY'!C151,'BIZ kWh ENTRY'!S151,'BIZ kWh ENTRY'!AI151,'BIZ kWh ENTRY'!AY151)</f>
        <v>0</v>
      </c>
      <c r="D151" s="3">
        <f>SUM('BIZ kWh ENTRY'!D151,'BIZ kWh ENTRY'!T151,'BIZ kWh ENTRY'!AJ151,'BIZ kWh ENTRY'!AZ151)</f>
        <v>0</v>
      </c>
      <c r="E151" s="3">
        <f>SUM('BIZ kWh ENTRY'!E151,'BIZ kWh ENTRY'!U151,'BIZ kWh ENTRY'!AK151,'BIZ kWh ENTRY'!BA151)</f>
        <v>0</v>
      </c>
      <c r="F151" s="3">
        <f>SUM('BIZ kWh ENTRY'!F151,'BIZ kWh ENTRY'!V151,'BIZ kWh ENTRY'!AL151,'BIZ kWh ENTRY'!BB151)</f>
        <v>0</v>
      </c>
      <c r="G151" s="3">
        <f>SUM('BIZ kWh ENTRY'!G151,'BIZ kWh ENTRY'!W151,'BIZ kWh ENTRY'!AM151,'BIZ kWh ENTRY'!BC151)</f>
        <v>0</v>
      </c>
      <c r="H151" s="3">
        <f>SUM('BIZ kWh ENTRY'!H151,'BIZ kWh ENTRY'!X151,'BIZ kWh ENTRY'!AN151,'BIZ kWh ENTRY'!BD151)</f>
        <v>0</v>
      </c>
      <c r="I151" s="3">
        <f>SUM('BIZ kWh ENTRY'!I151,'BIZ kWh ENTRY'!Y151,'BIZ kWh ENTRY'!AO151,'BIZ kWh ENTRY'!BE151)</f>
        <v>0</v>
      </c>
      <c r="J151" s="3">
        <f>SUM('BIZ kWh ENTRY'!J151,'BIZ kWh ENTRY'!Z151,'BIZ kWh ENTRY'!AP151,'BIZ kWh ENTRY'!BF151)</f>
        <v>0</v>
      </c>
      <c r="K151" s="3">
        <f>SUM('BIZ kWh ENTRY'!K151,'BIZ kWh ENTRY'!AA151,'BIZ kWh ENTRY'!AQ151,'BIZ kWh ENTRY'!BG151)</f>
        <v>0</v>
      </c>
      <c r="L151" s="3">
        <f>SUM('BIZ kWh ENTRY'!L151,'BIZ kWh ENTRY'!AB151,'BIZ kWh ENTRY'!AR151,'BIZ kWh ENTRY'!BH151)</f>
        <v>0</v>
      </c>
      <c r="M151" s="3">
        <f>SUM('BIZ kWh ENTRY'!M151,'BIZ kWh ENTRY'!AC151,'BIZ kWh ENTRY'!AS151,'BIZ kWh ENTRY'!BI151)</f>
        <v>0</v>
      </c>
      <c r="N151" s="3">
        <f>SUM('BIZ kWh ENTRY'!N151,'BIZ kWh ENTRY'!AD151,'BIZ kWh ENTRY'!AT151,'BIZ kWh ENTRY'!BJ151)</f>
        <v>0</v>
      </c>
      <c r="O151" s="90">
        <f t="shared" si="21"/>
        <v>0</v>
      </c>
      <c r="Q151" s="414">
        <f>C151-'[1]ExPostGross kWh_BizSum'!C151</f>
        <v>0</v>
      </c>
      <c r="R151" s="414">
        <f>D151-'[1]ExPostGross kWh_BizSum'!D151</f>
        <v>0</v>
      </c>
      <c r="S151" s="414">
        <f>E151-'[1]ExPostGross kWh_BizSum'!E151</f>
        <v>0</v>
      </c>
      <c r="T151" s="414">
        <f>F151-'[1]ExPostGross kWh_BizSum'!F151</f>
        <v>0</v>
      </c>
      <c r="U151" s="414">
        <f>G151-'[1]ExPostGross kWh_BizSum'!G151</f>
        <v>0</v>
      </c>
      <c r="V151" s="414">
        <f>H151-'[1]ExPostGross kWh_BizSum'!H151</f>
        <v>0</v>
      </c>
      <c r="W151" s="414">
        <f>I151-'[1]ExPostGross kWh_BizSum'!I151</f>
        <v>0</v>
      </c>
      <c r="X151" s="414">
        <f>J151-'[1]ExPostGross kWh_BizSum'!J151</f>
        <v>0</v>
      </c>
      <c r="Y151" s="414">
        <f>K151-'[1]ExPostGross kWh_BizSum'!K151</f>
        <v>0</v>
      </c>
      <c r="Z151" s="414">
        <f>L151-'[1]ExPostGross kWh_BizSum'!L151</f>
        <v>0</v>
      </c>
      <c r="AA151" s="414">
        <f>M151-'[1]ExPostGross kWh_BizSum'!M151</f>
        <v>0</v>
      </c>
      <c r="AB151" s="444">
        <f>N151-SUM('[1]ExPostGross kWh_BizSum'!N151:Q151)</f>
        <v>0</v>
      </c>
    </row>
    <row r="152" spans="1:28" x14ac:dyDescent="0.3">
      <c r="A152" s="506"/>
      <c r="B152" s="13" t="s">
        <v>94</v>
      </c>
      <c r="C152" s="3">
        <f>SUM('BIZ kWh ENTRY'!C152,'BIZ kWh ENTRY'!S152,'BIZ kWh ENTRY'!AI152,'BIZ kWh ENTRY'!AY152)</f>
        <v>0</v>
      </c>
      <c r="D152" s="3">
        <f>SUM('BIZ kWh ENTRY'!D152,'BIZ kWh ENTRY'!T152,'BIZ kWh ENTRY'!AJ152,'BIZ kWh ENTRY'!AZ152)</f>
        <v>0</v>
      </c>
      <c r="E152" s="3">
        <f>SUM('BIZ kWh ENTRY'!E152,'BIZ kWh ENTRY'!U152,'BIZ kWh ENTRY'!AK152,'BIZ kWh ENTRY'!BA152)</f>
        <v>0</v>
      </c>
      <c r="F152" s="3">
        <f>SUM('BIZ kWh ENTRY'!F152,'BIZ kWh ENTRY'!V152,'BIZ kWh ENTRY'!AL152,'BIZ kWh ENTRY'!BB152)</f>
        <v>0</v>
      </c>
      <c r="G152" s="3">
        <f>SUM('BIZ kWh ENTRY'!G152,'BIZ kWh ENTRY'!W152,'BIZ kWh ENTRY'!AM152,'BIZ kWh ENTRY'!BC152)</f>
        <v>0</v>
      </c>
      <c r="H152" s="3">
        <f>SUM('BIZ kWh ENTRY'!H152,'BIZ kWh ENTRY'!X152,'BIZ kWh ENTRY'!AN152,'BIZ kWh ENTRY'!BD152)</f>
        <v>0</v>
      </c>
      <c r="I152" s="3">
        <f>SUM('BIZ kWh ENTRY'!I152,'BIZ kWh ENTRY'!Y152,'BIZ kWh ENTRY'!AO152,'BIZ kWh ENTRY'!BE152)</f>
        <v>0</v>
      </c>
      <c r="J152" s="3">
        <f>SUM('BIZ kWh ENTRY'!J152,'BIZ kWh ENTRY'!Z152,'BIZ kWh ENTRY'!AP152,'BIZ kWh ENTRY'!BF152)</f>
        <v>0</v>
      </c>
      <c r="K152" s="3">
        <f>SUM('BIZ kWh ENTRY'!K152,'BIZ kWh ENTRY'!AA152,'BIZ kWh ENTRY'!AQ152,'BIZ kWh ENTRY'!BG152)</f>
        <v>0</v>
      </c>
      <c r="L152" s="3">
        <f>SUM('BIZ kWh ENTRY'!L152,'BIZ kWh ENTRY'!AB152,'BIZ kWh ENTRY'!AR152,'BIZ kWh ENTRY'!BH152)</f>
        <v>0</v>
      </c>
      <c r="M152" s="3">
        <f>SUM('BIZ kWh ENTRY'!M152,'BIZ kWh ENTRY'!AC152,'BIZ kWh ENTRY'!AS152,'BIZ kWh ENTRY'!BI152)</f>
        <v>0</v>
      </c>
      <c r="N152" s="3">
        <f>SUM('BIZ kWh ENTRY'!N152,'BIZ kWh ENTRY'!AD152,'BIZ kWh ENTRY'!AT152,'BIZ kWh ENTRY'!BJ152)</f>
        <v>0</v>
      </c>
      <c r="O152" s="90">
        <f t="shared" si="21"/>
        <v>0</v>
      </c>
      <c r="Q152" s="414">
        <f>C152-'[1]ExPostGross kWh_BizSum'!C152</f>
        <v>0</v>
      </c>
      <c r="R152" s="414">
        <f>D152-'[1]ExPostGross kWh_BizSum'!D152</f>
        <v>0</v>
      </c>
      <c r="S152" s="414">
        <f>E152-'[1]ExPostGross kWh_BizSum'!E152</f>
        <v>0</v>
      </c>
      <c r="T152" s="414">
        <f>F152-'[1]ExPostGross kWh_BizSum'!F152</f>
        <v>0</v>
      </c>
      <c r="U152" s="414">
        <f>G152-'[1]ExPostGross kWh_BizSum'!G152</f>
        <v>0</v>
      </c>
      <c r="V152" s="414">
        <f>H152-'[1]ExPostGross kWh_BizSum'!H152</f>
        <v>0</v>
      </c>
      <c r="W152" s="414">
        <f>I152-'[1]ExPostGross kWh_BizSum'!I152</f>
        <v>0</v>
      </c>
      <c r="X152" s="414">
        <f>J152-'[1]ExPostGross kWh_BizSum'!J152</f>
        <v>0</v>
      </c>
      <c r="Y152" s="414">
        <f>K152-'[1]ExPostGross kWh_BizSum'!K152</f>
        <v>0</v>
      </c>
      <c r="Z152" s="414">
        <f>L152-'[1]ExPostGross kWh_BizSum'!L152</f>
        <v>0</v>
      </c>
      <c r="AA152" s="414">
        <f>M152-'[1]ExPostGross kWh_BizSum'!M152</f>
        <v>0</v>
      </c>
      <c r="AB152" s="444">
        <f>N152-SUM('[1]ExPostGross kWh_BizSum'!N152:Q152)</f>
        <v>0</v>
      </c>
    </row>
    <row r="153" spans="1:28" x14ac:dyDescent="0.3">
      <c r="A153" s="506"/>
      <c r="B153" s="11" t="s">
        <v>95</v>
      </c>
      <c r="C153" s="3">
        <f>SUM('BIZ kWh ENTRY'!C153,'BIZ kWh ENTRY'!S153,'BIZ kWh ENTRY'!AI153,'BIZ kWh ENTRY'!AY153)</f>
        <v>0</v>
      </c>
      <c r="D153" s="3">
        <f>SUM('BIZ kWh ENTRY'!D153,'BIZ kWh ENTRY'!T153,'BIZ kWh ENTRY'!AJ153,'BIZ kWh ENTRY'!AZ153)</f>
        <v>0</v>
      </c>
      <c r="E153" s="3">
        <f>SUM('BIZ kWh ENTRY'!E153,'BIZ kWh ENTRY'!U153,'BIZ kWh ENTRY'!AK153,'BIZ kWh ENTRY'!BA153)</f>
        <v>0</v>
      </c>
      <c r="F153" s="3">
        <f>SUM('BIZ kWh ENTRY'!F153,'BIZ kWh ENTRY'!V153,'BIZ kWh ENTRY'!AL153,'BIZ kWh ENTRY'!BB153)</f>
        <v>0</v>
      </c>
      <c r="G153" s="3">
        <f>SUM('BIZ kWh ENTRY'!G153,'BIZ kWh ENTRY'!W153,'BIZ kWh ENTRY'!AM153,'BIZ kWh ENTRY'!BC153)</f>
        <v>0</v>
      </c>
      <c r="H153" s="3">
        <f>SUM('BIZ kWh ENTRY'!H153,'BIZ kWh ENTRY'!X153,'BIZ kWh ENTRY'!AN153,'BIZ kWh ENTRY'!BD153)</f>
        <v>0</v>
      </c>
      <c r="I153" s="3">
        <f>SUM('BIZ kWh ENTRY'!I153,'BIZ kWh ENTRY'!Y153,'BIZ kWh ENTRY'!AO153,'BIZ kWh ENTRY'!BE153)</f>
        <v>0</v>
      </c>
      <c r="J153" s="3">
        <f>SUM('BIZ kWh ENTRY'!J153,'BIZ kWh ENTRY'!Z153,'BIZ kWh ENTRY'!AP153,'BIZ kWh ENTRY'!BF153)</f>
        <v>0</v>
      </c>
      <c r="K153" s="3">
        <f>SUM('BIZ kWh ENTRY'!K153,'BIZ kWh ENTRY'!AA153,'BIZ kWh ENTRY'!AQ153,'BIZ kWh ENTRY'!BG153)</f>
        <v>0</v>
      </c>
      <c r="L153" s="3">
        <f>SUM('BIZ kWh ENTRY'!L153,'BIZ kWh ENTRY'!AB153,'BIZ kWh ENTRY'!AR153,'BIZ kWh ENTRY'!BH153)</f>
        <v>0</v>
      </c>
      <c r="M153" s="3">
        <f>SUM('BIZ kWh ENTRY'!M153,'BIZ kWh ENTRY'!AC153,'BIZ kWh ENTRY'!AS153,'BIZ kWh ENTRY'!BI153)</f>
        <v>0</v>
      </c>
      <c r="N153" s="3">
        <f>SUM('BIZ kWh ENTRY'!N153,'BIZ kWh ENTRY'!AD153,'BIZ kWh ENTRY'!AT153,'BIZ kWh ENTRY'!BJ153)</f>
        <v>0</v>
      </c>
      <c r="O153" s="90">
        <f t="shared" si="21"/>
        <v>0</v>
      </c>
      <c r="Q153" s="414">
        <f>C153-'[1]ExPostGross kWh_BizSum'!C153</f>
        <v>0</v>
      </c>
      <c r="R153" s="414">
        <f>D153-'[1]ExPostGross kWh_BizSum'!D153</f>
        <v>0</v>
      </c>
      <c r="S153" s="414">
        <f>E153-'[1]ExPostGross kWh_BizSum'!E153</f>
        <v>0</v>
      </c>
      <c r="T153" s="414">
        <f>F153-'[1]ExPostGross kWh_BizSum'!F153</f>
        <v>0</v>
      </c>
      <c r="U153" s="414">
        <f>G153-'[1]ExPostGross kWh_BizSum'!G153</f>
        <v>0</v>
      </c>
      <c r="V153" s="414">
        <f>H153-'[1]ExPostGross kWh_BizSum'!H153</f>
        <v>0</v>
      </c>
      <c r="W153" s="414">
        <f>I153-'[1]ExPostGross kWh_BizSum'!I153</f>
        <v>0</v>
      </c>
      <c r="X153" s="414">
        <f>J153-'[1]ExPostGross kWh_BizSum'!J153</f>
        <v>0</v>
      </c>
      <c r="Y153" s="414">
        <f>K153-'[1]ExPostGross kWh_BizSum'!K153</f>
        <v>0</v>
      </c>
      <c r="Z153" s="414">
        <f>L153-'[1]ExPostGross kWh_BizSum'!L153</f>
        <v>0</v>
      </c>
      <c r="AA153" s="414">
        <f>M153-'[1]ExPostGross kWh_BizSum'!M153</f>
        <v>0</v>
      </c>
      <c r="AB153" s="444">
        <f>N153-SUM('[1]ExPostGross kWh_BizSum'!N153:Q153)</f>
        <v>0</v>
      </c>
    </row>
    <row r="154" spans="1:28" x14ac:dyDescent="0.3">
      <c r="A154" s="506"/>
      <c r="B154" s="11" t="s">
        <v>96</v>
      </c>
      <c r="C154" s="3">
        <f>SUM('BIZ kWh ENTRY'!C154,'BIZ kWh ENTRY'!S154,'BIZ kWh ENTRY'!AI154,'BIZ kWh ENTRY'!AY154)</f>
        <v>0</v>
      </c>
      <c r="D154" s="3">
        <f>SUM('BIZ kWh ENTRY'!D154,'BIZ kWh ENTRY'!T154,'BIZ kWh ENTRY'!AJ154,'BIZ kWh ENTRY'!AZ154)</f>
        <v>0</v>
      </c>
      <c r="E154" s="3">
        <f>SUM('BIZ kWh ENTRY'!E154,'BIZ kWh ENTRY'!U154,'BIZ kWh ENTRY'!AK154,'BIZ kWh ENTRY'!BA154)</f>
        <v>0</v>
      </c>
      <c r="F154" s="3">
        <f>SUM('BIZ kWh ENTRY'!F154,'BIZ kWh ENTRY'!V154,'BIZ kWh ENTRY'!AL154,'BIZ kWh ENTRY'!BB154)</f>
        <v>0</v>
      </c>
      <c r="G154" s="3">
        <f>SUM('BIZ kWh ENTRY'!G154,'BIZ kWh ENTRY'!W154,'BIZ kWh ENTRY'!AM154,'BIZ kWh ENTRY'!BC154)</f>
        <v>0</v>
      </c>
      <c r="H154" s="3">
        <f>SUM('BIZ kWh ENTRY'!H154,'BIZ kWh ENTRY'!X154,'BIZ kWh ENTRY'!AN154,'BIZ kWh ENTRY'!BD154)</f>
        <v>0</v>
      </c>
      <c r="I154" s="3">
        <f>SUM('BIZ kWh ENTRY'!I154,'BIZ kWh ENTRY'!Y154,'BIZ kWh ENTRY'!AO154,'BIZ kWh ENTRY'!BE154)</f>
        <v>0</v>
      </c>
      <c r="J154" s="3">
        <f>SUM('BIZ kWh ENTRY'!J154,'BIZ kWh ENTRY'!Z154,'BIZ kWh ENTRY'!AP154,'BIZ kWh ENTRY'!BF154)</f>
        <v>0</v>
      </c>
      <c r="K154" s="3">
        <f>SUM('BIZ kWh ENTRY'!K154,'BIZ kWh ENTRY'!AA154,'BIZ kWh ENTRY'!AQ154,'BIZ kWh ENTRY'!BG154)</f>
        <v>0</v>
      </c>
      <c r="L154" s="3">
        <f>SUM('BIZ kWh ENTRY'!L154,'BIZ kWh ENTRY'!AB154,'BIZ kWh ENTRY'!AR154,'BIZ kWh ENTRY'!BH154)</f>
        <v>0</v>
      </c>
      <c r="M154" s="3">
        <f>SUM('BIZ kWh ENTRY'!M154,'BIZ kWh ENTRY'!AC154,'BIZ kWh ENTRY'!AS154,'BIZ kWh ENTRY'!BI154)</f>
        <v>0</v>
      </c>
      <c r="N154" s="3">
        <f>SUM('BIZ kWh ENTRY'!N154,'BIZ kWh ENTRY'!AD154,'BIZ kWh ENTRY'!AT154,'BIZ kWh ENTRY'!BJ154)</f>
        <v>0</v>
      </c>
      <c r="O154" s="90">
        <f t="shared" si="21"/>
        <v>0</v>
      </c>
      <c r="Q154" s="414">
        <f>C154-'[1]ExPostGross kWh_BizSum'!C154</f>
        <v>0</v>
      </c>
      <c r="R154" s="414">
        <f>D154-'[1]ExPostGross kWh_BizSum'!D154</f>
        <v>0</v>
      </c>
      <c r="S154" s="414">
        <f>E154-'[1]ExPostGross kWh_BizSum'!E154</f>
        <v>0</v>
      </c>
      <c r="T154" s="414">
        <f>F154-'[1]ExPostGross kWh_BizSum'!F154</f>
        <v>0</v>
      </c>
      <c r="U154" s="414">
        <f>G154-'[1]ExPostGross kWh_BizSum'!G154</f>
        <v>0</v>
      </c>
      <c r="V154" s="414">
        <f>H154-'[1]ExPostGross kWh_BizSum'!H154</f>
        <v>0</v>
      </c>
      <c r="W154" s="414">
        <f>I154-'[1]ExPostGross kWh_BizSum'!I154</f>
        <v>0</v>
      </c>
      <c r="X154" s="414">
        <f>J154-'[1]ExPostGross kWh_BizSum'!J154</f>
        <v>0</v>
      </c>
      <c r="Y154" s="414">
        <f>K154-'[1]ExPostGross kWh_BizSum'!K154</f>
        <v>0</v>
      </c>
      <c r="Z154" s="414">
        <f>L154-'[1]ExPostGross kWh_BizSum'!L154</f>
        <v>0</v>
      </c>
      <c r="AA154" s="414">
        <f>M154-'[1]ExPostGross kWh_BizSum'!M154</f>
        <v>0</v>
      </c>
      <c r="AB154" s="444">
        <f>N154-SUM('[1]ExPostGross kWh_BizSum'!N154:Q154)</f>
        <v>0</v>
      </c>
    </row>
    <row r="155" spans="1:28" x14ac:dyDescent="0.3">
      <c r="A155" s="506"/>
      <c r="B155" s="11" t="s">
        <v>97</v>
      </c>
      <c r="C155" s="3">
        <f>SUM('BIZ kWh ENTRY'!C155,'BIZ kWh ENTRY'!S155,'BIZ kWh ENTRY'!AI155,'BIZ kWh ENTRY'!AY155)</f>
        <v>0</v>
      </c>
      <c r="D155" s="3">
        <f>SUM('BIZ kWh ENTRY'!D155,'BIZ kWh ENTRY'!T155,'BIZ kWh ENTRY'!AJ155,'BIZ kWh ENTRY'!AZ155)</f>
        <v>0</v>
      </c>
      <c r="E155" s="3">
        <f>SUM('BIZ kWh ENTRY'!E155,'BIZ kWh ENTRY'!U155,'BIZ kWh ENTRY'!AK155,'BIZ kWh ENTRY'!BA155)</f>
        <v>0</v>
      </c>
      <c r="F155" s="3">
        <f>SUM('BIZ kWh ENTRY'!F155,'BIZ kWh ENTRY'!V155,'BIZ kWh ENTRY'!AL155,'BIZ kWh ENTRY'!BB155)</f>
        <v>0</v>
      </c>
      <c r="G155" s="3">
        <f>SUM('BIZ kWh ENTRY'!G155,'BIZ kWh ENTRY'!W155,'BIZ kWh ENTRY'!AM155,'BIZ kWh ENTRY'!BC155)</f>
        <v>0</v>
      </c>
      <c r="H155" s="3">
        <f>SUM('BIZ kWh ENTRY'!H155,'BIZ kWh ENTRY'!X155,'BIZ kWh ENTRY'!AN155,'BIZ kWh ENTRY'!BD155)</f>
        <v>0</v>
      </c>
      <c r="I155" s="3">
        <f>SUM('BIZ kWh ENTRY'!I155,'BIZ kWh ENTRY'!Y155,'BIZ kWh ENTRY'!AO155,'BIZ kWh ENTRY'!BE155)</f>
        <v>0</v>
      </c>
      <c r="J155" s="3">
        <f>SUM('BIZ kWh ENTRY'!J155,'BIZ kWh ENTRY'!Z155,'BIZ kWh ENTRY'!AP155,'BIZ kWh ENTRY'!BF155)</f>
        <v>0</v>
      </c>
      <c r="K155" s="3">
        <f>SUM('BIZ kWh ENTRY'!K155,'BIZ kWh ENTRY'!AA155,'BIZ kWh ENTRY'!AQ155,'BIZ kWh ENTRY'!BG155)</f>
        <v>0</v>
      </c>
      <c r="L155" s="3">
        <f>SUM('BIZ kWh ENTRY'!L155,'BIZ kWh ENTRY'!AB155,'BIZ kWh ENTRY'!AR155,'BIZ kWh ENTRY'!BH155)</f>
        <v>0</v>
      </c>
      <c r="M155" s="3">
        <f>SUM('BIZ kWh ENTRY'!M155,'BIZ kWh ENTRY'!AC155,'BIZ kWh ENTRY'!AS155,'BIZ kWh ENTRY'!BI155)</f>
        <v>0</v>
      </c>
      <c r="N155" s="3">
        <f>SUM('BIZ kWh ENTRY'!N155,'BIZ kWh ENTRY'!AD155,'BIZ kWh ENTRY'!AT155,'BIZ kWh ENTRY'!BJ155)</f>
        <v>0</v>
      </c>
      <c r="O155" s="90">
        <f t="shared" si="21"/>
        <v>0</v>
      </c>
      <c r="Q155" s="414">
        <f>C155-'[1]ExPostGross kWh_BizSum'!C155</f>
        <v>0</v>
      </c>
      <c r="R155" s="414">
        <f>D155-'[1]ExPostGross kWh_BizSum'!D155</f>
        <v>0</v>
      </c>
      <c r="S155" s="414">
        <f>E155-'[1]ExPostGross kWh_BizSum'!E155</f>
        <v>0</v>
      </c>
      <c r="T155" s="414">
        <f>F155-'[1]ExPostGross kWh_BizSum'!F155</f>
        <v>0</v>
      </c>
      <c r="U155" s="414">
        <f>G155-'[1]ExPostGross kWh_BizSum'!G155</f>
        <v>0</v>
      </c>
      <c r="V155" s="414">
        <f>H155-'[1]ExPostGross kWh_BizSum'!H155</f>
        <v>0</v>
      </c>
      <c r="W155" s="414">
        <f>I155-'[1]ExPostGross kWh_BizSum'!I155</f>
        <v>0</v>
      </c>
      <c r="X155" s="414">
        <f>J155-'[1]ExPostGross kWh_BizSum'!J155</f>
        <v>0</v>
      </c>
      <c r="Y155" s="414">
        <f>K155-'[1]ExPostGross kWh_BizSum'!K155</f>
        <v>0</v>
      </c>
      <c r="Z155" s="414">
        <f>L155-'[1]ExPostGross kWh_BizSum'!L155</f>
        <v>0</v>
      </c>
      <c r="AA155" s="414">
        <f>M155-'[1]ExPostGross kWh_BizSum'!M155</f>
        <v>0</v>
      </c>
      <c r="AB155" s="444">
        <f>N155-SUM('[1]ExPostGross kWh_BizSum'!N155:Q155)</f>
        <v>0</v>
      </c>
    </row>
    <row r="156" spans="1:28" x14ac:dyDescent="0.3">
      <c r="A156" s="506"/>
      <c r="B156" s="11" t="s">
        <v>98</v>
      </c>
      <c r="C156" s="3">
        <f>SUM('BIZ kWh ENTRY'!C156,'BIZ kWh ENTRY'!S156,'BIZ kWh ENTRY'!AI156,'BIZ kWh ENTRY'!AY156)</f>
        <v>0</v>
      </c>
      <c r="D156" s="3">
        <f>SUM('BIZ kWh ENTRY'!D156,'BIZ kWh ENTRY'!T156,'BIZ kWh ENTRY'!AJ156,'BIZ kWh ENTRY'!AZ156)</f>
        <v>0</v>
      </c>
      <c r="E156" s="3">
        <f>SUM('BIZ kWh ENTRY'!E156,'BIZ kWh ENTRY'!U156,'BIZ kWh ENTRY'!AK156,'BIZ kWh ENTRY'!BA156)</f>
        <v>0</v>
      </c>
      <c r="F156" s="3">
        <f>SUM('BIZ kWh ENTRY'!F156,'BIZ kWh ENTRY'!V156,'BIZ kWh ENTRY'!AL156,'BIZ kWh ENTRY'!BB156)</f>
        <v>0</v>
      </c>
      <c r="G156" s="3">
        <f>SUM('BIZ kWh ENTRY'!G156,'BIZ kWh ENTRY'!W156,'BIZ kWh ENTRY'!AM156,'BIZ kWh ENTRY'!BC156)</f>
        <v>0</v>
      </c>
      <c r="H156" s="3">
        <f>SUM('BIZ kWh ENTRY'!H156,'BIZ kWh ENTRY'!X156,'BIZ kWh ENTRY'!AN156,'BIZ kWh ENTRY'!BD156)</f>
        <v>0</v>
      </c>
      <c r="I156" s="3">
        <f>SUM('BIZ kWh ENTRY'!I156,'BIZ kWh ENTRY'!Y156,'BIZ kWh ENTRY'!AO156,'BIZ kWh ENTRY'!BE156)</f>
        <v>0</v>
      </c>
      <c r="J156" s="3">
        <f>SUM('BIZ kWh ENTRY'!J156,'BIZ kWh ENTRY'!Z156,'BIZ kWh ENTRY'!AP156,'BIZ kWh ENTRY'!BF156)</f>
        <v>0</v>
      </c>
      <c r="K156" s="3">
        <f>SUM('BIZ kWh ENTRY'!K156,'BIZ kWh ENTRY'!AA156,'BIZ kWh ENTRY'!AQ156,'BIZ kWh ENTRY'!BG156)</f>
        <v>0</v>
      </c>
      <c r="L156" s="3">
        <f>SUM('BIZ kWh ENTRY'!L156,'BIZ kWh ENTRY'!AB156,'BIZ kWh ENTRY'!AR156,'BIZ kWh ENTRY'!BH156)</f>
        <v>0</v>
      </c>
      <c r="M156" s="3">
        <f>SUM('BIZ kWh ENTRY'!M156,'BIZ kWh ENTRY'!AC156,'BIZ kWh ENTRY'!AS156,'BIZ kWh ENTRY'!BI156)</f>
        <v>0</v>
      </c>
      <c r="N156" s="3">
        <f>SUM('BIZ kWh ENTRY'!N156,'BIZ kWh ENTRY'!AD156,'BIZ kWh ENTRY'!AT156,'BIZ kWh ENTRY'!BJ156)</f>
        <v>0</v>
      </c>
      <c r="O156" s="90">
        <f t="shared" si="21"/>
        <v>0</v>
      </c>
      <c r="Q156" s="414">
        <f>C156-'[1]ExPostGross kWh_BizSum'!C156</f>
        <v>0</v>
      </c>
      <c r="R156" s="414">
        <f>D156-'[1]ExPostGross kWh_BizSum'!D156</f>
        <v>0</v>
      </c>
      <c r="S156" s="414">
        <f>E156-'[1]ExPostGross kWh_BizSum'!E156</f>
        <v>0</v>
      </c>
      <c r="T156" s="414">
        <f>F156-'[1]ExPostGross kWh_BizSum'!F156</f>
        <v>0</v>
      </c>
      <c r="U156" s="414">
        <f>G156-'[1]ExPostGross kWh_BizSum'!G156</f>
        <v>0</v>
      </c>
      <c r="V156" s="414">
        <f>H156-'[1]ExPostGross kWh_BizSum'!H156</f>
        <v>0</v>
      </c>
      <c r="W156" s="414">
        <f>I156-'[1]ExPostGross kWh_BizSum'!I156</f>
        <v>0</v>
      </c>
      <c r="X156" s="414">
        <f>J156-'[1]ExPostGross kWh_BizSum'!J156</f>
        <v>0</v>
      </c>
      <c r="Y156" s="414">
        <f>K156-'[1]ExPostGross kWh_BizSum'!K156</f>
        <v>0</v>
      </c>
      <c r="Z156" s="414">
        <f>L156-'[1]ExPostGross kWh_BizSum'!L156</f>
        <v>0</v>
      </c>
      <c r="AA156" s="414">
        <f>M156-'[1]ExPostGross kWh_BizSum'!M156</f>
        <v>0</v>
      </c>
      <c r="AB156" s="444">
        <f>N156-SUM('[1]ExPostGross kWh_BizSum'!N156:Q156)</f>
        <v>0</v>
      </c>
    </row>
    <row r="157" spans="1:28" x14ac:dyDescent="0.3">
      <c r="A157" s="506"/>
      <c r="B157" s="11" t="s">
        <v>99</v>
      </c>
      <c r="C157" s="3">
        <f>SUM('BIZ kWh ENTRY'!C157,'BIZ kWh ENTRY'!S157,'BIZ kWh ENTRY'!AI157,'BIZ kWh ENTRY'!AY157)</f>
        <v>0</v>
      </c>
      <c r="D157" s="3">
        <f>SUM('BIZ kWh ENTRY'!D157,'BIZ kWh ENTRY'!T157,'BIZ kWh ENTRY'!AJ157,'BIZ kWh ENTRY'!AZ157)</f>
        <v>0</v>
      </c>
      <c r="E157" s="3">
        <f>SUM('BIZ kWh ENTRY'!E157,'BIZ kWh ENTRY'!U157,'BIZ kWh ENTRY'!AK157,'BIZ kWh ENTRY'!BA157)</f>
        <v>0</v>
      </c>
      <c r="F157" s="3">
        <f>SUM('BIZ kWh ENTRY'!F157,'BIZ kWh ENTRY'!V157,'BIZ kWh ENTRY'!AL157,'BIZ kWh ENTRY'!BB157)</f>
        <v>0</v>
      </c>
      <c r="G157" s="3">
        <f>SUM('BIZ kWh ENTRY'!G157,'BIZ kWh ENTRY'!W157,'BIZ kWh ENTRY'!AM157,'BIZ kWh ENTRY'!BC157)</f>
        <v>0</v>
      </c>
      <c r="H157" s="3">
        <f>SUM('BIZ kWh ENTRY'!H157,'BIZ kWh ENTRY'!X157,'BIZ kWh ENTRY'!AN157,'BIZ kWh ENTRY'!BD157)</f>
        <v>0</v>
      </c>
      <c r="I157" s="3">
        <f>SUM('BIZ kWh ENTRY'!I157,'BIZ kWh ENTRY'!Y157,'BIZ kWh ENTRY'!AO157,'BIZ kWh ENTRY'!BE157)</f>
        <v>0</v>
      </c>
      <c r="J157" s="3">
        <f>SUM('BIZ kWh ENTRY'!J157,'BIZ kWh ENTRY'!Z157,'BIZ kWh ENTRY'!AP157,'BIZ kWh ENTRY'!BF157)</f>
        <v>0</v>
      </c>
      <c r="K157" s="3">
        <f>SUM('BIZ kWh ENTRY'!K157,'BIZ kWh ENTRY'!AA157,'BIZ kWh ENTRY'!AQ157,'BIZ kWh ENTRY'!BG157)</f>
        <v>0</v>
      </c>
      <c r="L157" s="3">
        <f>SUM('BIZ kWh ENTRY'!L157,'BIZ kWh ENTRY'!AB157,'BIZ kWh ENTRY'!AR157,'BIZ kWh ENTRY'!BH157)</f>
        <v>0</v>
      </c>
      <c r="M157" s="3">
        <f>SUM('BIZ kWh ENTRY'!M157,'BIZ kWh ENTRY'!AC157,'BIZ kWh ENTRY'!AS157,'BIZ kWh ENTRY'!BI157)</f>
        <v>0</v>
      </c>
      <c r="N157" s="3">
        <f>SUM('BIZ kWh ENTRY'!N157,'BIZ kWh ENTRY'!AD157,'BIZ kWh ENTRY'!AT157,'BIZ kWh ENTRY'!BJ157)</f>
        <v>0</v>
      </c>
      <c r="O157" s="90">
        <f t="shared" si="21"/>
        <v>0</v>
      </c>
      <c r="Q157" s="414">
        <f>C157-'[1]ExPostGross kWh_BizSum'!C157</f>
        <v>0</v>
      </c>
      <c r="R157" s="414">
        <f>D157-'[1]ExPostGross kWh_BizSum'!D157</f>
        <v>0</v>
      </c>
      <c r="S157" s="414">
        <f>E157-'[1]ExPostGross kWh_BizSum'!E157</f>
        <v>0</v>
      </c>
      <c r="T157" s="414">
        <f>F157-'[1]ExPostGross kWh_BizSum'!F157</f>
        <v>0</v>
      </c>
      <c r="U157" s="414">
        <f>G157-'[1]ExPostGross kWh_BizSum'!G157</f>
        <v>0</v>
      </c>
      <c r="V157" s="414">
        <f>H157-'[1]ExPostGross kWh_BizSum'!H157</f>
        <v>0</v>
      </c>
      <c r="W157" s="414">
        <f>I157-'[1]ExPostGross kWh_BizSum'!I157</f>
        <v>0</v>
      </c>
      <c r="X157" s="414">
        <f>J157-'[1]ExPostGross kWh_BizSum'!J157</f>
        <v>0</v>
      </c>
      <c r="Y157" s="414">
        <f>K157-'[1]ExPostGross kWh_BizSum'!K157</f>
        <v>0</v>
      </c>
      <c r="Z157" s="414">
        <f>L157-'[1]ExPostGross kWh_BizSum'!L157</f>
        <v>0</v>
      </c>
      <c r="AA157" s="414">
        <f>M157-'[1]ExPostGross kWh_BizSum'!M157</f>
        <v>0</v>
      </c>
      <c r="AB157" s="444">
        <f>N157-SUM('[1]ExPostGross kWh_BizSum'!N157:Q157)</f>
        <v>0</v>
      </c>
    </row>
    <row r="158" spans="1:28" x14ac:dyDescent="0.3">
      <c r="A158" s="506"/>
      <c r="B158" s="11" t="s">
        <v>100</v>
      </c>
      <c r="C158" s="3">
        <f>SUM('BIZ kWh ENTRY'!C158,'BIZ kWh ENTRY'!S158,'BIZ kWh ENTRY'!AI158,'BIZ kWh ENTRY'!AY158)</f>
        <v>0</v>
      </c>
      <c r="D158" s="3">
        <f>SUM('BIZ kWh ENTRY'!D158,'BIZ kWh ENTRY'!T158,'BIZ kWh ENTRY'!AJ158,'BIZ kWh ENTRY'!AZ158)</f>
        <v>0</v>
      </c>
      <c r="E158" s="3">
        <f>SUM('BIZ kWh ENTRY'!E158,'BIZ kWh ENTRY'!U158,'BIZ kWh ENTRY'!AK158,'BIZ kWh ENTRY'!BA158)</f>
        <v>0</v>
      </c>
      <c r="F158" s="3">
        <f>SUM('BIZ kWh ENTRY'!F158,'BIZ kWh ENTRY'!V158,'BIZ kWh ENTRY'!AL158,'BIZ kWh ENTRY'!BB158)</f>
        <v>0</v>
      </c>
      <c r="G158" s="3">
        <f>SUM('BIZ kWh ENTRY'!G158,'BIZ kWh ENTRY'!W158,'BIZ kWh ENTRY'!AM158,'BIZ kWh ENTRY'!BC158)</f>
        <v>0</v>
      </c>
      <c r="H158" s="3">
        <f>SUM('BIZ kWh ENTRY'!H158,'BIZ kWh ENTRY'!X158,'BIZ kWh ENTRY'!AN158,'BIZ kWh ENTRY'!BD158)</f>
        <v>0</v>
      </c>
      <c r="I158" s="3">
        <f>SUM('BIZ kWh ENTRY'!I158,'BIZ kWh ENTRY'!Y158,'BIZ kWh ENTRY'!AO158,'BIZ kWh ENTRY'!BE158)</f>
        <v>0</v>
      </c>
      <c r="J158" s="3">
        <f>SUM('BIZ kWh ENTRY'!J158,'BIZ kWh ENTRY'!Z158,'BIZ kWh ENTRY'!AP158,'BIZ kWh ENTRY'!BF158)</f>
        <v>0</v>
      </c>
      <c r="K158" s="3">
        <f>SUM('BIZ kWh ENTRY'!K158,'BIZ kWh ENTRY'!AA158,'BIZ kWh ENTRY'!AQ158,'BIZ kWh ENTRY'!BG158)</f>
        <v>0</v>
      </c>
      <c r="L158" s="3">
        <f>SUM('BIZ kWh ENTRY'!L158,'BIZ kWh ENTRY'!AB158,'BIZ kWh ENTRY'!AR158,'BIZ kWh ENTRY'!BH158)</f>
        <v>0</v>
      </c>
      <c r="M158" s="3">
        <f>SUM('BIZ kWh ENTRY'!M158,'BIZ kWh ENTRY'!AC158,'BIZ kWh ENTRY'!AS158,'BIZ kWh ENTRY'!BI158)</f>
        <v>0</v>
      </c>
      <c r="N158" s="3">
        <f>SUM('BIZ kWh ENTRY'!N158,'BIZ kWh ENTRY'!AD158,'BIZ kWh ENTRY'!AT158,'BIZ kWh ENTRY'!BJ158)</f>
        <v>0</v>
      </c>
      <c r="O158" s="90">
        <f t="shared" si="21"/>
        <v>0</v>
      </c>
      <c r="Q158" s="414">
        <f>C158-'[1]ExPostGross kWh_BizSum'!C158</f>
        <v>0</v>
      </c>
      <c r="R158" s="414">
        <f>D158-'[1]ExPostGross kWh_BizSum'!D158</f>
        <v>0</v>
      </c>
      <c r="S158" s="414">
        <f>E158-'[1]ExPostGross kWh_BizSum'!E158</f>
        <v>0</v>
      </c>
      <c r="T158" s="414">
        <f>F158-'[1]ExPostGross kWh_BizSum'!F158</f>
        <v>0</v>
      </c>
      <c r="U158" s="414">
        <f>G158-'[1]ExPostGross kWh_BizSum'!G158</f>
        <v>0</v>
      </c>
      <c r="V158" s="414">
        <f>H158-'[1]ExPostGross kWh_BizSum'!H158</f>
        <v>0</v>
      </c>
      <c r="W158" s="414">
        <f>I158-'[1]ExPostGross kWh_BizSum'!I158</f>
        <v>0</v>
      </c>
      <c r="X158" s="414">
        <f>J158-'[1]ExPostGross kWh_BizSum'!J158</f>
        <v>0</v>
      </c>
      <c r="Y158" s="414">
        <f>K158-'[1]ExPostGross kWh_BizSum'!K158</f>
        <v>0</v>
      </c>
      <c r="Z158" s="414">
        <f>L158-'[1]ExPostGross kWh_BizSum'!L158</f>
        <v>0</v>
      </c>
      <c r="AA158" s="414">
        <f>M158-'[1]ExPostGross kWh_BizSum'!M158</f>
        <v>0</v>
      </c>
      <c r="AB158" s="444">
        <f>N158-SUM('[1]ExPostGross kWh_BizSum'!N158:Q158)</f>
        <v>0</v>
      </c>
    </row>
    <row r="159" spans="1:28" x14ac:dyDescent="0.3">
      <c r="A159" s="506"/>
      <c r="B159" s="11" t="s">
        <v>101</v>
      </c>
      <c r="C159" s="3">
        <f>SUM('BIZ kWh ENTRY'!C159,'BIZ kWh ENTRY'!S159,'BIZ kWh ENTRY'!AI159,'BIZ kWh ENTRY'!AY159)</f>
        <v>0</v>
      </c>
      <c r="D159" s="3">
        <f>SUM('BIZ kWh ENTRY'!D159,'BIZ kWh ENTRY'!T159,'BIZ kWh ENTRY'!AJ159,'BIZ kWh ENTRY'!AZ159)</f>
        <v>0</v>
      </c>
      <c r="E159" s="3">
        <f>SUM('BIZ kWh ENTRY'!E159,'BIZ kWh ENTRY'!U159,'BIZ kWh ENTRY'!AK159,'BIZ kWh ENTRY'!BA159)</f>
        <v>0</v>
      </c>
      <c r="F159" s="3">
        <f>SUM('BIZ kWh ENTRY'!F159,'BIZ kWh ENTRY'!V159,'BIZ kWh ENTRY'!AL159,'BIZ kWh ENTRY'!BB159)</f>
        <v>0</v>
      </c>
      <c r="G159" s="3">
        <f>SUM('BIZ kWh ENTRY'!G159,'BIZ kWh ENTRY'!W159,'BIZ kWh ENTRY'!AM159,'BIZ kWh ENTRY'!BC159)</f>
        <v>0</v>
      </c>
      <c r="H159" s="3">
        <f>SUM('BIZ kWh ENTRY'!H159,'BIZ kWh ENTRY'!X159,'BIZ kWh ENTRY'!AN159,'BIZ kWh ENTRY'!BD159)</f>
        <v>0</v>
      </c>
      <c r="I159" s="3">
        <f>SUM('BIZ kWh ENTRY'!I159,'BIZ kWh ENTRY'!Y159,'BIZ kWh ENTRY'!AO159,'BIZ kWh ENTRY'!BE159)</f>
        <v>0</v>
      </c>
      <c r="J159" s="3">
        <f>SUM('BIZ kWh ENTRY'!J159,'BIZ kWh ENTRY'!Z159,'BIZ kWh ENTRY'!AP159,'BIZ kWh ENTRY'!BF159)</f>
        <v>0</v>
      </c>
      <c r="K159" s="3">
        <f>SUM('BIZ kWh ENTRY'!K159,'BIZ kWh ENTRY'!AA159,'BIZ kWh ENTRY'!AQ159,'BIZ kWh ENTRY'!BG159)</f>
        <v>0</v>
      </c>
      <c r="L159" s="3">
        <f>SUM('BIZ kWh ENTRY'!L159,'BIZ kWh ENTRY'!AB159,'BIZ kWh ENTRY'!AR159,'BIZ kWh ENTRY'!BH159)</f>
        <v>0</v>
      </c>
      <c r="M159" s="3">
        <f>SUM('BIZ kWh ENTRY'!M159,'BIZ kWh ENTRY'!AC159,'BIZ kWh ENTRY'!AS159,'BIZ kWh ENTRY'!BI159)</f>
        <v>0</v>
      </c>
      <c r="N159" s="3">
        <f>SUM('BIZ kWh ENTRY'!N159,'BIZ kWh ENTRY'!AD159,'BIZ kWh ENTRY'!AT159,'BIZ kWh ENTRY'!BJ159)</f>
        <v>0</v>
      </c>
      <c r="O159" s="90">
        <f t="shared" si="21"/>
        <v>0</v>
      </c>
      <c r="Q159" s="414">
        <f>C159-'[1]ExPostGross kWh_BizSum'!C159</f>
        <v>0</v>
      </c>
      <c r="R159" s="414">
        <f>D159-'[1]ExPostGross kWh_BizSum'!D159</f>
        <v>0</v>
      </c>
      <c r="S159" s="414">
        <f>E159-'[1]ExPostGross kWh_BizSum'!E159</f>
        <v>0</v>
      </c>
      <c r="T159" s="414">
        <f>F159-'[1]ExPostGross kWh_BizSum'!F159</f>
        <v>0</v>
      </c>
      <c r="U159" s="414">
        <f>G159-'[1]ExPostGross kWh_BizSum'!G159</f>
        <v>0</v>
      </c>
      <c r="V159" s="414">
        <f>H159-'[1]ExPostGross kWh_BizSum'!H159</f>
        <v>0</v>
      </c>
      <c r="W159" s="414">
        <f>I159-'[1]ExPostGross kWh_BizSum'!I159</f>
        <v>0</v>
      </c>
      <c r="X159" s="414">
        <f>J159-'[1]ExPostGross kWh_BizSum'!J159</f>
        <v>0</v>
      </c>
      <c r="Y159" s="414">
        <f>K159-'[1]ExPostGross kWh_BizSum'!K159</f>
        <v>0</v>
      </c>
      <c r="Z159" s="414">
        <f>L159-'[1]ExPostGross kWh_BizSum'!L159</f>
        <v>0</v>
      </c>
      <c r="AA159" s="414">
        <f>M159-'[1]ExPostGross kWh_BizSum'!M159</f>
        <v>0</v>
      </c>
      <c r="AB159" s="444">
        <f>N159-SUM('[1]ExPostGross kWh_BizSum'!N159:Q159)</f>
        <v>0</v>
      </c>
    </row>
    <row r="160" spans="1:28" ht="15" thickBot="1" x14ac:dyDescent="0.35">
      <c r="A160" s="507"/>
      <c r="B160" s="11" t="s">
        <v>102</v>
      </c>
      <c r="C160" s="3">
        <f>SUM('BIZ kWh ENTRY'!C160,'BIZ kWh ENTRY'!S160,'BIZ kWh ENTRY'!AI160,'BIZ kWh ENTRY'!AY160)</f>
        <v>0</v>
      </c>
      <c r="D160" s="3">
        <f>SUM('BIZ kWh ENTRY'!D160,'BIZ kWh ENTRY'!T160,'BIZ kWh ENTRY'!AJ160,'BIZ kWh ENTRY'!AZ160)</f>
        <v>0</v>
      </c>
      <c r="E160" s="3">
        <f>SUM('BIZ kWh ENTRY'!E160,'BIZ kWh ENTRY'!U160,'BIZ kWh ENTRY'!AK160,'BIZ kWh ENTRY'!BA160)</f>
        <v>0</v>
      </c>
      <c r="F160" s="3">
        <f>SUM('BIZ kWh ENTRY'!F160,'BIZ kWh ENTRY'!V160,'BIZ kWh ENTRY'!AL160,'BIZ kWh ENTRY'!BB160)</f>
        <v>0</v>
      </c>
      <c r="G160" s="3">
        <f>SUM('BIZ kWh ENTRY'!G160,'BIZ kWh ENTRY'!W160,'BIZ kWh ENTRY'!AM160,'BIZ kWh ENTRY'!BC160)</f>
        <v>0</v>
      </c>
      <c r="H160" s="3">
        <f>SUM('BIZ kWh ENTRY'!H160,'BIZ kWh ENTRY'!X160,'BIZ kWh ENTRY'!AN160,'BIZ kWh ENTRY'!BD160)</f>
        <v>0</v>
      </c>
      <c r="I160" s="3">
        <f>SUM('BIZ kWh ENTRY'!I160,'BIZ kWh ENTRY'!Y160,'BIZ kWh ENTRY'!AO160,'BIZ kWh ENTRY'!BE160)</f>
        <v>0</v>
      </c>
      <c r="J160" s="3">
        <f>SUM('BIZ kWh ENTRY'!J160,'BIZ kWh ENTRY'!Z160,'BIZ kWh ENTRY'!AP160,'BIZ kWh ENTRY'!BF160)</f>
        <v>0</v>
      </c>
      <c r="K160" s="3">
        <f>SUM('BIZ kWh ENTRY'!K160,'BIZ kWh ENTRY'!AA160,'BIZ kWh ENTRY'!AQ160,'BIZ kWh ENTRY'!BG160)</f>
        <v>0</v>
      </c>
      <c r="L160" s="3">
        <f>SUM('BIZ kWh ENTRY'!L160,'BIZ kWh ENTRY'!AB160,'BIZ kWh ENTRY'!AR160,'BIZ kWh ENTRY'!BH160)</f>
        <v>0</v>
      </c>
      <c r="M160" s="3">
        <f>SUM('BIZ kWh ENTRY'!M160,'BIZ kWh ENTRY'!AC160,'BIZ kWh ENTRY'!AS160,'BIZ kWh ENTRY'!BI160)</f>
        <v>0</v>
      </c>
      <c r="N160" s="3">
        <f>SUM('BIZ kWh ENTRY'!N160,'BIZ kWh ENTRY'!AD160,'BIZ kWh ENTRY'!AT160,'BIZ kWh ENTRY'!BJ160)</f>
        <v>0</v>
      </c>
      <c r="O160" s="90">
        <f t="shared" si="21"/>
        <v>0</v>
      </c>
      <c r="Q160" s="414">
        <f>C160-'[1]ExPostGross kWh_BizSum'!C160</f>
        <v>0</v>
      </c>
      <c r="R160" s="414">
        <f>D160-'[1]ExPostGross kWh_BizSum'!D160</f>
        <v>0</v>
      </c>
      <c r="S160" s="414">
        <f>E160-'[1]ExPostGross kWh_BizSum'!E160</f>
        <v>0</v>
      </c>
      <c r="T160" s="414">
        <f>F160-'[1]ExPostGross kWh_BizSum'!F160</f>
        <v>0</v>
      </c>
      <c r="U160" s="414">
        <f>G160-'[1]ExPostGross kWh_BizSum'!G160</f>
        <v>0</v>
      </c>
      <c r="V160" s="414">
        <f>H160-'[1]ExPostGross kWh_BizSum'!H160</f>
        <v>0</v>
      </c>
      <c r="W160" s="414">
        <f>I160-'[1]ExPostGross kWh_BizSum'!I160</f>
        <v>0</v>
      </c>
      <c r="X160" s="414">
        <f>J160-'[1]ExPostGross kWh_BizSum'!J160</f>
        <v>0</v>
      </c>
      <c r="Y160" s="414">
        <f>K160-'[1]ExPostGross kWh_BizSum'!K160</f>
        <v>0</v>
      </c>
      <c r="Z160" s="414">
        <f>L160-'[1]ExPostGross kWh_BizSum'!L160</f>
        <v>0</v>
      </c>
      <c r="AA160" s="414">
        <f>M160-'[1]ExPostGross kWh_BizSum'!M160</f>
        <v>0</v>
      </c>
      <c r="AB160" s="444">
        <f>N160-SUM('[1]ExPostGross kWh_BizSum'!N160:Q160)</f>
        <v>0</v>
      </c>
    </row>
    <row r="161" spans="1:28" ht="21.45" customHeight="1" thickBot="1" x14ac:dyDescent="0.35">
      <c r="B161" s="237" t="s">
        <v>70</v>
      </c>
      <c r="C161" s="238">
        <f t="shared" ref="C161:N161" si="22">SUM(C148:C160)</f>
        <v>0</v>
      </c>
      <c r="D161" s="238">
        <f t="shared" si="22"/>
        <v>0</v>
      </c>
      <c r="E161" s="238">
        <f t="shared" si="22"/>
        <v>0</v>
      </c>
      <c r="F161" s="238">
        <f t="shared" si="22"/>
        <v>0</v>
      </c>
      <c r="G161" s="238">
        <f t="shared" si="22"/>
        <v>0</v>
      </c>
      <c r="H161" s="238">
        <f t="shared" si="22"/>
        <v>0</v>
      </c>
      <c r="I161" s="238">
        <f t="shared" si="22"/>
        <v>0</v>
      </c>
      <c r="J161" s="238">
        <f t="shared" si="22"/>
        <v>0</v>
      </c>
      <c r="K161" s="238">
        <f t="shared" si="22"/>
        <v>0</v>
      </c>
      <c r="L161" s="238">
        <f t="shared" si="22"/>
        <v>0</v>
      </c>
      <c r="M161" s="238">
        <f t="shared" si="22"/>
        <v>0</v>
      </c>
      <c r="N161" s="238">
        <f t="shared" si="22"/>
        <v>0</v>
      </c>
      <c r="O161" s="93">
        <f t="shared" si="21"/>
        <v>0</v>
      </c>
      <c r="Q161" s="414">
        <f>C161-'[1]ExPostGross kWh_BizSum'!C161</f>
        <v>0</v>
      </c>
      <c r="R161" s="414">
        <f>D161-'[1]ExPostGross kWh_BizSum'!D161</f>
        <v>0</v>
      </c>
      <c r="S161" s="414">
        <f>E161-'[1]ExPostGross kWh_BizSum'!E161</f>
        <v>0</v>
      </c>
      <c r="T161" s="414">
        <f>F161-'[1]ExPostGross kWh_BizSum'!F161</f>
        <v>0</v>
      </c>
      <c r="U161" s="414">
        <f>G161-'[1]ExPostGross kWh_BizSum'!G161</f>
        <v>0</v>
      </c>
      <c r="V161" s="414">
        <f>H161-'[1]ExPostGross kWh_BizSum'!H161</f>
        <v>0</v>
      </c>
      <c r="W161" s="414">
        <f>I161-'[1]ExPostGross kWh_BizSum'!I161</f>
        <v>0</v>
      </c>
      <c r="X161" s="414">
        <f>J161-'[1]ExPostGross kWh_BizSum'!J161</f>
        <v>0</v>
      </c>
      <c r="Y161" s="414">
        <f>K161-'[1]ExPostGross kWh_BizSum'!K161</f>
        <v>0</v>
      </c>
      <c r="Z161" s="414">
        <f>L161-'[1]ExPostGross kWh_BizSum'!L161</f>
        <v>0</v>
      </c>
      <c r="AA161" s="414">
        <f>M161-'[1]ExPostGross kWh_BizSum'!M161</f>
        <v>0</v>
      </c>
      <c r="AB161" s="444">
        <f>N161-SUM('[1]ExPostGross kWh_BizSum'!N161:Q161)</f>
        <v>0</v>
      </c>
    </row>
    <row r="162" spans="1:28" ht="21.45" customHeight="1" thickBot="1" x14ac:dyDescent="0.35">
      <c r="A162"/>
    </row>
    <row r="163" spans="1:28" ht="21.45" customHeight="1" thickBot="1" x14ac:dyDescent="0.35">
      <c r="B163" s="233" t="s">
        <v>48</v>
      </c>
      <c r="C163" s="234">
        <v>43850</v>
      </c>
      <c r="D163" s="234">
        <v>43882</v>
      </c>
      <c r="E163" s="234">
        <v>43914</v>
      </c>
      <c r="F163" s="234">
        <v>43946</v>
      </c>
      <c r="G163" s="234">
        <v>43978</v>
      </c>
      <c r="H163" s="234">
        <v>44010</v>
      </c>
      <c r="I163" s="234">
        <v>44042</v>
      </c>
      <c r="J163" s="234">
        <v>44074</v>
      </c>
      <c r="K163" s="234">
        <v>44076</v>
      </c>
      <c r="L163" s="234">
        <v>44107</v>
      </c>
      <c r="M163" s="234">
        <v>44140</v>
      </c>
      <c r="N163" s="234" t="s">
        <v>57</v>
      </c>
      <c r="O163" s="235" t="s">
        <v>3</v>
      </c>
    </row>
    <row r="164" spans="1:28" ht="15" customHeight="1" x14ac:dyDescent="0.3">
      <c r="A164" s="511" t="s">
        <v>112</v>
      </c>
      <c r="B164" s="11" t="s">
        <v>90</v>
      </c>
      <c r="C164" s="3">
        <f>C20+C36+C52+C68+C84+C132+C148</f>
        <v>0</v>
      </c>
      <c r="D164" s="3">
        <f t="shared" ref="D164:N164" si="23">D20+D36+D52+D68+D84+D132+D148</f>
        <v>65583.517999999996</v>
      </c>
      <c r="E164" s="3">
        <f t="shared" si="23"/>
        <v>0</v>
      </c>
      <c r="F164" s="3">
        <f t="shared" si="23"/>
        <v>390203.74098149315</v>
      </c>
      <c r="G164" s="3">
        <f t="shared" si="23"/>
        <v>0</v>
      </c>
      <c r="H164" s="3">
        <f t="shared" si="23"/>
        <v>0</v>
      </c>
      <c r="I164" s="3">
        <f t="shared" si="23"/>
        <v>0</v>
      </c>
      <c r="J164" s="3">
        <f t="shared" si="23"/>
        <v>653122.47</v>
      </c>
      <c r="K164" s="3">
        <f t="shared" si="23"/>
        <v>0</v>
      </c>
      <c r="L164" s="3">
        <f t="shared" si="23"/>
        <v>1745293.5499999998</v>
      </c>
      <c r="M164" s="3">
        <f t="shared" si="23"/>
        <v>129542.41299999999</v>
      </c>
      <c r="N164" s="3">
        <f t="shared" si="23"/>
        <v>2086271.0593481287</v>
      </c>
      <c r="O164" s="90">
        <f t="shared" ref="O164:O177" si="24">SUM(C164:N164)</f>
        <v>5070016.7513296213</v>
      </c>
      <c r="Q164" s="414">
        <f>C164-'[1]ExPostGross kWh_BizSum'!C164</f>
        <v>0</v>
      </c>
      <c r="R164" s="414">
        <f>D164-'[1]ExPostGross kWh_BizSum'!D164</f>
        <v>0</v>
      </c>
      <c r="S164" s="414">
        <f>E164-'[1]ExPostGross kWh_BizSum'!E164</f>
        <v>0</v>
      </c>
      <c r="T164" s="414">
        <f>F164-'[1]ExPostGross kWh_BizSum'!F164</f>
        <v>0</v>
      </c>
      <c r="U164" s="414">
        <f>G164-'[1]ExPostGross kWh_BizSum'!G164</f>
        <v>0</v>
      </c>
      <c r="V164" s="414">
        <f>H164-'[1]ExPostGross kWh_BizSum'!H164</f>
        <v>0</v>
      </c>
      <c r="W164" s="414">
        <f>I164-'[1]ExPostGross kWh_BizSum'!I164</f>
        <v>0</v>
      </c>
      <c r="X164" s="414">
        <f>J164-'[1]ExPostGross kWh_BizSum'!J164</f>
        <v>0</v>
      </c>
      <c r="Y164" s="414">
        <f>K164-'[1]ExPostGross kWh_BizSum'!K164</f>
        <v>0</v>
      </c>
      <c r="Z164" s="414">
        <f>L164-'[1]ExPostGross kWh_BizSum'!L164</f>
        <v>0</v>
      </c>
      <c r="AA164" s="414">
        <f>M164-'[1]ExPostGross kWh_BizSum'!M164</f>
        <v>0</v>
      </c>
      <c r="AB164" s="444">
        <f>N164-SUM('[1]ExPostGross kWh_BizSum'!N164:Q164)</f>
        <v>0</v>
      </c>
    </row>
    <row r="165" spans="1:28" x14ac:dyDescent="0.3">
      <c r="A165" s="512"/>
      <c r="B165" s="13" t="s">
        <v>91</v>
      </c>
      <c r="C165" s="3">
        <f t="shared" ref="C165:N165" si="25">C21+C37+C53+C69+C85+C133+C149</f>
        <v>0</v>
      </c>
      <c r="D165" s="3">
        <f t="shared" si="25"/>
        <v>0</v>
      </c>
      <c r="E165" s="3">
        <f t="shared" si="25"/>
        <v>0</v>
      </c>
      <c r="F165" s="3">
        <f t="shared" si="25"/>
        <v>0</v>
      </c>
      <c r="G165" s="3">
        <f t="shared" si="25"/>
        <v>0</v>
      </c>
      <c r="H165" s="3">
        <f t="shared" si="25"/>
        <v>38461.056263358529</v>
      </c>
      <c r="I165" s="3">
        <f t="shared" si="25"/>
        <v>0</v>
      </c>
      <c r="J165" s="3">
        <f t="shared" si="25"/>
        <v>0</v>
      </c>
      <c r="K165" s="3">
        <f t="shared" si="25"/>
        <v>8969.0453397970905</v>
      </c>
      <c r="L165" s="3">
        <f t="shared" si="25"/>
        <v>13540.25337058285</v>
      </c>
      <c r="M165" s="3">
        <f t="shared" si="25"/>
        <v>0</v>
      </c>
      <c r="N165" s="3">
        <f t="shared" si="25"/>
        <v>20043.306586855098</v>
      </c>
      <c r="O165" s="90">
        <f t="shared" si="24"/>
        <v>81013.66156059358</v>
      </c>
      <c r="Q165" s="414">
        <f>C165-'[1]ExPostGross kWh_BizSum'!C165</f>
        <v>0</v>
      </c>
      <c r="R165" s="414">
        <f>D165-'[1]ExPostGross kWh_BizSum'!D165</f>
        <v>0</v>
      </c>
      <c r="S165" s="414">
        <f>E165-'[1]ExPostGross kWh_BizSum'!E165</f>
        <v>0</v>
      </c>
      <c r="T165" s="414">
        <f>F165-'[1]ExPostGross kWh_BizSum'!F165</f>
        <v>0</v>
      </c>
      <c r="U165" s="414">
        <f>G165-'[1]ExPostGross kWh_BizSum'!G165</f>
        <v>0</v>
      </c>
      <c r="V165" s="414">
        <f>H165-'[1]ExPostGross kWh_BizSum'!H165</f>
        <v>0</v>
      </c>
      <c r="W165" s="414">
        <f>I165-'[1]ExPostGross kWh_BizSum'!I165</f>
        <v>0</v>
      </c>
      <c r="X165" s="414">
        <f>J165-'[1]ExPostGross kWh_BizSum'!J165</f>
        <v>0</v>
      </c>
      <c r="Y165" s="414">
        <f>K165-'[1]ExPostGross kWh_BizSum'!K165</f>
        <v>0</v>
      </c>
      <c r="Z165" s="414">
        <f>L165-'[1]ExPostGross kWh_BizSum'!L165</f>
        <v>0</v>
      </c>
      <c r="AA165" s="414">
        <f>M165-'[1]ExPostGross kWh_BizSum'!M165</f>
        <v>0</v>
      </c>
      <c r="AB165" s="444">
        <f>N165-SUM('[1]ExPostGross kWh_BizSum'!N165:Q165)</f>
        <v>0</v>
      </c>
    </row>
    <row r="166" spans="1:28" x14ac:dyDescent="0.3">
      <c r="A166" s="512"/>
      <c r="B166" s="11" t="s">
        <v>92</v>
      </c>
      <c r="C166" s="3">
        <f t="shared" ref="C166:N166" si="26">C22+C38+C54+C70+C86+C134+C150</f>
        <v>0</v>
      </c>
      <c r="D166" s="3">
        <f t="shared" si="26"/>
        <v>0</v>
      </c>
      <c r="E166" s="3">
        <f t="shared" si="26"/>
        <v>0</v>
      </c>
      <c r="F166" s="3">
        <f t="shared" si="26"/>
        <v>0</v>
      </c>
      <c r="G166" s="3">
        <f t="shared" si="26"/>
        <v>0</v>
      </c>
      <c r="H166" s="3">
        <f t="shared" si="26"/>
        <v>0</v>
      </c>
      <c r="I166" s="3">
        <f t="shared" si="26"/>
        <v>0</v>
      </c>
      <c r="J166" s="3">
        <f t="shared" si="26"/>
        <v>4065.2080000000001</v>
      </c>
      <c r="K166" s="3">
        <f t="shared" si="26"/>
        <v>0</v>
      </c>
      <c r="L166" s="3">
        <f t="shared" si="26"/>
        <v>0</v>
      </c>
      <c r="M166" s="3">
        <f t="shared" si="26"/>
        <v>0</v>
      </c>
      <c r="N166" s="3">
        <f t="shared" si="26"/>
        <v>4065.2080000000001</v>
      </c>
      <c r="O166" s="90">
        <f t="shared" si="24"/>
        <v>8130.4160000000002</v>
      </c>
      <c r="Q166" s="414">
        <f>C166-'[1]ExPostGross kWh_BizSum'!C166</f>
        <v>0</v>
      </c>
      <c r="R166" s="414">
        <f>D166-'[1]ExPostGross kWh_BizSum'!D166</f>
        <v>0</v>
      </c>
      <c r="S166" s="414">
        <f>E166-'[1]ExPostGross kWh_BizSum'!E166</f>
        <v>0</v>
      </c>
      <c r="T166" s="414">
        <f>F166-'[1]ExPostGross kWh_BizSum'!F166</f>
        <v>0</v>
      </c>
      <c r="U166" s="414">
        <f>G166-'[1]ExPostGross kWh_BizSum'!G166</f>
        <v>0</v>
      </c>
      <c r="V166" s="414">
        <f>H166-'[1]ExPostGross kWh_BizSum'!H166</f>
        <v>0</v>
      </c>
      <c r="W166" s="414">
        <f>I166-'[1]ExPostGross kWh_BizSum'!I166</f>
        <v>0</v>
      </c>
      <c r="X166" s="414">
        <f>J166-'[1]ExPostGross kWh_BizSum'!J166</f>
        <v>0</v>
      </c>
      <c r="Y166" s="414">
        <f>K166-'[1]ExPostGross kWh_BizSum'!K166</f>
        <v>0</v>
      </c>
      <c r="Z166" s="414">
        <f>L166-'[1]ExPostGross kWh_BizSum'!L166</f>
        <v>0</v>
      </c>
      <c r="AA166" s="414">
        <f>M166-'[1]ExPostGross kWh_BizSum'!M166</f>
        <v>0</v>
      </c>
      <c r="AB166" s="444">
        <f>N166-SUM('[1]ExPostGross kWh_BizSum'!N166:Q166)</f>
        <v>0</v>
      </c>
    </row>
    <row r="167" spans="1:28" x14ac:dyDescent="0.3">
      <c r="A167" s="512"/>
      <c r="B167" s="11" t="s">
        <v>93</v>
      </c>
      <c r="C167" s="3">
        <f t="shared" ref="C167:N167" si="27">C23+C39+C55+C71+C87+C135+C151</f>
        <v>885461.04585167428</v>
      </c>
      <c r="D167" s="3">
        <f t="shared" si="27"/>
        <v>2257.0239999999999</v>
      </c>
      <c r="E167" s="3">
        <f t="shared" si="27"/>
        <v>37797.624791491879</v>
      </c>
      <c r="F167" s="3">
        <f t="shared" si="27"/>
        <v>97749.024064756246</v>
      </c>
      <c r="G167" s="3">
        <f t="shared" si="27"/>
        <v>172635.92119331026</v>
      </c>
      <c r="H167" s="3">
        <f t="shared" si="27"/>
        <v>602693.80183831335</v>
      </c>
      <c r="I167" s="3">
        <f t="shared" si="27"/>
        <v>652711.29361598019</v>
      </c>
      <c r="J167" s="3">
        <f t="shared" si="27"/>
        <v>1051312.2964957582</v>
      </c>
      <c r="K167" s="3">
        <f t="shared" si="27"/>
        <v>1393744.6877698647</v>
      </c>
      <c r="L167" s="3">
        <f t="shared" si="27"/>
        <v>2415331.7754811943</v>
      </c>
      <c r="M167" s="3">
        <f t="shared" si="27"/>
        <v>1274609.5503569632</v>
      </c>
      <c r="N167" s="3">
        <f t="shared" si="27"/>
        <v>2797802.3466374404</v>
      </c>
      <c r="O167" s="90">
        <f t="shared" si="24"/>
        <v>11384106.392096747</v>
      </c>
      <c r="Q167" s="414">
        <f>C167-'[1]ExPostGross kWh_BizSum'!C167</f>
        <v>0</v>
      </c>
      <c r="R167" s="414">
        <f>D167-'[1]ExPostGross kWh_BizSum'!D167</f>
        <v>0</v>
      </c>
      <c r="S167" s="414">
        <f>E167-'[1]ExPostGross kWh_BizSum'!E167</f>
        <v>0</v>
      </c>
      <c r="T167" s="414">
        <f>F167-'[1]ExPostGross kWh_BizSum'!F167</f>
        <v>0</v>
      </c>
      <c r="U167" s="414">
        <f>G167-'[1]ExPostGross kWh_BizSum'!G167</f>
        <v>0</v>
      </c>
      <c r="V167" s="414">
        <f>H167-'[1]ExPostGross kWh_BizSum'!H167</f>
        <v>0</v>
      </c>
      <c r="W167" s="414">
        <f>I167-'[1]ExPostGross kWh_BizSum'!I167</f>
        <v>0</v>
      </c>
      <c r="X167" s="414">
        <f>J167-'[1]ExPostGross kWh_BizSum'!J167</f>
        <v>0</v>
      </c>
      <c r="Y167" s="414">
        <f>K167-'[1]ExPostGross kWh_BizSum'!K167</f>
        <v>0</v>
      </c>
      <c r="Z167" s="414">
        <f>L167-'[1]ExPostGross kWh_BizSum'!L167</f>
        <v>0</v>
      </c>
      <c r="AA167" s="414">
        <f>M167-'[1]ExPostGross kWh_BizSum'!M167</f>
        <v>0</v>
      </c>
      <c r="AB167" s="444">
        <f>N167-SUM('[1]ExPostGross kWh_BizSum'!N167:Q167)</f>
        <v>0</v>
      </c>
    </row>
    <row r="168" spans="1:28" x14ac:dyDescent="0.3">
      <c r="A168" s="512"/>
      <c r="B168" s="13" t="s">
        <v>94</v>
      </c>
      <c r="C168" s="3">
        <f t="shared" ref="C168:N168" si="28">C24+C40+C56+C72+C88+C136+C152</f>
        <v>0</v>
      </c>
      <c r="D168" s="3">
        <f t="shared" si="28"/>
        <v>0</v>
      </c>
      <c r="E168" s="3">
        <f t="shared" si="28"/>
        <v>0</v>
      </c>
      <c r="F168" s="3">
        <f t="shared" si="28"/>
        <v>0</v>
      </c>
      <c r="G168" s="3">
        <f t="shared" si="28"/>
        <v>0</v>
      </c>
      <c r="H168" s="3">
        <f t="shared" si="28"/>
        <v>0</v>
      </c>
      <c r="I168" s="3">
        <f t="shared" si="28"/>
        <v>0</v>
      </c>
      <c r="J168" s="3">
        <f t="shared" si="28"/>
        <v>0</v>
      </c>
      <c r="K168" s="3">
        <f t="shared" si="28"/>
        <v>0</v>
      </c>
      <c r="L168" s="3">
        <f t="shared" si="28"/>
        <v>0</v>
      </c>
      <c r="M168" s="3">
        <f t="shared" si="28"/>
        <v>0</v>
      </c>
      <c r="N168" s="3">
        <f t="shared" si="28"/>
        <v>0</v>
      </c>
      <c r="O168" s="90">
        <f t="shared" si="24"/>
        <v>0</v>
      </c>
      <c r="Q168" s="414">
        <f>C168-'[1]ExPostGross kWh_BizSum'!C168</f>
        <v>0</v>
      </c>
      <c r="R168" s="414">
        <f>D168-'[1]ExPostGross kWh_BizSum'!D168</f>
        <v>0</v>
      </c>
      <c r="S168" s="414">
        <f>E168-'[1]ExPostGross kWh_BizSum'!E168</f>
        <v>0</v>
      </c>
      <c r="T168" s="414">
        <f>F168-'[1]ExPostGross kWh_BizSum'!F168</f>
        <v>0</v>
      </c>
      <c r="U168" s="414">
        <f>G168-'[1]ExPostGross kWh_BizSum'!G168</f>
        <v>0</v>
      </c>
      <c r="V168" s="414">
        <f>H168-'[1]ExPostGross kWh_BizSum'!H168</f>
        <v>0</v>
      </c>
      <c r="W168" s="414">
        <f>I168-'[1]ExPostGross kWh_BizSum'!I168</f>
        <v>0</v>
      </c>
      <c r="X168" s="414">
        <f>J168-'[1]ExPostGross kWh_BizSum'!J168</f>
        <v>0</v>
      </c>
      <c r="Y168" s="414">
        <f>K168-'[1]ExPostGross kWh_BizSum'!K168</f>
        <v>0</v>
      </c>
      <c r="Z168" s="414">
        <f>L168-'[1]ExPostGross kWh_BizSum'!L168</f>
        <v>0</v>
      </c>
      <c r="AA168" s="414">
        <f>M168-'[1]ExPostGross kWh_BizSum'!M168</f>
        <v>0</v>
      </c>
      <c r="AB168" s="444">
        <f>N168-SUM('[1]ExPostGross kWh_BizSum'!N168:Q168)</f>
        <v>0</v>
      </c>
    </row>
    <row r="169" spans="1:28" x14ac:dyDescent="0.3">
      <c r="A169" s="512"/>
      <c r="B169" s="11" t="s">
        <v>95</v>
      </c>
      <c r="C169" s="3">
        <f t="shared" ref="C169:N169" si="29">C25+C41+C57+C73+C89+C137+C153</f>
        <v>0</v>
      </c>
      <c r="D169" s="3">
        <f t="shared" si="29"/>
        <v>0</v>
      </c>
      <c r="E169" s="3">
        <f t="shared" si="29"/>
        <v>0</v>
      </c>
      <c r="F169" s="3">
        <f t="shared" si="29"/>
        <v>0</v>
      </c>
      <c r="G169" s="3">
        <f t="shared" si="29"/>
        <v>0</v>
      </c>
      <c r="H169" s="3">
        <f t="shared" si="29"/>
        <v>0</v>
      </c>
      <c r="I169" s="3">
        <f t="shared" si="29"/>
        <v>0</v>
      </c>
      <c r="J169" s="3">
        <f t="shared" si="29"/>
        <v>0</v>
      </c>
      <c r="K169" s="3">
        <f t="shared" si="29"/>
        <v>0</v>
      </c>
      <c r="L169" s="3">
        <f t="shared" si="29"/>
        <v>0</v>
      </c>
      <c r="M169" s="3">
        <f t="shared" si="29"/>
        <v>0</v>
      </c>
      <c r="N169" s="3">
        <f t="shared" si="29"/>
        <v>44326.094357732356</v>
      </c>
      <c r="O169" s="90">
        <f t="shared" si="24"/>
        <v>44326.094357732356</v>
      </c>
      <c r="Q169" s="414">
        <f>C169-'[1]ExPostGross kWh_BizSum'!C169</f>
        <v>0</v>
      </c>
      <c r="R169" s="414">
        <f>D169-'[1]ExPostGross kWh_BizSum'!D169</f>
        <v>0</v>
      </c>
      <c r="S169" s="414">
        <f>E169-'[1]ExPostGross kWh_BizSum'!E169</f>
        <v>0</v>
      </c>
      <c r="T169" s="414">
        <f>F169-'[1]ExPostGross kWh_BizSum'!F169</f>
        <v>0</v>
      </c>
      <c r="U169" s="414">
        <f>G169-'[1]ExPostGross kWh_BizSum'!G169</f>
        <v>0</v>
      </c>
      <c r="V169" s="414">
        <f>H169-'[1]ExPostGross kWh_BizSum'!H169</f>
        <v>0</v>
      </c>
      <c r="W169" s="414">
        <f>I169-'[1]ExPostGross kWh_BizSum'!I169</f>
        <v>0</v>
      </c>
      <c r="X169" s="414">
        <f>J169-'[1]ExPostGross kWh_BizSum'!J169</f>
        <v>0</v>
      </c>
      <c r="Y169" s="414">
        <f>K169-'[1]ExPostGross kWh_BizSum'!K169</f>
        <v>0</v>
      </c>
      <c r="Z169" s="414">
        <f>L169-'[1]ExPostGross kWh_BizSum'!L169</f>
        <v>0</v>
      </c>
      <c r="AA169" s="414">
        <f>M169-'[1]ExPostGross kWh_BizSum'!M169</f>
        <v>0</v>
      </c>
      <c r="AB169" s="444">
        <f>N169-SUM('[1]ExPostGross kWh_BizSum'!N169:Q169)</f>
        <v>0</v>
      </c>
    </row>
    <row r="170" spans="1:28" x14ac:dyDescent="0.3">
      <c r="A170" s="512"/>
      <c r="B170" s="11" t="s">
        <v>96</v>
      </c>
      <c r="C170" s="3">
        <f t="shared" ref="C170:N170" si="30">C26+C42+C58+C74+C90+C138+C154</f>
        <v>805458.16012541926</v>
      </c>
      <c r="D170" s="3">
        <f t="shared" si="30"/>
        <v>39359.434782639662</v>
      </c>
      <c r="E170" s="3">
        <f t="shared" si="30"/>
        <v>18247.77622147584</v>
      </c>
      <c r="F170" s="3">
        <f t="shared" si="30"/>
        <v>236739.96938271201</v>
      </c>
      <c r="G170" s="3">
        <f t="shared" si="30"/>
        <v>867735.27405192296</v>
      </c>
      <c r="H170" s="3">
        <f t="shared" si="30"/>
        <v>580296.29584120738</v>
      </c>
      <c r="I170" s="3">
        <f t="shared" si="30"/>
        <v>648606.69117251213</v>
      </c>
      <c r="J170" s="3">
        <f t="shared" si="30"/>
        <v>633719.04842096497</v>
      </c>
      <c r="K170" s="3">
        <f t="shared" si="30"/>
        <v>1595921.0399590863</v>
      </c>
      <c r="L170" s="3">
        <f t="shared" si="30"/>
        <v>1850526.3951801264</v>
      </c>
      <c r="M170" s="3">
        <f t="shared" si="30"/>
        <v>2390495.5534964278</v>
      </c>
      <c r="N170" s="3">
        <f t="shared" si="30"/>
        <v>13336760.589932704</v>
      </c>
      <c r="O170" s="90">
        <f t="shared" si="24"/>
        <v>23003866.228567198</v>
      </c>
      <c r="Q170" s="414">
        <f>C170-'[1]ExPostGross kWh_BizSum'!C170</f>
        <v>0</v>
      </c>
      <c r="R170" s="414">
        <f>D170-'[1]ExPostGross kWh_BizSum'!D170</f>
        <v>0</v>
      </c>
      <c r="S170" s="414">
        <f>E170-'[1]ExPostGross kWh_BizSum'!E170</f>
        <v>0</v>
      </c>
      <c r="T170" s="414">
        <f>F170-'[1]ExPostGross kWh_BizSum'!F170</f>
        <v>0</v>
      </c>
      <c r="U170" s="414">
        <f>G170-'[1]ExPostGross kWh_BizSum'!G170</f>
        <v>0</v>
      </c>
      <c r="V170" s="414">
        <f>H170-'[1]ExPostGross kWh_BizSum'!H170</f>
        <v>0</v>
      </c>
      <c r="W170" s="414">
        <f>I170-'[1]ExPostGross kWh_BizSum'!I170</f>
        <v>0</v>
      </c>
      <c r="X170" s="414">
        <f>J170-'[1]ExPostGross kWh_BizSum'!J170</f>
        <v>0</v>
      </c>
      <c r="Y170" s="414">
        <f>K170-'[1]ExPostGross kWh_BizSum'!K170</f>
        <v>0</v>
      </c>
      <c r="Z170" s="414">
        <f>L170-'[1]ExPostGross kWh_BizSum'!L170</f>
        <v>0</v>
      </c>
      <c r="AA170" s="414">
        <f>M170-'[1]ExPostGross kWh_BizSum'!M170</f>
        <v>0</v>
      </c>
      <c r="AB170" s="444">
        <f>N170-SUM('[1]ExPostGross kWh_BizSum'!N170:Q170)</f>
        <v>0</v>
      </c>
    </row>
    <row r="171" spans="1:28" x14ac:dyDescent="0.3">
      <c r="A171" s="512"/>
      <c r="B171" s="11" t="s">
        <v>97</v>
      </c>
      <c r="C171" s="3">
        <f t="shared" ref="C171:N171" si="31">C27+C43+C59+C75+C91+C139+C155</f>
        <v>3092541.2295716908</v>
      </c>
      <c r="D171" s="3">
        <f t="shared" si="31"/>
        <v>3421427.1006774539</v>
      </c>
      <c r="E171" s="3">
        <f t="shared" si="31"/>
        <v>3491143.8998796009</v>
      </c>
      <c r="F171" s="3">
        <f t="shared" si="31"/>
        <v>6907592.6596835051</v>
      </c>
      <c r="G171" s="3">
        <f t="shared" si="31"/>
        <v>5919407.9812592315</v>
      </c>
      <c r="H171" s="3">
        <f t="shared" si="31"/>
        <v>6562340.8524502739</v>
      </c>
      <c r="I171" s="3">
        <f t="shared" si="31"/>
        <v>6594750.5218591057</v>
      </c>
      <c r="J171" s="3">
        <f t="shared" si="31"/>
        <v>6956102.168939339</v>
      </c>
      <c r="K171" s="3">
        <f t="shared" si="31"/>
        <v>5921777.0609576022</v>
      </c>
      <c r="L171" s="3">
        <f t="shared" si="31"/>
        <v>7767507.3811215088</v>
      </c>
      <c r="M171" s="3">
        <f t="shared" si="31"/>
        <v>11105699.826782767</v>
      </c>
      <c r="N171" s="3">
        <f t="shared" si="31"/>
        <v>28894323.17857343</v>
      </c>
      <c r="O171" s="90">
        <f t="shared" si="24"/>
        <v>96634613.861755505</v>
      </c>
      <c r="Q171" s="414">
        <f>C171-'[1]ExPostGross kWh_BizSum'!C171</f>
        <v>0</v>
      </c>
      <c r="R171" s="414">
        <f>D171-'[1]ExPostGross kWh_BizSum'!D171</f>
        <v>0</v>
      </c>
      <c r="S171" s="414">
        <f>E171-'[1]ExPostGross kWh_BizSum'!E171</f>
        <v>0</v>
      </c>
      <c r="T171" s="414">
        <f>F171-'[1]ExPostGross kWh_BizSum'!F171</f>
        <v>0</v>
      </c>
      <c r="U171" s="414">
        <f>G171-'[1]ExPostGross kWh_BizSum'!G171</f>
        <v>0</v>
      </c>
      <c r="V171" s="414">
        <f>H171-'[1]ExPostGross kWh_BizSum'!H171</f>
        <v>0</v>
      </c>
      <c r="W171" s="414">
        <f>I171-'[1]ExPostGross kWh_BizSum'!I171</f>
        <v>0</v>
      </c>
      <c r="X171" s="414">
        <f>J171-'[1]ExPostGross kWh_BizSum'!J171</f>
        <v>0</v>
      </c>
      <c r="Y171" s="414">
        <f>K171-'[1]ExPostGross kWh_BizSum'!K171</f>
        <v>0</v>
      </c>
      <c r="Z171" s="414">
        <f>L171-'[1]ExPostGross kWh_BizSum'!L171</f>
        <v>0</v>
      </c>
      <c r="AA171" s="414">
        <f>M171-'[1]ExPostGross kWh_BizSum'!M171</f>
        <v>0</v>
      </c>
      <c r="AB171" s="444">
        <f>N171-SUM('[1]ExPostGross kWh_BizSum'!N171:Q171)</f>
        <v>0</v>
      </c>
    </row>
    <row r="172" spans="1:28" x14ac:dyDescent="0.3">
      <c r="A172" s="512"/>
      <c r="B172" s="11" t="s">
        <v>98</v>
      </c>
      <c r="C172" s="3">
        <f t="shared" ref="C172:N172" si="32">C28+C44+C60+C76+C92+C140+C156</f>
        <v>0</v>
      </c>
      <c r="D172" s="3">
        <f t="shared" si="32"/>
        <v>0</v>
      </c>
      <c r="E172" s="3">
        <f t="shared" si="32"/>
        <v>0</v>
      </c>
      <c r="F172" s="3">
        <f t="shared" si="32"/>
        <v>0</v>
      </c>
      <c r="G172" s="3">
        <f t="shared" si="32"/>
        <v>0</v>
      </c>
      <c r="H172" s="3">
        <f t="shared" si="32"/>
        <v>0</v>
      </c>
      <c r="I172" s="3">
        <f t="shared" si="32"/>
        <v>58078.979999999996</v>
      </c>
      <c r="J172" s="3">
        <f t="shared" si="32"/>
        <v>0</v>
      </c>
      <c r="K172" s="3">
        <f t="shared" si="32"/>
        <v>0</v>
      </c>
      <c r="L172" s="3">
        <f t="shared" si="32"/>
        <v>0</v>
      </c>
      <c r="M172" s="3">
        <f t="shared" si="32"/>
        <v>0</v>
      </c>
      <c r="N172" s="3">
        <f t="shared" si="32"/>
        <v>0</v>
      </c>
      <c r="O172" s="90">
        <f t="shared" si="24"/>
        <v>58078.979999999996</v>
      </c>
      <c r="Q172" s="414">
        <f>C172-'[1]ExPostGross kWh_BizSum'!C172</f>
        <v>0</v>
      </c>
      <c r="R172" s="414">
        <f>D172-'[1]ExPostGross kWh_BizSum'!D172</f>
        <v>0</v>
      </c>
      <c r="S172" s="414">
        <f>E172-'[1]ExPostGross kWh_BizSum'!E172</f>
        <v>0</v>
      </c>
      <c r="T172" s="414">
        <f>F172-'[1]ExPostGross kWh_BizSum'!F172</f>
        <v>0</v>
      </c>
      <c r="U172" s="414">
        <f>G172-'[1]ExPostGross kWh_BizSum'!G172</f>
        <v>0</v>
      </c>
      <c r="V172" s="414">
        <f>H172-'[1]ExPostGross kWh_BizSum'!H172</f>
        <v>0</v>
      </c>
      <c r="W172" s="414">
        <f>I172-'[1]ExPostGross kWh_BizSum'!I172</f>
        <v>0</v>
      </c>
      <c r="X172" s="414">
        <f>J172-'[1]ExPostGross kWh_BizSum'!J172</f>
        <v>0</v>
      </c>
      <c r="Y172" s="414">
        <f>K172-'[1]ExPostGross kWh_BizSum'!K172</f>
        <v>0</v>
      </c>
      <c r="Z172" s="414">
        <f>L172-'[1]ExPostGross kWh_BizSum'!L172</f>
        <v>0</v>
      </c>
      <c r="AA172" s="414">
        <f>M172-'[1]ExPostGross kWh_BizSum'!M172</f>
        <v>0</v>
      </c>
      <c r="AB172" s="444">
        <f>N172-SUM('[1]ExPostGross kWh_BizSum'!N172:Q172)</f>
        <v>0</v>
      </c>
    </row>
    <row r="173" spans="1:28" x14ac:dyDescent="0.3">
      <c r="A173" s="512"/>
      <c r="B173" s="11" t="s">
        <v>99</v>
      </c>
      <c r="C173" s="3">
        <f t="shared" ref="C173:N173" si="33">C29+C45+C61+C77+C93+C141+C157</f>
        <v>349071.7172751422</v>
      </c>
      <c r="D173" s="3">
        <f t="shared" si="33"/>
        <v>0</v>
      </c>
      <c r="E173" s="3">
        <f t="shared" si="33"/>
        <v>0</v>
      </c>
      <c r="F173" s="3">
        <f t="shared" si="33"/>
        <v>345985.57431450469</v>
      </c>
      <c r="G173" s="3">
        <f t="shared" si="33"/>
        <v>312598.12800311152</v>
      </c>
      <c r="H173" s="3">
        <f t="shared" si="33"/>
        <v>0</v>
      </c>
      <c r="I173" s="3">
        <f t="shared" si="33"/>
        <v>323609.13340516627</v>
      </c>
      <c r="J173" s="3">
        <f t="shared" si="33"/>
        <v>834036.30739132001</v>
      </c>
      <c r="K173" s="3">
        <f t="shared" si="33"/>
        <v>340472.23726261349</v>
      </c>
      <c r="L173" s="3">
        <f t="shared" si="33"/>
        <v>300024.02675076155</v>
      </c>
      <c r="M173" s="3">
        <f t="shared" si="33"/>
        <v>360623.6073192202</v>
      </c>
      <c r="N173" s="3">
        <f t="shared" si="33"/>
        <v>884842.36335089849</v>
      </c>
      <c r="O173" s="90">
        <f t="shared" si="24"/>
        <v>4051263.0950727384</v>
      </c>
      <c r="Q173" s="414">
        <f>C173-'[1]ExPostGross kWh_BizSum'!C173</f>
        <v>0</v>
      </c>
      <c r="R173" s="414">
        <f>D173-'[1]ExPostGross kWh_BizSum'!D173</f>
        <v>0</v>
      </c>
      <c r="S173" s="414">
        <f>E173-'[1]ExPostGross kWh_BizSum'!E173</f>
        <v>0</v>
      </c>
      <c r="T173" s="414">
        <f>F173-'[1]ExPostGross kWh_BizSum'!F173</f>
        <v>0</v>
      </c>
      <c r="U173" s="414">
        <f>G173-'[1]ExPostGross kWh_BizSum'!G173</f>
        <v>0</v>
      </c>
      <c r="V173" s="414">
        <f>H173-'[1]ExPostGross kWh_BizSum'!H173</f>
        <v>0</v>
      </c>
      <c r="W173" s="414">
        <f>I173-'[1]ExPostGross kWh_BizSum'!I173</f>
        <v>0</v>
      </c>
      <c r="X173" s="414">
        <f>J173-'[1]ExPostGross kWh_BizSum'!J173</f>
        <v>0</v>
      </c>
      <c r="Y173" s="414">
        <f>K173-'[1]ExPostGross kWh_BizSum'!K173</f>
        <v>0</v>
      </c>
      <c r="Z173" s="414">
        <f>L173-'[1]ExPostGross kWh_BizSum'!L173</f>
        <v>0</v>
      </c>
      <c r="AA173" s="414">
        <f>M173-'[1]ExPostGross kWh_BizSum'!M173</f>
        <v>0</v>
      </c>
      <c r="AB173" s="444">
        <f>N173-SUM('[1]ExPostGross kWh_BizSum'!N173:Q173)</f>
        <v>0</v>
      </c>
    </row>
    <row r="174" spans="1:28" x14ac:dyDescent="0.3">
      <c r="A174" s="512"/>
      <c r="B174" s="11" t="s">
        <v>100</v>
      </c>
      <c r="C174" s="3">
        <f t="shared" ref="C174:N174" si="34">C30+C46+C62+C78+C94+C142+C158</f>
        <v>0</v>
      </c>
      <c r="D174" s="3">
        <f t="shared" si="34"/>
        <v>0</v>
      </c>
      <c r="E174" s="3">
        <f t="shared" si="34"/>
        <v>0</v>
      </c>
      <c r="F174" s="3">
        <f t="shared" si="34"/>
        <v>0</v>
      </c>
      <c r="G174" s="3">
        <f t="shared" si="34"/>
        <v>0</v>
      </c>
      <c r="H174" s="3">
        <f t="shared" si="34"/>
        <v>0</v>
      </c>
      <c r="I174" s="3">
        <f t="shared" si="34"/>
        <v>0</v>
      </c>
      <c r="J174" s="3">
        <f t="shared" si="34"/>
        <v>0</v>
      </c>
      <c r="K174" s="3">
        <f t="shared" si="34"/>
        <v>141994.74900758473</v>
      </c>
      <c r="L174" s="3">
        <f t="shared" si="34"/>
        <v>0</v>
      </c>
      <c r="M174" s="3">
        <f t="shared" si="34"/>
        <v>0</v>
      </c>
      <c r="N174" s="3">
        <f t="shared" si="34"/>
        <v>1697481.818216949</v>
      </c>
      <c r="O174" s="90">
        <f t="shared" si="24"/>
        <v>1839476.5672245338</v>
      </c>
      <c r="Q174" s="414">
        <f>C174-'[1]ExPostGross kWh_BizSum'!C174</f>
        <v>0</v>
      </c>
      <c r="R174" s="414">
        <f>D174-'[1]ExPostGross kWh_BizSum'!D174</f>
        <v>0</v>
      </c>
      <c r="S174" s="414">
        <f>E174-'[1]ExPostGross kWh_BizSum'!E174</f>
        <v>0</v>
      </c>
      <c r="T174" s="414">
        <f>F174-'[1]ExPostGross kWh_BizSum'!F174</f>
        <v>0</v>
      </c>
      <c r="U174" s="414">
        <f>G174-'[1]ExPostGross kWh_BizSum'!G174</f>
        <v>0</v>
      </c>
      <c r="V174" s="414">
        <f>H174-'[1]ExPostGross kWh_BizSum'!H174</f>
        <v>0</v>
      </c>
      <c r="W174" s="414">
        <f>I174-'[1]ExPostGross kWh_BizSum'!I174</f>
        <v>0</v>
      </c>
      <c r="X174" s="414">
        <f>J174-'[1]ExPostGross kWh_BizSum'!J174</f>
        <v>0</v>
      </c>
      <c r="Y174" s="414">
        <f>K174-'[1]ExPostGross kWh_BizSum'!K174</f>
        <v>0</v>
      </c>
      <c r="Z174" s="414">
        <f>L174-'[1]ExPostGross kWh_BizSum'!L174</f>
        <v>0</v>
      </c>
      <c r="AA174" s="414">
        <f>M174-'[1]ExPostGross kWh_BizSum'!M174</f>
        <v>0</v>
      </c>
      <c r="AB174" s="444">
        <f>N174-SUM('[1]ExPostGross kWh_BizSum'!N174:Q174)</f>
        <v>0</v>
      </c>
    </row>
    <row r="175" spans="1:28" x14ac:dyDescent="0.3">
      <c r="A175" s="512"/>
      <c r="B175" s="11" t="s">
        <v>101</v>
      </c>
      <c r="C175" s="3">
        <f t="shared" ref="C175:N175" si="35">C31+C47+C63+C79+C95+C143+C159</f>
        <v>70607.916805421206</v>
      </c>
      <c r="D175" s="3">
        <f t="shared" si="35"/>
        <v>0</v>
      </c>
      <c r="E175" s="3">
        <f t="shared" si="35"/>
        <v>0</v>
      </c>
      <c r="F175" s="3">
        <f t="shared" si="35"/>
        <v>28120.731071812268</v>
      </c>
      <c r="G175" s="3">
        <f t="shared" si="35"/>
        <v>1317254.6126131436</v>
      </c>
      <c r="H175" s="3">
        <f t="shared" si="35"/>
        <v>53926.550220503123</v>
      </c>
      <c r="I175" s="3">
        <f t="shared" si="35"/>
        <v>0</v>
      </c>
      <c r="J175" s="3">
        <f t="shared" si="35"/>
        <v>9540.3431467871105</v>
      </c>
      <c r="K175" s="3">
        <f t="shared" si="35"/>
        <v>2175.3897708362788</v>
      </c>
      <c r="L175" s="3">
        <f t="shared" si="35"/>
        <v>0</v>
      </c>
      <c r="M175" s="3">
        <f t="shared" si="35"/>
        <v>122587.13506723587</v>
      </c>
      <c r="N175" s="3">
        <f t="shared" si="35"/>
        <v>469959.00522012514</v>
      </c>
      <c r="O175" s="90">
        <f t="shared" si="24"/>
        <v>2074171.6839158649</v>
      </c>
      <c r="Q175" s="414">
        <f>C175-'[1]ExPostGross kWh_BizSum'!C175</f>
        <v>0</v>
      </c>
      <c r="R175" s="414">
        <f>D175-'[1]ExPostGross kWh_BizSum'!D175</f>
        <v>0</v>
      </c>
      <c r="S175" s="414">
        <f>E175-'[1]ExPostGross kWh_BizSum'!E175</f>
        <v>0</v>
      </c>
      <c r="T175" s="414">
        <f>F175-'[1]ExPostGross kWh_BizSum'!F175</f>
        <v>0</v>
      </c>
      <c r="U175" s="414">
        <f>G175-'[1]ExPostGross kWh_BizSum'!G175</f>
        <v>0</v>
      </c>
      <c r="V175" s="414">
        <f>H175-'[1]ExPostGross kWh_BizSum'!H175</f>
        <v>0</v>
      </c>
      <c r="W175" s="414">
        <f>I175-'[1]ExPostGross kWh_BizSum'!I175</f>
        <v>0</v>
      </c>
      <c r="X175" s="414">
        <f>J175-'[1]ExPostGross kWh_BizSum'!J175</f>
        <v>0</v>
      </c>
      <c r="Y175" s="414">
        <f>K175-'[1]ExPostGross kWh_BizSum'!K175</f>
        <v>0</v>
      </c>
      <c r="Z175" s="414">
        <f>L175-'[1]ExPostGross kWh_BizSum'!L175</f>
        <v>0</v>
      </c>
      <c r="AA175" s="414">
        <f>M175-'[1]ExPostGross kWh_BizSum'!M175</f>
        <v>0</v>
      </c>
      <c r="AB175" s="444">
        <f>N175-SUM('[1]ExPostGross kWh_BizSum'!N175:Q175)</f>
        <v>0</v>
      </c>
    </row>
    <row r="176" spans="1:28" ht="15" thickBot="1" x14ac:dyDescent="0.35">
      <c r="A176" s="513"/>
      <c r="B176" s="11" t="s">
        <v>102</v>
      </c>
      <c r="C176" s="3">
        <f t="shared" ref="C176:N176" si="36">C32+C48+C64+C80+C96+C144+C160</f>
        <v>0</v>
      </c>
      <c r="D176" s="3">
        <f t="shared" si="36"/>
        <v>0</v>
      </c>
      <c r="E176" s="3">
        <f t="shared" si="36"/>
        <v>19378.896000000001</v>
      </c>
      <c r="F176" s="3">
        <f t="shared" si="36"/>
        <v>0</v>
      </c>
      <c r="G176" s="3">
        <f t="shared" si="36"/>
        <v>0</v>
      </c>
      <c r="H176" s="3">
        <f t="shared" si="36"/>
        <v>0</v>
      </c>
      <c r="I176" s="3">
        <f t="shared" si="36"/>
        <v>0</v>
      </c>
      <c r="J176" s="3">
        <f t="shared" si="36"/>
        <v>0</v>
      </c>
      <c r="K176" s="3">
        <f t="shared" si="36"/>
        <v>19378.896000000001</v>
      </c>
      <c r="L176" s="3">
        <f t="shared" si="36"/>
        <v>0</v>
      </c>
      <c r="M176" s="3">
        <f t="shared" si="36"/>
        <v>0</v>
      </c>
      <c r="N176" s="3">
        <f t="shared" si="36"/>
        <v>237402.48552973071</v>
      </c>
      <c r="O176" s="90">
        <f t="shared" si="24"/>
        <v>276160.27752973069</v>
      </c>
      <c r="Q176" s="414">
        <f>C176-'[1]ExPostGross kWh_BizSum'!C176</f>
        <v>0</v>
      </c>
      <c r="R176" s="414">
        <f>D176-'[1]ExPostGross kWh_BizSum'!D176</f>
        <v>0</v>
      </c>
      <c r="S176" s="414">
        <f>E176-'[1]ExPostGross kWh_BizSum'!E176</f>
        <v>0</v>
      </c>
      <c r="T176" s="414">
        <f>F176-'[1]ExPostGross kWh_BizSum'!F176</f>
        <v>0</v>
      </c>
      <c r="U176" s="414">
        <f>G176-'[1]ExPostGross kWh_BizSum'!G176</f>
        <v>0</v>
      </c>
      <c r="V176" s="414">
        <f>H176-'[1]ExPostGross kWh_BizSum'!H176</f>
        <v>0</v>
      </c>
      <c r="W176" s="414">
        <f>I176-'[1]ExPostGross kWh_BizSum'!I176</f>
        <v>0</v>
      </c>
      <c r="X176" s="414">
        <f>J176-'[1]ExPostGross kWh_BizSum'!J176</f>
        <v>0</v>
      </c>
      <c r="Y176" s="414">
        <f>K176-'[1]ExPostGross kWh_BizSum'!K176</f>
        <v>0</v>
      </c>
      <c r="Z176" s="414">
        <f>L176-'[1]ExPostGross kWh_BizSum'!L176</f>
        <v>0</v>
      </c>
      <c r="AA176" s="414">
        <f>M176-'[1]ExPostGross kWh_BizSum'!M176</f>
        <v>0</v>
      </c>
      <c r="AB176" s="444">
        <f>N176-SUM('[1]ExPostGross kWh_BizSum'!N176:Q176)</f>
        <v>0</v>
      </c>
    </row>
    <row r="177" spans="1:28" ht="21.45" customHeight="1" thickBot="1" x14ac:dyDescent="0.35">
      <c r="B177" s="237" t="s">
        <v>70</v>
      </c>
      <c r="C177" s="238">
        <f t="shared" ref="C177:N177" si="37">SUM(C164:C176)</f>
        <v>5203140.0696293479</v>
      </c>
      <c r="D177" s="238">
        <f t="shared" si="37"/>
        <v>3528627.0774600934</v>
      </c>
      <c r="E177" s="238">
        <f t="shared" si="37"/>
        <v>3566568.1968925688</v>
      </c>
      <c r="F177" s="238">
        <f t="shared" si="37"/>
        <v>8006391.6994987838</v>
      </c>
      <c r="G177" s="238">
        <f t="shared" si="37"/>
        <v>8589631.9171207193</v>
      </c>
      <c r="H177" s="238">
        <f t="shared" si="37"/>
        <v>7837718.5566136567</v>
      </c>
      <c r="I177" s="238">
        <f t="shared" si="37"/>
        <v>8277756.6200527651</v>
      </c>
      <c r="J177" s="238">
        <f t="shared" si="37"/>
        <v>10141897.842394169</v>
      </c>
      <c r="K177" s="238">
        <f t="shared" si="37"/>
        <v>9424433.1060673855</v>
      </c>
      <c r="L177" s="238">
        <f t="shared" si="37"/>
        <v>14092223.381904174</v>
      </c>
      <c r="M177" s="238">
        <f t="shared" si="37"/>
        <v>15383558.086022615</v>
      </c>
      <c r="N177" s="238">
        <f t="shared" si="37"/>
        <v>50473277.45575399</v>
      </c>
      <c r="O177" s="247">
        <f t="shared" si="24"/>
        <v>144525224.00941026</v>
      </c>
      <c r="P177" s="415">
        <f>SUM(C20:N32,C36:N48,C52:N64,C68:N80,C84:N96,C132:N144,C148:N160)</f>
        <v>144525224.00941023</v>
      </c>
      <c r="Q177" s="414">
        <f>C177-'[1]ExPostGross kWh_BizSum'!C177</f>
        <v>0</v>
      </c>
      <c r="R177" s="414">
        <f>D177-'[1]ExPostGross kWh_BizSum'!D177</f>
        <v>0</v>
      </c>
      <c r="S177" s="414">
        <f>E177-'[1]ExPostGross kWh_BizSum'!E177</f>
        <v>0</v>
      </c>
      <c r="T177" s="414">
        <f>F177-'[1]ExPostGross kWh_BizSum'!F177</f>
        <v>0</v>
      </c>
      <c r="U177" s="414">
        <f>G177-'[1]ExPostGross kWh_BizSum'!G177</f>
        <v>0</v>
      </c>
      <c r="V177" s="414">
        <f>H177-'[1]ExPostGross kWh_BizSum'!H177</f>
        <v>0</v>
      </c>
      <c r="W177" s="414">
        <f>I177-'[1]ExPostGross kWh_BizSum'!I177</f>
        <v>0</v>
      </c>
      <c r="X177" s="414">
        <f>J177-'[1]ExPostGross kWh_BizSum'!J177</f>
        <v>0</v>
      </c>
      <c r="Y177" s="414">
        <f>K177-'[1]ExPostGross kWh_BizSum'!K177</f>
        <v>0</v>
      </c>
      <c r="Z177" s="414">
        <f>L177-'[1]ExPostGross kWh_BizSum'!L177</f>
        <v>0</v>
      </c>
      <c r="AA177" s="414">
        <f>M177-'[1]ExPostGross kWh_BizSum'!M177</f>
        <v>0</v>
      </c>
      <c r="AB177" s="444">
        <f>N177-SUM('[1]ExPostGross kWh_BizSum'!N177:Q177)</f>
        <v>0</v>
      </c>
    </row>
    <row r="178" spans="1:28" ht="21.45" customHeight="1" thickBot="1" x14ac:dyDescent="0.35"/>
    <row r="179" spans="1:28" ht="21.45" customHeight="1" thickBot="1" x14ac:dyDescent="0.35">
      <c r="B179" s="233" t="s">
        <v>48</v>
      </c>
      <c r="C179" s="234">
        <v>43850</v>
      </c>
      <c r="D179" s="234">
        <v>43882</v>
      </c>
      <c r="E179" s="234">
        <v>43914</v>
      </c>
      <c r="F179" s="234">
        <v>43946</v>
      </c>
      <c r="G179" s="234">
        <v>43978</v>
      </c>
      <c r="H179" s="234">
        <v>44010</v>
      </c>
      <c r="I179" s="234">
        <v>44042</v>
      </c>
      <c r="J179" s="234">
        <v>44074</v>
      </c>
      <c r="K179" s="234">
        <v>44076</v>
      </c>
      <c r="L179" s="234">
        <v>44107</v>
      </c>
      <c r="M179" s="234">
        <v>44140</v>
      </c>
      <c r="N179" s="234" t="s">
        <v>57</v>
      </c>
      <c r="O179" s="235" t="s">
        <v>3</v>
      </c>
    </row>
    <row r="180" spans="1:28" ht="15" customHeight="1" x14ac:dyDescent="0.3">
      <c r="A180" s="508" t="s">
        <v>114</v>
      </c>
      <c r="B180" s="244" t="s">
        <v>90</v>
      </c>
      <c r="C180" s="3">
        <f>C4+C116</f>
        <v>0</v>
      </c>
      <c r="D180" s="3">
        <f t="shared" ref="D180:N180" si="38">D4+D116</f>
        <v>0</v>
      </c>
      <c r="E180" s="3">
        <f t="shared" si="38"/>
        <v>0</v>
      </c>
      <c r="F180" s="3">
        <f t="shared" si="38"/>
        <v>0</v>
      </c>
      <c r="G180" s="3">
        <f t="shared" si="38"/>
        <v>0</v>
      </c>
      <c r="H180" s="3">
        <f t="shared" si="38"/>
        <v>0</v>
      </c>
      <c r="I180" s="3">
        <f t="shared" si="38"/>
        <v>0</v>
      </c>
      <c r="J180" s="3">
        <f t="shared" si="38"/>
        <v>0</v>
      </c>
      <c r="K180" s="3">
        <f t="shared" si="38"/>
        <v>0</v>
      </c>
      <c r="L180" s="3">
        <f t="shared" si="38"/>
        <v>0</v>
      </c>
      <c r="M180" s="3">
        <f t="shared" si="38"/>
        <v>0</v>
      </c>
      <c r="N180" s="3">
        <f t="shared" si="38"/>
        <v>0</v>
      </c>
      <c r="O180" s="90">
        <f t="shared" ref="O180:O193" si="39">SUM(C180:N180)</f>
        <v>0</v>
      </c>
      <c r="Q180" s="414">
        <f>C180-'[1]ExPostGross kWh_BizSum'!C180</f>
        <v>0</v>
      </c>
      <c r="R180" s="414">
        <f>D180-'[1]ExPostGross kWh_BizSum'!D180</f>
        <v>0</v>
      </c>
      <c r="S180" s="414">
        <f>E180-'[1]ExPostGross kWh_BizSum'!E180</f>
        <v>0</v>
      </c>
      <c r="T180" s="414">
        <f>F180-'[1]ExPostGross kWh_BizSum'!F180</f>
        <v>0</v>
      </c>
      <c r="U180" s="414">
        <f>G180-'[1]ExPostGross kWh_BizSum'!G180</f>
        <v>0</v>
      </c>
      <c r="V180" s="414">
        <f>H180-'[1]ExPostGross kWh_BizSum'!H180</f>
        <v>0</v>
      </c>
      <c r="W180" s="414">
        <f>I180-'[1]ExPostGross kWh_BizSum'!I180</f>
        <v>0</v>
      </c>
      <c r="X180" s="414">
        <f>J180-'[1]ExPostGross kWh_BizSum'!J180</f>
        <v>0</v>
      </c>
      <c r="Y180" s="414">
        <f>K180-'[1]ExPostGross kWh_BizSum'!K180</f>
        <v>0</v>
      </c>
      <c r="Z180" s="414">
        <f>L180-'[1]ExPostGross kWh_BizSum'!L180</f>
        <v>0</v>
      </c>
      <c r="AA180" s="414">
        <f>M180-'[1]ExPostGross kWh_BizSum'!M180</f>
        <v>0</v>
      </c>
      <c r="AB180" s="444">
        <f>N180-SUM('[1]ExPostGross kWh_BizSum'!N180:Q180)</f>
        <v>0</v>
      </c>
    </row>
    <row r="181" spans="1:28" x14ac:dyDescent="0.3">
      <c r="A181" s="509"/>
      <c r="B181" s="244" t="s">
        <v>91</v>
      </c>
      <c r="C181" s="3">
        <f t="shared" ref="C181:N181" si="40">C5+C117</f>
        <v>0</v>
      </c>
      <c r="D181" s="3">
        <f t="shared" si="40"/>
        <v>0</v>
      </c>
      <c r="E181" s="3">
        <f t="shared" si="40"/>
        <v>0</v>
      </c>
      <c r="F181" s="3">
        <f t="shared" si="40"/>
        <v>0</v>
      </c>
      <c r="G181" s="3">
        <f t="shared" si="40"/>
        <v>0</v>
      </c>
      <c r="H181" s="3">
        <f t="shared" si="40"/>
        <v>0</v>
      </c>
      <c r="I181" s="3">
        <f t="shared" si="40"/>
        <v>0</v>
      </c>
      <c r="J181" s="3">
        <f t="shared" si="40"/>
        <v>0</v>
      </c>
      <c r="K181" s="3">
        <f t="shared" si="40"/>
        <v>0</v>
      </c>
      <c r="L181" s="3">
        <f t="shared" si="40"/>
        <v>0</v>
      </c>
      <c r="M181" s="3">
        <f t="shared" si="40"/>
        <v>0</v>
      </c>
      <c r="N181" s="3">
        <f t="shared" si="40"/>
        <v>0</v>
      </c>
      <c r="O181" s="90">
        <f t="shared" si="39"/>
        <v>0</v>
      </c>
      <c r="Q181" s="414">
        <f>C181-'[1]ExPostGross kWh_BizSum'!C181</f>
        <v>0</v>
      </c>
      <c r="R181" s="414">
        <f>D181-'[1]ExPostGross kWh_BizSum'!D181</f>
        <v>0</v>
      </c>
      <c r="S181" s="414">
        <f>E181-'[1]ExPostGross kWh_BizSum'!E181</f>
        <v>0</v>
      </c>
      <c r="T181" s="414">
        <f>F181-'[1]ExPostGross kWh_BizSum'!F181</f>
        <v>0</v>
      </c>
      <c r="U181" s="414">
        <f>G181-'[1]ExPostGross kWh_BizSum'!G181</f>
        <v>0</v>
      </c>
      <c r="V181" s="414">
        <f>H181-'[1]ExPostGross kWh_BizSum'!H181</f>
        <v>0</v>
      </c>
      <c r="W181" s="414">
        <f>I181-'[1]ExPostGross kWh_BizSum'!I181</f>
        <v>0</v>
      </c>
      <c r="X181" s="414">
        <f>J181-'[1]ExPostGross kWh_BizSum'!J181</f>
        <v>0</v>
      </c>
      <c r="Y181" s="414">
        <f>K181-'[1]ExPostGross kWh_BizSum'!K181</f>
        <v>0</v>
      </c>
      <c r="Z181" s="414">
        <f>L181-'[1]ExPostGross kWh_BizSum'!L181</f>
        <v>0</v>
      </c>
      <c r="AA181" s="414">
        <f>M181-'[1]ExPostGross kWh_BizSum'!M181</f>
        <v>0</v>
      </c>
      <c r="AB181" s="444">
        <f>N181-SUM('[1]ExPostGross kWh_BizSum'!N181:Q181)</f>
        <v>0</v>
      </c>
    </row>
    <row r="182" spans="1:28" x14ac:dyDescent="0.3">
      <c r="A182" s="509"/>
      <c r="B182" s="244" t="s">
        <v>92</v>
      </c>
      <c r="C182" s="3">
        <f t="shared" ref="C182:N182" si="41">C6+C118</f>
        <v>0</v>
      </c>
      <c r="D182" s="3">
        <f t="shared" si="41"/>
        <v>0</v>
      </c>
      <c r="E182" s="3">
        <f t="shared" si="41"/>
        <v>0</v>
      </c>
      <c r="F182" s="3">
        <f t="shared" si="41"/>
        <v>0</v>
      </c>
      <c r="G182" s="3">
        <f t="shared" si="41"/>
        <v>0</v>
      </c>
      <c r="H182" s="3">
        <f t="shared" si="41"/>
        <v>0</v>
      </c>
      <c r="I182" s="3">
        <f t="shared" si="41"/>
        <v>0</v>
      </c>
      <c r="J182" s="3">
        <f t="shared" si="41"/>
        <v>0</v>
      </c>
      <c r="K182" s="3">
        <f t="shared" si="41"/>
        <v>0</v>
      </c>
      <c r="L182" s="3">
        <f t="shared" si="41"/>
        <v>0</v>
      </c>
      <c r="M182" s="3">
        <f t="shared" si="41"/>
        <v>0</v>
      </c>
      <c r="N182" s="3">
        <f t="shared" si="41"/>
        <v>0</v>
      </c>
      <c r="O182" s="90">
        <f t="shared" si="39"/>
        <v>0</v>
      </c>
      <c r="Q182" s="414">
        <f>C182-'[1]ExPostGross kWh_BizSum'!C182</f>
        <v>0</v>
      </c>
      <c r="R182" s="414">
        <f>D182-'[1]ExPostGross kWh_BizSum'!D182</f>
        <v>0</v>
      </c>
      <c r="S182" s="414">
        <f>E182-'[1]ExPostGross kWh_BizSum'!E182</f>
        <v>0</v>
      </c>
      <c r="T182" s="414">
        <f>F182-'[1]ExPostGross kWh_BizSum'!F182</f>
        <v>0</v>
      </c>
      <c r="U182" s="414">
        <f>G182-'[1]ExPostGross kWh_BizSum'!G182</f>
        <v>0</v>
      </c>
      <c r="V182" s="414">
        <f>H182-'[1]ExPostGross kWh_BizSum'!H182</f>
        <v>0</v>
      </c>
      <c r="W182" s="414">
        <f>I182-'[1]ExPostGross kWh_BizSum'!I182</f>
        <v>0</v>
      </c>
      <c r="X182" s="414">
        <f>J182-'[1]ExPostGross kWh_BizSum'!J182</f>
        <v>0</v>
      </c>
      <c r="Y182" s="414">
        <f>K182-'[1]ExPostGross kWh_BizSum'!K182</f>
        <v>0</v>
      </c>
      <c r="Z182" s="414">
        <f>L182-'[1]ExPostGross kWh_BizSum'!L182</f>
        <v>0</v>
      </c>
      <c r="AA182" s="414">
        <f>M182-'[1]ExPostGross kWh_BizSum'!M182</f>
        <v>0</v>
      </c>
      <c r="AB182" s="444">
        <f>N182-SUM('[1]ExPostGross kWh_BizSum'!N182:Q182)</f>
        <v>0</v>
      </c>
    </row>
    <row r="183" spans="1:28" x14ac:dyDescent="0.3">
      <c r="A183" s="509"/>
      <c r="B183" s="244" t="s">
        <v>93</v>
      </c>
      <c r="C183" s="3">
        <f t="shared" ref="C183:N183" si="42">C7+C119</f>
        <v>0</v>
      </c>
      <c r="D183" s="3">
        <f t="shared" si="42"/>
        <v>0</v>
      </c>
      <c r="E183" s="3">
        <f t="shared" si="42"/>
        <v>0</v>
      </c>
      <c r="F183" s="3">
        <f t="shared" si="42"/>
        <v>0</v>
      </c>
      <c r="G183" s="3">
        <f t="shared" si="42"/>
        <v>0</v>
      </c>
      <c r="H183" s="3">
        <f t="shared" si="42"/>
        <v>0</v>
      </c>
      <c r="I183" s="3">
        <f t="shared" si="42"/>
        <v>0</v>
      </c>
      <c r="J183" s="3">
        <f t="shared" si="42"/>
        <v>0</v>
      </c>
      <c r="K183" s="3">
        <f t="shared" si="42"/>
        <v>0</v>
      </c>
      <c r="L183" s="3">
        <f t="shared" si="42"/>
        <v>0</v>
      </c>
      <c r="M183" s="3">
        <f t="shared" si="42"/>
        <v>0</v>
      </c>
      <c r="N183" s="3">
        <f t="shared" si="42"/>
        <v>0</v>
      </c>
      <c r="O183" s="90">
        <f t="shared" si="39"/>
        <v>0</v>
      </c>
      <c r="Q183" s="414">
        <f>C183-'[1]ExPostGross kWh_BizSum'!C183</f>
        <v>0</v>
      </c>
      <c r="R183" s="414">
        <f>D183-'[1]ExPostGross kWh_BizSum'!D183</f>
        <v>0</v>
      </c>
      <c r="S183" s="414">
        <f>E183-'[1]ExPostGross kWh_BizSum'!E183</f>
        <v>0</v>
      </c>
      <c r="T183" s="414">
        <f>F183-'[1]ExPostGross kWh_BizSum'!F183</f>
        <v>0</v>
      </c>
      <c r="U183" s="414">
        <f>G183-'[1]ExPostGross kWh_BizSum'!G183</f>
        <v>0</v>
      </c>
      <c r="V183" s="414">
        <f>H183-'[1]ExPostGross kWh_BizSum'!H183</f>
        <v>0</v>
      </c>
      <c r="W183" s="414">
        <f>I183-'[1]ExPostGross kWh_BizSum'!I183</f>
        <v>0</v>
      </c>
      <c r="X183" s="414">
        <f>J183-'[1]ExPostGross kWh_BizSum'!J183</f>
        <v>0</v>
      </c>
      <c r="Y183" s="414">
        <f>K183-'[1]ExPostGross kWh_BizSum'!K183</f>
        <v>0</v>
      </c>
      <c r="Z183" s="414">
        <f>L183-'[1]ExPostGross kWh_BizSum'!L183</f>
        <v>0</v>
      </c>
      <c r="AA183" s="414">
        <f>M183-'[1]ExPostGross kWh_BizSum'!M183</f>
        <v>0</v>
      </c>
      <c r="AB183" s="444">
        <f>N183-SUM('[1]ExPostGross kWh_BizSum'!N183:Q183)</f>
        <v>0</v>
      </c>
    </row>
    <row r="184" spans="1:28" x14ac:dyDescent="0.3">
      <c r="A184" s="509"/>
      <c r="B184" s="244" t="s">
        <v>94</v>
      </c>
      <c r="C184" s="3">
        <f t="shared" ref="C184:N184" si="43">C8+C120</f>
        <v>0</v>
      </c>
      <c r="D184" s="3">
        <f t="shared" si="43"/>
        <v>0</v>
      </c>
      <c r="E184" s="3">
        <f t="shared" si="43"/>
        <v>0</v>
      </c>
      <c r="F184" s="3">
        <f t="shared" si="43"/>
        <v>0</v>
      </c>
      <c r="G184" s="3">
        <f t="shared" si="43"/>
        <v>0</v>
      </c>
      <c r="H184" s="3">
        <f t="shared" si="43"/>
        <v>0</v>
      </c>
      <c r="I184" s="3">
        <f t="shared" si="43"/>
        <v>0</v>
      </c>
      <c r="J184" s="3">
        <f t="shared" si="43"/>
        <v>0</v>
      </c>
      <c r="K184" s="3">
        <f t="shared" si="43"/>
        <v>0</v>
      </c>
      <c r="L184" s="3">
        <f t="shared" si="43"/>
        <v>0</v>
      </c>
      <c r="M184" s="3">
        <f t="shared" si="43"/>
        <v>0</v>
      </c>
      <c r="N184" s="3">
        <f t="shared" si="43"/>
        <v>0</v>
      </c>
      <c r="O184" s="90">
        <f t="shared" si="39"/>
        <v>0</v>
      </c>
      <c r="Q184" s="414">
        <f>C184-'[1]ExPostGross kWh_BizSum'!C184</f>
        <v>0</v>
      </c>
      <c r="R184" s="414">
        <f>D184-'[1]ExPostGross kWh_BizSum'!D184</f>
        <v>0</v>
      </c>
      <c r="S184" s="414">
        <f>E184-'[1]ExPostGross kWh_BizSum'!E184</f>
        <v>0</v>
      </c>
      <c r="T184" s="414">
        <f>F184-'[1]ExPostGross kWh_BizSum'!F184</f>
        <v>0</v>
      </c>
      <c r="U184" s="414">
        <f>G184-'[1]ExPostGross kWh_BizSum'!G184</f>
        <v>0</v>
      </c>
      <c r="V184" s="414">
        <f>H184-'[1]ExPostGross kWh_BizSum'!H184</f>
        <v>0</v>
      </c>
      <c r="W184" s="414">
        <f>I184-'[1]ExPostGross kWh_BizSum'!I184</f>
        <v>0</v>
      </c>
      <c r="X184" s="414">
        <f>J184-'[1]ExPostGross kWh_BizSum'!J184</f>
        <v>0</v>
      </c>
      <c r="Y184" s="414">
        <f>K184-'[1]ExPostGross kWh_BizSum'!K184</f>
        <v>0</v>
      </c>
      <c r="Z184" s="414">
        <f>L184-'[1]ExPostGross kWh_BizSum'!L184</f>
        <v>0</v>
      </c>
      <c r="AA184" s="414">
        <f>M184-'[1]ExPostGross kWh_BizSum'!M184</f>
        <v>0</v>
      </c>
      <c r="AB184" s="444">
        <f>N184-SUM('[1]ExPostGross kWh_BizSum'!N184:Q184)</f>
        <v>0</v>
      </c>
    </row>
    <row r="185" spans="1:28" x14ac:dyDescent="0.3">
      <c r="A185" s="509"/>
      <c r="B185" s="244" t="s">
        <v>95</v>
      </c>
      <c r="C185" s="3">
        <f t="shared" ref="C185:N185" si="44">C9+C121</f>
        <v>0</v>
      </c>
      <c r="D185" s="3">
        <f t="shared" si="44"/>
        <v>0</v>
      </c>
      <c r="E185" s="3">
        <f t="shared" si="44"/>
        <v>0</v>
      </c>
      <c r="F185" s="3">
        <f t="shared" si="44"/>
        <v>0</v>
      </c>
      <c r="G185" s="3">
        <f t="shared" si="44"/>
        <v>0</v>
      </c>
      <c r="H185" s="3">
        <f t="shared" si="44"/>
        <v>0</v>
      </c>
      <c r="I185" s="3">
        <f t="shared" si="44"/>
        <v>0</v>
      </c>
      <c r="J185" s="3">
        <f t="shared" si="44"/>
        <v>0</v>
      </c>
      <c r="K185" s="3">
        <f t="shared" si="44"/>
        <v>0</v>
      </c>
      <c r="L185" s="3">
        <f t="shared" si="44"/>
        <v>0</v>
      </c>
      <c r="M185" s="3">
        <f t="shared" si="44"/>
        <v>0</v>
      </c>
      <c r="N185" s="3">
        <f t="shared" si="44"/>
        <v>0</v>
      </c>
      <c r="O185" s="90">
        <f t="shared" si="39"/>
        <v>0</v>
      </c>
      <c r="Q185" s="414">
        <f>C185-'[1]ExPostGross kWh_BizSum'!C185</f>
        <v>0</v>
      </c>
      <c r="R185" s="414">
        <f>D185-'[1]ExPostGross kWh_BizSum'!D185</f>
        <v>0</v>
      </c>
      <c r="S185" s="414">
        <f>E185-'[1]ExPostGross kWh_BizSum'!E185</f>
        <v>0</v>
      </c>
      <c r="T185" s="414">
        <f>F185-'[1]ExPostGross kWh_BizSum'!F185</f>
        <v>0</v>
      </c>
      <c r="U185" s="414">
        <f>G185-'[1]ExPostGross kWh_BizSum'!G185</f>
        <v>0</v>
      </c>
      <c r="V185" s="414">
        <f>H185-'[1]ExPostGross kWh_BizSum'!H185</f>
        <v>0</v>
      </c>
      <c r="W185" s="414">
        <f>I185-'[1]ExPostGross kWh_BizSum'!I185</f>
        <v>0</v>
      </c>
      <c r="X185" s="414">
        <f>J185-'[1]ExPostGross kWh_BizSum'!J185</f>
        <v>0</v>
      </c>
      <c r="Y185" s="414">
        <f>K185-'[1]ExPostGross kWh_BizSum'!K185</f>
        <v>0</v>
      </c>
      <c r="Z185" s="414">
        <f>L185-'[1]ExPostGross kWh_BizSum'!L185</f>
        <v>0</v>
      </c>
      <c r="AA185" s="414">
        <f>M185-'[1]ExPostGross kWh_BizSum'!M185</f>
        <v>0</v>
      </c>
      <c r="AB185" s="444">
        <f>N185-SUM('[1]ExPostGross kWh_BizSum'!N185:Q185)</f>
        <v>0</v>
      </c>
    </row>
    <row r="186" spans="1:28" x14ac:dyDescent="0.3">
      <c r="A186" s="509"/>
      <c r="B186" s="244" t="s">
        <v>96</v>
      </c>
      <c r="C186" s="3">
        <f t="shared" ref="C186:N186" si="45">C10+C122</f>
        <v>0</v>
      </c>
      <c r="D186" s="3">
        <f t="shared" si="45"/>
        <v>0</v>
      </c>
      <c r="E186" s="3">
        <f t="shared" si="45"/>
        <v>0</v>
      </c>
      <c r="F186" s="3">
        <f t="shared" si="45"/>
        <v>0</v>
      </c>
      <c r="G186" s="3">
        <f t="shared" si="45"/>
        <v>0</v>
      </c>
      <c r="H186" s="3">
        <f t="shared" si="45"/>
        <v>0</v>
      </c>
      <c r="I186" s="3">
        <f t="shared" si="45"/>
        <v>0</v>
      </c>
      <c r="J186" s="3">
        <f t="shared" si="45"/>
        <v>0</v>
      </c>
      <c r="K186" s="3">
        <f t="shared" si="45"/>
        <v>0</v>
      </c>
      <c r="L186" s="3">
        <f t="shared" si="45"/>
        <v>0</v>
      </c>
      <c r="M186" s="3">
        <f t="shared" si="45"/>
        <v>0</v>
      </c>
      <c r="N186" s="3">
        <f t="shared" si="45"/>
        <v>0</v>
      </c>
      <c r="O186" s="90">
        <f t="shared" si="39"/>
        <v>0</v>
      </c>
      <c r="Q186" s="414">
        <f>C186-'[1]ExPostGross kWh_BizSum'!C186</f>
        <v>0</v>
      </c>
      <c r="R186" s="414">
        <f>D186-'[1]ExPostGross kWh_BizSum'!D186</f>
        <v>0</v>
      </c>
      <c r="S186" s="414">
        <f>E186-'[1]ExPostGross kWh_BizSum'!E186</f>
        <v>0</v>
      </c>
      <c r="T186" s="414">
        <f>F186-'[1]ExPostGross kWh_BizSum'!F186</f>
        <v>0</v>
      </c>
      <c r="U186" s="414">
        <f>G186-'[1]ExPostGross kWh_BizSum'!G186</f>
        <v>0</v>
      </c>
      <c r="V186" s="414">
        <f>H186-'[1]ExPostGross kWh_BizSum'!H186</f>
        <v>0</v>
      </c>
      <c r="W186" s="414">
        <f>I186-'[1]ExPostGross kWh_BizSum'!I186</f>
        <v>0</v>
      </c>
      <c r="X186" s="414">
        <f>J186-'[1]ExPostGross kWh_BizSum'!J186</f>
        <v>0</v>
      </c>
      <c r="Y186" s="414">
        <f>K186-'[1]ExPostGross kWh_BizSum'!K186</f>
        <v>0</v>
      </c>
      <c r="Z186" s="414">
        <f>L186-'[1]ExPostGross kWh_BizSum'!L186</f>
        <v>0</v>
      </c>
      <c r="AA186" s="414">
        <f>M186-'[1]ExPostGross kWh_BizSum'!M186</f>
        <v>0</v>
      </c>
      <c r="AB186" s="444">
        <f>N186-SUM('[1]ExPostGross kWh_BizSum'!N186:Q186)</f>
        <v>0</v>
      </c>
    </row>
    <row r="187" spans="1:28" x14ac:dyDescent="0.3">
      <c r="A187" s="509"/>
      <c r="B187" s="244" t="s">
        <v>97</v>
      </c>
      <c r="C187" s="3">
        <f t="shared" ref="C187:N187" si="46">C11+C123</f>
        <v>0</v>
      </c>
      <c r="D187" s="3">
        <f t="shared" si="46"/>
        <v>181753.52627146486</v>
      </c>
      <c r="E187" s="3">
        <f t="shared" si="46"/>
        <v>205462.59867490234</v>
      </c>
      <c r="F187" s="3">
        <f t="shared" si="46"/>
        <v>256410.11370000005</v>
      </c>
      <c r="G187" s="3">
        <f t="shared" si="46"/>
        <v>0</v>
      </c>
      <c r="H187" s="3">
        <f t="shared" si="46"/>
        <v>0</v>
      </c>
      <c r="I187" s="3">
        <f t="shared" si="46"/>
        <v>62475.118247656254</v>
      </c>
      <c r="J187" s="3">
        <f t="shared" si="46"/>
        <v>15803.165647949219</v>
      </c>
      <c r="K187" s="3">
        <f t="shared" si="46"/>
        <v>0</v>
      </c>
      <c r="L187" s="3">
        <f t="shared" si="46"/>
        <v>121434.16351318359</v>
      </c>
      <c r="M187" s="3">
        <f t="shared" si="46"/>
        <v>100641.89000244142</v>
      </c>
      <c r="N187" s="3">
        <f t="shared" si="46"/>
        <v>13385.460090637207</v>
      </c>
      <c r="O187" s="90">
        <f t="shared" si="39"/>
        <v>957366.03614823497</v>
      </c>
      <c r="Q187" s="414">
        <f>C187-'[1]ExPostGross kWh_BizSum'!C187</f>
        <v>0</v>
      </c>
      <c r="R187" s="414">
        <f>D187-'[1]ExPostGross kWh_BizSum'!D187</f>
        <v>0</v>
      </c>
      <c r="S187" s="414">
        <f>E187-'[1]ExPostGross kWh_BizSum'!E187</f>
        <v>0</v>
      </c>
      <c r="T187" s="414">
        <f>F187-'[1]ExPostGross kWh_BizSum'!F187</f>
        <v>0</v>
      </c>
      <c r="U187" s="414">
        <f>G187-'[1]ExPostGross kWh_BizSum'!G187</f>
        <v>0</v>
      </c>
      <c r="V187" s="414">
        <f>H187-'[1]ExPostGross kWh_BizSum'!H187</f>
        <v>0</v>
      </c>
      <c r="W187" s="414">
        <f>I187-'[1]ExPostGross kWh_BizSum'!I187</f>
        <v>0</v>
      </c>
      <c r="X187" s="414">
        <f>J187-'[1]ExPostGross kWh_BizSum'!J187</f>
        <v>0</v>
      </c>
      <c r="Y187" s="414">
        <f>K187-'[1]ExPostGross kWh_BizSum'!K187</f>
        <v>0</v>
      </c>
      <c r="Z187" s="414">
        <f>L187-'[1]ExPostGross kWh_BizSum'!L187</f>
        <v>0</v>
      </c>
      <c r="AA187" s="414">
        <f>M187-'[1]ExPostGross kWh_BizSum'!M187</f>
        <v>0</v>
      </c>
      <c r="AB187" s="444">
        <f>N187-SUM('[1]ExPostGross kWh_BizSum'!N187:Q187)</f>
        <v>0</v>
      </c>
    </row>
    <row r="188" spans="1:28" x14ac:dyDescent="0.3">
      <c r="A188" s="509"/>
      <c r="B188" s="244" t="s">
        <v>98</v>
      </c>
      <c r="C188" s="3">
        <f t="shared" ref="C188:N188" si="47">C12+C124</f>
        <v>0</v>
      </c>
      <c r="D188" s="3">
        <f t="shared" si="47"/>
        <v>0</v>
      </c>
      <c r="E188" s="3">
        <f t="shared" si="47"/>
        <v>0</v>
      </c>
      <c r="F188" s="3">
        <f t="shared" si="47"/>
        <v>0</v>
      </c>
      <c r="G188" s="3">
        <f t="shared" si="47"/>
        <v>0</v>
      </c>
      <c r="H188" s="3">
        <f t="shared" si="47"/>
        <v>0</v>
      </c>
      <c r="I188" s="3">
        <f t="shared" si="47"/>
        <v>0</v>
      </c>
      <c r="J188" s="3">
        <f t="shared" si="47"/>
        <v>0</v>
      </c>
      <c r="K188" s="3">
        <f t="shared" si="47"/>
        <v>0</v>
      </c>
      <c r="L188" s="3">
        <f t="shared" si="47"/>
        <v>0</v>
      </c>
      <c r="M188" s="3">
        <f t="shared" si="47"/>
        <v>0</v>
      </c>
      <c r="N188" s="3">
        <f t="shared" si="47"/>
        <v>0</v>
      </c>
      <c r="O188" s="90">
        <f t="shared" si="39"/>
        <v>0</v>
      </c>
      <c r="Q188" s="414">
        <f>C188-'[1]ExPostGross kWh_BizSum'!C188</f>
        <v>0</v>
      </c>
      <c r="R188" s="414">
        <f>D188-'[1]ExPostGross kWh_BizSum'!D188</f>
        <v>0</v>
      </c>
      <c r="S188" s="414">
        <f>E188-'[1]ExPostGross kWh_BizSum'!E188</f>
        <v>0</v>
      </c>
      <c r="T188" s="414">
        <f>F188-'[1]ExPostGross kWh_BizSum'!F188</f>
        <v>0</v>
      </c>
      <c r="U188" s="414">
        <f>G188-'[1]ExPostGross kWh_BizSum'!G188</f>
        <v>0</v>
      </c>
      <c r="V188" s="414">
        <f>H188-'[1]ExPostGross kWh_BizSum'!H188</f>
        <v>0</v>
      </c>
      <c r="W188" s="414">
        <f>I188-'[1]ExPostGross kWh_BizSum'!I188</f>
        <v>0</v>
      </c>
      <c r="X188" s="414">
        <f>J188-'[1]ExPostGross kWh_BizSum'!J188</f>
        <v>0</v>
      </c>
      <c r="Y188" s="414">
        <f>K188-'[1]ExPostGross kWh_BizSum'!K188</f>
        <v>0</v>
      </c>
      <c r="Z188" s="414">
        <f>L188-'[1]ExPostGross kWh_BizSum'!L188</f>
        <v>0</v>
      </c>
      <c r="AA188" s="414">
        <f>M188-'[1]ExPostGross kWh_BizSum'!M188</f>
        <v>0</v>
      </c>
      <c r="AB188" s="444">
        <f>N188-SUM('[1]ExPostGross kWh_BizSum'!N188:Q188)</f>
        <v>0</v>
      </c>
    </row>
    <row r="189" spans="1:28" x14ac:dyDescent="0.3">
      <c r="A189" s="509"/>
      <c r="B189" s="244" t="s">
        <v>99</v>
      </c>
      <c r="C189" s="3">
        <f t="shared" ref="C189:N189" si="48">C13+C125</f>
        <v>0</v>
      </c>
      <c r="D189" s="3">
        <f t="shared" si="48"/>
        <v>0</v>
      </c>
      <c r="E189" s="3">
        <f t="shared" si="48"/>
        <v>0</v>
      </c>
      <c r="F189" s="3">
        <f t="shared" si="48"/>
        <v>0</v>
      </c>
      <c r="G189" s="3">
        <f t="shared" si="48"/>
        <v>0</v>
      </c>
      <c r="H189" s="3">
        <f t="shared" si="48"/>
        <v>0</v>
      </c>
      <c r="I189" s="3">
        <f t="shared" si="48"/>
        <v>0</v>
      </c>
      <c r="J189" s="3">
        <f t="shared" si="48"/>
        <v>0</v>
      </c>
      <c r="K189" s="3">
        <f t="shared" si="48"/>
        <v>0</v>
      </c>
      <c r="L189" s="3">
        <f t="shared" si="48"/>
        <v>0</v>
      </c>
      <c r="M189" s="3">
        <f t="shared" si="48"/>
        <v>0</v>
      </c>
      <c r="N189" s="3">
        <f t="shared" si="48"/>
        <v>0</v>
      </c>
      <c r="O189" s="90">
        <f t="shared" si="39"/>
        <v>0</v>
      </c>
      <c r="Q189" s="414">
        <f>C189-'[1]ExPostGross kWh_BizSum'!C189</f>
        <v>0</v>
      </c>
      <c r="R189" s="414">
        <f>D189-'[1]ExPostGross kWh_BizSum'!D189</f>
        <v>0</v>
      </c>
      <c r="S189" s="414">
        <f>E189-'[1]ExPostGross kWh_BizSum'!E189</f>
        <v>0</v>
      </c>
      <c r="T189" s="414">
        <f>F189-'[1]ExPostGross kWh_BizSum'!F189</f>
        <v>0</v>
      </c>
      <c r="U189" s="414">
        <f>G189-'[1]ExPostGross kWh_BizSum'!G189</f>
        <v>0</v>
      </c>
      <c r="V189" s="414">
        <f>H189-'[1]ExPostGross kWh_BizSum'!H189</f>
        <v>0</v>
      </c>
      <c r="W189" s="414">
        <f>I189-'[1]ExPostGross kWh_BizSum'!I189</f>
        <v>0</v>
      </c>
      <c r="X189" s="414">
        <f>J189-'[1]ExPostGross kWh_BizSum'!J189</f>
        <v>0</v>
      </c>
      <c r="Y189" s="414">
        <f>K189-'[1]ExPostGross kWh_BizSum'!K189</f>
        <v>0</v>
      </c>
      <c r="Z189" s="414">
        <f>L189-'[1]ExPostGross kWh_BizSum'!L189</f>
        <v>0</v>
      </c>
      <c r="AA189" s="414">
        <f>M189-'[1]ExPostGross kWh_BizSum'!M189</f>
        <v>0</v>
      </c>
      <c r="AB189" s="444">
        <f>N189-SUM('[1]ExPostGross kWh_BizSum'!N189:Q189)</f>
        <v>0</v>
      </c>
    </row>
    <row r="190" spans="1:28" x14ac:dyDescent="0.3">
      <c r="A190" s="509"/>
      <c r="B190" s="244" t="s">
        <v>100</v>
      </c>
      <c r="C190" s="3">
        <f t="shared" ref="C190:N190" si="49">C14+C126</f>
        <v>0</v>
      </c>
      <c r="D190" s="3">
        <f t="shared" si="49"/>
        <v>0</v>
      </c>
      <c r="E190" s="3">
        <f t="shared" si="49"/>
        <v>0</v>
      </c>
      <c r="F190" s="3">
        <f t="shared" si="49"/>
        <v>0</v>
      </c>
      <c r="G190" s="3">
        <f t="shared" si="49"/>
        <v>0</v>
      </c>
      <c r="H190" s="3">
        <f t="shared" si="49"/>
        <v>0</v>
      </c>
      <c r="I190" s="3">
        <f t="shared" si="49"/>
        <v>0</v>
      </c>
      <c r="J190" s="3">
        <f t="shared" si="49"/>
        <v>0</v>
      </c>
      <c r="K190" s="3">
        <f t="shared" si="49"/>
        <v>0</v>
      </c>
      <c r="L190" s="3">
        <f t="shared" si="49"/>
        <v>0</v>
      </c>
      <c r="M190" s="3">
        <f t="shared" si="49"/>
        <v>0</v>
      </c>
      <c r="N190" s="3">
        <f t="shared" si="49"/>
        <v>0</v>
      </c>
      <c r="O190" s="90">
        <f t="shared" si="39"/>
        <v>0</v>
      </c>
      <c r="Q190" s="414">
        <f>C190-'[1]ExPostGross kWh_BizSum'!C190</f>
        <v>0</v>
      </c>
      <c r="R190" s="414">
        <f>D190-'[1]ExPostGross kWh_BizSum'!D190</f>
        <v>0</v>
      </c>
      <c r="S190" s="414">
        <f>E190-'[1]ExPostGross kWh_BizSum'!E190</f>
        <v>0</v>
      </c>
      <c r="T190" s="414">
        <f>F190-'[1]ExPostGross kWh_BizSum'!F190</f>
        <v>0</v>
      </c>
      <c r="U190" s="414">
        <f>G190-'[1]ExPostGross kWh_BizSum'!G190</f>
        <v>0</v>
      </c>
      <c r="V190" s="414">
        <f>H190-'[1]ExPostGross kWh_BizSum'!H190</f>
        <v>0</v>
      </c>
      <c r="W190" s="414">
        <f>I190-'[1]ExPostGross kWh_BizSum'!I190</f>
        <v>0</v>
      </c>
      <c r="X190" s="414">
        <f>J190-'[1]ExPostGross kWh_BizSum'!J190</f>
        <v>0</v>
      </c>
      <c r="Y190" s="414">
        <f>K190-'[1]ExPostGross kWh_BizSum'!K190</f>
        <v>0</v>
      </c>
      <c r="Z190" s="414">
        <f>L190-'[1]ExPostGross kWh_BizSum'!L190</f>
        <v>0</v>
      </c>
      <c r="AA190" s="414">
        <f>M190-'[1]ExPostGross kWh_BizSum'!M190</f>
        <v>0</v>
      </c>
      <c r="AB190" s="444">
        <f>N190-SUM('[1]ExPostGross kWh_BizSum'!N190:Q190)</f>
        <v>0</v>
      </c>
    </row>
    <row r="191" spans="1:28" x14ac:dyDescent="0.3">
      <c r="A191" s="509"/>
      <c r="B191" s="244" t="s">
        <v>101</v>
      </c>
      <c r="C191" s="3">
        <f t="shared" ref="C191:N191" si="50">C15+C127</f>
        <v>0</v>
      </c>
      <c r="D191" s="3">
        <f t="shared" si="50"/>
        <v>0</v>
      </c>
      <c r="E191" s="3">
        <f t="shared" si="50"/>
        <v>0</v>
      </c>
      <c r="F191" s="3">
        <f t="shared" si="50"/>
        <v>0</v>
      </c>
      <c r="G191" s="3">
        <f t="shared" si="50"/>
        <v>0</v>
      </c>
      <c r="H191" s="3">
        <f t="shared" si="50"/>
        <v>0</v>
      </c>
      <c r="I191" s="3">
        <f t="shared" si="50"/>
        <v>0</v>
      </c>
      <c r="J191" s="3">
        <f t="shared" si="50"/>
        <v>0</v>
      </c>
      <c r="K191" s="3">
        <f t="shared" si="50"/>
        <v>0</v>
      </c>
      <c r="L191" s="3">
        <f t="shared" si="50"/>
        <v>0</v>
      </c>
      <c r="M191" s="3">
        <f t="shared" si="50"/>
        <v>0</v>
      </c>
      <c r="N191" s="3">
        <f t="shared" si="50"/>
        <v>0</v>
      </c>
      <c r="O191" s="90">
        <f t="shared" si="39"/>
        <v>0</v>
      </c>
      <c r="Q191" s="414">
        <f>C191-'[1]ExPostGross kWh_BizSum'!C191</f>
        <v>0</v>
      </c>
      <c r="R191" s="414">
        <f>D191-'[1]ExPostGross kWh_BizSum'!D191</f>
        <v>0</v>
      </c>
      <c r="S191" s="414">
        <f>E191-'[1]ExPostGross kWh_BizSum'!E191</f>
        <v>0</v>
      </c>
      <c r="T191" s="414">
        <f>F191-'[1]ExPostGross kWh_BizSum'!F191</f>
        <v>0</v>
      </c>
      <c r="U191" s="414">
        <f>G191-'[1]ExPostGross kWh_BizSum'!G191</f>
        <v>0</v>
      </c>
      <c r="V191" s="414">
        <f>H191-'[1]ExPostGross kWh_BizSum'!H191</f>
        <v>0</v>
      </c>
      <c r="W191" s="414">
        <f>I191-'[1]ExPostGross kWh_BizSum'!I191</f>
        <v>0</v>
      </c>
      <c r="X191" s="414">
        <f>J191-'[1]ExPostGross kWh_BizSum'!J191</f>
        <v>0</v>
      </c>
      <c r="Y191" s="414">
        <f>K191-'[1]ExPostGross kWh_BizSum'!K191</f>
        <v>0</v>
      </c>
      <c r="Z191" s="414">
        <f>L191-'[1]ExPostGross kWh_BizSum'!L191</f>
        <v>0</v>
      </c>
      <c r="AA191" s="414">
        <f>M191-'[1]ExPostGross kWh_BizSum'!M191</f>
        <v>0</v>
      </c>
      <c r="AB191" s="444">
        <f>N191-SUM('[1]ExPostGross kWh_BizSum'!N191:Q191)</f>
        <v>0</v>
      </c>
    </row>
    <row r="192" spans="1:28" ht="15" thickBot="1" x14ac:dyDescent="0.35">
      <c r="A192" s="510"/>
      <c r="B192" s="244" t="s">
        <v>102</v>
      </c>
      <c r="C192" s="3">
        <f t="shared" ref="C192:N192" si="51">C16+C128</f>
        <v>0</v>
      </c>
      <c r="D192" s="3">
        <f t="shared" si="51"/>
        <v>0</v>
      </c>
      <c r="E192" s="3">
        <f t="shared" si="51"/>
        <v>0</v>
      </c>
      <c r="F192" s="3">
        <f t="shared" si="51"/>
        <v>0</v>
      </c>
      <c r="G192" s="3">
        <f t="shared" si="51"/>
        <v>0</v>
      </c>
      <c r="H192" s="3">
        <f t="shared" si="51"/>
        <v>0</v>
      </c>
      <c r="I192" s="3">
        <f t="shared" si="51"/>
        <v>0</v>
      </c>
      <c r="J192" s="3">
        <f t="shared" si="51"/>
        <v>0</v>
      </c>
      <c r="K192" s="3">
        <f t="shared" si="51"/>
        <v>0</v>
      </c>
      <c r="L192" s="3">
        <f t="shared" si="51"/>
        <v>0</v>
      </c>
      <c r="M192" s="3">
        <f t="shared" si="51"/>
        <v>0</v>
      </c>
      <c r="N192" s="3">
        <f t="shared" si="51"/>
        <v>0</v>
      </c>
      <c r="O192" s="90">
        <f t="shared" si="39"/>
        <v>0</v>
      </c>
      <c r="Q192" s="414">
        <f>C192-'[1]ExPostGross kWh_BizSum'!C192</f>
        <v>0</v>
      </c>
      <c r="R192" s="414">
        <f>D192-'[1]ExPostGross kWh_BizSum'!D192</f>
        <v>0</v>
      </c>
      <c r="S192" s="414">
        <f>E192-'[1]ExPostGross kWh_BizSum'!E192</f>
        <v>0</v>
      </c>
      <c r="T192" s="414">
        <f>F192-'[1]ExPostGross kWh_BizSum'!F192</f>
        <v>0</v>
      </c>
      <c r="U192" s="414">
        <f>G192-'[1]ExPostGross kWh_BizSum'!G192</f>
        <v>0</v>
      </c>
      <c r="V192" s="414">
        <f>H192-'[1]ExPostGross kWh_BizSum'!H192</f>
        <v>0</v>
      </c>
      <c r="W192" s="414">
        <f>I192-'[1]ExPostGross kWh_BizSum'!I192</f>
        <v>0</v>
      </c>
      <c r="X192" s="414">
        <f>J192-'[1]ExPostGross kWh_BizSum'!J192</f>
        <v>0</v>
      </c>
      <c r="Y192" s="414">
        <f>K192-'[1]ExPostGross kWh_BizSum'!K192</f>
        <v>0</v>
      </c>
      <c r="Z192" s="414">
        <f>L192-'[1]ExPostGross kWh_BizSum'!L192</f>
        <v>0</v>
      </c>
      <c r="AA192" s="414">
        <f>M192-'[1]ExPostGross kWh_BizSum'!M192</f>
        <v>0</v>
      </c>
      <c r="AB192" s="444">
        <f>N192-SUM('[1]ExPostGross kWh_BizSum'!N192:Q192)</f>
        <v>0</v>
      </c>
    </row>
    <row r="193" spans="1:28" ht="21.45" customHeight="1" thickBot="1" x14ac:dyDescent="0.35">
      <c r="B193" s="245" t="s">
        <v>70</v>
      </c>
      <c r="C193" s="238">
        <f t="shared" ref="C193:N193" si="52">SUM(C180:C192)</f>
        <v>0</v>
      </c>
      <c r="D193" s="238">
        <f t="shared" si="52"/>
        <v>181753.52627146486</v>
      </c>
      <c r="E193" s="238">
        <f t="shared" si="52"/>
        <v>205462.59867490234</v>
      </c>
      <c r="F193" s="238">
        <f t="shared" si="52"/>
        <v>256410.11370000005</v>
      </c>
      <c r="G193" s="238">
        <f t="shared" si="52"/>
        <v>0</v>
      </c>
      <c r="H193" s="238">
        <f t="shared" si="52"/>
        <v>0</v>
      </c>
      <c r="I193" s="238">
        <f t="shared" si="52"/>
        <v>62475.118247656254</v>
      </c>
      <c r="J193" s="238">
        <f t="shared" si="52"/>
        <v>15803.165647949219</v>
      </c>
      <c r="K193" s="238">
        <f t="shared" si="52"/>
        <v>0</v>
      </c>
      <c r="L193" s="238">
        <f t="shared" si="52"/>
        <v>121434.16351318359</v>
      </c>
      <c r="M193" s="238">
        <f t="shared" si="52"/>
        <v>100641.89000244142</v>
      </c>
      <c r="N193" s="238">
        <f t="shared" si="52"/>
        <v>13385.460090637207</v>
      </c>
      <c r="O193" s="355">
        <f t="shared" si="39"/>
        <v>957366.03614823497</v>
      </c>
      <c r="P193" s="415">
        <f>SUM(C4:N16,C116:N128)</f>
        <v>957366.03614823497</v>
      </c>
      <c r="Q193" s="414">
        <f>C193-'[1]ExPostGross kWh_BizSum'!C193</f>
        <v>0</v>
      </c>
      <c r="R193" s="414">
        <f>D193-'[1]ExPostGross kWh_BizSum'!D193</f>
        <v>0</v>
      </c>
      <c r="S193" s="414">
        <f>E193-'[1]ExPostGross kWh_BizSum'!E193</f>
        <v>0</v>
      </c>
      <c r="T193" s="414">
        <f>F193-'[1]ExPostGross kWh_BizSum'!F193</f>
        <v>0</v>
      </c>
      <c r="U193" s="414">
        <f>G193-'[1]ExPostGross kWh_BizSum'!G193</f>
        <v>0</v>
      </c>
      <c r="V193" s="414">
        <f>H193-'[1]ExPostGross kWh_BizSum'!H193</f>
        <v>0</v>
      </c>
      <c r="W193" s="414">
        <f>I193-'[1]ExPostGross kWh_BizSum'!I193</f>
        <v>0</v>
      </c>
      <c r="X193" s="414">
        <f>J193-'[1]ExPostGross kWh_BizSum'!J193</f>
        <v>0</v>
      </c>
      <c r="Y193" s="414">
        <f>K193-'[1]ExPostGross kWh_BizSum'!K193</f>
        <v>0</v>
      </c>
      <c r="Z193" s="414">
        <f>L193-'[1]ExPostGross kWh_BizSum'!L193</f>
        <v>0</v>
      </c>
      <c r="AA193" s="414">
        <f>M193-'[1]ExPostGross kWh_BizSum'!M193</f>
        <v>0</v>
      </c>
      <c r="AB193" s="444">
        <f>N193-SUM('[1]ExPostGross kWh_BizSum'!N193:Q193)</f>
        <v>0</v>
      </c>
    </row>
    <row r="194" spans="1:28" ht="15" thickBot="1" x14ac:dyDescent="0.35">
      <c r="M194" s="520" t="s">
        <v>120</v>
      </c>
      <c r="N194" s="521"/>
      <c r="O194" s="154">
        <f>O177+O193+O113</f>
        <v>145883265.56488532</v>
      </c>
      <c r="P194" s="415">
        <f>P177+P193+P113</f>
        <v>145883265.56488529</v>
      </c>
      <c r="Q194" s="409"/>
    </row>
    <row r="197" spans="1:28" x14ac:dyDescent="0.3">
      <c r="A197" s="359"/>
    </row>
    <row r="198" spans="1:28" s="356" customFormat="1" x14ac:dyDescent="0.3">
      <c r="A198" s="359"/>
      <c r="B198" s="356" t="s">
        <v>90</v>
      </c>
      <c r="C198" s="357">
        <f>C164+C180+C100</f>
        <v>0</v>
      </c>
      <c r="D198" s="357">
        <f t="shared" ref="D198:N198" si="53">D164+D180+D100</f>
        <v>65583.517999999996</v>
      </c>
      <c r="E198" s="357">
        <f t="shared" si="53"/>
        <v>0</v>
      </c>
      <c r="F198" s="357">
        <f t="shared" si="53"/>
        <v>390203.74098149315</v>
      </c>
      <c r="G198" s="357">
        <f t="shared" si="53"/>
        <v>0</v>
      </c>
      <c r="H198" s="357">
        <f t="shared" si="53"/>
        <v>0</v>
      </c>
      <c r="I198" s="357">
        <f t="shared" si="53"/>
        <v>0</v>
      </c>
      <c r="J198" s="357">
        <f t="shared" si="53"/>
        <v>653122.47</v>
      </c>
      <c r="K198" s="357">
        <f t="shared" si="53"/>
        <v>0</v>
      </c>
      <c r="L198" s="357">
        <f t="shared" si="53"/>
        <v>1745293.5499999998</v>
      </c>
      <c r="M198" s="357">
        <f t="shared" si="53"/>
        <v>129542.41299999999</v>
      </c>
      <c r="N198" s="357">
        <f t="shared" si="53"/>
        <v>2086271.0593481287</v>
      </c>
      <c r="O198" s="357">
        <f t="shared" ref="O198" si="54">O4+O20+O36+O52+O68+O84+O100+O116+O132+O148</f>
        <v>5070016.7513296213</v>
      </c>
    </row>
    <row r="199" spans="1:28" s="356" customFormat="1" x14ac:dyDescent="0.3">
      <c r="A199" s="359"/>
      <c r="B199" s="356" t="s">
        <v>91</v>
      </c>
      <c r="C199" s="357">
        <f t="shared" ref="C199:N199" si="55">C165+C181+C101</f>
        <v>0</v>
      </c>
      <c r="D199" s="357">
        <f t="shared" si="55"/>
        <v>0</v>
      </c>
      <c r="E199" s="357">
        <f t="shared" si="55"/>
        <v>0</v>
      </c>
      <c r="F199" s="357">
        <f t="shared" si="55"/>
        <v>0</v>
      </c>
      <c r="G199" s="357">
        <f t="shared" si="55"/>
        <v>0</v>
      </c>
      <c r="H199" s="357">
        <f t="shared" si="55"/>
        <v>38461.056263358529</v>
      </c>
      <c r="I199" s="357">
        <f t="shared" si="55"/>
        <v>0</v>
      </c>
      <c r="J199" s="357">
        <f t="shared" si="55"/>
        <v>0</v>
      </c>
      <c r="K199" s="357">
        <f t="shared" si="55"/>
        <v>8969.0453397970905</v>
      </c>
      <c r="L199" s="357">
        <f t="shared" si="55"/>
        <v>13540.25337058285</v>
      </c>
      <c r="M199" s="357">
        <f t="shared" si="55"/>
        <v>0</v>
      </c>
      <c r="N199" s="357">
        <f t="shared" si="55"/>
        <v>20043.306586855098</v>
      </c>
      <c r="O199" s="357">
        <f t="shared" ref="O199" si="56">O5+O21+O37+O53+O69+O85+O101+O117+O133+O149</f>
        <v>81013.66156059358</v>
      </c>
    </row>
    <row r="200" spans="1:28" s="356" customFormat="1" x14ac:dyDescent="0.3">
      <c r="A200" s="359"/>
      <c r="B200" s="356" t="s">
        <v>92</v>
      </c>
      <c r="C200" s="357">
        <f t="shared" ref="C200:N200" si="57">C166+C182+C102</f>
        <v>0</v>
      </c>
      <c r="D200" s="357">
        <f t="shared" si="57"/>
        <v>0</v>
      </c>
      <c r="E200" s="357">
        <f t="shared" si="57"/>
        <v>0</v>
      </c>
      <c r="F200" s="357">
        <f t="shared" si="57"/>
        <v>0</v>
      </c>
      <c r="G200" s="357">
        <f t="shared" si="57"/>
        <v>0</v>
      </c>
      <c r="H200" s="357">
        <f t="shared" si="57"/>
        <v>0</v>
      </c>
      <c r="I200" s="357">
        <f t="shared" si="57"/>
        <v>0</v>
      </c>
      <c r="J200" s="357">
        <f t="shared" si="57"/>
        <v>4065.2080000000001</v>
      </c>
      <c r="K200" s="357">
        <f t="shared" si="57"/>
        <v>0</v>
      </c>
      <c r="L200" s="357">
        <f t="shared" si="57"/>
        <v>0</v>
      </c>
      <c r="M200" s="357">
        <f t="shared" si="57"/>
        <v>0</v>
      </c>
      <c r="N200" s="357">
        <f t="shared" si="57"/>
        <v>4065.2080000000001</v>
      </c>
      <c r="O200" s="357">
        <f t="shared" ref="O200" si="58">O6+O22+O38+O54+O70+O86+O102+O118+O134+O150</f>
        <v>8130.4160000000002</v>
      </c>
    </row>
    <row r="201" spans="1:28" s="356" customFormat="1" x14ac:dyDescent="0.3">
      <c r="A201" s="359"/>
      <c r="B201" s="356" t="s">
        <v>93</v>
      </c>
      <c r="C201" s="357">
        <f t="shared" ref="C201:N201" si="59">C167+C183+C103</f>
        <v>885461.04585167428</v>
      </c>
      <c r="D201" s="357">
        <f t="shared" si="59"/>
        <v>2257.0239999999999</v>
      </c>
      <c r="E201" s="357">
        <f t="shared" si="59"/>
        <v>37797.624791491879</v>
      </c>
      <c r="F201" s="357">
        <f t="shared" si="59"/>
        <v>97749.024064756246</v>
      </c>
      <c r="G201" s="357">
        <f t="shared" si="59"/>
        <v>172635.92119331026</v>
      </c>
      <c r="H201" s="357">
        <f t="shared" si="59"/>
        <v>602693.80183831335</v>
      </c>
      <c r="I201" s="357">
        <f t="shared" si="59"/>
        <v>652711.29361598019</v>
      </c>
      <c r="J201" s="357">
        <f t="shared" si="59"/>
        <v>1051312.2964957582</v>
      </c>
      <c r="K201" s="357">
        <f t="shared" si="59"/>
        <v>1393744.6877698647</v>
      </c>
      <c r="L201" s="357">
        <f t="shared" si="59"/>
        <v>2415331.7754811943</v>
      </c>
      <c r="M201" s="357">
        <f t="shared" si="59"/>
        <v>1274609.5503569632</v>
      </c>
      <c r="N201" s="357">
        <f t="shared" si="59"/>
        <v>2797802.3466374404</v>
      </c>
      <c r="O201" s="357">
        <f t="shared" ref="O201" si="60">O7+O23+O39+O55+O71+O87+O103+O119+O135+O151</f>
        <v>11384106.392096747</v>
      </c>
    </row>
    <row r="202" spans="1:28" s="356" customFormat="1" x14ac:dyDescent="0.3">
      <c r="A202" s="359"/>
      <c r="B202" s="356" t="s">
        <v>94</v>
      </c>
      <c r="C202" s="357">
        <f t="shared" ref="C202:N202" si="61">C168+C184+C104</f>
        <v>0</v>
      </c>
      <c r="D202" s="357">
        <f t="shared" si="61"/>
        <v>0</v>
      </c>
      <c r="E202" s="357">
        <f t="shared" si="61"/>
        <v>0</v>
      </c>
      <c r="F202" s="357">
        <f t="shared" si="61"/>
        <v>0</v>
      </c>
      <c r="G202" s="357">
        <f t="shared" si="61"/>
        <v>0</v>
      </c>
      <c r="H202" s="357">
        <f t="shared" si="61"/>
        <v>0</v>
      </c>
      <c r="I202" s="357">
        <f t="shared" si="61"/>
        <v>0</v>
      </c>
      <c r="J202" s="357">
        <f t="shared" si="61"/>
        <v>0</v>
      </c>
      <c r="K202" s="357">
        <f t="shared" si="61"/>
        <v>0</v>
      </c>
      <c r="L202" s="357">
        <f t="shared" si="61"/>
        <v>0</v>
      </c>
      <c r="M202" s="357">
        <f t="shared" si="61"/>
        <v>0</v>
      </c>
      <c r="N202" s="357">
        <f t="shared" si="61"/>
        <v>0</v>
      </c>
      <c r="O202" s="357">
        <f t="shared" ref="O202" si="62">O8+O24+O40+O56+O72+O88+O104+O120+O136+O152</f>
        <v>0</v>
      </c>
    </row>
    <row r="203" spans="1:28" s="356" customFormat="1" x14ac:dyDescent="0.3">
      <c r="A203" s="359"/>
      <c r="B203" s="356" t="s">
        <v>95</v>
      </c>
      <c r="C203" s="357">
        <f t="shared" ref="C203:N203" si="63">C169+C185+C105</f>
        <v>0</v>
      </c>
      <c r="D203" s="357">
        <f t="shared" si="63"/>
        <v>0</v>
      </c>
      <c r="E203" s="357">
        <f t="shared" si="63"/>
        <v>0</v>
      </c>
      <c r="F203" s="357">
        <f t="shared" si="63"/>
        <v>0</v>
      </c>
      <c r="G203" s="357">
        <f t="shared" si="63"/>
        <v>0</v>
      </c>
      <c r="H203" s="357">
        <f t="shared" si="63"/>
        <v>0</v>
      </c>
      <c r="I203" s="357">
        <f t="shared" si="63"/>
        <v>0</v>
      </c>
      <c r="J203" s="357">
        <f t="shared" si="63"/>
        <v>0</v>
      </c>
      <c r="K203" s="357">
        <f t="shared" si="63"/>
        <v>0</v>
      </c>
      <c r="L203" s="357">
        <f t="shared" si="63"/>
        <v>0</v>
      </c>
      <c r="M203" s="357">
        <f t="shared" si="63"/>
        <v>0</v>
      </c>
      <c r="N203" s="357">
        <f t="shared" si="63"/>
        <v>44326.094357732356</v>
      </c>
      <c r="O203" s="357">
        <f t="shared" ref="O203" si="64">O9+O25+O41+O57+O73+O89+O105+O121+O137+O153</f>
        <v>44326.094357732356</v>
      </c>
    </row>
    <row r="204" spans="1:28" s="356" customFormat="1" x14ac:dyDescent="0.3">
      <c r="A204" s="359"/>
      <c r="B204" s="356" t="s">
        <v>96</v>
      </c>
      <c r="C204" s="357">
        <f t="shared" ref="C204:N204" si="65">C170+C186+C106</f>
        <v>805458.16012541926</v>
      </c>
      <c r="D204" s="357">
        <f t="shared" si="65"/>
        <v>39359.434782639662</v>
      </c>
      <c r="E204" s="357">
        <f t="shared" si="65"/>
        <v>18247.77622147584</v>
      </c>
      <c r="F204" s="357">
        <f t="shared" si="65"/>
        <v>236739.96938271201</v>
      </c>
      <c r="G204" s="357">
        <f t="shared" si="65"/>
        <v>867735.27405192296</v>
      </c>
      <c r="H204" s="357">
        <f t="shared" si="65"/>
        <v>580296.29584120738</v>
      </c>
      <c r="I204" s="357">
        <f t="shared" si="65"/>
        <v>648606.69117251213</v>
      </c>
      <c r="J204" s="357">
        <f t="shared" si="65"/>
        <v>633719.04842096497</v>
      </c>
      <c r="K204" s="357">
        <f t="shared" si="65"/>
        <v>1595921.0399590863</v>
      </c>
      <c r="L204" s="357">
        <f t="shared" si="65"/>
        <v>1850526.3951801264</v>
      </c>
      <c r="M204" s="357">
        <f t="shared" si="65"/>
        <v>2390495.5534964278</v>
      </c>
      <c r="N204" s="357">
        <f t="shared" si="65"/>
        <v>13336760.589932704</v>
      </c>
      <c r="O204" s="357">
        <f t="shared" ref="O204" si="66">O10+O26+O42+O58+O74+O90+O106+O122+O138+O154</f>
        <v>23003866.228567194</v>
      </c>
    </row>
    <row r="205" spans="1:28" s="356" customFormat="1" x14ac:dyDescent="0.3">
      <c r="A205" s="359"/>
      <c r="B205" s="356" t="s">
        <v>97</v>
      </c>
      <c r="C205" s="357">
        <f t="shared" ref="C205:N205" si="67">C171+C187+C107</f>
        <v>3092541.2295716908</v>
      </c>
      <c r="D205" s="357">
        <f t="shared" si="67"/>
        <v>3603180.6269489187</v>
      </c>
      <c r="E205" s="357">
        <f t="shared" si="67"/>
        <v>3696606.4985545031</v>
      </c>
      <c r="F205" s="357">
        <f t="shared" si="67"/>
        <v>7164002.7733835047</v>
      </c>
      <c r="G205" s="357">
        <f t="shared" si="67"/>
        <v>5919407.9812592315</v>
      </c>
      <c r="H205" s="357">
        <f t="shared" si="67"/>
        <v>6562340.8524502739</v>
      </c>
      <c r="I205" s="357">
        <f t="shared" si="67"/>
        <v>6657225.6401067618</v>
      </c>
      <c r="J205" s="357">
        <f t="shared" si="67"/>
        <v>6971905.3345872881</v>
      </c>
      <c r="K205" s="357">
        <f t="shared" si="67"/>
        <v>5921777.0609576022</v>
      </c>
      <c r="L205" s="357">
        <f t="shared" si="67"/>
        <v>7888941.5446346924</v>
      </c>
      <c r="M205" s="357">
        <f t="shared" si="67"/>
        <v>11206341.716785207</v>
      </c>
      <c r="N205" s="357">
        <f t="shared" si="67"/>
        <v>28907708.638664067</v>
      </c>
      <c r="O205" s="357">
        <f t="shared" ref="O205" si="68">O11+O27+O43+O59+O75+O91+O107+O123+O139+O155</f>
        <v>97591979.89790374</v>
      </c>
    </row>
    <row r="206" spans="1:28" s="356" customFormat="1" x14ac:dyDescent="0.3">
      <c r="A206" s="359"/>
      <c r="B206" s="356" t="s">
        <v>98</v>
      </c>
      <c r="C206" s="357">
        <f t="shared" ref="C206:N206" si="69">C172+C188+C108</f>
        <v>0</v>
      </c>
      <c r="D206" s="357">
        <f t="shared" si="69"/>
        <v>0</v>
      </c>
      <c r="E206" s="357">
        <f t="shared" si="69"/>
        <v>0</v>
      </c>
      <c r="F206" s="357">
        <f t="shared" si="69"/>
        <v>0</v>
      </c>
      <c r="G206" s="357">
        <f t="shared" si="69"/>
        <v>0</v>
      </c>
      <c r="H206" s="357">
        <f t="shared" si="69"/>
        <v>0</v>
      </c>
      <c r="I206" s="357">
        <f t="shared" si="69"/>
        <v>58078.979999999996</v>
      </c>
      <c r="J206" s="357">
        <f t="shared" si="69"/>
        <v>225638.46232500003</v>
      </c>
      <c r="K206" s="357">
        <f t="shared" si="69"/>
        <v>154629.92700183831</v>
      </c>
      <c r="L206" s="357">
        <f t="shared" si="69"/>
        <v>0</v>
      </c>
      <c r="M206" s="357">
        <f t="shared" si="69"/>
        <v>0</v>
      </c>
      <c r="N206" s="357">
        <f t="shared" si="69"/>
        <v>20407.130000000005</v>
      </c>
      <c r="O206" s="357">
        <f t="shared" ref="O206" si="70">O12+O28+O44+O60+O76+O92+O108+O124+O140+O156</f>
        <v>458754.4993268383</v>
      </c>
    </row>
    <row r="207" spans="1:28" s="356" customFormat="1" x14ac:dyDescent="0.3">
      <c r="A207" s="359"/>
      <c r="B207" s="356" t="s">
        <v>99</v>
      </c>
      <c r="C207" s="357">
        <f t="shared" ref="C207:N207" si="71">C173+C189+C109</f>
        <v>349071.7172751422</v>
      </c>
      <c r="D207" s="357">
        <f t="shared" si="71"/>
        <v>0</v>
      </c>
      <c r="E207" s="357">
        <f t="shared" si="71"/>
        <v>0</v>
      </c>
      <c r="F207" s="357">
        <f t="shared" si="71"/>
        <v>345985.57431450469</v>
      </c>
      <c r="G207" s="357">
        <f t="shared" si="71"/>
        <v>312598.12800311152</v>
      </c>
      <c r="H207" s="357">
        <f t="shared" si="71"/>
        <v>0</v>
      </c>
      <c r="I207" s="357">
        <f t="shared" si="71"/>
        <v>323609.13340516627</v>
      </c>
      <c r="J207" s="357">
        <f t="shared" si="71"/>
        <v>834036.30739132001</v>
      </c>
      <c r="K207" s="357">
        <f t="shared" si="71"/>
        <v>340472.23726261349</v>
      </c>
      <c r="L207" s="357">
        <f t="shared" si="71"/>
        <v>300024.02675076155</v>
      </c>
      <c r="M207" s="357">
        <f t="shared" si="71"/>
        <v>360623.6073192202</v>
      </c>
      <c r="N207" s="357">
        <f t="shared" si="71"/>
        <v>884842.36335089849</v>
      </c>
      <c r="O207" s="357">
        <f t="shared" ref="O207" si="72">O13+O29+O45+O61+O77+O93+O109+O125+O141+O157</f>
        <v>4051263.0950727384</v>
      </c>
    </row>
    <row r="208" spans="1:28" s="356" customFormat="1" x14ac:dyDescent="0.3">
      <c r="A208" s="359"/>
      <c r="B208" s="356" t="s">
        <v>100</v>
      </c>
      <c r="C208" s="357">
        <f t="shared" ref="C208:N208" si="73">C174+C190+C110</f>
        <v>0</v>
      </c>
      <c r="D208" s="357">
        <f t="shared" si="73"/>
        <v>0</v>
      </c>
      <c r="E208" s="357">
        <f t="shared" si="73"/>
        <v>0</v>
      </c>
      <c r="F208" s="357">
        <f t="shared" si="73"/>
        <v>0</v>
      </c>
      <c r="G208" s="357">
        <f t="shared" si="73"/>
        <v>0</v>
      </c>
      <c r="H208" s="357">
        <f t="shared" si="73"/>
        <v>0</v>
      </c>
      <c r="I208" s="357">
        <f t="shared" si="73"/>
        <v>0</v>
      </c>
      <c r="J208" s="357">
        <f t="shared" si="73"/>
        <v>0</v>
      </c>
      <c r="K208" s="357">
        <f t="shared" si="73"/>
        <v>141994.74900758473</v>
      </c>
      <c r="L208" s="357">
        <f t="shared" si="73"/>
        <v>0</v>
      </c>
      <c r="M208" s="357">
        <f t="shared" si="73"/>
        <v>0</v>
      </c>
      <c r="N208" s="357">
        <f t="shared" si="73"/>
        <v>1697481.818216949</v>
      </c>
      <c r="O208" s="357">
        <f t="shared" ref="O208" si="74">O14+O30+O46+O62+O78+O94+O110+O126+O142+O158</f>
        <v>1839476.5672245338</v>
      </c>
    </row>
    <row r="209" spans="1:17" s="356" customFormat="1" x14ac:dyDescent="0.3">
      <c r="A209" s="359"/>
      <c r="B209" s="356" t="s">
        <v>101</v>
      </c>
      <c r="C209" s="357">
        <f t="shared" ref="C209:N209" si="75">C175+C191+C111</f>
        <v>70607.916805421206</v>
      </c>
      <c r="D209" s="357">
        <f t="shared" si="75"/>
        <v>0</v>
      </c>
      <c r="E209" s="357">
        <f t="shared" si="75"/>
        <v>0</v>
      </c>
      <c r="F209" s="357">
        <f t="shared" si="75"/>
        <v>28120.731071812268</v>
      </c>
      <c r="G209" s="357">
        <f t="shared" si="75"/>
        <v>1317254.6126131436</v>
      </c>
      <c r="H209" s="357">
        <f t="shared" si="75"/>
        <v>53926.550220503123</v>
      </c>
      <c r="I209" s="357">
        <f t="shared" si="75"/>
        <v>0</v>
      </c>
      <c r="J209" s="357">
        <f t="shared" si="75"/>
        <v>9540.3431467871105</v>
      </c>
      <c r="K209" s="357">
        <f t="shared" si="75"/>
        <v>2175.3897708362788</v>
      </c>
      <c r="L209" s="357">
        <f t="shared" si="75"/>
        <v>0</v>
      </c>
      <c r="M209" s="357">
        <f t="shared" si="75"/>
        <v>122587.13506723587</v>
      </c>
      <c r="N209" s="357">
        <f t="shared" si="75"/>
        <v>469959.00522012514</v>
      </c>
      <c r="O209" s="357">
        <f t="shared" ref="O209" si="76">O15+O31+O47+O63+O79+O95+O111+O127+O143+O159</f>
        <v>2074171.6839158644</v>
      </c>
    </row>
    <row r="210" spans="1:17" s="356" customFormat="1" x14ac:dyDescent="0.3">
      <c r="A210" s="359"/>
      <c r="B210" s="356" t="s">
        <v>102</v>
      </c>
      <c r="C210" s="357">
        <f t="shared" ref="C210:N210" si="77">C176+C192+C112</f>
        <v>0</v>
      </c>
      <c r="D210" s="357">
        <f t="shared" si="77"/>
        <v>0</v>
      </c>
      <c r="E210" s="357">
        <f t="shared" si="77"/>
        <v>19378.896000000001</v>
      </c>
      <c r="F210" s="357">
        <f t="shared" si="77"/>
        <v>0</v>
      </c>
      <c r="G210" s="357">
        <f t="shared" si="77"/>
        <v>0</v>
      </c>
      <c r="H210" s="357">
        <f t="shared" si="77"/>
        <v>0</v>
      </c>
      <c r="I210" s="357">
        <f t="shared" si="77"/>
        <v>0</v>
      </c>
      <c r="J210" s="357">
        <f t="shared" si="77"/>
        <v>0</v>
      </c>
      <c r="K210" s="357">
        <f t="shared" si="77"/>
        <v>19378.896000000001</v>
      </c>
      <c r="L210" s="357">
        <f t="shared" si="77"/>
        <v>0</v>
      </c>
      <c r="M210" s="357">
        <f t="shared" si="77"/>
        <v>0</v>
      </c>
      <c r="N210" s="357">
        <f t="shared" si="77"/>
        <v>237402.48552973071</v>
      </c>
      <c r="O210" s="357">
        <f t="shared" ref="O210" si="78">O16+O32+O48+O64+O80+O96+O112+O128+O144+O160</f>
        <v>276160.27752973069</v>
      </c>
    </row>
    <row r="211" spans="1:17" s="356" customFormat="1" x14ac:dyDescent="0.3">
      <c r="A211" s="94"/>
      <c r="B211" s="356" t="s">
        <v>70</v>
      </c>
      <c r="C211" s="357">
        <f t="shared" ref="C211:O211" si="79">C17+C33+C49+C65+C81+C97+C113+C129+C145+C161</f>
        <v>5203140.0696293479</v>
      </c>
      <c r="D211" s="357">
        <f t="shared" si="79"/>
        <v>3710380.6037315587</v>
      </c>
      <c r="E211" s="357">
        <f t="shared" si="79"/>
        <v>3772030.7955674715</v>
      </c>
      <c r="F211" s="357">
        <f t="shared" si="79"/>
        <v>8262801.8131987834</v>
      </c>
      <c r="G211" s="357">
        <f t="shared" si="79"/>
        <v>8589631.9171207193</v>
      </c>
      <c r="H211" s="357">
        <f t="shared" si="79"/>
        <v>7837718.5566136576</v>
      </c>
      <c r="I211" s="357">
        <f t="shared" si="79"/>
        <v>8340231.7383004203</v>
      </c>
      <c r="J211" s="357">
        <f t="shared" si="79"/>
        <v>10383339.470367117</v>
      </c>
      <c r="K211" s="357">
        <f t="shared" si="79"/>
        <v>9579063.0330692232</v>
      </c>
      <c r="L211" s="357">
        <f t="shared" si="79"/>
        <v>14213657.545417357</v>
      </c>
      <c r="M211" s="357">
        <f t="shared" si="79"/>
        <v>15484199.976025054</v>
      </c>
      <c r="N211" s="357">
        <f t="shared" si="79"/>
        <v>50507070.045844622</v>
      </c>
      <c r="O211" s="357">
        <f t="shared" si="79"/>
        <v>145883265.56488535</v>
      </c>
    </row>
    <row r="212" spans="1:17" s="356" customFormat="1" x14ac:dyDescent="0.3">
      <c r="A212" s="94"/>
      <c r="O212" s="358"/>
    </row>
    <row r="213" spans="1:17" s="356" customFormat="1" x14ac:dyDescent="0.3">
      <c r="A213" s="94"/>
      <c r="N213" s="215" t="s">
        <v>36</v>
      </c>
      <c r="O213" s="414">
        <f>SUM('BIZ kWh ENTRY'!C4:N16,'BIZ kWh ENTRY'!C20:N32,'BIZ kWh ENTRY'!C36:N48,'BIZ kWh ENTRY'!C52:N64,'BIZ kWh ENTRY'!C68:N80,'BIZ kWh ENTRY'!C84:N96,'BIZ kWh ENTRY'!C100:N112,'BIZ kWh ENTRY'!C116:N128,'BIZ kWh ENTRY'!C132:N144,'BIZ kWh ENTRY'!C148:N160,'BIZ kWh ENTRY'!S4:AD16,'BIZ kWh ENTRY'!S20:AD32,'BIZ kWh ENTRY'!S36:AD48,'BIZ kWh ENTRY'!S52:AD64,'BIZ kWh ENTRY'!S68:AD80,'BIZ kWh ENTRY'!S84:AD96,'BIZ kWh ENTRY'!S100:AD112,'BIZ kWh ENTRY'!S116:AD128,'BIZ kWh ENTRY'!S132:AD144,'BIZ kWh ENTRY'!S148:AD160,'BIZ kWh ENTRY'!AI4:AT16,'BIZ kWh ENTRY'!AI20:AT32,'BIZ kWh ENTRY'!AI36:AT48,'BIZ kWh ENTRY'!AI52:AT64,'BIZ kWh ENTRY'!AI68:AT80,'BIZ kWh ENTRY'!AI84:AT96,'BIZ kWh ENTRY'!AI100:AT112,'BIZ kWh ENTRY'!AI116:AT128,'BIZ kWh ENTRY'!AI132:AT144,'BIZ kWh ENTRY'!AI148:AT160,'BIZ kWh ENTRY'!AY4:BJ16,'BIZ kWh ENTRY'!AY20:BJ32,'BIZ kWh ENTRY'!AY36:BJ48,'BIZ kWh ENTRY'!AY52:BJ64,'BIZ kWh ENTRY'!AY68:BJ80,'BIZ kWh ENTRY'!AY84:BJ96,'BIZ kWh ENTRY'!AY100:BJ112,'BIZ kWh ENTRY'!AY116:BJ128,'BIZ kWh ENTRY'!AY132:BJ144,'BIZ kWh ENTRY'!AY148:BJ160)</f>
        <v>145883265.56488529</v>
      </c>
    </row>
    <row r="215" spans="1:17" x14ac:dyDescent="0.3">
      <c r="N215" s="215" t="s">
        <v>36</v>
      </c>
      <c r="O215" s="414">
        <f>'BIZ kWh ENTRY'!O194+'BIZ kWh ENTRY'!AE194+'BIZ kWh ENTRY'!AU194+'BIZ kWh ENTRY'!BK194</f>
        <v>145883265.56488535</v>
      </c>
      <c r="Q215" s="369"/>
    </row>
    <row r="216" spans="1:17" x14ac:dyDescent="0.3">
      <c r="O216"/>
      <c r="Q216" s="369"/>
    </row>
    <row r="217" spans="1:17" x14ac:dyDescent="0.3">
      <c r="O217"/>
      <c r="Q217" s="369"/>
    </row>
    <row r="218" spans="1:17" x14ac:dyDescent="0.3">
      <c r="O218"/>
      <c r="Q218" s="369"/>
    </row>
  </sheetData>
  <mergeCells count="14">
    <mergeCell ref="M194:N194"/>
    <mergeCell ref="C1:N1"/>
    <mergeCell ref="A84:A96"/>
    <mergeCell ref="A100:A112"/>
    <mergeCell ref="A116:A128"/>
    <mergeCell ref="A180:A192"/>
    <mergeCell ref="A132:A144"/>
    <mergeCell ref="A148:A160"/>
    <mergeCell ref="A164:A176"/>
    <mergeCell ref="A68:A80"/>
    <mergeCell ref="A4:A16"/>
    <mergeCell ref="A20:A32"/>
    <mergeCell ref="A36:A48"/>
    <mergeCell ref="A52:A6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CJ97"/>
  <sheetViews>
    <sheetView zoomScale="80" zoomScaleNormal="80" workbookViewId="0">
      <pane xSplit="2" topLeftCell="C1" activePane="topRight" state="frozen"/>
      <selection activeCell="O48" sqref="O48"/>
      <selection pane="topRight" activeCell="G28" sqref="G28"/>
    </sheetView>
  </sheetViews>
  <sheetFormatPr defaultRowHeight="14.4" x14ac:dyDescent="0.3"/>
  <cols>
    <col min="1" max="1" width="9" customWidth="1"/>
    <col min="2" max="2" width="29" bestFit="1" customWidth="1"/>
    <col min="3" max="3" width="12.5546875" bestFit="1" customWidth="1"/>
    <col min="4" max="4" width="14.21875" bestFit="1" customWidth="1"/>
    <col min="5" max="5" width="15.21875" bestFit="1" customWidth="1"/>
    <col min="6" max="6" width="12.5546875" bestFit="1" customWidth="1"/>
    <col min="7" max="7" width="13.5546875" bestFit="1" customWidth="1"/>
    <col min="8" max="8" width="14.77734375" bestFit="1" customWidth="1"/>
    <col min="9" max="16" width="14.21875" bestFit="1" customWidth="1"/>
    <col min="17" max="33" width="14.21875" customWidth="1"/>
    <col min="34" max="84" width="15.21875" customWidth="1"/>
    <col min="85" max="86" width="15.21875" bestFit="1" customWidth="1"/>
    <col min="87" max="87" width="10.5546875" bestFit="1" customWidth="1"/>
    <col min="88" max="88" width="16.77734375" bestFit="1" customWidth="1"/>
  </cols>
  <sheetData>
    <row r="1" spans="1:86" ht="15" thickBot="1" x14ac:dyDescent="0.35"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</row>
    <row r="2" spans="1:86" ht="15" thickBot="1" x14ac:dyDescent="0.35">
      <c r="A2" s="88"/>
      <c r="B2" s="197" t="s">
        <v>121</v>
      </c>
      <c r="C2" s="469">
        <f>'[1]Evaluated Net to Gross PY2020'!$F$23</f>
        <v>0.79015470747957905</v>
      </c>
      <c r="D2" s="470">
        <f>C2</f>
        <v>0.79015470747957905</v>
      </c>
      <c r="E2" s="470">
        <f t="shared" ref="E2:BP2" si="0">D2</f>
        <v>0.79015470747957905</v>
      </c>
      <c r="F2" s="470">
        <f t="shared" si="0"/>
        <v>0.79015470747957905</v>
      </c>
      <c r="G2" s="470">
        <f t="shared" si="0"/>
        <v>0.79015470747957905</v>
      </c>
      <c r="H2" s="470">
        <f t="shared" si="0"/>
        <v>0.79015470747957905</v>
      </c>
      <c r="I2" s="470">
        <f t="shared" si="0"/>
        <v>0.79015470747957905</v>
      </c>
      <c r="J2" s="470">
        <f t="shared" si="0"/>
        <v>0.79015470747957905</v>
      </c>
      <c r="K2" s="470">
        <f t="shared" si="0"/>
        <v>0.79015470747957905</v>
      </c>
      <c r="L2" s="470">
        <f t="shared" si="0"/>
        <v>0.79015470747957905</v>
      </c>
      <c r="M2" s="470">
        <f t="shared" si="0"/>
        <v>0.79015470747957905</v>
      </c>
      <c r="N2" s="470">
        <f t="shared" si="0"/>
        <v>0.79015470747957905</v>
      </c>
      <c r="O2" s="470">
        <f t="shared" si="0"/>
        <v>0.79015470747957905</v>
      </c>
      <c r="P2" s="470">
        <f t="shared" si="0"/>
        <v>0.79015470747957905</v>
      </c>
      <c r="Q2" s="470">
        <f t="shared" si="0"/>
        <v>0.79015470747957905</v>
      </c>
      <c r="R2" s="470">
        <f t="shared" si="0"/>
        <v>0.79015470747957905</v>
      </c>
      <c r="S2" s="470">
        <f t="shared" si="0"/>
        <v>0.79015470747957905</v>
      </c>
      <c r="T2" s="470">
        <f t="shared" si="0"/>
        <v>0.79015470747957905</v>
      </c>
      <c r="U2" s="470">
        <f t="shared" si="0"/>
        <v>0.79015470747957905</v>
      </c>
      <c r="V2" s="470">
        <f t="shared" si="0"/>
        <v>0.79015470747957905</v>
      </c>
      <c r="W2" s="470">
        <f t="shared" si="0"/>
        <v>0.79015470747957905</v>
      </c>
      <c r="X2" s="470">
        <f t="shared" si="0"/>
        <v>0.79015470747957905</v>
      </c>
      <c r="Y2" s="470">
        <f t="shared" si="0"/>
        <v>0.79015470747957905</v>
      </c>
      <c r="Z2" s="470">
        <f t="shared" si="0"/>
        <v>0.79015470747957905</v>
      </c>
      <c r="AA2" s="470">
        <f t="shared" si="0"/>
        <v>0.79015470747957905</v>
      </c>
      <c r="AB2" s="470">
        <f t="shared" si="0"/>
        <v>0.79015470747957905</v>
      </c>
      <c r="AC2" s="470">
        <f t="shared" si="0"/>
        <v>0.79015470747957905</v>
      </c>
      <c r="AD2" s="470">
        <f t="shared" si="0"/>
        <v>0.79015470747957905</v>
      </c>
      <c r="AE2" s="470">
        <f t="shared" si="0"/>
        <v>0.79015470747957905</v>
      </c>
      <c r="AF2" s="470">
        <f t="shared" si="0"/>
        <v>0.79015470747957905</v>
      </c>
      <c r="AG2" s="470">
        <f t="shared" si="0"/>
        <v>0.79015470747957905</v>
      </c>
      <c r="AH2" s="470">
        <f t="shared" si="0"/>
        <v>0.79015470747957905</v>
      </c>
      <c r="AI2" s="470">
        <f t="shared" si="0"/>
        <v>0.79015470747957905</v>
      </c>
      <c r="AJ2" s="470">
        <f t="shared" si="0"/>
        <v>0.79015470747957905</v>
      </c>
      <c r="AK2" s="470">
        <f t="shared" si="0"/>
        <v>0.79015470747957905</v>
      </c>
      <c r="AL2" s="470">
        <f t="shared" si="0"/>
        <v>0.79015470747957905</v>
      </c>
      <c r="AM2" s="470">
        <f t="shared" si="0"/>
        <v>0.79015470747957905</v>
      </c>
      <c r="AN2" s="470">
        <f t="shared" si="0"/>
        <v>0.79015470747957905</v>
      </c>
      <c r="AO2" s="470">
        <f t="shared" si="0"/>
        <v>0.79015470747957905</v>
      </c>
      <c r="AP2" s="470">
        <f t="shared" si="0"/>
        <v>0.79015470747957905</v>
      </c>
      <c r="AQ2" s="470">
        <f t="shared" si="0"/>
        <v>0.79015470747957905</v>
      </c>
      <c r="AR2" s="470">
        <f t="shared" si="0"/>
        <v>0.79015470747957905</v>
      </c>
      <c r="AS2" s="470">
        <f t="shared" si="0"/>
        <v>0.79015470747957905</v>
      </c>
      <c r="AT2" s="470">
        <f t="shared" si="0"/>
        <v>0.79015470747957905</v>
      </c>
      <c r="AU2" s="470">
        <f t="shared" si="0"/>
        <v>0.79015470747957905</v>
      </c>
      <c r="AV2" s="470">
        <f t="shared" si="0"/>
        <v>0.79015470747957905</v>
      </c>
      <c r="AW2" s="470">
        <f t="shared" si="0"/>
        <v>0.79015470747957905</v>
      </c>
      <c r="AX2" s="470">
        <f t="shared" si="0"/>
        <v>0.79015470747957905</v>
      </c>
      <c r="AY2" s="470">
        <f t="shared" si="0"/>
        <v>0.79015470747957905</v>
      </c>
      <c r="AZ2" s="470">
        <f t="shared" si="0"/>
        <v>0.79015470747957905</v>
      </c>
      <c r="BA2" s="470">
        <f t="shared" si="0"/>
        <v>0.79015470747957905</v>
      </c>
      <c r="BB2" s="470">
        <f t="shared" si="0"/>
        <v>0.79015470747957905</v>
      </c>
      <c r="BC2" s="470">
        <f t="shared" si="0"/>
        <v>0.79015470747957905</v>
      </c>
      <c r="BD2" s="470">
        <f t="shared" si="0"/>
        <v>0.79015470747957905</v>
      </c>
      <c r="BE2" s="470">
        <f t="shared" si="0"/>
        <v>0.79015470747957905</v>
      </c>
      <c r="BF2" s="470">
        <f t="shared" si="0"/>
        <v>0.79015470747957905</v>
      </c>
      <c r="BG2" s="470">
        <f t="shared" si="0"/>
        <v>0.79015470747957905</v>
      </c>
      <c r="BH2" s="470">
        <f t="shared" si="0"/>
        <v>0.79015470747957905</v>
      </c>
      <c r="BI2" s="470">
        <f t="shared" si="0"/>
        <v>0.79015470747957905</v>
      </c>
      <c r="BJ2" s="470">
        <f t="shared" si="0"/>
        <v>0.79015470747957905</v>
      </c>
      <c r="BK2" s="470">
        <f t="shared" si="0"/>
        <v>0.79015470747957905</v>
      </c>
      <c r="BL2" s="470">
        <f t="shared" si="0"/>
        <v>0.79015470747957905</v>
      </c>
      <c r="BM2" s="470">
        <f t="shared" si="0"/>
        <v>0.79015470747957905</v>
      </c>
      <c r="BN2" s="470">
        <f t="shared" si="0"/>
        <v>0.79015470747957905</v>
      </c>
      <c r="BO2" s="470">
        <f t="shared" si="0"/>
        <v>0.79015470747957905</v>
      </c>
      <c r="BP2" s="470">
        <f t="shared" si="0"/>
        <v>0.79015470747957905</v>
      </c>
      <c r="BQ2" s="470">
        <f t="shared" ref="BQ2:CH2" si="1">BP2</f>
        <v>0.79015470747957905</v>
      </c>
      <c r="BR2" s="470">
        <f t="shared" si="1"/>
        <v>0.79015470747957905</v>
      </c>
      <c r="BS2" s="470">
        <f t="shared" si="1"/>
        <v>0.79015470747957905</v>
      </c>
      <c r="BT2" s="470">
        <f t="shared" si="1"/>
        <v>0.79015470747957905</v>
      </c>
      <c r="BU2" s="470">
        <f t="shared" si="1"/>
        <v>0.79015470747957905</v>
      </c>
      <c r="BV2" s="470">
        <f t="shared" si="1"/>
        <v>0.79015470747957905</v>
      </c>
      <c r="BW2" s="470">
        <f t="shared" si="1"/>
        <v>0.79015470747957905</v>
      </c>
      <c r="BX2" s="470">
        <f t="shared" si="1"/>
        <v>0.79015470747957905</v>
      </c>
      <c r="BY2" s="470">
        <f t="shared" si="1"/>
        <v>0.79015470747957905</v>
      </c>
      <c r="BZ2" s="470">
        <f t="shared" si="1"/>
        <v>0.79015470747957905</v>
      </c>
      <c r="CA2" s="470">
        <f t="shared" si="1"/>
        <v>0.79015470747957905</v>
      </c>
      <c r="CB2" s="470">
        <f t="shared" si="1"/>
        <v>0.79015470747957905</v>
      </c>
      <c r="CC2" s="470">
        <f t="shared" si="1"/>
        <v>0.79015470747957905</v>
      </c>
      <c r="CD2" s="470">
        <f t="shared" si="1"/>
        <v>0.79015470747957905</v>
      </c>
      <c r="CE2" s="470">
        <f t="shared" si="1"/>
        <v>0.79015470747957905</v>
      </c>
      <c r="CF2" s="470">
        <f t="shared" si="1"/>
        <v>0.79015470747957905</v>
      </c>
      <c r="CG2" s="470">
        <f t="shared" si="1"/>
        <v>0.79015470747957905</v>
      </c>
      <c r="CH2" s="471">
        <f t="shared" si="1"/>
        <v>0.79015470747957905</v>
      </c>
    </row>
    <row r="3" spans="1:86" s="7" customFormat="1" ht="16.5" customHeight="1" thickBot="1" x14ac:dyDescent="0.5">
      <c r="B3" s="87"/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8" t="s">
        <v>122</v>
      </c>
      <c r="O3" s="361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3"/>
    </row>
    <row r="4" spans="1:86" ht="15.75" customHeight="1" thickBot="1" x14ac:dyDescent="0.35">
      <c r="A4" s="524" t="s">
        <v>123</v>
      </c>
      <c r="B4" s="202" t="s">
        <v>124</v>
      </c>
      <c r="C4" s="186">
        <v>43831</v>
      </c>
      <c r="D4" s="186">
        <v>43862</v>
      </c>
      <c r="E4" s="186">
        <v>43891</v>
      </c>
      <c r="F4" s="186">
        <v>43922</v>
      </c>
      <c r="G4" s="186">
        <v>43952</v>
      </c>
      <c r="H4" s="186">
        <v>43983</v>
      </c>
      <c r="I4" s="186">
        <v>44013</v>
      </c>
      <c r="J4" s="186">
        <v>44044</v>
      </c>
      <c r="K4" s="186">
        <v>44075</v>
      </c>
      <c r="L4" s="186">
        <v>44105</v>
      </c>
      <c r="M4" s="186">
        <v>44136</v>
      </c>
      <c r="N4" s="186">
        <v>44166</v>
      </c>
      <c r="O4" s="186">
        <v>44197</v>
      </c>
      <c r="P4" s="186">
        <v>44228</v>
      </c>
      <c r="Q4" s="186">
        <v>44256</v>
      </c>
      <c r="R4" s="186">
        <v>44287</v>
      </c>
      <c r="S4" s="186">
        <v>44317</v>
      </c>
      <c r="T4" s="186">
        <v>44348</v>
      </c>
      <c r="U4" s="186">
        <v>44378</v>
      </c>
      <c r="V4" s="186">
        <v>44409</v>
      </c>
      <c r="W4" s="186">
        <v>44440</v>
      </c>
      <c r="X4" s="186">
        <v>44470</v>
      </c>
      <c r="Y4" s="186">
        <v>44501</v>
      </c>
      <c r="Z4" s="186">
        <v>44531</v>
      </c>
      <c r="AA4" s="186">
        <v>44562</v>
      </c>
      <c r="AB4" s="186">
        <v>44593</v>
      </c>
      <c r="AC4" s="186">
        <v>44621</v>
      </c>
      <c r="AD4" s="186">
        <v>44652</v>
      </c>
      <c r="AE4" s="186">
        <v>44682</v>
      </c>
      <c r="AF4" s="186">
        <v>44713</v>
      </c>
      <c r="AG4" s="186">
        <v>44743</v>
      </c>
      <c r="AH4" s="186">
        <v>44774</v>
      </c>
      <c r="AI4" s="186">
        <v>44805</v>
      </c>
      <c r="AJ4" s="186">
        <v>44835</v>
      </c>
      <c r="AK4" s="186">
        <v>44866</v>
      </c>
      <c r="AL4" s="186">
        <v>44896</v>
      </c>
      <c r="AM4" s="186">
        <v>44927</v>
      </c>
      <c r="AN4" s="186">
        <v>44958</v>
      </c>
      <c r="AO4" s="186">
        <v>44986</v>
      </c>
      <c r="AP4" s="186">
        <v>45017</v>
      </c>
      <c r="AQ4" s="186">
        <v>45047</v>
      </c>
      <c r="AR4" s="186">
        <v>45078</v>
      </c>
      <c r="AS4" s="186">
        <v>45108</v>
      </c>
      <c r="AT4" s="186">
        <v>45139</v>
      </c>
      <c r="AU4" s="186">
        <v>45170</v>
      </c>
      <c r="AV4" s="186">
        <v>45200</v>
      </c>
      <c r="AW4" s="186">
        <v>45231</v>
      </c>
      <c r="AX4" s="186">
        <v>45261</v>
      </c>
      <c r="AY4" s="186">
        <v>45292</v>
      </c>
      <c r="AZ4" s="186">
        <v>45323</v>
      </c>
      <c r="BA4" s="186">
        <v>45352</v>
      </c>
      <c r="BB4" s="186">
        <v>45383</v>
      </c>
      <c r="BC4" s="186">
        <v>45413</v>
      </c>
      <c r="BD4" s="186">
        <v>45444</v>
      </c>
      <c r="BE4" s="186">
        <v>45474</v>
      </c>
      <c r="BF4" s="186">
        <v>45505</v>
      </c>
      <c r="BG4" s="186">
        <v>45536</v>
      </c>
      <c r="BH4" s="186">
        <v>45566</v>
      </c>
      <c r="BI4" s="186">
        <v>45597</v>
      </c>
      <c r="BJ4" s="186">
        <v>45627</v>
      </c>
      <c r="BK4" s="186">
        <v>45658</v>
      </c>
      <c r="BL4" s="186">
        <v>45689</v>
      </c>
      <c r="BM4" s="186">
        <v>45717</v>
      </c>
      <c r="BN4" s="186">
        <v>45748</v>
      </c>
      <c r="BO4" s="186">
        <v>45778</v>
      </c>
      <c r="BP4" s="186">
        <v>45809</v>
      </c>
      <c r="BQ4" s="186">
        <v>45839</v>
      </c>
      <c r="BR4" s="186">
        <v>45870</v>
      </c>
      <c r="BS4" s="186">
        <v>45901</v>
      </c>
      <c r="BT4" s="186">
        <v>45931</v>
      </c>
      <c r="BU4" s="186">
        <v>45962</v>
      </c>
      <c r="BV4" s="186">
        <v>45992</v>
      </c>
      <c r="BW4" s="186">
        <v>46023</v>
      </c>
      <c r="BX4" s="186">
        <v>46054</v>
      </c>
      <c r="BY4" s="186">
        <v>46082</v>
      </c>
      <c r="BZ4" s="186">
        <v>46113</v>
      </c>
      <c r="CA4" s="186">
        <v>46143</v>
      </c>
      <c r="CB4" s="186">
        <v>46174</v>
      </c>
      <c r="CC4" s="186">
        <v>46204</v>
      </c>
      <c r="CD4" s="186">
        <v>46235</v>
      </c>
      <c r="CE4" s="186">
        <v>46266</v>
      </c>
      <c r="CF4" s="186">
        <v>46296</v>
      </c>
      <c r="CG4" s="186">
        <v>46327</v>
      </c>
      <c r="CH4" s="187">
        <v>46357</v>
      </c>
    </row>
    <row r="5" spans="1:86" ht="15" customHeight="1" x14ac:dyDescent="0.3">
      <c r="A5" s="525"/>
      <c r="B5" s="119" t="s">
        <v>59</v>
      </c>
      <c r="C5" s="155">
        <f>'RES kWh ENTRY'!C172</f>
        <v>0</v>
      </c>
      <c r="D5" s="155">
        <f>'RES kWh ENTRY'!D172</f>
        <v>0</v>
      </c>
      <c r="E5" s="362">
        <f>'RES kWh ENTRY'!E172</f>
        <v>0</v>
      </c>
      <c r="F5" s="155">
        <f>'RES kWh ENTRY'!F172</f>
        <v>0</v>
      </c>
      <c r="G5" s="155">
        <f>'RES kWh ENTRY'!G172</f>
        <v>0</v>
      </c>
      <c r="H5" s="155">
        <f>'RES kWh ENTRY'!H172</f>
        <v>0</v>
      </c>
      <c r="I5" s="155">
        <f>'RES kWh ENTRY'!I172</f>
        <v>0</v>
      </c>
      <c r="J5" s="155">
        <f>'RES kWh ENTRY'!J172</f>
        <v>0</v>
      </c>
      <c r="K5" s="155">
        <f>'RES kWh ENTRY'!K172</f>
        <v>0</v>
      </c>
      <c r="L5" s="155">
        <f>'RES kWh ENTRY'!L172</f>
        <v>0</v>
      </c>
      <c r="M5" s="155">
        <f>'RES kWh ENTRY'!M172</f>
        <v>0</v>
      </c>
      <c r="N5" s="155">
        <f>'RES kWh ENTRY'!N172</f>
        <v>48885.442632436752</v>
      </c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248"/>
      <c r="AT5" s="248"/>
      <c r="AU5" s="248"/>
      <c r="AV5" s="248"/>
      <c r="AW5" s="248"/>
      <c r="AX5" s="248"/>
      <c r="AY5" s="248"/>
      <c r="AZ5" s="248"/>
      <c r="BA5" s="248"/>
      <c r="BB5" s="248"/>
      <c r="BC5" s="248"/>
      <c r="BD5" s="248"/>
      <c r="BE5" s="248"/>
      <c r="BF5" s="248"/>
      <c r="BG5" s="248"/>
      <c r="BH5" s="248"/>
      <c r="BI5" s="248"/>
      <c r="BJ5" s="248"/>
      <c r="BK5" s="248"/>
      <c r="BL5" s="248"/>
      <c r="BM5" s="248"/>
      <c r="BN5" s="248"/>
      <c r="BO5" s="248"/>
      <c r="BP5" s="248"/>
      <c r="BQ5" s="248"/>
      <c r="BR5" s="248"/>
      <c r="BS5" s="248"/>
      <c r="BT5" s="248"/>
      <c r="BU5" s="248"/>
      <c r="BV5" s="248"/>
      <c r="BW5" s="248"/>
      <c r="BX5" s="248"/>
      <c r="BY5" s="248"/>
      <c r="BZ5" s="248"/>
      <c r="CA5" s="248"/>
      <c r="CB5" s="248"/>
      <c r="CC5" s="248"/>
      <c r="CD5" s="248"/>
      <c r="CE5" s="248"/>
      <c r="CF5" s="248"/>
      <c r="CG5" s="248"/>
      <c r="CH5" s="249"/>
    </row>
    <row r="6" spans="1:86" x14ac:dyDescent="0.3">
      <c r="A6" s="525"/>
      <c r="B6" s="203" t="s">
        <v>60</v>
      </c>
      <c r="C6" s="3">
        <f>'RES kWh ENTRY'!C173</f>
        <v>1136694.5254516602</v>
      </c>
      <c r="D6" s="3">
        <f>'RES kWh ENTRY'!D173</f>
        <v>922297.00573730469</v>
      </c>
      <c r="E6" s="3">
        <f>'RES kWh ENTRY'!E173</f>
        <v>1064162.1763000488</v>
      </c>
      <c r="F6" s="3">
        <f>'RES kWh ENTRY'!F173</f>
        <v>1190000.7082672119</v>
      </c>
      <c r="G6" s="3">
        <f>'RES kWh ENTRY'!G173</f>
        <v>2030249.2403717041</v>
      </c>
      <c r="H6" s="3">
        <f>'RES kWh ENTRY'!H173</f>
        <v>2645535.9468536377</v>
      </c>
      <c r="I6" s="3">
        <f>'RES kWh ENTRY'!I173</f>
        <v>3321278.3871300528</v>
      </c>
      <c r="J6" s="3">
        <f>'RES kWh ENTRY'!J173</f>
        <v>4284548.7741539786</v>
      </c>
      <c r="K6" s="3">
        <f>'RES kWh ENTRY'!K173</f>
        <v>3486156.0534515381</v>
      </c>
      <c r="L6" s="3">
        <f>'RES kWh ENTRY'!L173</f>
        <v>2801969.7668914795</v>
      </c>
      <c r="M6" s="3">
        <f>'RES kWh ENTRY'!M173</f>
        <v>1633261.5163858864</v>
      </c>
      <c r="N6" s="3">
        <f>'RES kWh ENTRY'!N173</f>
        <v>2483241.5031661987</v>
      </c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250"/>
    </row>
    <row r="7" spans="1:86" x14ac:dyDescent="0.3">
      <c r="A7" s="525"/>
      <c r="B7" s="115" t="s">
        <v>61</v>
      </c>
      <c r="C7" s="3">
        <f>'RES kWh ENTRY'!C174</f>
        <v>0</v>
      </c>
      <c r="D7" s="3">
        <f>'RES kWh ENTRY'!D174</f>
        <v>0</v>
      </c>
      <c r="E7" s="3">
        <f>'RES kWh ENTRY'!E174</f>
        <v>0</v>
      </c>
      <c r="F7" s="3">
        <f>'RES kWh ENTRY'!F174</f>
        <v>0</v>
      </c>
      <c r="G7" s="3">
        <f>'RES kWh ENTRY'!G174</f>
        <v>0</v>
      </c>
      <c r="H7" s="3">
        <f>'RES kWh ENTRY'!H174</f>
        <v>0</v>
      </c>
      <c r="I7" s="3">
        <f>'RES kWh ENTRY'!I174</f>
        <v>29707.920000000002</v>
      </c>
      <c r="J7" s="3">
        <f>'RES kWh ENTRY'!J174</f>
        <v>20630.5</v>
      </c>
      <c r="K7" s="3">
        <f>'RES kWh ENTRY'!K174</f>
        <v>23931.38</v>
      </c>
      <c r="L7" s="3">
        <f>'RES kWh ENTRY'!L174</f>
        <v>0</v>
      </c>
      <c r="M7" s="3">
        <f>'RES kWh ENTRY'!M174</f>
        <v>29707.920000000002</v>
      </c>
      <c r="N7" s="3">
        <f>'RES kWh ENTRY'!N174</f>
        <v>0</v>
      </c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250"/>
    </row>
    <row r="8" spans="1:86" x14ac:dyDescent="0.3">
      <c r="A8" s="525"/>
      <c r="B8" s="115" t="s">
        <v>62</v>
      </c>
      <c r="C8" s="3">
        <f>'RES kWh ENTRY'!C175</f>
        <v>1138159.4421157837</v>
      </c>
      <c r="D8" s="3">
        <f>'RES kWh ENTRY'!D175</f>
        <v>751563.00540542603</v>
      </c>
      <c r="E8" s="3">
        <f>'RES kWh ENTRY'!E175</f>
        <v>548737.19328308105</v>
      </c>
      <c r="F8" s="3">
        <f>'RES kWh ENTRY'!F175</f>
        <v>705097.87371444702</v>
      </c>
      <c r="G8" s="3">
        <f>'RES kWh ENTRY'!G175</f>
        <v>1186916.7839698792</v>
      </c>
      <c r="H8" s="3">
        <f>'RES kWh ENTRY'!H175</f>
        <v>1158647.6481323242</v>
      </c>
      <c r="I8" s="3">
        <f>'RES kWh ENTRY'!I175</f>
        <v>1983039.8498191833</v>
      </c>
      <c r="J8" s="3">
        <f>'RES kWh ENTRY'!J175</f>
        <v>2477111.0514945984</v>
      </c>
      <c r="K8" s="3">
        <f>'RES kWh ENTRY'!K175</f>
        <v>1858870.8363265991</v>
      </c>
      <c r="L8" s="3">
        <f>'RES kWh ENTRY'!L175</f>
        <v>1938126.4019622803</v>
      </c>
      <c r="M8" s="3">
        <f>'RES kWh ENTRY'!M175</f>
        <v>881872.94966125488</v>
      </c>
      <c r="N8" s="3">
        <f>'RES kWh ENTRY'!N175</f>
        <v>2324094.6410903931</v>
      </c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199"/>
      <c r="BS8" s="199"/>
      <c r="BT8" s="199"/>
      <c r="BU8" s="199"/>
      <c r="BV8" s="199"/>
      <c r="BW8" s="199"/>
      <c r="BX8" s="199"/>
      <c r="BY8" s="199"/>
      <c r="BZ8" s="199"/>
      <c r="CA8" s="199"/>
      <c r="CB8" s="199"/>
      <c r="CC8" s="199"/>
      <c r="CD8" s="199"/>
      <c r="CE8" s="199"/>
      <c r="CF8" s="199"/>
      <c r="CG8" s="199"/>
      <c r="CH8" s="250"/>
    </row>
    <row r="9" spans="1:86" x14ac:dyDescent="0.3">
      <c r="A9" s="525"/>
      <c r="B9" s="203" t="s">
        <v>63</v>
      </c>
      <c r="C9" s="3">
        <f>'RES kWh ENTRY'!C176</f>
        <v>512665.62085279741</v>
      </c>
      <c r="D9" s="3">
        <f>'RES kWh ENTRY'!D176</f>
        <v>321264</v>
      </c>
      <c r="E9" s="3">
        <f>'RES kWh ENTRY'!E176</f>
        <v>396034.3283163982</v>
      </c>
      <c r="F9" s="3">
        <f>'RES kWh ENTRY'!F176</f>
        <v>16363.920743646593</v>
      </c>
      <c r="G9" s="3">
        <f>'RES kWh ENTRY'!G176</f>
        <v>2910</v>
      </c>
      <c r="H9" s="3">
        <f>'RES kWh ENTRY'!H176</f>
        <v>21447.261238693973</v>
      </c>
      <c r="I9" s="3">
        <f>'RES kWh ENTRY'!I176</f>
        <v>3689.4290217391645</v>
      </c>
      <c r="J9" s="3">
        <f>'RES kWh ENTRY'!J176</f>
        <v>3503.2265217391605</v>
      </c>
      <c r="K9" s="3">
        <f>'RES kWh ENTRY'!K176</f>
        <v>2918.0806521739464</v>
      </c>
      <c r="L9" s="3">
        <f>'RES kWh ENTRY'!L176</f>
        <v>314624.44646124827</v>
      </c>
      <c r="M9" s="3">
        <f>'RES kWh ENTRY'!M176</f>
        <v>140419.76593526319</v>
      </c>
      <c r="N9" s="3">
        <f>'RES kWh ENTRY'!N176</f>
        <v>178892.57255195256</v>
      </c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199"/>
      <c r="AT9" s="199"/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199"/>
      <c r="BG9" s="199"/>
      <c r="BH9" s="199"/>
      <c r="BI9" s="199"/>
      <c r="BJ9" s="199"/>
      <c r="BK9" s="199"/>
      <c r="BL9" s="199"/>
      <c r="BM9" s="199"/>
      <c r="BN9" s="199"/>
      <c r="BO9" s="199"/>
      <c r="BP9" s="199"/>
      <c r="BQ9" s="199"/>
      <c r="BR9" s="199"/>
      <c r="BS9" s="199"/>
      <c r="BT9" s="199"/>
      <c r="BU9" s="199"/>
      <c r="BV9" s="199"/>
      <c r="BW9" s="199"/>
      <c r="BX9" s="199"/>
      <c r="BY9" s="199"/>
      <c r="BZ9" s="199"/>
      <c r="CA9" s="199"/>
      <c r="CB9" s="199"/>
      <c r="CC9" s="199"/>
      <c r="CD9" s="199"/>
      <c r="CE9" s="199"/>
      <c r="CF9" s="199"/>
      <c r="CG9" s="199"/>
      <c r="CH9" s="250"/>
    </row>
    <row r="10" spans="1:86" x14ac:dyDescent="0.3">
      <c r="A10" s="525"/>
      <c r="B10" s="115" t="s">
        <v>64</v>
      </c>
      <c r="C10" s="3">
        <f>'RES kWh ENTRY'!C177</f>
        <v>1017571.4708107274</v>
      </c>
      <c r="D10" s="3">
        <f>'RES kWh ENTRY'!D177</f>
        <v>2549226.3845031741</v>
      </c>
      <c r="E10" s="3">
        <f>'RES kWh ENTRY'!E177</f>
        <v>4296892.1755692009</v>
      </c>
      <c r="F10" s="3">
        <f>'RES kWh ENTRY'!F177</f>
        <v>1478531.639835601</v>
      </c>
      <c r="G10" s="3">
        <f>'RES kWh ENTRY'!G177</f>
        <v>2589815.1301300041</v>
      </c>
      <c r="H10" s="3">
        <f>'RES kWh ENTRY'!H177</f>
        <v>7852521.0132454075</v>
      </c>
      <c r="I10" s="3">
        <f>'RES kWh ENTRY'!I177</f>
        <v>11506539.185175059</v>
      </c>
      <c r="J10" s="3">
        <f>'RES kWh ENTRY'!J177</f>
        <v>13109740.73940305</v>
      </c>
      <c r="K10" s="3">
        <f>'RES kWh ENTRY'!K177</f>
        <v>12697310.361442763</v>
      </c>
      <c r="L10" s="3">
        <f>'RES kWh ENTRY'!L177</f>
        <v>15887150.201022172</v>
      </c>
      <c r="M10" s="3">
        <f>'RES kWh ENTRY'!M177</f>
        <v>15030873.584532687</v>
      </c>
      <c r="N10" s="3">
        <f>'RES kWh ENTRY'!N177</f>
        <v>29280957.258438971</v>
      </c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199"/>
      <c r="BE10" s="199"/>
      <c r="BF10" s="199"/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199"/>
      <c r="BS10" s="199"/>
      <c r="BT10" s="199"/>
      <c r="BU10" s="199"/>
      <c r="BV10" s="199"/>
      <c r="BW10" s="199"/>
      <c r="BX10" s="199"/>
      <c r="BY10" s="199"/>
      <c r="BZ10" s="199"/>
      <c r="CA10" s="199"/>
      <c r="CB10" s="199"/>
      <c r="CC10" s="199"/>
      <c r="CD10" s="199"/>
      <c r="CE10" s="199"/>
      <c r="CF10" s="199"/>
      <c r="CG10" s="199"/>
      <c r="CH10" s="250"/>
    </row>
    <row r="11" spans="1:86" x14ac:dyDescent="0.3">
      <c r="A11" s="525"/>
      <c r="B11" s="115" t="s">
        <v>65</v>
      </c>
      <c r="C11" s="3">
        <f>'RES kWh ENTRY'!C178</f>
        <v>0</v>
      </c>
      <c r="D11" s="3">
        <f>'RES kWh ENTRY'!D178</f>
        <v>303.9119873046875</v>
      </c>
      <c r="E11" s="3">
        <f>'RES kWh ENTRY'!E178</f>
        <v>0</v>
      </c>
      <c r="F11" s="3">
        <f>'RES kWh ENTRY'!F178</f>
        <v>-303.9119873046875</v>
      </c>
      <c r="G11" s="3">
        <f>'RES kWh ENTRY'!G178</f>
        <v>0</v>
      </c>
      <c r="H11" s="3">
        <f>'RES kWh ENTRY'!H178</f>
        <v>19144.279968261719</v>
      </c>
      <c r="I11" s="3">
        <f>'RES kWh ENTRY'!I178</f>
        <v>37519.032176971436</v>
      </c>
      <c r="J11" s="3">
        <f>'RES kWh ENTRY'!J178</f>
        <v>29643.629245758057</v>
      </c>
      <c r="K11" s="3">
        <f>'RES kWh ENTRY'!K178</f>
        <v>10662.756351470947</v>
      </c>
      <c r="L11" s="3">
        <f>'RES kWh ENTRY'!L178</f>
        <v>11440.485927581787</v>
      </c>
      <c r="M11" s="3">
        <f>'RES kWh ENTRY'!M178</f>
        <v>5926.1264381408691</v>
      </c>
      <c r="N11" s="3">
        <f>'RES kWh ENTRY'!N178</f>
        <v>101058.58320617676</v>
      </c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199"/>
      <c r="AX11" s="199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199"/>
      <c r="BS11" s="199"/>
      <c r="BT11" s="199"/>
      <c r="BU11" s="199"/>
      <c r="BV11" s="199"/>
      <c r="BW11" s="199"/>
      <c r="BX11" s="199"/>
      <c r="BY11" s="199"/>
      <c r="BZ11" s="199"/>
      <c r="CA11" s="199"/>
      <c r="CB11" s="199"/>
      <c r="CC11" s="199"/>
      <c r="CD11" s="199"/>
      <c r="CE11" s="199"/>
      <c r="CF11" s="199"/>
      <c r="CG11" s="199"/>
      <c r="CH11" s="250"/>
    </row>
    <row r="12" spans="1:86" x14ac:dyDescent="0.3">
      <c r="A12" s="525"/>
      <c r="B12" s="115" t="s">
        <v>66</v>
      </c>
      <c r="C12" s="3">
        <f>'RES kWh ENTRY'!C179</f>
        <v>16422.794921875</v>
      </c>
      <c r="D12" s="3">
        <f>'RES kWh ENTRY'!D179</f>
        <v>8211.3974609375</v>
      </c>
      <c r="E12" s="3">
        <f>'RES kWh ENTRY'!E179</f>
        <v>31833.12841796875</v>
      </c>
      <c r="F12" s="3">
        <f>'RES kWh ENTRY'!F179</f>
        <v>45162.68603515625</v>
      </c>
      <c r="G12" s="3">
        <f>'RES kWh ENTRY'!G179</f>
        <v>184503.32751464844</v>
      </c>
      <c r="H12" s="3">
        <f>'RES kWh ENTRY'!H179</f>
        <v>344878.693359375</v>
      </c>
      <c r="I12" s="3">
        <f>'RES kWh ENTRY'!I179</f>
        <v>225813.43017578125</v>
      </c>
      <c r="J12" s="3">
        <f>'RES kWh ENTRY'!J179</f>
        <v>251796.97888183594</v>
      </c>
      <c r="K12" s="3">
        <f>'RES kWh ENTRY'!K179</f>
        <v>125674.18896484375</v>
      </c>
      <c r="L12" s="3">
        <f>'RES kWh ENTRY'!L179</f>
        <v>78008.27587890625</v>
      </c>
      <c r="M12" s="3">
        <f>'RES kWh ENTRY'!M179</f>
        <v>59532.631591796875</v>
      </c>
      <c r="N12" s="3">
        <f>'RES kWh ENTRY'!N179</f>
        <v>63638.330322265625</v>
      </c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  <c r="AJ12" s="199"/>
      <c r="AK12" s="199"/>
      <c r="AL12" s="199"/>
      <c r="AM12" s="199"/>
      <c r="AN12" s="199"/>
      <c r="AO12" s="199"/>
      <c r="AP12" s="199"/>
      <c r="AQ12" s="199"/>
      <c r="AR12" s="199"/>
      <c r="AS12" s="199"/>
      <c r="AT12" s="199"/>
      <c r="AU12" s="199"/>
      <c r="AV12" s="199"/>
      <c r="AW12" s="199"/>
      <c r="AX12" s="199"/>
      <c r="AY12" s="199"/>
      <c r="AZ12" s="199"/>
      <c r="BA12" s="199"/>
      <c r="BB12" s="199"/>
      <c r="BC12" s="199"/>
      <c r="BD12" s="199"/>
      <c r="BE12" s="199"/>
      <c r="BF12" s="199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199"/>
      <c r="BS12" s="199"/>
      <c r="BT12" s="199"/>
      <c r="BU12" s="199"/>
      <c r="BV12" s="199"/>
      <c r="BW12" s="199"/>
      <c r="BX12" s="199"/>
      <c r="BY12" s="199"/>
      <c r="BZ12" s="199"/>
      <c r="CA12" s="199"/>
      <c r="CB12" s="199"/>
      <c r="CC12" s="199"/>
      <c r="CD12" s="199"/>
      <c r="CE12" s="199"/>
      <c r="CF12" s="199"/>
      <c r="CG12" s="199"/>
      <c r="CH12" s="250"/>
    </row>
    <row r="13" spans="1:86" x14ac:dyDescent="0.3">
      <c r="A13" s="525"/>
      <c r="B13" s="115" t="s">
        <v>67</v>
      </c>
      <c r="C13" s="3">
        <f>'RES kWh ENTRY'!C180</f>
        <v>0</v>
      </c>
      <c r="D13" s="3">
        <f>'RES kWh ENTRY'!D180</f>
        <v>0</v>
      </c>
      <c r="E13" s="3">
        <f>'RES kWh ENTRY'!E180</f>
        <v>0</v>
      </c>
      <c r="F13" s="3">
        <f>'RES kWh ENTRY'!F180</f>
        <v>0</v>
      </c>
      <c r="G13" s="3">
        <f>'RES kWh ENTRY'!G180</f>
        <v>0</v>
      </c>
      <c r="H13" s="3">
        <f>'RES kWh ENTRY'!H180</f>
        <v>0</v>
      </c>
      <c r="I13" s="3">
        <f>'RES kWh ENTRY'!I180</f>
        <v>149450.52990672298</v>
      </c>
      <c r="J13" s="3">
        <f>'RES kWh ENTRY'!J180</f>
        <v>132560.27519917756</v>
      </c>
      <c r="K13" s="3">
        <f>'RES kWh ENTRY'!K180</f>
        <v>141168.92748164001</v>
      </c>
      <c r="L13" s="3">
        <f>'RES kWh ENTRY'!L180</f>
        <v>0</v>
      </c>
      <c r="M13" s="3">
        <f>'RES kWh ENTRY'!M180</f>
        <v>210040.99654851528</v>
      </c>
      <c r="N13" s="3">
        <f>'RES kWh ENTRY'!N180</f>
        <v>0</v>
      </c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199"/>
      <c r="CA13" s="199"/>
      <c r="CB13" s="199"/>
      <c r="CC13" s="199"/>
      <c r="CD13" s="199"/>
      <c r="CE13" s="199"/>
      <c r="CF13" s="199"/>
      <c r="CG13" s="199"/>
      <c r="CH13" s="250"/>
    </row>
    <row r="14" spans="1:86" x14ac:dyDescent="0.3">
      <c r="A14" s="525"/>
      <c r="B14" s="115" t="s">
        <v>68</v>
      </c>
      <c r="C14" s="3">
        <f>'RES kWh ENTRY'!C181</f>
        <v>262728.76579372608</v>
      </c>
      <c r="D14" s="3">
        <f>'RES kWh ENTRY'!D181</f>
        <v>119316.88381958008</v>
      </c>
      <c r="E14" s="3">
        <f>'RES kWh ENTRY'!E181</f>
        <v>334738.70751875773</v>
      </c>
      <c r="F14" s="3">
        <f>'RES kWh ENTRY'!F181</f>
        <v>41118.696374118059</v>
      </c>
      <c r="G14" s="3">
        <f>'RES kWh ENTRY'!G181</f>
        <v>22761.3623046875</v>
      </c>
      <c r="H14" s="3">
        <f>'RES kWh ENTRY'!H181</f>
        <v>205295.28124066524</v>
      </c>
      <c r="I14" s="3">
        <f>'RES kWh ENTRY'!I181</f>
        <v>36763.03656231513</v>
      </c>
      <c r="J14" s="3">
        <f>'RES kWh ENTRY'!J181</f>
        <v>42429.219364288903</v>
      </c>
      <c r="K14" s="3">
        <f>'RES kWh ENTRY'!K181</f>
        <v>34234.242529795847</v>
      </c>
      <c r="L14" s="3">
        <f>'RES kWh ENTRY'!L181</f>
        <v>709297.78392183257</v>
      </c>
      <c r="M14" s="3">
        <f>'RES kWh ENTRY'!M181</f>
        <v>373523.93536038295</v>
      </c>
      <c r="N14" s="3">
        <f>'RES kWh ENTRY'!N181</f>
        <v>1040813.3011795313</v>
      </c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199"/>
      <c r="AU14" s="199"/>
      <c r="AV14" s="199"/>
      <c r="AW14" s="199"/>
      <c r="AX14" s="199"/>
      <c r="AY14" s="199"/>
      <c r="AZ14" s="199"/>
      <c r="BA14" s="199"/>
      <c r="BB14" s="199"/>
      <c r="BC14" s="199"/>
      <c r="BD14" s="199"/>
      <c r="BE14" s="199"/>
      <c r="BF14" s="199"/>
      <c r="BG14" s="199"/>
      <c r="BH14" s="199"/>
      <c r="BI14" s="199"/>
      <c r="BJ14" s="199"/>
      <c r="BK14" s="199"/>
      <c r="BL14" s="199"/>
      <c r="BM14" s="199"/>
      <c r="BN14" s="199"/>
      <c r="BO14" s="199"/>
      <c r="BP14" s="199"/>
      <c r="BQ14" s="199"/>
      <c r="BR14" s="199"/>
      <c r="BS14" s="199"/>
      <c r="BT14" s="199"/>
      <c r="BU14" s="199"/>
      <c r="BV14" s="199"/>
      <c r="BW14" s="199"/>
      <c r="BX14" s="199"/>
      <c r="BY14" s="199"/>
      <c r="BZ14" s="199"/>
      <c r="CA14" s="199"/>
      <c r="CB14" s="199"/>
      <c r="CC14" s="199"/>
      <c r="CD14" s="199"/>
      <c r="CE14" s="199"/>
      <c r="CF14" s="199"/>
      <c r="CG14" s="199"/>
      <c r="CH14" s="250"/>
    </row>
    <row r="15" spans="1:86" ht="15" thickBot="1" x14ac:dyDescent="0.35">
      <c r="A15" s="525"/>
      <c r="B15" s="451" t="s">
        <v>69</v>
      </c>
      <c r="C15" s="452">
        <f>'RES kWh ENTRY'!C182</f>
        <v>0</v>
      </c>
      <c r="D15" s="452">
        <f>'RES kWh ENTRY'!D182</f>
        <v>0</v>
      </c>
      <c r="E15" s="452">
        <f>'RES kWh ENTRY'!E182</f>
        <v>0</v>
      </c>
      <c r="F15" s="452">
        <f>'RES kWh ENTRY'!F182</f>
        <v>0</v>
      </c>
      <c r="G15" s="452">
        <f>'RES kWh ENTRY'!G182</f>
        <v>0</v>
      </c>
      <c r="H15" s="452">
        <f>'RES kWh ENTRY'!H182</f>
        <v>0</v>
      </c>
      <c r="I15" s="452">
        <f>'RES kWh ENTRY'!I182</f>
        <v>0</v>
      </c>
      <c r="J15" s="452">
        <f>'RES kWh ENTRY'!J182</f>
        <v>0</v>
      </c>
      <c r="K15" s="452">
        <f>'RES kWh ENTRY'!K182</f>
        <v>0</v>
      </c>
      <c r="L15" s="452">
        <f>'RES kWh ENTRY'!L182</f>
        <v>0</v>
      </c>
      <c r="M15" s="452">
        <f>'RES kWh ENTRY'!M182</f>
        <v>0</v>
      </c>
      <c r="N15" s="452">
        <f>'RES kWh ENTRY'!N182</f>
        <v>0</v>
      </c>
      <c r="O15" s="199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8"/>
      <c r="AQ15" s="198"/>
      <c r="AR15" s="198"/>
      <c r="AS15" s="198"/>
      <c r="AT15" s="198"/>
      <c r="AU15" s="198"/>
      <c r="AV15" s="198"/>
      <c r="AW15" s="198"/>
      <c r="AX15" s="198"/>
      <c r="AY15" s="198"/>
      <c r="AZ15" s="198"/>
      <c r="BA15" s="198"/>
      <c r="BB15" s="198"/>
      <c r="BC15" s="198"/>
      <c r="BD15" s="198"/>
      <c r="BE15" s="198"/>
      <c r="BF15" s="198"/>
      <c r="BG15" s="198"/>
      <c r="BH15" s="198"/>
      <c r="BI15" s="198"/>
      <c r="BJ15" s="198"/>
      <c r="BK15" s="198"/>
      <c r="BL15" s="198"/>
      <c r="BM15" s="198"/>
      <c r="BN15" s="198"/>
      <c r="BO15" s="198"/>
      <c r="BP15" s="198"/>
      <c r="BQ15" s="198"/>
      <c r="BR15" s="198"/>
      <c r="BS15" s="198"/>
      <c r="BT15" s="198"/>
      <c r="BU15" s="198"/>
      <c r="BV15" s="198"/>
      <c r="BW15" s="198"/>
      <c r="BX15" s="198"/>
      <c r="BY15" s="198"/>
      <c r="BZ15" s="198"/>
      <c r="CA15" s="198"/>
      <c r="CB15" s="198"/>
      <c r="CC15" s="198"/>
      <c r="CD15" s="198"/>
      <c r="CE15" s="198"/>
      <c r="CF15" s="198"/>
      <c r="CG15" s="198"/>
      <c r="CH15" s="200"/>
    </row>
    <row r="16" spans="1:86" ht="15" thickBot="1" x14ac:dyDescent="0.35">
      <c r="A16" s="526"/>
      <c r="B16" s="204" t="s">
        <v>125</v>
      </c>
      <c r="C16" s="160">
        <f>SUM(C5:C15)</f>
        <v>4084242.6199465692</v>
      </c>
      <c r="D16" s="160">
        <f t="shared" ref="D16:BO16" si="2">SUM(D5:D15)</f>
        <v>4672182.5889137276</v>
      </c>
      <c r="E16" s="160">
        <f t="shared" si="2"/>
        <v>6672397.7094054548</v>
      </c>
      <c r="F16" s="160">
        <f t="shared" si="2"/>
        <v>3475971.6129828761</v>
      </c>
      <c r="G16" s="160">
        <f t="shared" si="2"/>
        <v>6017155.8442909233</v>
      </c>
      <c r="H16" s="160">
        <f t="shared" si="2"/>
        <v>12247470.124038365</v>
      </c>
      <c r="I16" s="160">
        <f t="shared" si="2"/>
        <v>17293800.799967829</v>
      </c>
      <c r="J16" s="160">
        <f t="shared" si="2"/>
        <v>20351964.39426443</v>
      </c>
      <c r="K16" s="160">
        <f t="shared" si="2"/>
        <v>18380926.827200823</v>
      </c>
      <c r="L16" s="160">
        <f t="shared" si="2"/>
        <v>21740617.362065502</v>
      </c>
      <c r="M16" s="160">
        <f t="shared" si="2"/>
        <v>18365159.426453926</v>
      </c>
      <c r="N16" s="160">
        <f t="shared" si="2"/>
        <v>35521581.632587925</v>
      </c>
      <c r="O16" s="251">
        <f t="shared" si="2"/>
        <v>0</v>
      </c>
      <c r="P16" s="251">
        <f t="shared" si="2"/>
        <v>0</v>
      </c>
      <c r="Q16" s="251">
        <f t="shared" si="2"/>
        <v>0</v>
      </c>
      <c r="R16" s="251">
        <f t="shared" si="2"/>
        <v>0</v>
      </c>
      <c r="S16" s="251">
        <f t="shared" si="2"/>
        <v>0</v>
      </c>
      <c r="T16" s="251">
        <f t="shared" si="2"/>
        <v>0</v>
      </c>
      <c r="U16" s="251">
        <f t="shared" si="2"/>
        <v>0</v>
      </c>
      <c r="V16" s="251">
        <f t="shared" si="2"/>
        <v>0</v>
      </c>
      <c r="W16" s="251">
        <f t="shared" si="2"/>
        <v>0</v>
      </c>
      <c r="X16" s="251">
        <f t="shared" si="2"/>
        <v>0</v>
      </c>
      <c r="Y16" s="251">
        <f t="shared" si="2"/>
        <v>0</v>
      </c>
      <c r="Z16" s="251">
        <f t="shared" si="2"/>
        <v>0</v>
      </c>
      <c r="AA16" s="251">
        <f t="shared" si="2"/>
        <v>0</v>
      </c>
      <c r="AB16" s="251">
        <f t="shared" si="2"/>
        <v>0</v>
      </c>
      <c r="AC16" s="251">
        <f t="shared" si="2"/>
        <v>0</v>
      </c>
      <c r="AD16" s="251">
        <f t="shared" si="2"/>
        <v>0</v>
      </c>
      <c r="AE16" s="251">
        <f t="shared" si="2"/>
        <v>0</v>
      </c>
      <c r="AF16" s="251">
        <f t="shared" si="2"/>
        <v>0</v>
      </c>
      <c r="AG16" s="251">
        <f t="shared" si="2"/>
        <v>0</v>
      </c>
      <c r="AH16" s="251">
        <f t="shared" si="2"/>
        <v>0</v>
      </c>
      <c r="AI16" s="251">
        <f t="shared" si="2"/>
        <v>0</v>
      </c>
      <c r="AJ16" s="251">
        <f t="shared" si="2"/>
        <v>0</v>
      </c>
      <c r="AK16" s="251">
        <f t="shared" si="2"/>
        <v>0</v>
      </c>
      <c r="AL16" s="251">
        <f t="shared" si="2"/>
        <v>0</v>
      </c>
      <c r="AM16" s="251">
        <f t="shared" si="2"/>
        <v>0</v>
      </c>
      <c r="AN16" s="251">
        <f t="shared" si="2"/>
        <v>0</v>
      </c>
      <c r="AO16" s="251">
        <f t="shared" si="2"/>
        <v>0</v>
      </c>
      <c r="AP16" s="251">
        <f t="shared" si="2"/>
        <v>0</v>
      </c>
      <c r="AQ16" s="251">
        <f t="shared" si="2"/>
        <v>0</v>
      </c>
      <c r="AR16" s="251">
        <f t="shared" si="2"/>
        <v>0</v>
      </c>
      <c r="AS16" s="251">
        <f t="shared" si="2"/>
        <v>0</v>
      </c>
      <c r="AT16" s="251">
        <f t="shared" si="2"/>
        <v>0</v>
      </c>
      <c r="AU16" s="251">
        <f t="shared" si="2"/>
        <v>0</v>
      </c>
      <c r="AV16" s="251">
        <f t="shared" si="2"/>
        <v>0</v>
      </c>
      <c r="AW16" s="251">
        <f t="shared" si="2"/>
        <v>0</v>
      </c>
      <c r="AX16" s="251">
        <f t="shared" si="2"/>
        <v>0</v>
      </c>
      <c r="AY16" s="251">
        <f t="shared" si="2"/>
        <v>0</v>
      </c>
      <c r="AZ16" s="251">
        <f t="shared" si="2"/>
        <v>0</v>
      </c>
      <c r="BA16" s="251">
        <f t="shared" si="2"/>
        <v>0</v>
      </c>
      <c r="BB16" s="251">
        <f t="shared" si="2"/>
        <v>0</v>
      </c>
      <c r="BC16" s="251">
        <f t="shared" si="2"/>
        <v>0</v>
      </c>
      <c r="BD16" s="251">
        <f t="shared" si="2"/>
        <v>0</v>
      </c>
      <c r="BE16" s="251">
        <f t="shared" si="2"/>
        <v>0</v>
      </c>
      <c r="BF16" s="251">
        <f t="shared" si="2"/>
        <v>0</v>
      </c>
      <c r="BG16" s="251">
        <f t="shared" si="2"/>
        <v>0</v>
      </c>
      <c r="BH16" s="251">
        <f t="shared" si="2"/>
        <v>0</v>
      </c>
      <c r="BI16" s="251">
        <f t="shared" si="2"/>
        <v>0</v>
      </c>
      <c r="BJ16" s="251">
        <f t="shared" si="2"/>
        <v>0</v>
      </c>
      <c r="BK16" s="251">
        <f t="shared" si="2"/>
        <v>0</v>
      </c>
      <c r="BL16" s="251">
        <f t="shared" si="2"/>
        <v>0</v>
      </c>
      <c r="BM16" s="251">
        <f t="shared" si="2"/>
        <v>0</v>
      </c>
      <c r="BN16" s="251">
        <f t="shared" si="2"/>
        <v>0</v>
      </c>
      <c r="BO16" s="251">
        <f t="shared" si="2"/>
        <v>0</v>
      </c>
      <c r="BP16" s="251">
        <f t="shared" ref="BP16:CH16" si="3">SUM(BP5:BP15)</f>
        <v>0</v>
      </c>
      <c r="BQ16" s="251">
        <f t="shared" si="3"/>
        <v>0</v>
      </c>
      <c r="BR16" s="251">
        <f t="shared" si="3"/>
        <v>0</v>
      </c>
      <c r="BS16" s="251">
        <f t="shared" si="3"/>
        <v>0</v>
      </c>
      <c r="BT16" s="251">
        <f t="shared" si="3"/>
        <v>0</v>
      </c>
      <c r="BU16" s="251">
        <f t="shared" si="3"/>
        <v>0</v>
      </c>
      <c r="BV16" s="251">
        <f t="shared" si="3"/>
        <v>0</v>
      </c>
      <c r="BW16" s="251">
        <f t="shared" si="3"/>
        <v>0</v>
      </c>
      <c r="BX16" s="251">
        <f t="shared" si="3"/>
        <v>0</v>
      </c>
      <c r="BY16" s="251">
        <f t="shared" si="3"/>
        <v>0</v>
      </c>
      <c r="BZ16" s="251">
        <f t="shared" si="3"/>
        <v>0</v>
      </c>
      <c r="CA16" s="251">
        <f t="shared" si="3"/>
        <v>0</v>
      </c>
      <c r="CB16" s="251">
        <f t="shared" si="3"/>
        <v>0</v>
      </c>
      <c r="CC16" s="251">
        <f t="shared" si="3"/>
        <v>0</v>
      </c>
      <c r="CD16" s="251">
        <f t="shared" si="3"/>
        <v>0</v>
      </c>
      <c r="CE16" s="251">
        <f t="shared" si="3"/>
        <v>0</v>
      </c>
      <c r="CF16" s="251">
        <f t="shared" si="3"/>
        <v>0</v>
      </c>
      <c r="CG16" s="251">
        <f t="shared" si="3"/>
        <v>0</v>
      </c>
      <c r="CH16" s="252">
        <f t="shared" si="3"/>
        <v>0</v>
      </c>
    </row>
    <row r="17" spans="1:88" s="49" customFormat="1" x14ac:dyDescent="0.3">
      <c r="A17" s="325"/>
      <c r="B17" s="151"/>
      <c r="C17" s="365">
        <f>'[1]ExPostGross kWh_Res'!$R$57</f>
        <v>36001833.619999997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3"/>
      <c r="AD17" s="151"/>
      <c r="AE17" s="151"/>
      <c r="AF17" s="153"/>
      <c r="AG17" s="151"/>
      <c r="AH17" s="151"/>
      <c r="AI17" s="153"/>
      <c r="AJ17" s="151"/>
      <c r="AK17" s="151"/>
      <c r="AL17" s="153"/>
      <c r="AM17" s="151"/>
      <c r="AN17" s="151"/>
      <c r="AO17" s="153"/>
      <c r="AP17" s="151"/>
      <c r="AQ17" s="151"/>
      <c r="AR17" s="153"/>
      <c r="AS17" s="151"/>
      <c r="AT17" s="151"/>
      <c r="AU17" s="153"/>
      <c r="AV17" s="151"/>
      <c r="AW17" s="151"/>
      <c r="AX17" s="153"/>
      <c r="AY17" s="151"/>
      <c r="AZ17" s="151"/>
      <c r="BA17" s="153"/>
      <c r="BB17" s="151"/>
      <c r="BC17" s="151"/>
      <c r="BD17" s="153"/>
      <c r="BE17" s="151"/>
      <c r="BF17" s="151"/>
      <c r="BG17" s="153"/>
      <c r="BH17" s="151"/>
      <c r="BI17" s="151"/>
      <c r="BJ17" s="153"/>
      <c r="BK17" s="151"/>
      <c r="BL17" s="151"/>
      <c r="BM17" s="153"/>
      <c r="BN17" s="151"/>
      <c r="BO17" s="151"/>
      <c r="BP17" s="153"/>
      <c r="BQ17" s="151"/>
      <c r="BR17" s="151"/>
      <c r="BS17" s="153"/>
      <c r="BT17" s="151"/>
      <c r="BU17" s="151"/>
      <c r="BV17" s="153"/>
      <c r="BW17" s="151"/>
      <c r="BX17" s="151"/>
      <c r="BY17" s="153"/>
      <c r="BZ17" s="151"/>
      <c r="CA17" s="151"/>
      <c r="CB17" s="153"/>
      <c r="CC17" s="151"/>
      <c r="CD17" s="151"/>
      <c r="CE17" s="153"/>
      <c r="CF17" s="151"/>
      <c r="CG17" s="151"/>
      <c r="CH17" s="153"/>
    </row>
    <row r="18" spans="1:88" s="49" customFormat="1" ht="15" thickBot="1" x14ac:dyDescent="0.35">
      <c r="A18" s="152"/>
      <c r="B18" s="152"/>
      <c r="C18" s="326" t="s">
        <v>195</v>
      </c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</row>
    <row r="19" spans="1:88" ht="16.2" thickBot="1" x14ac:dyDescent="0.35">
      <c r="A19" s="527" t="s">
        <v>126</v>
      </c>
      <c r="B19" s="202" t="s">
        <v>124</v>
      </c>
      <c r="C19" s="186">
        <v>43831</v>
      </c>
      <c r="D19" s="186">
        <v>43862</v>
      </c>
      <c r="E19" s="186">
        <v>43891</v>
      </c>
      <c r="F19" s="186">
        <v>43922</v>
      </c>
      <c r="G19" s="186">
        <v>43952</v>
      </c>
      <c r="H19" s="186">
        <v>43983</v>
      </c>
      <c r="I19" s="186">
        <v>44013</v>
      </c>
      <c r="J19" s="186">
        <v>44044</v>
      </c>
      <c r="K19" s="186">
        <v>44075</v>
      </c>
      <c r="L19" s="186">
        <v>44105</v>
      </c>
      <c r="M19" s="186">
        <v>44136</v>
      </c>
      <c r="N19" s="186">
        <v>44166</v>
      </c>
      <c r="O19" s="186">
        <v>44197</v>
      </c>
      <c r="P19" s="186">
        <v>44228</v>
      </c>
      <c r="Q19" s="186">
        <v>44256</v>
      </c>
      <c r="R19" s="186">
        <v>44287</v>
      </c>
      <c r="S19" s="186">
        <v>44317</v>
      </c>
      <c r="T19" s="186">
        <v>44348</v>
      </c>
      <c r="U19" s="186">
        <v>44378</v>
      </c>
      <c r="V19" s="186">
        <v>44409</v>
      </c>
      <c r="W19" s="186">
        <v>44440</v>
      </c>
      <c r="X19" s="186">
        <v>44470</v>
      </c>
      <c r="Y19" s="186">
        <v>44501</v>
      </c>
      <c r="Z19" s="186">
        <v>44531</v>
      </c>
      <c r="AA19" s="186">
        <v>44562</v>
      </c>
      <c r="AB19" s="186">
        <v>44593</v>
      </c>
      <c r="AC19" s="186">
        <v>44621</v>
      </c>
      <c r="AD19" s="186">
        <v>44652</v>
      </c>
      <c r="AE19" s="186">
        <v>44682</v>
      </c>
      <c r="AF19" s="186">
        <v>44713</v>
      </c>
      <c r="AG19" s="186">
        <v>44743</v>
      </c>
      <c r="AH19" s="186">
        <v>44774</v>
      </c>
      <c r="AI19" s="186">
        <v>44805</v>
      </c>
      <c r="AJ19" s="186">
        <v>44835</v>
      </c>
      <c r="AK19" s="186">
        <v>44866</v>
      </c>
      <c r="AL19" s="186">
        <v>44896</v>
      </c>
      <c r="AM19" s="186">
        <v>44927</v>
      </c>
      <c r="AN19" s="186">
        <v>44958</v>
      </c>
      <c r="AO19" s="186">
        <v>44986</v>
      </c>
      <c r="AP19" s="186">
        <v>45017</v>
      </c>
      <c r="AQ19" s="186">
        <v>45047</v>
      </c>
      <c r="AR19" s="186">
        <v>45078</v>
      </c>
      <c r="AS19" s="186">
        <v>45108</v>
      </c>
      <c r="AT19" s="186">
        <v>45139</v>
      </c>
      <c r="AU19" s="186">
        <v>45170</v>
      </c>
      <c r="AV19" s="186">
        <v>45200</v>
      </c>
      <c r="AW19" s="186">
        <v>45231</v>
      </c>
      <c r="AX19" s="186">
        <v>45261</v>
      </c>
      <c r="AY19" s="186">
        <v>45292</v>
      </c>
      <c r="AZ19" s="186">
        <v>45323</v>
      </c>
      <c r="BA19" s="186">
        <v>45352</v>
      </c>
      <c r="BB19" s="186">
        <v>45383</v>
      </c>
      <c r="BC19" s="186">
        <v>45413</v>
      </c>
      <c r="BD19" s="186">
        <v>45444</v>
      </c>
      <c r="BE19" s="186">
        <v>45474</v>
      </c>
      <c r="BF19" s="186">
        <v>45505</v>
      </c>
      <c r="BG19" s="186">
        <v>45536</v>
      </c>
      <c r="BH19" s="186">
        <v>45566</v>
      </c>
      <c r="BI19" s="186">
        <v>45597</v>
      </c>
      <c r="BJ19" s="186">
        <v>45627</v>
      </c>
      <c r="BK19" s="186">
        <v>45658</v>
      </c>
      <c r="BL19" s="186">
        <v>45689</v>
      </c>
      <c r="BM19" s="186">
        <v>45717</v>
      </c>
      <c r="BN19" s="186">
        <v>45748</v>
      </c>
      <c r="BO19" s="186">
        <v>45778</v>
      </c>
      <c r="BP19" s="186">
        <v>45809</v>
      </c>
      <c r="BQ19" s="186">
        <v>45839</v>
      </c>
      <c r="BR19" s="186">
        <v>45870</v>
      </c>
      <c r="BS19" s="186">
        <v>45901</v>
      </c>
      <c r="BT19" s="186">
        <v>45931</v>
      </c>
      <c r="BU19" s="186">
        <v>45962</v>
      </c>
      <c r="BV19" s="186">
        <v>45992</v>
      </c>
      <c r="BW19" s="186">
        <v>46023</v>
      </c>
      <c r="BX19" s="186">
        <v>46054</v>
      </c>
      <c r="BY19" s="186">
        <v>46082</v>
      </c>
      <c r="BZ19" s="186">
        <v>46113</v>
      </c>
      <c r="CA19" s="186">
        <v>46143</v>
      </c>
      <c r="CB19" s="186">
        <v>46174</v>
      </c>
      <c r="CC19" s="186">
        <v>46204</v>
      </c>
      <c r="CD19" s="186">
        <v>46235</v>
      </c>
      <c r="CE19" s="186">
        <v>46266</v>
      </c>
      <c r="CF19" s="186">
        <v>46296</v>
      </c>
      <c r="CG19" s="186">
        <v>46327</v>
      </c>
      <c r="CH19" s="187">
        <v>46357</v>
      </c>
    </row>
    <row r="20" spans="1:88" ht="15" customHeight="1" x14ac:dyDescent="0.3">
      <c r="A20" s="528"/>
      <c r="B20" s="115" t="str">
        <f t="shared" ref="B20:C31" si="4">B5</f>
        <v>Building Shell</v>
      </c>
      <c r="C20" s="366">
        <f>C5+C17</f>
        <v>36001833.619999997</v>
      </c>
      <c r="D20" s="3">
        <f>IF(SUM($C$16:$N$16)=0,0,C20+D5)</f>
        <v>36001833.619999997</v>
      </c>
      <c r="E20" s="3">
        <f t="shared" ref="E20:BP20" si="5">IF(SUM($C$16:$N$16)=0,0,D20+E5)</f>
        <v>36001833.619999997</v>
      </c>
      <c r="F20" s="3">
        <f t="shared" si="5"/>
        <v>36001833.619999997</v>
      </c>
      <c r="G20" s="3">
        <f t="shared" si="5"/>
        <v>36001833.619999997</v>
      </c>
      <c r="H20" s="3">
        <f t="shared" si="5"/>
        <v>36001833.619999997</v>
      </c>
      <c r="I20" s="3">
        <f t="shared" si="5"/>
        <v>36001833.619999997</v>
      </c>
      <c r="J20" s="3">
        <f t="shared" si="5"/>
        <v>36001833.619999997</v>
      </c>
      <c r="K20" s="3">
        <f t="shared" si="5"/>
        <v>36001833.619999997</v>
      </c>
      <c r="L20" s="3">
        <f t="shared" si="5"/>
        <v>36001833.619999997</v>
      </c>
      <c r="M20" s="3">
        <f t="shared" si="5"/>
        <v>36001833.619999997</v>
      </c>
      <c r="N20" s="3">
        <f>IF(SUM($C$16:$N$16)=0,0,M20+N5)</f>
        <v>36050719.062632434</v>
      </c>
      <c r="O20" s="116">
        <f>IF(SUM($C$16:$N$16)=0,0,N20+O5)</f>
        <v>36050719.062632434</v>
      </c>
      <c r="P20" s="116">
        <f t="shared" si="5"/>
        <v>36050719.062632434</v>
      </c>
      <c r="Q20" s="3">
        <f t="shared" si="5"/>
        <v>36050719.062632434</v>
      </c>
      <c r="R20" s="3">
        <f t="shared" si="5"/>
        <v>36050719.062632434</v>
      </c>
      <c r="S20" s="3">
        <f t="shared" si="5"/>
        <v>36050719.062632434</v>
      </c>
      <c r="T20" s="3">
        <f t="shared" si="5"/>
        <v>36050719.062632434</v>
      </c>
      <c r="U20" s="3">
        <f t="shared" si="5"/>
        <v>36050719.062632434</v>
      </c>
      <c r="V20" s="3">
        <f t="shared" si="5"/>
        <v>36050719.062632434</v>
      </c>
      <c r="W20" s="3">
        <f t="shared" si="5"/>
        <v>36050719.062632434</v>
      </c>
      <c r="X20" s="3">
        <f t="shared" si="5"/>
        <v>36050719.062632434</v>
      </c>
      <c r="Y20" s="3">
        <f t="shared" si="5"/>
        <v>36050719.062632434</v>
      </c>
      <c r="Z20" s="3">
        <f t="shared" si="5"/>
        <v>36050719.062632434</v>
      </c>
      <c r="AA20" s="3">
        <f t="shared" si="5"/>
        <v>36050719.062632434</v>
      </c>
      <c r="AB20" s="3">
        <f t="shared" si="5"/>
        <v>36050719.062632434</v>
      </c>
      <c r="AC20" s="3">
        <f t="shared" si="5"/>
        <v>36050719.062632434</v>
      </c>
      <c r="AD20" s="3">
        <f t="shared" si="5"/>
        <v>36050719.062632434</v>
      </c>
      <c r="AE20" s="3">
        <f t="shared" si="5"/>
        <v>36050719.062632434</v>
      </c>
      <c r="AF20" s="3">
        <f t="shared" si="5"/>
        <v>36050719.062632434</v>
      </c>
      <c r="AG20" s="3">
        <f t="shared" si="5"/>
        <v>36050719.062632434</v>
      </c>
      <c r="AH20" s="3">
        <f t="shared" si="5"/>
        <v>36050719.062632434</v>
      </c>
      <c r="AI20" s="3">
        <f t="shared" si="5"/>
        <v>36050719.062632434</v>
      </c>
      <c r="AJ20" s="3">
        <f t="shared" si="5"/>
        <v>36050719.062632434</v>
      </c>
      <c r="AK20" s="3">
        <f t="shared" si="5"/>
        <v>36050719.062632434</v>
      </c>
      <c r="AL20" s="3">
        <f t="shared" si="5"/>
        <v>36050719.062632434</v>
      </c>
      <c r="AM20" s="3">
        <f t="shared" si="5"/>
        <v>36050719.062632434</v>
      </c>
      <c r="AN20" s="3">
        <f t="shared" si="5"/>
        <v>36050719.062632434</v>
      </c>
      <c r="AO20" s="3">
        <f t="shared" si="5"/>
        <v>36050719.062632434</v>
      </c>
      <c r="AP20" s="3">
        <f t="shared" si="5"/>
        <v>36050719.062632434</v>
      </c>
      <c r="AQ20" s="3">
        <f t="shared" si="5"/>
        <v>36050719.062632434</v>
      </c>
      <c r="AR20" s="3">
        <f t="shared" si="5"/>
        <v>36050719.062632434</v>
      </c>
      <c r="AS20" s="3">
        <f t="shared" si="5"/>
        <v>36050719.062632434</v>
      </c>
      <c r="AT20" s="3">
        <f t="shared" si="5"/>
        <v>36050719.062632434</v>
      </c>
      <c r="AU20" s="3">
        <f t="shared" si="5"/>
        <v>36050719.062632434</v>
      </c>
      <c r="AV20" s="3">
        <f t="shared" si="5"/>
        <v>36050719.062632434</v>
      </c>
      <c r="AW20" s="3">
        <f t="shared" si="5"/>
        <v>36050719.062632434</v>
      </c>
      <c r="AX20" s="3">
        <f t="shared" si="5"/>
        <v>36050719.062632434</v>
      </c>
      <c r="AY20" s="3">
        <f t="shared" si="5"/>
        <v>36050719.062632434</v>
      </c>
      <c r="AZ20" s="3">
        <f t="shared" si="5"/>
        <v>36050719.062632434</v>
      </c>
      <c r="BA20" s="3">
        <f t="shared" si="5"/>
        <v>36050719.062632434</v>
      </c>
      <c r="BB20" s="3">
        <f t="shared" si="5"/>
        <v>36050719.062632434</v>
      </c>
      <c r="BC20" s="3">
        <f t="shared" si="5"/>
        <v>36050719.062632434</v>
      </c>
      <c r="BD20" s="3">
        <f t="shared" si="5"/>
        <v>36050719.062632434</v>
      </c>
      <c r="BE20" s="3">
        <f t="shared" si="5"/>
        <v>36050719.062632434</v>
      </c>
      <c r="BF20" s="3">
        <f t="shared" si="5"/>
        <v>36050719.062632434</v>
      </c>
      <c r="BG20" s="3">
        <f t="shared" si="5"/>
        <v>36050719.062632434</v>
      </c>
      <c r="BH20" s="3">
        <f t="shared" si="5"/>
        <v>36050719.062632434</v>
      </c>
      <c r="BI20" s="3">
        <f t="shared" si="5"/>
        <v>36050719.062632434</v>
      </c>
      <c r="BJ20" s="3">
        <f t="shared" si="5"/>
        <v>36050719.062632434</v>
      </c>
      <c r="BK20" s="3">
        <f t="shared" si="5"/>
        <v>36050719.062632434</v>
      </c>
      <c r="BL20" s="3">
        <f t="shared" si="5"/>
        <v>36050719.062632434</v>
      </c>
      <c r="BM20" s="3">
        <f t="shared" si="5"/>
        <v>36050719.062632434</v>
      </c>
      <c r="BN20" s="3">
        <f t="shared" si="5"/>
        <v>36050719.062632434</v>
      </c>
      <c r="BO20" s="3">
        <f t="shared" si="5"/>
        <v>36050719.062632434</v>
      </c>
      <c r="BP20" s="3">
        <f t="shared" si="5"/>
        <v>36050719.062632434</v>
      </c>
      <c r="BQ20" s="3">
        <f t="shared" ref="BQ20:CH20" si="6">IF(SUM($C$16:$N$16)=0,0,BP20+BQ5)</f>
        <v>36050719.062632434</v>
      </c>
      <c r="BR20" s="3">
        <f t="shared" si="6"/>
        <v>36050719.062632434</v>
      </c>
      <c r="BS20" s="3">
        <f t="shared" si="6"/>
        <v>36050719.062632434</v>
      </c>
      <c r="BT20" s="3">
        <f t="shared" si="6"/>
        <v>36050719.062632434</v>
      </c>
      <c r="BU20" s="3">
        <f t="shared" si="6"/>
        <v>36050719.062632434</v>
      </c>
      <c r="BV20" s="3">
        <f t="shared" si="6"/>
        <v>36050719.062632434</v>
      </c>
      <c r="BW20" s="3">
        <f t="shared" si="6"/>
        <v>36050719.062632434</v>
      </c>
      <c r="BX20" s="3">
        <f t="shared" si="6"/>
        <v>36050719.062632434</v>
      </c>
      <c r="BY20" s="3">
        <f t="shared" si="6"/>
        <v>36050719.062632434</v>
      </c>
      <c r="BZ20" s="3">
        <f t="shared" si="6"/>
        <v>36050719.062632434</v>
      </c>
      <c r="CA20" s="3">
        <f t="shared" si="6"/>
        <v>36050719.062632434</v>
      </c>
      <c r="CB20" s="3">
        <f t="shared" si="6"/>
        <v>36050719.062632434</v>
      </c>
      <c r="CC20" s="3">
        <f t="shared" si="6"/>
        <v>36050719.062632434</v>
      </c>
      <c r="CD20" s="3">
        <f t="shared" si="6"/>
        <v>36050719.062632434</v>
      </c>
      <c r="CE20" s="3">
        <f t="shared" si="6"/>
        <v>36050719.062632434</v>
      </c>
      <c r="CF20" s="3">
        <f t="shared" si="6"/>
        <v>36050719.062632434</v>
      </c>
      <c r="CG20" s="3">
        <f t="shared" si="6"/>
        <v>36050719.062632434</v>
      </c>
      <c r="CH20" s="12">
        <f t="shared" si="6"/>
        <v>36050719.062632434</v>
      </c>
      <c r="CJ20" s="364"/>
    </row>
    <row r="21" spans="1:88" x14ac:dyDescent="0.3">
      <c r="A21" s="528"/>
      <c r="B21" s="203" t="str">
        <f t="shared" si="4"/>
        <v>Cooling</v>
      </c>
      <c r="C21" s="3">
        <f>C6</f>
        <v>1136694.5254516602</v>
      </c>
      <c r="D21" s="3">
        <f t="shared" ref="D21:D30" si="7">IF(SUM($C$16:$N$16)=0,0,C21+D6)</f>
        <v>2058991.5311889648</v>
      </c>
      <c r="E21" s="3">
        <f t="shared" ref="E21:BP21" si="8">IF(SUM($C$16:$N$16)=0,0,D21+E6)</f>
        <v>3123153.7074890137</v>
      </c>
      <c r="F21" s="3">
        <f t="shared" si="8"/>
        <v>4313154.4157562256</v>
      </c>
      <c r="G21" s="3">
        <f t="shared" si="8"/>
        <v>6343403.6561279297</v>
      </c>
      <c r="H21" s="3">
        <f t="shared" si="8"/>
        <v>8988939.6029815674</v>
      </c>
      <c r="I21" s="3">
        <f t="shared" si="8"/>
        <v>12310217.990111619</v>
      </c>
      <c r="J21" s="3">
        <f t="shared" si="8"/>
        <v>16594766.764265597</v>
      </c>
      <c r="K21" s="3">
        <f t="shared" si="8"/>
        <v>20080922.817717135</v>
      </c>
      <c r="L21" s="3">
        <f t="shared" si="8"/>
        <v>22882892.584608614</v>
      </c>
      <c r="M21" s="3">
        <f t="shared" si="8"/>
        <v>24516154.100994501</v>
      </c>
      <c r="N21" s="3">
        <f t="shared" si="8"/>
        <v>26999395.6041607</v>
      </c>
      <c r="O21" s="3">
        <f t="shared" si="8"/>
        <v>26999395.6041607</v>
      </c>
      <c r="P21" s="3">
        <f t="shared" si="8"/>
        <v>26999395.6041607</v>
      </c>
      <c r="Q21" s="3">
        <f t="shared" si="8"/>
        <v>26999395.6041607</v>
      </c>
      <c r="R21" s="3">
        <f t="shared" si="8"/>
        <v>26999395.6041607</v>
      </c>
      <c r="S21" s="3">
        <f t="shared" si="8"/>
        <v>26999395.6041607</v>
      </c>
      <c r="T21" s="3">
        <f t="shared" si="8"/>
        <v>26999395.6041607</v>
      </c>
      <c r="U21" s="3">
        <f t="shared" si="8"/>
        <v>26999395.6041607</v>
      </c>
      <c r="V21" s="3">
        <f t="shared" si="8"/>
        <v>26999395.6041607</v>
      </c>
      <c r="W21" s="3">
        <f t="shared" si="8"/>
        <v>26999395.6041607</v>
      </c>
      <c r="X21" s="3">
        <f t="shared" si="8"/>
        <v>26999395.6041607</v>
      </c>
      <c r="Y21" s="3">
        <f t="shared" si="8"/>
        <v>26999395.6041607</v>
      </c>
      <c r="Z21" s="3">
        <f t="shared" si="8"/>
        <v>26999395.6041607</v>
      </c>
      <c r="AA21" s="3">
        <f t="shared" si="8"/>
        <v>26999395.6041607</v>
      </c>
      <c r="AB21" s="3">
        <f t="shared" si="8"/>
        <v>26999395.6041607</v>
      </c>
      <c r="AC21" s="3">
        <f t="shared" si="8"/>
        <v>26999395.6041607</v>
      </c>
      <c r="AD21" s="3">
        <f t="shared" si="8"/>
        <v>26999395.6041607</v>
      </c>
      <c r="AE21" s="3">
        <f t="shared" si="8"/>
        <v>26999395.6041607</v>
      </c>
      <c r="AF21" s="3">
        <f t="shared" si="8"/>
        <v>26999395.6041607</v>
      </c>
      <c r="AG21" s="3">
        <f t="shared" si="8"/>
        <v>26999395.6041607</v>
      </c>
      <c r="AH21" s="3">
        <f t="shared" si="8"/>
        <v>26999395.6041607</v>
      </c>
      <c r="AI21" s="3">
        <f t="shared" si="8"/>
        <v>26999395.6041607</v>
      </c>
      <c r="AJ21" s="3">
        <f t="shared" si="8"/>
        <v>26999395.6041607</v>
      </c>
      <c r="AK21" s="3">
        <f t="shared" si="8"/>
        <v>26999395.6041607</v>
      </c>
      <c r="AL21" s="3">
        <f t="shared" si="8"/>
        <v>26999395.6041607</v>
      </c>
      <c r="AM21" s="3">
        <f t="shared" si="8"/>
        <v>26999395.6041607</v>
      </c>
      <c r="AN21" s="3">
        <f t="shared" si="8"/>
        <v>26999395.6041607</v>
      </c>
      <c r="AO21" s="3">
        <f t="shared" si="8"/>
        <v>26999395.6041607</v>
      </c>
      <c r="AP21" s="3">
        <f t="shared" si="8"/>
        <v>26999395.6041607</v>
      </c>
      <c r="AQ21" s="3">
        <f t="shared" si="8"/>
        <v>26999395.6041607</v>
      </c>
      <c r="AR21" s="3">
        <f t="shared" si="8"/>
        <v>26999395.6041607</v>
      </c>
      <c r="AS21" s="3">
        <f t="shared" si="8"/>
        <v>26999395.6041607</v>
      </c>
      <c r="AT21" s="3">
        <f t="shared" si="8"/>
        <v>26999395.6041607</v>
      </c>
      <c r="AU21" s="3">
        <f t="shared" si="8"/>
        <v>26999395.6041607</v>
      </c>
      <c r="AV21" s="3">
        <f t="shared" si="8"/>
        <v>26999395.6041607</v>
      </c>
      <c r="AW21" s="3">
        <f t="shared" si="8"/>
        <v>26999395.6041607</v>
      </c>
      <c r="AX21" s="3">
        <f t="shared" si="8"/>
        <v>26999395.6041607</v>
      </c>
      <c r="AY21" s="3">
        <f t="shared" si="8"/>
        <v>26999395.6041607</v>
      </c>
      <c r="AZ21" s="3">
        <f t="shared" si="8"/>
        <v>26999395.6041607</v>
      </c>
      <c r="BA21" s="3">
        <f t="shared" si="8"/>
        <v>26999395.6041607</v>
      </c>
      <c r="BB21" s="3">
        <f t="shared" si="8"/>
        <v>26999395.6041607</v>
      </c>
      <c r="BC21" s="3">
        <f t="shared" si="8"/>
        <v>26999395.6041607</v>
      </c>
      <c r="BD21" s="3">
        <f t="shared" si="8"/>
        <v>26999395.6041607</v>
      </c>
      <c r="BE21" s="3">
        <f t="shared" si="8"/>
        <v>26999395.6041607</v>
      </c>
      <c r="BF21" s="3">
        <f t="shared" si="8"/>
        <v>26999395.6041607</v>
      </c>
      <c r="BG21" s="3">
        <f t="shared" si="8"/>
        <v>26999395.6041607</v>
      </c>
      <c r="BH21" s="3">
        <f t="shared" si="8"/>
        <v>26999395.6041607</v>
      </c>
      <c r="BI21" s="3">
        <f t="shared" si="8"/>
        <v>26999395.6041607</v>
      </c>
      <c r="BJ21" s="3">
        <f t="shared" si="8"/>
        <v>26999395.6041607</v>
      </c>
      <c r="BK21" s="3">
        <f t="shared" si="8"/>
        <v>26999395.6041607</v>
      </c>
      <c r="BL21" s="3">
        <f t="shared" si="8"/>
        <v>26999395.6041607</v>
      </c>
      <c r="BM21" s="3">
        <f t="shared" si="8"/>
        <v>26999395.6041607</v>
      </c>
      <c r="BN21" s="3">
        <f t="shared" si="8"/>
        <v>26999395.6041607</v>
      </c>
      <c r="BO21" s="3">
        <f t="shared" si="8"/>
        <v>26999395.6041607</v>
      </c>
      <c r="BP21" s="3">
        <f t="shared" si="8"/>
        <v>26999395.6041607</v>
      </c>
      <c r="BQ21" s="3">
        <f t="shared" ref="BQ21:CH21" si="9">IF(SUM($C$16:$N$16)=0,0,BP21+BQ6)</f>
        <v>26999395.6041607</v>
      </c>
      <c r="BR21" s="3">
        <f t="shared" si="9"/>
        <v>26999395.6041607</v>
      </c>
      <c r="BS21" s="3">
        <f t="shared" si="9"/>
        <v>26999395.6041607</v>
      </c>
      <c r="BT21" s="3">
        <f t="shared" si="9"/>
        <v>26999395.6041607</v>
      </c>
      <c r="BU21" s="3">
        <f t="shared" si="9"/>
        <v>26999395.6041607</v>
      </c>
      <c r="BV21" s="3">
        <f t="shared" si="9"/>
        <v>26999395.6041607</v>
      </c>
      <c r="BW21" s="3">
        <f t="shared" si="9"/>
        <v>26999395.6041607</v>
      </c>
      <c r="BX21" s="3">
        <f t="shared" si="9"/>
        <v>26999395.6041607</v>
      </c>
      <c r="BY21" s="3">
        <f t="shared" si="9"/>
        <v>26999395.6041607</v>
      </c>
      <c r="BZ21" s="3">
        <f t="shared" si="9"/>
        <v>26999395.6041607</v>
      </c>
      <c r="CA21" s="3">
        <f t="shared" si="9"/>
        <v>26999395.6041607</v>
      </c>
      <c r="CB21" s="3">
        <f t="shared" si="9"/>
        <v>26999395.6041607</v>
      </c>
      <c r="CC21" s="3">
        <f t="shared" si="9"/>
        <v>26999395.6041607</v>
      </c>
      <c r="CD21" s="3">
        <f t="shared" si="9"/>
        <v>26999395.6041607</v>
      </c>
      <c r="CE21" s="3">
        <f t="shared" si="9"/>
        <v>26999395.6041607</v>
      </c>
      <c r="CF21" s="3">
        <f t="shared" si="9"/>
        <v>26999395.6041607</v>
      </c>
      <c r="CG21" s="3">
        <f t="shared" si="9"/>
        <v>26999395.6041607</v>
      </c>
      <c r="CH21" s="12">
        <f t="shared" si="9"/>
        <v>26999395.6041607</v>
      </c>
    </row>
    <row r="22" spans="1:88" x14ac:dyDescent="0.3">
      <c r="A22" s="528"/>
      <c r="B22" s="115" t="str">
        <f t="shared" si="4"/>
        <v>Freezer</v>
      </c>
      <c r="C22" s="3">
        <f t="shared" si="4"/>
        <v>0</v>
      </c>
      <c r="D22" s="3">
        <f t="shared" si="7"/>
        <v>0</v>
      </c>
      <c r="E22" s="3">
        <f t="shared" ref="E22:BP22" si="10">IF(SUM($C$16:$N$16)=0,0,D22+E7)</f>
        <v>0</v>
      </c>
      <c r="F22" s="3">
        <f t="shared" si="10"/>
        <v>0</v>
      </c>
      <c r="G22" s="3">
        <f t="shared" si="10"/>
        <v>0</v>
      </c>
      <c r="H22" s="3">
        <f t="shared" si="10"/>
        <v>0</v>
      </c>
      <c r="I22" s="3">
        <f t="shared" si="10"/>
        <v>29707.920000000002</v>
      </c>
      <c r="J22" s="3">
        <f t="shared" si="10"/>
        <v>50338.42</v>
      </c>
      <c r="K22" s="3">
        <f t="shared" si="10"/>
        <v>74269.8</v>
      </c>
      <c r="L22" s="3">
        <f t="shared" si="10"/>
        <v>74269.8</v>
      </c>
      <c r="M22" s="3">
        <f t="shared" si="10"/>
        <v>103977.72</v>
      </c>
      <c r="N22" s="3">
        <f t="shared" si="10"/>
        <v>103977.72</v>
      </c>
      <c r="O22" s="3">
        <f t="shared" si="10"/>
        <v>103977.72</v>
      </c>
      <c r="P22" s="3">
        <f t="shared" si="10"/>
        <v>103977.72</v>
      </c>
      <c r="Q22" s="3">
        <f t="shared" si="10"/>
        <v>103977.72</v>
      </c>
      <c r="R22" s="3">
        <f t="shared" si="10"/>
        <v>103977.72</v>
      </c>
      <c r="S22" s="3">
        <f t="shared" si="10"/>
        <v>103977.72</v>
      </c>
      <c r="T22" s="3">
        <f t="shared" si="10"/>
        <v>103977.72</v>
      </c>
      <c r="U22" s="3">
        <f t="shared" si="10"/>
        <v>103977.72</v>
      </c>
      <c r="V22" s="3">
        <f t="shared" si="10"/>
        <v>103977.72</v>
      </c>
      <c r="W22" s="3">
        <f t="shared" si="10"/>
        <v>103977.72</v>
      </c>
      <c r="X22" s="3">
        <f t="shared" si="10"/>
        <v>103977.72</v>
      </c>
      <c r="Y22" s="3">
        <f t="shared" si="10"/>
        <v>103977.72</v>
      </c>
      <c r="Z22" s="3">
        <f t="shared" si="10"/>
        <v>103977.72</v>
      </c>
      <c r="AA22" s="3">
        <f t="shared" si="10"/>
        <v>103977.72</v>
      </c>
      <c r="AB22" s="3">
        <f t="shared" si="10"/>
        <v>103977.72</v>
      </c>
      <c r="AC22" s="3">
        <f t="shared" si="10"/>
        <v>103977.72</v>
      </c>
      <c r="AD22" s="3">
        <f t="shared" si="10"/>
        <v>103977.72</v>
      </c>
      <c r="AE22" s="3">
        <f t="shared" si="10"/>
        <v>103977.72</v>
      </c>
      <c r="AF22" s="3">
        <f t="shared" si="10"/>
        <v>103977.72</v>
      </c>
      <c r="AG22" s="3">
        <f t="shared" si="10"/>
        <v>103977.72</v>
      </c>
      <c r="AH22" s="3">
        <f t="shared" si="10"/>
        <v>103977.72</v>
      </c>
      <c r="AI22" s="3">
        <f t="shared" si="10"/>
        <v>103977.72</v>
      </c>
      <c r="AJ22" s="3">
        <f t="shared" si="10"/>
        <v>103977.72</v>
      </c>
      <c r="AK22" s="3">
        <f t="shared" si="10"/>
        <v>103977.72</v>
      </c>
      <c r="AL22" s="3">
        <f t="shared" si="10"/>
        <v>103977.72</v>
      </c>
      <c r="AM22" s="3">
        <f t="shared" si="10"/>
        <v>103977.72</v>
      </c>
      <c r="AN22" s="3">
        <f t="shared" si="10"/>
        <v>103977.72</v>
      </c>
      <c r="AO22" s="3">
        <f t="shared" si="10"/>
        <v>103977.72</v>
      </c>
      <c r="AP22" s="3">
        <f t="shared" si="10"/>
        <v>103977.72</v>
      </c>
      <c r="AQ22" s="3">
        <f t="shared" si="10"/>
        <v>103977.72</v>
      </c>
      <c r="AR22" s="3">
        <f t="shared" si="10"/>
        <v>103977.72</v>
      </c>
      <c r="AS22" s="3">
        <f t="shared" si="10"/>
        <v>103977.72</v>
      </c>
      <c r="AT22" s="3">
        <f t="shared" si="10"/>
        <v>103977.72</v>
      </c>
      <c r="AU22" s="3">
        <f t="shared" si="10"/>
        <v>103977.72</v>
      </c>
      <c r="AV22" s="3">
        <f t="shared" si="10"/>
        <v>103977.72</v>
      </c>
      <c r="AW22" s="3">
        <f t="shared" si="10"/>
        <v>103977.72</v>
      </c>
      <c r="AX22" s="3">
        <f t="shared" si="10"/>
        <v>103977.72</v>
      </c>
      <c r="AY22" s="3">
        <f t="shared" si="10"/>
        <v>103977.72</v>
      </c>
      <c r="AZ22" s="3">
        <f t="shared" si="10"/>
        <v>103977.72</v>
      </c>
      <c r="BA22" s="3">
        <f t="shared" si="10"/>
        <v>103977.72</v>
      </c>
      <c r="BB22" s="3">
        <f t="shared" si="10"/>
        <v>103977.72</v>
      </c>
      <c r="BC22" s="3">
        <f t="shared" si="10"/>
        <v>103977.72</v>
      </c>
      <c r="BD22" s="3">
        <f t="shared" si="10"/>
        <v>103977.72</v>
      </c>
      <c r="BE22" s="3">
        <f t="shared" si="10"/>
        <v>103977.72</v>
      </c>
      <c r="BF22" s="3">
        <f t="shared" si="10"/>
        <v>103977.72</v>
      </c>
      <c r="BG22" s="3">
        <f t="shared" si="10"/>
        <v>103977.72</v>
      </c>
      <c r="BH22" s="3">
        <f t="shared" si="10"/>
        <v>103977.72</v>
      </c>
      <c r="BI22" s="3">
        <f t="shared" si="10"/>
        <v>103977.72</v>
      </c>
      <c r="BJ22" s="3">
        <f t="shared" si="10"/>
        <v>103977.72</v>
      </c>
      <c r="BK22" s="3">
        <f t="shared" si="10"/>
        <v>103977.72</v>
      </c>
      <c r="BL22" s="3">
        <f t="shared" si="10"/>
        <v>103977.72</v>
      </c>
      <c r="BM22" s="3">
        <f t="shared" si="10"/>
        <v>103977.72</v>
      </c>
      <c r="BN22" s="3">
        <f t="shared" si="10"/>
        <v>103977.72</v>
      </c>
      <c r="BO22" s="3">
        <f t="shared" si="10"/>
        <v>103977.72</v>
      </c>
      <c r="BP22" s="3">
        <f t="shared" si="10"/>
        <v>103977.72</v>
      </c>
      <c r="BQ22" s="3">
        <f t="shared" ref="BQ22:CH22" si="11">IF(SUM($C$16:$N$16)=0,0,BP22+BQ7)</f>
        <v>103977.72</v>
      </c>
      <c r="BR22" s="3">
        <f t="shared" si="11"/>
        <v>103977.72</v>
      </c>
      <c r="BS22" s="3">
        <f t="shared" si="11"/>
        <v>103977.72</v>
      </c>
      <c r="BT22" s="3">
        <f t="shared" si="11"/>
        <v>103977.72</v>
      </c>
      <c r="BU22" s="3">
        <f t="shared" si="11"/>
        <v>103977.72</v>
      </c>
      <c r="BV22" s="3">
        <f t="shared" si="11"/>
        <v>103977.72</v>
      </c>
      <c r="BW22" s="3">
        <f t="shared" si="11"/>
        <v>103977.72</v>
      </c>
      <c r="BX22" s="3">
        <f t="shared" si="11"/>
        <v>103977.72</v>
      </c>
      <c r="BY22" s="3">
        <f t="shared" si="11"/>
        <v>103977.72</v>
      </c>
      <c r="BZ22" s="3">
        <f t="shared" si="11"/>
        <v>103977.72</v>
      </c>
      <c r="CA22" s="3">
        <f t="shared" si="11"/>
        <v>103977.72</v>
      </c>
      <c r="CB22" s="3">
        <f t="shared" si="11"/>
        <v>103977.72</v>
      </c>
      <c r="CC22" s="3">
        <f t="shared" si="11"/>
        <v>103977.72</v>
      </c>
      <c r="CD22" s="3">
        <f t="shared" si="11"/>
        <v>103977.72</v>
      </c>
      <c r="CE22" s="3">
        <f t="shared" si="11"/>
        <v>103977.72</v>
      </c>
      <c r="CF22" s="3">
        <f t="shared" si="11"/>
        <v>103977.72</v>
      </c>
      <c r="CG22" s="3">
        <f t="shared" si="11"/>
        <v>103977.72</v>
      </c>
      <c r="CH22" s="12">
        <f t="shared" si="11"/>
        <v>103977.72</v>
      </c>
    </row>
    <row r="23" spans="1:88" x14ac:dyDescent="0.3">
      <c r="A23" s="528"/>
      <c r="B23" s="115" t="str">
        <f t="shared" si="4"/>
        <v>Heating</v>
      </c>
      <c r="C23" s="3">
        <f t="shared" si="4"/>
        <v>1138159.4421157837</v>
      </c>
      <c r="D23" s="3">
        <f t="shared" si="7"/>
        <v>1889722.4475212097</v>
      </c>
      <c r="E23" s="3">
        <f t="shared" ref="E23:BP23" si="12">IF(SUM($C$16:$N$16)=0,0,D23+E8)</f>
        <v>2438459.6408042908</v>
      </c>
      <c r="F23" s="3">
        <f t="shared" si="12"/>
        <v>3143557.5145187378</v>
      </c>
      <c r="G23" s="3">
        <f t="shared" si="12"/>
        <v>4330474.2984886169</v>
      </c>
      <c r="H23" s="3">
        <f t="shared" si="12"/>
        <v>5489121.9466209412</v>
      </c>
      <c r="I23" s="3">
        <f t="shared" si="12"/>
        <v>7472161.7964401245</v>
      </c>
      <c r="J23" s="3">
        <f t="shared" si="12"/>
        <v>9949272.8479347229</v>
      </c>
      <c r="K23" s="3">
        <f t="shared" si="12"/>
        <v>11808143.684261322</v>
      </c>
      <c r="L23" s="3">
        <f t="shared" si="12"/>
        <v>13746270.086223602</v>
      </c>
      <c r="M23" s="3">
        <f t="shared" si="12"/>
        <v>14628143.035884857</v>
      </c>
      <c r="N23" s="3">
        <f t="shared" si="12"/>
        <v>16952237.67697525</v>
      </c>
      <c r="O23" s="3">
        <f t="shared" si="12"/>
        <v>16952237.67697525</v>
      </c>
      <c r="P23" s="3">
        <f t="shared" si="12"/>
        <v>16952237.67697525</v>
      </c>
      <c r="Q23" s="3">
        <f t="shared" si="12"/>
        <v>16952237.67697525</v>
      </c>
      <c r="R23" s="3">
        <f t="shared" si="12"/>
        <v>16952237.67697525</v>
      </c>
      <c r="S23" s="3">
        <f t="shared" si="12"/>
        <v>16952237.67697525</v>
      </c>
      <c r="T23" s="3">
        <f t="shared" si="12"/>
        <v>16952237.67697525</v>
      </c>
      <c r="U23" s="3">
        <f t="shared" si="12"/>
        <v>16952237.67697525</v>
      </c>
      <c r="V23" s="3">
        <f t="shared" si="12"/>
        <v>16952237.67697525</v>
      </c>
      <c r="W23" s="3">
        <f t="shared" si="12"/>
        <v>16952237.67697525</v>
      </c>
      <c r="X23" s="3">
        <f t="shared" si="12"/>
        <v>16952237.67697525</v>
      </c>
      <c r="Y23" s="3">
        <f t="shared" si="12"/>
        <v>16952237.67697525</v>
      </c>
      <c r="Z23" s="3">
        <f t="shared" si="12"/>
        <v>16952237.67697525</v>
      </c>
      <c r="AA23" s="3">
        <f t="shared" si="12"/>
        <v>16952237.67697525</v>
      </c>
      <c r="AB23" s="3">
        <f t="shared" si="12"/>
        <v>16952237.67697525</v>
      </c>
      <c r="AC23" s="3">
        <f t="shared" si="12"/>
        <v>16952237.67697525</v>
      </c>
      <c r="AD23" s="3">
        <f t="shared" si="12"/>
        <v>16952237.67697525</v>
      </c>
      <c r="AE23" s="3">
        <f t="shared" si="12"/>
        <v>16952237.67697525</v>
      </c>
      <c r="AF23" s="3">
        <f t="shared" si="12"/>
        <v>16952237.67697525</v>
      </c>
      <c r="AG23" s="3">
        <f t="shared" si="12"/>
        <v>16952237.67697525</v>
      </c>
      <c r="AH23" s="3">
        <f t="shared" si="12"/>
        <v>16952237.67697525</v>
      </c>
      <c r="AI23" s="3">
        <f t="shared" si="12"/>
        <v>16952237.67697525</v>
      </c>
      <c r="AJ23" s="3">
        <f t="shared" si="12"/>
        <v>16952237.67697525</v>
      </c>
      <c r="AK23" s="3">
        <f t="shared" si="12"/>
        <v>16952237.67697525</v>
      </c>
      <c r="AL23" s="3">
        <f t="shared" si="12"/>
        <v>16952237.67697525</v>
      </c>
      <c r="AM23" s="3">
        <f t="shared" si="12"/>
        <v>16952237.67697525</v>
      </c>
      <c r="AN23" s="3">
        <f t="shared" si="12"/>
        <v>16952237.67697525</v>
      </c>
      <c r="AO23" s="3">
        <f t="shared" si="12"/>
        <v>16952237.67697525</v>
      </c>
      <c r="AP23" s="3">
        <f t="shared" si="12"/>
        <v>16952237.67697525</v>
      </c>
      <c r="AQ23" s="3">
        <f t="shared" si="12"/>
        <v>16952237.67697525</v>
      </c>
      <c r="AR23" s="3">
        <f t="shared" si="12"/>
        <v>16952237.67697525</v>
      </c>
      <c r="AS23" s="3">
        <f t="shared" si="12"/>
        <v>16952237.67697525</v>
      </c>
      <c r="AT23" s="3">
        <f t="shared" si="12"/>
        <v>16952237.67697525</v>
      </c>
      <c r="AU23" s="3">
        <f t="shared" si="12"/>
        <v>16952237.67697525</v>
      </c>
      <c r="AV23" s="3">
        <f t="shared" si="12"/>
        <v>16952237.67697525</v>
      </c>
      <c r="AW23" s="3">
        <f t="shared" si="12"/>
        <v>16952237.67697525</v>
      </c>
      <c r="AX23" s="3">
        <f t="shared" si="12"/>
        <v>16952237.67697525</v>
      </c>
      <c r="AY23" s="3">
        <f t="shared" si="12"/>
        <v>16952237.67697525</v>
      </c>
      <c r="AZ23" s="3">
        <f t="shared" si="12"/>
        <v>16952237.67697525</v>
      </c>
      <c r="BA23" s="3">
        <f t="shared" si="12"/>
        <v>16952237.67697525</v>
      </c>
      <c r="BB23" s="3">
        <f t="shared" si="12"/>
        <v>16952237.67697525</v>
      </c>
      <c r="BC23" s="3">
        <f t="shared" si="12"/>
        <v>16952237.67697525</v>
      </c>
      <c r="BD23" s="3">
        <f t="shared" si="12"/>
        <v>16952237.67697525</v>
      </c>
      <c r="BE23" s="3">
        <f t="shared" si="12"/>
        <v>16952237.67697525</v>
      </c>
      <c r="BF23" s="3">
        <f t="shared" si="12"/>
        <v>16952237.67697525</v>
      </c>
      <c r="BG23" s="3">
        <f t="shared" si="12"/>
        <v>16952237.67697525</v>
      </c>
      <c r="BH23" s="3">
        <f t="shared" si="12"/>
        <v>16952237.67697525</v>
      </c>
      <c r="BI23" s="3">
        <f t="shared" si="12"/>
        <v>16952237.67697525</v>
      </c>
      <c r="BJ23" s="3">
        <f t="shared" si="12"/>
        <v>16952237.67697525</v>
      </c>
      <c r="BK23" s="3">
        <f t="shared" si="12"/>
        <v>16952237.67697525</v>
      </c>
      <c r="BL23" s="3">
        <f t="shared" si="12"/>
        <v>16952237.67697525</v>
      </c>
      <c r="BM23" s="3">
        <f t="shared" si="12"/>
        <v>16952237.67697525</v>
      </c>
      <c r="BN23" s="3">
        <f t="shared" si="12"/>
        <v>16952237.67697525</v>
      </c>
      <c r="BO23" s="3">
        <f t="shared" si="12"/>
        <v>16952237.67697525</v>
      </c>
      <c r="BP23" s="3">
        <f t="shared" si="12"/>
        <v>16952237.67697525</v>
      </c>
      <c r="BQ23" s="3">
        <f t="shared" ref="BQ23:CH23" si="13">IF(SUM($C$16:$N$16)=0,0,BP23+BQ8)</f>
        <v>16952237.67697525</v>
      </c>
      <c r="BR23" s="3">
        <f t="shared" si="13"/>
        <v>16952237.67697525</v>
      </c>
      <c r="BS23" s="3">
        <f t="shared" si="13"/>
        <v>16952237.67697525</v>
      </c>
      <c r="BT23" s="3">
        <f t="shared" si="13"/>
        <v>16952237.67697525</v>
      </c>
      <c r="BU23" s="3">
        <f t="shared" si="13"/>
        <v>16952237.67697525</v>
      </c>
      <c r="BV23" s="3">
        <f t="shared" si="13"/>
        <v>16952237.67697525</v>
      </c>
      <c r="BW23" s="3">
        <f t="shared" si="13"/>
        <v>16952237.67697525</v>
      </c>
      <c r="BX23" s="3">
        <f t="shared" si="13"/>
        <v>16952237.67697525</v>
      </c>
      <c r="BY23" s="3">
        <f t="shared" si="13"/>
        <v>16952237.67697525</v>
      </c>
      <c r="BZ23" s="3">
        <f t="shared" si="13"/>
        <v>16952237.67697525</v>
      </c>
      <c r="CA23" s="3">
        <f t="shared" si="13"/>
        <v>16952237.67697525</v>
      </c>
      <c r="CB23" s="3">
        <f t="shared" si="13"/>
        <v>16952237.67697525</v>
      </c>
      <c r="CC23" s="3">
        <f t="shared" si="13"/>
        <v>16952237.67697525</v>
      </c>
      <c r="CD23" s="3">
        <f t="shared" si="13"/>
        <v>16952237.67697525</v>
      </c>
      <c r="CE23" s="3">
        <f t="shared" si="13"/>
        <v>16952237.67697525</v>
      </c>
      <c r="CF23" s="3">
        <f t="shared" si="13"/>
        <v>16952237.67697525</v>
      </c>
      <c r="CG23" s="3">
        <f t="shared" si="13"/>
        <v>16952237.67697525</v>
      </c>
      <c r="CH23" s="12">
        <f t="shared" si="13"/>
        <v>16952237.67697525</v>
      </c>
    </row>
    <row r="24" spans="1:88" x14ac:dyDescent="0.3">
      <c r="A24" s="528"/>
      <c r="B24" s="203" t="str">
        <f t="shared" si="4"/>
        <v>HVAC</v>
      </c>
      <c r="C24" s="3">
        <f t="shared" si="4"/>
        <v>512665.62085279741</v>
      </c>
      <c r="D24" s="3">
        <f t="shared" si="7"/>
        <v>833929.62085279741</v>
      </c>
      <c r="E24" s="3">
        <f t="shared" ref="E24:BP24" si="14">IF(SUM($C$16:$N$16)=0,0,D24+E9)</f>
        <v>1229963.9491691957</v>
      </c>
      <c r="F24" s="3">
        <f t="shared" si="14"/>
        <v>1246327.8699128423</v>
      </c>
      <c r="G24" s="3">
        <f t="shared" si="14"/>
        <v>1249237.8699128423</v>
      </c>
      <c r="H24" s="3">
        <f t="shared" si="14"/>
        <v>1270685.1311515362</v>
      </c>
      <c r="I24" s="3">
        <f t="shared" si="14"/>
        <v>1274374.5601732754</v>
      </c>
      <c r="J24" s="3">
        <f t="shared" si="14"/>
        <v>1277877.7866950147</v>
      </c>
      <c r="K24" s="3">
        <f t="shared" si="14"/>
        <v>1280795.8673471885</v>
      </c>
      <c r="L24" s="3">
        <f t="shared" si="14"/>
        <v>1595420.3138084367</v>
      </c>
      <c r="M24" s="3">
        <f t="shared" si="14"/>
        <v>1735840.0797436999</v>
      </c>
      <c r="N24" s="3">
        <f t="shared" si="14"/>
        <v>1914732.6522956523</v>
      </c>
      <c r="O24" s="3">
        <f t="shared" si="14"/>
        <v>1914732.6522956523</v>
      </c>
      <c r="P24" s="3">
        <f t="shared" si="14"/>
        <v>1914732.6522956523</v>
      </c>
      <c r="Q24" s="3">
        <f t="shared" si="14"/>
        <v>1914732.6522956523</v>
      </c>
      <c r="R24" s="3">
        <f t="shared" si="14"/>
        <v>1914732.6522956523</v>
      </c>
      <c r="S24" s="3">
        <f t="shared" si="14"/>
        <v>1914732.6522956523</v>
      </c>
      <c r="T24" s="3">
        <f t="shared" si="14"/>
        <v>1914732.6522956523</v>
      </c>
      <c r="U24" s="3">
        <f t="shared" si="14"/>
        <v>1914732.6522956523</v>
      </c>
      <c r="V24" s="3">
        <f t="shared" si="14"/>
        <v>1914732.6522956523</v>
      </c>
      <c r="W24" s="3">
        <f t="shared" si="14"/>
        <v>1914732.6522956523</v>
      </c>
      <c r="X24" s="3">
        <f t="shared" si="14"/>
        <v>1914732.6522956523</v>
      </c>
      <c r="Y24" s="3">
        <f t="shared" si="14"/>
        <v>1914732.6522956523</v>
      </c>
      <c r="Z24" s="3">
        <f t="shared" si="14"/>
        <v>1914732.6522956523</v>
      </c>
      <c r="AA24" s="3">
        <f t="shared" si="14"/>
        <v>1914732.6522956523</v>
      </c>
      <c r="AB24" s="3">
        <f t="shared" si="14"/>
        <v>1914732.6522956523</v>
      </c>
      <c r="AC24" s="3">
        <f t="shared" si="14"/>
        <v>1914732.6522956523</v>
      </c>
      <c r="AD24" s="3">
        <f t="shared" si="14"/>
        <v>1914732.6522956523</v>
      </c>
      <c r="AE24" s="3">
        <f t="shared" si="14"/>
        <v>1914732.6522956523</v>
      </c>
      <c r="AF24" s="3">
        <f t="shared" si="14"/>
        <v>1914732.6522956523</v>
      </c>
      <c r="AG24" s="3">
        <f t="shared" si="14"/>
        <v>1914732.6522956523</v>
      </c>
      <c r="AH24" s="3">
        <f t="shared" si="14"/>
        <v>1914732.6522956523</v>
      </c>
      <c r="AI24" s="3">
        <f t="shared" si="14"/>
        <v>1914732.6522956523</v>
      </c>
      <c r="AJ24" s="3">
        <f t="shared" si="14"/>
        <v>1914732.6522956523</v>
      </c>
      <c r="AK24" s="3">
        <f t="shared" si="14"/>
        <v>1914732.6522956523</v>
      </c>
      <c r="AL24" s="3">
        <f t="shared" si="14"/>
        <v>1914732.6522956523</v>
      </c>
      <c r="AM24" s="3">
        <f t="shared" si="14"/>
        <v>1914732.6522956523</v>
      </c>
      <c r="AN24" s="3">
        <f t="shared" si="14"/>
        <v>1914732.6522956523</v>
      </c>
      <c r="AO24" s="3">
        <f t="shared" si="14"/>
        <v>1914732.6522956523</v>
      </c>
      <c r="AP24" s="3">
        <f t="shared" si="14"/>
        <v>1914732.6522956523</v>
      </c>
      <c r="AQ24" s="3">
        <f t="shared" si="14"/>
        <v>1914732.6522956523</v>
      </c>
      <c r="AR24" s="3">
        <f t="shared" si="14"/>
        <v>1914732.6522956523</v>
      </c>
      <c r="AS24" s="3">
        <f t="shared" si="14"/>
        <v>1914732.6522956523</v>
      </c>
      <c r="AT24" s="3">
        <f t="shared" si="14"/>
        <v>1914732.6522956523</v>
      </c>
      <c r="AU24" s="3">
        <f t="shared" si="14"/>
        <v>1914732.6522956523</v>
      </c>
      <c r="AV24" s="3">
        <f t="shared" si="14"/>
        <v>1914732.6522956523</v>
      </c>
      <c r="AW24" s="3">
        <f t="shared" si="14"/>
        <v>1914732.6522956523</v>
      </c>
      <c r="AX24" s="3">
        <f t="shared" si="14"/>
        <v>1914732.6522956523</v>
      </c>
      <c r="AY24" s="3">
        <f t="shared" si="14"/>
        <v>1914732.6522956523</v>
      </c>
      <c r="AZ24" s="3">
        <f t="shared" si="14"/>
        <v>1914732.6522956523</v>
      </c>
      <c r="BA24" s="3">
        <f t="shared" si="14"/>
        <v>1914732.6522956523</v>
      </c>
      <c r="BB24" s="3">
        <f t="shared" si="14"/>
        <v>1914732.6522956523</v>
      </c>
      <c r="BC24" s="3">
        <f t="shared" si="14"/>
        <v>1914732.6522956523</v>
      </c>
      <c r="BD24" s="3">
        <f t="shared" si="14"/>
        <v>1914732.6522956523</v>
      </c>
      <c r="BE24" s="3">
        <f t="shared" si="14"/>
        <v>1914732.6522956523</v>
      </c>
      <c r="BF24" s="3">
        <f t="shared" si="14"/>
        <v>1914732.6522956523</v>
      </c>
      <c r="BG24" s="3">
        <f t="shared" si="14"/>
        <v>1914732.6522956523</v>
      </c>
      <c r="BH24" s="3">
        <f t="shared" si="14"/>
        <v>1914732.6522956523</v>
      </c>
      <c r="BI24" s="3">
        <f t="shared" si="14"/>
        <v>1914732.6522956523</v>
      </c>
      <c r="BJ24" s="3">
        <f t="shared" si="14"/>
        <v>1914732.6522956523</v>
      </c>
      <c r="BK24" s="3">
        <f t="shared" si="14"/>
        <v>1914732.6522956523</v>
      </c>
      <c r="BL24" s="3">
        <f t="shared" si="14"/>
        <v>1914732.6522956523</v>
      </c>
      <c r="BM24" s="3">
        <f t="shared" si="14"/>
        <v>1914732.6522956523</v>
      </c>
      <c r="BN24" s="3">
        <f t="shared" si="14"/>
        <v>1914732.6522956523</v>
      </c>
      <c r="BO24" s="3">
        <f t="shared" si="14"/>
        <v>1914732.6522956523</v>
      </c>
      <c r="BP24" s="3">
        <f t="shared" si="14"/>
        <v>1914732.6522956523</v>
      </c>
      <c r="BQ24" s="3">
        <f t="shared" ref="BQ24:CH24" si="15">IF(SUM($C$16:$N$16)=0,0,BP24+BQ9)</f>
        <v>1914732.6522956523</v>
      </c>
      <c r="BR24" s="3">
        <f t="shared" si="15"/>
        <v>1914732.6522956523</v>
      </c>
      <c r="BS24" s="3">
        <f t="shared" si="15"/>
        <v>1914732.6522956523</v>
      </c>
      <c r="BT24" s="3">
        <f t="shared" si="15"/>
        <v>1914732.6522956523</v>
      </c>
      <c r="BU24" s="3">
        <f t="shared" si="15"/>
        <v>1914732.6522956523</v>
      </c>
      <c r="BV24" s="3">
        <f t="shared" si="15"/>
        <v>1914732.6522956523</v>
      </c>
      <c r="BW24" s="3">
        <f t="shared" si="15"/>
        <v>1914732.6522956523</v>
      </c>
      <c r="BX24" s="3">
        <f t="shared" si="15"/>
        <v>1914732.6522956523</v>
      </c>
      <c r="BY24" s="3">
        <f t="shared" si="15"/>
        <v>1914732.6522956523</v>
      </c>
      <c r="BZ24" s="3">
        <f t="shared" si="15"/>
        <v>1914732.6522956523</v>
      </c>
      <c r="CA24" s="3">
        <f t="shared" si="15"/>
        <v>1914732.6522956523</v>
      </c>
      <c r="CB24" s="3">
        <f t="shared" si="15"/>
        <v>1914732.6522956523</v>
      </c>
      <c r="CC24" s="3">
        <f t="shared" si="15"/>
        <v>1914732.6522956523</v>
      </c>
      <c r="CD24" s="3">
        <f t="shared" si="15"/>
        <v>1914732.6522956523</v>
      </c>
      <c r="CE24" s="3">
        <f t="shared" si="15"/>
        <v>1914732.6522956523</v>
      </c>
      <c r="CF24" s="3">
        <f t="shared" si="15"/>
        <v>1914732.6522956523</v>
      </c>
      <c r="CG24" s="3">
        <f t="shared" si="15"/>
        <v>1914732.6522956523</v>
      </c>
      <c r="CH24" s="12">
        <f t="shared" si="15"/>
        <v>1914732.6522956523</v>
      </c>
    </row>
    <row r="25" spans="1:88" x14ac:dyDescent="0.3">
      <c r="A25" s="528"/>
      <c r="B25" s="115" t="str">
        <f t="shared" si="4"/>
        <v>Lighting</v>
      </c>
      <c r="C25" s="3">
        <f t="shared" si="4"/>
        <v>1017571.4708107274</v>
      </c>
      <c r="D25" s="3">
        <f t="shared" si="7"/>
        <v>3566797.8553139018</v>
      </c>
      <c r="E25" s="3">
        <f t="shared" ref="E25:BP25" si="16">IF(SUM($C$16:$N$16)=0,0,D25+E10)</f>
        <v>7863690.0308831027</v>
      </c>
      <c r="F25" s="3">
        <f t="shared" si="16"/>
        <v>9342221.6707187034</v>
      </c>
      <c r="G25" s="3">
        <f t="shared" si="16"/>
        <v>11932036.800848708</v>
      </c>
      <c r="H25" s="3">
        <f t="shared" si="16"/>
        <v>19784557.814094115</v>
      </c>
      <c r="I25" s="3">
        <f t="shared" si="16"/>
        <v>31291096.999269173</v>
      </c>
      <c r="J25" s="3">
        <f t="shared" si="16"/>
        <v>44400837.738672227</v>
      </c>
      <c r="K25" s="3">
        <f t="shared" si="16"/>
        <v>57098148.100114986</v>
      </c>
      <c r="L25" s="3">
        <f t="shared" si="16"/>
        <v>72985298.301137164</v>
      </c>
      <c r="M25" s="3">
        <f t="shared" si="16"/>
        <v>88016171.885669857</v>
      </c>
      <c r="N25" s="3">
        <f t="shared" si="16"/>
        <v>117297129.14410883</v>
      </c>
      <c r="O25" s="3">
        <f t="shared" si="16"/>
        <v>117297129.14410883</v>
      </c>
      <c r="P25" s="3">
        <f t="shared" si="16"/>
        <v>117297129.14410883</v>
      </c>
      <c r="Q25" s="3">
        <f t="shared" si="16"/>
        <v>117297129.14410883</v>
      </c>
      <c r="R25" s="3">
        <f t="shared" si="16"/>
        <v>117297129.14410883</v>
      </c>
      <c r="S25" s="3">
        <f t="shared" si="16"/>
        <v>117297129.14410883</v>
      </c>
      <c r="T25" s="3">
        <f t="shared" si="16"/>
        <v>117297129.14410883</v>
      </c>
      <c r="U25" s="3">
        <f t="shared" si="16"/>
        <v>117297129.14410883</v>
      </c>
      <c r="V25" s="3">
        <f t="shared" si="16"/>
        <v>117297129.14410883</v>
      </c>
      <c r="W25" s="3">
        <f t="shared" si="16"/>
        <v>117297129.14410883</v>
      </c>
      <c r="X25" s="3">
        <f t="shared" si="16"/>
        <v>117297129.14410883</v>
      </c>
      <c r="Y25" s="3">
        <f t="shared" si="16"/>
        <v>117297129.14410883</v>
      </c>
      <c r="Z25" s="3">
        <f t="shared" si="16"/>
        <v>117297129.14410883</v>
      </c>
      <c r="AA25" s="3">
        <f t="shared" si="16"/>
        <v>117297129.14410883</v>
      </c>
      <c r="AB25" s="3">
        <f t="shared" si="16"/>
        <v>117297129.14410883</v>
      </c>
      <c r="AC25" s="3">
        <f t="shared" si="16"/>
        <v>117297129.14410883</v>
      </c>
      <c r="AD25" s="3">
        <f t="shared" si="16"/>
        <v>117297129.14410883</v>
      </c>
      <c r="AE25" s="3">
        <f t="shared" si="16"/>
        <v>117297129.14410883</v>
      </c>
      <c r="AF25" s="3">
        <f t="shared" si="16"/>
        <v>117297129.14410883</v>
      </c>
      <c r="AG25" s="3">
        <f t="shared" si="16"/>
        <v>117297129.14410883</v>
      </c>
      <c r="AH25" s="3">
        <f t="shared" si="16"/>
        <v>117297129.14410883</v>
      </c>
      <c r="AI25" s="3">
        <f t="shared" si="16"/>
        <v>117297129.14410883</v>
      </c>
      <c r="AJ25" s="3">
        <f t="shared" si="16"/>
        <v>117297129.14410883</v>
      </c>
      <c r="AK25" s="3">
        <f t="shared" si="16"/>
        <v>117297129.14410883</v>
      </c>
      <c r="AL25" s="3">
        <f t="shared" si="16"/>
        <v>117297129.14410883</v>
      </c>
      <c r="AM25" s="3">
        <f t="shared" si="16"/>
        <v>117297129.14410883</v>
      </c>
      <c r="AN25" s="3">
        <f t="shared" si="16"/>
        <v>117297129.14410883</v>
      </c>
      <c r="AO25" s="3">
        <f t="shared" si="16"/>
        <v>117297129.14410883</v>
      </c>
      <c r="AP25" s="3">
        <f t="shared" si="16"/>
        <v>117297129.14410883</v>
      </c>
      <c r="AQ25" s="3">
        <f t="shared" si="16"/>
        <v>117297129.14410883</v>
      </c>
      <c r="AR25" s="3">
        <f t="shared" si="16"/>
        <v>117297129.14410883</v>
      </c>
      <c r="AS25" s="3">
        <f t="shared" si="16"/>
        <v>117297129.14410883</v>
      </c>
      <c r="AT25" s="3">
        <f t="shared" si="16"/>
        <v>117297129.14410883</v>
      </c>
      <c r="AU25" s="3">
        <f t="shared" si="16"/>
        <v>117297129.14410883</v>
      </c>
      <c r="AV25" s="3">
        <f t="shared" si="16"/>
        <v>117297129.14410883</v>
      </c>
      <c r="AW25" s="3">
        <f t="shared" si="16"/>
        <v>117297129.14410883</v>
      </c>
      <c r="AX25" s="3">
        <f t="shared" si="16"/>
        <v>117297129.14410883</v>
      </c>
      <c r="AY25" s="3">
        <f t="shared" si="16"/>
        <v>117297129.14410883</v>
      </c>
      <c r="AZ25" s="3">
        <f t="shared" si="16"/>
        <v>117297129.14410883</v>
      </c>
      <c r="BA25" s="3">
        <f t="shared" si="16"/>
        <v>117297129.14410883</v>
      </c>
      <c r="BB25" s="3">
        <f t="shared" si="16"/>
        <v>117297129.14410883</v>
      </c>
      <c r="BC25" s="3">
        <f t="shared" si="16"/>
        <v>117297129.14410883</v>
      </c>
      <c r="BD25" s="3">
        <f t="shared" si="16"/>
        <v>117297129.14410883</v>
      </c>
      <c r="BE25" s="3">
        <f t="shared" si="16"/>
        <v>117297129.14410883</v>
      </c>
      <c r="BF25" s="3">
        <f t="shared" si="16"/>
        <v>117297129.14410883</v>
      </c>
      <c r="BG25" s="3">
        <f t="shared" si="16"/>
        <v>117297129.14410883</v>
      </c>
      <c r="BH25" s="3">
        <f t="shared" si="16"/>
        <v>117297129.14410883</v>
      </c>
      <c r="BI25" s="3">
        <f t="shared" si="16"/>
        <v>117297129.14410883</v>
      </c>
      <c r="BJ25" s="3">
        <f t="shared" si="16"/>
        <v>117297129.14410883</v>
      </c>
      <c r="BK25" s="3">
        <f t="shared" si="16"/>
        <v>117297129.14410883</v>
      </c>
      <c r="BL25" s="3">
        <f t="shared" si="16"/>
        <v>117297129.14410883</v>
      </c>
      <c r="BM25" s="3">
        <f t="shared" si="16"/>
        <v>117297129.14410883</v>
      </c>
      <c r="BN25" s="3">
        <f t="shared" si="16"/>
        <v>117297129.14410883</v>
      </c>
      <c r="BO25" s="3">
        <f t="shared" si="16"/>
        <v>117297129.14410883</v>
      </c>
      <c r="BP25" s="3">
        <f t="shared" si="16"/>
        <v>117297129.14410883</v>
      </c>
      <c r="BQ25" s="3">
        <f t="shared" ref="BQ25:CH25" si="17">IF(SUM($C$16:$N$16)=0,0,BP25+BQ10)</f>
        <v>117297129.14410883</v>
      </c>
      <c r="BR25" s="3">
        <f t="shared" si="17"/>
        <v>117297129.14410883</v>
      </c>
      <c r="BS25" s="3">
        <f t="shared" si="17"/>
        <v>117297129.14410883</v>
      </c>
      <c r="BT25" s="3">
        <f t="shared" si="17"/>
        <v>117297129.14410883</v>
      </c>
      <c r="BU25" s="3">
        <f t="shared" si="17"/>
        <v>117297129.14410883</v>
      </c>
      <c r="BV25" s="3">
        <f t="shared" si="17"/>
        <v>117297129.14410883</v>
      </c>
      <c r="BW25" s="3">
        <f t="shared" si="17"/>
        <v>117297129.14410883</v>
      </c>
      <c r="BX25" s="3">
        <f t="shared" si="17"/>
        <v>117297129.14410883</v>
      </c>
      <c r="BY25" s="3">
        <f t="shared" si="17"/>
        <v>117297129.14410883</v>
      </c>
      <c r="BZ25" s="3">
        <f t="shared" si="17"/>
        <v>117297129.14410883</v>
      </c>
      <c r="CA25" s="3">
        <f t="shared" si="17"/>
        <v>117297129.14410883</v>
      </c>
      <c r="CB25" s="3">
        <f t="shared" si="17"/>
        <v>117297129.14410883</v>
      </c>
      <c r="CC25" s="3">
        <f t="shared" si="17"/>
        <v>117297129.14410883</v>
      </c>
      <c r="CD25" s="3">
        <f t="shared" si="17"/>
        <v>117297129.14410883</v>
      </c>
      <c r="CE25" s="3">
        <f t="shared" si="17"/>
        <v>117297129.14410883</v>
      </c>
      <c r="CF25" s="3">
        <f t="shared" si="17"/>
        <v>117297129.14410883</v>
      </c>
      <c r="CG25" s="3">
        <f t="shared" si="17"/>
        <v>117297129.14410883</v>
      </c>
      <c r="CH25" s="12">
        <f t="shared" si="17"/>
        <v>117297129.14410883</v>
      </c>
    </row>
    <row r="26" spans="1:88" x14ac:dyDescent="0.3">
      <c r="A26" s="528"/>
      <c r="B26" s="115" t="str">
        <f t="shared" si="4"/>
        <v>Miscellaneous</v>
      </c>
      <c r="C26" s="3">
        <f t="shared" si="4"/>
        <v>0</v>
      </c>
      <c r="D26" s="3">
        <f t="shared" si="7"/>
        <v>303.9119873046875</v>
      </c>
      <c r="E26" s="3">
        <f t="shared" ref="E26:BP26" si="18">IF(SUM($C$16:$N$16)=0,0,D26+E11)</f>
        <v>303.9119873046875</v>
      </c>
      <c r="F26" s="3">
        <f t="shared" si="18"/>
        <v>0</v>
      </c>
      <c r="G26" s="3">
        <f t="shared" si="18"/>
        <v>0</v>
      </c>
      <c r="H26" s="3">
        <f t="shared" si="18"/>
        <v>19144.279968261719</v>
      </c>
      <c r="I26" s="3">
        <f t="shared" si="18"/>
        <v>56663.312145233154</v>
      </c>
      <c r="J26" s="3">
        <f t="shared" si="18"/>
        <v>86306.941390991211</v>
      </c>
      <c r="K26" s="3">
        <f t="shared" si="18"/>
        <v>96969.697742462158</v>
      </c>
      <c r="L26" s="3">
        <f t="shared" si="18"/>
        <v>108410.18367004395</v>
      </c>
      <c r="M26" s="3">
        <f t="shared" si="18"/>
        <v>114336.31010818481</v>
      </c>
      <c r="N26" s="3">
        <f t="shared" si="18"/>
        <v>215394.89331436157</v>
      </c>
      <c r="O26" s="3">
        <f t="shared" si="18"/>
        <v>215394.89331436157</v>
      </c>
      <c r="P26" s="3">
        <f t="shared" si="18"/>
        <v>215394.89331436157</v>
      </c>
      <c r="Q26" s="3">
        <f t="shared" si="18"/>
        <v>215394.89331436157</v>
      </c>
      <c r="R26" s="3">
        <f t="shared" si="18"/>
        <v>215394.89331436157</v>
      </c>
      <c r="S26" s="3">
        <f t="shared" si="18"/>
        <v>215394.89331436157</v>
      </c>
      <c r="T26" s="3">
        <f t="shared" si="18"/>
        <v>215394.89331436157</v>
      </c>
      <c r="U26" s="3">
        <f t="shared" si="18"/>
        <v>215394.89331436157</v>
      </c>
      <c r="V26" s="3">
        <f t="shared" si="18"/>
        <v>215394.89331436157</v>
      </c>
      <c r="W26" s="3">
        <f t="shared" si="18"/>
        <v>215394.89331436157</v>
      </c>
      <c r="X26" s="3">
        <f t="shared" si="18"/>
        <v>215394.89331436157</v>
      </c>
      <c r="Y26" s="3">
        <f t="shared" si="18"/>
        <v>215394.89331436157</v>
      </c>
      <c r="Z26" s="3">
        <f t="shared" si="18"/>
        <v>215394.89331436157</v>
      </c>
      <c r="AA26" s="3">
        <f t="shared" si="18"/>
        <v>215394.89331436157</v>
      </c>
      <c r="AB26" s="3">
        <f t="shared" si="18"/>
        <v>215394.89331436157</v>
      </c>
      <c r="AC26" s="3">
        <f t="shared" si="18"/>
        <v>215394.89331436157</v>
      </c>
      <c r="AD26" s="3">
        <f t="shared" si="18"/>
        <v>215394.89331436157</v>
      </c>
      <c r="AE26" s="3">
        <f t="shared" si="18"/>
        <v>215394.89331436157</v>
      </c>
      <c r="AF26" s="3">
        <f t="shared" si="18"/>
        <v>215394.89331436157</v>
      </c>
      <c r="AG26" s="3">
        <f t="shared" si="18"/>
        <v>215394.89331436157</v>
      </c>
      <c r="AH26" s="3">
        <f t="shared" si="18"/>
        <v>215394.89331436157</v>
      </c>
      <c r="AI26" s="3">
        <f t="shared" si="18"/>
        <v>215394.89331436157</v>
      </c>
      <c r="AJ26" s="3">
        <f t="shared" si="18"/>
        <v>215394.89331436157</v>
      </c>
      <c r="AK26" s="3">
        <f t="shared" si="18"/>
        <v>215394.89331436157</v>
      </c>
      <c r="AL26" s="3">
        <f t="shared" si="18"/>
        <v>215394.89331436157</v>
      </c>
      <c r="AM26" s="3">
        <f t="shared" si="18"/>
        <v>215394.89331436157</v>
      </c>
      <c r="AN26" s="3">
        <f t="shared" si="18"/>
        <v>215394.89331436157</v>
      </c>
      <c r="AO26" s="3">
        <f t="shared" si="18"/>
        <v>215394.89331436157</v>
      </c>
      <c r="AP26" s="3">
        <f t="shared" si="18"/>
        <v>215394.89331436157</v>
      </c>
      <c r="AQ26" s="3">
        <f t="shared" si="18"/>
        <v>215394.89331436157</v>
      </c>
      <c r="AR26" s="3">
        <f t="shared" si="18"/>
        <v>215394.89331436157</v>
      </c>
      <c r="AS26" s="3">
        <f t="shared" si="18"/>
        <v>215394.89331436157</v>
      </c>
      <c r="AT26" s="3">
        <f t="shared" si="18"/>
        <v>215394.89331436157</v>
      </c>
      <c r="AU26" s="3">
        <f t="shared" si="18"/>
        <v>215394.89331436157</v>
      </c>
      <c r="AV26" s="3">
        <f t="shared" si="18"/>
        <v>215394.89331436157</v>
      </c>
      <c r="AW26" s="3">
        <f t="shared" si="18"/>
        <v>215394.89331436157</v>
      </c>
      <c r="AX26" s="3">
        <f t="shared" si="18"/>
        <v>215394.89331436157</v>
      </c>
      <c r="AY26" s="3">
        <f t="shared" si="18"/>
        <v>215394.89331436157</v>
      </c>
      <c r="AZ26" s="3">
        <f t="shared" si="18"/>
        <v>215394.89331436157</v>
      </c>
      <c r="BA26" s="3">
        <f t="shared" si="18"/>
        <v>215394.89331436157</v>
      </c>
      <c r="BB26" s="3">
        <f t="shared" si="18"/>
        <v>215394.89331436157</v>
      </c>
      <c r="BC26" s="3">
        <f t="shared" si="18"/>
        <v>215394.89331436157</v>
      </c>
      <c r="BD26" s="3">
        <f t="shared" si="18"/>
        <v>215394.89331436157</v>
      </c>
      <c r="BE26" s="3">
        <f t="shared" si="18"/>
        <v>215394.89331436157</v>
      </c>
      <c r="BF26" s="3">
        <f t="shared" si="18"/>
        <v>215394.89331436157</v>
      </c>
      <c r="BG26" s="3">
        <f t="shared" si="18"/>
        <v>215394.89331436157</v>
      </c>
      <c r="BH26" s="3">
        <f t="shared" si="18"/>
        <v>215394.89331436157</v>
      </c>
      <c r="BI26" s="3">
        <f t="shared" si="18"/>
        <v>215394.89331436157</v>
      </c>
      <c r="BJ26" s="3">
        <f t="shared" si="18"/>
        <v>215394.89331436157</v>
      </c>
      <c r="BK26" s="3">
        <f t="shared" si="18"/>
        <v>215394.89331436157</v>
      </c>
      <c r="BL26" s="3">
        <f t="shared" si="18"/>
        <v>215394.89331436157</v>
      </c>
      <c r="BM26" s="3">
        <f t="shared" si="18"/>
        <v>215394.89331436157</v>
      </c>
      <c r="BN26" s="3">
        <f t="shared" si="18"/>
        <v>215394.89331436157</v>
      </c>
      <c r="BO26" s="3">
        <f t="shared" si="18"/>
        <v>215394.89331436157</v>
      </c>
      <c r="BP26" s="3">
        <f t="shared" si="18"/>
        <v>215394.89331436157</v>
      </c>
      <c r="BQ26" s="3">
        <f t="shared" ref="BQ26:CH26" si="19">IF(SUM($C$16:$N$16)=0,0,BP26+BQ11)</f>
        <v>215394.89331436157</v>
      </c>
      <c r="BR26" s="3">
        <f t="shared" si="19"/>
        <v>215394.89331436157</v>
      </c>
      <c r="BS26" s="3">
        <f t="shared" si="19"/>
        <v>215394.89331436157</v>
      </c>
      <c r="BT26" s="3">
        <f t="shared" si="19"/>
        <v>215394.89331436157</v>
      </c>
      <c r="BU26" s="3">
        <f t="shared" si="19"/>
        <v>215394.89331436157</v>
      </c>
      <c r="BV26" s="3">
        <f t="shared" si="19"/>
        <v>215394.89331436157</v>
      </c>
      <c r="BW26" s="3">
        <f t="shared" si="19"/>
        <v>215394.89331436157</v>
      </c>
      <c r="BX26" s="3">
        <f t="shared" si="19"/>
        <v>215394.89331436157</v>
      </c>
      <c r="BY26" s="3">
        <f t="shared" si="19"/>
        <v>215394.89331436157</v>
      </c>
      <c r="BZ26" s="3">
        <f t="shared" si="19"/>
        <v>215394.89331436157</v>
      </c>
      <c r="CA26" s="3">
        <f t="shared" si="19"/>
        <v>215394.89331436157</v>
      </c>
      <c r="CB26" s="3">
        <f t="shared" si="19"/>
        <v>215394.89331436157</v>
      </c>
      <c r="CC26" s="3">
        <f t="shared" si="19"/>
        <v>215394.89331436157</v>
      </c>
      <c r="CD26" s="3">
        <f t="shared" si="19"/>
        <v>215394.89331436157</v>
      </c>
      <c r="CE26" s="3">
        <f t="shared" si="19"/>
        <v>215394.89331436157</v>
      </c>
      <c r="CF26" s="3">
        <f t="shared" si="19"/>
        <v>215394.89331436157</v>
      </c>
      <c r="CG26" s="3">
        <f t="shared" si="19"/>
        <v>215394.89331436157</v>
      </c>
      <c r="CH26" s="12">
        <f t="shared" si="19"/>
        <v>215394.89331436157</v>
      </c>
    </row>
    <row r="27" spans="1:88" x14ac:dyDescent="0.3">
      <c r="A27" s="528"/>
      <c r="B27" s="115" t="str">
        <f t="shared" si="4"/>
        <v>Pool Spa</v>
      </c>
      <c r="C27" s="3">
        <f t="shared" si="4"/>
        <v>16422.794921875</v>
      </c>
      <c r="D27" s="3">
        <f t="shared" si="7"/>
        <v>24634.1923828125</v>
      </c>
      <c r="E27" s="3">
        <f t="shared" ref="E27:BP27" si="20">IF(SUM($C$16:$N$16)=0,0,D27+E12)</f>
        <v>56467.32080078125</v>
      </c>
      <c r="F27" s="3">
        <f t="shared" si="20"/>
        <v>101630.0068359375</v>
      </c>
      <c r="G27" s="3">
        <f t="shared" si="20"/>
        <v>286133.33435058594</v>
      </c>
      <c r="H27" s="3">
        <f t="shared" si="20"/>
        <v>631012.02770996094</v>
      </c>
      <c r="I27" s="3">
        <f t="shared" si="20"/>
        <v>856825.45788574219</v>
      </c>
      <c r="J27" s="3">
        <f t="shared" si="20"/>
        <v>1108622.4367675781</v>
      </c>
      <c r="K27" s="3">
        <f t="shared" si="20"/>
        <v>1234296.6257324219</v>
      </c>
      <c r="L27" s="3">
        <f t="shared" si="20"/>
        <v>1312304.9016113281</v>
      </c>
      <c r="M27" s="3">
        <f t="shared" si="20"/>
        <v>1371837.533203125</v>
      </c>
      <c r="N27" s="3">
        <f t="shared" si="20"/>
        <v>1435475.8635253906</v>
      </c>
      <c r="O27" s="3">
        <f t="shared" si="20"/>
        <v>1435475.8635253906</v>
      </c>
      <c r="P27" s="3">
        <f t="shared" si="20"/>
        <v>1435475.8635253906</v>
      </c>
      <c r="Q27" s="3">
        <f t="shared" si="20"/>
        <v>1435475.8635253906</v>
      </c>
      <c r="R27" s="3">
        <f t="shared" si="20"/>
        <v>1435475.8635253906</v>
      </c>
      <c r="S27" s="3">
        <f t="shared" si="20"/>
        <v>1435475.8635253906</v>
      </c>
      <c r="T27" s="3">
        <f t="shared" si="20"/>
        <v>1435475.8635253906</v>
      </c>
      <c r="U27" s="3">
        <f t="shared" si="20"/>
        <v>1435475.8635253906</v>
      </c>
      <c r="V27" s="3">
        <f t="shared" si="20"/>
        <v>1435475.8635253906</v>
      </c>
      <c r="W27" s="3">
        <f t="shared" si="20"/>
        <v>1435475.8635253906</v>
      </c>
      <c r="X27" s="3">
        <f t="shared" si="20"/>
        <v>1435475.8635253906</v>
      </c>
      <c r="Y27" s="3">
        <f t="shared" si="20"/>
        <v>1435475.8635253906</v>
      </c>
      <c r="Z27" s="3">
        <f t="shared" si="20"/>
        <v>1435475.8635253906</v>
      </c>
      <c r="AA27" s="3">
        <f t="shared" si="20"/>
        <v>1435475.8635253906</v>
      </c>
      <c r="AB27" s="3">
        <f t="shared" si="20"/>
        <v>1435475.8635253906</v>
      </c>
      <c r="AC27" s="3">
        <f t="shared" si="20"/>
        <v>1435475.8635253906</v>
      </c>
      <c r="AD27" s="3">
        <f t="shared" si="20"/>
        <v>1435475.8635253906</v>
      </c>
      <c r="AE27" s="3">
        <f t="shared" si="20"/>
        <v>1435475.8635253906</v>
      </c>
      <c r="AF27" s="3">
        <f t="shared" si="20"/>
        <v>1435475.8635253906</v>
      </c>
      <c r="AG27" s="3">
        <f t="shared" si="20"/>
        <v>1435475.8635253906</v>
      </c>
      <c r="AH27" s="3">
        <f t="shared" si="20"/>
        <v>1435475.8635253906</v>
      </c>
      <c r="AI27" s="3">
        <f t="shared" si="20"/>
        <v>1435475.8635253906</v>
      </c>
      <c r="AJ27" s="3">
        <f t="shared" si="20"/>
        <v>1435475.8635253906</v>
      </c>
      <c r="AK27" s="3">
        <f t="shared" si="20"/>
        <v>1435475.8635253906</v>
      </c>
      <c r="AL27" s="3">
        <f t="shared" si="20"/>
        <v>1435475.8635253906</v>
      </c>
      <c r="AM27" s="3">
        <f t="shared" si="20"/>
        <v>1435475.8635253906</v>
      </c>
      <c r="AN27" s="3">
        <f t="shared" si="20"/>
        <v>1435475.8635253906</v>
      </c>
      <c r="AO27" s="3">
        <f t="shared" si="20"/>
        <v>1435475.8635253906</v>
      </c>
      <c r="AP27" s="3">
        <f t="shared" si="20"/>
        <v>1435475.8635253906</v>
      </c>
      <c r="AQ27" s="3">
        <f t="shared" si="20"/>
        <v>1435475.8635253906</v>
      </c>
      <c r="AR27" s="3">
        <f t="shared" si="20"/>
        <v>1435475.8635253906</v>
      </c>
      <c r="AS27" s="3">
        <f t="shared" si="20"/>
        <v>1435475.8635253906</v>
      </c>
      <c r="AT27" s="3">
        <f t="shared" si="20"/>
        <v>1435475.8635253906</v>
      </c>
      <c r="AU27" s="3">
        <f t="shared" si="20"/>
        <v>1435475.8635253906</v>
      </c>
      <c r="AV27" s="3">
        <f t="shared" si="20"/>
        <v>1435475.8635253906</v>
      </c>
      <c r="AW27" s="3">
        <f t="shared" si="20"/>
        <v>1435475.8635253906</v>
      </c>
      <c r="AX27" s="3">
        <f t="shared" si="20"/>
        <v>1435475.8635253906</v>
      </c>
      <c r="AY27" s="3">
        <f t="shared" si="20"/>
        <v>1435475.8635253906</v>
      </c>
      <c r="AZ27" s="3">
        <f t="shared" si="20"/>
        <v>1435475.8635253906</v>
      </c>
      <c r="BA27" s="3">
        <f t="shared" si="20"/>
        <v>1435475.8635253906</v>
      </c>
      <c r="BB27" s="3">
        <f t="shared" si="20"/>
        <v>1435475.8635253906</v>
      </c>
      <c r="BC27" s="3">
        <f t="shared" si="20"/>
        <v>1435475.8635253906</v>
      </c>
      <c r="BD27" s="3">
        <f t="shared" si="20"/>
        <v>1435475.8635253906</v>
      </c>
      <c r="BE27" s="3">
        <f t="shared" si="20"/>
        <v>1435475.8635253906</v>
      </c>
      <c r="BF27" s="3">
        <f t="shared" si="20"/>
        <v>1435475.8635253906</v>
      </c>
      <c r="BG27" s="3">
        <f t="shared" si="20"/>
        <v>1435475.8635253906</v>
      </c>
      <c r="BH27" s="3">
        <f t="shared" si="20"/>
        <v>1435475.8635253906</v>
      </c>
      <c r="BI27" s="3">
        <f t="shared" si="20"/>
        <v>1435475.8635253906</v>
      </c>
      <c r="BJ27" s="3">
        <f t="shared" si="20"/>
        <v>1435475.8635253906</v>
      </c>
      <c r="BK27" s="3">
        <f t="shared" si="20"/>
        <v>1435475.8635253906</v>
      </c>
      <c r="BL27" s="3">
        <f t="shared" si="20"/>
        <v>1435475.8635253906</v>
      </c>
      <c r="BM27" s="3">
        <f t="shared" si="20"/>
        <v>1435475.8635253906</v>
      </c>
      <c r="BN27" s="3">
        <f t="shared" si="20"/>
        <v>1435475.8635253906</v>
      </c>
      <c r="BO27" s="3">
        <f t="shared" si="20"/>
        <v>1435475.8635253906</v>
      </c>
      <c r="BP27" s="3">
        <f t="shared" si="20"/>
        <v>1435475.8635253906</v>
      </c>
      <c r="BQ27" s="3">
        <f t="shared" ref="BQ27:CH27" si="21">IF(SUM($C$16:$N$16)=0,0,BP27+BQ12)</f>
        <v>1435475.8635253906</v>
      </c>
      <c r="BR27" s="3">
        <f t="shared" si="21"/>
        <v>1435475.8635253906</v>
      </c>
      <c r="BS27" s="3">
        <f t="shared" si="21"/>
        <v>1435475.8635253906</v>
      </c>
      <c r="BT27" s="3">
        <f t="shared" si="21"/>
        <v>1435475.8635253906</v>
      </c>
      <c r="BU27" s="3">
        <f t="shared" si="21"/>
        <v>1435475.8635253906</v>
      </c>
      <c r="BV27" s="3">
        <f t="shared" si="21"/>
        <v>1435475.8635253906</v>
      </c>
      <c r="BW27" s="3">
        <f t="shared" si="21"/>
        <v>1435475.8635253906</v>
      </c>
      <c r="BX27" s="3">
        <f t="shared" si="21"/>
        <v>1435475.8635253906</v>
      </c>
      <c r="BY27" s="3">
        <f t="shared" si="21"/>
        <v>1435475.8635253906</v>
      </c>
      <c r="BZ27" s="3">
        <f t="shared" si="21"/>
        <v>1435475.8635253906</v>
      </c>
      <c r="CA27" s="3">
        <f t="shared" si="21"/>
        <v>1435475.8635253906</v>
      </c>
      <c r="CB27" s="3">
        <f t="shared" si="21"/>
        <v>1435475.8635253906</v>
      </c>
      <c r="CC27" s="3">
        <f t="shared" si="21"/>
        <v>1435475.8635253906</v>
      </c>
      <c r="CD27" s="3">
        <f t="shared" si="21"/>
        <v>1435475.8635253906</v>
      </c>
      <c r="CE27" s="3">
        <f t="shared" si="21"/>
        <v>1435475.8635253906</v>
      </c>
      <c r="CF27" s="3">
        <f t="shared" si="21"/>
        <v>1435475.8635253906</v>
      </c>
      <c r="CG27" s="3">
        <f t="shared" si="21"/>
        <v>1435475.8635253906</v>
      </c>
      <c r="CH27" s="12">
        <f t="shared" si="21"/>
        <v>1435475.8635253906</v>
      </c>
    </row>
    <row r="28" spans="1:88" x14ac:dyDescent="0.3">
      <c r="A28" s="528"/>
      <c r="B28" s="115" t="str">
        <f t="shared" si="4"/>
        <v>Refrigeration</v>
      </c>
      <c r="C28" s="3">
        <f t="shared" si="4"/>
        <v>0</v>
      </c>
      <c r="D28" s="3">
        <f t="shared" si="7"/>
        <v>0</v>
      </c>
      <c r="E28" s="3">
        <f t="shared" ref="E28:BP28" si="22">IF(SUM($C$16:$N$16)=0,0,D28+E13)</f>
        <v>0</v>
      </c>
      <c r="F28" s="3">
        <f t="shared" si="22"/>
        <v>0</v>
      </c>
      <c r="G28" s="3">
        <f t="shared" si="22"/>
        <v>0</v>
      </c>
      <c r="H28" s="3">
        <f t="shared" si="22"/>
        <v>0</v>
      </c>
      <c r="I28" s="3">
        <f t="shared" si="22"/>
        <v>149450.52990672298</v>
      </c>
      <c r="J28" s="3">
        <f t="shared" si="22"/>
        <v>282010.80510590051</v>
      </c>
      <c r="K28" s="3">
        <f t="shared" si="22"/>
        <v>423179.73258754052</v>
      </c>
      <c r="L28" s="3">
        <f t="shared" si="22"/>
        <v>423179.73258754052</v>
      </c>
      <c r="M28" s="3">
        <f t="shared" si="22"/>
        <v>633220.7291360558</v>
      </c>
      <c r="N28" s="3">
        <f t="shared" si="22"/>
        <v>633220.7291360558</v>
      </c>
      <c r="O28" s="3">
        <f t="shared" si="22"/>
        <v>633220.7291360558</v>
      </c>
      <c r="P28" s="3">
        <f t="shared" si="22"/>
        <v>633220.7291360558</v>
      </c>
      <c r="Q28" s="3">
        <f t="shared" si="22"/>
        <v>633220.7291360558</v>
      </c>
      <c r="R28" s="3">
        <f t="shared" si="22"/>
        <v>633220.7291360558</v>
      </c>
      <c r="S28" s="3">
        <f t="shared" si="22"/>
        <v>633220.7291360558</v>
      </c>
      <c r="T28" s="3">
        <f t="shared" si="22"/>
        <v>633220.7291360558</v>
      </c>
      <c r="U28" s="3">
        <f t="shared" si="22"/>
        <v>633220.7291360558</v>
      </c>
      <c r="V28" s="3">
        <f t="shared" si="22"/>
        <v>633220.7291360558</v>
      </c>
      <c r="W28" s="3">
        <f t="shared" si="22"/>
        <v>633220.7291360558</v>
      </c>
      <c r="X28" s="3">
        <f t="shared" si="22"/>
        <v>633220.7291360558</v>
      </c>
      <c r="Y28" s="3">
        <f t="shared" si="22"/>
        <v>633220.7291360558</v>
      </c>
      <c r="Z28" s="3">
        <f t="shared" si="22"/>
        <v>633220.7291360558</v>
      </c>
      <c r="AA28" s="3">
        <f t="shared" si="22"/>
        <v>633220.7291360558</v>
      </c>
      <c r="AB28" s="3">
        <f t="shared" si="22"/>
        <v>633220.7291360558</v>
      </c>
      <c r="AC28" s="3">
        <f t="shared" si="22"/>
        <v>633220.7291360558</v>
      </c>
      <c r="AD28" s="3">
        <f t="shared" si="22"/>
        <v>633220.7291360558</v>
      </c>
      <c r="AE28" s="3">
        <f t="shared" si="22"/>
        <v>633220.7291360558</v>
      </c>
      <c r="AF28" s="3">
        <f t="shared" si="22"/>
        <v>633220.7291360558</v>
      </c>
      <c r="AG28" s="3">
        <f t="shared" si="22"/>
        <v>633220.7291360558</v>
      </c>
      <c r="AH28" s="3">
        <f t="shared" si="22"/>
        <v>633220.7291360558</v>
      </c>
      <c r="AI28" s="3">
        <f t="shared" si="22"/>
        <v>633220.7291360558</v>
      </c>
      <c r="AJ28" s="3">
        <f t="shared" si="22"/>
        <v>633220.7291360558</v>
      </c>
      <c r="AK28" s="3">
        <f t="shared" si="22"/>
        <v>633220.7291360558</v>
      </c>
      <c r="AL28" s="3">
        <f t="shared" si="22"/>
        <v>633220.7291360558</v>
      </c>
      <c r="AM28" s="3">
        <f t="shared" si="22"/>
        <v>633220.7291360558</v>
      </c>
      <c r="AN28" s="3">
        <f t="shared" si="22"/>
        <v>633220.7291360558</v>
      </c>
      <c r="AO28" s="3">
        <f t="shared" si="22"/>
        <v>633220.7291360558</v>
      </c>
      <c r="AP28" s="3">
        <f t="shared" si="22"/>
        <v>633220.7291360558</v>
      </c>
      <c r="AQ28" s="3">
        <f t="shared" si="22"/>
        <v>633220.7291360558</v>
      </c>
      <c r="AR28" s="3">
        <f t="shared" si="22"/>
        <v>633220.7291360558</v>
      </c>
      <c r="AS28" s="3">
        <f t="shared" si="22"/>
        <v>633220.7291360558</v>
      </c>
      <c r="AT28" s="3">
        <f t="shared" si="22"/>
        <v>633220.7291360558</v>
      </c>
      <c r="AU28" s="3">
        <f t="shared" si="22"/>
        <v>633220.7291360558</v>
      </c>
      <c r="AV28" s="3">
        <f t="shared" si="22"/>
        <v>633220.7291360558</v>
      </c>
      <c r="AW28" s="3">
        <f t="shared" si="22"/>
        <v>633220.7291360558</v>
      </c>
      <c r="AX28" s="3">
        <f t="shared" si="22"/>
        <v>633220.7291360558</v>
      </c>
      <c r="AY28" s="3">
        <f t="shared" si="22"/>
        <v>633220.7291360558</v>
      </c>
      <c r="AZ28" s="3">
        <f t="shared" si="22"/>
        <v>633220.7291360558</v>
      </c>
      <c r="BA28" s="3">
        <f t="shared" si="22"/>
        <v>633220.7291360558</v>
      </c>
      <c r="BB28" s="3">
        <f t="shared" si="22"/>
        <v>633220.7291360558</v>
      </c>
      <c r="BC28" s="3">
        <f t="shared" si="22"/>
        <v>633220.7291360558</v>
      </c>
      <c r="BD28" s="3">
        <f t="shared" si="22"/>
        <v>633220.7291360558</v>
      </c>
      <c r="BE28" s="3">
        <f t="shared" si="22"/>
        <v>633220.7291360558</v>
      </c>
      <c r="BF28" s="3">
        <f t="shared" si="22"/>
        <v>633220.7291360558</v>
      </c>
      <c r="BG28" s="3">
        <f t="shared" si="22"/>
        <v>633220.7291360558</v>
      </c>
      <c r="BH28" s="3">
        <f t="shared" si="22"/>
        <v>633220.7291360558</v>
      </c>
      <c r="BI28" s="3">
        <f t="shared" si="22"/>
        <v>633220.7291360558</v>
      </c>
      <c r="BJ28" s="3">
        <f t="shared" si="22"/>
        <v>633220.7291360558</v>
      </c>
      <c r="BK28" s="3">
        <f t="shared" si="22"/>
        <v>633220.7291360558</v>
      </c>
      <c r="BL28" s="3">
        <f t="shared" si="22"/>
        <v>633220.7291360558</v>
      </c>
      <c r="BM28" s="3">
        <f t="shared" si="22"/>
        <v>633220.7291360558</v>
      </c>
      <c r="BN28" s="3">
        <f t="shared" si="22"/>
        <v>633220.7291360558</v>
      </c>
      <c r="BO28" s="3">
        <f t="shared" si="22"/>
        <v>633220.7291360558</v>
      </c>
      <c r="BP28" s="3">
        <f t="shared" si="22"/>
        <v>633220.7291360558</v>
      </c>
      <c r="BQ28" s="3">
        <f t="shared" ref="BQ28:CH28" si="23">IF(SUM($C$16:$N$16)=0,0,BP28+BQ13)</f>
        <v>633220.7291360558</v>
      </c>
      <c r="BR28" s="3">
        <f t="shared" si="23"/>
        <v>633220.7291360558</v>
      </c>
      <c r="BS28" s="3">
        <f t="shared" si="23"/>
        <v>633220.7291360558</v>
      </c>
      <c r="BT28" s="3">
        <f t="shared" si="23"/>
        <v>633220.7291360558</v>
      </c>
      <c r="BU28" s="3">
        <f t="shared" si="23"/>
        <v>633220.7291360558</v>
      </c>
      <c r="BV28" s="3">
        <f t="shared" si="23"/>
        <v>633220.7291360558</v>
      </c>
      <c r="BW28" s="3">
        <f t="shared" si="23"/>
        <v>633220.7291360558</v>
      </c>
      <c r="BX28" s="3">
        <f t="shared" si="23"/>
        <v>633220.7291360558</v>
      </c>
      <c r="BY28" s="3">
        <f t="shared" si="23"/>
        <v>633220.7291360558</v>
      </c>
      <c r="BZ28" s="3">
        <f t="shared" si="23"/>
        <v>633220.7291360558</v>
      </c>
      <c r="CA28" s="3">
        <f t="shared" si="23"/>
        <v>633220.7291360558</v>
      </c>
      <c r="CB28" s="3">
        <f t="shared" si="23"/>
        <v>633220.7291360558</v>
      </c>
      <c r="CC28" s="3">
        <f t="shared" si="23"/>
        <v>633220.7291360558</v>
      </c>
      <c r="CD28" s="3">
        <f t="shared" si="23"/>
        <v>633220.7291360558</v>
      </c>
      <c r="CE28" s="3">
        <f t="shared" si="23"/>
        <v>633220.7291360558</v>
      </c>
      <c r="CF28" s="3">
        <f t="shared" si="23"/>
        <v>633220.7291360558</v>
      </c>
      <c r="CG28" s="3">
        <f t="shared" si="23"/>
        <v>633220.7291360558</v>
      </c>
      <c r="CH28" s="12">
        <f t="shared" si="23"/>
        <v>633220.7291360558</v>
      </c>
    </row>
    <row r="29" spans="1:88" ht="15" customHeight="1" x14ac:dyDescent="0.3">
      <c r="A29" s="528"/>
      <c r="B29" s="115" t="str">
        <f t="shared" si="4"/>
        <v>Water Heating</v>
      </c>
      <c r="C29" s="3">
        <f t="shared" si="4"/>
        <v>262728.76579372608</v>
      </c>
      <c r="D29" s="3">
        <f t="shared" si="7"/>
        <v>382045.64961330616</v>
      </c>
      <c r="E29" s="3">
        <f t="shared" ref="E29:BP29" si="24">IF(SUM($C$16:$N$16)=0,0,D29+E14)</f>
        <v>716784.35713206395</v>
      </c>
      <c r="F29" s="3">
        <f t="shared" si="24"/>
        <v>757903.05350618204</v>
      </c>
      <c r="G29" s="3">
        <f t="shared" si="24"/>
        <v>780664.41581086954</v>
      </c>
      <c r="H29" s="3">
        <f t="shared" si="24"/>
        <v>985959.69705153478</v>
      </c>
      <c r="I29" s="3">
        <f t="shared" si="24"/>
        <v>1022722.7336138499</v>
      </c>
      <c r="J29" s="3">
        <f t="shared" si="24"/>
        <v>1065151.9529781388</v>
      </c>
      <c r="K29" s="3">
        <f t="shared" si="24"/>
        <v>1099386.1955079345</v>
      </c>
      <c r="L29" s="3">
        <f t="shared" si="24"/>
        <v>1808683.979429767</v>
      </c>
      <c r="M29" s="3">
        <f t="shared" si="24"/>
        <v>2182207.9147901498</v>
      </c>
      <c r="N29" s="3">
        <f t="shared" si="24"/>
        <v>3223021.2159696808</v>
      </c>
      <c r="O29" s="3">
        <f t="shared" si="24"/>
        <v>3223021.2159696808</v>
      </c>
      <c r="P29" s="3">
        <f t="shared" si="24"/>
        <v>3223021.2159696808</v>
      </c>
      <c r="Q29" s="3">
        <f t="shared" si="24"/>
        <v>3223021.2159696808</v>
      </c>
      <c r="R29" s="3">
        <f t="shared" si="24"/>
        <v>3223021.2159696808</v>
      </c>
      <c r="S29" s="3">
        <f t="shared" si="24"/>
        <v>3223021.2159696808</v>
      </c>
      <c r="T29" s="3">
        <f t="shared" si="24"/>
        <v>3223021.2159696808</v>
      </c>
      <c r="U29" s="3">
        <f t="shared" si="24"/>
        <v>3223021.2159696808</v>
      </c>
      <c r="V29" s="3">
        <f t="shared" si="24"/>
        <v>3223021.2159696808</v>
      </c>
      <c r="W29" s="3">
        <f t="shared" si="24"/>
        <v>3223021.2159696808</v>
      </c>
      <c r="X29" s="3">
        <f t="shared" si="24"/>
        <v>3223021.2159696808</v>
      </c>
      <c r="Y29" s="3">
        <f t="shared" si="24"/>
        <v>3223021.2159696808</v>
      </c>
      <c r="Z29" s="3">
        <f t="shared" si="24"/>
        <v>3223021.2159696808</v>
      </c>
      <c r="AA29" s="3">
        <f t="shared" si="24"/>
        <v>3223021.2159696808</v>
      </c>
      <c r="AB29" s="3">
        <f t="shared" si="24"/>
        <v>3223021.2159696808</v>
      </c>
      <c r="AC29" s="3">
        <f t="shared" si="24"/>
        <v>3223021.2159696808</v>
      </c>
      <c r="AD29" s="3">
        <f t="shared" si="24"/>
        <v>3223021.2159696808</v>
      </c>
      <c r="AE29" s="3">
        <f t="shared" si="24"/>
        <v>3223021.2159696808</v>
      </c>
      <c r="AF29" s="3">
        <f t="shared" si="24"/>
        <v>3223021.2159696808</v>
      </c>
      <c r="AG29" s="3">
        <f t="shared" si="24"/>
        <v>3223021.2159696808</v>
      </c>
      <c r="AH29" s="3">
        <f t="shared" si="24"/>
        <v>3223021.2159696808</v>
      </c>
      <c r="AI29" s="3">
        <f t="shared" si="24"/>
        <v>3223021.2159696808</v>
      </c>
      <c r="AJ29" s="3">
        <f t="shared" si="24"/>
        <v>3223021.2159696808</v>
      </c>
      <c r="AK29" s="3">
        <f t="shared" si="24"/>
        <v>3223021.2159696808</v>
      </c>
      <c r="AL29" s="3">
        <f t="shared" si="24"/>
        <v>3223021.2159696808</v>
      </c>
      <c r="AM29" s="3">
        <f t="shared" si="24"/>
        <v>3223021.2159696808</v>
      </c>
      <c r="AN29" s="3">
        <f t="shared" si="24"/>
        <v>3223021.2159696808</v>
      </c>
      <c r="AO29" s="3">
        <f t="shared" si="24"/>
        <v>3223021.2159696808</v>
      </c>
      <c r="AP29" s="3">
        <f t="shared" si="24"/>
        <v>3223021.2159696808</v>
      </c>
      <c r="AQ29" s="3">
        <f t="shared" si="24"/>
        <v>3223021.2159696808</v>
      </c>
      <c r="AR29" s="3">
        <f t="shared" si="24"/>
        <v>3223021.2159696808</v>
      </c>
      <c r="AS29" s="3">
        <f t="shared" si="24"/>
        <v>3223021.2159696808</v>
      </c>
      <c r="AT29" s="3">
        <f t="shared" si="24"/>
        <v>3223021.2159696808</v>
      </c>
      <c r="AU29" s="3">
        <f t="shared" si="24"/>
        <v>3223021.2159696808</v>
      </c>
      <c r="AV29" s="3">
        <f t="shared" si="24"/>
        <v>3223021.2159696808</v>
      </c>
      <c r="AW29" s="3">
        <f t="shared" si="24"/>
        <v>3223021.2159696808</v>
      </c>
      <c r="AX29" s="3">
        <f t="shared" si="24"/>
        <v>3223021.2159696808</v>
      </c>
      <c r="AY29" s="3">
        <f t="shared" si="24"/>
        <v>3223021.2159696808</v>
      </c>
      <c r="AZ29" s="3">
        <f t="shared" si="24"/>
        <v>3223021.2159696808</v>
      </c>
      <c r="BA29" s="3">
        <f t="shared" si="24"/>
        <v>3223021.2159696808</v>
      </c>
      <c r="BB29" s="3">
        <f t="shared" si="24"/>
        <v>3223021.2159696808</v>
      </c>
      <c r="BC29" s="3">
        <f t="shared" si="24"/>
        <v>3223021.2159696808</v>
      </c>
      <c r="BD29" s="3">
        <f t="shared" si="24"/>
        <v>3223021.2159696808</v>
      </c>
      <c r="BE29" s="3">
        <f t="shared" si="24"/>
        <v>3223021.2159696808</v>
      </c>
      <c r="BF29" s="3">
        <f t="shared" si="24"/>
        <v>3223021.2159696808</v>
      </c>
      <c r="BG29" s="3">
        <f t="shared" si="24"/>
        <v>3223021.2159696808</v>
      </c>
      <c r="BH29" s="3">
        <f t="shared" si="24"/>
        <v>3223021.2159696808</v>
      </c>
      <c r="BI29" s="3">
        <f t="shared" si="24"/>
        <v>3223021.2159696808</v>
      </c>
      <c r="BJ29" s="3">
        <f t="shared" si="24"/>
        <v>3223021.2159696808</v>
      </c>
      <c r="BK29" s="3">
        <f t="shared" si="24"/>
        <v>3223021.2159696808</v>
      </c>
      <c r="BL29" s="3">
        <f t="shared" si="24"/>
        <v>3223021.2159696808</v>
      </c>
      <c r="BM29" s="3">
        <f t="shared" si="24"/>
        <v>3223021.2159696808</v>
      </c>
      <c r="BN29" s="3">
        <f t="shared" si="24"/>
        <v>3223021.2159696808</v>
      </c>
      <c r="BO29" s="3">
        <f t="shared" si="24"/>
        <v>3223021.2159696808</v>
      </c>
      <c r="BP29" s="3">
        <f t="shared" si="24"/>
        <v>3223021.2159696808</v>
      </c>
      <c r="BQ29" s="3">
        <f t="shared" ref="BQ29:CH29" si="25">IF(SUM($C$16:$N$16)=0,0,BP29+BQ14)</f>
        <v>3223021.2159696808</v>
      </c>
      <c r="BR29" s="3">
        <f t="shared" si="25"/>
        <v>3223021.2159696808</v>
      </c>
      <c r="BS29" s="3">
        <f t="shared" si="25"/>
        <v>3223021.2159696808</v>
      </c>
      <c r="BT29" s="3">
        <f t="shared" si="25"/>
        <v>3223021.2159696808</v>
      </c>
      <c r="BU29" s="3">
        <f t="shared" si="25"/>
        <v>3223021.2159696808</v>
      </c>
      <c r="BV29" s="3">
        <f t="shared" si="25"/>
        <v>3223021.2159696808</v>
      </c>
      <c r="BW29" s="3">
        <f t="shared" si="25"/>
        <v>3223021.2159696808</v>
      </c>
      <c r="BX29" s="3">
        <f t="shared" si="25"/>
        <v>3223021.2159696808</v>
      </c>
      <c r="BY29" s="3">
        <f t="shared" si="25"/>
        <v>3223021.2159696808</v>
      </c>
      <c r="BZ29" s="3">
        <f t="shared" si="25"/>
        <v>3223021.2159696808</v>
      </c>
      <c r="CA29" s="3">
        <f t="shared" si="25"/>
        <v>3223021.2159696808</v>
      </c>
      <c r="CB29" s="3">
        <f t="shared" si="25"/>
        <v>3223021.2159696808</v>
      </c>
      <c r="CC29" s="3">
        <f t="shared" si="25"/>
        <v>3223021.2159696808</v>
      </c>
      <c r="CD29" s="3">
        <f t="shared" si="25"/>
        <v>3223021.2159696808</v>
      </c>
      <c r="CE29" s="3">
        <f t="shared" si="25"/>
        <v>3223021.2159696808</v>
      </c>
      <c r="CF29" s="3">
        <f t="shared" si="25"/>
        <v>3223021.2159696808</v>
      </c>
      <c r="CG29" s="3">
        <f t="shared" si="25"/>
        <v>3223021.2159696808</v>
      </c>
      <c r="CH29" s="12">
        <f t="shared" si="25"/>
        <v>3223021.2159696808</v>
      </c>
    </row>
    <row r="30" spans="1:88" s="131" customFormat="1" ht="15" customHeight="1" thickBot="1" x14ac:dyDescent="0.35">
      <c r="A30" s="528"/>
      <c r="B30" s="451" t="str">
        <f t="shared" si="4"/>
        <v>Motors(uses bus. load shape)</v>
      </c>
      <c r="C30" s="452">
        <f t="shared" si="4"/>
        <v>0</v>
      </c>
      <c r="D30" s="116">
        <f t="shared" si="7"/>
        <v>0</v>
      </c>
      <c r="E30" s="116">
        <f t="shared" ref="E30:BP30" si="26">IF(SUM($C$16:$N$16)=0,0,D30+E15)</f>
        <v>0</v>
      </c>
      <c r="F30" s="116">
        <f t="shared" si="26"/>
        <v>0</v>
      </c>
      <c r="G30" s="116">
        <f t="shared" si="26"/>
        <v>0</v>
      </c>
      <c r="H30" s="116">
        <f t="shared" si="26"/>
        <v>0</v>
      </c>
      <c r="I30" s="116">
        <f t="shared" si="26"/>
        <v>0</v>
      </c>
      <c r="J30" s="116">
        <f t="shared" si="26"/>
        <v>0</v>
      </c>
      <c r="K30" s="116">
        <f t="shared" si="26"/>
        <v>0</v>
      </c>
      <c r="L30" s="116">
        <f t="shared" si="26"/>
        <v>0</v>
      </c>
      <c r="M30" s="116">
        <f t="shared" si="26"/>
        <v>0</v>
      </c>
      <c r="N30" s="116">
        <f t="shared" si="26"/>
        <v>0</v>
      </c>
      <c r="O30" s="452">
        <f t="shared" si="26"/>
        <v>0</v>
      </c>
      <c r="P30" s="452">
        <f t="shared" si="26"/>
        <v>0</v>
      </c>
      <c r="Q30" s="452">
        <f t="shared" si="26"/>
        <v>0</v>
      </c>
      <c r="R30" s="452">
        <f t="shared" si="26"/>
        <v>0</v>
      </c>
      <c r="S30" s="452">
        <f t="shared" si="26"/>
        <v>0</v>
      </c>
      <c r="T30" s="452">
        <f t="shared" si="26"/>
        <v>0</v>
      </c>
      <c r="U30" s="452">
        <f t="shared" si="26"/>
        <v>0</v>
      </c>
      <c r="V30" s="452">
        <f t="shared" si="26"/>
        <v>0</v>
      </c>
      <c r="W30" s="452">
        <f t="shared" si="26"/>
        <v>0</v>
      </c>
      <c r="X30" s="452">
        <f t="shared" si="26"/>
        <v>0</v>
      </c>
      <c r="Y30" s="452">
        <f t="shared" si="26"/>
        <v>0</v>
      </c>
      <c r="Z30" s="452">
        <f t="shared" si="26"/>
        <v>0</v>
      </c>
      <c r="AA30" s="452">
        <f t="shared" si="26"/>
        <v>0</v>
      </c>
      <c r="AB30" s="452">
        <f t="shared" si="26"/>
        <v>0</v>
      </c>
      <c r="AC30" s="452">
        <f t="shared" si="26"/>
        <v>0</v>
      </c>
      <c r="AD30" s="452">
        <f t="shared" si="26"/>
        <v>0</v>
      </c>
      <c r="AE30" s="452">
        <f t="shared" si="26"/>
        <v>0</v>
      </c>
      <c r="AF30" s="452">
        <f t="shared" si="26"/>
        <v>0</v>
      </c>
      <c r="AG30" s="452">
        <f t="shared" si="26"/>
        <v>0</v>
      </c>
      <c r="AH30" s="452">
        <f t="shared" si="26"/>
        <v>0</v>
      </c>
      <c r="AI30" s="452">
        <f t="shared" si="26"/>
        <v>0</v>
      </c>
      <c r="AJ30" s="452">
        <f t="shared" si="26"/>
        <v>0</v>
      </c>
      <c r="AK30" s="452">
        <f t="shared" si="26"/>
        <v>0</v>
      </c>
      <c r="AL30" s="452">
        <f t="shared" si="26"/>
        <v>0</v>
      </c>
      <c r="AM30" s="452">
        <f t="shared" si="26"/>
        <v>0</v>
      </c>
      <c r="AN30" s="452">
        <f t="shared" si="26"/>
        <v>0</v>
      </c>
      <c r="AO30" s="452">
        <f t="shared" si="26"/>
        <v>0</v>
      </c>
      <c r="AP30" s="452">
        <f t="shared" si="26"/>
        <v>0</v>
      </c>
      <c r="AQ30" s="452">
        <f t="shared" si="26"/>
        <v>0</v>
      </c>
      <c r="AR30" s="452">
        <f t="shared" si="26"/>
        <v>0</v>
      </c>
      <c r="AS30" s="452">
        <f t="shared" si="26"/>
        <v>0</v>
      </c>
      <c r="AT30" s="452">
        <f t="shared" si="26"/>
        <v>0</v>
      </c>
      <c r="AU30" s="452">
        <f t="shared" si="26"/>
        <v>0</v>
      </c>
      <c r="AV30" s="452">
        <f t="shared" si="26"/>
        <v>0</v>
      </c>
      <c r="AW30" s="452">
        <f t="shared" si="26"/>
        <v>0</v>
      </c>
      <c r="AX30" s="452">
        <f t="shared" si="26"/>
        <v>0</v>
      </c>
      <c r="AY30" s="452">
        <f t="shared" si="26"/>
        <v>0</v>
      </c>
      <c r="AZ30" s="452">
        <f t="shared" si="26"/>
        <v>0</v>
      </c>
      <c r="BA30" s="452">
        <f t="shared" si="26"/>
        <v>0</v>
      </c>
      <c r="BB30" s="452">
        <f t="shared" si="26"/>
        <v>0</v>
      </c>
      <c r="BC30" s="452">
        <f t="shared" si="26"/>
        <v>0</v>
      </c>
      <c r="BD30" s="452">
        <f t="shared" si="26"/>
        <v>0</v>
      </c>
      <c r="BE30" s="452">
        <f t="shared" si="26"/>
        <v>0</v>
      </c>
      <c r="BF30" s="452">
        <f t="shared" si="26"/>
        <v>0</v>
      </c>
      <c r="BG30" s="452">
        <f t="shared" si="26"/>
        <v>0</v>
      </c>
      <c r="BH30" s="452">
        <f t="shared" si="26"/>
        <v>0</v>
      </c>
      <c r="BI30" s="452">
        <f t="shared" si="26"/>
        <v>0</v>
      </c>
      <c r="BJ30" s="452">
        <f t="shared" si="26"/>
        <v>0</v>
      </c>
      <c r="BK30" s="452">
        <f t="shared" si="26"/>
        <v>0</v>
      </c>
      <c r="BL30" s="452">
        <f t="shared" si="26"/>
        <v>0</v>
      </c>
      <c r="BM30" s="452">
        <f t="shared" si="26"/>
        <v>0</v>
      </c>
      <c r="BN30" s="452">
        <f t="shared" si="26"/>
        <v>0</v>
      </c>
      <c r="BO30" s="452">
        <f t="shared" si="26"/>
        <v>0</v>
      </c>
      <c r="BP30" s="452">
        <f t="shared" si="26"/>
        <v>0</v>
      </c>
      <c r="BQ30" s="452">
        <f t="shared" ref="BQ30:CH30" si="27">IF(SUM($C$16:$N$16)=0,0,BP30+BQ15)</f>
        <v>0</v>
      </c>
      <c r="BR30" s="452">
        <f t="shared" si="27"/>
        <v>0</v>
      </c>
      <c r="BS30" s="452">
        <f t="shared" si="27"/>
        <v>0</v>
      </c>
      <c r="BT30" s="452">
        <f t="shared" si="27"/>
        <v>0</v>
      </c>
      <c r="BU30" s="452">
        <f t="shared" si="27"/>
        <v>0</v>
      </c>
      <c r="BV30" s="452">
        <f t="shared" si="27"/>
        <v>0</v>
      </c>
      <c r="BW30" s="452">
        <f t="shared" si="27"/>
        <v>0</v>
      </c>
      <c r="BX30" s="452">
        <f t="shared" si="27"/>
        <v>0</v>
      </c>
      <c r="BY30" s="452">
        <f t="shared" si="27"/>
        <v>0</v>
      </c>
      <c r="BZ30" s="452">
        <f t="shared" si="27"/>
        <v>0</v>
      </c>
      <c r="CA30" s="452">
        <f t="shared" si="27"/>
        <v>0</v>
      </c>
      <c r="CB30" s="452">
        <f t="shared" si="27"/>
        <v>0</v>
      </c>
      <c r="CC30" s="452">
        <f t="shared" si="27"/>
        <v>0</v>
      </c>
      <c r="CD30" s="452">
        <f t="shared" si="27"/>
        <v>0</v>
      </c>
      <c r="CE30" s="452">
        <f t="shared" si="27"/>
        <v>0</v>
      </c>
      <c r="CF30" s="452">
        <f t="shared" si="27"/>
        <v>0</v>
      </c>
      <c r="CG30" s="452">
        <f t="shared" si="27"/>
        <v>0</v>
      </c>
      <c r="CH30" s="453">
        <f t="shared" si="27"/>
        <v>0</v>
      </c>
    </row>
    <row r="31" spans="1:88" ht="15" customHeight="1" thickBot="1" x14ac:dyDescent="0.35">
      <c r="A31" s="529"/>
      <c r="B31" s="204" t="str">
        <f t="shared" si="4"/>
        <v>Monthly kWh</v>
      </c>
      <c r="C31" s="367">
        <f>SUM(C20:C30)</f>
        <v>40086076.239946567</v>
      </c>
      <c r="D31" s="160">
        <f>SUM(D20:D30)</f>
        <v>44758258.828860298</v>
      </c>
      <c r="E31" s="160">
        <f t="shared" ref="E31:BP31" si="28">SUM(E20:E30)</f>
        <v>51430656.53826575</v>
      </c>
      <c r="F31" s="160">
        <f t="shared" si="28"/>
        <v>54906628.151248619</v>
      </c>
      <c r="G31" s="160">
        <f t="shared" si="28"/>
        <v>60923783.995539546</v>
      </c>
      <c r="H31" s="160">
        <f t="shared" si="28"/>
        <v>73171254.119577914</v>
      </c>
      <c r="I31" s="160">
        <f t="shared" si="28"/>
        <v>90465054.91954574</v>
      </c>
      <c r="J31" s="160">
        <f t="shared" si="28"/>
        <v>110817019.31381015</v>
      </c>
      <c r="K31" s="160">
        <f t="shared" si="28"/>
        <v>129197946.14101098</v>
      </c>
      <c r="L31" s="160">
        <f t="shared" si="28"/>
        <v>150938563.50307652</v>
      </c>
      <c r="M31" s="160">
        <f t="shared" si="28"/>
        <v>169303722.92953044</v>
      </c>
      <c r="N31" s="160">
        <f t="shared" si="28"/>
        <v>204825304.56211835</v>
      </c>
      <c r="O31" s="160">
        <f t="shared" si="28"/>
        <v>204825304.56211835</v>
      </c>
      <c r="P31" s="160">
        <f t="shared" si="28"/>
        <v>204825304.56211835</v>
      </c>
      <c r="Q31" s="160">
        <f t="shared" si="28"/>
        <v>204825304.56211835</v>
      </c>
      <c r="R31" s="160">
        <f t="shared" si="28"/>
        <v>204825304.56211835</v>
      </c>
      <c r="S31" s="160">
        <f t="shared" si="28"/>
        <v>204825304.56211835</v>
      </c>
      <c r="T31" s="160">
        <f t="shared" si="28"/>
        <v>204825304.56211835</v>
      </c>
      <c r="U31" s="160">
        <f t="shared" si="28"/>
        <v>204825304.56211835</v>
      </c>
      <c r="V31" s="160">
        <f t="shared" si="28"/>
        <v>204825304.56211835</v>
      </c>
      <c r="W31" s="160">
        <f t="shared" si="28"/>
        <v>204825304.56211835</v>
      </c>
      <c r="X31" s="160">
        <f t="shared" si="28"/>
        <v>204825304.56211835</v>
      </c>
      <c r="Y31" s="160">
        <f t="shared" si="28"/>
        <v>204825304.56211835</v>
      </c>
      <c r="Z31" s="160">
        <f t="shared" si="28"/>
        <v>204825304.56211835</v>
      </c>
      <c r="AA31" s="160">
        <f t="shared" si="28"/>
        <v>204825304.56211835</v>
      </c>
      <c r="AB31" s="160">
        <f t="shared" si="28"/>
        <v>204825304.56211835</v>
      </c>
      <c r="AC31" s="160">
        <f t="shared" si="28"/>
        <v>204825304.56211835</v>
      </c>
      <c r="AD31" s="160">
        <f t="shared" si="28"/>
        <v>204825304.56211835</v>
      </c>
      <c r="AE31" s="160">
        <f t="shared" si="28"/>
        <v>204825304.56211835</v>
      </c>
      <c r="AF31" s="160">
        <f t="shared" si="28"/>
        <v>204825304.56211835</v>
      </c>
      <c r="AG31" s="160">
        <f t="shared" si="28"/>
        <v>204825304.56211835</v>
      </c>
      <c r="AH31" s="160">
        <f t="shared" si="28"/>
        <v>204825304.56211835</v>
      </c>
      <c r="AI31" s="160">
        <f t="shared" si="28"/>
        <v>204825304.56211835</v>
      </c>
      <c r="AJ31" s="160">
        <f t="shared" si="28"/>
        <v>204825304.56211835</v>
      </c>
      <c r="AK31" s="160">
        <f t="shared" si="28"/>
        <v>204825304.56211835</v>
      </c>
      <c r="AL31" s="160">
        <f t="shared" si="28"/>
        <v>204825304.56211835</v>
      </c>
      <c r="AM31" s="160">
        <f t="shared" si="28"/>
        <v>204825304.56211835</v>
      </c>
      <c r="AN31" s="160">
        <f t="shared" si="28"/>
        <v>204825304.56211835</v>
      </c>
      <c r="AO31" s="160">
        <f t="shared" si="28"/>
        <v>204825304.56211835</v>
      </c>
      <c r="AP31" s="160">
        <f t="shared" si="28"/>
        <v>204825304.56211835</v>
      </c>
      <c r="AQ31" s="160">
        <f t="shared" si="28"/>
        <v>204825304.56211835</v>
      </c>
      <c r="AR31" s="160">
        <f t="shared" si="28"/>
        <v>204825304.56211835</v>
      </c>
      <c r="AS31" s="160">
        <f t="shared" si="28"/>
        <v>204825304.56211835</v>
      </c>
      <c r="AT31" s="160">
        <f t="shared" si="28"/>
        <v>204825304.56211835</v>
      </c>
      <c r="AU31" s="160">
        <f t="shared" si="28"/>
        <v>204825304.56211835</v>
      </c>
      <c r="AV31" s="160">
        <f t="shared" si="28"/>
        <v>204825304.56211835</v>
      </c>
      <c r="AW31" s="160">
        <f t="shared" si="28"/>
        <v>204825304.56211835</v>
      </c>
      <c r="AX31" s="160">
        <f t="shared" si="28"/>
        <v>204825304.56211835</v>
      </c>
      <c r="AY31" s="160">
        <f t="shared" si="28"/>
        <v>204825304.56211835</v>
      </c>
      <c r="AZ31" s="160">
        <f t="shared" si="28"/>
        <v>204825304.56211835</v>
      </c>
      <c r="BA31" s="160">
        <f t="shared" si="28"/>
        <v>204825304.56211835</v>
      </c>
      <c r="BB31" s="160">
        <f t="shared" si="28"/>
        <v>204825304.56211835</v>
      </c>
      <c r="BC31" s="160">
        <f t="shared" si="28"/>
        <v>204825304.56211835</v>
      </c>
      <c r="BD31" s="160">
        <f t="shared" si="28"/>
        <v>204825304.56211835</v>
      </c>
      <c r="BE31" s="160">
        <f t="shared" si="28"/>
        <v>204825304.56211835</v>
      </c>
      <c r="BF31" s="160">
        <f t="shared" si="28"/>
        <v>204825304.56211835</v>
      </c>
      <c r="BG31" s="160">
        <f t="shared" si="28"/>
        <v>204825304.56211835</v>
      </c>
      <c r="BH31" s="160">
        <f t="shared" si="28"/>
        <v>204825304.56211835</v>
      </c>
      <c r="BI31" s="160">
        <f t="shared" si="28"/>
        <v>204825304.56211835</v>
      </c>
      <c r="BJ31" s="160">
        <f t="shared" si="28"/>
        <v>204825304.56211835</v>
      </c>
      <c r="BK31" s="160">
        <f t="shared" si="28"/>
        <v>204825304.56211835</v>
      </c>
      <c r="BL31" s="160">
        <f t="shared" si="28"/>
        <v>204825304.56211835</v>
      </c>
      <c r="BM31" s="160">
        <f t="shared" si="28"/>
        <v>204825304.56211835</v>
      </c>
      <c r="BN31" s="160">
        <f t="shared" si="28"/>
        <v>204825304.56211835</v>
      </c>
      <c r="BO31" s="160">
        <f t="shared" si="28"/>
        <v>204825304.56211835</v>
      </c>
      <c r="BP31" s="160">
        <f t="shared" si="28"/>
        <v>204825304.56211835</v>
      </c>
      <c r="BQ31" s="160">
        <f t="shared" ref="BQ31:CH31" si="29">SUM(BQ20:BQ30)</f>
        <v>204825304.56211835</v>
      </c>
      <c r="BR31" s="160">
        <f t="shared" si="29"/>
        <v>204825304.56211835</v>
      </c>
      <c r="BS31" s="160">
        <f t="shared" si="29"/>
        <v>204825304.56211835</v>
      </c>
      <c r="BT31" s="160">
        <f t="shared" si="29"/>
        <v>204825304.56211835</v>
      </c>
      <c r="BU31" s="160">
        <f t="shared" si="29"/>
        <v>204825304.56211835</v>
      </c>
      <c r="BV31" s="160">
        <f t="shared" si="29"/>
        <v>204825304.56211835</v>
      </c>
      <c r="BW31" s="160">
        <f t="shared" si="29"/>
        <v>204825304.56211835</v>
      </c>
      <c r="BX31" s="160">
        <f t="shared" si="29"/>
        <v>204825304.56211835</v>
      </c>
      <c r="BY31" s="160">
        <f t="shared" si="29"/>
        <v>204825304.56211835</v>
      </c>
      <c r="BZ31" s="160">
        <f t="shared" si="29"/>
        <v>204825304.56211835</v>
      </c>
      <c r="CA31" s="160">
        <f t="shared" si="29"/>
        <v>204825304.56211835</v>
      </c>
      <c r="CB31" s="160">
        <f t="shared" si="29"/>
        <v>204825304.56211835</v>
      </c>
      <c r="CC31" s="160">
        <f t="shared" si="29"/>
        <v>204825304.56211835</v>
      </c>
      <c r="CD31" s="160">
        <f t="shared" si="29"/>
        <v>204825304.56211835</v>
      </c>
      <c r="CE31" s="160">
        <f t="shared" si="29"/>
        <v>204825304.56211835</v>
      </c>
      <c r="CF31" s="160">
        <f t="shared" si="29"/>
        <v>204825304.56211835</v>
      </c>
      <c r="CG31" s="160">
        <f t="shared" si="29"/>
        <v>204825304.56211835</v>
      </c>
      <c r="CH31" s="161">
        <f t="shared" si="29"/>
        <v>204825304.56211835</v>
      </c>
    </row>
    <row r="32" spans="1:88" s="49" customFormat="1" x14ac:dyDescent="0.3">
      <c r="A32" s="327"/>
      <c r="B32" s="151"/>
      <c r="C32" s="212"/>
      <c r="D32" s="151"/>
      <c r="E32" s="153"/>
      <c r="F32" s="151"/>
      <c r="G32" s="151"/>
      <c r="H32" s="153"/>
      <c r="I32" s="151"/>
      <c r="J32" s="151"/>
      <c r="K32" s="153"/>
      <c r="L32" s="151"/>
      <c r="M32" s="151"/>
      <c r="N32" s="405" t="s">
        <v>127</v>
      </c>
      <c r="O32" s="404">
        <f>SUM(C5:N15)+C17</f>
        <v>204825304.56211838</v>
      </c>
      <c r="P32" s="151"/>
      <c r="Q32" s="153"/>
      <c r="R32" s="151"/>
      <c r="S32" s="151"/>
      <c r="T32" s="153"/>
      <c r="U32" s="151"/>
      <c r="V32" s="151"/>
      <c r="W32" s="153"/>
      <c r="X32" s="151"/>
      <c r="Y32" s="151"/>
      <c r="Z32" s="153"/>
      <c r="AA32" s="151"/>
      <c r="AB32" s="151"/>
      <c r="AC32" s="153"/>
      <c r="AD32" s="151"/>
      <c r="AE32" s="151"/>
      <c r="AF32" s="153"/>
      <c r="AG32" s="151"/>
      <c r="AH32" s="151"/>
      <c r="AI32" s="153"/>
      <c r="AJ32" s="151"/>
      <c r="AK32" s="151"/>
      <c r="AL32" s="153"/>
      <c r="AM32" s="151"/>
      <c r="AN32" s="151"/>
      <c r="AO32" s="153"/>
      <c r="AP32" s="151"/>
      <c r="AQ32" s="151"/>
      <c r="AR32" s="153"/>
      <c r="AS32" s="151"/>
      <c r="AT32" s="151"/>
      <c r="AU32" s="153"/>
      <c r="AV32" s="151"/>
      <c r="AW32" s="151"/>
      <c r="AX32" s="153"/>
      <c r="AY32" s="151"/>
      <c r="AZ32" s="151"/>
      <c r="BA32" s="153"/>
      <c r="BB32" s="151"/>
      <c r="BC32" s="151"/>
      <c r="BD32" s="153"/>
      <c r="BE32" s="151"/>
      <c r="BF32" s="151"/>
      <c r="BG32" s="153"/>
      <c r="BH32" s="151"/>
      <c r="BI32" s="151"/>
      <c r="BJ32" s="153"/>
      <c r="BK32" s="151"/>
      <c r="BL32" s="151"/>
      <c r="BM32" s="153"/>
      <c r="BN32" s="151"/>
      <c r="BO32" s="151"/>
      <c r="BP32" s="153"/>
      <c r="BQ32" s="151"/>
      <c r="BR32" s="151"/>
      <c r="BS32" s="153"/>
      <c r="BT32" s="151"/>
      <c r="BU32" s="151"/>
      <c r="BV32" s="153"/>
      <c r="BW32" s="151"/>
      <c r="BX32" s="151"/>
      <c r="BY32" s="153"/>
      <c r="BZ32" s="151"/>
      <c r="CA32" s="151"/>
      <c r="CB32" s="153"/>
      <c r="CC32" s="151"/>
      <c r="CD32" s="151"/>
      <c r="CE32" s="153"/>
      <c r="CF32" s="151"/>
      <c r="CG32" s="151"/>
      <c r="CH32" s="153"/>
    </row>
    <row r="33" spans="1:86" s="49" customFormat="1" ht="15" thickBot="1" x14ac:dyDescent="0.35">
      <c r="A33" s="152"/>
      <c r="B33" s="152"/>
      <c r="C33" s="152"/>
      <c r="D33" s="152"/>
      <c r="E33" s="152"/>
      <c r="F33" s="326" t="s">
        <v>196</v>
      </c>
      <c r="G33" s="152"/>
      <c r="H33" s="152"/>
      <c r="I33" s="152"/>
      <c r="J33" s="152"/>
      <c r="K33" s="152"/>
      <c r="L33" s="152"/>
      <c r="M33" s="152"/>
      <c r="N33" s="152"/>
      <c r="O33" s="422" t="s">
        <v>128</v>
      </c>
      <c r="P33" s="425"/>
      <c r="Q33" s="425"/>
      <c r="R33" s="425"/>
      <c r="S33" s="425"/>
      <c r="T33" s="425"/>
      <c r="U33" s="425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52"/>
      <c r="BF33" s="152"/>
      <c r="BG33" s="152"/>
      <c r="BH33" s="152"/>
      <c r="BI33" s="152"/>
      <c r="BJ33" s="152"/>
      <c r="BK33" s="152"/>
      <c r="BL33" s="152"/>
      <c r="BM33" s="152"/>
      <c r="BN33" s="152"/>
      <c r="BO33" s="152"/>
      <c r="BP33" s="152"/>
      <c r="BQ33" s="152"/>
      <c r="BR33" s="152"/>
      <c r="BS33" s="152"/>
      <c r="BT33" s="152"/>
      <c r="BU33" s="152"/>
      <c r="BV33" s="152"/>
      <c r="BW33" s="152"/>
      <c r="BX33" s="152"/>
      <c r="BY33" s="152"/>
      <c r="BZ33" s="152"/>
      <c r="CA33" s="152"/>
      <c r="CB33" s="152"/>
      <c r="CC33" s="152"/>
      <c r="CD33" s="152"/>
      <c r="CE33" s="152"/>
      <c r="CF33" s="152"/>
      <c r="CG33" s="152"/>
      <c r="CH33" s="152"/>
    </row>
    <row r="34" spans="1:86" ht="16.2" thickBot="1" x14ac:dyDescent="0.35">
      <c r="A34" s="530" t="s">
        <v>129</v>
      </c>
      <c r="B34" s="202" t="s">
        <v>124</v>
      </c>
      <c r="C34" s="186">
        <v>43831</v>
      </c>
      <c r="D34" s="186">
        <v>43862</v>
      </c>
      <c r="E34" s="186">
        <v>43891</v>
      </c>
      <c r="F34" s="186">
        <v>43922</v>
      </c>
      <c r="G34" s="186">
        <v>43952</v>
      </c>
      <c r="H34" s="186">
        <v>43983</v>
      </c>
      <c r="I34" s="186">
        <v>44013</v>
      </c>
      <c r="J34" s="186">
        <v>44044</v>
      </c>
      <c r="K34" s="186">
        <v>44075</v>
      </c>
      <c r="L34" s="186">
        <v>44105</v>
      </c>
      <c r="M34" s="186">
        <v>44136</v>
      </c>
      <c r="N34" s="186">
        <v>44166</v>
      </c>
      <c r="O34" s="186">
        <v>44197</v>
      </c>
      <c r="P34" s="186">
        <v>44228</v>
      </c>
      <c r="Q34" s="186">
        <v>44256</v>
      </c>
      <c r="R34" s="186">
        <v>44287</v>
      </c>
      <c r="S34" s="186">
        <v>44317</v>
      </c>
      <c r="T34" s="186">
        <v>44348</v>
      </c>
      <c r="U34" s="186">
        <v>44378</v>
      </c>
      <c r="V34" s="186">
        <v>44409</v>
      </c>
      <c r="W34" s="186">
        <v>44440</v>
      </c>
      <c r="X34" s="186">
        <v>44470</v>
      </c>
      <c r="Y34" s="186">
        <v>44501</v>
      </c>
      <c r="Z34" s="186">
        <v>44531</v>
      </c>
      <c r="AA34" s="186">
        <v>44562</v>
      </c>
      <c r="AB34" s="186">
        <v>44593</v>
      </c>
      <c r="AC34" s="186">
        <v>44621</v>
      </c>
      <c r="AD34" s="186">
        <v>44652</v>
      </c>
      <c r="AE34" s="186">
        <v>44682</v>
      </c>
      <c r="AF34" s="186">
        <v>44713</v>
      </c>
      <c r="AG34" s="186">
        <v>44743</v>
      </c>
      <c r="AH34" s="186">
        <v>44774</v>
      </c>
      <c r="AI34" s="186">
        <v>44805</v>
      </c>
      <c r="AJ34" s="186">
        <v>44835</v>
      </c>
      <c r="AK34" s="186">
        <v>44866</v>
      </c>
      <c r="AL34" s="186">
        <v>44896</v>
      </c>
      <c r="AM34" s="186">
        <v>44927</v>
      </c>
      <c r="AN34" s="186">
        <v>44958</v>
      </c>
      <c r="AO34" s="186">
        <v>44986</v>
      </c>
      <c r="AP34" s="186">
        <v>45017</v>
      </c>
      <c r="AQ34" s="186">
        <v>45047</v>
      </c>
      <c r="AR34" s="186">
        <v>45078</v>
      </c>
      <c r="AS34" s="186">
        <v>45108</v>
      </c>
      <c r="AT34" s="186">
        <v>45139</v>
      </c>
      <c r="AU34" s="186">
        <v>45170</v>
      </c>
      <c r="AV34" s="186">
        <v>45200</v>
      </c>
      <c r="AW34" s="186">
        <v>45231</v>
      </c>
      <c r="AX34" s="186">
        <v>45261</v>
      </c>
      <c r="AY34" s="186">
        <v>45292</v>
      </c>
      <c r="AZ34" s="186">
        <v>45323</v>
      </c>
      <c r="BA34" s="186">
        <v>45352</v>
      </c>
      <c r="BB34" s="186">
        <v>45383</v>
      </c>
      <c r="BC34" s="186">
        <v>45413</v>
      </c>
      <c r="BD34" s="186">
        <v>45444</v>
      </c>
      <c r="BE34" s="186">
        <v>45474</v>
      </c>
      <c r="BF34" s="186">
        <v>45505</v>
      </c>
      <c r="BG34" s="186">
        <v>45536</v>
      </c>
      <c r="BH34" s="186">
        <v>45566</v>
      </c>
      <c r="BI34" s="186">
        <v>45597</v>
      </c>
      <c r="BJ34" s="186">
        <v>45627</v>
      </c>
      <c r="BK34" s="186">
        <v>45658</v>
      </c>
      <c r="BL34" s="186">
        <v>45689</v>
      </c>
      <c r="BM34" s="186">
        <v>45717</v>
      </c>
      <c r="BN34" s="186">
        <v>45748</v>
      </c>
      <c r="BO34" s="186">
        <v>45778</v>
      </c>
      <c r="BP34" s="186">
        <v>45809</v>
      </c>
      <c r="BQ34" s="186">
        <v>45839</v>
      </c>
      <c r="BR34" s="186">
        <v>45870</v>
      </c>
      <c r="BS34" s="186">
        <v>45901</v>
      </c>
      <c r="BT34" s="186">
        <v>45931</v>
      </c>
      <c r="BU34" s="186">
        <v>45962</v>
      </c>
      <c r="BV34" s="186">
        <v>45992</v>
      </c>
      <c r="BW34" s="186">
        <v>46023</v>
      </c>
      <c r="BX34" s="186">
        <v>46054</v>
      </c>
      <c r="BY34" s="186">
        <v>46082</v>
      </c>
      <c r="BZ34" s="186">
        <v>46113</v>
      </c>
      <c r="CA34" s="186">
        <v>46143</v>
      </c>
      <c r="CB34" s="186">
        <v>46174</v>
      </c>
      <c r="CC34" s="186">
        <v>46204</v>
      </c>
      <c r="CD34" s="186">
        <v>46235</v>
      </c>
      <c r="CE34" s="186">
        <v>46266</v>
      </c>
      <c r="CF34" s="186">
        <v>46296</v>
      </c>
      <c r="CG34" s="186">
        <v>46327</v>
      </c>
      <c r="CH34" s="187">
        <v>46357</v>
      </c>
    </row>
    <row r="35" spans="1:86" ht="15" customHeight="1" x14ac:dyDescent="0.3">
      <c r="A35" s="531"/>
      <c r="B35" s="115" t="str">
        <f t="shared" ref="B35:B46" si="30">B20</f>
        <v>Building Shell</v>
      </c>
      <c r="C35" s="3">
        <v>0</v>
      </c>
      <c r="D35" s="3">
        <v>0</v>
      </c>
      <c r="E35" s="3">
        <v>0</v>
      </c>
      <c r="F35" s="363">
        <v>11016425</v>
      </c>
      <c r="G35" s="3">
        <f>F35</f>
        <v>11016425</v>
      </c>
      <c r="H35" s="3">
        <f t="shared" ref="H35:N35" si="31">G35</f>
        <v>11016425</v>
      </c>
      <c r="I35" s="3">
        <f t="shared" si="31"/>
        <v>11016425</v>
      </c>
      <c r="J35" s="3">
        <f t="shared" si="31"/>
        <v>11016425</v>
      </c>
      <c r="K35" s="3">
        <f t="shared" si="31"/>
        <v>11016425</v>
      </c>
      <c r="L35" s="3">
        <f t="shared" si="31"/>
        <v>11016425</v>
      </c>
      <c r="M35" s="3">
        <f t="shared" si="31"/>
        <v>11016425</v>
      </c>
      <c r="N35" s="3">
        <f t="shared" si="31"/>
        <v>11016425</v>
      </c>
      <c r="O35" s="423">
        <f>N20-N5</f>
        <v>36001833.619999997</v>
      </c>
      <c r="P35" s="3">
        <f>O35</f>
        <v>36001833.619999997</v>
      </c>
      <c r="Q35" s="3">
        <f t="shared" ref="Q35:CB35" si="32">P35</f>
        <v>36001833.619999997</v>
      </c>
      <c r="R35" s="3">
        <f t="shared" si="32"/>
        <v>36001833.619999997</v>
      </c>
      <c r="S35" s="3">
        <f t="shared" si="32"/>
        <v>36001833.619999997</v>
      </c>
      <c r="T35" s="3">
        <f t="shared" si="32"/>
        <v>36001833.619999997</v>
      </c>
      <c r="U35" s="3">
        <f t="shared" si="32"/>
        <v>36001833.619999997</v>
      </c>
      <c r="V35" s="3">
        <f t="shared" si="32"/>
        <v>36001833.619999997</v>
      </c>
      <c r="W35" s="3">
        <f t="shared" si="32"/>
        <v>36001833.619999997</v>
      </c>
      <c r="X35" s="3">
        <f t="shared" si="32"/>
        <v>36001833.619999997</v>
      </c>
      <c r="Y35" s="3">
        <f t="shared" si="32"/>
        <v>36001833.619999997</v>
      </c>
      <c r="Z35" s="3">
        <f t="shared" si="32"/>
        <v>36001833.619999997</v>
      </c>
      <c r="AA35" s="3">
        <f t="shared" si="32"/>
        <v>36001833.619999997</v>
      </c>
      <c r="AB35" s="3">
        <f t="shared" si="32"/>
        <v>36001833.619999997</v>
      </c>
      <c r="AC35" s="3">
        <f t="shared" si="32"/>
        <v>36001833.619999997</v>
      </c>
      <c r="AD35" s="3">
        <f t="shared" si="32"/>
        <v>36001833.619999997</v>
      </c>
      <c r="AE35" s="3">
        <f t="shared" si="32"/>
        <v>36001833.619999997</v>
      </c>
      <c r="AF35" s="3">
        <f t="shared" si="32"/>
        <v>36001833.619999997</v>
      </c>
      <c r="AG35" s="3">
        <f t="shared" si="32"/>
        <v>36001833.619999997</v>
      </c>
      <c r="AH35" s="3">
        <f t="shared" si="32"/>
        <v>36001833.619999997</v>
      </c>
      <c r="AI35" s="3">
        <f t="shared" si="32"/>
        <v>36001833.619999997</v>
      </c>
      <c r="AJ35" s="3">
        <f t="shared" si="32"/>
        <v>36001833.619999997</v>
      </c>
      <c r="AK35" s="3">
        <f t="shared" si="32"/>
        <v>36001833.619999997</v>
      </c>
      <c r="AL35" s="3">
        <f t="shared" si="32"/>
        <v>36001833.619999997</v>
      </c>
      <c r="AM35" s="3">
        <f t="shared" si="32"/>
        <v>36001833.619999997</v>
      </c>
      <c r="AN35" s="3">
        <f t="shared" si="32"/>
        <v>36001833.619999997</v>
      </c>
      <c r="AO35" s="3">
        <f t="shared" si="32"/>
        <v>36001833.619999997</v>
      </c>
      <c r="AP35" s="3">
        <f t="shared" si="32"/>
        <v>36001833.619999997</v>
      </c>
      <c r="AQ35" s="3">
        <f t="shared" si="32"/>
        <v>36001833.619999997</v>
      </c>
      <c r="AR35" s="3">
        <f t="shared" si="32"/>
        <v>36001833.619999997</v>
      </c>
      <c r="AS35" s="3">
        <f t="shared" si="32"/>
        <v>36001833.619999997</v>
      </c>
      <c r="AT35" s="3">
        <f t="shared" si="32"/>
        <v>36001833.619999997</v>
      </c>
      <c r="AU35" s="3">
        <f t="shared" si="32"/>
        <v>36001833.619999997</v>
      </c>
      <c r="AV35" s="3">
        <f t="shared" si="32"/>
        <v>36001833.619999997</v>
      </c>
      <c r="AW35" s="3">
        <f t="shared" si="32"/>
        <v>36001833.619999997</v>
      </c>
      <c r="AX35" s="3">
        <f t="shared" si="32"/>
        <v>36001833.619999997</v>
      </c>
      <c r="AY35" s="3">
        <f t="shared" si="32"/>
        <v>36001833.619999997</v>
      </c>
      <c r="AZ35" s="3">
        <f t="shared" si="32"/>
        <v>36001833.619999997</v>
      </c>
      <c r="BA35" s="3">
        <f t="shared" si="32"/>
        <v>36001833.619999997</v>
      </c>
      <c r="BB35" s="3">
        <f t="shared" si="32"/>
        <v>36001833.619999997</v>
      </c>
      <c r="BC35" s="3">
        <f t="shared" si="32"/>
        <v>36001833.619999997</v>
      </c>
      <c r="BD35" s="3">
        <f t="shared" si="32"/>
        <v>36001833.619999997</v>
      </c>
      <c r="BE35" s="3">
        <f t="shared" si="32"/>
        <v>36001833.619999997</v>
      </c>
      <c r="BF35" s="3">
        <f t="shared" si="32"/>
        <v>36001833.619999997</v>
      </c>
      <c r="BG35" s="3">
        <f t="shared" si="32"/>
        <v>36001833.619999997</v>
      </c>
      <c r="BH35" s="3">
        <f t="shared" si="32"/>
        <v>36001833.619999997</v>
      </c>
      <c r="BI35" s="3">
        <f t="shared" si="32"/>
        <v>36001833.619999997</v>
      </c>
      <c r="BJ35" s="3">
        <f t="shared" si="32"/>
        <v>36001833.619999997</v>
      </c>
      <c r="BK35" s="3">
        <f t="shared" si="32"/>
        <v>36001833.619999997</v>
      </c>
      <c r="BL35" s="3">
        <f t="shared" si="32"/>
        <v>36001833.619999997</v>
      </c>
      <c r="BM35" s="3">
        <f t="shared" si="32"/>
        <v>36001833.619999997</v>
      </c>
      <c r="BN35" s="3">
        <f t="shared" si="32"/>
        <v>36001833.619999997</v>
      </c>
      <c r="BO35" s="3">
        <f t="shared" si="32"/>
        <v>36001833.619999997</v>
      </c>
      <c r="BP35" s="3">
        <f t="shared" si="32"/>
        <v>36001833.619999997</v>
      </c>
      <c r="BQ35" s="3">
        <f t="shared" si="32"/>
        <v>36001833.619999997</v>
      </c>
      <c r="BR35" s="3">
        <f t="shared" si="32"/>
        <v>36001833.619999997</v>
      </c>
      <c r="BS35" s="3">
        <f t="shared" si="32"/>
        <v>36001833.619999997</v>
      </c>
      <c r="BT35" s="3">
        <f t="shared" si="32"/>
        <v>36001833.619999997</v>
      </c>
      <c r="BU35" s="3">
        <f t="shared" si="32"/>
        <v>36001833.619999997</v>
      </c>
      <c r="BV35" s="3">
        <f t="shared" si="32"/>
        <v>36001833.619999997</v>
      </c>
      <c r="BW35" s="3">
        <f t="shared" si="32"/>
        <v>36001833.619999997</v>
      </c>
      <c r="BX35" s="3">
        <f t="shared" si="32"/>
        <v>36001833.619999997</v>
      </c>
      <c r="BY35" s="3">
        <f t="shared" si="32"/>
        <v>36001833.619999997</v>
      </c>
      <c r="BZ35" s="3">
        <f t="shared" si="32"/>
        <v>36001833.619999997</v>
      </c>
      <c r="CA35" s="3">
        <f t="shared" si="32"/>
        <v>36001833.619999997</v>
      </c>
      <c r="CB35" s="3">
        <f t="shared" si="32"/>
        <v>36001833.619999997</v>
      </c>
      <c r="CC35" s="3">
        <f t="shared" ref="CC35:CH35" si="33">CB35</f>
        <v>36001833.619999997</v>
      </c>
      <c r="CD35" s="3">
        <f t="shared" si="33"/>
        <v>36001833.619999997</v>
      </c>
      <c r="CE35" s="3">
        <f t="shared" si="33"/>
        <v>36001833.619999997</v>
      </c>
      <c r="CF35" s="3">
        <f t="shared" si="33"/>
        <v>36001833.619999997</v>
      </c>
      <c r="CG35" s="3">
        <f t="shared" si="33"/>
        <v>36001833.619999997</v>
      </c>
      <c r="CH35" s="3">
        <f t="shared" si="33"/>
        <v>36001833.619999997</v>
      </c>
    </row>
    <row r="36" spans="1:86" x14ac:dyDescent="0.3">
      <c r="A36" s="531"/>
      <c r="B36" s="203" t="str">
        <f t="shared" si="30"/>
        <v>Cooling</v>
      </c>
      <c r="C36" s="3">
        <v>0</v>
      </c>
      <c r="D36" s="3">
        <v>0</v>
      </c>
      <c r="E36" s="3">
        <v>0</v>
      </c>
      <c r="F36" s="363">
        <v>0</v>
      </c>
      <c r="G36" s="3">
        <f t="shared" ref="G36:N36" si="34">F36</f>
        <v>0</v>
      </c>
      <c r="H36" s="3">
        <f t="shared" si="34"/>
        <v>0</v>
      </c>
      <c r="I36" s="3">
        <f t="shared" si="34"/>
        <v>0</v>
      </c>
      <c r="J36" s="3">
        <f t="shared" si="34"/>
        <v>0</v>
      </c>
      <c r="K36" s="3">
        <f t="shared" si="34"/>
        <v>0</v>
      </c>
      <c r="L36" s="3">
        <f t="shared" si="34"/>
        <v>0</v>
      </c>
      <c r="M36" s="3">
        <f t="shared" si="34"/>
        <v>0</v>
      </c>
      <c r="N36" s="3">
        <f t="shared" si="34"/>
        <v>0</v>
      </c>
      <c r="O36" s="3">
        <f t="shared" ref="O36:BZ36" si="35">N36</f>
        <v>0</v>
      </c>
      <c r="P36" s="3">
        <f t="shared" si="35"/>
        <v>0</v>
      </c>
      <c r="Q36" s="3">
        <f t="shared" si="35"/>
        <v>0</v>
      </c>
      <c r="R36" s="3">
        <f t="shared" si="35"/>
        <v>0</v>
      </c>
      <c r="S36" s="3">
        <f t="shared" si="35"/>
        <v>0</v>
      </c>
      <c r="T36" s="3">
        <f t="shared" si="35"/>
        <v>0</v>
      </c>
      <c r="U36" s="3">
        <f t="shared" si="35"/>
        <v>0</v>
      </c>
      <c r="V36" s="3">
        <f t="shared" si="35"/>
        <v>0</v>
      </c>
      <c r="W36" s="3">
        <f t="shared" si="35"/>
        <v>0</v>
      </c>
      <c r="X36" s="3">
        <f t="shared" si="35"/>
        <v>0</v>
      </c>
      <c r="Y36" s="3">
        <f t="shared" si="35"/>
        <v>0</v>
      </c>
      <c r="Z36" s="3">
        <f t="shared" si="35"/>
        <v>0</v>
      </c>
      <c r="AA36" s="3">
        <f t="shared" si="35"/>
        <v>0</v>
      </c>
      <c r="AB36" s="3">
        <f t="shared" si="35"/>
        <v>0</v>
      </c>
      <c r="AC36" s="3">
        <f t="shared" si="35"/>
        <v>0</v>
      </c>
      <c r="AD36" s="3">
        <f t="shared" si="35"/>
        <v>0</v>
      </c>
      <c r="AE36" s="3">
        <f t="shared" si="35"/>
        <v>0</v>
      </c>
      <c r="AF36" s="3">
        <f t="shared" si="35"/>
        <v>0</v>
      </c>
      <c r="AG36" s="3">
        <f t="shared" si="35"/>
        <v>0</v>
      </c>
      <c r="AH36" s="3">
        <f t="shared" si="35"/>
        <v>0</v>
      </c>
      <c r="AI36" s="3">
        <f t="shared" si="35"/>
        <v>0</v>
      </c>
      <c r="AJ36" s="3">
        <f t="shared" si="35"/>
        <v>0</v>
      </c>
      <c r="AK36" s="3">
        <f t="shared" si="35"/>
        <v>0</v>
      </c>
      <c r="AL36" s="3">
        <f t="shared" si="35"/>
        <v>0</v>
      </c>
      <c r="AM36" s="3">
        <f t="shared" si="35"/>
        <v>0</v>
      </c>
      <c r="AN36" s="3">
        <f t="shared" si="35"/>
        <v>0</v>
      </c>
      <c r="AO36" s="3">
        <f t="shared" si="35"/>
        <v>0</v>
      </c>
      <c r="AP36" s="3">
        <f t="shared" si="35"/>
        <v>0</v>
      </c>
      <c r="AQ36" s="3">
        <f t="shared" si="35"/>
        <v>0</v>
      </c>
      <c r="AR36" s="3">
        <f t="shared" si="35"/>
        <v>0</v>
      </c>
      <c r="AS36" s="3">
        <f t="shared" si="35"/>
        <v>0</v>
      </c>
      <c r="AT36" s="3">
        <f t="shared" si="35"/>
        <v>0</v>
      </c>
      <c r="AU36" s="3">
        <f t="shared" si="35"/>
        <v>0</v>
      </c>
      <c r="AV36" s="3">
        <f t="shared" si="35"/>
        <v>0</v>
      </c>
      <c r="AW36" s="3">
        <f t="shared" si="35"/>
        <v>0</v>
      </c>
      <c r="AX36" s="3">
        <f t="shared" si="35"/>
        <v>0</v>
      </c>
      <c r="AY36" s="3">
        <f t="shared" si="35"/>
        <v>0</v>
      </c>
      <c r="AZ36" s="3">
        <f t="shared" si="35"/>
        <v>0</v>
      </c>
      <c r="BA36" s="3">
        <f t="shared" si="35"/>
        <v>0</v>
      </c>
      <c r="BB36" s="3">
        <f t="shared" si="35"/>
        <v>0</v>
      </c>
      <c r="BC36" s="3">
        <f t="shared" si="35"/>
        <v>0</v>
      </c>
      <c r="BD36" s="3">
        <f t="shared" si="35"/>
        <v>0</v>
      </c>
      <c r="BE36" s="3">
        <f t="shared" si="35"/>
        <v>0</v>
      </c>
      <c r="BF36" s="3">
        <f t="shared" si="35"/>
        <v>0</v>
      </c>
      <c r="BG36" s="3">
        <f t="shared" si="35"/>
        <v>0</v>
      </c>
      <c r="BH36" s="3">
        <f t="shared" si="35"/>
        <v>0</v>
      </c>
      <c r="BI36" s="3">
        <f t="shared" si="35"/>
        <v>0</v>
      </c>
      <c r="BJ36" s="3">
        <f t="shared" si="35"/>
        <v>0</v>
      </c>
      <c r="BK36" s="3">
        <f t="shared" si="35"/>
        <v>0</v>
      </c>
      <c r="BL36" s="3">
        <f t="shared" si="35"/>
        <v>0</v>
      </c>
      <c r="BM36" s="3">
        <f t="shared" si="35"/>
        <v>0</v>
      </c>
      <c r="BN36" s="3">
        <f t="shared" si="35"/>
        <v>0</v>
      </c>
      <c r="BO36" s="3">
        <f t="shared" si="35"/>
        <v>0</v>
      </c>
      <c r="BP36" s="3">
        <f t="shared" si="35"/>
        <v>0</v>
      </c>
      <c r="BQ36" s="3">
        <f t="shared" si="35"/>
        <v>0</v>
      </c>
      <c r="BR36" s="3">
        <f t="shared" si="35"/>
        <v>0</v>
      </c>
      <c r="BS36" s="3">
        <f t="shared" si="35"/>
        <v>0</v>
      </c>
      <c r="BT36" s="3">
        <f t="shared" si="35"/>
        <v>0</v>
      </c>
      <c r="BU36" s="3">
        <f t="shared" si="35"/>
        <v>0</v>
      </c>
      <c r="BV36" s="3">
        <f t="shared" si="35"/>
        <v>0</v>
      </c>
      <c r="BW36" s="3">
        <f t="shared" si="35"/>
        <v>0</v>
      </c>
      <c r="BX36" s="3">
        <f t="shared" si="35"/>
        <v>0</v>
      </c>
      <c r="BY36" s="3">
        <f t="shared" si="35"/>
        <v>0</v>
      </c>
      <c r="BZ36" s="3">
        <f t="shared" si="35"/>
        <v>0</v>
      </c>
      <c r="CA36" s="3">
        <f t="shared" ref="CA36:CH36" si="36">BZ36</f>
        <v>0</v>
      </c>
      <c r="CB36" s="3">
        <f t="shared" si="36"/>
        <v>0</v>
      </c>
      <c r="CC36" s="3">
        <f t="shared" si="36"/>
        <v>0</v>
      </c>
      <c r="CD36" s="3">
        <f t="shared" si="36"/>
        <v>0</v>
      </c>
      <c r="CE36" s="3">
        <f t="shared" si="36"/>
        <v>0</v>
      </c>
      <c r="CF36" s="3">
        <f t="shared" si="36"/>
        <v>0</v>
      </c>
      <c r="CG36" s="3">
        <f t="shared" si="36"/>
        <v>0</v>
      </c>
      <c r="CH36" s="12">
        <f t="shared" si="36"/>
        <v>0</v>
      </c>
    </row>
    <row r="37" spans="1:86" x14ac:dyDescent="0.3">
      <c r="A37" s="531"/>
      <c r="B37" s="115" t="str">
        <f t="shared" si="30"/>
        <v>Freezer</v>
      </c>
      <c r="C37" s="3">
        <v>0</v>
      </c>
      <c r="D37" s="3">
        <v>0</v>
      </c>
      <c r="E37" s="3">
        <v>0</v>
      </c>
      <c r="F37" s="363">
        <v>0</v>
      </c>
      <c r="G37" s="3">
        <f t="shared" ref="G37:BR37" si="37">F37</f>
        <v>0</v>
      </c>
      <c r="H37" s="3">
        <f t="shared" si="37"/>
        <v>0</v>
      </c>
      <c r="I37" s="3">
        <f t="shared" si="37"/>
        <v>0</v>
      </c>
      <c r="J37" s="3">
        <f t="shared" si="37"/>
        <v>0</v>
      </c>
      <c r="K37" s="3">
        <f t="shared" si="37"/>
        <v>0</v>
      </c>
      <c r="L37" s="3">
        <f t="shared" si="37"/>
        <v>0</v>
      </c>
      <c r="M37" s="3">
        <f t="shared" si="37"/>
        <v>0</v>
      </c>
      <c r="N37" s="3">
        <f t="shared" si="37"/>
        <v>0</v>
      </c>
      <c r="O37" s="3">
        <f t="shared" si="37"/>
        <v>0</v>
      </c>
      <c r="P37" s="3">
        <f t="shared" si="37"/>
        <v>0</v>
      </c>
      <c r="Q37" s="3">
        <f t="shared" si="37"/>
        <v>0</v>
      </c>
      <c r="R37" s="3">
        <f t="shared" si="37"/>
        <v>0</v>
      </c>
      <c r="S37" s="3">
        <f t="shared" si="37"/>
        <v>0</v>
      </c>
      <c r="T37" s="3">
        <f t="shared" si="37"/>
        <v>0</v>
      </c>
      <c r="U37" s="3">
        <f t="shared" si="37"/>
        <v>0</v>
      </c>
      <c r="V37" s="3">
        <f t="shared" si="37"/>
        <v>0</v>
      </c>
      <c r="W37" s="3">
        <f t="shared" si="37"/>
        <v>0</v>
      </c>
      <c r="X37" s="3">
        <f t="shared" si="37"/>
        <v>0</v>
      </c>
      <c r="Y37" s="3">
        <f t="shared" si="37"/>
        <v>0</v>
      </c>
      <c r="Z37" s="3">
        <f t="shared" si="37"/>
        <v>0</v>
      </c>
      <c r="AA37" s="3">
        <f t="shared" si="37"/>
        <v>0</v>
      </c>
      <c r="AB37" s="3">
        <f t="shared" si="37"/>
        <v>0</v>
      </c>
      <c r="AC37" s="3">
        <f t="shared" si="37"/>
        <v>0</v>
      </c>
      <c r="AD37" s="3">
        <f t="shared" si="37"/>
        <v>0</v>
      </c>
      <c r="AE37" s="3">
        <f t="shared" si="37"/>
        <v>0</v>
      </c>
      <c r="AF37" s="3">
        <f t="shared" si="37"/>
        <v>0</v>
      </c>
      <c r="AG37" s="3">
        <f t="shared" si="37"/>
        <v>0</v>
      </c>
      <c r="AH37" s="3">
        <f t="shared" si="37"/>
        <v>0</v>
      </c>
      <c r="AI37" s="3">
        <f t="shared" si="37"/>
        <v>0</v>
      </c>
      <c r="AJ37" s="3">
        <f t="shared" si="37"/>
        <v>0</v>
      </c>
      <c r="AK37" s="3">
        <f t="shared" si="37"/>
        <v>0</v>
      </c>
      <c r="AL37" s="3">
        <f t="shared" si="37"/>
        <v>0</v>
      </c>
      <c r="AM37" s="3">
        <f t="shared" si="37"/>
        <v>0</v>
      </c>
      <c r="AN37" s="3">
        <f t="shared" si="37"/>
        <v>0</v>
      </c>
      <c r="AO37" s="3">
        <f t="shared" si="37"/>
        <v>0</v>
      </c>
      <c r="AP37" s="3">
        <f t="shared" si="37"/>
        <v>0</v>
      </c>
      <c r="AQ37" s="3">
        <f t="shared" si="37"/>
        <v>0</v>
      </c>
      <c r="AR37" s="3">
        <f t="shared" si="37"/>
        <v>0</v>
      </c>
      <c r="AS37" s="3">
        <f t="shared" si="37"/>
        <v>0</v>
      </c>
      <c r="AT37" s="3">
        <f t="shared" si="37"/>
        <v>0</v>
      </c>
      <c r="AU37" s="3">
        <f t="shared" si="37"/>
        <v>0</v>
      </c>
      <c r="AV37" s="3">
        <f t="shared" si="37"/>
        <v>0</v>
      </c>
      <c r="AW37" s="3">
        <f t="shared" si="37"/>
        <v>0</v>
      </c>
      <c r="AX37" s="3">
        <f t="shared" si="37"/>
        <v>0</v>
      </c>
      <c r="AY37" s="3">
        <f t="shared" si="37"/>
        <v>0</v>
      </c>
      <c r="AZ37" s="3">
        <f t="shared" si="37"/>
        <v>0</v>
      </c>
      <c r="BA37" s="3">
        <f t="shared" si="37"/>
        <v>0</v>
      </c>
      <c r="BB37" s="3">
        <f t="shared" si="37"/>
        <v>0</v>
      </c>
      <c r="BC37" s="3">
        <f t="shared" si="37"/>
        <v>0</v>
      </c>
      <c r="BD37" s="3">
        <f t="shared" si="37"/>
        <v>0</v>
      </c>
      <c r="BE37" s="3">
        <f t="shared" si="37"/>
        <v>0</v>
      </c>
      <c r="BF37" s="3">
        <f t="shared" si="37"/>
        <v>0</v>
      </c>
      <c r="BG37" s="3">
        <f t="shared" si="37"/>
        <v>0</v>
      </c>
      <c r="BH37" s="3">
        <f t="shared" si="37"/>
        <v>0</v>
      </c>
      <c r="BI37" s="3">
        <f t="shared" si="37"/>
        <v>0</v>
      </c>
      <c r="BJ37" s="3">
        <f t="shared" si="37"/>
        <v>0</v>
      </c>
      <c r="BK37" s="3">
        <f t="shared" si="37"/>
        <v>0</v>
      </c>
      <c r="BL37" s="3">
        <f t="shared" si="37"/>
        <v>0</v>
      </c>
      <c r="BM37" s="3">
        <f t="shared" si="37"/>
        <v>0</v>
      </c>
      <c r="BN37" s="3">
        <f t="shared" si="37"/>
        <v>0</v>
      </c>
      <c r="BO37" s="3">
        <f t="shared" si="37"/>
        <v>0</v>
      </c>
      <c r="BP37" s="3">
        <f t="shared" si="37"/>
        <v>0</v>
      </c>
      <c r="BQ37" s="3">
        <f t="shared" si="37"/>
        <v>0</v>
      </c>
      <c r="BR37" s="3">
        <f t="shared" si="37"/>
        <v>0</v>
      </c>
      <c r="BS37" s="3">
        <f t="shared" ref="BS37:CH37" si="38">BR37</f>
        <v>0</v>
      </c>
      <c r="BT37" s="3">
        <f t="shared" si="38"/>
        <v>0</v>
      </c>
      <c r="BU37" s="3">
        <f t="shared" si="38"/>
        <v>0</v>
      </c>
      <c r="BV37" s="3">
        <f t="shared" si="38"/>
        <v>0</v>
      </c>
      <c r="BW37" s="3">
        <f t="shared" si="38"/>
        <v>0</v>
      </c>
      <c r="BX37" s="3">
        <f t="shared" si="38"/>
        <v>0</v>
      </c>
      <c r="BY37" s="3">
        <f t="shared" si="38"/>
        <v>0</v>
      </c>
      <c r="BZ37" s="3">
        <f t="shared" si="38"/>
        <v>0</v>
      </c>
      <c r="CA37" s="3">
        <f t="shared" si="38"/>
        <v>0</v>
      </c>
      <c r="CB37" s="3">
        <f t="shared" si="38"/>
        <v>0</v>
      </c>
      <c r="CC37" s="3">
        <f t="shared" si="38"/>
        <v>0</v>
      </c>
      <c r="CD37" s="3">
        <f t="shared" si="38"/>
        <v>0</v>
      </c>
      <c r="CE37" s="3">
        <f t="shared" si="38"/>
        <v>0</v>
      </c>
      <c r="CF37" s="3">
        <f t="shared" si="38"/>
        <v>0</v>
      </c>
      <c r="CG37" s="3">
        <f t="shared" si="38"/>
        <v>0</v>
      </c>
      <c r="CH37" s="12">
        <f t="shared" si="38"/>
        <v>0</v>
      </c>
    </row>
    <row r="38" spans="1:86" x14ac:dyDescent="0.3">
      <c r="A38" s="531"/>
      <c r="B38" s="115" t="str">
        <f t="shared" si="30"/>
        <v>Heating</v>
      </c>
      <c r="C38" s="3">
        <v>0</v>
      </c>
      <c r="D38" s="3">
        <v>0</v>
      </c>
      <c r="E38" s="3">
        <v>0</v>
      </c>
      <c r="F38" s="363">
        <v>0</v>
      </c>
      <c r="G38" s="3">
        <f t="shared" ref="G38:BR38" si="39">F38</f>
        <v>0</v>
      </c>
      <c r="H38" s="3">
        <f t="shared" si="39"/>
        <v>0</v>
      </c>
      <c r="I38" s="3">
        <f t="shared" si="39"/>
        <v>0</v>
      </c>
      <c r="J38" s="3">
        <f t="shared" si="39"/>
        <v>0</v>
      </c>
      <c r="K38" s="3">
        <f t="shared" si="39"/>
        <v>0</v>
      </c>
      <c r="L38" s="3">
        <f t="shared" si="39"/>
        <v>0</v>
      </c>
      <c r="M38" s="3">
        <f t="shared" si="39"/>
        <v>0</v>
      </c>
      <c r="N38" s="3">
        <f t="shared" si="39"/>
        <v>0</v>
      </c>
      <c r="O38" s="3">
        <f t="shared" si="39"/>
        <v>0</v>
      </c>
      <c r="P38" s="3">
        <f t="shared" si="39"/>
        <v>0</v>
      </c>
      <c r="Q38" s="3">
        <f t="shared" si="39"/>
        <v>0</v>
      </c>
      <c r="R38" s="3">
        <f t="shared" si="39"/>
        <v>0</v>
      </c>
      <c r="S38" s="3">
        <f t="shared" si="39"/>
        <v>0</v>
      </c>
      <c r="T38" s="3">
        <f t="shared" si="39"/>
        <v>0</v>
      </c>
      <c r="U38" s="3">
        <f t="shared" si="39"/>
        <v>0</v>
      </c>
      <c r="V38" s="3">
        <f t="shared" si="39"/>
        <v>0</v>
      </c>
      <c r="W38" s="3">
        <f t="shared" si="39"/>
        <v>0</v>
      </c>
      <c r="X38" s="3">
        <f t="shared" si="39"/>
        <v>0</v>
      </c>
      <c r="Y38" s="3">
        <f t="shared" si="39"/>
        <v>0</v>
      </c>
      <c r="Z38" s="3">
        <f t="shared" si="39"/>
        <v>0</v>
      </c>
      <c r="AA38" s="3">
        <f t="shared" si="39"/>
        <v>0</v>
      </c>
      <c r="AB38" s="3">
        <f t="shared" si="39"/>
        <v>0</v>
      </c>
      <c r="AC38" s="3">
        <f t="shared" si="39"/>
        <v>0</v>
      </c>
      <c r="AD38" s="3">
        <f t="shared" si="39"/>
        <v>0</v>
      </c>
      <c r="AE38" s="3">
        <f t="shared" si="39"/>
        <v>0</v>
      </c>
      <c r="AF38" s="3">
        <f t="shared" si="39"/>
        <v>0</v>
      </c>
      <c r="AG38" s="3">
        <f t="shared" si="39"/>
        <v>0</v>
      </c>
      <c r="AH38" s="3">
        <f t="shared" si="39"/>
        <v>0</v>
      </c>
      <c r="AI38" s="3">
        <f t="shared" si="39"/>
        <v>0</v>
      </c>
      <c r="AJ38" s="3">
        <f t="shared" si="39"/>
        <v>0</v>
      </c>
      <c r="AK38" s="3">
        <f t="shared" si="39"/>
        <v>0</v>
      </c>
      <c r="AL38" s="3">
        <f t="shared" si="39"/>
        <v>0</v>
      </c>
      <c r="AM38" s="3">
        <f t="shared" si="39"/>
        <v>0</v>
      </c>
      <c r="AN38" s="3">
        <f t="shared" si="39"/>
        <v>0</v>
      </c>
      <c r="AO38" s="3">
        <f t="shared" si="39"/>
        <v>0</v>
      </c>
      <c r="AP38" s="3">
        <f t="shared" si="39"/>
        <v>0</v>
      </c>
      <c r="AQ38" s="3">
        <f t="shared" si="39"/>
        <v>0</v>
      </c>
      <c r="AR38" s="3">
        <f t="shared" si="39"/>
        <v>0</v>
      </c>
      <c r="AS38" s="3">
        <f t="shared" si="39"/>
        <v>0</v>
      </c>
      <c r="AT38" s="3">
        <f t="shared" si="39"/>
        <v>0</v>
      </c>
      <c r="AU38" s="3">
        <f t="shared" si="39"/>
        <v>0</v>
      </c>
      <c r="AV38" s="3">
        <f t="shared" si="39"/>
        <v>0</v>
      </c>
      <c r="AW38" s="3">
        <f t="shared" si="39"/>
        <v>0</v>
      </c>
      <c r="AX38" s="3">
        <f t="shared" si="39"/>
        <v>0</v>
      </c>
      <c r="AY38" s="3">
        <f t="shared" si="39"/>
        <v>0</v>
      </c>
      <c r="AZ38" s="3">
        <f t="shared" si="39"/>
        <v>0</v>
      </c>
      <c r="BA38" s="3">
        <f t="shared" si="39"/>
        <v>0</v>
      </c>
      <c r="BB38" s="3">
        <f t="shared" si="39"/>
        <v>0</v>
      </c>
      <c r="BC38" s="3">
        <f t="shared" si="39"/>
        <v>0</v>
      </c>
      <c r="BD38" s="3">
        <f t="shared" si="39"/>
        <v>0</v>
      </c>
      <c r="BE38" s="3">
        <f t="shared" si="39"/>
        <v>0</v>
      </c>
      <c r="BF38" s="3">
        <f t="shared" si="39"/>
        <v>0</v>
      </c>
      <c r="BG38" s="3">
        <f t="shared" si="39"/>
        <v>0</v>
      </c>
      <c r="BH38" s="3">
        <f t="shared" si="39"/>
        <v>0</v>
      </c>
      <c r="BI38" s="3">
        <f t="shared" si="39"/>
        <v>0</v>
      </c>
      <c r="BJ38" s="3">
        <f t="shared" si="39"/>
        <v>0</v>
      </c>
      <c r="BK38" s="3">
        <f t="shared" si="39"/>
        <v>0</v>
      </c>
      <c r="BL38" s="3">
        <f t="shared" si="39"/>
        <v>0</v>
      </c>
      <c r="BM38" s="3">
        <f t="shared" si="39"/>
        <v>0</v>
      </c>
      <c r="BN38" s="3">
        <f t="shared" si="39"/>
        <v>0</v>
      </c>
      <c r="BO38" s="3">
        <f t="shared" si="39"/>
        <v>0</v>
      </c>
      <c r="BP38" s="3">
        <f t="shared" si="39"/>
        <v>0</v>
      </c>
      <c r="BQ38" s="3">
        <f t="shared" si="39"/>
        <v>0</v>
      </c>
      <c r="BR38" s="3">
        <f t="shared" si="39"/>
        <v>0</v>
      </c>
      <c r="BS38" s="3">
        <f t="shared" ref="BS38:CH38" si="40">BR38</f>
        <v>0</v>
      </c>
      <c r="BT38" s="3">
        <f t="shared" si="40"/>
        <v>0</v>
      </c>
      <c r="BU38" s="3">
        <f t="shared" si="40"/>
        <v>0</v>
      </c>
      <c r="BV38" s="3">
        <f t="shared" si="40"/>
        <v>0</v>
      </c>
      <c r="BW38" s="3">
        <f t="shared" si="40"/>
        <v>0</v>
      </c>
      <c r="BX38" s="3">
        <f t="shared" si="40"/>
        <v>0</v>
      </c>
      <c r="BY38" s="3">
        <f t="shared" si="40"/>
        <v>0</v>
      </c>
      <c r="BZ38" s="3">
        <f t="shared" si="40"/>
        <v>0</v>
      </c>
      <c r="CA38" s="3">
        <f t="shared" si="40"/>
        <v>0</v>
      </c>
      <c r="CB38" s="3">
        <f t="shared" si="40"/>
        <v>0</v>
      </c>
      <c r="CC38" s="3">
        <f t="shared" si="40"/>
        <v>0</v>
      </c>
      <c r="CD38" s="3">
        <f t="shared" si="40"/>
        <v>0</v>
      </c>
      <c r="CE38" s="3">
        <f t="shared" si="40"/>
        <v>0</v>
      </c>
      <c r="CF38" s="3">
        <f t="shared" si="40"/>
        <v>0</v>
      </c>
      <c r="CG38" s="3">
        <f t="shared" si="40"/>
        <v>0</v>
      </c>
      <c r="CH38" s="12">
        <f t="shared" si="40"/>
        <v>0</v>
      </c>
    </row>
    <row r="39" spans="1:86" x14ac:dyDescent="0.3">
      <c r="A39" s="531"/>
      <c r="B39" s="203" t="str">
        <f t="shared" si="30"/>
        <v>HVAC</v>
      </c>
      <c r="C39" s="3">
        <v>0</v>
      </c>
      <c r="D39" s="3">
        <v>0</v>
      </c>
      <c r="E39" s="3">
        <v>0</v>
      </c>
      <c r="F39" s="363">
        <v>0</v>
      </c>
      <c r="G39" s="3">
        <f t="shared" ref="G39:BR39" si="41">F39</f>
        <v>0</v>
      </c>
      <c r="H39" s="3">
        <f t="shared" si="41"/>
        <v>0</v>
      </c>
      <c r="I39" s="3">
        <f t="shared" si="41"/>
        <v>0</v>
      </c>
      <c r="J39" s="3">
        <f t="shared" si="41"/>
        <v>0</v>
      </c>
      <c r="K39" s="3">
        <f t="shared" si="41"/>
        <v>0</v>
      </c>
      <c r="L39" s="3">
        <f t="shared" si="41"/>
        <v>0</v>
      </c>
      <c r="M39" s="3">
        <f t="shared" si="41"/>
        <v>0</v>
      </c>
      <c r="N39" s="3">
        <f t="shared" si="41"/>
        <v>0</v>
      </c>
      <c r="O39" s="3">
        <f t="shared" si="41"/>
        <v>0</v>
      </c>
      <c r="P39" s="3">
        <f t="shared" si="41"/>
        <v>0</v>
      </c>
      <c r="Q39" s="3">
        <f t="shared" si="41"/>
        <v>0</v>
      </c>
      <c r="R39" s="3">
        <f t="shared" si="41"/>
        <v>0</v>
      </c>
      <c r="S39" s="3">
        <f t="shared" si="41"/>
        <v>0</v>
      </c>
      <c r="T39" s="3">
        <f t="shared" si="41"/>
        <v>0</v>
      </c>
      <c r="U39" s="3">
        <f t="shared" si="41"/>
        <v>0</v>
      </c>
      <c r="V39" s="3">
        <f t="shared" si="41"/>
        <v>0</v>
      </c>
      <c r="W39" s="3">
        <f t="shared" si="41"/>
        <v>0</v>
      </c>
      <c r="X39" s="3">
        <f t="shared" si="41"/>
        <v>0</v>
      </c>
      <c r="Y39" s="3">
        <f t="shared" si="41"/>
        <v>0</v>
      </c>
      <c r="Z39" s="3">
        <f t="shared" si="41"/>
        <v>0</v>
      </c>
      <c r="AA39" s="3">
        <f t="shared" si="41"/>
        <v>0</v>
      </c>
      <c r="AB39" s="3">
        <f t="shared" si="41"/>
        <v>0</v>
      </c>
      <c r="AC39" s="3">
        <f t="shared" si="41"/>
        <v>0</v>
      </c>
      <c r="AD39" s="3">
        <f t="shared" si="41"/>
        <v>0</v>
      </c>
      <c r="AE39" s="3">
        <f t="shared" si="41"/>
        <v>0</v>
      </c>
      <c r="AF39" s="3">
        <f t="shared" si="41"/>
        <v>0</v>
      </c>
      <c r="AG39" s="3">
        <f t="shared" si="41"/>
        <v>0</v>
      </c>
      <c r="AH39" s="3">
        <f t="shared" si="41"/>
        <v>0</v>
      </c>
      <c r="AI39" s="3">
        <f t="shared" si="41"/>
        <v>0</v>
      </c>
      <c r="AJ39" s="3">
        <f t="shared" si="41"/>
        <v>0</v>
      </c>
      <c r="AK39" s="3">
        <f t="shared" si="41"/>
        <v>0</v>
      </c>
      <c r="AL39" s="3">
        <f t="shared" si="41"/>
        <v>0</v>
      </c>
      <c r="AM39" s="3">
        <f t="shared" si="41"/>
        <v>0</v>
      </c>
      <c r="AN39" s="3">
        <f t="shared" si="41"/>
        <v>0</v>
      </c>
      <c r="AO39" s="3">
        <f t="shared" si="41"/>
        <v>0</v>
      </c>
      <c r="AP39" s="3">
        <f t="shared" si="41"/>
        <v>0</v>
      </c>
      <c r="AQ39" s="3">
        <f t="shared" si="41"/>
        <v>0</v>
      </c>
      <c r="AR39" s="3">
        <f t="shared" si="41"/>
        <v>0</v>
      </c>
      <c r="AS39" s="3">
        <f t="shared" si="41"/>
        <v>0</v>
      </c>
      <c r="AT39" s="3">
        <f t="shared" si="41"/>
        <v>0</v>
      </c>
      <c r="AU39" s="3">
        <f t="shared" si="41"/>
        <v>0</v>
      </c>
      <c r="AV39" s="3">
        <f t="shared" si="41"/>
        <v>0</v>
      </c>
      <c r="AW39" s="3">
        <f t="shared" si="41"/>
        <v>0</v>
      </c>
      <c r="AX39" s="3">
        <f t="shared" si="41"/>
        <v>0</v>
      </c>
      <c r="AY39" s="3">
        <f t="shared" si="41"/>
        <v>0</v>
      </c>
      <c r="AZ39" s="3">
        <f t="shared" si="41"/>
        <v>0</v>
      </c>
      <c r="BA39" s="3">
        <f t="shared" si="41"/>
        <v>0</v>
      </c>
      <c r="BB39" s="3">
        <f t="shared" si="41"/>
        <v>0</v>
      </c>
      <c r="BC39" s="3">
        <f t="shared" si="41"/>
        <v>0</v>
      </c>
      <c r="BD39" s="3">
        <f t="shared" si="41"/>
        <v>0</v>
      </c>
      <c r="BE39" s="3">
        <f t="shared" si="41"/>
        <v>0</v>
      </c>
      <c r="BF39" s="3">
        <f t="shared" si="41"/>
        <v>0</v>
      </c>
      <c r="BG39" s="3">
        <f t="shared" si="41"/>
        <v>0</v>
      </c>
      <c r="BH39" s="3">
        <f t="shared" si="41"/>
        <v>0</v>
      </c>
      <c r="BI39" s="3">
        <f t="shared" si="41"/>
        <v>0</v>
      </c>
      <c r="BJ39" s="3">
        <f t="shared" si="41"/>
        <v>0</v>
      </c>
      <c r="BK39" s="3">
        <f t="shared" si="41"/>
        <v>0</v>
      </c>
      <c r="BL39" s="3">
        <f t="shared" si="41"/>
        <v>0</v>
      </c>
      <c r="BM39" s="3">
        <f t="shared" si="41"/>
        <v>0</v>
      </c>
      <c r="BN39" s="3">
        <f t="shared" si="41"/>
        <v>0</v>
      </c>
      <c r="BO39" s="3">
        <f t="shared" si="41"/>
        <v>0</v>
      </c>
      <c r="BP39" s="3">
        <f t="shared" si="41"/>
        <v>0</v>
      </c>
      <c r="BQ39" s="3">
        <f t="shared" si="41"/>
        <v>0</v>
      </c>
      <c r="BR39" s="3">
        <f t="shared" si="41"/>
        <v>0</v>
      </c>
      <c r="BS39" s="3">
        <f t="shared" ref="BS39:CH39" si="42">BR39</f>
        <v>0</v>
      </c>
      <c r="BT39" s="3">
        <f t="shared" si="42"/>
        <v>0</v>
      </c>
      <c r="BU39" s="3">
        <f t="shared" si="42"/>
        <v>0</v>
      </c>
      <c r="BV39" s="3">
        <f t="shared" si="42"/>
        <v>0</v>
      </c>
      <c r="BW39" s="3">
        <f t="shared" si="42"/>
        <v>0</v>
      </c>
      <c r="BX39" s="3">
        <f t="shared" si="42"/>
        <v>0</v>
      </c>
      <c r="BY39" s="3">
        <f t="shared" si="42"/>
        <v>0</v>
      </c>
      <c r="BZ39" s="3">
        <f t="shared" si="42"/>
        <v>0</v>
      </c>
      <c r="CA39" s="3">
        <f t="shared" si="42"/>
        <v>0</v>
      </c>
      <c r="CB39" s="3">
        <f t="shared" si="42"/>
        <v>0</v>
      </c>
      <c r="CC39" s="3">
        <f t="shared" si="42"/>
        <v>0</v>
      </c>
      <c r="CD39" s="3">
        <f t="shared" si="42"/>
        <v>0</v>
      </c>
      <c r="CE39" s="3">
        <f t="shared" si="42"/>
        <v>0</v>
      </c>
      <c r="CF39" s="3">
        <f t="shared" si="42"/>
        <v>0</v>
      </c>
      <c r="CG39" s="3">
        <f t="shared" si="42"/>
        <v>0</v>
      </c>
      <c r="CH39" s="12">
        <f t="shared" si="42"/>
        <v>0</v>
      </c>
    </row>
    <row r="40" spans="1:86" x14ac:dyDescent="0.3">
      <c r="A40" s="531"/>
      <c r="B40" s="115" t="str">
        <f t="shared" si="30"/>
        <v>Lighting</v>
      </c>
      <c r="C40" s="3">
        <v>0</v>
      </c>
      <c r="D40" s="3">
        <v>0</v>
      </c>
      <c r="E40" s="3">
        <v>0</v>
      </c>
      <c r="F40" s="363">
        <v>0</v>
      </c>
      <c r="G40" s="3">
        <f t="shared" ref="G40:BR40" si="43">F40</f>
        <v>0</v>
      </c>
      <c r="H40" s="3">
        <f t="shared" si="43"/>
        <v>0</v>
      </c>
      <c r="I40" s="3">
        <f t="shared" si="43"/>
        <v>0</v>
      </c>
      <c r="J40" s="3">
        <f t="shared" si="43"/>
        <v>0</v>
      </c>
      <c r="K40" s="3">
        <f t="shared" si="43"/>
        <v>0</v>
      </c>
      <c r="L40" s="3">
        <f t="shared" si="43"/>
        <v>0</v>
      </c>
      <c r="M40" s="3">
        <f t="shared" si="43"/>
        <v>0</v>
      </c>
      <c r="N40" s="3">
        <f t="shared" si="43"/>
        <v>0</v>
      </c>
      <c r="O40" s="3">
        <f t="shared" si="43"/>
        <v>0</v>
      </c>
      <c r="P40" s="3">
        <f t="shared" si="43"/>
        <v>0</v>
      </c>
      <c r="Q40" s="3">
        <f t="shared" si="43"/>
        <v>0</v>
      </c>
      <c r="R40" s="3">
        <f t="shared" si="43"/>
        <v>0</v>
      </c>
      <c r="S40" s="3">
        <f t="shared" si="43"/>
        <v>0</v>
      </c>
      <c r="T40" s="3">
        <f t="shared" si="43"/>
        <v>0</v>
      </c>
      <c r="U40" s="3">
        <f t="shared" si="43"/>
        <v>0</v>
      </c>
      <c r="V40" s="3">
        <f t="shared" si="43"/>
        <v>0</v>
      </c>
      <c r="W40" s="3">
        <f t="shared" si="43"/>
        <v>0</v>
      </c>
      <c r="X40" s="3">
        <f t="shared" si="43"/>
        <v>0</v>
      </c>
      <c r="Y40" s="3">
        <f t="shared" si="43"/>
        <v>0</v>
      </c>
      <c r="Z40" s="3">
        <f t="shared" si="43"/>
        <v>0</v>
      </c>
      <c r="AA40" s="3">
        <f t="shared" si="43"/>
        <v>0</v>
      </c>
      <c r="AB40" s="3">
        <f t="shared" si="43"/>
        <v>0</v>
      </c>
      <c r="AC40" s="3">
        <f t="shared" si="43"/>
        <v>0</v>
      </c>
      <c r="AD40" s="3">
        <f t="shared" si="43"/>
        <v>0</v>
      </c>
      <c r="AE40" s="3">
        <f t="shared" si="43"/>
        <v>0</v>
      </c>
      <c r="AF40" s="3">
        <f t="shared" si="43"/>
        <v>0</v>
      </c>
      <c r="AG40" s="3">
        <f t="shared" si="43"/>
        <v>0</v>
      </c>
      <c r="AH40" s="3">
        <f t="shared" si="43"/>
        <v>0</v>
      </c>
      <c r="AI40" s="3">
        <f t="shared" si="43"/>
        <v>0</v>
      </c>
      <c r="AJ40" s="3">
        <f t="shared" si="43"/>
        <v>0</v>
      </c>
      <c r="AK40" s="3">
        <f t="shared" si="43"/>
        <v>0</v>
      </c>
      <c r="AL40" s="3">
        <f t="shared" si="43"/>
        <v>0</v>
      </c>
      <c r="AM40" s="3">
        <f t="shared" si="43"/>
        <v>0</v>
      </c>
      <c r="AN40" s="3">
        <f t="shared" si="43"/>
        <v>0</v>
      </c>
      <c r="AO40" s="3">
        <f t="shared" si="43"/>
        <v>0</v>
      </c>
      <c r="AP40" s="3">
        <f t="shared" si="43"/>
        <v>0</v>
      </c>
      <c r="AQ40" s="3">
        <f t="shared" si="43"/>
        <v>0</v>
      </c>
      <c r="AR40" s="3">
        <f t="shared" si="43"/>
        <v>0</v>
      </c>
      <c r="AS40" s="3">
        <f t="shared" si="43"/>
        <v>0</v>
      </c>
      <c r="AT40" s="3">
        <f t="shared" si="43"/>
        <v>0</v>
      </c>
      <c r="AU40" s="3">
        <f t="shared" si="43"/>
        <v>0</v>
      </c>
      <c r="AV40" s="3">
        <f t="shared" si="43"/>
        <v>0</v>
      </c>
      <c r="AW40" s="3">
        <f t="shared" si="43"/>
        <v>0</v>
      </c>
      <c r="AX40" s="3">
        <f t="shared" si="43"/>
        <v>0</v>
      </c>
      <c r="AY40" s="3">
        <f t="shared" si="43"/>
        <v>0</v>
      </c>
      <c r="AZ40" s="3">
        <f t="shared" si="43"/>
        <v>0</v>
      </c>
      <c r="BA40" s="3">
        <f t="shared" si="43"/>
        <v>0</v>
      </c>
      <c r="BB40" s="3">
        <f t="shared" si="43"/>
        <v>0</v>
      </c>
      <c r="BC40" s="3">
        <f t="shared" si="43"/>
        <v>0</v>
      </c>
      <c r="BD40" s="3">
        <f t="shared" si="43"/>
        <v>0</v>
      </c>
      <c r="BE40" s="3">
        <f t="shared" si="43"/>
        <v>0</v>
      </c>
      <c r="BF40" s="3">
        <f t="shared" si="43"/>
        <v>0</v>
      </c>
      <c r="BG40" s="3">
        <f t="shared" si="43"/>
        <v>0</v>
      </c>
      <c r="BH40" s="3">
        <f t="shared" si="43"/>
        <v>0</v>
      </c>
      <c r="BI40" s="3">
        <f t="shared" si="43"/>
        <v>0</v>
      </c>
      <c r="BJ40" s="3">
        <f t="shared" si="43"/>
        <v>0</v>
      </c>
      <c r="BK40" s="3">
        <f t="shared" si="43"/>
        <v>0</v>
      </c>
      <c r="BL40" s="3">
        <f t="shared" si="43"/>
        <v>0</v>
      </c>
      <c r="BM40" s="3">
        <f t="shared" si="43"/>
        <v>0</v>
      </c>
      <c r="BN40" s="3">
        <f t="shared" si="43"/>
        <v>0</v>
      </c>
      <c r="BO40" s="3">
        <f t="shared" si="43"/>
        <v>0</v>
      </c>
      <c r="BP40" s="3">
        <f t="shared" si="43"/>
        <v>0</v>
      </c>
      <c r="BQ40" s="3">
        <f t="shared" si="43"/>
        <v>0</v>
      </c>
      <c r="BR40" s="3">
        <f t="shared" si="43"/>
        <v>0</v>
      </c>
      <c r="BS40" s="3">
        <f t="shared" ref="BS40:CH40" si="44">BR40</f>
        <v>0</v>
      </c>
      <c r="BT40" s="3">
        <f t="shared" si="44"/>
        <v>0</v>
      </c>
      <c r="BU40" s="3">
        <f t="shared" si="44"/>
        <v>0</v>
      </c>
      <c r="BV40" s="3">
        <f t="shared" si="44"/>
        <v>0</v>
      </c>
      <c r="BW40" s="3">
        <f t="shared" si="44"/>
        <v>0</v>
      </c>
      <c r="BX40" s="3">
        <f t="shared" si="44"/>
        <v>0</v>
      </c>
      <c r="BY40" s="3">
        <f t="shared" si="44"/>
        <v>0</v>
      </c>
      <c r="BZ40" s="3">
        <f t="shared" si="44"/>
        <v>0</v>
      </c>
      <c r="CA40" s="3">
        <f t="shared" si="44"/>
        <v>0</v>
      </c>
      <c r="CB40" s="3">
        <f t="shared" si="44"/>
        <v>0</v>
      </c>
      <c r="CC40" s="3">
        <f t="shared" si="44"/>
        <v>0</v>
      </c>
      <c r="CD40" s="3">
        <f t="shared" si="44"/>
        <v>0</v>
      </c>
      <c r="CE40" s="3">
        <f t="shared" si="44"/>
        <v>0</v>
      </c>
      <c r="CF40" s="3">
        <f t="shared" si="44"/>
        <v>0</v>
      </c>
      <c r="CG40" s="3">
        <f t="shared" si="44"/>
        <v>0</v>
      </c>
      <c r="CH40" s="12">
        <f t="shared" si="44"/>
        <v>0</v>
      </c>
    </row>
    <row r="41" spans="1:86" x14ac:dyDescent="0.3">
      <c r="A41" s="531"/>
      <c r="B41" s="115" t="str">
        <f t="shared" si="30"/>
        <v>Miscellaneous</v>
      </c>
      <c r="C41" s="3">
        <v>0</v>
      </c>
      <c r="D41" s="3">
        <v>0</v>
      </c>
      <c r="E41" s="3">
        <v>0</v>
      </c>
      <c r="F41" s="363">
        <v>0</v>
      </c>
      <c r="G41" s="3">
        <f t="shared" ref="G41:BR41" si="45">F41</f>
        <v>0</v>
      </c>
      <c r="H41" s="3">
        <f t="shared" si="45"/>
        <v>0</v>
      </c>
      <c r="I41" s="3">
        <f t="shared" si="45"/>
        <v>0</v>
      </c>
      <c r="J41" s="3">
        <f t="shared" si="45"/>
        <v>0</v>
      </c>
      <c r="K41" s="3">
        <f t="shared" si="45"/>
        <v>0</v>
      </c>
      <c r="L41" s="3">
        <f t="shared" si="45"/>
        <v>0</v>
      </c>
      <c r="M41" s="3">
        <f t="shared" si="45"/>
        <v>0</v>
      </c>
      <c r="N41" s="3">
        <f t="shared" si="45"/>
        <v>0</v>
      </c>
      <c r="O41" s="3">
        <f t="shared" si="45"/>
        <v>0</v>
      </c>
      <c r="P41" s="3">
        <f t="shared" si="45"/>
        <v>0</v>
      </c>
      <c r="Q41" s="3">
        <f t="shared" si="45"/>
        <v>0</v>
      </c>
      <c r="R41" s="3">
        <f t="shared" si="45"/>
        <v>0</v>
      </c>
      <c r="S41" s="3">
        <f t="shared" si="45"/>
        <v>0</v>
      </c>
      <c r="T41" s="3">
        <f t="shared" si="45"/>
        <v>0</v>
      </c>
      <c r="U41" s="3">
        <f t="shared" si="45"/>
        <v>0</v>
      </c>
      <c r="V41" s="3">
        <f t="shared" si="45"/>
        <v>0</v>
      </c>
      <c r="W41" s="3">
        <f t="shared" si="45"/>
        <v>0</v>
      </c>
      <c r="X41" s="3">
        <f t="shared" si="45"/>
        <v>0</v>
      </c>
      <c r="Y41" s="3">
        <f t="shared" si="45"/>
        <v>0</v>
      </c>
      <c r="Z41" s="3">
        <f t="shared" si="45"/>
        <v>0</v>
      </c>
      <c r="AA41" s="3">
        <f t="shared" si="45"/>
        <v>0</v>
      </c>
      <c r="AB41" s="3">
        <f t="shared" si="45"/>
        <v>0</v>
      </c>
      <c r="AC41" s="3">
        <f t="shared" si="45"/>
        <v>0</v>
      </c>
      <c r="AD41" s="3">
        <f t="shared" si="45"/>
        <v>0</v>
      </c>
      <c r="AE41" s="3">
        <f t="shared" si="45"/>
        <v>0</v>
      </c>
      <c r="AF41" s="3">
        <f t="shared" si="45"/>
        <v>0</v>
      </c>
      <c r="AG41" s="3">
        <f t="shared" si="45"/>
        <v>0</v>
      </c>
      <c r="AH41" s="3">
        <f t="shared" si="45"/>
        <v>0</v>
      </c>
      <c r="AI41" s="3">
        <f t="shared" si="45"/>
        <v>0</v>
      </c>
      <c r="AJ41" s="3">
        <f t="shared" si="45"/>
        <v>0</v>
      </c>
      <c r="AK41" s="3">
        <f t="shared" si="45"/>
        <v>0</v>
      </c>
      <c r="AL41" s="3">
        <f t="shared" si="45"/>
        <v>0</v>
      </c>
      <c r="AM41" s="3">
        <f t="shared" si="45"/>
        <v>0</v>
      </c>
      <c r="AN41" s="3">
        <f t="shared" si="45"/>
        <v>0</v>
      </c>
      <c r="AO41" s="3">
        <f t="shared" si="45"/>
        <v>0</v>
      </c>
      <c r="AP41" s="3">
        <f t="shared" si="45"/>
        <v>0</v>
      </c>
      <c r="AQ41" s="3">
        <f t="shared" si="45"/>
        <v>0</v>
      </c>
      <c r="AR41" s="3">
        <f t="shared" si="45"/>
        <v>0</v>
      </c>
      <c r="AS41" s="3">
        <f t="shared" si="45"/>
        <v>0</v>
      </c>
      <c r="AT41" s="3">
        <f t="shared" si="45"/>
        <v>0</v>
      </c>
      <c r="AU41" s="3">
        <f t="shared" si="45"/>
        <v>0</v>
      </c>
      <c r="AV41" s="3">
        <f t="shared" si="45"/>
        <v>0</v>
      </c>
      <c r="AW41" s="3">
        <f t="shared" si="45"/>
        <v>0</v>
      </c>
      <c r="AX41" s="3">
        <f t="shared" si="45"/>
        <v>0</v>
      </c>
      <c r="AY41" s="3">
        <f t="shared" si="45"/>
        <v>0</v>
      </c>
      <c r="AZ41" s="3">
        <f t="shared" si="45"/>
        <v>0</v>
      </c>
      <c r="BA41" s="3">
        <f t="shared" si="45"/>
        <v>0</v>
      </c>
      <c r="BB41" s="3">
        <f t="shared" si="45"/>
        <v>0</v>
      </c>
      <c r="BC41" s="3">
        <f t="shared" si="45"/>
        <v>0</v>
      </c>
      <c r="BD41" s="3">
        <f t="shared" si="45"/>
        <v>0</v>
      </c>
      <c r="BE41" s="3">
        <f t="shared" si="45"/>
        <v>0</v>
      </c>
      <c r="BF41" s="3">
        <f t="shared" si="45"/>
        <v>0</v>
      </c>
      <c r="BG41" s="3">
        <f t="shared" si="45"/>
        <v>0</v>
      </c>
      <c r="BH41" s="3">
        <f t="shared" si="45"/>
        <v>0</v>
      </c>
      <c r="BI41" s="3">
        <f t="shared" si="45"/>
        <v>0</v>
      </c>
      <c r="BJ41" s="3">
        <f t="shared" si="45"/>
        <v>0</v>
      </c>
      <c r="BK41" s="3">
        <f t="shared" si="45"/>
        <v>0</v>
      </c>
      <c r="BL41" s="3">
        <f t="shared" si="45"/>
        <v>0</v>
      </c>
      <c r="BM41" s="3">
        <f t="shared" si="45"/>
        <v>0</v>
      </c>
      <c r="BN41" s="3">
        <f t="shared" si="45"/>
        <v>0</v>
      </c>
      <c r="BO41" s="3">
        <f t="shared" si="45"/>
        <v>0</v>
      </c>
      <c r="BP41" s="3">
        <f t="shared" si="45"/>
        <v>0</v>
      </c>
      <c r="BQ41" s="3">
        <f t="shared" si="45"/>
        <v>0</v>
      </c>
      <c r="BR41" s="3">
        <f t="shared" si="45"/>
        <v>0</v>
      </c>
      <c r="BS41" s="3">
        <f t="shared" ref="BS41:CH41" si="46">BR41</f>
        <v>0</v>
      </c>
      <c r="BT41" s="3">
        <f t="shared" si="46"/>
        <v>0</v>
      </c>
      <c r="BU41" s="3">
        <f t="shared" si="46"/>
        <v>0</v>
      </c>
      <c r="BV41" s="3">
        <f t="shared" si="46"/>
        <v>0</v>
      </c>
      <c r="BW41" s="3">
        <f t="shared" si="46"/>
        <v>0</v>
      </c>
      <c r="BX41" s="3">
        <f t="shared" si="46"/>
        <v>0</v>
      </c>
      <c r="BY41" s="3">
        <f t="shared" si="46"/>
        <v>0</v>
      </c>
      <c r="BZ41" s="3">
        <f t="shared" si="46"/>
        <v>0</v>
      </c>
      <c r="CA41" s="3">
        <f t="shared" si="46"/>
        <v>0</v>
      </c>
      <c r="CB41" s="3">
        <f t="shared" si="46"/>
        <v>0</v>
      </c>
      <c r="CC41" s="3">
        <f t="shared" si="46"/>
        <v>0</v>
      </c>
      <c r="CD41" s="3">
        <f t="shared" si="46"/>
        <v>0</v>
      </c>
      <c r="CE41" s="3">
        <f t="shared" si="46"/>
        <v>0</v>
      </c>
      <c r="CF41" s="3">
        <f t="shared" si="46"/>
        <v>0</v>
      </c>
      <c r="CG41" s="3">
        <f t="shared" si="46"/>
        <v>0</v>
      </c>
      <c r="CH41" s="12">
        <f t="shared" si="46"/>
        <v>0</v>
      </c>
    </row>
    <row r="42" spans="1:86" x14ac:dyDescent="0.3">
      <c r="A42" s="531"/>
      <c r="B42" s="115" t="str">
        <f t="shared" si="30"/>
        <v>Pool Spa</v>
      </c>
      <c r="C42" s="3">
        <v>0</v>
      </c>
      <c r="D42" s="3">
        <v>0</v>
      </c>
      <c r="E42" s="3">
        <v>0</v>
      </c>
      <c r="F42" s="363">
        <v>0</v>
      </c>
      <c r="G42" s="3">
        <f t="shared" ref="G42:BR42" si="47">F42</f>
        <v>0</v>
      </c>
      <c r="H42" s="3">
        <f t="shared" si="47"/>
        <v>0</v>
      </c>
      <c r="I42" s="3">
        <f t="shared" si="47"/>
        <v>0</v>
      </c>
      <c r="J42" s="3">
        <f t="shared" si="47"/>
        <v>0</v>
      </c>
      <c r="K42" s="3">
        <f t="shared" si="47"/>
        <v>0</v>
      </c>
      <c r="L42" s="3">
        <f t="shared" si="47"/>
        <v>0</v>
      </c>
      <c r="M42" s="3">
        <f t="shared" si="47"/>
        <v>0</v>
      </c>
      <c r="N42" s="3">
        <f t="shared" si="47"/>
        <v>0</v>
      </c>
      <c r="O42" s="3">
        <f t="shared" si="47"/>
        <v>0</v>
      </c>
      <c r="P42" s="3">
        <f t="shared" si="47"/>
        <v>0</v>
      </c>
      <c r="Q42" s="3">
        <f t="shared" si="47"/>
        <v>0</v>
      </c>
      <c r="R42" s="3">
        <f t="shared" si="47"/>
        <v>0</v>
      </c>
      <c r="S42" s="3">
        <f t="shared" si="47"/>
        <v>0</v>
      </c>
      <c r="T42" s="3">
        <f t="shared" si="47"/>
        <v>0</v>
      </c>
      <c r="U42" s="3">
        <f t="shared" si="47"/>
        <v>0</v>
      </c>
      <c r="V42" s="3">
        <f t="shared" si="47"/>
        <v>0</v>
      </c>
      <c r="W42" s="3">
        <f t="shared" si="47"/>
        <v>0</v>
      </c>
      <c r="X42" s="3">
        <f t="shared" si="47"/>
        <v>0</v>
      </c>
      <c r="Y42" s="3">
        <f t="shared" si="47"/>
        <v>0</v>
      </c>
      <c r="Z42" s="3">
        <f t="shared" si="47"/>
        <v>0</v>
      </c>
      <c r="AA42" s="3">
        <f t="shared" si="47"/>
        <v>0</v>
      </c>
      <c r="AB42" s="3">
        <f t="shared" si="47"/>
        <v>0</v>
      </c>
      <c r="AC42" s="3">
        <f t="shared" si="47"/>
        <v>0</v>
      </c>
      <c r="AD42" s="3">
        <f t="shared" si="47"/>
        <v>0</v>
      </c>
      <c r="AE42" s="3">
        <f t="shared" si="47"/>
        <v>0</v>
      </c>
      <c r="AF42" s="3">
        <f t="shared" si="47"/>
        <v>0</v>
      </c>
      <c r="AG42" s="3">
        <f t="shared" si="47"/>
        <v>0</v>
      </c>
      <c r="AH42" s="3">
        <f t="shared" si="47"/>
        <v>0</v>
      </c>
      <c r="AI42" s="3">
        <f t="shared" si="47"/>
        <v>0</v>
      </c>
      <c r="AJ42" s="3">
        <f t="shared" si="47"/>
        <v>0</v>
      </c>
      <c r="AK42" s="3">
        <f t="shared" si="47"/>
        <v>0</v>
      </c>
      <c r="AL42" s="3">
        <f t="shared" si="47"/>
        <v>0</v>
      </c>
      <c r="AM42" s="3">
        <f t="shared" si="47"/>
        <v>0</v>
      </c>
      <c r="AN42" s="3">
        <f t="shared" si="47"/>
        <v>0</v>
      </c>
      <c r="AO42" s="3">
        <f t="shared" si="47"/>
        <v>0</v>
      </c>
      <c r="AP42" s="3">
        <f t="shared" si="47"/>
        <v>0</v>
      </c>
      <c r="AQ42" s="3">
        <f t="shared" si="47"/>
        <v>0</v>
      </c>
      <c r="AR42" s="3">
        <f t="shared" si="47"/>
        <v>0</v>
      </c>
      <c r="AS42" s="3">
        <f t="shared" si="47"/>
        <v>0</v>
      </c>
      <c r="AT42" s="3">
        <f t="shared" si="47"/>
        <v>0</v>
      </c>
      <c r="AU42" s="3">
        <f t="shared" si="47"/>
        <v>0</v>
      </c>
      <c r="AV42" s="3">
        <f t="shared" si="47"/>
        <v>0</v>
      </c>
      <c r="AW42" s="3">
        <f t="shared" si="47"/>
        <v>0</v>
      </c>
      <c r="AX42" s="3">
        <f t="shared" si="47"/>
        <v>0</v>
      </c>
      <c r="AY42" s="3">
        <f t="shared" si="47"/>
        <v>0</v>
      </c>
      <c r="AZ42" s="3">
        <f t="shared" si="47"/>
        <v>0</v>
      </c>
      <c r="BA42" s="3">
        <f t="shared" si="47"/>
        <v>0</v>
      </c>
      <c r="BB42" s="3">
        <f t="shared" si="47"/>
        <v>0</v>
      </c>
      <c r="BC42" s="3">
        <f t="shared" si="47"/>
        <v>0</v>
      </c>
      <c r="BD42" s="3">
        <f t="shared" si="47"/>
        <v>0</v>
      </c>
      <c r="BE42" s="3">
        <f t="shared" si="47"/>
        <v>0</v>
      </c>
      <c r="BF42" s="3">
        <f t="shared" si="47"/>
        <v>0</v>
      </c>
      <c r="BG42" s="3">
        <f t="shared" si="47"/>
        <v>0</v>
      </c>
      <c r="BH42" s="3">
        <f t="shared" si="47"/>
        <v>0</v>
      </c>
      <c r="BI42" s="3">
        <f t="shared" si="47"/>
        <v>0</v>
      </c>
      <c r="BJ42" s="3">
        <f t="shared" si="47"/>
        <v>0</v>
      </c>
      <c r="BK42" s="3">
        <f t="shared" si="47"/>
        <v>0</v>
      </c>
      <c r="BL42" s="3">
        <f t="shared" si="47"/>
        <v>0</v>
      </c>
      <c r="BM42" s="3">
        <f t="shared" si="47"/>
        <v>0</v>
      </c>
      <c r="BN42" s="3">
        <f t="shared" si="47"/>
        <v>0</v>
      </c>
      <c r="BO42" s="3">
        <f t="shared" si="47"/>
        <v>0</v>
      </c>
      <c r="BP42" s="3">
        <f t="shared" si="47"/>
        <v>0</v>
      </c>
      <c r="BQ42" s="3">
        <f t="shared" si="47"/>
        <v>0</v>
      </c>
      <c r="BR42" s="3">
        <f t="shared" si="47"/>
        <v>0</v>
      </c>
      <c r="BS42" s="3">
        <f t="shared" ref="BS42:CH42" si="48">BR42</f>
        <v>0</v>
      </c>
      <c r="BT42" s="3">
        <f t="shared" si="48"/>
        <v>0</v>
      </c>
      <c r="BU42" s="3">
        <f t="shared" si="48"/>
        <v>0</v>
      </c>
      <c r="BV42" s="3">
        <f t="shared" si="48"/>
        <v>0</v>
      </c>
      <c r="BW42" s="3">
        <f t="shared" si="48"/>
        <v>0</v>
      </c>
      <c r="BX42" s="3">
        <f t="shared" si="48"/>
        <v>0</v>
      </c>
      <c r="BY42" s="3">
        <f t="shared" si="48"/>
        <v>0</v>
      </c>
      <c r="BZ42" s="3">
        <f t="shared" si="48"/>
        <v>0</v>
      </c>
      <c r="CA42" s="3">
        <f t="shared" si="48"/>
        <v>0</v>
      </c>
      <c r="CB42" s="3">
        <f t="shared" si="48"/>
        <v>0</v>
      </c>
      <c r="CC42" s="3">
        <f t="shared" si="48"/>
        <v>0</v>
      </c>
      <c r="CD42" s="3">
        <f t="shared" si="48"/>
        <v>0</v>
      </c>
      <c r="CE42" s="3">
        <f t="shared" si="48"/>
        <v>0</v>
      </c>
      <c r="CF42" s="3">
        <f t="shared" si="48"/>
        <v>0</v>
      </c>
      <c r="CG42" s="3">
        <f t="shared" si="48"/>
        <v>0</v>
      </c>
      <c r="CH42" s="12">
        <f t="shared" si="48"/>
        <v>0</v>
      </c>
    </row>
    <row r="43" spans="1:86" x14ac:dyDescent="0.3">
      <c r="A43" s="531"/>
      <c r="B43" s="115" t="str">
        <f t="shared" si="30"/>
        <v>Refrigeration</v>
      </c>
      <c r="C43" s="3">
        <v>0</v>
      </c>
      <c r="D43" s="3">
        <v>0</v>
      </c>
      <c r="E43" s="3">
        <v>0</v>
      </c>
      <c r="F43" s="363">
        <v>0</v>
      </c>
      <c r="G43" s="3">
        <f t="shared" ref="G43:BR43" si="49">F43</f>
        <v>0</v>
      </c>
      <c r="H43" s="3">
        <f t="shared" si="49"/>
        <v>0</v>
      </c>
      <c r="I43" s="3">
        <f t="shared" si="49"/>
        <v>0</v>
      </c>
      <c r="J43" s="3">
        <f t="shared" si="49"/>
        <v>0</v>
      </c>
      <c r="K43" s="3">
        <f t="shared" si="49"/>
        <v>0</v>
      </c>
      <c r="L43" s="3">
        <f t="shared" si="49"/>
        <v>0</v>
      </c>
      <c r="M43" s="3">
        <f t="shared" si="49"/>
        <v>0</v>
      </c>
      <c r="N43" s="3">
        <f t="shared" si="49"/>
        <v>0</v>
      </c>
      <c r="O43" s="3">
        <f t="shared" si="49"/>
        <v>0</v>
      </c>
      <c r="P43" s="3">
        <f t="shared" si="49"/>
        <v>0</v>
      </c>
      <c r="Q43" s="3">
        <f t="shared" si="49"/>
        <v>0</v>
      </c>
      <c r="R43" s="3">
        <f t="shared" si="49"/>
        <v>0</v>
      </c>
      <c r="S43" s="3">
        <f t="shared" si="49"/>
        <v>0</v>
      </c>
      <c r="T43" s="3">
        <f t="shared" si="49"/>
        <v>0</v>
      </c>
      <c r="U43" s="3">
        <f t="shared" si="49"/>
        <v>0</v>
      </c>
      <c r="V43" s="3">
        <f t="shared" si="49"/>
        <v>0</v>
      </c>
      <c r="W43" s="3">
        <f t="shared" si="49"/>
        <v>0</v>
      </c>
      <c r="X43" s="3">
        <f t="shared" si="49"/>
        <v>0</v>
      </c>
      <c r="Y43" s="3">
        <f t="shared" si="49"/>
        <v>0</v>
      </c>
      <c r="Z43" s="3">
        <f t="shared" si="49"/>
        <v>0</v>
      </c>
      <c r="AA43" s="3">
        <f t="shared" si="49"/>
        <v>0</v>
      </c>
      <c r="AB43" s="3">
        <f t="shared" si="49"/>
        <v>0</v>
      </c>
      <c r="AC43" s="3">
        <f t="shared" si="49"/>
        <v>0</v>
      </c>
      <c r="AD43" s="3">
        <f t="shared" si="49"/>
        <v>0</v>
      </c>
      <c r="AE43" s="3">
        <f t="shared" si="49"/>
        <v>0</v>
      </c>
      <c r="AF43" s="3">
        <f t="shared" si="49"/>
        <v>0</v>
      </c>
      <c r="AG43" s="3">
        <f t="shared" si="49"/>
        <v>0</v>
      </c>
      <c r="AH43" s="3">
        <f t="shared" si="49"/>
        <v>0</v>
      </c>
      <c r="AI43" s="3">
        <f t="shared" si="49"/>
        <v>0</v>
      </c>
      <c r="AJ43" s="3">
        <f t="shared" si="49"/>
        <v>0</v>
      </c>
      <c r="AK43" s="3">
        <f t="shared" si="49"/>
        <v>0</v>
      </c>
      <c r="AL43" s="3">
        <f t="shared" si="49"/>
        <v>0</v>
      </c>
      <c r="AM43" s="3">
        <f t="shared" si="49"/>
        <v>0</v>
      </c>
      <c r="AN43" s="3">
        <f t="shared" si="49"/>
        <v>0</v>
      </c>
      <c r="AO43" s="3">
        <f t="shared" si="49"/>
        <v>0</v>
      </c>
      <c r="AP43" s="3">
        <f t="shared" si="49"/>
        <v>0</v>
      </c>
      <c r="AQ43" s="3">
        <f t="shared" si="49"/>
        <v>0</v>
      </c>
      <c r="AR43" s="3">
        <f t="shared" si="49"/>
        <v>0</v>
      </c>
      <c r="AS43" s="3">
        <f t="shared" si="49"/>
        <v>0</v>
      </c>
      <c r="AT43" s="3">
        <f t="shared" si="49"/>
        <v>0</v>
      </c>
      <c r="AU43" s="3">
        <f t="shared" si="49"/>
        <v>0</v>
      </c>
      <c r="AV43" s="3">
        <f t="shared" si="49"/>
        <v>0</v>
      </c>
      <c r="AW43" s="3">
        <f t="shared" si="49"/>
        <v>0</v>
      </c>
      <c r="AX43" s="3">
        <f t="shared" si="49"/>
        <v>0</v>
      </c>
      <c r="AY43" s="3">
        <f t="shared" si="49"/>
        <v>0</v>
      </c>
      <c r="AZ43" s="3">
        <f t="shared" si="49"/>
        <v>0</v>
      </c>
      <c r="BA43" s="3">
        <f t="shared" si="49"/>
        <v>0</v>
      </c>
      <c r="BB43" s="3">
        <f t="shared" si="49"/>
        <v>0</v>
      </c>
      <c r="BC43" s="3">
        <f t="shared" si="49"/>
        <v>0</v>
      </c>
      <c r="BD43" s="3">
        <f t="shared" si="49"/>
        <v>0</v>
      </c>
      <c r="BE43" s="3">
        <f t="shared" si="49"/>
        <v>0</v>
      </c>
      <c r="BF43" s="3">
        <f t="shared" si="49"/>
        <v>0</v>
      </c>
      <c r="BG43" s="3">
        <f t="shared" si="49"/>
        <v>0</v>
      </c>
      <c r="BH43" s="3">
        <f t="shared" si="49"/>
        <v>0</v>
      </c>
      <c r="BI43" s="3">
        <f t="shared" si="49"/>
        <v>0</v>
      </c>
      <c r="BJ43" s="3">
        <f t="shared" si="49"/>
        <v>0</v>
      </c>
      <c r="BK43" s="3">
        <f t="shared" si="49"/>
        <v>0</v>
      </c>
      <c r="BL43" s="3">
        <f t="shared" si="49"/>
        <v>0</v>
      </c>
      <c r="BM43" s="3">
        <f t="shared" si="49"/>
        <v>0</v>
      </c>
      <c r="BN43" s="3">
        <f t="shared" si="49"/>
        <v>0</v>
      </c>
      <c r="BO43" s="3">
        <f t="shared" si="49"/>
        <v>0</v>
      </c>
      <c r="BP43" s="3">
        <f t="shared" si="49"/>
        <v>0</v>
      </c>
      <c r="BQ43" s="3">
        <f t="shared" si="49"/>
        <v>0</v>
      </c>
      <c r="BR43" s="3">
        <f t="shared" si="49"/>
        <v>0</v>
      </c>
      <c r="BS43" s="3">
        <f t="shared" ref="BS43:CH43" si="50">BR43</f>
        <v>0</v>
      </c>
      <c r="BT43" s="3">
        <f t="shared" si="50"/>
        <v>0</v>
      </c>
      <c r="BU43" s="3">
        <f t="shared" si="50"/>
        <v>0</v>
      </c>
      <c r="BV43" s="3">
        <f t="shared" si="50"/>
        <v>0</v>
      </c>
      <c r="BW43" s="3">
        <f t="shared" si="50"/>
        <v>0</v>
      </c>
      <c r="BX43" s="3">
        <f t="shared" si="50"/>
        <v>0</v>
      </c>
      <c r="BY43" s="3">
        <f t="shared" si="50"/>
        <v>0</v>
      </c>
      <c r="BZ43" s="3">
        <f t="shared" si="50"/>
        <v>0</v>
      </c>
      <c r="CA43" s="3">
        <f t="shared" si="50"/>
        <v>0</v>
      </c>
      <c r="CB43" s="3">
        <f t="shared" si="50"/>
        <v>0</v>
      </c>
      <c r="CC43" s="3">
        <f t="shared" si="50"/>
        <v>0</v>
      </c>
      <c r="CD43" s="3">
        <f t="shared" si="50"/>
        <v>0</v>
      </c>
      <c r="CE43" s="3">
        <f t="shared" si="50"/>
        <v>0</v>
      </c>
      <c r="CF43" s="3">
        <f t="shared" si="50"/>
        <v>0</v>
      </c>
      <c r="CG43" s="3">
        <f t="shared" si="50"/>
        <v>0</v>
      </c>
      <c r="CH43" s="12">
        <f t="shared" si="50"/>
        <v>0</v>
      </c>
    </row>
    <row r="44" spans="1:86" ht="15" customHeight="1" x14ac:dyDescent="0.3">
      <c r="A44" s="531"/>
      <c r="B44" s="115" t="str">
        <f t="shared" si="30"/>
        <v>Water Heating</v>
      </c>
      <c r="C44" s="3">
        <v>0</v>
      </c>
      <c r="D44" s="3">
        <v>0</v>
      </c>
      <c r="E44" s="3">
        <v>0</v>
      </c>
      <c r="F44" s="363">
        <v>0</v>
      </c>
      <c r="G44" s="3">
        <f t="shared" ref="G44:BR44" si="51">F44</f>
        <v>0</v>
      </c>
      <c r="H44" s="3">
        <f t="shared" si="51"/>
        <v>0</v>
      </c>
      <c r="I44" s="3">
        <f t="shared" si="51"/>
        <v>0</v>
      </c>
      <c r="J44" s="3">
        <f t="shared" si="51"/>
        <v>0</v>
      </c>
      <c r="K44" s="3">
        <f t="shared" si="51"/>
        <v>0</v>
      </c>
      <c r="L44" s="3">
        <f t="shared" si="51"/>
        <v>0</v>
      </c>
      <c r="M44" s="3">
        <f t="shared" si="51"/>
        <v>0</v>
      </c>
      <c r="N44" s="3">
        <f t="shared" si="51"/>
        <v>0</v>
      </c>
      <c r="O44" s="3">
        <f t="shared" si="51"/>
        <v>0</v>
      </c>
      <c r="P44" s="3">
        <f t="shared" si="51"/>
        <v>0</v>
      </c>
      <c r="Q44" s="3">
        <f t="shared" si="51"/>
        <v>0</v>
      </c>
      <c r="R44" s="3">
        <f t="shared" si="51"/>
        <v>0</v>
      </c>
      <c r="S44" s="3">
        <f t="shared" si="51"/>
        <v>0</v>
      </c>
      <c r="T44" s="3">
        <f t="shared" si="51"/>
        <v>0</v>
      </c>
      <c r="U44" s="3">
        <f t="shared" si="51"/>
        <v>0</v>
      </c>
      <c r="V44" s="3">
        <f t="shared" si="51"/>
        <v>0</v>
      </c>
      <c r="W44" s="3">
        <f t="shared" si="51"/>
        <v>0</v>
      </c>
      <c r="X44" s="3">
        <f t="shared" si="51"/>
        <v>0</v>
      </c>
      <c r="Y44" s="3">
        <f t="shared" si="51"/>
        <v>0</v>
      </c>
      <c r="Z44" s="3">
        <f t="shared" si="51"/>
        <v>0</v>
      </c>
      <c r="AA44" s="3">
        <f t="shared" si="51"/>
        <v>0</v>
      </c>
      <c r="AB44" s="3">
        <f t="shared" si="51"/>
        <v>0</v>
      </c>
      <c r="AC44" s="3">
        <f t="shared" si="51"/>
        <v>0</v>
      </c>
      <c r="AD44" s="3">
        <f t="shared" si="51"/>
        <v>0</v>
      </c>
      <c r="AE44" s="3">
        <f t="shared" si="51"/>
        <v>0</v>
      </c>
      <c r="AF44" s="3">
        <f t="shared" si="51"/>
        <v>0</v>
      </c>
      <c r="AG44" s="3">
        <f t="shared" si="51"/>
        <v>0</v>
      </c>
      <c r="AH44" s="3">
        <f t="shared" si="51"/>
        <v>0</v>
      </c>
      <c r="AI44" s="3">
        <f t="shared" si="51"/>
        <v>0</v>
      </c>
      <c r="AJ44" s="3">
        <f t="shared" si="51"/>
        <v>0</v>
      </c>
      <c r="AK44" s="3">
        <f t="shared" si="51"/>
        <v>0</v>
      </c>
      <c r="AL44" s="3">
        <f t="shared" si="51"/>
        <v>0</v>
      </c>
      <c r="AM44" s="3">
        <f t="shared" si="51"/>
        <v>0</v>
      </c>
      <c r="AN44" s="3">
        <f t="shared" si="51"/>
        <v>0</v>
      </c>
      <c r="AO44" s="3">
        <f t="shared" si="51"/>
        <v>0</v>
      </c>
      <c r="AP44" s="3">
        <f t="shared" si="51"/>
        <v>0</v>
      </c>
      <c r="AQ44" s="3">
        <f t="shared" si="51"/>
        <v>0</v>
      </c>
      <c r="AR44" s="3">
        <f t="shared" si="51"/>
        <v>0</v>
      </c>
      <c r="AS44" s="3">
        <f t="shared" si="51"/>
        <v>0</v>
      </c>
      <c r="AT44" s="3">
        <f t="shared" si="51"/>
        <v>0</v>
      </c>
      <c r="AU44" s="3">
        <f t="shared" si="51"/>
        <v>0</v>
      </c>
      <c r="AV44" s="3">
        <f t="shared" si="51"/>
        <v>0</v>
      </c>
      <c r="AW44" s="3">
        <f t="shared" si="51"/>
        <v>0</v>
      </c>
      <c r="AX44" s="3">
        <f t="shared" si="51"/>
        <v>0</v>
      </c>
      <c r="AY44" s="3">
        <f t="shared" si="51"/>
        <v>0</v>
      </c>
      <c r="AZ44" s="3">
        <f t="shared" si="51"/>
        <v>0</v>
      </c>
      <c r="BA44" s="3">
        <f t="shared" si="51"/>
        <v>0</v>
      </c>
      <c r="BB44" s="3">
        <f t="shared" si="51"/>
        <v>0</v>
      </c>
      <c r="BC44" s="3">
        <f t="shared" si="51"/>
        <v>0</v>
      </c>
      <c r="BD44" s="3">
        <f t="shared" si="51"/>
        <v>0</v>
      </c>
      <c r="BE44" s="3">
        <f t="shared" si="51"/>
        <v>0</v>
      </c>
      <c r="BF44" s="3">
        <f t="shared" si="51"/>
        <v>0</v>
      </c>
      <c r="BG44" s="3">
        <f t="shared" si="51"/>
        <v>0</v>
      </c>
      <c r="BH44" s="3">
        <f t="shared" si="51"/>
        <v>0</v>
      </c>
      <c r="BI44" s="3">
        <f t="shared" si="51"/>
        <v>0</v>
      </c>
      <c r="BJ44" s="3">
        <f t="shared" si="51"/>
        <v>0</v>
      </c>
      <c r="BK44" s="3">
        <f t="shared" si="51"/>
        <v>0</v>
      </c>
      <c r="BL44" s="3">
        <f t="shared" si="51"/>
        <v>0</v>
      </c>
      <c r="BM44" s="3">
        <f t="shared" si="51"/>
        <v>0</v>
      </c>
      <c r="BN44" s="3">
        <f t="shared" si="51"/>
        <v>0</v>
      </c>
      <c r="BO44" s="3">
        <f t="shared" si="51"/>
        <v>0</v>
      </c>
      <c r="BP44" s="3">
        <f t="shared" si="51"/>
        <v>0</v>
      </c>
      <c r="BQ44" s="3">
        <f t="shared" si="51"/>
        <v>0</v>
      </c>
      <c r="BR44" s="3">
        <f t="shared" si="51"/>
        <v>0</v>
      </c>
      <c r="BS44" s="3">
        <f t="shared" ref="BS44:CH44" si="52">BR44</f>
        <v>0</v>
      </c>
      <c r="BT44" s="3">
        <f t="shared" si="52"/>
        <v>0</v>
      </c>
      <c r="BU44" s="3">
        <f t="shared" si="52"/>
        <v>0</v>
      </c>
      <c r="BV44" s="3">
        <f t="shared" si="52"/>
        <v>0</v>
      </c>
      <c r="BW44" s="3">
        <f t="shared" si="52"/>
        <v>0</v>
      </c>
      <c r="BX44" s="3">
        <f t="shared" si="52"/>
        <v>0</v>
      </c>
      <c r="BY44" s="3">
        <f t="shared" si="52"/>
        <v>0</v>
      </c>
      <c r="BZ44" s="3">
        <f t="shared" si="52"/>
        <v>0</v>
      </c>
      <c r="CA44" s="3">
        <f t="shared" si="52"/>
        <v>0</v>
      </c>
      <c r="CB44" s="3">
        <f t="shared" si="52"/>
        <v>0</v>
      </c>
      <c r="CC44" s="3">
        <f t="shared" si="52"/>
        <v>0</v>
      </c>
      <c r="CD44" s="3">
        <f t="shared" si="52"/>
        <v>0</v>
      </c>
      <c r="CE44" s="3">
        <f t="shared" si="52"/>
        <v>0</v>
      </c>
      <c r="CF44" s="3">
        <f t="shared" si="52"/>
        <v>0</v>
      </c>
      <c r="CG44" s="3">
        <f t="shared" si="52"/>
        <v>0</v>
      </c>
      <c r="CH44" s="12">
        <f t="shared" si="52"/>
        <v>0</v>
      </c>
    </row>
    <row r="45" spans="1:86" s="131" customFormat="1" ht="15" customHeight="1" thickBot="1" x14ac:dyDescent="0.35">
      <c r="A45" s="531"/>
      <c r="B45" s="451" t="str">
        <f t="shared" si="30"/>
        <v>Motors(uses bus. load shape)</v>
      </c>
      <c r="C45" s="116"/>
      <c r="D45" s="116"/>
      <c r="E45" s="116"/>
      <c r="F45" s="454">
        <v>0</v>
      </c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452"/>
      <c r="S45" s="452"/>
      <c r="T45" s="452"/>
      <c r="U45" s="452"/>
      <c r="V45" s="452"/>
      <c r="W45" s="452"/>
      <c r="X45" s="452"/>
      <c r="Y45" s="452"/>
      <c r="Z45" s="452"/>
      <c r="AA45" s="452"/>
      <c r="AB45" s="452"/>
      <c r="AC45" s="452"/>
      <c r="AD45" s="452"/>
      <c r="AE45" s="452"/>
      <c r="AF45" s="452"/>
      <c r="AG45" s="452"/>
      <c r="AH45" s="452"/>
      <c r="AI45" s="452"/>
      <c r="AJ45" s="452"/>
      <c r="AK45" s="452"/>
      <c r="AL45" s="452"/>
      <c r="AM45" s="452"/>
      <c r="AN45" s="452"/>
      <c r="AO45" s="452"/>
      <c r="AP45" s="452"/>
      <c r="AQ45" s="452"/>
      <c r="AR45" s="452"/>
      <c r="AS45" s="452"/>
      <c r="AT45" s="452"/>
      <c r="AU45" s="452"/>
      <c r="AV45" s="452"/>
      <c r="AW45" s="452"/>
      <c r="AX45" s="452"/>
      <c r="AY45" s="452"/>
      <c r="AZ45" s="452"/>
      <c r="BA45" s="452"/>
      <c r="BB45" s="452"/>
      <c r="BC45" s="452"/>
      <c r="BD45" s="452"/>
      <c r="BE45" s="452"/>
      <c r="BF45" s="452"/>
      <c r="BG45" s="452"/>
      <c r="BH45" s="452"/>
      <c r="BI45" s="452"/>
      <c r="BJ45" s="452"/>
      <c r="BK45" s="452"/>
      <c r="BL45" s="452"/>
      <c r="BM45" s="452"/>
      <c r="BN45" s="452"/>
      <c r="BO45" s="452"/>
      <c r="BP45" s="452"/>
      <c r="BQ45" s="452"/>
      <c r="BR45" s="452"/>
      <c r="BS45" s="452"/>
      <c r="BT45" s="455"/>
      <c r="BU45" s="452"/>
      <c r="BV45" s="452"/>
      <c r="BW45" s="456"/>
      <c r="BX45" s="452"/>
      <c r="BY45" s="452"/>
      <c r="BZ45" s="452"/>
      <c r="CA45" s="452"/>
      <c r="CB45" s="452"/>
      <c r="CC45" s="452"/>
      <c r="CD45" s="452"/>
      <c r="CE45" s="452"/>
      <c r="CF45" s="452"/>
      <c r="CG45" s="452"/>
      <c r="CH45" s="453"/>
    </row>
    <row r="46" spans="1:86" ht="15" customHeight="1" thickBot="1" x14ac:dyDescent="0.35">
      <c r="A46" s="532"/>
      <c r="B46" s="204" t="str">
        <f t="shared" si="30"/>
        <v>Monthly kWh</v>
      </c>
      <c r="C46" s="160">
        <f>SUM(C35:C45)</f>
        <v>0</v>
      </c>
      <c r="D46" s="160">
        <f t="shared" ref="D46:BO46" si="53">SUM(D35:D45)</f>
        <v>0</v>
      </c>
      <c r="E46" s="160">
        <f t="shared" si="53"/>
        <v>0</v>
      </c>
      <c r="F46" s="160">
        <f t="shared" si="53"/>
        <v>11016425</v>
      </c>
      <c r="G46" s="160">
        <f t="shared" si="53"/>
        <v>11016425</v>
      </c>
      <c r="H46" s="160">
        <f t="shared" si="53"/>
        <v>11016425</v>
      </c>
      <c r="I46" s="160">
        <f t="shared" si="53"/>
        <v>11016425</v>
      </c>
      <c r="J46" s="160">
        <f t="shared" si="53"/>
        <v>11016425</v>
      </c>
      <c r="K46" s="160">
        <f t="shared" si="53"/>
        <v>11016425</v>
      </c>
      <c r="L46" s="160">
        <f t="shared" si="53"/>
        <v>11016425</v>
      </c>
      <c r="M46" s="160">
        <f t="shared" si="53"/>
        <v>11016425</v>
      </c>
      <c r="N46" s="160">
        <f t="shared" si="53"/>
        <v>11016425</v>
      </c>
      <c r="O46" s="160">
        <f t="shared" si="53"/>
        <v>36001833.619999997</v>
      </c>
      <c r="P46" s="160">
        <f t="shared" si="53"/>
        <v>36001833.619999997</v>
      </c>
      <c r="Q46" s="160">
        <f t="shared" si="53"/>
        <v>36001833.619999997</v>
      </c>
      <c r="R46" s="160">
        <f t="shared" si="53"/>
        <v>36001833.619999997</v>
      </c>
      <c r="S46" s="160">
        <f t="shared" si="53"/>
        <v>36001833.619999997</v>
      </c>
      <c r="T46" s="160">
        <f t="shared" si="53"/>
        <v>36001833.619999997</v>
      </c>
      <c r="U46" s="160">
        <f t="shared" si="53"/>
        <v>36001833.619999997</v>
      </c>
      <c r="V46" s="160">
        <f t="shared" si="53"/>
        <v>36001833.619999997</v>
      </c>
      <c r="W46" s="160">
        <f t="shared" si="53"/>
        <v>36001833.619999997</v>
      </c>
      <c r="X46" s="160">
        <f t="shared" si="53"/>
        <v>36001833.619999997</v>
      </c>
      <c r="Y46" s="160">
        <f t="shared" si="53"/>
        <v>36001833.619999997</v>
      </c>
      <c r="Z46" s="160">
        <f t="shared" si="53"/>
        <v>36001833.619999997</v>
      </c>
      <c r="AA46" s="160">
        <f t="shared" si="53"/>
        <v>36001833.619999997</v>
      </c>
      <c r="AB46" s="160">
        <f t="shared" si="53"/>
        <v>36001833.619999997</v>
      </c>
      <c r="AC46" s="160">
        <f t="shared" si="53"/>
        <v>36001833.619999997</v>
      </c>
      <c r="AD46" s="160">
        <f t="shared" si="53"/>
        <v>36001833.619999997</v>
      </c>
      <c r="AE46" s="160">
        <f t="shared" si="53"/>
        <v>36001833.619999997</v>
      </c>
      <c r="AF46" s="160">
        <f t="shared" si="53"/>
        <v>36001833.619999997</v>
      </c>
      <c r="AG46" s="160">
        <f t="shared" si="53"/>
        <v>36001833.619999997</v>
      </c>
      <c r="AH46" s="160">
        <f t="shared" si="53"/>
        <v>36001833.619999997</v>
      </c>
      <c r="AI46" s="160">
        <f t="shared" si="53"/>
        <v>36001833.619999997</v>
      </c>
      <c r="AJ46" s="160">
        <f t="shared" si="53"/>
        <v>36001833.619999997</v>
      </c>
      <c r="AK46" s="160">
        <f t="shared" si="53"/>
        <v>36001833.619999997</v>
      </c>
      <c r="AL46" s="160">
        <f t="shared" si="53"/>
        <v>36001833.619999997</v>
      </c>
      <c r="AM46" s="160">
        <f t="shared" si="53"/>
        <v>36001833.619999997</v>
      </c>
      <c r="AN46" s="160">
        <f t="shared" si="53"/>
        <v>36001833.619999997</v>
      </c>
      <c r="AO46" s="160">
        <f t="shared" si="53"/>
        <v>36001833.619999997</v>
      </c>
      <c r="AP46" s="160">
        <f t="shared" si="53"/>
        <v>36001833.619999997</v>
      </c>
      <c r="AQ46" s="160">
        <f t="shared" si="53"/>
        <v>36001833.619999997</v>
      </c>
      <c r="AR46" s="160">
        <f t="shared" si="53"/>
        <v>36001833.619999997</v>
      </c>
      <c r="AS46" s="160">
        <f t="shared" si="53"/>
        <v>36001833.619999997</v>
      </c>
      <c r="AT46" s="160">
        <f t="shared" si="53"/>
        <v>36001833.619999997</v>
      </c>
      <c r="AU46" s="160">
        <f t="shared" si="53"/>
        <v>36001833.619999997</v>
      </c>
      <c r="AV46" s="160">
        <f t="shared" si="53"/>
        <v>36001833.619999997</v>
      </c>
      <c r="AW46" s="160">
        <f t="shared" si="53"/>
        <v>36001833.619999997</v>
      </c>
      <c r="AX46" s="160">
        <f t="shared" si="53"/>
        <v>36001833.619999997</v>
      </c>
      <c r="AY46" s="160">
        <f t="shared" si="53"/>
        <v>36001833.619999997</v>
      </c>
      <c r="AZ46" s="160">
        <f t="shared" si="53"/>
        <v>36001833.619999997</v>
      </c>
      <c r="BA46" s="160">
        <f t="shared" si="53"/>
        <v>36001833.619999997</v>
      </c>
      <c r="BB46" s="160">
        <f t="shared" si="53"/>
        <v>36001833.619999997</v>
      </c>
      <c r="BC46" s="160">
        <f t="shared" si="53"/>
        <v>36001833.619999997</v>
      </c>
      <c r="BD46" s="160">
        <f t="shared" si="53"/>
        <v>36001833.619999997</v>
      </c>
      <c r="BE46" s="160">
        <f t="shared" si="53"/>
        <v>36001833.619999997</v>
      </c>
      <c r="BF46" s="160">
        <f t="shared" si="53"/>
        <v>36001833.619999997</v>
      </c>
      <c r="BG46" s="160">
        <f t="shared" si="53"/>
        <v>36001833.619999997</v>
      </c>
      <c r="BH46" s="160">
        <f t="shared" si="53"/>
        <v>36001833.619999997</v>
      </c>
      <c r="BI46" s="160">
        <f t="shared" si="53"/>
        <v>36001833.619999997</v>
      </c>
      <c r="BJ46" s="160">
        <f t="shared" si="53"/>
        <v>36001833.619999997</v>
      </c>
      <c r="BK46" s="160">
        <f t="shared" si="53"/>
        <v>36001833.619999997</v>
      </c>
      <c r="BL46" s="160">
        <f t="shared" si="53"/>
        <v>36001833.619999997</v>
      </c>
      <c r="BM46" s="160">
        <f t="shared" si="53"/>
        <v>36001833.619999997</v>
      </c>
      <c r="BN46" s="160">
        <f t="shared" si="53"/>
        <v>36001833.619999997</v>
      </c>
      <c r="BO46" s="160">
        <f t="shared" si="53"/>
        <v>36001833.619999997</v>
      </c>
      <c r="BP46" s="160">
        <f t="shared" ref="BP46:CH46" si="54">SUM(BP35:BP45)</f>
        <v>36001833.619999997</v>
      </c>
      <c r="BQ46" s="160">
        <f t="shared" si="54"/>
        <v>36001833.619999997</v>
      </c>
      <c r="BR46" s="160">
        <f t="shared" si="54"/>
        <v>36001833.619999997</v>
      </c>
      <c r="BS46" s="160">
        <f t="shared" si="54"/>
        <v>36001833.619999997</v>
      </c>
      <c r="BT46" s="160">
        <f t="shared" si="54"/>
        <v>36001833.619999997</v>
      </c>
      <c r="BU46" s="160">
        <f t="shared" si="54"/>
        <v>36001833.619999997</v>
      </c>
      <c r="BV46" s="160">
        <f t="shared" si="54"/>
        <v>36001833.619999997</v>
      </c>
      <c r="BW46" s="160">
        <f t="shared" si="54"/>
        <v>36001833.619999997</v>
      </c>
      <c r="BX46" s="160">
        <f t="shared" si="54"/>
        <v>36001833.619999997</v>
      </c>
      <c r="BY46" s="160">
        <f t="shared" si="54"/>
        <v>36001833.619999997</v>
      </c>
      <c r="BZ46" s="160">
        <f t="shared" si="54"/>
        <v>36001833.619999997</v>
      </c>
      <c r="CA46" s="160">
        <f t="shared" si="54"/>
        <v>36001833.619999997</v>
      </c>
      <c r="CB46" s="160">
        <f t="shared" si="54"/>
        <v>36001833.619999997</v>
      </c>
      <c r="CC46" s="160">
        <f t="shared" si="54"/>
        <v>36001833.619999997</v>
      </c>
      <c r="CD46" s="160">
        <f t="shared" si="54"/>
        <v>36001833.619999997</v>
      </c>
      <c r="CE46" s="160">
        <f t="shared" si="54"/>
        <v>36001833.619999997</v>
      </c>
      <c r="CF46" s="160">
        <f t="shared" si="54"/>
        <v>36001833.619999997</v>
      </c>
      <c r="CG46" s="160">
        <f t="shared" si="54"/>
        <v>36001833.619999997</v>
      </c>
      <c r="CH46" s="161">
        <f t="shared" si="54"/>
        <v>36001833.619999997</v>
      </c>
    </row>
    <row r="47" spans="1:86" s="49" customFormat="1" x14ac:dyDescent="0.3">
      <c r="A47" s="327"/>
      <c r="B47" s="151"/>
      <c r="C47" s="153"/>
      <c r="D47" s="151"/>
      <c r="E47" s="153"/>
      <c r="F47" s="151"/>
      <c r="G47" s="151"/>
      <c r="H47" s="153"/>
      <c r="I47" s="151"/>
      <c r="J47" s="151"/>
      <c r="K47" s="153"/>
      <c r="L47" s="151"/>
      <c r="M47" s="151"/>
      <c r="N47" s="153"/>
      <c r="O47" s="151"/>
      <c r="P47" s="151"/>
      <c r="Q47" s="153"/>
      <c r="R47" s="151"/>
      <c r="S47" s="151"/>
      <c r="T47" s="153"/>
      <c r="U47" s="151"/>
      <c r="V47" s="151"/>
      <c r="W47" s="153"/>
      <c r="X47" s="151"/>
      <c r="Y47" s="151"/>
      <c r="Z47" s="153"/>
      <c r="AA47" s="151"/>
      <c r="AB47" s="151"/>
      <c r="AC47" s="153"/>
      <c r="AD47" s="151"/>
      <c r="AE47" s="151"/>
      <c r="AF47" s="153"/>
      <c r="AG47" s="151"/>
      <c r="AH47" s="151"/>
      <c r="AI47" s="153"/>
      <c r="AJ47" s="151"/>
      <c r="AK47" s="151"/>
      <c r="AL47" s="153"/>
      <c r="AM47" s="151"/>
      <c r="AN47" s="151"/>
      <c r="AO47" s="153"/>
      <c r="AP47" s="151"/>
      <c r="AQ47" s="151"/>
      <c r="AR47" s="153"/>
      <c r="AS47" s="151"/>
      <c r="AT47" s="151"/>
      <c r="AU47" s="153"/>
      <c r="AV47" s="151"/>
      <c r="AW47" s="151"/>
      <c r="AX47" s="153"/>
      <c r="AY47" s="151"/>
      <c r="AZ47" s="151"/>
      <c r="BA47" s="153"/>
      <c r="BB47" s="151"/>
      <c r="BC47" s="151"/>
      <c r="BD47" s="153"/>
      <c r="BE47" s="151"/>
      <c r="BF47" s="151"/>
      <c r="BG47" s="153"/>
      <c r="BH47" s="151"/>
      <c r="BI47" s="151"/>
      <c r="BJ47" s="153"/>
      <c r="BK47" s="151"/>
      <c r="BL47" s="151"/>
      <c r="BM47" s="153"/>
      <c r="BN47" s="151"/>
      <c r="BO47" s="151"/>
      <c r="BP47" s="153"/>
      <c r="BQ47" s="151"/>
      <c r="BR47" s="151"/>
      <c r="BS47" s="153"/>
      <c r="BT47" s="151"/>
      <c r="BU47" s="151"/>
      <c r="BV47" s="153"/>
      <c r="BW47" s="151"/>
      <c r="BX47" s="151"/>
      <c r="BY47" s="153"/>
      <c r="BZ47" s="151"/>
      <c r="CA47" s="151"/>
      <c r="CB47" s="153"/>
      <c r="CC47" s="151"/>
      <c r="CD47" s="151"/>
      <c r="CE47" s="153"/>
      <c r="CF47" s="151"/>
      <c r="CG47" s="151"/>
      <c r="CH47" s="153"/>
    </row>
    <row r="48" spans="1:86" s="49" customFormat="1" ht="15" thickBot="1" x14ac:dyDescent="0.35">
      <c r="A48" s="254" t="s">
        <v>130</v>
      </c>
      <c r="B48" s="254"/>
      <c r="C48" s="254"/>
      <c r="D48" s="254"/>
      <c r="E48" s="254"/>
      <c r="F48" s="254"/>
      <c r="G48" s="254"/>
      <c r="H48" s="254"/>
      <c r="I48" s="254"/>
      <c r="J48" s="254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</row>
    <row r="49" spans="1:87" ht="16.2" thickBot="1" x14ac:dyDescent="0.35">
      <c r="A49" s="533" t="s">
        <v>30</v>
      </c>
      <c r="B49" s="205" t="s">
        <v>131</v>
      </c>
      <c r="C49" s="186">
        <v>43831</v>
      </c>
      <c r="D49" s="186">
        <v>43862</v>
      </c>
      <c r="E49" s="186">
        <v>43891</v>
      </c>
      <c r="F49" s="186">
        <v>43922</v>
      </c>
      <c r="G49" s="186">
        <v>43952</v>
      </c>
      <c r="H49" s="186">
        <v>43983</v>
      </c>
      <c r="I49" s="186">
        <v>44013</v>
      </c>
      <c r="J49" s="186">
        <v>44044</v>
      </c>
      <c r="K49" s="186">
        <v>44075</v>
      </c>
      <c r="L49" s="186">
        <v>44105</v>
      </c>
      <c r="M49" s="186">
        <v>44136</v>
      </c>
      <c r="N49" s="186">
        <v>44166</v>
      </c>
      <c r="O49" s="186">
        <v>44197</v>
      </c>
      <c r="P49" s="186">
        <v>44228</v>
      </c>
      <c r="Q49" s="186">
        <v>44256</v>
      </c>
      <c r="R49" s="186">
        <v>44287</v>
      </c>
      <c r="S49" s="186">
        <v>44317</v>
      </c>
      <c r="T49" s="186">
        <v>44348</v>
      </c>
      <c r="U49" s="186">
        <v>44378</v>
      </c>
      <c r="V49" s="186">
        <v>44409</v>
      </c>
      <c r="W49" s="186">
        <v>44440</v>
      </c>
      <c r="X49" s="186">
        <v>44470</v>
      </c>
      <c r="Y49" s="186">
        <v>44501</v>
      </c>
      <c r="Z49" s="186">
        <v>44531</v>
      </c>
      <c r="AA49" s="186">
        <v>44562</v>
      </c>
      <c r="AB49" s="186">
        <v>44593</v>
      </c>
      <c r="AC49" s="186">
        <v>44621</v>
      </c>
      <c r="AD49" s="186">
        <v>44652</v>
      </c>
      <c r="AE49" s="186">
        <v>44682</v>
      </c>
      <c r="AF49" s="186">
        <v>44713</v>
      </c>
      <c r="AG49" s="186">
        <v>44743</v>
      </c>
      <c r="AH49" s="186">
        <v>44774</v>
      </c>
      <c r="AI49" s="186">
        <v>44805</v>
      </c>
      <c r="AJ49" s="186">
        <v>44835</v>
      </c>
      <c r="AK49" s="186">
        <v>44866</v>
      </c>
      <c r="AL49" s="186">
        <v>44896</v>
      </c>
      <c r="AM49" s="186">
        <v>44927</v>
      </c>
      <c r="AN49" s="186">
        <v>44958</v>
      </c>
      <c r="AO49" s="186">
        <v>44986</v>
      </c>
      <c r="AP49" s="186">
        <v>45017</v>
      </c>
      <c r="AQ49" s="186">
        <v>45047</v>
      </c>
      <c r="AR49" s="186">
        <v>45078</v>
      </c>
      <c r="AS49" s="186">
        <v>45108</v>
      </c>
      <c r="AT49" s="186">
        <v>45139</v>
      </c>
      <c r="AU49" s="186">
        <v>45170</v>
      </c>
      <c r="AV49" s="186">
        <v>45200</v>
      </c>
      <c r="AW49" s="186">
        <v>45231</v>
      </c>
      <c r="AX49" s="186">
        <v>45261</v>
      </c>
      <c r="AY49" s="186">
        <v>45292</v>
      </c>
      <c r="AZ49" s="186">
        <v>45323</v>
      </c>
      <c r="BA49" s="186">
        <v>45352</v>
      </c>
      <c r="BB49" s="186">
        <v>45383</v>
      </c>
      <c r="BC49" s="186">
        <v>45413</v>
      </c>
      <c r="BD49" s="186">
        <v>45444</v>
      </c>
      <c r="BE49" s="186">
        <v>45474</v>
      </c>
      <c r="BF49" s="186">
        <v>45505</v>
      </c>
      <c r="BG49" s="186">
        <v>45536</v>
      </c>
      <c r="BH49" s="186">
        <v>45566</v>
      </c>
      <c r="BI49" s="186">
        <v>45597</v>
      </c>
      <c r="BJ49" s="186">
        <v>45627</v>
      </c>
      <c r="BK49" s="186">
        <v>45658</v>
      </c>
      <c r="BL49" s="186">
        <v>45689</v>
      </c>
      <c r="BM49" s="186">
        <v>45717</v>
      </c>
      <c r="BN49" s="186">
        <v>45748</v>
      </c>
      <c r="BO49" s="186">
        <v>45778</v>
      </c>
      <c r="BP49" s="186">
        <v>45809</v>
      </c>
      <c r="BQ49" s="186">
        <v>45839</v>
      </c>
      <c r="BR49" s="186">
        <v>45870</v>
      </c>
      <c r="BS49" s="186">
        <v>45901</v>
      </c>
      <c r="BT49" s="186">
        <v>45931</v>
      </c>
      <c r="BU49" s="186">
        <v>45962</v>
      </c>
      <c r="BV49" s="186">
        <v>45992</v>
      </c>
      <c r="BW49" s="186">
        <v>46023</v>
      </c>
      <c r="BX49" s="186">
        <v>46054</v>
      </c>
      <c r="BY49" s="186">
        <v>46082</v>
      </c>
      <c r="BZ49" s="186">
        <v>46113</v>
      </c>
      <c r="CA49" s="186">
        <v>46143</v>
      </c>
      <c r="CB49" s="186">
        <v>46174</v>
      </c>
      <c r="CC49" s="186">
        <v>46204</v>
      </c>
      <c r="CD49" s="186">
        <v>46235</v>
      </c>
      <c r="CE49" s="186">
        <v>46266</v>
      </c>
      <c r="CF49" s="186">
        <v>46296</v>
      </c>
      <c r="CG49" s="186">
        <v>46327</v>
      </c>
      <c r="CH49" s="187">
        <v>46357</v>
      </c>
    </row>
    <row r="50" spans="1:87" ht="15" customHeight="1" x14ac:dyDescent="0.3">
      <c r="A50" s="534"/>
      <c r="B50" s="39" t="str">
        <f t="shared" ref="B50:B60" si="55">B35</f>
        <v>Building Shell</v>
      </c>
      <c r="C50" s="213">
        <f>IF(C20=0,0,(C5*0.5)+C17-C35)*C66*C$78*C$2</f>
        <v>129530.16571712254</v>
      </c>
      <c r="D50" s="30">
        <f t="shared" ref="D50:AI50" si="56">IF(D20=0,0,(D5*0.5)+C20-D35)*D66*D$78*D$2</f>
        <v>111881.23078327536</v>
      </c>
      <c r="E50" s="30">
        <f t="shared" si="56"/>
        <v>87701.266269986387</v>
      </c>
      <c r="F50" s="30">
        <f t="shared" si="56"/>
        <v>34892.405021312778</v>
      </c>
      <c r="G50" s="30">
        <f t="shared" si="56"/>
        <v>40120.683328288957</v>
      </c>
      <c r="H50" s="30">
        <f t="shared" si="56"/>
        <v>215103.40865744912</v>
      </c>
      <c r="I50" s="30">
        <f t="shared" si="56"/>
        <v>289844.35914043675</v>
      </c>
      <c r="J50" s="30">
        <f t="shared" si="56"/>
        <v>275583.85116359848</v>
      </c>
      <c r="K50" s="30">
        <f t="shared" si="56"/>
        <v>138113.63006321495</v>
      </c>
      <c r="L50" s="30">
        <f t="shared" si="56"/>
        <v>34175.537108003846</v>
      </c>
      <c r="M50" s="30">
        <f t="shared" si="56"/>
        <v>58034.646665675355</v>
      </c>
      <c r="N50" s="30">
        <f t="shared" si="56"/>
        <v>97287.771063530774</v>
      </c>
      <c r="O50" s="30">
        <f t="shared" si="56"/>
        <v>190.77150587707052</v>
      </c>
      <c r="P50" s="30">
        <f t="shared" si="56"/>
        <v>164.02437091930204</v>
      </c>
      <c r="Q50" s="30">
        <f t="shared" si="56"/>
        <v>127.78155469774624</v>
      </c>
      <c r="R50" s="30">
        <f t="shared" si="56"/>
        <v>68.269072158049568</v>
      </c>
      <c r="S50" s="30">
        <f t="shared" si="56"/>
        <v>78.498510592668936</v>
      </c>
      <c r="T50" s="30">
        <f t="shared" si="56"/>
        <v>420.86265243419228</v>
      </c>
      <c r="U50" s="30">
        <f t="shared" si="56"/>
        <v>567.09778121272188</v>
      </c>
      <c r="V50" s="30">
        <f t="shared" si="56"/>
        <v>539.19624655248424</v>
      </c>
      <c r="W50" s="30">
        <f t="shared" si="56"/>
        <v>270.22755728750963</v>
      </c>
      <c r="X50" s="30">
        <f t="shared" si="56"/>
        <v>66.866477316232718</v>
      </c>
      <c r="Y50" s="30">
        <f t="shared" si="56"/>
        <v>113.54824863651199</v>
      </c>
      <c r="Z50" s="30">
        <f t="shared" si="56"/>
        <v>190.16329550536139</v>
      </c>
      <c r="AA50" s="30">
        <f t="shared" si="56"/>
        <v>190.77150587707052</v>
      </c>
      <c r="AB50" s="30">
        <f t="shared" si="56"/>
        <v>164.02437091930204</v>
      </c>
      <c r="AC50" s="30">
        <f t="shared" si="56"/>
        <v>127.78155469774624</v>
      </c>
      <c r="AD50" s="30">
        <f t="shared" si="56"/>
        <v>68.269072158049568</v>
      </c>
      <c r="AE50" s="30">
        <f t="shared" si="56"/>
        <v>78.498510592668936</v>
      </c>
      <c r="AF50" s="30">
        <f t="shared" si="56"/>
        <v>420.86265243419228</v>
      </c>
      <c r="AG50" s="30">
        <f t="shared" si="56"/>
        <v>567.09778121272188</v>
      </c>
      <c r="AH50" s="30">
        <f t="shared" si="56"/>
        <v>539.19624655248424</v>
      </c>
      <c r="AI50" s="30">
        <f t="shared" si="56"/>
        <v>270.22755728750963</v>
      </c>
      <c r="AJ50" s="30">
        <f t="shared" ref="AJ50:BO50" si="57">IF(AJ20=0,0,(AJ5*0.5)+AI20-AJ35)*AJ66*AJ$78*AJ$2</f>
        <v>66.866477316232718</v>
      </c>
      <c r="AK50" s="30">
        <f t="shared" si="57"/>
        <v>113.54824863651199</v>
      </c>
      <c r="AL50" s="30">
        <f t="shared" si="57"/>
        <v>190.16329550536139</v>
      </c>
      <c r="AM50" s="30">
        <f t="shared" si="57"/>
        <v>190.77150587707052</v>
      </c>
      <c r="AN50" s="30">
        <f t="shared" si="57"/>
        <v>164.02437091930204</v>
      </c>
      <c r="AO50" s="30">
        <f t="shared" si="57"/>
        <v>127.78155469774624</v>
      </c>
      <c r="AP50" s="30">
        <f t="shared" si="57"/>
        <v>68.269072158049568</v>
      </c>
      <c r="AQ50" s="30">
        <f t="shared" si="57"/>
        <v>78.498510592668936</v>
      </c>
      <c r="AR50" s="30">
        <f t="shared" si="57"/>
        <v>420.86265243419228</v>
      </c>
      <c r="AS50" s="30">
        <f t="shared" si="57"/>
        <v>567.09778121272188</v>
      </c>
      <c r="AT50" s="30">
        <f t="shared" si="57"/>
        <v>539.19624655248424</v>
      </c>
      <c r="AU50" s="30">
        <f t="shared" si="57"/>
        <v>270.22755728750963</v>
      </c>
      <c r="AV50" s="30">
        <f t="shared" si="57"/>
        <v>66.866477316232718</v>
      </c>
      <c r="AW50" s="30">
        <f t="shared" si="57"/>
        <v>113.54824863651199</v>
      </c>
      <c r="AX50" s="30">
        <f t="shared" si="57"/>
        <v>190.16329550536139</v>
      </c>
      <c r="AY50" s="30">
        <f t="shared" si="57"/>
        <v>190.77150587707052</v>
      </c>
      <c r="AZ50" s="30">
        <f t="shared" si="57"/>
        <v>164.02437091930204</v>
      </c>
      <c r="BA50" s="30">
        <f t="shared" si="57"/>
        <v>127.78155469774624</v>
      </c>
      <c r="BB50" s="30">
        <f t="shared" si="57"/>
        <v>68.269072158049568</v>
      </c>
      <c r="BC50" s="30">
        <f t="shared" si="57"/>
        <v>78.498510592668936</v>
      </c>
      <c r="BD50" s="30">
        <f t="shared" si="57"/>
        <v>420.86265243419228</v>
      </c>
      <c r="BE50" s="30">
        <f t="shared" si="57"/>
        <v>567.09778121272188</v>
      </c>
      <c r="BF50" s="30">
        <f t="shared" si="57"/>
        <v>539.19624655248424</v>
      </c>
      <c r="BG50" s="30">
        <f t="shared" si="57"/>
        <v>270.22755728750963</v>
      </c>
      <c r="BH50" s="30">
        <f t="shared" si="57"/>
        <v>66.866477316232718</v>
      </c>
      <c r="BI50" s="30">
        <f t="shared" si="57"/>
        <v>113.54824863651199</v>
      </c>
      <c r="BJ50" s="30">
        <f t="shared" si="57"/>
        <v>190.16329550536139</v>
      </c>
      <c r="BK50" s="30">
        <f t="shared" si="57"/>
        <v>190.77150587707052</v>
      </c>
      <c r="BL50" s="30">
        <f t="shared" si="57"/>
        <v>164.02437091930204</v>
      </c>
      <c r="BM50" s="30">
        <f t="shared" si="57"/>
        <v>127.78155469774624</v>
      </c>
      <c r="BN50" s="30">
        <f t="shared" si="57"/>
        <v>68.269072158049568</v>
      </c>
      <c r="BO50" s="30">
        <f t="shared" si="57"/>
        <v>78.498510592668936</v>
      </c>
      <c r="BP50" s="30">
        <f t="shared" ref="BP50:CH50" si="58">IF(BP20=0,0,(BP5*0.5)+BO20-BP35)*BP66*BP$78*BP$2</f>
        <v>420.86265243419228</v>
      </c>
      <c r="BQ50" s="30">
        <f t="shared" si="58"/>
        <v>567.09778121272188</v>
      </c>
      <c r="BR50" s="30">
        <f t="shared" si="58"/>
        <v>539.19624655248424</v>
      </c>
      <c r="BS50" s="30">
        <f t="shared" si="58"/>
        <v>270.22755728750963</v>
      </c>
      <c r="BT50" s="30">
        <f t="shared" si="58"/>
        <v>66.866477316232718</v>
      </c>
      <c r="BU50" s="30">
        <f t="shared" si="58"/>
        <v>113.54824863651199</v>
      </c>
      <c r="BV50" s="30">
        <f t="shared" si="58"/>
        <v>190.16329550536139</v>
      </c>
      <c r="BW50" s="30">
        <f t="shared" si="58"/>
        <v>190.77150587707052</v>
      </c>
      <c r="BX50" s="30">
        <f t="shared" si="58"/>
        <v>164.02437091930204</v>
      </c>
      <c r="BY50" s="30">
        <f t="shared" si="58"/>
        <v>127.78155469774624</v>
      </c>
      <c r="BZ50" s="30">
        <f t="shared" si="58"/>
        <v>68.269072158049568</v>
      </c>
      <c r="CA50" s="30">
        <f t="shared" si="58"/>
        <v>78.498510592668936</v>
      </c>
      <c r="CB50" s="30">
        <f t="shared" si="58"/>
        <v>420.86265243419228</v>
      </c>
      <c r="CC50" s="30">
        <f t="shared" si="58"/>
        <v>567.09778121272188</v>
      </c>
      <c r="CD50" s="30">
        <f t="shared" si="58"/>
        <v>539.19624655248424</v>
      </c>
      <c r="CE50" s="30">
        <f t="shared" si="58"/>
        <v>270.22755728750963</v>
      </c>
      <c r="CF50" s="30">
        <f t="shared" si="58"/>
        <v>66.866477316232718</v>
      </c>
      <c r="CG50" s="30">
        <f t="shared" si="58"/>
        <v>113.54824863651199</v>
      </c>
      <c r="CH50" s="34">
        <f t="shared" si="58"/>
        <v>190.16329550536139</v>
      </c>
    </row>
    <row r="51" spans="1:87" ht="15.6" x14ac:dyDescent="0.3">
      <c r="A51" s="534"/>
      <c r="B51" s="39" t="str">
        <f t="shared" si="55"/>
        <v>Cooling</v>
      </c>
      <c r="C51" s="30">
        <f t="shared" ref="C51:C60" si="59">IF(C21=0,0,(C6*0.5)-C36)*C67*C$78*C$2</f>
        <v>22.047424356999326</v>
      </c>
      <c r="D51" s="30">
        <f t="shared" ref="D51:AI51" si="60">IF(D21=0,0,(D6*0.5)+C21-D36)*D67*D$78*D$2</f>
        <v>58.683638772576053</v>
      </c>
      <c r="E51" s="30">
        <f t="shared" si="60"/>
        <v>282.06332910322811</v>
      </c>
      <c r="F51" s="30">
        <f t="shared" si="60"/>
        <v>2105.0411223537285</v>
      </c>
      <c r="G51" s="30">
        <f t="shared" si="60"/>
        <v>13687.278568048216</v>
      </c>
      <c r="H51" s="30">
        <f t="shared" si="60"/>
        <v>133824.85699276245</v>
      </c>
      <c r="I51" s="30">
        <f t="shared" si="60"/>
        <v>251120.50606872872</v>
      </c>
      <c r="J51" s="30">
        <f t="shared" si="60"/>
        <v>324023.97029533837</v>
      </c>
      <c r="K51" s="30">
        <f t="shared" si="60"/>
        <v>192238.07596506816</v>
      </c>
      <c r="L51" s="30">
        <f t="shared" si="60"/>
        <v>14665.093593472167</v>
      </c>
      <c r="M51" s="30">
        <f t="shared" si="60"/>
        <v>1333.8667407481157</v>
      </c>
      <c r="N51" s="30">
        <f t="shared" si="60"/>
        <v>1144.9820956370036</v>
      </c>
      <c r="O51" s="30">
        <f t="shared" si="60"/>
        <v>1136.0195002776773</v>
      </c>
      <c r="P51" s="30">
        <f t="shared" si="60"/>
        <v>1070.6146442410334</v>
      </c>
      <c r="Q51" s="30">
        <f t="shared" si="60"/>
        <v>3153.7586689971649</v>
      </c>
      <c r="R51" s="30">
        <f t="shared" si="60"/>
        <v>15285.767368297747</v>
      </c>
      <c r="S51" s="30">
        <f t="shared" si="60"/>
        <v>69356.024020191951</v>
      </c>
      <c r="T51" s="30">
        <f t="shared" si="60"/>
        <v>471316.11842450738</v>
      </c>
      <c r="U51" s="30">
        <f t="shared" si="60"/>
        <v>636654.46466908825</v>
      </c>
      <c r="V51" s="30">
        <f t="shared" si="60"/>
        <v>605324.75167002727</v>
      </c>
      <c r="W51" s="30">
        <f t="shared" si="60"/>
        <v>283038.2698905468</v>
      </c>
      <c r="X51" s="30">
        <f t="shared" si="60"/>
        <v>18431.727247425228</v>
      </c>
      <c r="Y51" s="30">
        <f t="shared" si="60"/>
        <v>1519.5915671286918</v>
      </c>
      <c r="Z51" s="30">
        <f t="shared" si="60"/>
        <v>1200.1745001933214</v>
      </c>
      <c r="AA51" s="30">
        <f t="shared" si="60"/>
        <v>1136.0195002776773</v>
      </c>
      <c r="AB51" s="30">
        <f t="shared" si="60"/>
        <v>1070.6146442410334</v>
      </c>
      <c r="AC51" s="30">
        <f t="shared" si="60"/>
        <v>3153.7586689971649</v>
      </c>
      <c r="AD51" s="30">
        <f t="shared" si="60"/>
        <v>15285.767368297747</v>
      </c>
      <c r="AE51" s="30">
        <f t="shared" si="60"/>
        <v>69356.024020191951</v>
      </c>
      <c r="AF51" s="30">
        <f t="shared" si="60"/>
        <v>471316.11842450738</v>
      </c>
      <c r="AG51" s="30">
        <f t="shared" si="60"/>
        <v>636654.46466908825</v>
      </c>
      <c r="AH51" s="30">
        <f t="shared" si="60"/>
        <v>605324.75167002727</v>
      </c>
      <c r="AI51" s="30">
        <f t="shared" si="60"/>
        <v>283038.2698905468</v>
      </c>
      <c r="AJ51" s="30">
        <f t="shared" ref="AJ51:BO51" si="61">IF(AJ21=0,0,(AJ6*0.5)+AI21-AJ36)*AJ67*AJ$78*AJ$2</f>
        <v>18431.727247425228</v>
      </c>
      <c r="AK51" s="30">
        <f t="shared" si="61"/>
        <v>1519.5915671286918</v>
      </c>
      <c r="AL51" s="30">
        <f t="shared" si="61"/>
        <v>1200.1745001933214</v>
      </c>
      <c r="AM51" s="30">
        <f t="shared" si="61"/>
        <v>1136.0195002776773</v>
      </c>
      <c r="AN51" s="30">
        <f t="shared" si="61"/>
        <v>1070.6146442410334</v>
      </c>
      <c r="AO51" s="30">
        <f t="shared" si="61"/>
        <v>3153.7586689971649</v>
      </c>
      <c r="AP51" s="30">
        <f t="shared" si="61"/>
        <v>15285.767368297747</v>
      </c>
      <c r="AQ51" s="30">
        <f t="shared" si="61"/>
        <v>69356.024020191951</v>
      </c>
      <c r="AR51" s="30">
        <f t="shared" si="61"/>
        <v>471316.11842450738</v>
      </c>
      <c r="AS51" s="30">
        <f t="shared" si="61"/>
        <v>636654.46466908825</v>
      </c>
      <c r="AT51" s="30">
        <f t="shared" si="61"/>
        <v>605324.75167002727</v>
      </c>
      <c r="AU51" s="30">
        <f t="shared" si="61"/>
        <v>283038.2698905468</v>
      </c>
      <c r="AV51" s="30">
        <f t="shared" si="61"/>
        <v>18431.727247425228</v>
      </c>
      <c r="AW51" s="30">
        <f t="shared" si="61"/>
        <v>1519.5915671286918</v>
      </c>
      <c r="AX51" s="30">
        <f t="shared" si="61"/>
        <v>1200.1745001933214</v>
      </c>
      <c r="AY51" s="30">
        <f t="shared" si="61"/>
        <v>1136.0195002776773</v>
      </c>
      <c r="AZ51" s="30">
        <f t="shared" si="61"/>
        <v>1070.6146442410334</v>
      </c>
      <c r="BA51" s="30">
        <f t="shared" si="61"/>
        <v>3153.7586689971649</v>
      </c>
      <c r="BB51" s="30">
        <f t="shared" si="61"/>
        <v>15285.767368297747</v>
      </c>
      <c r="BC51" s="30">
        <f t="shared" si="61"/>
        <v>69356.024020191951</v>
      </c>
      <c r="BD51" s="30">
        <f t="shared" si="61"/>
        <v>471316.11842450738</v>
      </c>
      <c r="BE51" s="30">
        <f t="shared" si="61"/>
        <v>636654.46466908825</v>
      </c>
      <c r="BF51" s="30">
        <f t="shared" si="61"/>
        <v>605324.75167002727</v>
      </c>
      <c r="BG51" s="30">
        <f t="shared" si="61"/>
        <v>283038.2698905468</v>
      </c>
      <c r="BH51" s="30">
        <f t="shared" si="61"/>
        <v>18431.727247425228</v>
      </c>
      <c r="BI51" s="30">
        <f t="shared" si="61"/>
        <v>1519.5915671286918</v>
      </c>
      <c r="BJ51" s="30">
        <f t="shared" si="61"/>
        <v>1200.1745001933214</v>
      </c>
      <c r="BK51" s="30">
        <f t="shared" si="61"/>
        <v>1136.0195002776773</v>
      </c>
      <c r="BL51" s="30">
        <f t="shared" si="61"/>
        <v>1070.6146442410334</v>
      </c>
      <c r="BM51" s="30">
        <f t="shared" si="61"/>
        <v>3153.7586689971649</v>
      </c>
      <c r="BN51" s="30">
        <f t="shared" si="61"/>
        <v>15285.767368297747</v>
      </c>
      <c r="BO51" s="30">
        <f t="shared" si="61"/>
        <v>69356.024020191951</v>
      </c>
      <c r="BP51" s="30">
        <f t="shared" ref="BP51:CH51" si="62">IF(BP21=0,0,(BP6*0.5)+BO21-BP36)*BP67*BP$78*BP$2</f>
        <v>471316.11842450738</v>
      </c>
      <c r="BQ51" s="30">
        <f t="shared" si="62"/>
        <v>636654.46466908825</v>
      </c>
      <c r="BR51" s="30">
        <f t="shared" si="62"/>
        <v>605324.75167002727</v>
      </c>
      <c r="BS51" s="30">
        <f t="shared" si="62"/>
        <v>283038.2698905468</v>
      </c>
      <c r="BT51" s="30">
        <f t="shared" si="62"/>
        <v>18431.727247425228</v>
      </c>
      <c r="BU51" s="30">
        <f t="shared" si="62"/>
        <v>1519.5915671286918</v>
      </c>
      <c r="BV51" s="30">
        <f t="shared" si="62"/>
        <v>1200.1745001933214</v>
      </c>
      <c r="BW51" s="30">
        <f t="shared" si="62"/>
        <v>1136.0195002776773</v>
      </c>
      <c r="BX51" s="30">
        <f t="shared" si="62"/>
        <v>1070.6146442410334</v>
      </c>
      <c r="BY51" s="30">
        <f t="shared" si="62"/>
        <v>3153.7586689971649</v>
      </c>
      <c r="BZ51" s="30">
        <f t="shared" si="62"/>
        <v>15285.767368297747</v>
      </c>
      <c r="CA51" s="30">
        <f t="shared" si="62"/>
        <v>69356.024020191951</v>
      </c>
      <c r="CB51" s="30">
        <f t="shared" si="62"/>
        <v>471316.11842450738</v>
      </c>
      <c r="CC51" s="30">
        <f t="shared" si="62"/>
        <v>636654.46466908825</v>
      </c>
      <c r="CD51" s="30">
        <f t="shared" si="62"/>
        <v>605324.75167002727</v>
      </c>
      <c r="CE51" s="30">
        <f t="shared" si="62"/>
        <v>283038.2698905468</v>
      </c>
      <c r="CF51" s="30">
        <f t="shared" si="62"/>
        <v>18431.727247425228</v>
      </c>
      <c r="CG51" s="30">
        <f t="shared" si="62"/>
        <v>1519.5915671286918</v>
      </c>
      <c r="CH51" s="34">
        <f t="shared" si="62"/>
        <v>1200.1745001933214</v>
      </c>
    </row>
    <row r="52" spans="1:87" ht="15.6" x14ac:dyDescent="0.3">
      <c r="A52" s="534"/>
      <c r="B52" s="39" t="str">
        <f t="shared" si="55"/>
        <v>Freezer</v>
      </c>
      <c r="C52" s="30">
        <f t="shared" si="59"/>
        <v>0</v>
      </c>
      <c r="D52" s="30">
        <f t="shared" ref="D52:AI52" si="63">IF(D22=0,0,(D7*0.5)+C22-D37)*D68*D$78*D$2</f>
        <v>0</v>
      </c>
      <c r="E52" s="30">
        <f t="shared" si="63"/>
        <v>0</v>
      </c>
      <c r="F52" s="30">
        <f t="shared" si="63"/>
        <v>0</v>
      </c>
      <c r="G52" s="30">
        <f t="shared" si="63"/>
        <v>0</v>
      </c>
      <c r="H52" s="30">
        <f t="shared" si="63"/>
        <v>0</v>
      </c>
      <c r="I52" s="30">
        <f t="shared" si="63"/>
        <v>118.19069927326252</v>
      </c>
      <c r="J52" s="30">
        <f t="shared" si="63"/>
        <v>318.45827304184621</v>
      </c>
      <c r="K52" s="30">
        <f t="shared" si="63"/>
        <v>434.7764630951329</v>
      </c>
      <c r="L52" s="30">
        <f t="shared" si="63"/>
        <v>226.67087641733244</v>
      </c>
      <c r="M52" s="30">
        <f t="shared" si="63"/>
        <v>272.56815769371968</v>
      </c>
      <c r="N52" s="30">
        <f t="shared" si="63"/>
        <v>300.99405265955869</v>
      </c>
      <c r="O52" s="30">
        <f t="shared" si="63"/>
        <v>290.12774695935695</v>
      </c>
      <c r="P52" s="30">
        <f t="shared" si="63"/>
        <v>271.81446218452112</v>
      </c>
      <c r="Q52" s="30">
        <f t="shared" si="63"/>
        <v>314.61839232602023</v>
      </c>
      <c r="R52" s="30">
        <f t="shared" si="63"/>
        <v>312.65701657121775</v>
      </c>
      <c r="S52" s="30">
        <f t="shared" si="63"/>
        <v>343.3479711198778</v>
      </c>
      <c r="T52" s="30">
        <f t="shared" si="63"/>
        <v>738.0968889211465</v>
      </c>
      <c r="U52" s="30">
        <f t="shared" si="63"/>
        <v>827.33489491283751</v>
      </c>
      <c r="V52" s="30">
        <f t="shared" si="63"/>
        <v>827.33489491283751</v>
      </c>
      <c r="W52" s="30">
        <f t="shared" si="63"/>
        <v>725.58720993359918</v>
      </c>
      <c r="X52" s="30">
        <f t="shared" si="63"/>
        <v>317.33922698426545</v>
      </c>
      <c r="Y52" s="30">
        <f t="shared" si="63"/>
        <v>317.99618397600625</v>
      </c>
      <c r="Z52" s="30">
        <f t="shared" si="63"/>
        <v>300.99405265955869</v>
      </c>
      <c r="AA52" s="30">
        <f t="shared" si="63"/>
        <v>290.12774695935695</v>
      </c>
      <c r="AB52" s="30">
        <f t="shared" si="63"/>
        <v>271.81446218452112</v>
      </c>
      <c r="AC52" s="30">
        <f t="shared" si="63"/>
        <v>314.61839232602023</v>
      </c>
      <c r="AD52" s="30">
        <f t="shared" si="63"/>
        <v>312.65701657121775</v>
      </c>
      <c r="AE52" s="30">
        <f t="shared" si="63"/>
        <v>343.3479711198778</v>
      </c>
      <c r="AF52" s="30">
        <f t="shared" si="63"/>
        <v>738.0968889211465</v>
      </c>
      <c r="AG52" s="30">
        <f t="shared" si="63"/>
        <v>827.33489491283751</v>
      </c>
      <c r="AH52" s="30">
        <f t="shared" si="63"/>
        <v>827.33489491283751</v>
      </c>
      <c r="AI52" s="30">
        <f t="shared" si="63"/>
        <v>725.58720993359918</v>
      </c>
      <c r="AJ52" s="30">
        <f t="shared" ref="AJ52:BO52" si="64">IF(AJ22=0,0,(AJ7*0.5)+AI22-AJ37)*AJ68*AJ$78*AJ$2</f>
        <v>317.33922698426545</v>
      </c>
      <c r="AK52" s="30">
        <f t="shared" si="64"/>
        <v>317.99618397600625</v>
      </c>
      <c r="AL52" s="30">
        <f t="shared" si="64"/>
        <v>300.99405265955869</v>
      </c>
      <c r="AM52" s="30">
        <f t="shared" si="64"/>
        <v>290.12774695935695</v>
      </c>
      <c r="AN52" s="30">
        <f t="shared" si="64"/>
        <v>271.81446218452112</v>
      </c>
      <c r="AO52" s="30">
        <f t="shared" si="64"/>
        <v>314.61839232602023</v>
      </c>
      <c r="AP52" s="30">
        <f t="shared" si="64"/>
        <v>312.65701657121775</v>
      </c>
      <c r="AQ52" s="30">
        <f t="shared" si="64"/>
        <v>343.3479711198778</v>
      </c>
      <c r="AR52" s="30">
        <f t="shared" si="64"/>
        <v>738.0968889211465</v>
      </c>
      <c r="AS52" s="30">
        <f t="shared" si="64"/>
        <v>827.33489491283751</v>
      </c>
      <c r="AT52" s="30">
        <f t="shared" si="64"/>
        <v>827.33489491283751</v>
      </c>
      <c r="AU52" s="30">
        <f t="shared" si="64"/>
        <v>725.58720993359918</v>
      </c>
      <c r="AV52" s="30">
        <f t="shared" si="64"/>
        <v>317.33922698426545</v>
      </c>
      <c r="AW52" s="30">
        <f t="shared" si="64"/>
        <v>317.99618397600625</v>
      </c>
      <c r="AX52" s="30">
        <f t="shared" si="64"/>
        <v>300.99405265955869</v>
      </c>
      <c r="AY52" s="30">
        <f t="shared" si="64"/>
        <v>290.12774695935695</v>
      </c>
      <c r="AZ52" s="30">
        <f t="shared" si="64"/>
        <v>271.81446218452112</v>
      </c>
      <c r="BA52" s="30">
        <f t="shared" si="64"/>
        <v>314.61839232602023</v>
      </c>
      <c r="BB52" s="30">
        <f t="shared" si="64"/>
        <v>312.65701657121775</v>
      </c>
      <c r="BC52" s="30">
        <f t="shared" si="64"/>
        <v>343.3479711198778</v>
      </c>
      <c r="BD52" s="30">
        <f t="shared" si="64"/>
        <v>738.0968889211465</v>
      </c>
      <c r="BE52" s="30">
        <f t="shared" si="64"/>
        <v>827.33489491283751</v>
      </c>
      <c r="BF52" s="30">
        <f t="shared" si="64"/>
        <v>827.33489491283751</v>
      </c>
      <c r="BG52" s="30">
        <f t="shared" si="64"/>
        <v>725.58720993359918</v>
      </c>
      <c r="BH52" s="30">
        <f t="shared" si="64"/>
        <v>317.33922698426545</v>
      </c>
      <c r="BI52" s="30">
        <f t="shared" si="64"/>
        <v>317.99618397600625</v>
      </c>
      <c r="BJ52" s="30">
        <f t="shared" si="64"/>
        <v>300.99405265955869</v>
      </c>
      <c r="BK52" s="30">
        <f t="shared" si="64"/>
        <v>290.12774695935695</v>
      </c>
      <c r="BL52" s="30">
        <f t="shared" si="64"/>
        <v>271.81446218452112</v>
      </c>
      <c r="BM52" s="30">
        <f t="shared" si="64"/>
        <v>314.61839232602023</v>
      </c>
      <c r="BN52" s="30">
        <f t="shared" si="64"/>
        <v>312.65701657121775</v>
      </c>
      <c r="BO52" s="30">
        <f t="shared" si="64"/>
        <v>343.3479711198778</v>
      </c>
      <c r="BP52" s="30">
        <f t="shared" ref="BP52:CH52" si="65">IF(BP22=0,0,(BP7*0.5)+BO22-BP37)*BP68*BP$78*BP$2</f>
        <v>738.0968889211465</v>
      </c>
      <c r="BQ52" s="30">
        <f t="shared" si="65"/>
        <v>827.33489491283751</v>
      </c>
      <c r="BR52" s="30">
        <f t="shared" si="65"/>
        <v>827.33489491283751</v>
      </c>
      <c r="BS52" s="30">
        <f t="shared" si="65"/>
        <v>725.58720993359918</v>
      </c>
      <c r="BT52" s="30">
        <f t="shared" si="65"/>
        <v>317.33922698426545</v>
      </c>
      <c r="BU52" s="30">
        <f t="shared" si="65"/>
        <v>317.99618397600625</v>
      </c>
      <c r="BV52" s="30">
        <f t="shared" si="65"/>
        <v>300.99405265955869</v>
      </c>
      <c r="BW52" s="30">
        <f t="shared" si="65"/>
        <v>290.12774695935695</v>
      </c>
      <c r="BX52" s="30">
        <f t="shared" si="65"/>
        <v>271.81446218452112</v>
      </c>
      <c r="BY52" s="30">
        <f t="shared" si="65"/>
        <v>314.61839232602023</v>
      </c>
      <c r="BZ52" s="30">
        <f t="shared" si="65"/>
        <v>312.65701657121775</v>
      </c>
      <c r="CA52" s="30">
        <f t="shared" si="65"/>
        <v>343.3479711198778</v>
      </c>
      <c r="CB52" s="30">
        <f t="shared" si="65"/>
        <v>738.0968889211465</v>
      </c>
      <c r="CC52" s="30">
        <f t="shared" si="65"/>
        <v>827.33489491283751</v>
      </c>
      <c r="CD52" s="30">
        <f t="shared" si="65"/>
        <v>827.33489491283751</v>
      </c>
      <c r="CE52" s="30">
        <f t="shared" si="65"/>
        <v>725.58720993359918</v>
      </c>
      <c r="CF52" s="30">
        <f t="shared" si="65"/>
        <v>317.33922698426545</v>
      </c>
      <c r="CG52" s="30">
        <f t="shared" si="65"/>
        <v>317.99618397600625</v>
      </c>
      <c r="CH52" s="34">
        <f t="shared" si="65"/>
        <v>300.99405265955869</v>
      </c>
    </row>
    <row r="53" spans="1:87" ht="15.6" x14ac:dyDescent="0.3">
      <c r="A53" s="534"/>
      <c r="B53" s="39" t="str">
        <f t="shared" si="55"/>
        <v>Heating</v>
      </c>
      <c r="C53" s="30">
        <f t="shared" si="59"/>
        <v>4008.6962339264101</v>
      </c>
      <c r="D53" s="30">
        <f t="shared" ref="D53:AI53" si="66">IF(D23=0,0,(D8*0.5)+C23-D38)*D69*D$78*D$2</f>
        <v>9206.4581362069875</v>
      </c>
      <c r="E53" s="30">
        <f t="shared" si="66"/>
        <v>10148.326475794622</v>
      </c>
      <c r="F53" s="30">
        <f t="shared" si="66"/>
        <v>6141.8099498749498</v>
      </c>
      <c r="G53" s="30">
        <f t="shared" si="66"/>
        <v>2516.0722118362287</v>
      </c>
      <c r="H53" s="30">
        <f t="shared" si="66"/>
        <v>207.33569294757223</v>
      </c>
      <c r="I53" s="30">
        <f t="shared" si="66"/>
        <v>3.2196564541523616</v>
      </c>
      <c r="J53" s="30">
        <f t="shared" si="66"/>
        <v>6.4913748829143367</v>
      </c>
      <c r="K53" s="30">
        <f t="shared" si="66"/>
        <v>7934.9501259705585</v>
      </c>
      <c r="L53" s="30">
        <f t="shared" si="66"/>
        <v>25953.535489233414</v>
      </c>
      <c r="M53" s="30">
        <f t="shared" si="66"/>
        <v>64088.811813925837</v>
      </c>
      <c r="N53" s="30">
        <f t="shared" si="66"/>
        <v>120220.3023462603</v>
      </c>
      <c r="O53" s="30">
        <f t="shared" si="66"/>
        <v>129522.35319898732</v>
      </c>
      <c r="P53" s="30">
        <f t="shared" si="66"/>
        <v>111303.0063000243</v>
      </c>
      <c r="Q53" s="30">
        <f t="shared" si="66"/>
        <v>85300.839960099736</v>
      </c>
      <c r="R53" s="30">
        <f t="shared" si="66"/>
        <v>37304.586904683703</v>
      </c>
      <c r="S53" s="30">
        <f t="shared" si="66"/>
        <v>11413.666736941035</v>
      </c>
      <c r="T53" s="30">
        <f t="shared" si="66"/>
        <v>715.87545109465759</v>
      </c>
      <c r="U53" s="30">
        <f t="shared" si="66"/>
        <v>8.4220641305253832</v>
      </c>
      <c r="V53" s="30">
        <f t="shared" si="66"/>
        <v>12.633096195788076</v>
      </c>
      <c r="W53" s="30">
        <f t="shared" si="66"/>
        <v>12364.993820966352</v>
      </c>
      <c r="X53" s="30">
        <f t="shared" si="66"/>
        <v>34434.012544592842</v>
      </c>
      <c r="Y53" s="30">
        <f t="shared" si="66"/>
        <v>76579.470780883436</v>
      </c>
      <c r="Z53" s="30">
        <f t="shared" si="66"/>
        <v>129067.67385117164</v>
      </c>
      <c r="AA53" s="30">
        <f t="shared" si="66"/>
        <v>129522.35319898732</v>
      </c>
      <c r="AB53" s="30">
        <f t="shared" si="66"/>
        <v>111303.0063000243</v>
      </c>
      <c r="AC53" s="30">
        <f t="shared" si="66"/>
        <v>85300.839960099736</v>
      </c>
      <c r="AD53" s="30">
        <f t="shared" si="66"/>
        <v>37304.586904683703</v>
      </c>
      <c r="AE53" s="30">
        <f t="shared" si="66"/>
        <v>11413.666736941035</v>
      </c>
      <c r="AF53" s="30">
        <f t="shared" si="66"/>
        <v>715.87545109465759</v>
      </c>
      <c r="AG53" s="30">
        <f t="shared" si="66"/>
        <v>8.4220641305253832</v>
      </c>
      <c r="AH53" s="30">
        <f t="shared" si="66"/>
        <v>12.633096195788076</v>
      </c>
      <c r="AI53" s="30">
        <f t="shared" si="66"/>
        <v>12364.993820966352</v>
      </c>
      <c r="AJ53" s="30">
        <f t="shared" ref="AJ53:BO53" si="67">IF(AJ23=0,0,(AJ8*0.5)+AI23-AJ38)*AJ69*AJ$78*AJ$2</f>
        <v>34434.012544592842</v>
      </c>
      <c r="AK53" s="30">
        <f t="shared" si="67"/>
        <v>76579.470780883436</v>
      </c>
      <c r="AL53" s="30">
        <f t="shared" si="67"/>
        <v>129067.67385117164</v>
      </c>
      <c r="AM53" s="30">
        <f t="shared" si="67"/>
        <v>129522.35319898732</v>
      </c>
      <c r="AN53" s="30">
        <f t="shared" si="67"/>
        <v>111303.0063000243</v>
      </c>
      <c r="AO53" s="30">
        <f t="shared" si="67"/>
        <v>85300.839960099736</v>
      </c>
      <c r="AP53" s="30">
        <f t="shared" si="67"/>
        <v>37304.586904683703</v>
      </c>
      <c r="AQ53" s="30">
        <f t="shared" si="67"/>
        <v>11413.666736941035</v>
      </c>
      <c r="AR53" s="30">
        <f t="shared" si="67"/>
        <v>715.87545109465759</v>
      </c>
      <c r="AS53" s="30">
        <f t="shared" si="67"/>
        <v>8.4220641305253832</v>
      </c>
      <c r="AT53" s="30">
        <f t="shared" si="67"/>
        <v>12.633096195788076</v>
      </c>
      <c r="AU53" s="30">
        <f t="shared" si="67"/>
        <v>12364.993820966352</v>
      </c>
      <c r="AV53" s="30">
        <f t="shared" si="67"/>
        <v>34434.012544592842</v>
      </c>
      <c r="AW53" s="30">
        <f t="shared" si="67"/>
        <v>76579.470780883436</v>
      </c>
      <c r="AX53" s="30">
        <f t="shared" si="67"/>
        <v>129067.67385117164</v>
      </c>
      <c r="AY53" s="30">
        <f t="shared" si="67"/>
        <v>129522.35319898732</v>
      </c>
      <c r="AZ53" s="30">
        <f t="shared" si="67"/>
        <v>111303.0063000243</v>
      </c>
      <c r="BA53" s="30">
        <f t="shared" si="67"/>
        <v>85300.839960099736</v>
      </c>
      <c r="BB53" s="30">
        <f t="shared" si="67"/>
        <v>37304.586904683703</v>
      </c>
      <c r="BC53" s="30">
        <f t="shared" si="67"/>
        <v>11413.666736941035</v>
      </c>
      <c r="BD53" s="30">
        <f t="shared" si="67"/>
        <v>715.87545109465759</v>
      </c>
      <c r="BE53" s="30">
        <f t="shared" si="67"/>
        <v>8.4220641305253832</v>
      </c>
      <c r="BF53" s="30">
        <f t="shared" si="67"/>
        <v>12.633096195788076</v>
      </c>
      <c r="BG53" s="30">
        <f t="shared" si="67"/>
        <v>12364.993820966352</v>
      </c>
      <c r="BH53" s="30">
        <f t="shared" si="67"/>
        <v>34434.012544592842</v>
      </c>
      <c r="BI53" s="30">
        <f t="shared" si="67"/>
        <v>76579.470780883436</v>
      </c>
      <c r="BJ53" s="30">
        <f t="shared" si="67"/>
        <v>129067.67385117164</v>
      </c>
      <c r="BK53" s="30">
        <f t="shared" si="67"/>
        <v>129522.35319898732</v>
      </c>
      <c r="BL53" s="30">
        <f t="shared" si="67"/>
        <v>111303.0063000243</v>
      </c>
      <c r="BM53" s="30">
        <f t="shared" si="67"/>
        <v>85300.839960099736</v>
      </c>
      <c r="BN53" s="30">
        <f t="shared" si="67"/>
        <v>37304.586904683703</v>
      </c>
      <c r="BO53" s="30">
        <f t="shared" si="67"/>
        <v>11413.666736941035</v>
      </c>
      <c r="BP53" s="30">
        <f t="shared" ref="BP53:CH53" si="68">IF(BP23=0,0,(BP8*0.5)+BO23-BP38)*BP69*BP$78*BP$2</f>
        <v>715.87545109465759</v>
      </c>
      <c r="BQ53" s="30">
        <f t="shared" si="68"/>
        <v>8.4220641305253832</v>
      </c>
      <c r="BR53" s="30">
        <f t="shared" si="68"/>
        <v>12.633096195788076</v>
      </c>
      <c r="BS53" s="30">
        <f t="shared" si="68"/>
        <v>12364.993820966352</v>
      </c>
      <c r="BT53" s="30">
        <f t="shared" si="68"/>
        <v>34434.012544592842</v>
      </c>
      <c r="BU53" s="30">
        <f t="shared" si="68"/>
        <v>76579.470780883436</v>
      </c>
      <c r="BV53" s="30">
        <f t="shared" si="68"/>
        <v>129067.67385117164</v>
      </c>
      <c r="BW53" s="30">
        <f t="shared" si="68"/>
        <v>129522.35319898732</v>
      </c>
      <c r="BX53" s="30">
        <f t="shared" si="68"/>
        <v>111303.0063000243</v>
      </c>
      <c r="BY53" s="30">
        <f t="shared" si="68"/>
        <v>85300.839960099736</v>
      </c>
      <c r="BZ53" s="30">
        <f t="shared" si="68"/>
        <v>37304.586904683703</v>
      </c>
      <c r="CA53" s="30">
        <f t="shared" si="68"/>
        <v>11413.666736941035</v>
      </c>
      <c r="CB53" s="30">
        <f t="shared" si="68"/>
        <v>715.87545109465759</v>
      </c>
      <c r="CC53" s="30">
        <f t="shared" si="68"/>
        <v>8.4220641305253832</v>
      </c>
      <c r="CD53" s="30">
        <f t="shared" si="68"/>
        <v>12.633096195788076</v>
      </c>
      <c r="CE53" s="30">
        <f t="shared" si="68"/>
        <v>12364.993820966352</v>
      </c>
      <c r="CF53" s="30">
        <f t="shared" si="68"/>
        <v>34434.012544592842</v>
      </c>
      <c r="CG53" s="30">
        <f t="shared" si="68"/>
        <v>76579.470780883436</v>
      </c>
      <c r="CH53" s="34">
        <f t="shared" si="68"/>
        <v>129067.67385117164</v>
      </c>
    </row>
    <row r="54" spans="1:87" ht="15.6" x14ac:dyDescent="0.3">
      <c r="A54" s="534"/>
      <c r="B54" s="39" t="str">
        <f t="shared" si="55"/>
        <v>HVAC</v>
      </c>
      <c r="C54" s="30">
        <f t="shared" si="59"/>
        <v>922.2538986131558</v>
      </c>
      <c r="D54" s="30">
        <f t="shared" ref="D54:AI54" si="69">IF(D24=0,0,(D9*0.5)+C24-D39)*D70*D$78*D$2</f>
        <v>2092.3758300636814</v>
      </c>
      <c r="E54" s="30">
        <f t="shared" si="69"/>
        <v>2513.8452869919633</v>
      </c>
      <c r="F54" s="30">
        <f t="shared" si="69"/>
        <v>1729.0847313421655</v>
      </c>
      <c r="G54" s="30">
        <f t="shared" si="69"/>
        <v>2003.6454935607421</v>
      </c>
      <c r="H54" s="30">
        <f t="shared" si="69"/>
        <v>10847.211573105278</v>
      </c>
      <c r="I54" s="30">
        <f t="shared" si="69"/>
        <v>14762.039845442354</v>
      </c>
      <c r="J54" s="30">
        <f t="shared" si="69"/>
        <v>14075.405801614141</v>
      </c>
      <c r="K54" s="30">
        <f t="shared" si="69"/>
        <v>7071.8816706484458</v>
      </c>
      <c r="L54" s="30">
        <f t="shared" si="69"/>
        <v>1967.0727488331386</v>
      </c>
      <c r="M54" s="30">
        <f t="shared" si="69"/>
        <v>3868.828459671533</v>
      </c>
      <c r="N54" s="30">
        <f t="shared" si="69"/>
        <v>7100.3237755894934</v>
      </c>
      <c r="O54" s="30">
        <f t="shared" si="69"/>
        <v>7472.0900898229474</v>
      </c>
      <c r="P54" s="30">
        <f t="shared" si="69"/>
        <v>6424.4650730246694</v>
      </c>
      <c r="Q54" s="30">
        <f t="shared" si="69"/>
        <v>5004.9156142555703</v>
      </c>
      <c r="R54" s="30">
        <f t="shared" si="69"/>
        <v>2673.9457507992656</v>
      </c>
      <c r="S54" s="30">
        <f t="shared" si="69"/>
        <v>3074.6098080459842</v>
      </c>
      <c r="T54" s="30">
        <f t="shared" si="69"/>
        <v>16484.241920575529</v>
      </c>
      <c r="U54" s="30">
        <f t="shared" si="69"/>
        <v>22211.942456913159</v>
      </c>
      <c r="V54" s="30">
        <f t="shared" si="69"/>
        <v>21119.102204554114</v>
      </c>
      <c r="W54" s="30">
        <f t="shared" si="69"/>
        <v>10584.204614425878</v>
      </c>
      <c r="X54" s="30">
        <f t="shared" si="69"/>
        <v>2619.0092707972171</v>
      </c>
      <c r="Y54" s="30">
        <f t="shared" si="69"/>
        <v>4447.4290825190274</v>
      </c>
      <c r="Z54" s="30">
        <f t="shared" si="69"/>
        <v>7448.2678598201937</v>
      </c>
      <c r="AA54" s="30">
        <f t="shared" si="69"/>
        <v>7472.0900898229474</v>
      </c>
      <c r="AB54" s="30">
        <f t="shared" si="69"/>
        <v>6424.4650730246694</v>
      </c>
      <c r="AC54" s="30">
        <f t="shared" si="69"/>
        <v>5004.9156142555703</v>
      </c>
      <c r="AD54" s="30">
        <f t="shared" si="69"/>
        <v>2673.9457507992656</v>
      </c>
      <c r="AE54" s="30">
        <f t="shared" si="69"/>
        <v>3074.6098080459842</v>
      </c>
      <c r="AF54" s="30">
        <f t="shared" si="69"/>
        <v>16484.241920575529</v>
      </c>
      <c r="AG54" s="30">
        <f t="shared" si="69"/>
        <v>22211.942456913159</v>
      </c>
      <c r="AH54" s="30">
        <f t="shared" si="69"/>
        <v>21119.102204554114</v>
      </c>
      <c r="AI54" s="30">
        <f t="shared" si="69"/>
        <v>10584.204614425878</v>
      </c>
      <c r="AJ54" s="30">
        <f t="shared" ref="AJ54:BO54" si="70">IF(AJ24=0,0,(AJ9*0.5)+AI24-AJ39)*AJ70*AJ$78*AJ$2</f>
        <v>2619.0092707972171</v>
      </c>
      <c r="AK54" s="30">
        <f t="shared" si="70"/>
        <v>4447.4290825190274</v>
      </c>
      <c r="AL54" s="30">
        <f t="shared" si="70"/>
        <v>7448.2678598201937</v>
      </c>
      <c r="AM54" s="30">
        <f t="shared" si="70"/>
        <v>7472.0900898229474</v>
      </c>
      <c r="AN54" s="30">
        <f t="shared" si="70"/>
        <v>6424.4650730246694</v>
      </c>
      <c r="AO54" s="30">
        <f t="shared" si="70"/>
        <v>5004.9156142555703</v>
      </c>
      <c r="AP54" s="30">
        <f t="shared" si="70"/>
        <v>2673.9457507992656</v>
      </c>
      <c r="AQ54" s="30">
        <f t="shared" si="70"/>
        <v>3074.6098080459842</v>
      </c>
      <c r="AR54" s="30">
        <f t="shared" si="70"/>
        <v>16484.241920575529</v>
      </c>
      <c r="AS54" s="30">
        <f t="shared" si="70"/>
        <v>22211.942456913159</v>
      </c>
      <c r="AT54" s="30">
        <f t="shared" si="70"/>
        <v>21119.102204554114</v>
      </c>
      <c r="AU54" s="30">
        <f t="shared" si="70"/>
        <v>10584.204614425878</v>
      </c>
      <c r="AV54" s="30">
        <f t="shared" si="70"/>
        <v>2619.0092707972171</v>
      </c>
      <c r="AW54" s="30">
        <f t="shared" si="70"/>
        <v>4447.4290825190274</v>
      </c>
      <c r="AX54" s="30">
        <f t="shared" si="70"/>
        <v>7448.2678598201937</v>
      </c>
      <c r="AY54" s="30">
        <f t="shared" si="70"/>
        <v>7472.0900898229474</v>
      </c>
      <c r="AZ54" s="30">
        <f t="shared" si="70"/>
        <v>6424.4650730246694</v>
      </c>
      <c r="BA54" s="30">
        <f t="shared" si="70"/>
        <v>5004.9156142555703</v>
      </c>
      <c r="BB54" s="30">
        <f t="shared" si="70"/>
        <v>2673.9457507992656</v>
      </c>
      <c r="BC54" s="30">
        <f t="shared" si="70"/>
        <v>3074.6098080459842</v>
      </c>
      <c r="BD54" s="30">
        <f t="shared" si="70"/>
        <v>16484.241920575529</v>
      </c>
      <c r="BE54" s="30">
        <f t="shared" si="70"/>
        <v>22211.942456913159</v>
      </c>
      <c r="BF54" s="30">
        <f t="shared" si="70"/>
        <v>21119.102204554114</v>
      </c>
      <c r="BG54" s="30">
        <f t="shared" si="70"/>
        <v>10584.204614425878</v>
      </c>
      <c r="BH54" s="30">
        <f t="shared" si="70"/>
        <v>2619.0092707972171</v>
      </c>
      <c r="BI54" s="30">
        <f t="shared" si="70"/>
        <v>4447.4290825190274</v>
      </c>
      <c r="BJ54" s="30">
        <f t="shared" si="70"/>
        <v>7448.2678598201937</v>
      </c>
      <c r="BK54" s="30">
        <f t="shared" si="70"/>
        <v>7472.0900898229474</v>
      </c>
      <c r="BL54" s="30">
        <f t="shared" si="70"/>
        <v>6424.4650730246694</v>
      </c>
      <c r="BM54" s="30">
        <f t="shared" si="70"/>
        <v>5004.9156142555703</v>
      </c>
      <c r="BN54" s="30">
        <f t="shared" si="70"/>
        <v>2673.9457507992656</v>
      </c>
      <c r="BO54" s="30">
        <f t="shared" si="70"/>
        <v>3074.6098080459842</v>
      </c>
      <c r="BP54" s="30">
        <f t="shared" ref="BP54:CH54" si="71">IF(BP24=0,0,(BP9*0.5)+BO24-BP39)*BP70*BP$78*BP$2</f>
        <v>16484.241920575529</v>
      </c>
      <c r="BQ54" s="30">
        <f t="shared" si="71"/>
        <v>22211.942456913159</v>
      </c>
      <c r="BR54" s="30">
        <f t="shared" si="71"/>
        <v>21119.102204554114</v>
      </c>
      <c r="BS54" s="30">
        <f t="shared" si="71"/>
        <v>10584.204614425878</v>
      </c>
      <c r="BT54" s="30">
        <f t="shared" si="71"/>
        <v>2619.0092707972171</v>
      </c>
      <c r="BU54" s="30">
        <f t="shared" si="71"/>
        <v>4447.4290825190274</v>
      </c>
      <c r="BV54" s="30">
        <f t="shared" si="71"/>
        <v>7448.2678598201937</v>
      </c>
      <c r="BW54" s="30">
        <f t="shared" si="71"/>
        <v>7472.0900898229474</v>
      </c>
      <c r="BX54" s="30">
        <f t="shared" si="71"/>
        <v>6424.4650730246694</v>
      </c>
      <c r="BY54" s="30">
        <f t="shared" si="71"/>
        <v>5004.9156142555703</v>
      </c>
      <c r="BZ54" s="30">
        <f t="shared" si="71"/>
        <v>2673.9457507992656</v>
      </c>
      <c r="CA54" s="30">
        <f t="shared" si="71"/>
        <v>3074.6098080459842</v>
      </c>
      <c r="CB54" s="30">
        <f t="shared" si="71"/>
        <v>16484.241920575529</v>
      </c>
      <c r="CC54" s="30">
        <f t="shared" si="71"/>
        <v>22211.942456913159</v>
      </c>
      <c r="CD54" s="30">
        <f t="shared" si="71"/>
        <v>21119.102204554114</v>
      </c>
      <c r="CE54" s="30">
        <f t="shared" si="71"/>
        <v>10584.204614425878</v>
      </c>
      <c r="CF54" s="30">
        <f t="shared" si="71"/>
        <v>2619.0092707972171</v>
      </c>
      <c r="CG54" s="30">
        <f t="shared" si="71"/>
        <v>4447.4290825190274</v>
      </c>
      <c r="CH54" s="34">
        <f t="shared" si="71"/>
        <v>7448.2678598201937</v>
      </c>
    </row>
    <row r="55" spans="1:87" ht="15.6" x14ac:dyDescent="0.3">
      <c r="A55" s="534"/>
      <c r="B55" s="39" t="str">
        <f t="shared" si="55"/>
        <v>Lighting</v>
      </c>
      <c r="C55" s="30">
        <f t="shared" si="59"/>
        <v>1664.1827988395639</v>
      </c>
      <c r="D55" s="30">
        <f t="shared" ref="D55:AI55" si="72">IF(D25=0,0,(D10*0.5)+C25-D40)*D71*D$78*D$2</f>
        <v>6768.5163871610939</v>
      </c>
      <c r="E55" s="30">
        <f t="shared" si="72"/>
        <v>18461.841061042775</v>
      </c>
      <c r="F55" s="30">
        <f t="shared" si="72"/>
        <v>27398.846924775909</v>
      </c>
      <c r="G55" s="30">
        <f t="shared" si="72"/>
        <v>33165.965557980446</v>
      </c>
      <c r="H55" s="30">
        <f t="shared" si="72"/>
        <v>89957.650827109537</v>
      </c>
      <c r="I55" s="30">
        <f t="shared" si="72"/>
        <v>143503.88627130777</v>
      </c>
      <c r="J55" s="30">
        <f t="shared" si="72"/>
        <v>221130.78997612785</v>
      </c>
      <c r="K55" s="30">
        <f t="shared" si="72"/>
        <v>310085.35070981499</v>
      </c>
      <c r="L55" s="30">
        <f t="shared" si="72"/>
        <v>203211.00233065931</v>
      </c>
      <c r="M55" s="30">
        <f t="shared" si="72"/>
        <v>282012.62375239847</v>
      </c>
      <c r="N55" s="30">
        <f t="shared" si="72"/>
        <v>367123.99285540462</v>
      </c>
      <c r="O55" s="30">
        <f t="shared" si="72"/>
        <v>416141.6073737492</v>
      </c>
      <c r="P55" s="30">
        <f t="shared" si="72"/>
        <v>373962.00479788613</v>
      </c>
      <c r="Q55" s="30">
        <f t="shared" si="72"/>
        <v>406569.68297157227</v>
      </c>
      <c r="R55" s="30">
        <f t="shared" si="72"/>
        <v>373569.98476702813</v>
      </c>
      <c r="S55" s="30">
        <f t="shared" si="72"/>
        <v>365725.79490305274</v>
      </c>
      <c r="T55" s="30">
        <f t="shared" si="72"/>
        <v>665378.75926924369</v>
      </c>
      <c r="U55" s="30">
        <f t="shared" si="72"/>
        <v>659123.95806399174</v>
      </c>
      <c r="V55" s="30">
        <f t="shared" si="72"/>
        <v>685357.21591396886</v>
      </c>
      <c r="W55" s="30">
        <f t="shared" si="72"/>
        <v>716699.20890985022</v>
      </c>
      <c r="X55" s="30">
        <f t="shared" si="72"/>
        <v>366473.48826166568</v>
      </c>
      <c r="Y55" s="30">
        <f t="shared" si="72"/>
        <v>410918.87061866943</v>
      </c>
      <c r="Z55" s="30">
        <f t="shared" si="72"/>
        <v>419481.74020752282</v>
      </c>
      <c r="AA55" s="30">
        <f t="shared" si="72"/>
        <v>416141.6073737492</v>
      </c>
      <c r="AB55" s="30">
        <f t="shared" si="72"/>
        <v>373962.00479788613</v>
      </c>
      <c r="AC55" s="30">
        <f t="shared" si="72"/>
        <v>406569.68297157227</v>
      </c>
      <c r="AD55" s="30">
        <f t="shared" si="72"/>
        <v>373569.98476702813</v>
      </c>
      <c r="AE55" s="30">
        <f t="shared" si="72"/>
        <v>365725.79490305274</v>
      </c>
      <c r="AF55" s="30">
        <f t="shared" si="72"/>
        <v>665378.75926924369</v>
      </c>
      <c r="AG55" s="30">
        <f t="shared" si="72"/>
        <v>659123.95806399174</v>
      </c>
      <c r="AH55" s="30">
        <f t="shared" si="72"/>
        <v>685357.21591396886</v>
      </c>
      <c r="AI55" s="30">
        <f t="shared" si="72"/>
        <v>716699.20890985022</v>
      </c>
      <c r="AJ55" s="30">
        <f t="shared" ref="AJ55:BO55" si="73">IF(AJ25=0,0,(AJ10*0.5)+AI25-AJ40)*AJ71*AJ$78*AJ$2</f>
        <v>366473.48826166568</v>
      </c>
      <c r="AK55" s="30">
        <f t="shared" si="73"/>
        <v>410918.87061866943</v>
      </c>
      <c r="AL55" s="30">
        <f t="shared" si="73"/>
        <v>419481.74020752282</v>
      </c>
      <c r="AM55" s="30">
        <f t="shared" si="73"/>
        <v>416141.6073737492</v>
      </c>
      <c r="AN55" s="30">
        <f t="shared" si="73"/>
        <v>373962.00479788613</v>
      </c>
      <c r="AO55" s="30">
        <f t="shared" si="73"/>
        <v>406569.68297157227</v>
      </c>
      <c r="AP55" s="30">
        <f t="shared" si="73"/>
        <v>373569.98476702813</v>
      </c>
      <c r="AQ55" s="30">
        <f t="shared" si="73"/>
        <v>365725.79490305274</v>
      </c>
      <c r="AR55" s="30">
        <f t="shared" si="73"/>
        <v>665378.75926924369</v>
      </c>
      <c r="AS55" s="30">
        <f t="shared" si="73"/>
        <v>659123.95806399174</v>
      </c>
      <c r="AT55" s="30">
        <f t="shared" si="73"/>
        <v>685357.21591396886</v>
      </c>
      <c r="AU55" s="30">
        <f t="shared" si="73"/>
        <v>716699.20890985022</v>
      </c>
      <c r="AV55" s="30">
        <f t="shared" si="73"/>
        <v>366473.48826166568</v>
      </c>
      <c r="AW55" s="30">
        <f t="shared" si="73"/>
        <v>410918.87061866943</v>
      </c>
      <c r="AX55" s="30">
        <f t="shared" si="73"/>
        <v>419481.74020752282</v>
      </c>
      <c r="AY55" s="30">
        <f t="shared" si="73"/>
        <v>416141.6073737492</v>
      </c>
      <c r="AZ55" s="30">
        <f t="shared" si="73"/>
        <v>373962.00479788613</v>
      </c>
      <c r="BA55" s="30">
        <f t="shared" si="73"/>
        <v>406569.68297157227</v>
      </c>
      <c r="BB55" s="30">
        <f t="shared" si="73"/>
        <v>373569.98476702813</v>
      </c>
      <c r="BC55" s="30">
        <f t="shared" si="73"/>
        <v>365725.79490305274</v>
      </c>
      <c r="BD55" s="30">
        <f t="shared" si="73"/>
        <v>665378.75926924369</v>
      </c>
      <c r="BE55" s="30">
        <f t="shared" si="73"/>
        <v>659123.95806399174</v>
      </c>
      <c r="BF55" s="30">
        <f t="shared" si="73"/>
        <v>685357.21591396886</v>
      </c>
      <c r="BG55" s="30">
        <f t="shared" si="73"/>
        <v>716699.20890985022</v>
      </c>
      <c r="BH55" s="30">
        <f t="shared" si="73"/>
        <v>366473.48826166568</v>
      </c>
      <c r="BI55" s="30">
        <f t="shared" si="73"/>
        <v>410918.87061866943</v>
      </c>
      <c r="BJ55" s="30">
        <f t="shared" si="73"/>
        <v>419481.74020752282</v>
      </c>
      <c r="BK55" s="30">
        <f t="shared" si="73"/>
        <v>416141.6073737492</v>
      </c>
      <c r="BL55" s="30">
        <f t="shared" si="73"/>
        <v>373962.00479788613</v>
      </c>
      <c r="BM55" s="30">
        <f t="shared" si="73"/>
        <v>406569.68297157227</v>
      </c>
      <c r="BN55" s="30">
        <f t="shared" si="73"/>
        <v>373569.98476702813</v>
      </c>
      <c r="BO55" s="30">
        <f t="shared" si="73"/>
        <v>365725.79490305274</v>
      </c>
      <c r="BP55" s="30">
        <f t="shared" ref="BP55:CH55" si="74">IF(BP25=0,0,(BP10*0.5)+BO25-BP40)*BP71*BP$78*BP$2</f>
        <v>665378.75926924369</v>
      </c>
      <c r="BQ55" s="30">
        <f t="shared" si="74"/>
        <v>659123.95806399174</v>
      </c>
      <c r="BR55" s="30">
        <f t="shared" si="74"/>
        <v>685357.21591396886</v>
      </c>
      <c r="BS55" s="30">
        <f t="shared" si="74"/>
        <v>716699.20890985022</v>
      </c>
      <c r="BT55" s="30">
        <f t="shared" si="74"/>
        <v>366473.48826166568</v>
      </c>
      <c r="BU55" s="30">
        <f t="shared" si="74"/>
        <v>410918.87061866943</v>
      </c>
      <c r="BV55" s="30">
        <f t="shared" si="74"/>
        <v>419481.74020752282</v>
      </c>
      <c r="BW55" s="30">
        <f t="shared" si="74"/>
        <v>416141.6073737492</v>
      </c>
      <c r="BX55" s="30">
        <f t="shared" si="74"/>
        <v>373962.00479788613</v>
      </c>
      <c r="BY55" s="30">
        <f t="shared" si="74"/>
        <v>406569.68297157227</v>
      </c>
      <c r="BZ55" s="30">
        <f t="shared" si="74"/>
        <v>373569.98476702813</v>
      </c>
      <c r="CA55" s="30">
        <f t="shared" si="74"/>
        <v>365725.79490305274</v>
      </c>
      <c r="CB55" s="30">
        <f t="shared" si="74"/>
        <v>665378.75926924369</v>
      </c>
      <c r="CC55" s="30">
        <f t="shared" si="74"/>
        <v>659123.95806399174</v>
      </c>
      <c r="CD55" s="30">
        <f t="shared" si="74"/>
        <v>685357.21591396886</v>
      </c>
      <c r="CE55" s="30">
        <f t="shared" si="74"/>
        <v>716699.20890985022</v>
      </c>
      <c r="CF55" s="30">
        <f t="shared" si="74"/>
        <v>366473.48826166568</v>
      </c>
      <c r="CG55" s="30">
        <f t="shared" si="74"/>
        <v>410918.87061866943</v>
      </c>
      <c r="CH55" s="34">
        <f t="shared" si="74"/>
        <v>419481.74020752282</v>
      </c>
    </row>
    <row r="56" spans="1:87" ht="15.6" x14ac:dyDescent="0.3">
      <c r="A56" s="534"/>
      <c r="B56" s="39" t="str">
        <f t="shared" si="55"/>
        <v>Miscellaneous</v>
      </c>
      <c r="C56" s="30">
        <f t="shared" si="59"/>
        <v>0</v>
      </c>
      <c r="D56" s="30">
        <f t="shared" ref="D56:AI56" si="75">IF(D26=0,0,(D11*0.5)+C26-D41)*D72*D$78*D$2</f>
        <v>0.39251676969856891</v>
      </c>
      <c r="E56" s="30">
        <f t="shared" si="75"/>
        <v>0.89699271480905296</v>
      </c>
      <c r="F56" s="30">
        <f t="shared" si="75"/>
        <v>0</v>
      </c>
      <c r="G56" s="30">
        <f t="shared" si="75"/>
        <v>0</v>
      </c>
      <c r="H56" s="30">
        <f t="shared" si="75"/>
        <v>65.089182918565996</v>
      </c>
      <c r="I56" s="30">
        <f t="shared" si="75"/>
        <v>266.40580747234179</v>
      </c>
      <c r="J56" s="30">
        <f t="shared" si="75"/>
        <v>502.17676247674069</v>
      </c>
      <c r="K56" s="30">
        <f t="shared" si="75"/>
        <v>623.23369683366172</v>
      </c>
      <c r="L56" s="30">
        <f t="shared" si="75"/>
        <v>322.08838287036906</v>
      </c>
      <c r="M56" s="30">
        <f t="shared" si="75"/>
        <v>356.48892135586533</v>
      </c>
      <c r="N56" s="30">
        <f t="shared" si="75"/>
        <v>509.25301962255151</v>
      </c>
      <c r="O56" s="30">
        <f t="shared" si="75"/>
        <v>641.14724688667843</v>
      </c>
      <c r="P56" s="30">
        <f t="shared" si="75"/>
        <v>600.71987097965837</v>
      </c>
      <c r="Q56" s="30">
        <f t="shared" si="75"/>
        <v>682.15624681248937</v>
      </c>
      <c r="R56" s="30">
        <f t="shared" si="75"/>
        <v>665.72448769122275</v>
      </c>
      <c r="S56" s="30">
        <f t="shared" si="75"/>
        <v>717.72469716291027</v>
      </c>
      <c r="T56" s="30">
        <f t="shared" si="75"/>
        <v>1464.6544695236696</v>
      </c>
      <c r="U56" s="30">
        <f t="shared" si="75"/>
        <v>1513.8971936457663</v>
      </c>
      <c r="V56" s="30">
        <f t="shared" si="75"/>
        <v>1513.1302841429592</v>
      </c>
      <c r="W56" s="30">
        <f t="shared" si="75"/>
        <v>1464.9041609896994</v>
      </c>
      <c r="X56" s="30">
        <f t="shared" si="75"/>
        <v>675.58898553277572</v>
      </c>
      <c r="Y56" s="30">
        <f t="shared" si="75"/>
        <v>689.44648134078523</v>
      </c>
      <c r="Z56" s="30">
        <f t="shared" si="75"/>
        <v>665.33284501466471</v>
      </c>
      <c r="AA56" s="30">
        <f t="shared" si="75"/>
        <v>641.14724688667843</v>
      </c>
      <c r="AB56" s="30">
        <f t="shared" si="75"/>
        <v>600.71987097965837</v>
      </c>
      <c r="AC56" s="30">
        <f t="shared" si="75"/>
        <v>682.15624681248937</v>
      </c>
      <c r="AD56" s="30">
        <f t="shared" si="75"/>
        <v>665.72448769122275</v>
      </c>
      <c r="AE56" s="30">
        <f t="shared" si="75"/>
        <v>717.72469716291027</v>
      </c>
      <c r="AF56" s="30">
        <f t="shared" si="75"/>
        <v>1464.6544695236696</v>
      </c>
      <c r="AG56" s="30">
        <f t="shared" si="75"/>
        <v>1513.8971936457663</v>
      </c>
      <c r="AH56" s="30">
        <f t="shared" si="75"/>
        <v>1513.1302841429592</v>
      </c>
      <c r="AI56" s="30">
        <f t="shared" si="75"/>
        <v>1464.9041609896994</v>
      </c>
      <c r="AJ56" s="30">
        <f t="shared" ref="AJ56:BO56" si="76">IF(AJ26=0,0,(AJ11*0.5)+AI26-AJ41)*AJ72*AJ$78*AJ$2</f>
        <v>675.58898553277572</v>
      </c>
      <c r="AK56" s="30">
        <f t="shared" si="76"/>
        <v>689.44648134078523</v>
      </c>
      <c r="AL56" s="30">
        <f t="shared" si="76"/>
        <v>665.33284501466471</v>
      </c>
      <c r="AM56" s="30">
        <f t="shared" si="76"/>
        <v>641.14724688667843</v>
      </c>
      <c r="AN56" s="30">
        <f t="shared" si="76"/>
        <v>600.71987097965837</v>
      </c>
      <c r="AO56" s="30">
        <f t="shared" si="76"/>
        <v>682.15624681248937</v>
      </c>
      <c r="AP56" s="30">
        <f t="shared" si="76"/>
        <v>665.72448769122275</v>
      </c>
      <c r="AQ56" s="30">
        <f t="shared" si="76"/>
        <v>717.72469716291027</v>
      </c>
      <c r="AR56" s="30">
        <f t="shared" si="76"/>
        <v>1464.6544695236696</v>
      </c>
      <c r="AS56" s="30">
        <f t="shared" si="76"/>
        <v>1513.8971936457663</v>
      </c>
      <c r="AT56" s="30">
        <f t="shared" si="76"/>
        <v>1513.1302841429592</v>
      </c>
      <c r="AU56" s="30">
        <f t="shared" si="76"/>
        <v>1464.9041609896994</v>
      </c>
      <c r="AV56" s="30">
        <f t="shared" si="76"/>
        <v>675.58898553277572</v>
      </c>
      <c r="AW56" s="30">
        <f t="shared" si="76"/>
        <v>689.44648134078523</v>
      </c>
      <c r="AX56" s="30">
        <f t="shared" si="76"/>
        <v>665.33284501466471</v>
      </c>
      <c r="AY56" s="30">
        <f t="shared" si="76"/>
        <v>641.14724688667843</v>
      </c>
      <c r="AZ56" s="30">
        <f t="shared" si="76"/>
        <v>600.71987097965837</v>
      </c>
      <c r="BA56" s="30">
        <f t="shared" si="76"/>
        <v>682.15624681248937</v>
      </c>
      <c r="BB56" s="30">
        <f t="shared" si="76"/>
        <v>665.72448769122275</v>
      </c>
      <c r="BC56" s="30">
        <f t="shared" si="76"/>
        <v>717.72469716291027</v>
      </c>
      <c r="BD56" s="30">
        <f t="shared" si="76"/>
        <v>1464.6544695236696</v>
      </c>
      <c r="BE56" s="30">
        <f t="shared" si="76"/>
        <v>1513.8971936457663</v>
      </c>
      <c r="BF56" s="30">
        <f t="shared" si="76"/>
        <v>1513.1302841429592</v>
      </c>
      <c r="BG56" s="30">
        <f t="shared" si="76"/>
        <v>1464.9041609896994</v>
      </c>
      <c r="BH56" s="30">
        <f t="shared" si="76"/>
        <v>675.58898553277572</v>
      </c>
      <c r="BI56" s="30">
        <f t="shared" si="76"/>
        <v>689.44648134078523</v>
      </c>
      <c r="BJ56" s="30">
        <f t="shared" si="76"/>
        <v>665.33284501466471</v>
      </c>
      <c r="BK56" s="30">
        <f t="shared" si="76"/>
        <v>641.14724688667843</v>
      </c>
      <c r="BL56" s="30">
        <f t="shared" si="76"/>
        <v>600.71987097965837</v>
      </c>
      <c r="BM56" s="30">
        <f t="shared" si="76"/>
        <v>682.15624681248937</v>
      </c>
      <c r="BN56" s="30">
        <f t="shared" si="76"/>
        <v>665.72448769122275</v>
      </c>
      <c r="BO56" s="30">
        <f t="shared" si="76"/>
        <v>717.72469716291027</v>
      </c>
      <c r="BP56" s="30">
        <f t="shared" ref="BP56:CH56" si="77">IF(BP26=0,0,(BP11*0.5)+BO26-BP41)*BP72*BP$78*BP$2</f>
        <v>1464.6544695236696</v>
      </c>
      <c r="BQ56" s="30">
        <f t="shared" si="77"/>
        <v>1513.8971936457663</v>
      </c>
      <c r="BR56" s="30">
        <f t="shared" si="77"/>
        <v>1513.1302841429592</v>
      </c>
      <c r="BS56" s="30">
        <f t="shared" si="77"/>
        <v>1464.9041609896994</v>
      </c>
      <c r="BT56" s="30">
        <f t="shared" si="77"/>
        <v>675.58898553277572</v>
      </c>
      <c r="BU56" s="30">
        <f t="shared" si="77"/>
        <v>689.44648134078523</v>
      </c>
      <c r="BV56" s="30">
        <f t="shared" si="77"/>
        <v>665.33284501466471</v>
      </c>
      <c r="BW56" s="30">
        <f t="shared" si="77"/>
        <v>641.14724688667843</v>
      </c>
      <c r="BX56" s="30">
        <f t="shared" si="77"/>
        <v>600.71987097965837</v>
      </c>
      <c r="BY56" s="30">
        <f t="shared" si="77"/>
        <v>682.15624681248937</v>
      </c>
      <c r="BZ56" s="30">
        <f t="shared" si="77"/>
        <v>665.72448769122275</v>
      </c>
      <c r="CA56" s="30">
        <f t="shared" si="77"/>
        <v>717.72469716291027</v>
      </c>
      <c r="CB56" s="30">
        <f t="shared" si="77"/>
        <v>1464.6544695236696</v>
      </c>
      <c r="CC56" s="30">
        <f t="shared" si="77"/>
        <v>1513.8971936457663</v>
      </c>
      <c r="CD56" s="30">
        <f t="shared" si="77"/>
        <v>1513.1302841429592</v>
      </c>
      <c r="CE56" s="30">
        <f t="shared" si="77"/>
        <v>1464.9041609896994</v>
      </c>
      <c r="CF56" s="30">
        <f t="shared" si="77"/>
        <v>675.58898553277572</v>
      </c>
      <c r="CG56" s="30">
        <f t="shared" si="77"/>
        <v>689.44648134078523</v>
      </c>
      <c r="CH56" s="34">
        <f t="shared" si="77"/>
        <v>665.33284501466471</v>
      </c>
    </row>
    <row r="57" spans="1:87" ht="15.6" x14ac:dyDescent="0.3">
      <c r="A57" s="534"/>
      <c r="B57" s="39" t="str">
        <f t="shared" si="55"/>
        <v>Pool Spa</v>
      </c>
      <c r="C57" s="30">
        <f t="shared" si="59"/>
        <v>22.948269303124913</v>
      </c>
      <c r="D57" s="30">
        <f t="shared" ref="D57:AI57" si="78">IF(D27=0,0,(D12*0.5)+C27-D42)*D73*D$78*D$2</f>
        <v>48.763144599584322</v>
      </c>
      <c r="E57" s="30">
        <f t="shared" si="78"/>
        <v>121.36197491203303</v>
      </c>
      <c r="F57" s="30">
        <f t="shared" si="78"/>
        <v>240.02811449943303</v>
      </c>
      <c r="G57" s="30">
        <f t="shared" si="78"/>
        <v>655.21482999305545</v>
      </c>
      <c r="H57" s="30">
        <f t="shared" si="78"/>
        <v>3064.3102739331457</v>
      </c>
      <c r="I57" s="30">
        <f t="shared" si="78"/>
        <v>5325.1982786598755</v>
      </c>
      <c r="J57" s="30">
        <f t="shared" si="78"/>
        <v>6969.7047174949357</v>
      </c>
      <c r="K57" s="30">
        <f t="shared" si="78"/>
        <v>8054.0264243102274</v>
      </c>
      <c r="L57" s="30">
        <f t="shared" si="78"/>
        <v>4049.3940550928064</v>
      </c>
      <c r="M57" s="30">
        <f t="shared" si="78"/>
        <v>4241.6789162143004</v>
      </c>
      <c r="N57" s="30">
        <f t="shared" si="78"/>
        <v>4422.7583896237229</v>
      </c>
      <c r="O57" s="30">
        <f t="shared" si="78"/>
        <v>4351.2738193492933</v>
      </c>
      <c r="P57" s="30">
        <f t="shared" si="78"/>
        <v>3681.5163220296877</v>
      </c>
      <c r="Q57" s="30">
        <f t="shared" si="78"/>
        <v>4609.8515540187154</v>
      </c>
      <c r="R57" s="30">
        <f t="shared" si="78"/>
        <v>4358.7651996645236</v>
      </c>
      <c r="S57" s="30">
        <f t="shared" si="78"/>
        <v>4851.1294079576164</v>
      </c>
      <c r="T57" s="30">
        <f t="shared" si="78"/>
        <v>9592.2492083507223</v>
      </c>
      <c r="U57" s="30">
        <f t="shared" si="78"/>
        <v>10275.576024276083</v>
      </c>
      <c r="V57" s="30">
        <f t="shared" si="78"/>
        <v>10180.725650453081</v>
      </c>
      <c r="W57" s="30">
        <f t="shared" si="78"/>
        <v>9869.1932822950766</v>
      </c>
      <c r="X57" s="30">
        <f t="shared" si="78"/>
        <v>4565.1487801093235</v>
      </c>
      <c r="Y57" s="30">
        <f t="shared" si="78"/>
        <v>4536.8886733248701</v>
      </c>
      <c r="Z57" s="30">
        <f t="shared" si="78"/>
        <v>4523.0168643855495</v>
      </c>
      <c r="AA57" s="30">
        <f t="shared" si="78"/>
        <v>4351.2738193492933</v>
      </c>
      <c r="AB57" s="30">
        <f t="shared" si="78"/>
        <v>3681.5163220296877</v>
      </c>
      <c r="AC57" s="30">
        <f t="shared" si="78"/>
        <v>4609.8515540187154</v>
      </c>
      <c r="AD57" s="30">
        <f t="shared" si="78"/>
        <v>4358.7651996645236</v>
      </c>
      <c r="AE57" s="30">
        <f t="shared" si="78"/>
        <v>4851.1294079576164</v>
      </c>
      <c r="AF57" s="30">
        <f t="shared" si="78"/>
        <v>9592.2492083507223</v>
      </c>
      <c r="AG57" s="30">
        <f t="shared" si="78"/>
        <v>10275.576024276083</v>
      </c>
      <c r="AH57" s="30">
        <f t="shared" si="78"/>
        <v>10180.725650453081</v>
      </c>
      <c r="AI57" s="30">
        <f t="shared" si="78"/>
        <v>9869.1932822950766</v>
      </c>
      <c r="AJ57" s="30">
        <f t="shared" ref="AJ57:BO57" si="79">IF(AJ27=0,0,(AJ12*0.5)+AI27-AJ42)*AJ73*AJ$78*AJ$2</f>
        <v>4565.1487801093235</v>
      </c>
      <c r="AK57" s="30">
        <f t="shared" si="79"/>
        <v>4536.8886733248701</v>
      </c>
      <c r="AL57" s="30">
        <f t="shared" si="79"/>
        <v>4523.0168643855495</v>
      </c>
      <c r="AM57" s="30">
        <f t="shared" si="79"/>
        <v>4351.2738193492933</v>
      </c>
      <c r="AN57" s="30">
        <f t="shared" si="79"/>
        <v>3681.5163220296877</v>
      </c>
      <c r="AO57" s="30">
        <f t="shared" si="79"/>
        <v>4609.8515540187154</v>
      </c>
      <c r="AP57" s="30">
        <f t="shared" si="79"/>
        <v>4358.7651996645236</v>
      </c>
      <c r="AQ57" s="30">
        <f t="shared" si="79"/>
        <v>4851.1294079576164</v>
      </c>
      <c r="AR57" s="30">
        <f t="shared" si="79"/>
        <v>9592.2492083507223</v>
      </c>
      <c r="AS57" s="30">
        <f t="shared" si="79"/>
        <v>10275.576024276083</v>
      </c>
      <c r="AT57" s="30">
        <f t="shared" si="79"/>
        <v>10180.725650453081</v>
      </c>
      <c r="AU57" s="30">
        <f t="shared" si="79"/>
        <v>9869.1932822950766</v>
      </c>
      <c r="AV57" s="30">
        <f t="shared" si="79"/>
        <v>4565.1487801093235</v>
      </c>
      <c r="AW57" s="30">
        <f t="shared" si="79"/>
        <v>4536.8886733248701</v>
      </c>
      <c r="AX57" s="30">
        <f t="shared" si="79"/>
        <v>4523.0168643855495</v>
      </c>
      <c r="AY57" s="30">
        <f t="shared" si="79"/>
        <v>4351.2738193492933</v>
      </c>
      <c r="AZ57" s="30">
        <f t="shared" si="79"/>
        <v>3681.5163220296877</v>
      </c>
      <c r="BA57" s="30">
        <f t="shared" si="79"/>
        <v>4609.8515540187154</v>
      </c>
      <c r="BB57" s="30">
        <f t="shared" si="79"/>
        <v>4358.7651996645236</v>
      </c>
      <c r="BC57" s="30">
        <f t="shared" si="79"/>
        <v>4851.1294079576164</v>
      </c>
      <c r="BD57" s="30">
        <f t="shared" si="79"/>
        <v>9592.2492083507223</v>
      </c>
      <c r="BE57" s="30">
        <f t="shared" si="79"/>
        <v>10275.576024276083</v>
      </c>
      <c r="BF57" s="30">
        <f t="shared" si="79"/>
        <v>10180.725650453081</v>
      </c>
      <c r="BG57" s="30">
        <f t="shared" si="79"/>
        <v>9869.1932822950766</v>
      </c>
      <c r="BH57" s="30">
        <f t="shared" si="79"/>
        <v>4565.1487801093235</v>
      </c>
      <c r="BI57" s="30">
        <f t="shared" si="79"/>
        <v>4536.8886733248701</v>
      </c>
      <c r="BJ57" s="30">
        <f t="shared" si="79"/>
        <v>4523.0168643855495</v>
      </c>
      <c r="BK57" s="30">
        <f t="shared" si="79"/>
        <v>4351.2738193492933</v>
      </c>
      <c r="BL57" s="30">
        <f t="shared" si="79"/>
        <v>3681.5163220296877</v>
      </c>
      <c r="BM57" s="30">
        <f t="shared" si="79"/>
        <v>4609.8515540187154</v>
      </c>
      <c r="BN57" s="30">
        <f t="shared" si="79"/>
        <v>4358.7651996645236</v>
      </c>
      <c r="BO57" s="30">
        <f t="shared" si="79"/>
        <v>4851.1294079576164</v>
      </c>
      <c r="BP57" s="30">
        <f t="shared" ref="BP57:CH57" si="80">IF(BP27=0,0,(BP12*0.5)+BO27-BP42)*BP73*BP$78*BP$2</f>
        <v>9592.2492083507223</v>
      </c>
      <c r="BQ57" s="30">
        <f t="shared" si="80"/>
        <v>10275.576024276083</v>
      </c>
      <c r="BR57" s="30">
        <f t="shared" si="80"/>
        <v>10180.725650453081</v>
      </c>
      <c r="BS57" s="30">
        <f t="shared" si="80"/>
        <v>9869.1932822950766</v>
      </c>
      <c r="BT57" s="30">
        <f t="shared" si="80"/>
        <v>4565.1487801093235</v>
      </c>
      <c r="BU57" s="30">
        <f t="shared" si="80"/>
        <v>4536.8886733248701</v>
      </c>
      <c r="BV57" s="30">
        <f t="shared" si="80"/>
        <v>4523.0168643855495</v>
      </c>
      <c r="BW57" s="30">
        <f t="shared" si="80"/>
        <v>4351.2738193492933</v>
      </c>
      <c r="BX57" s="30">
        <f t="shared" si="80"/>
        <v>3681.5163220296877</v>
      </c>
      <c r="BY57" s="30">
        <f t="shared" si="80"/>
        <v>4609.8515540187154</v>
      </c>
      <c r="BZ57" s="30">
        <f t="shared" si="80"/>
        <v>4358.7651996645236</v>
      </c>
      <c r="CA57" s="30">
        <f t="shared" si="80"/>
        <v>4851.1294079576164</v>
      </c>
      <c r="CB57" s="30">
        <f t="shared" si="80"/>
        <v>9592.2492083507223</v>
      </c>
      <c r="CC57" s="30">
        <f t="shared" si="80"/>
        <v>10275.576024276083</v>
      </c>
      <c r="CD57" s="30">
        <f t="shared" si="80"/>
        <v>10180.725650453081</v>
      </c>
      <c r="CE57" s="30">
        <f t="shared" si="80"/>
        <v>9869.1932822950766</v>
      </c>
      <c r="CF57" s="30">
        <f t="shared" si="80"/>
        <v>4565.1487801093235</v>
      </c>
      <c r="CG57" s="30">
        <f t="shared" si="80"/>
        <v>4536.8886733248701</v>
      </c>
      <c r="CH57" s="34">
        <f t="shared" si="80"/>
        <v>4523.0168643855495</v>
      </c>
    </row>
    <row r="58" spans="1:87" ht="15.6" x14ac:dyDescent="0.3">
      <c r="A58" s="534"/>
      <c r="B58" s="39" t="str">
        <f t="shared" si="55"/>
        <v>Refrigeration</v>
      </c>
      <c r="C58" s="30">
        <f t="shared" si="59"/>
        <v>0</v>
      </c>
      <c r="D58" s="30">
        <f t="shared" ref="D58:AI58" si="81">IF(D28=0,0,(D13*0.5)+C28-D43)*D74*D$78*D$2</f>
        <v>0</v>
      </c>
      <c r="E58" s="30">
        <f t="shared" si="81"/>
        <v>0</v>
      </c>
      <c r="F58" s="30">
        <f t="shared" si="81"/>
        <v>0</v>
      </c>
      <c r="G58" s="30">
        <f t="shared" si="81"/>
        <v>0</v>
      </c>
      <c r="H58" s="30">
        <f t="shared" si="81"/>
        <v>0</v>
      </c>
      <c r="I58" s="30">
        <f t="shared" si="81"/>
        <v>583.0937596748721</v>
      </c>
      <c r="J58" s="30">
        <f t="shared" si="81"/>
        <v>1682.900237136907</v>
      </c>
      <c r="K58" s="30">
        <f t="shared" si="81"/>
        <v>2480.7755385903961</v>
      </c>
      <c r="L58" s="30">
        <f t="shared" si="81"/>
        <v>1339.5703039388134</v>
      </c>
      <c r="M58" s="30">
        <f t="shared" si="81"/>
        <v>1620.588527637047</v>
      </c>
      <c r="N58" s="30">
        <f t="shared" si="81"/>
        <v>1824.4055533242072</v>
      </c>
      <c r="O58" s="30">
        <f t="shared" si="81"/>
        <v>1710.7839756301171</v>
      </c>
      <c r="P58" s="30">
        <f t="shared" si="81"/>
        <v>1647.374211438022</v>
      </c>
      <c r="Q58" s="30">
        <f t="shared" si="81"/>
        <v>1896.9211753492684</v>
      </c>
      <c r="R58" s="30">
        <f t="shared" si="81"/>
        <v>1876.2901473619395</v>
      </c>
      <c r="S58" s="30">
        <f t="shared" si="81"/>
        <v>2129.846011208765</v>
      </c>
      <c r="T58" s="30">
        <f t="shared" si="81"/>
        <v>4672.3091998498921</v>
      </c>
      <c r="U58" s="30">
        <f t="shared" si="81"/>
        <v>4941.12742037721</v>
      </c>
      <c r="V58" s="30">
        <f t="shared" si="81"/>
        <v>4939.7117597658907</v>
      </c>
      <c r="W58" s="30">
        <f t="shared" si="81"/>
        <v>4455.1888075729994</v>
      </c>
      <c r="X58" s="30">
        <f t="shared" si="81"/>
        <v>2004.4525275408182</v>
      </c>
      <c r="Y58" s="30">
        <f t="shared" si="81"/>
        <v>1942.8053778498959</v>
      </c>
      <c r="Z58" s="30">
        <f t="shared" si="81"/>
        <v>1824.4055533242072</v>
      </c>
      <c r="AA58" s="30">
        <f t="shared" si="81"/>
        <v>1710.7839756301171</v>
      </c>
      <c r="AB58" s="30">
        <f t="shared" si="81"/>
        <v>1647.374211438022</v>
      </c>
      <c r="AC58" s="30">
        <f t="shared" si="81"/>
        <v>1896.9211753492684</v>
      </c>
      <c r="AD58" s="30">
        <f t="shared" si="81"/>
        <v>1876.2901473619395</v>
      </c>
      <c r="AE58" s="30">
        <f t="shared" si="81"/>
        <v>2129.846011208765</v>
      </c>
      <c r="AF58" s="30">
        <f t="shared" si="81"/>
        <v>4672.3091998498921</v>
      </c>
      <c r="AG58" s="30">
        <f t="shared" si="81"/>
        <v>4941.12742037721</v>
      </c>
      <c r="AH58" s="30">
        <f t="shared" si="81"/>
        <v>4939.7117597658907</v>
      </c>
      <c r="AI58" s="30">
        <f t="shared" si="81"/>
        <v>4455.1888075729994</v>
      </c>
      <c r="AJ58" s="30">
        <f t="shared" ref="AJ58:BO58" si="82">IF(AJ28=0,0,(AJ13*0.5)+AI28-AJ43)*AJ74*AJ$78*AJ$2</f>
        <v>2004.4525275408182</v>
      </c>
      <c r="AK58" s="30">
        <f t="shared" si="82"/>
        <v>1942.8053778498959</v>
      </c>
      <c r="AL58" s="30">
        <f t="shared" si="82"/>
        <v>1824.4055533242072</v>
      </c>
      <c r="AM58" s="30">
        <f t="shared" si="82"/>
        <v>1710.7839756301171</v>
      </c>
      <c r="AN58" s="30">
        <f t="shared" si="82"/>
        <v>1647.374211438022</v>
      </c>
      <c r="AO58" s="30">
        <f t="shared" si="82"/>
        <v>1896.9211753492684</v>
      </c>
      <c r="AP58" s="30">
        <f t="shared" si="82"/>
        <v>1876.2901473619395</v>
      </c>
      <c r="AQ58" s="30">
        <f t="shared" si="82"/>
        <v>2129.846011208765</v>
      </c>
      <c r="AR58" s="30">
        <f t="shared" si="82"/>
        <v>4672.3091998498921</v>
      </c>
      <c r="AS58" s="30">
        <f t="shared" si="82"/>
        <v>4941.12742037721</v>
      </c>
      <c r="AT58" s="30">
        <f t="shared" si="82"/>
        <v>4939.7117597658907</v>
      </c>
      <c r="AU58" s="30">
        <f t="shared" si="82"/>
        <v>4455.1888075729994</v>
      </c>
      <c r="AV58" s="30">
        <f t="shared" si="82"/>
        <v>2004.4525275408182</v>
      </c>
      <c r="AW58" s="30">
        <f t="shared" si="82"/>
        <v>1942.8053778498959</v>
      </c>
      <c r="AX58" s="30">
        <f t="shared" si="82"/>
        <v>1824.4055533242072</v>
      </c>
      <c r="AY58" s="30">
        <f t="shared" si="82"/>
        <v>1710.7839756301171</v>
      </c>
      <c r="AZ58" s="30">
        <f t="shared" si="82"/>
        <v>1647.374211438022</v>
      </c>
      <c r="BA58" s="30">
        <f t="shared" si="82"/>
        <v>1896.9211753492684</v>
      </c>
      <c r="BB58" s="30">
        <f t="shared" si="82"/>
        <v>1876.2901473619395</v>
      </c>
      <c r="BC58" s="30">
        <f t="shared" si="82"/>
        <v>2129.846011208765</v>
      </c>
      <c r="BD58" s="30">
        <f t="shared" si="82"/>
        <v>4672.3091998498921</v>
      </c>
      <c r="BE58" s="30">
        <f t="shared" si="82"/>
        <v>4941.12742037721</v>
      </c>
      <c r="BF58" s="30">
        <f t="shared" si="82"/>
        <v>4939.7117597658907</v>
      </c>
      <c r="BG58" s="30">
        <f t="shared" si="82"/>
        <v>4455.1888075729994</v>
      </c>
      <c r="BH58" s="30">
        <f t="shared" si="82"/>
        <v>2004.4525275408182</v>
      </c>
      <c r="BI58" s="30">
        <f t="shared" si="82"/>
        <v>1942.8053778498959</v>
      </c>
      <c r="BJ58" s="30">
        <f t="shared" si="82"/>
        <v>1824.4055533242072</v>
      </c>
      <c r="BK58" s="30">
        <f t="shared" si="82"/>
        <v>1710.7839756301171</v>
      </c>
      <c r="BL58" s="30">
        <f t="shared" si="82"/>
        <v>1647.374211438022</v>
      </c>
      <c r="BM58" s="30">
        <f t="shared" si="82"/>
        <v>1896.9211753492684</v>
      </c>
      <c r="BN58" s="30">
        <f t="shared" si="82"/>
        <v>1876.2901473619395</v>
      </c>
      <c r="BO58" s="30">
        <f t="shared" si="82"/>
        <v>2129.846011208765</v>
      </c>
      <c r="BP58" s="30">
        <f t="shared" ref="BP58:CH58" si="83">IF(BP28=0,0,(BP13*0.5)+BO28-BP43)*BP74*BP$78*BP$2</f>
        <v>4672.3091998498921</v>
      </c>
      <c r="BQ58" s="30">
        <f t="shared" si="83"/>
        <v>4941.12742037721</v>
      </c>
      <c r="BR58" s="30">
        <f t="shared" si="83"/>
        <v>4939.7117597658907</v>
      </c>
      <c r="BS58" s="30">
        <f t="shared" si="83"/>
        <v>4455.1888075729994</v>
      </c>
      <c r="BT58" s="30">
        <f t="shared" si="83"/>
        <v>2004.4525275408182</v>
      </c>
      <c r="BU58" s="30">
        <f t="shared" si="83"/>
        <v>1942.8053778498959</v>
      </c>
      <c r="BV58" s="30">
        <f t="shared" si="83"/>
        <v>1824.4055533242072</v>
      </c>
      <c r="BW58" s="30">
        <f t="shared" si="83"/>
        <v>1710.7839756301171</v>
      </c>
      <c r="BX58" s="30">
        <f t="shared" si="83"/>
        <v>1647.374211438022</v>
      </c>
      <c r="BY58" s="30">
        <f t="shared" si="83"/>
        <v>1896.9211753492684</v>
      </c>
      <c r="BZ58" s="30">
        <f t="shared" si="83"/>
        <v>1876.2901473619395</v>
      </c>
      <c r="CA58" s="30">
        <f t="shared" si="83"/>
        <v>2129.846011208765</v>
      </c>
      <c r="CB58" s="30">
        <f t="shared" si="83"/>
        <v>4672.3091998498921</v>
      </c>
      <c r="CC58" s="30">
        <f t="shared" si="83"/>
        <v>4941.12742037721</v>
      </c>
      <c r="CD58" s="30">
        <f t="shared" si="83"/>
        <v>4939.7117597658907</v>
      </c>
      <c r="CE58" s="30">
        <f t="shared" si="83"/>
        <v>4455.1888075729994</v>
      </c>
      <c r="CF58" s="30">
        <f t="shared" si="83"/>
        <v>2004.4525275408182</v>
      </c>
      <c r="CG58" s="30">
        <f t="shared" si="83"/>
        <v>1942.8053778498959</v>
      </c>
      <c r="CH58" s="34">
        <f t="shared" si="83"/>
        <v>1824.4055533242072</v>
      </c>
    </row>
    <row r="59" spans="1:87" ht="15.75" customHeight="1" x14ac:dyDescent="0.3">
      <c r="A59" s="534"/>
      <c r="B59" s="39" t="str">
        <f t="shared" si="55"/>
        <v>Water Heating</v>
      </c>
      <c r="C59" s="30">
        <f t="shared" si="59"/>
        <v>439.63686443668104</v>
      </c>
      <c r="D59" s="30">
        <f t="shared" ref="D59:AI59" si="84">IF(D29=0,0,(D14*0.5)+C29-D44)*D75*D$78*D$2</f>
        <v>976.49737491982899</v>
      </c>
      <c r="E59" s="30">
        <f t="shared" si="84"/>
        <v>1825.669219884742</v>
      </c>
      <c r="F59" s="30">
        <f t="shared" si="84"/>
        <v>2352.5777776955269</v>
      </c>
      <c r="G59" s="30">
        <f t="shared" si="84"/>
        <v>2525.6829025783768</v>
      </c>
      <c r="H59" s="30">
        <f t="shared" si="84"/>
        <v>5636.5271327631272</v>
      </c>
      <c r="I59" s="30">
        <f t="shared" si="84"/>
        <v>5631.0215309360055</v>
      </c>
      <c r="J59" s="30">
        <f t="shared" si="84"/>
        <v>5505.1899089478429</v>
      </c>
      <c r="K59" s="30">
        <f t="shared" si="84"/>
        <v>6216.7869657731035</v>
      </c>
      <c r="L59" s="30">
        <f t="shared" si="84"/>
        <v>4279.8251172831497</v>
      </c>
      <c r="M59" s="30">
        <f t="shared" si="84"/>
        <v>6591.6716057073145</v>
      </c>
      <c r="N59" s="30">
        <f t="shared" si="84"/>
        <v>9789.5402847947571</v>
      </c>
      <c r="O59" s="30">
        <f t="shared" si="84"/>
        <v>11699.499722298597</v>
      </c>
      <c r="P59" s="30">
        <f t="shared" si="84"/>
        <v>10540.292375732526</v>
      </c>
      <c r="Q59" s="30">
        <f t="shared" si="84"/>
        <v>11491.907337921877</v>
      </c>
      <c r="R59" s="30">
        <f t="shared" si="84"/>
        <v>10283.410619813747</v>
      </c>
      <c r="S59" s="30">
        <f t="shared" si="84"/>
        <v>10581.699850231946</v>
      </c>
      <c r="T59" s="30">
        <f t="shared" si="84"/>
        <v>20566.510330088815</v>
      </c>
      <c r="U59" s="30">
        <f t="shared" si="84"/>
        <v>18070.454129254187</v>
      </c>
      <c r="V59" s="30">
        <f t="shared" si="84"/>
        <v>16996.560175211787</v>
      </c>
      <c r="W59" s="30">
        <f t="shared" si="84"/>
        <v>18513.728944777155</v>
      </c>
      <c r="X59" s="30">
        <f t="shared" si="84"/>
        <v>9486.6810797913568</v>
      </c>
      <c r="Y59" s="30">
        <f t="shared" si="84"/>
        <v>10646.791743303938</v>
      </c>
      <c r="Z59" s="30">
        <f t="shared" si="84"/>
        <v>11674.582249595782</v>
      </c>
      <c r="AA59" s="30">
        <f t="shared" si="84"/>
        <v>11699.499722298597</v>
      </c>
      <c r="AB59" s="30">
        <f t="shared" si="84"/>
        <v>10540.292375732526</v>
      </c>
      <c r="AC59" s="30">
        <f t="shared" si="84"/>
        <v>11491.907337921877</v>
      </c>
      <c r="AD59" s="30">
        <f t="shared" si="84"/>
        <v>10283.410619813747</v>
      </c>
      <c r="AE59" s="30">
        <f t="shared" si="84"/>
        <v>10581.699850231946</v>
      </c>
      <c r="AF59" s="30">
        <f t="shared" si="84"/>
        <v>20566.510330088815</v>
      </c>
      <c r="AG59" s="30">
        <f t="shared" si="84"/>
        <v>18070.454129254187</v>
      </c>
      <c r="AH59" s="30">
        <f t="shared" si="84"/>
        <v>16996.560175211787</v>
      </c>
      <c r="AI59" s="30">
        <f t="shared" si="84"/>
        <v>18513.728944777155</v>
      </c>
      <c r="AJ59" s="30">
        <f t="shared" ref="AJ59:BO59" si="85">IF(AJ29=0,0,(AJ14*0.5)+AI29-AJ44)*AJ75*AJ$78*AJ$2</f>
        <v>9486.6810797913568</v>
      </c>
      <c r="AK59" s="30">
        <f t="shared" si="85"/>
        <v>10646.791743303938</v>
      </c>
      <c r="AL59" s="30">
        <f t="shared" si="85"/>
        <v>11674.582249595782</v>
      </c>
      <c r="AM59" s="30">
        <f t="shared" si="85"/>
        <v>11699.499722298597</v>
      </c>
      <c r="AN59" s="30">
        <f t="shared" si="85"/>
        <v>10540.292375732526</v>
      </c>
      <c r="AO59" s="30">
        <f t="shared" si="85"/>
        <v>11491.907337921877</v>
      </c>
      <c r="AP59" s="30">
        <f t="shared" si="85"/>
        <v>10283.410619813747</v>
      </c>
      <c r="AQ59" s="30">
        <f t="shared" si="85"/>
        <v>10581.699850231946</v>
      </c>
      <c r="AR59" s="30">
        <f t="shared" si="85"/>
        <v>20566.510330088815</v>
      </c>
      <c r="AS59" s="30">
        <f t="shared" si="85"/>
        <v>18070.454129254187</v>
      </c>
      <c r="AT59" s="30">
        <f t="shared" si="85"/>
        <v>16996.560175211787</v>
      </c>
      <c r="AU59" s="30">
        <f t="shared" si="85"/>
        <v>18513.728944777155</v>
      </c>
      <c r="AV59" s="30">
        <f t="shared" si="85"/>
        <v>9486.6810797913568</v>
      </c>
      <c r="AW59" s="30">
        <f t="shared" si="85"/>
        <v>10646.791743303938</v>
      </c>
      <c r="AX59" s="30">
        <f t="shared" si="85"/>
        <v>11674.582249595782</v>
      </c>
      <c r="AY59" s="30">
        <f t="shared" si="85"/>
        <v>11699.499722298597</v>
      </c>
      <c r="AZ59" s="30">
        <f t="shared" si="85"/>
        <v>10540.292375732526</v>
      </c>
      <c r="BA59" s="30">
        <f t="shared" si="85"/>
        <v>11491.907337921877</v>
      </c>
      <c r="BB59" s="30">
        <f t="shared" si="85"/>
        <v>10283.410619813747</v>
      </c>
      <c r="BC59" s="30">
        <f t="shared" si="85"/>
        <v>10581.699850231946</v>
      </c>
      <c r="BD59" s="30">
        <f t="shared" si="85"/>
        <v>20566.510330088815</v>
      </c>
      <c r="BE59" s="30">
        <f t="shared" si="85"/>
        <v>18070.454129254187</v>
      </c>
      <c r="BF59" s="30">
        <f t="shared" si="85"/>
        <v>16996.560175211787</v>
      </c>
      <c r="BG59" s="30">
        <f t="shared" si="85"/>
        <v>18513.728944777155</v>
      </c>
      <c r="BH59" s="30">
        <f t="shared" si="85"/>
        <v>9486.6810797913568</v>
      </c>
      <c r="BI59" s="30">
        <f t="shared" si="85"/>
        <v>10646.791743303938</v>
      </c>
      <c r="BJ59" s="30">
        <f t="shared" si="85"/>
        <v>11674.582249595782</v>
      </c>
      <c r="BK59" s="30">
        <f t="shared" si="85"/>
        <v>11699.499722298597</v>
      </c>
      <c r="BL59" s="30">
        <f t="shared" si="85"/>
        <v>10540.292375732526</v>
      </c>
      <c r="BM59" s="30">
        <f t="shared" si="85"/>
        <v>11491.907337921877</v>
      </c>
      <c r="BN59" s="30">
        <f t="shared" si="85"/>
        <v>10283.410619813747</v>
      </c>
      <c r="BO59" s="30">
        <f t="shared" si="85"/>
        <v>10581.699850231946</v>
      </c>
      <c r="BP59" s="30">
        <f t="shared" ref="BP59:CH59" si="86">IF(BP29=0,0,(BP14*0.5)+BO29-BP44)*BP75*BP$78*BP$2</f>
        <v>20566.510330088815</v>
      </c>
      <c r="BQ59" s="30">
        <f t="shared" si="86"/>
        <v>18070.454129254187</v>
      </c>
      <c r="BR59" s="30">
        <f t="shared" si="86"/>
        <v>16996.560175211787</v>
      </c>
      <c r="BS59" s="30">
        <f t="shared" si="86"/>
        <v>18513.728944777155</v>
      </c>
      <c r="BT59" s="30">
        <f t="shared" si="86"/>
        <v>9486.6810797913568</v>
      </c>
      <c r="BU59" s="30">
        <f t="shared" si="86"/>
        <v>10646.791743303938</v>
      </c>
      <c r="BV59" s="30">
        <f t="shared" si="86"/>
        <v>11674.582249595782</v>
      </c>
      <c r="BW59" s="30">
        <f t="shared" si="86"/>
        <v>11699.499722298597</v>
      </c>
      <c r="BX59" s="30">
        <f t="shared" si="86"/>
        <v>10540.292375732526</v>
      </c>
      <c r="BY59" s="30">
        <f t="shared" si="86"/>
        <v>11491.907337921877</v>
      </c>
      <c r="BZ59" s="30">
        <f t="shared" si="86"/>
        <v>10283.410619813747</v>
      </c>
      <c r="CA59" s="30">
        <f t="shared" si="86"/>
        <v>10581.699850231946</v>
      </c>
      <c r="CB59" s="30">
        <f t="shared" si="86"/>
        <v>20566.510330088815</v>
      </c>
      <c r="CC59" s="30">
        <f t="shared" si="86"/>
        <v>18070.454129254187</v>
      </c>
      <c r="CD59" s="30">
        <f t="shared" si="86"/>
        <v>16996.560175211787</v>
      </c>
      <c r="CE59" s="30">
        <f t="shared" si="86"/>
        <v>18513.728944777155</v>
      </c>
      <c r="CF59" s="30">
        <f t="shared" si="86"/>
        <v>9486.6810797913568</v>
      </c>
      <c r="CG59" s="30">
        <f t="shared" si="86"/>
        <v>10646.791743303938</v>
      </c>
      <c r="CH59" s="34">
        <f t="shared" si="86"/>
        <v>11674.582249595782</v>
      </c>
    </row>
    <row r="60" spans="1:87" s="131" customFormat="1" ht="15.75" customHeight="1" thickBot="1" x14ac:dyDescent="0.35">
      <c r="A60" s="534"/>
      <c r="B60" s="457" t="str">
        <f t="shared" si="55"/>
        <v>Motors(uses bus. load shape)</v>
      </c>
      <c r="C60" s="129">
        <f t="shared" si="59"/>
        <v>0</v>
      </c>
      <c r="D60" s="129">
        <f t="shared" ref="D60:AI60" si="87">IF(D30=0,0,(D15*0.5)+C30-D45)*D76*D$78*D$2</f>
        <v>0</v>
      </c>
      <c r="E60" s="129">
        <f t="shared" si="87"/>
        <v>0</v>
      </c>
      <c r="F60" s="129">
        <f t="shared" si="87"/>
        <v>0</v>
      </c>
      <c r="G60" s="129">
        <f t="shared" si="87"/>
        <v>0</v>
      </c>
      <c r="H60" s="129">
        <f t="shared" si="87"/>
        <v>0</v>
      </c>
      <c r="I60" s="129">
        <f t="shared" si="87"/>
        <v>0</v>
      </c>
      <c r="J60" s="129">
        <f t="shared" si="87"/>
        <v>0</v>
      </c>
      <c r="K60" s="129">
        <f t="shared" si="87"/>
        <v>0</v>
      </c>
      <c r="L60" s="129">
        <f t="shared" si="87"/>
        <v>0</v>
      </c>
      <c r="M60" s="129">
        <f t="shared" si="87"/>
        <v>0</v>
      </c>
      <c r="N60" s="129">
        <f t="shared" si="87"/>
        <v>0</v>
      </c>
      <c r="O60" s="129">
        <f t="shared" si="87"/>
        <v>0</v>
      </c>
      <c r="P60" s="129">
        <f t="shared" si="87"/>
        <v>0</v>
      </c>
      <c r="Q60" s="129">
        <f t="shared" si="87"/>
        <v>0</v>
      </c>
      <c r="R60" s="129">
        <f t="shared" si="87"/>
        <v>0</v>
      </c>
      <c r="S60" s="129">
        <f t="shared" si="87"/>
        <v>0</v>
      </c>
      <c r="T60" s="129">
        <f t="shared" si="87"/>
        <v>0</v>
      </c>
      <c r="U60" s="129">
        <f t="shared" si="87"/>
        <v>0</v>
      </c>
      <c r="V60" s="129">
        <f t="shared" si="87"/>
        <v>0</v>
      </c>
      <c r="W60" s="129">
        <f t="shared" si="87"/>
        <v>0</v>
      </c>
      <c r="X60" s="129">
        <f t="shared" si="87"/>
        <v>0</v>
      </c>
      <c r="Y60" s="129">
        <f t="shared" si="87"/>
        <v>0</v>
      </c>
      <c r="Z60" s="129">
        <f t="shared" si="87"/>
        <v>0</v>
      </c>
      <c r="AA60" s="129">
        <f t="shared" si="87"/>
        <v>0</v>
      </c>
      <c r="AB60" s="129">
        <f t="shared" si="87"/>
        <v>0</v>
      </c>
      <c r="AC60" s="129">
        <f t="shared" si="87"/>
        <v>0</v>
      </c>
      <c r="AD60" s="129">
        <f t="shared" si="87"/>
        <v>0</v>
      </c>
      <c r="AE60" s="129">
        <f t="shared" si="87"/>
        <v>0</v>
      </c>
      <c r="AF60" s="129">
        <f t="shared" si="87"/>
        <v>0</v>
      </c>
      <c r="AG60" s="129">
        <f t="shared" si="87"/>
        <v>0</v>
      </c>
      <c r="AH60" s="129">
        <f t="shared" si="87"/>
        <v>0</v>
      </c>
      <c r="AI60" s="129">
        <f t="shared" si="87"/>
        <v>0</v>
      </c>
      <c r="AJ60" s="129">
        <f t="shared" ref="AJ60:BO60" si="88">IF(AJ30=0,0,(AJ15*0.5)+AI30-AJ45)*AJ76*AJ$78*AJ$2</f>
        <v>0</v>
      </c>
      <c r="AK60" s="129">
        <f t="shared" si="88"/>
        <v>0</v>
      </c>
      <c r="AL60" s="129">
        <f t="shared" si="88"/>
        <v>0</v>
      </c>
      <c r="AM60" s="129">
        <f t="shared" si="88"/>
        <v>0</v>
      </c>
      <c r="AN60" s="129">
        <f t="shared" si="88"/>
        <v>0</v>
      </c>
      <c r="AO60" s="129">
        <f t="shared" si="88"/>
        <v>0</v>
      </c>
      <c r="AP60" s="129">
        <f t="shared" si="88"/>
        <v>0</v>
      </c>
      <c r="AQ60" s="129">
        <f t="shared" si="88"/>
        <v>0</v>
      </c>
      <c r="AR60" s="129">
        <f t="shared" si="88"/>
        <v>0</v>
      </c>
      <c r="AS60" s="129">
        <f t="shared" si="88"/>
        <v>0</v>
      </c>
      <c r="AT60" s="129">
        <f t="shared" si="88"/>
        <v>0</v>
      </c>
      <c r="AU60" s="129">
        <f t="shared" si="88"/>
        <v>0</v>
      </c>
      <c r="AV60" s="129">
        <f t="shared" si="88"/>
        <v>0</v>
      </c>
      <c r="AW60" s="129">
        <f t="shared" si="88"/>
        <v>0</v>
      </c>
      <c r="AX60" s="129">
        <f t="shared" si="88"/>
        <v>0</v>
      </c>
      <c r="AY60" s="129">
        <f t="shared" si="88"/>
        <v>0</v>
      </c>
      <c r="AZ60" s="129">
        <f t="shared" si="88"/>
        <v>0</v>
      </c>
      <c r="BA60" s="129">
        <f t="shared" si="88"/>
        <v>0</v>
      </c>
      <c r="BB60" s="129">
        <f t="shared" si="88"/>
        <v>0</v>
      </c>
      <c r="BC60" s="129">
        <f t="shared" si="88"/>
        <v>0</v>
      </c>
      <c r="BD60" s="129">
        <f t="shared" si="88"/>
        <v>0</v>
      </c>
      <c r="BE60" s="129">
        <f t="shared" si="88"/>
        <v>0</v>
      </c>
      <c r="BF60" s="129">
        <f t="shared" si="88"/>
        <v>0</v>
      </c>
      <c r="BG60" s="129">
        <f t="shared" si="88"/>
        <v>0</v>
      </c>
      <c r="BH60" s="129">
        <f t="shared" si="88"/>
        <v>0</v>
      </c>
      <c r="BI60" s="129">
        <f t="shared" si="88"/>
        <v>0</v>
      </c>
      <c r="BJ60" s="129">
        <f t="shared" si="88"/>
        <v>0</v>
      </c>
      <c r="BK60" s="129">
        <f t="shared" si="88"/>
        <v>0</v>
      </c>
      <c r="BL60" s="129">
        <f t="shared" si="88"/>
        <v>0</v>
      </c>
      <c r="BM60" s="129">
        <f t="shared" si="88"/>
        <v>0</v>
      </c>
      <c r="BN60" s="129">
        <f t="shared" si="88"/>
        <v>0</v>
      </c>
      <c r="BO60" s="129">
        <f t="shared" si="88"/>
        <v>0</v>
      </c>
      <c r="BP60" s="129">
        <f t="shared" ref="BP60:CH60" si="89">IF(BP30=0,0,(BP15*0.5)+BO30-BP45)*BP76*BP$78*BP$2</f>
        <v>0</v>
      </c>
      <c r="BQ60" s="129">
        <f t="shared" si="89"/>
        <v>0</v>
      </c>
      <c r="BR60" s="129">
        <f t="shared" si="89"/>
        <v>0</v>
      </c>
      <c r="BS60" s="129">
        <f t="shared" si="89"/>
        <v>0</v>
      </c>
      <c r="BT60" s="129">
        <f t="shared" si="89"/>
        <v>0</v>
      </c>
      <c r="BU60" s="129">
        <f t="shared" si="89"/>
        <v>0</v>
      </c>
      <c r="BV60" s="129">
        <f t="shared" si="89"/>
        <v>0</v>
      </c>
      <c r="BW60" s="129">
        <f t="shared" si="89"/>
        <v>0</v>
      </c>
      <c r="BX60" s="129">
        <f t="shared" si="89"/>
        <v>0</v>
      </c>
      <c r="BY60" s="129">
        <f t="shared" si="89"/>
        <v>0</v>
      </c>
      <c r="BZ60" s="129">
        <f t="shared" si="89"/>
        <v>0</v>
      </c>
      <c r="CA60" s="129">
        <f t="shared" si="89"/>
        <v>0</v>
      </c>
      <c r="CB60" s="129">
        <f t="shared" si="89"/>
        <v>0</v>
      </c>
      <c r="CC60" s="129">
        <f t="shared" si="89"/>
        <v>0</v>
      </c>
      <c r="CD60" s="129">
        <f t="shared" si="89"/>
        <v>0</v>
      </c>
      <c r="CE60" s="129">
        <f t="shared" si="89"/>
        <v>0</v>
      </c>
      <c r="CF60" s="129">
        <f t="shared" si="89"/>
        <v>0</v>
      </c>
      <c r="CG60" s="129">
        <f t="shared" si="89"/>
        <v>0</v>
      </c>
      <c r="CH60" s="462">
        <f t="shared" si="89"/>
        <v>0</v>
      </c>
    </row>
    <row r="61" spans="1:87" ht="15.75" customHeight="1" x14ac:dyDescent="0.3">
      <c r="A61" s="534"/>
      <c r="B61" s="206" t="s">
        <v>132</v>
      </c>
      <c r="C61" s="149">
        <f>SUM(C50:C60)</f>
        <v>136609.93120659847</v>
      </c>
      <c r="D61" s="149">
        <f t="shared" ref="D61:BO61" si="90">SUM(D50:D60)</f>
        <v>131032.91781176881</v>
      </c>
      <c r="E61" s="149">
        <f t="shared" si="90"/>
        <v>121055.27061043055</v>
      </c>
      <c r="F61" s="149">
        <f t="shared" si="90"/>
        <v>74859.793641854485</v>
      </c>
      <c r="G61" s="149">
        <f t="shared" si="90"/>
        <v>94674.54289228603</v>
      </c>
      <c r="H61" s="149">
        <f t="shared" si="90"/>
        <v>458706.39033298881</v>
      </c>
      <c r="I61" s="149">
        <f t="shared" si="90"/>
        <v>711157.9210583861</v>
      </c>
      <c r="J61" s="149">
        <f t="shared" si="90"/>
        <v>849798.93851066008</v>
      </c>
      <c r="K61" s="149">
        <f t="shared" si="90"/>
        <v>673253.48762331973</v>
      </c>
      <c r="L61" s="149">
        <f t="shared" si="90"/>
        <v>290189.79000580433</v>
      </c>
      <c r="M61" s="149">
        <f t="shared" si="90"/>
        <v>422421.7735610276</v>
      </c>
      <c r="N61" s="149">
        <f t="shared" si="90"/>
        <v>609724.32343644707</v>
      </c>
      <c r="O61" s="149">
        <f t="shared" si="90"/>
        <v>573155.67417983804</v>
      </c>
      <c r="P61" s="149">
        <f t="shared" si="90"/>
        <v>509665.83242845978</v>
      </c>
      <c r="Q61" s="149">
        <f t="shared" si="90"/>
        <v>519152.43347605091</v>
      </c>
      <c r="R61" s="149">
        <f t="shared" si="90"/>
        <v>446399.40133406955</v>
      </c>
      <c r="S61" s="149">
        <f t="shared" si="90"/>
        <v>468272.34191650548</v>
      </c>
      <c r="T61" s="149">
        <f t="shared" si="90"/>
        <v>1191349.6778145896</v>
      </c>
      <c r="U61" s="149">
        <f t="shared" si="90"/>
        <v>1354194.2746978025</v>
      </c>
      <c r="V61" s="149">
        <f t="shared" si="90"/>
        <v>1346810.361895785</v>
      </c>
      <c r="W61" s="149">
        <f t="shared" si="90"/>
        <v>1057985.5071986453</v>
      </c>
      <c r="X61" s="149">
        <f t="shared" si="90"/>
        <v>439074.31440175563</v>
      </c>
      <c r="Y61" s="149">
        <f t="shared" si="90"/>
        <v>511712.83875763265</v>
      </c>
      <c r="Z61" s="149">
        <f t="shared" si="90"/>
        <v>576376.35127919319</v>
      </c>
      <c r="AA61" s="149">
        <f t="shared" si="90"/>
        <v>573155.67417983804</v>
      </c>
      <c r="AB61" s="149">
        <f t="shared" si="90"/>
        <v>509665.83242845978</v>
      </c>
      <c r="AC61" s="149">
        <f t="shared" si="90"/>
        <v>519152.43347605091</v>
      </c>
      <c r="AD61" s="149">
        <f t="shared" si="90"/>
        <v>446399.40133406955</v>
      </c>
      <c r="AE61" s="149">
        <f t="shared" si="90"/>
        <v>468272.34191650548</v>
      </c>
      <c r="AF61" s="149">
        <f t="shared" si="90"/>
        <v>1191349.6778145896</v>
      </c>
      <c r="AG61" s="149">
        <f t="shared" si="90"/>
        <v>1354194.2746978025</v>
      </c>
      <c r="AH61" s="149">
        <f t="shared" si="90"/>
        <v>1346810.361895785</v>
      </c>
      <c r="AI61" s="149">
        <f t="shared" si="90"/>
        <v>1057985.5071986453</v>
      </c>
      <c r="AJ61" s="149">
        <f t="shared" si="90"/>
        <v>439074.31440175563</v>
      </c>
      <c r="AK61" s="149">
        <f t="shared" si="90"/>
        <v>511712.83875763265</v>
      </c>
      <c r="AL61" s="149">
        <f t="shared" si="90"/>
        <v>576376.35127919319</v>
      </c>
      <c r="AM61" s="149">
        <f t="shared" si="90"/>
        <v>573155.67417983804</v>
      </c>
      <c r="AN61" s="149">
        <f t="shared" si="90"/>
        <v>509665.83242845978</v>
      </c>
      <c r="AO61" s="149">
        <f t="shared" si="90"/>
        <v>519152.43347605091</v>
      </c>
      <c r="AP61" s="149">
        <f t="shared" si="90"/>
        <v>446399.40133406955</v>
      </c>
      <c r="AQ61" s="149">
        <f t="shared" si="90"/>
        <v>468272.34191650548</v>
      </c>
      <c r="AR61" s="149">
        <f t="shared" si="90"/>
        <v>1191349.6778145896</v>
      </c>
      <c r="AS61" s="149">
        <f t="shared" si="90"/>
        <v>1354194.2746978025</v>
      </c>
      <c r="AT61" s="149">
        <f t="shared" si="90"/>
        <v>1346810.361895785</v>
      </c>
      <c r="AU61" s="149">
        <f t="shared" si="90"/>
        <v>1057985.5071986453</v>
      </c>
      <c r="AV61" s="149">
        <f t="shared" si="90"/>
        <v>439074.31440175563</v>
      </c>
      <c r="AW61" s="149">
        <f t="shared" si="90"/>
        <v>511712.83875763265</v>
      </c>
      <c r="AX61" s="149">
        <f t="shared" si="90"/>
        <v>576376.35127919319</v>
      </c>
      <c r="AY61" s="149">
        <f t="shared" si="90"/>
        <v>573155.67417983804</v>
      </c>
      <c r="AZ61" s="149">
        <f t="shared" si="90"/>
        <v>509665.83242845978</v>
      </c>
      <c r="BA61" s="149">
        <f t="shared" si="90"/>
        <v>519152.43347605091</v>
      </c>
      <c r="BB61" s="149">
        <f t="shared" si="90"/>
        <v>446399.40133406955</v>
      </c>
      <c r="BC61" s="149">
        <f t="shared" si="90"/>
        <v>468272.34191650548</v>
      </c>
      <c r="BD61" s="149">
        <f t="shared" si="90"/>
        <v>1191349.6778145896</v>
      </c>
      <c r="BE61" s="149">
        <f t="shared" si="90"/>
        <v>1354194.2746978025</v>
      </c>
      <c r="BF61" s="149">
        <f t="shared" si="90"/>
        <v>1346810.361895785</v>
      </c>
      <c r="BG61" s="149">
        <f t="shared" si="90"/>
        <v>1057985.5071986453</v>
      </c>
      <c r="BH61" s="149">
        <f t="shared" si="90"/>
        <v>439074.31440175563</v>
      </c>
      <c r="BI61" s="149">
        <f t="shared" si="90"/>
        <v>511712.83875763265</v>
      </c>
      <c r="BJ61" s="149">
        <f t="shared" si="90"/>
        <v>576376.35127919319</v>
      </c>
      <c r="BK61" s="149">
        <f t="shared" si="90"/>
        <v>573155.67417983804</v>
      </c>
      <c r="BL61" s="149">
        <f t="shared" si="90"/>
        <v>509665.83242845978</v>
      </c>
      <c r="BM61" s="149">
        <f t="shared" si="90"/>
        <v>519152.43347605091</v>
      </c>
      <c r="BN61" s="149">
        <f t="shared" si="90"/>
        <v>446399.40133406955</v>
      </c>
      <c r="BO61" s="149">
        <f t="shared" si="90"/>
        <v>468272.34191650548</v>
      </c>
      <c r="BP61" s="149">
        <f t="shared" ref="BP61:CH61" si="91">SUM(BP50:BP60)</f>
        <v>1191349.6778145896</v>
      </c>
      <c r="BQ61" s="149">
        <f t="shared" si="91"/>
        <v>1354194.2746978025</v>
      </c>
      <c r="BR61" s="149">
        <f t="shared" si="91"/>
        <v>1346810.361895785</v>
      </c>
      <c r="BS61" s="149">
        <f t="shared" si="91"/>
        <v>1057985.5071986453</v>
      </c>
      <c r="BT61" s="149">
        <f t="shared" si="91"/>
        <v>439074.31440175563</v>
      </c>
      <c r="BU61" s="149">
        <f t="shared" si="91"/>
        <v>511712.83875763265</v>
      </c>
      <c r="BV61" s="149">
        <f t="shared" si="91"/>
        <v>576376.35127919319</v>
      </c>
      <c r="BW61" s="149">
        <f t="shared" si="91"/>
        <v>573155.67417983804</v>
      </c>
      <c r="BX61" s="149">
        <f t="shared" si="91"/>
        <v>509665.83242845978</v>
      </c>
      <c r="BY61" s="149">
        <f t="shared" si="91"/>
        <v>519152.43347605091</v>
      </c>
      <c r="BZ61" s="149">
        <f t="shared" si="91"/>
        <v>446399.40133406955</v>
      </c>
      <c r="CA61" s="149">
        <f t="shared" si="91"/>
        <v>468272.34191650548</v>
      </c>
      <c r="CB61" s="149">
        <f t="shared" si="91"/>
        <v>1191349.6778145896</v>
      </c>
      <c r="CC61" s="149">
        <f t="shared" si="91"/>
        <v>1354194.2746978025</v>
      </c>
      <c r="CD61" s="149">
        <f t="shared" si="91"/>
        <v>1346810.361895785</v>
      </c>
      <c r="CE61" s="149">
        <f t="shared" si="91"/>
        <v>1057985.5071986453</v>
      </c>
      <c r="CF61" s="149">
        <f t="shared" si="91"/>
        <v>439074.31440175563</v>
      </c>
      <c r="CG61" s="149">
        <f t="shared" si="91"/>
        <v>511712.83875763265</v>
      </c>
      <c r="CH61" s="150">
        <f t="shared" si="91"/>
        <v>576376.35127919319</v>
      </c>
    </row>
    <row r="62" spans="1:87" ht="16.5" customHeight="1" thickBot="1" x14ac:dyDescent="0.35">
      <c r="A62" s="535"/>
      <c r="B62" s="163" t="s">
        <v>133</v>
      </c>
      <c r="C62" s="31">
        <f>C61</f>
        <v>136609.93120659847</v>
      </c>
      <c r="D62" s="31">
        <f>C62+D61</f>
        <v>267642.8490183673</v>
      </c>
      <c r="E62" s="31">
        <f t="shared" ref="E62:BP62" si="92">D62+E61</f>
        <v>388698.11962879787</v>
      </c>
      <c r="F62" s="31">
        <f t="shared" si="92"/>
        <v>463557.91327065235</v>
      </c>
      <c r="G62" s="31">
        <f t="shared" si="92"/>
        <v>558232.45616293838</v>
      </c>
      <c r="H62" s="31">
        <f t="shared" si="92"/>
        <v>1016938.8464959272</v>
      </c>
      <c r="I62" s="31">
        <f t="shared" si="92"/>
        <v>1728096.7675543134</v>
      </c>
      <c r="J62" s="31">
        <f t="shared" si="92"/>
        <v>2577895.7060649735</v>
      </c>
      <c r="K62" s="31">
        <f t="shared" si="92"/>
        <v>3251149.193688293</v>
      </c>
      <c r="L62" s="31">
        <f t="shared" si="92"/>
        <v>3541338.9836940975</v>
      </c>
      <c r="M62" s="31">
        <f t="shared" si="92"/>
        <v>3963760.7572551249</v>
      </c>
      <c r="N62" s="31">
        <f t="shared" si="92"/>
        <v>4573485.0806915723</v>
      </c>
      <c r="O62" s="31">
        <f t="shared" si="92"/>
        <v>5146640.7548714103</v>
      </c>
      <c r="P62" s="31">
        <f t="shared" si="92"/>
        <v>5656306.5872998703</v>
      </c>
      <c r="Q62" s="31">
        <f t="shared" si="92"/>
        <v>6175459.0207759216</v>
      </c>
      <c r="R62" s="31">
        <f t="shared" si="92"/>
        <v>6621858.4221099913</v>
      </c>
      <c r="S62" s="31">
        <f t="shared" si="92"/>
        <v>7090130.7640264966</v>
      </c>
      <c r="T62" s="31">
        <f t="shared" si="92"/>
        <v>8281480.4418410864</v>
      </c>
      <c r="U62" s="31">
        <f t="shared" si="92"/>
        <v>9635674.7165388893</v>
      </c>
      <c r="V62" s="31">
        <f t="shared" si="92"/>
        <v>10982485.078434674</v>
      </c>
      <c r="W62" s="31">
        <f t="shared" si="92"/>
        <v>12040470.585633319</v>
      </c>
      <c r="X62" s="31">
        <f t="shared" si="92"/>
        <v>12479544.900035074</v>
      </c>
      <c r="Y62" s="31">
        <f t="shared" si="92"/>
        <v>12991257.738792706</v>
      </c>
      <c r="Z62" s="31">
        <f t="shared" si="92"/>
        <v>13567634.0900719</v>
      </c>
      <c r="AA62" s="31">
        <f t="shared" si="92"/>
        <v>14140789.764251739</v>
      </c>
      <c r="AB62" s="31">
        <f t="shared" si="92"/>
        <v>14650455.596680198</v>
      </c>
      <c r="AC62" s="31">
        <f t="shared" si="92"/>
        <v>15169608.030156249</v>
      </c>
      <c r="AD62" s="31">
        <f t="shared" si="92"/>
        <v>15616007.431490319</v>
      </c>
      <c r="AE62" s="31">
        <f t="shared" si="92"/>
        <v>16084279.773406824</v>
      </c>
      <c r="AF62" s="31">
        <f t="shared" si="92"/>
        <v>17275629.451221414</v>
      </c>
      <c r="AG62" s="31">
        <f t="shared" si="92"/>
        <v>18629823.725919217</v>
      </c>
      <c r="AH62" s="31">
        <f t="shared" si="92"/>
        <v>19976634.087815002</v>
      </c>
      <c r="AI62" s="31">
        <f t="shared" si="92"/>
        <v>21034619.595013648</v>
      </c>
      <c r="AJ62" s="31">
        <f t="shared" si="92"/>
        <v>21473693.909415405</v>
      </c>
      <c r="AK62" s="31">
        <f t="shared" si="92"/>
        <v>21985406.748173039</v>
      </c>
      <c r="AL62" s="31">
        <f t="shared" si="92"/>
        <v>22561783.099452231</v>
      </c>
      <c r="AM62" s="31">
        <f t="shared" si="92"/>
        <v>23134938.773632068</v>
      </c>
      <c r="AN62" s="31">
        <f t="shared" si="92"/>
        <v>23644604.606060527</v>
      </c>
      <c r="AO62" s="31">
        <f t="shared" si="92"/>
        <v>24163757.039536577</v>
      </c>
      <c r="AP62" s="31">
        <f t="shared" si="92"/>
        <v>24610156.440870646</v>
      </c>
      <c r="AQ62" s="31">
        <f t="shared" si="92"/>
        <v>25078428.782787152</v>
      </c>
      <c r="AR62" s="31">
        <f t="shared" si="92"/>
        <v>26269778.46060174</v>
      </c>
      <c r="AS62" s="31">
        <f t="shared" si="92"/>
        <v>27623972.735299543</v>
      </c>
      <c r="AT62" s="31">
        <f t="shared" si="92"/>
        <v>28970783.097195327</v>
      </c>
      <c r="AU62" s="31">
        <f t="shared" si="92"/>
        <v>30028768.604393974</v>
      </c>
      <c r="AV62" s="31">
        <f t="shared" si="92"/>
        <v>30467842.918795731</v>
      </c>
      <c r="AW62" s="31">
        <f t="shared" si="92"/>
        <v>30979555.757553365</v>
      </c>
      <c r="AX62" s="31">
        <f t="shared" si="92"/>
        <v>31555932.108832557</v>
      </c>
      <c r="AY62" s="31">
        <f t="shared" si="92"/>
        <v>32129087.783012394</v>
      </c>
      <c r="AZ62" s="31">
        <f t="shared" si="92"/>
        <v>32638753.615440853</v>
      </c>
      <c r="BA62" s="31">
        <f t="shared" si="92"/>
        <v>33157906.048916902</v>
      </c>
      <c r="BB62" s="31">
        <f t="shared" si="92"/>
        <v>33604305.450250968</v>
      </c>
      <c r="BC62" s="31">
        <f t="shared" si="92"/>
        <v>34072577.792167477</v>
      </c>
      <c r="BD62" s="31">
        <f t="shared" si="92"/>
        <v>35263927.469982065</v>
      </c>
      <c r="BE62" s="31">
        <f t="shared" si="92"/>
        <v>36618121.744679868</v>
      </c>
      <c r="BF62" s="31">
        <f t="shared" si="92"/>
        <v>37964932.106575653</v>
      </c>
      <c r="BG62" s="31">
        <f t="shared" si="92"/>
        <v>39022917.6137743</v>
      </c>
      <c r="BH62" s="31">
        <f t="shared" si="92"/>
        <v>39461991.928176053</v>
      </c>
      <c r="BI62" s="31">
        <f t="shared" si="92"/>
        <v>39973704.766933687</v>
      </c>
      <c r="BJ62" s="31">
        <f t="shared" si="92"/>
        <v>40550081.118212879</v>
      </c>
      <c r="BK62" s="31">
        <f t="shared" si="92"/>
        <v>41123236.792392716</v>
      </c>
      <c r="BL62" s="31">
        <f t="shared" si="92"/>
        <v>41632902.624821179</v>
      </c>
      <c r="BM62" s="31">
        <f t="shared" si="92"/>
        <v>42152055.058297232</v>
      </c>
      <c r="BN62" s="31">
        <f t="shared" si="92"/>
        <v>42598454.459631301</v>
      </c>
      <c r="BO62" s="31">
        <f t="shared" si="92"/>
        <v>43066726.80154781</v>
      </c>
      <c r="BP62" s="31">
        <f t="shared" si="92"/>
        <v>44258076.479362398</v>
      </c>
      <c r="BQ62" s="31">
        <f t="shared" ref="BQ62:CH62" si="93">BP62+BQ61</f>
        <v>45612270.754060201</v>
      </c>
      <c r="BR62" s="31">
        <f t="shared" si="93"/>
        <v>46959081.115955986</v>
      </c>
      <c r="BS62" s="31">
        <f t="shared" si="93"/>
        <v>48017066.623154633</v>
      </c>
      <c r="BT62" s="31">
        <f t="shared" si="93"/>
        <v>48456140.937556386</v>
      </c>
      <c r="BU62" s="31">
        <f t="shared" si="93"/>
        <v>48967853.77631402</v>
      </c>
      <c r="BV62" s="31">
        <f t="shared" si="93"/>
        <v>49544230.127593212</v>
      </c>
      <c r="BW62" s="31">
        <f t="shared" si="93"/>
        <v>50117385.801773049</v>
      </c>
      <c r="BX62" s="31">
        <f t="shared" si="93"/>
        <v>50627051.634201512</v>
      </c>
      <c r="BY62" s="31">
        <f t="shared" si="93"/>
        <v>51146204.067677565</v>
      </c>
      <c r="BZ62" s="31">
        <f t="shared" si="93"/>
        <v>51592603.469011635</v>
      </c>
      <c r="CA62" s="31">
        <f t="shared" si="93"/>
        <v>52060875.810928144</v>
      </c>
      <c r="CB62" s="31">
        <f t="shared" si="93"/>
        <v>53252225.488742732</v>
      </c>
      <c r="CC62" s="31">
        <f t="shared" si="93"/>
        <v>54606419.763440534</v>
      </c>
      <c r="CD62" s="31">
        <f t="shared" si="93"/>
        <v>55953230.125336319</v>
      </c>
      <c r="CE62" s="31">
        <f t="shared" si="93"/>
        <v>57011215.632534966</v>
      </c>
      <c r="CF62" s="31">
        <f t="shared" si="93"/>
        <v>57450289.946936719</v>
      </c>
      <c r="CG62" s="31">
        <f t="shared" si="93"/>
        <v>57962002.785694353</v>
      </c>
      <c r="CH62" s="35">
        <f t="shared" si="93"/>
        <v>58538379.136973545</v>
      </c>
    </row>
    <row r="63" spans="1:87" s="49" customFormat="1" x14ac:dyDescent="0.3">
      <c r="A63" s="327"/>
      <c r="B63" s="151"/>
      <c r="C63" s="212"/>
      <c r="D63" s="255">
        <v>54813.173887535981</v>
      </c>
      <c r="E63" s="256">
        <v>93456.255543284613</v>
      </c>
      <c r="F63" s="255">
        <v>116676.5914503579</v>
      </c>
      <c r="G63" s="256">
        <v>142824.82016679243</v>
      </c>
      <c r="H63" s="255">
        <v>274699.7855741434</v>
      </c>
      <c r="I63" s="256">
        <v>450660.80094313115</v>
      </c>
      <c r="J63" s="255">
        <v>618382.70584079274</v>
      </c>
      <c r="K63" s="256">
        <v>705061.79016087123</v>
      </c>
      <c r="L63" s="255">
        <v>726733.15394693671</v>
      </c>
      <c r="M63" s="256">
        <v>762647.48078619863</v>
      </c>
      <c r="N63" s="255">
        <v>820580.34234956058</v>
      </c>
      <c r="O63" s="256">
        <v>876326.24196543242</v>
      </c>
      <c r="P63" s="255">
        <v>924585.3163924875</v>
      </c>
      <c r="Q63" s="256">
        <v>963228.39804823615</v>
      </c>
      <c r="R63" s="255">
        <v>986448.73395530949</v>
      </c>
      <c r="S63" s="256">
        <v>1012596.9626717441</v>
      </c>
      <c r="T63" s="255">
        <v>1144471.928079095</v>
      </c>
      <c r="U63" s="256">
        <v>1320432.9434480828</v>
      </c>
      <c r="V63" s="255">
        <v>1488154.8483457444</v>
      </c>
      <c r="W63" s="256">
        <v>1574833.9326658228</v>
      </c>
      <c r="X63" s="255">
        <v>1596505.2964518883</v>
      </c>
      <c r="Y63" s="256">
        <v>1632419.6232911502</v>
      </c>
      <c r="Z63" s="255">
        <v>1690352.4848545121</v>
      </c>
      <c r="AA63" s="256">
        <v>1746098.3844703841</v>
      </c>
      <c r="AB63" s="255">
        <v>1794357.4588974391</v>
      </c>
      <c r="AC63" s="256">
        <v>1833000.5405531877</v>
      </c>
      <c r="AD63" s="255">
        <v>1856220.8764602609</v>
      </c>
      <c r="AE63" s="256">
        <v>1882369.1051766954</v>
      </c>
      <c r="AF63" s="255">
        <v>2014244.0705840464</v>
      </c>
      <c r="AG63" s="256">
        <v>2190205.085953034</v>
      </c>
      <c r="AH63" s="255">
        <v>2357926.9908506954</v>
      </c>
      <c r="AI63" s="256">
        <v>2444606.075170774</v>
      </c>
      <c r="AJ63" s="255">
        <v>2466277.4389568395</v>
      </c>
      <c r="AK63" s="256">
        <v>2502191.7657961017</v>
      </c>
      <c r="AL63" s="255">
        <v>2560124.6273594638</v>
      </c>
      <c r="AM63" s="256">
        <v>2615870.5269753356</v>
      </c>
      <c r="AN63" s="255">
        <v>2664129.6014023907</v>
      </c>
      <c r="AO63" s="256">
        <v>2702772.6830581394</v>
      </c>
      <c r="AP63" s="255">
        <v>2725993.0189652126</v>
      </c>
      <c r="AQ63" s="256">
        <v>2752141.2476816471</v>
      </c>
      <c r="AR63" s="255">
        <v>2884016.2130889981</v>
      </c>
      <c r="AS63" s="256">
        <v>3059977.2284579859</v>
      </c>
      <c r="AT63" s="255">
        <v>3227699.1333556473</v>
      </c>
      <c r="AU63" s="256">
        <v>3314378.2176757259</v>
      </c>
      <c r="AV63" s="255">
        <v>3336049.5814617914</v>
      </c>
      <c r="AW63" s="256">
        <v>3371963.9083010536</v>
      </c>
      <c r="AX63" s="255">
        <v>3429896.7698644157</v>
      </c>
      <c r="AY63" s="256">
        <v>3485642.6694802875</v>
      </c>
      <c r="AZ63" s="255">
        <v>3533901.7439073427</v>
      </c>
      <c r="BA63" s="256">
        <v>3572544.8255630913</v>
      </c>
      <c r="BB63" s="255">
        <v>3595765.1614701645</v>
      </c>
      <c r="BC63" s="256">
        <v>3621913.390186599</v>
      </c>
      <c r="BD63" s="255">
        <v>3753788.35559395</v>
      </c>
      <c r="BE63" s="256">
        <v>3929749.3709629378</v>
      </c>
      <c r="BF63" s="255">
        <v>4097471.2758605992</v>
      </c>
      <c r="BG63" s="256">
        <v>4184150.3601806778</v>
      </c>
      <c r="BH63" s="255">
        <v>4205821.7239667438</v>
      </c>
      <c r="BI63" s="256">
        <v>4241736.0508060055</v>
      </c>
      <c r="BJ63" s="255">
        <v>4299668.9123693677</v>
      </c>
      <c r="BK63" s="256">
        <v>4355414.8119852394</v>
      </c>
      <c r="BL63" s="255">
        <v>4403673.8864122946</v>
      </c>
      <c r="BM63" s="256">
        <v>4442316.9680680428</v>
      </c>
      <c r="BN63" s="255">
        <v>4465537.3039751165</v>
      </c>
      <c r="BO63" s="256">
        <v>4491685.5326915514</v>
      </c>
      <c r="BP63" s="255">
        <v>4623560.4980989024</v>
      </c>
      <c r="BQ63" s="256">
        <v>4799521.5134678902</v>
      </c>
      <c r="BR63" s="255">
        <v>4967243.4183655521</v>
      </c>
      <c r="BS63" s="256">
        <v>5053922.5026856307</v>
      </c>
      <c r="BT63" s="255">
        <v>5075593.8664716966</v>
      </c>
      <c r="BU63" s="256">
        <v>5111508.1933109583</v>
      </c>
      <c r="BV63" s="255">
        <v>5169441.0548743205</v>
      </c>
      <c r="BW63" s="256">
        <v>5225186.9544901922</v>
      </c>
      <c r="BX63" s="255">
        <v>5273446.0289172474</v>
      </c>
      <c r="BY63" s="256">
        <v>5312089.1105729956</v>
      </c>
      <c r="BZ63" s="255">
        <v>5335309.4464800693</v>
      </c>
      <c r="CA63" s="256">
        <v>5361457.6751965042</v>
      </c>
      <c r="CB63" s="255">
        <v>5493332.6406038553</v>
      </c>
      <c r="CC63" s="256">
        <v>5669293.6559728431</v>
      </c>
      <c r="CD63" s="255">
        <v>5837015.5608705049</v>
      </c>
      <c r="CE63" s="256">
        <v>5923694.6451905835</v>
      </c>
      <c r="CF63" s="255">
        <v>5945366.0089766495</v>
      </c>
      <c r="CG63" s="256">
        <v>5981280.3358159112</v>
      </c>
      <c r="CH63" s="255">
        <v>6039213.1973792734</v>
      </c>
    </row>
    <row r="64" spans="1:87" s="49" customFormat="1" ht="15" thickBot="1" x14ac:dyDescent="0.35">
      <c r="A64" s="152"/>
      <c r="B64" s="152"/>
      <c r="C64" s="152"/>
      <c r="D64" s="152"/>
      <c r="E64" s="152"/>
      <c r="F64" s="152"/>
      <c r="G64" s="152"/>
      <c r="H64" s="152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1"/>
      <c r="AQ64" s="201"/>
      <c r="AR64" s="201"/>
      <c r="AS64" s="201"/>
      <c r="AT64" s="201"/>
      <c r="AU64" s="201"/>
      <c r="AV64" s="201"/>
      <c r="AW64" s="201"/>
      <c r="AX64" s="201"/>
      <c r="AY64" s="201"/>
      <c r="AZ64" s="201"/>
      <c r="BA64" s="201"/>
      <c r="BB64" s="201"/>
      <c r="BC64" s="201"/>
      <c r="BD64" s="201"/>
      <c r="BE64" s="201"/>
      <c r="BF64" s="201"/>
      <c r="BG64" s="201"/>
      <c r="BH64" s="201"/>
      <c r="BI64" s="201"/>
      <c r="BJ64" s="201"/>
      <c r="BK64" s="201"/>
      <c r="BL64" s="201"/>
      <c r="BM64" s="201"/>
      <c r="BN64" s="201"/>
      <c r="BO64" s="201"/>
      <c r="BP64" s="201"/>
      <c r="BQ64" s="201"/>
      <c r="BR64" s="201"/>
      <c r="BS64" s="201"/>
      <c r="BT64" s="201"/>
      <c r="BU64" s="201"/>
      <c r="BV64" s="201"/>
      <c r="BW64" s="201"/>
      <c r="BX64" s="201"/>
      <c r="BY64" s="201"/>
      <c r="BZ64" s="201"/>
      <c r="CA64" s="201"/>
      <c r="CB64" s="201"/>
      <c r="CC64" s="201"/>
      <c r="CD64" s="201"/>
      <c r="CE64" s="201"/>
      <c r="CF64" s="201"/>
      <c r="CG64" s="201"/>
      <c r="CH64" s="201"/>
      <c r="CI64" s="328"/>
    </row>
    <row r="65" spans="1:88" ht="16.05" customHeight="1" thickBot="1" x14ac:dyDescent="0.35">
      <c r="A65" s="536" t="s">
        <v>134</v>
      </c>
      <c r="B65" s="205" t="s">
        <v>135</v>
      </c>
      <c r="C65" s="186">
        <v>43831</v>
      </c>
      <c r="D65" s="186">
        <v>43862</v>
      </c>
      <c r="E65" s="186">
        <v>43891</v>
      </c>
      <c r="F65" s="186">
        <v>43922</v>
      </c>
      <c r="G65" s="186">
        <v>43952</v>
      </c>
      <c r="H65" s="186">
        <v>43983</v>
      </c>
      <c r="I65" s="186">
        <v>44013</v>
      </c>
      <c r="J65" s="186">
        <v>44044</v>
      </c>
      <c r="K65" s="186">
        <v>44075</v>
      </c>
      <c r="L65" s="186">
        <v>44105</v>
      </c>
      <c r="M65" s="186">
        <v>44136</v>
      </c>
      <c r="N65" s="186">
        <v>44166</v>
      </c>
      <c r="O65" s="186">
        <v>44197</v>
      </c>
      <c r="P65" s="186">
        <v>44228</v>
      </c>
      <c r="Q65" s="186">
        <v>44256</v>
      </c>
      <c r="R65" s="186">
        <v>44287</v>
      </c>
      <c r="S65" s="186">
        <v>44317</v>
      </c>
      <c r="T65" s="186">
        <v>44348</v>
      </c>
      <c r="U65" s="186">
        <v>44378</v>
      </c>
      <c r="V65" s="186">
        <v>44409</v>
      </c>
      <c r="W65" s="186">
        <v>44440</v>
      </c>
      <c r="X65" s="186">
        <v>44470</v>
      </c>
      <c r="Y65" s="186">
        <v>44501</v>
      </c>
      <c r="Z65" s="186">
        <v>44531</v>
      </c>
      <c r="AA65" s="186">
        <v>44562</v>
      </c>
      <c r="AB65" s="186">
        <v>44593</v>
      </c>
      <c r="AC65" s="186">
        <v>44621</v>
      </c>
      <c r="AD65" s="186">
        <v>44652</v>
      </c>
      <c r="AE65" s="186">
        <v>44682</v>
      </c>
      <c r="AF65" s="186">
        <v>44713</v>
      </c>
      <c r="AG65" s="186">
        <v>44743</v>
      </c>
      <c r="AH65" s="186">
        <v>44774</v>
      </c>
      <c r="AI65" s="186">
        <v>44805</v>
      </c>
      <c r="AJ65" s="186">
        <v>44835</v>
      </c>
      <c r="AK65" s="186">
        <v>44866</v>
      </c>
      <c r="AL65" s="186">
        <v>44896</v>
      </c>
      <c r="AM65" s="186">
        <v>44927</v>
      </c>
      <c r="AN65" s="186">
        <v>44958</v>
      </c>
      <c r="AO65" s="186">
        <v>44986</v>
      </c>
      <c r="AP65" s="186">
        <v>45017</v>
      </c>
      <c r="AQ65" s="186">
        <v>45047</v>
      </c>
      <c r="AR65" s="186">
        <v>45078</v>
      </c>
      <c r="AS65" s="186">
        <v>45108</v>
      </c>
      <c r="AT65" s="186">
        <v>45139</v>
      </c>
      <c r="AU65" s="186">
        <v>45170</v>
      </c>
      <c r="AV65" s="186">
        <v>45200</v>
      </c>
      <c r="AW65" s="186">
        <v>45231</v>
      </c>
      <c r="AX65" s="186">
        <v>45261</v>
      </c>
      <c r="AY65" s="186">
        <v>45292</v>
      </c>
      <c r="AZ65" s="186">
        <v>45323</v>
      </c>
      <c r="BA65" s="186">
        <v>45352</v>
      </c>
      <c r="BB65" s="186">
        <v>45383</v>
      </c>
      <c r="BC65" s="186">
        <v>45413</v>
      </c>
      <c r="BD65" s="186">
        <v>45444</v>
      </c>
      <c r="BE65" s="186">
        <v>45474</v>
      </c>
      <c r="BF65" s="186">
        <v>45505</v>
      </c>
      <c r="BG65" s="186">
        <v>45536</v>
      </c>
      <c r="BH65" s="186">
        <v>45566</v>
      </c>
      <c r="BI65" s="186">
        <v>45597</v>
      </c>
      <c r="BJ65" s="186">
        <v>45627</v>
      </c>
      <c r="BK65" s="186">
        <v>45658</v>
      </c>
      <c r="BL65" s="186">
        <v>45689</v>
      </c>
      <c r="BM65" s="186">
        <v>45717</v>
      </c>
      <c r="BN65" s="186">
        <v>45748</v>
      </c>
      <c r="BO65" s="186">
        <v>45778</v>
      </c>
      <c r="BP65" s="186">
        <v>45809</v>
      </c>
      <c r="BQ65" s="186">
        <v>45839</v>
      </c>
      <c r="BR65" s="186">
        <v>45870</v>
      </c>
      <c r="BS65" s="186">
        <v>45901</v>
      </c>
      <c r="BT65" s="186">
        <v>45931</v>
      </c>
      <c r="BU65" s="186">
        <v>45962</v>
      </c>
      <c r="BV65" s="186">
        <v>45992</v>
      </c>
      <c r="BW65" s="186">
        <v>46023</v>
      </c>
      <c r="BX65" s="186">
        <v>46054</v>
      </c>
      <c r="BY65" s="186">
        <v>46082</v>
      </c>
      <c r="BZ65" s="186">
        <v>46113</v>
      </c>
      <c r="CA65" s="186">
        <v>46143</v>
      </c>
      <c r="CB65" s="186">
        <v>46174</v>
      </c>
      <c r="CC65" s="186">
        <v>46204</v>
      </c>
      <c r="CD65" s="186">
        <v>46235</v>
      </c>
      <c r="CE65" s="186">
        <v>46266</v>
      </c>
      <c r="CF65" s="186">
        <v>46296</v>
      </c>
      <c r="CG65" s="186">
        <v>46327</v>
      </c>
      <c r="CH65" s="187">
        <v>46357</v>
      </c>
      <c r="CJ65" s="243" t="s">
        <v>136</v>
      </c>
    </row>
    <row r="66" spans="1:88" ht="15" customHeight="1" x14ac:dyDescent="0.3">
      <c r="A66" s="537"/>
      <c r="B66" s="157" t="s">
        <v>59</v>
      </c>
      <c r="C66" s="158">
        <v>0.11129699999999999</v>
      </c>
      <c r="D66" s="158">
        <v>9.3076999999999993E-2</v>
      </c>
      <c r="E66" s="158">
        <v>7.0041999999999993E-2</v>
      </c>
      <c r="F66" s="158">
        <v>3.7116000000000003E-2</v>
      </c>
      <c r="G66" s="158">
        <v>4.0888000000000001E-2</v>
      </c>
      <c r="H66" s="158">
        <v>0.103973</v>
      </c>
      <c r="I66" s="158">
        <v>0.1401</v>
      </c>
      <c r="J66" s="158">
        <v>0.13320699999999999</v>
      </c>
      <c r="K66" s="158">
        <v>6.6758999999999999E-2</v>
      </c>
      <c r="L66" s="158">
        <v>3.7011000000000002E-2</v>
      </c>
      <c r="M66" s="158">
        <v>5.9593E-2</v>
      </c>
      <c r="N66" s="158">
        <v>0.106937</v>
      </c>
      <c r="O66" s="158">
        <f>C66</f>
        <v>0.11129699999999999</v>
      </c>
      <c r="P66" s="158">
        <f t="shared" ref="P66:P75" si="94">D66</f>
        <v>9.3076999999999993E-2</v>
      </c>
      <c r="Q66" s="158">
        <f t="shared" ref="Q66:Q75" si="95">E66</f>
        <v>7.0041999999999993E-2</v>
      </c>
      <c r="R66" s="158">
        <f t="shared" ref="R66:R75" si="96">F66</f>
        <v>3.7116000000000003E-2</v>
      </c>
      <c r="S66" s="158">
        <f t="shared" ref="S66:S75" si="97">G66</f>
        <v>4.0888000000000001E-2</v>
      </c>
      <c r="T66" s="158">
        <f t="shared" ref="T66:T75" si="98">H66</f>
        <v>0.103973</v>
      </c>
      <c r="U66" s="158">
        <f t="shared" ref="U66:U75" si="99">I66</f>
        <v>0.1401</v>
      </c>
      <c r="V66" s="158">
        <f t="shared" ref="V66:V75" si="100">J66</f>
        <v>0.13320699999999999</v>
      </c>
      <c r="W66" s="158">
        <f t="shared" ref="W66:W75" si="101">K66</f>
        <v>6.6758999999999999E-2</v>
      </c>
      <c r="X66" s="158">
        <f t="shared" ref="X66:X75" si="102">L66</f>
        <v>3.7011000000000002E-2</v>
      </c>
      <c r="Y66" s="158">
        <f t="shared" ref="Y66:Y75" si="103">M66</f>
        <v>5.9593E-2</v>
      </c>
      <c r="Z66" s="158">
        <f t="shared" ref="Z66:Z75" si="104">N66</f>
        <v>0.106937</v>
      </c>
      <c r="AA66" s="158">
        <f t="shared" ref="AA66:AA75" si="105">O66</f>
        <v>0.11129699999999999</v>
      </c>
      <c r="AB66" s="158">
        <f t="shared" ref="AB66:AB75" si="106">P66</f>
        <v>9.3076999999999993E-2</v>
      </c>
      <c r="AC66" s="158">
        <f t="shared" ref="AC66:AC75" si="107">Q66</f>
        <v>7.0041999999999993E-2</v>
      </c>
      <c r="AD66" s="158">
        <f t="shared" ref="AD66:AD75" si="108">R66</f>
        <v>3.7116000000000003E-2</v>
      </c>
      <c r="AE66" s="158">
        <f t="shared" ref="AE66:AE75" si="109">S66</f>
        <v>4.0888000000000001E-2</v>
      </c>
      <c r="AF66" s="158">
        <f t="shared" ref="AF66:AF75" si="110">T66</f>
        <v>0.103973</v>
      </c>
      <c r="AG66" s="158">
        <f t="shared" ref="AG66:AG75" si="111">U66</f>
        <v>0.1401</v>
      </c>
      <c r="AH66" s="158">
        <f t="shared" ref="AH66:AH75" si="112">V66</f>
        <v>0.13320699999999999</v>
      </c>
      <c r="AI66" s="158">
        <f t="shared" ref="AI66:AI75" si="113">W66</f>
        <v>6.6758999999999999E-2</v>
      </c>
      <c r="AJ66" s="158">
        <f t="shared" ref="AJ66:AJ75" si="114">X66</f>
        <v>3.7011000000000002E-2</v>
      </c>
      <c r="AK66" s="158">
        <f t="shared" ref="AK66:AK75" si="115">Y66</f>
        <v>5.9593E-2</v>
      </c>
      <c r="AL66" s="158">
        <f t="shared" ref="AL66:AL75" si="116">Z66</f>
        <v>0.106937</v>
      </c>
      <c r="AM66" s="158">
        <f t="shared" ref="AM66:AM75" si="117">AA66</f>
        <v>0.11129699999999999</v>
      </c>
      <c r="AN66" s="158">
        <f t="shared" ref="AN66:AN75" si="118">AB66</f>
        <v>9.3076999999999993E-2</v>
      </c>
      <c r="AO66" s="158">
        <f t="shared" ref="AO66:AO75" si="119">AC66</f>
        <v>7.0041999999999993E-2</v>
      </c>
      <c r="AP66" s="158">
        <f t="shared" ref="AP66:AP75" si="120">AD66</f>
        <v>3.7116000000000003E-2</v>
      </c>
      <c r="AQ66" s="158">
        <f t="shared" ref="AQ66:AQ75" si="121">AE66</f>
        <v>4.0888000000000001E-2</v>
      </c>
      <c r="AR66" s="158">
        <f t="shared" ref="AR66:AR75" si="122">AF66</f>
        <v>0.103973</v>
      </c>
      <c r="AS66" s="158">
        <f t="shared" ref="AS66:AS75" si="123">AG66</f>
        <v>0.1401</v>
      </c>
      <c r="AT66" s="158">
        <f t="shared" ref="AT66:AT75" si="124">AH66</f>
        <v>0.13320699999999999</v>
      </c>
      <c r="AU66" s="158">
        <f t="shared" ref="AU66:AU75" si="125">AI66</f>
        <v>6.6758999999999999E-2</v>
      </c>
      <c r="AV66" s="158">
        <f t="shared" ref="AV66:AV75" si="126">AJ66</f>
        <v>3.7011000000000002E-2</v>
      </c>
      <c r="AW66" s="158">
        <f t="shared" ref="AW66:AW75" si="127">AK66</f>
        <v>5.9593E-2</v>
      </c>
      <c r="AX66" s="158">
        <f t="shared" ref="AX66:AX75" si="128">AL66</f>
        <v>0.106937</v>
      </c>
      <c r="AY66" s="158">
        <f t="shared" ref="AY66:AY75" si="129">AM66</f>
        <v>0.11129699999999999</v>
      </c>
      <c r="AZ66" s="158">
        <f t="shared" ref="AZ66:AZ75" si="130">AN66</f>
        <v>9.3076999999999993E-2</v>
      </c>
      <c r="BA66" s="158">
        <f t="shared" ref="BA66:BA75" si="131">AO66</f>
        <v>7.0041999999999993E-2</v>
      </c>
      <c r="BB66" s="158">
        <f t="shared" ref="BB66:BB75" si="132">AP66</f>
        <v>3.7116000000000003E-2</v>
      </c>
      <c r="BC66" s="158">
        <f t="shared" ref="BC66:BC75" si="133">AQ66</f>
        <v>4.0888000000000001E-2</v>
      </c>
      <c r="BD66" s="158">
        <f t="shared" ref="BD66:BD75" si="134">AR66</f>
        <v>0.103973</v>
      </c>
      <c r="BE66" s="158">
        <f t="shared" ref="BE66:BE75" si="135">AS66</f>
        <v>0.1401</v>
      </c>
      <c r="BF66" s="158">
        <f t="shared" ref="BF66:BF75" si="136">AT66</f>
        <v>0.13320699999999999</v>
      </c>
      <c r="BG66" s="158">
        <f t="shared" ref="BG66:BG75" si="137">AU66</f>
        <v>6.6758999999999999E-2</v>
      </c>
      <c r="BH66" s="158">
        <f t="shared" ref="BH66:BH75" si="138">AV66</f>
        <v>3.7011000000000002E-2</v>
      </c>
      <c r="BI66" s="158">
        <f t="shared" ref="BI66:BI75" si="139">AW66</f>
        <v>5.9593E-2</v>
      </c>
      <c r="BJ66" s="158">
        <f t="shared" ref="BJ66:BJ75" si="140">AX66</f>
        <v>0.106937</v>
      </c>
      <c r="BK66" s="158">
        <f t="shared" ref="BK66:BK75" si="141">AY66</f>
        <v>0.11129699999999999</v>
      </c>
      <c r="BL66" s="158">
        <f t="shared" ref="BL66:BL75" si="142">AZ66</f>
        <v>9.3076999999999993E-2</v>
      </c>
      <c r="BM66" s="158">
        <f t="shared" ref="BM66:BM75" si="143">BA66</f>
        <v>7.0041999999999993E-2</v>
      </c>
      <c r="BN66" s="158">
        <f t="shared" ref="BN66:BN75" si="144">BB66</f>
        <v>3.7116000000000003E-2</v>
      </c>
      <c r="BO66" s="158">
        <f t="shared" ref="BO66:BO75" si="145">BC66</f>
        <v>4.0888000000000001E-2</v>
      </c>
      <c r="BP66" s="158">
        <f t="shared" ref="BP66:BP75" si="146">BD66</f>
        <v>0.103973</v>
      </c>
      <c r="BQ66" s="158">
        <f t="shared" ref="BQ66:BQ75" si="147">BE66</f>
        <v>0.1401</v>
      </c>
      <c r="BR66" s="158">
        <f t="shared" ref="BR66:BR75" si="148">BF66</f>
        <v>0.13320699999999999</v>
      </c>
      <c r="BS66" s="158">
        <f t="shared" ref="BS66:BS75" si="149">BG66</f>
        <v>6.6758999999999999E-2</v>
      </c>
      <c r="BT66" s="158">
        <f t="shared" ref="BT66:BT75" si="150">BH66</f>
        <v>3.7011000000000002E-2</v>
      </c>
      <c r="BU66" s="158">
        <f t="shared" ref="BU66:BU75" si="151">BI66</f>
        <v>5.9593E-2</v>
      </c>
      <c r="BV66" s="158">
        <f t="shared" ref="BV66:BV75" si="152">BJ66</f>
        <v>0.106937</v>
      </c>
      <c r="BW66" s="158">
        <f t="shared" ref="BW66:BW75" si="153">BK66</f>
        <v>0.11129699999999999</v>
      </c>
      <c r="BX66" s="158">
        <f t="shared" ref="BX66:BX75" si="154">BL66</f>
        <v>9.3076999999999993E-2</v>
      </c>
      <c r="BY66" s="158">
        <f t="shared" ref="BY66:BY75" si="155">BM66</f>
        <v>7.0041999999999993E-2</v>
      </c>
      <c r="BZ66" s="158">
        <f t="shared" ref="BZ66:BZ75" si="156">BN66</f>
        <v>3.7116000000000003E-2</v>
      </c>
      <c r="CA66" s="158">
        <f t="shared" ref="CA66:CA75" si="157">BO66</f>
        <v>4.0888000000000001E-2</v>
      </c>
      <c r="CB66" s="158">
        <f t="shared" ref="CB66:CB75" si="158">BP66</f>
        <v>0.103973</v>
      </c>
      <c r="CC66" s="158">
        <f t="shared" ref="CC66:CC75" si="159">BQ66</f>
        <v>0.1401</v>
      </c>
      <c r="CD66" s="158">
        <f t="shared" ref="CD66:CD75" si="160">BR66</f>
        <v>0.13320699999999999</v>
      </c>
      <c r="CE66" s="158">
        <f t="shared" ref="CE66:CE75" si="161">BS66</f>
        <v>6.6758999999999999E-2</v>
      </c>
      <c r="CF66" s="158">
        <f t="shared" ref="CF66:CF75" si="162">BT66</f>
        <v>3.7011000000000002E-2</v>
      </c>
      <c r="CG66" s="158">
        <f t="shared" ref="CG66:CG75" si="163">BU66</f>
        <v>5.9593E-2</v>
      </c>
      <c r="CH66" s="159">
        <f t="shared" ref="CH66:CH75" si="164">BV66</f>
        <v>0.106937</v>
      </c>
      <c r="CJ66" s="261">
        <f>SUM(C66:N66)</f>
        <v>1</v>
      </c>
    </row>
    <row r="67" spans="1:88" x14ac:dyDescent="0.3">
      <c r="A67" s="537"/>
      <c r="B67" s="45" t="s">
        <v>60</v>
      </c>
      <c r="C67" s="21">
        <v>1.1999999999999999E-3</v>
      </c>
      <c r="D67" s="21">
        <v>1.1000000000000001E-3</v>
      </c>
      <c r="E67" s="21">
        <v>3.13E-3</v>
      </c>
      <c r="F67" s="21">
        <v>1.5047E-2</v>
      </c>
      <c r="G67" s="21">
        <v>6.5409999999999996E-2</v>
      </c>
      <c r="H67" s="21">
        <v>0.21082300000000001</v>
      </c>
      <c r="I67" s="21">
        <v>0.28477999999999998</v>
      </c>
      <c r="J67" s="21">
        <v>0.27076600000000001</v>
      </c>
      <c r="K67" s="21">
        <v>0.126605</v>
      </c>
      <c r="L67" s="21">
        <v>1.8471999999999999E-2</v>
      </c>
      <c r="M67" s="21">
        <v>1.444E-3</v>
      </c>
      <c r="N67" s="21">
        <v>1.222E-3</v>
      </c>
      <c r="O67" s="21">
        <f t="shared" ref="O67:O75" si="165">C67</f>
        <v>1.1999999999999999E-3</v>
      </c>
      <c r="P67" s="21">
        <f t="shared" si="94"/>
        <v>1.1000000000000001E-3</v>
      </c>
      <c r="Q67" s="21">
        <f t="shared" si="95"/>
        <v>3.13E-3</v>
      </c>
      <c r="R67" s="21">
        <f t="shared" si="96"/>
        <v>1.5047E-2</v>
      </c>
      <c r="S67" s="21">
        <f t="shared" si="97"/>
        <v>6.5409999999999996E-2</v>
      </c>
      <c r="T67" s="21">
        <f t="shared" si="98"/>
        <v>0.21082300000000001</v>
      </c>
      <c r="U67" s="21">
        <f t="shared" si="99"/>
        <v>0.28477999999999998</v>
      </c>
      <c r="V67" s="21">
        <f t="shared" si="100"/>
        <v>0.27076600000000001</v>
      </c>
      <c r="W67" s="21">
        <f t="shared" si="101"/>
        <v>0.126605</v>
      </c>
      <c r="X67" s="21">
        <f t="shared" si="102"/>
        <v>1.8471999999999999E-2</v>
      </c>
      <c r="Y67" s="21">
        <f t="shared" si="103"/>
        <v>1.444E-3</v>
      </c>
      <c r="Z67" s="21">
        <f t="shared" si="104"/>
        <v>1.222E-3</v>
      </c>
      <c r="AA67" s="21">
        <f t="shared" si="105"/>
        <v>1.1999999999999999E-3</v>
      </c>
      <c r="AB67" s="21">
        <f t="shared" si="106"/>
        <v>1.1000000000000001E-3</v>
      </c>
      <c r="AC67" s="21">
        <f t="shared" si="107"/>
        <v>3.13E-3</v>
      </c>
      <c r="AD67" s="21">
        <f t="shared" si="108"/>
        <v>1.5047E-2</v>
      </c>
      <c r="AE67" s="21">
        <f t="shared" si="109"/>
        <v>6.5409999999999996E-2</v>
      </c>
      <c r="AF67" s="21">
        <f t="shared" si="110"/>
        <v>0.21082300000000001</v>
      </c>
      <c r="AG67" s="21">
        <f t="shared" si="111"/>
        <v>0.28477999999999998</v>
      </c>
      <c r="AH67" s="21">
        <f t="shared" si="112"/>
        <v>0.27076600000000001</v>
      </c>
      <c r="AI67" s="21">
        <f t="shared" si="113"/>
        <v>0.126605</v>
      </c>
      <c r="AJ67" s="21">
        <f t="shared" si="114"/>
        <v>1.8471999999999999E-2</v>
      </c>
      <c r="AK67" s="21">
        <f t="shared" si="115"/>
        <v>1.444E-3</v>
      </c>
      <c r="AL67" s="21">
        <f t="shared" si="116"/>
        <v>1.222E-3</v>
      </c>
      <c r="AM67" s="21">
        <f t="shared" si="117"/>
        <v>1.1999999999999999E-3</v>
      </c>
      <c r="AN67" s="21">
        <f t="shared" si="118"/>
        <v>1.1000000000000001E-3</v>
      </c>
      <c r="AO67" s="21">
        <f t="shared" si="119"/>
        <v>3.13E-3</v>
      </c>
      <c r="AP67" s="21">
        <f t="shared" si="120"/>
        <v>1.5047E-2</v>
      </c>
      <c r="AQ67" s="21">
        <f t="shared" si="121"/>
        <v>6.5409999999999996E-2</v>
      </c>
      <c r="AR67" s="21">
        <f t="shared" si="122"/>
        <v>0.21082300000000001</v>
      </c>
      <c r="AS67" s="21">
        <f t="shared" si="123"/>
        <v>0.28477999999999998</v>
      </c>
      <c r="AT67" s="21">
        <f t="shared" si="124"/>
        <v>0.27076600000000001</v>
      </c>
      <c r="AU67" s="21">
        <f t="shared" si="125"/>
        <v>0.126605</v>
      </c>
      <c r="AV67" s="21">
        <f t="shared" si="126"/>
        <v>1.8471999999999999E-2</v>
      </c>
      <c r="AW67" s="21">
        <f t="shared" si="127"/>
        <v>1.444E-3</v>
      </c>
      <c r="AX67" s="21">
        <f t="shared" si="128"/>
        <v>1.222E-3</v>
      </c>
      <c r="AY67" s="21">
        <f t="shared" si="129"/>
        <v>1.1999999999999999E-3</v>
      </c>
      <c r="AZ67" s="21">
        <f t="shared" si="130"/>
        <v>1.1000000000000001E-3</v>
      </c>
      <c r="BA67" s="21">
        <f t="shared" si="131"/>
        <v>3.13E-3</v>
      </c>
      <c r="BB67" s="21">
        <f t="shared" si="132"/>
        <v>1.5047E-2</v>
      </c>
      <c r="BC67" s="21">
        <f t="shared" si="133"/>
        <v>6.5409999999999996E-2</v>
      </c>
      <c r="BD67" s="21">
        <f t="shared" si="134"/>
        <v>0.21082300000000001</v>
      </c>
      <c r="BE67" s="21">
        <f t="shared" si="135"/>
        <v>0.28477999999999998</v>
      </c>
      <c r="BF67" s="21">
        <f t="shared" si="136"/>
        <v>0.27076600000000001</v>
      </c>
      <c r="BG67" s="21">
        <f t="shared" si="137"/>
        <v>0.126605</v>
      </c>
      <c r="BH67" s="21">
        <f t="shared" si="138"/>
        <v>1.8471999999999999E-2</v>
      </c>
      <c r="BI67" s="21">
        <f t="shared" si="139"/>
        <v>1.444E-3</v>
      </c>
      <c r="BJ67" s="21">
        <f t="shared" si="140"/>
        <v>1.222E-3</v>
      </c>
      <c r="BK67" s="21">
        <f t="shared" si="141"/>
        <v>1.1999999999999999E-3</v>
      </c>
      <c r="BL67" s="21">
        <f t="shared" si="142"/>
        <v>1.1000000000000001E-3</v>
      </c>
      <c r="BM67" s="21">
        <f t="shared" si="143"/>
        <v>3.13E-3</v>
      </c>
      <c r="BN67" s="21">
        <f t="shared" si="144"/>
        <v>1.5047E-2</v>
      </c>
      <c r="BO67" s="21">
        <f t="shared" si="145"/>
        <v>6.5409999999999996E-2</v>
      </c>
      <c r="BP67" s="21">
        <f t="shared" si="146"/>
        <v>0.21082300000000001</v>
      </c>
      <c r="BQ67" s="21">
        <f t="shared" si="147"/>
        <v>0.28477999999999998</v>
      </c>
      <c r="BR67" s="21">
        <f t="shared" si="148"/>
        <v>0.27076600000000001</v>
      </c>
      <c r="BS67" s="21">
        <f t="shared" si="149"/>
        <v>0.126605</v>
      </c>
      <c r="BT67" s="21">
        <f t="shared" si="150"/>
        <v>1.8471999999999999E-2</v>
      </c>
      <c r="BU67" s="21">
        <f t="shared" si="151"/>
        <v>1.444E-3</v>
      </c>
      <c r="BV67" s="21">
        <f t="shared" si="152"/>
        <v>1.222E-3</v>
      </c>
      <c r="BW67" s="21">
        <f t="shared" si="153"/>
        <v>1.1999999999999999E-3</v>
      </c>
      <c r="BX67" s="21">
        <f t="shared" si="154"/>
        <v>1.1000000000000001E-3</v>
      </c>
      <c r="BY67" s="21">
        <f t="shared" si="155"/>
        <v>3.13E-3</v>
      </c>
      <c r="BZ67" s="21">
        <f t="shared" si="156"/>
        <v>1.5047E-2</v>
      </c>
      <c r="CA67" s="21">
        <f t="shared" si="157"/>
        <v>6.5409999999999996E-2</v>
      </c>
      <c r="CB67" s="21">
        <f t="shared" si="158"/>
        <v>0.21082300000000001</v>
      </c>
      <c r="CC67" s="21">
        <f t="shared" si="159"/>
        <v>0.28477999999999998</v>
      </c>
      <c r="CD67" s="21">
        <f t="shared" si="160"/>
        <v>0.27076600000000001</v>
      </c>
      <c r="CE67" s="21">
        <f t="shared" si="161"/>
        <v>0.126605</v>
      </c>
      <c r="CF67" s="21">
        <f t="shared" si="162"/>
        <v>1.8471999999999999E-2</v>
      </c>
      <c r="CG67" s="21">
        <f t="shared" si="163"/>
        <v>1.444E-3</v>
      </c>
      <c r="CH67" s="25">
        <f t="shared" si="164"/>
        <v>1.222E-3</v>
      </c>
      <c r="CJ67" s="261">
        <f t="shared" ref="CJ67:CJ75" si="166">SUM(C67:N67)</f>
        <v>0.99999900000000008</v>
      </c>
    </row>
    <row r="68" spans="1:88" x14ac:dyDescent="0.3">
      <c r="A68" s="537"/>
      <c r="B68" s="44" t="s">
        <v>61</v>
      </c>
      <c r="C68" s="21">
        <v>7.9578999999999997E-2</v>
      </c>
      <c r="D68" s="21">
        <v>7.2517999999999999E-2</v>
      </c>
      <c r="E68" s="21">
        <v>8.1079999999999999E-2</v>
      </c>
      <c r="F68" s="21">
        <v>7.9918000000000003E-2</v>
      </c>
      <c r="G68" s="21">
        <v>8.4083000000000005E-2</v>
      </c>
      <c r="H68" s="21">
        <v>8.5730000000000001E-2</v>
      </c>
      <c r="I68" s="21">
        <v>9.6095E-2</v>
      </c>
      <c r="J68" s="21">
        <v>9.6095E-2</v>
      </c>
      <c r="K68" s="21">
        <v>8.4277000000000005E-2</v>
      </c>
      <c r="L68" s="21">
        <v>8.2582000000000003E-2</v>
      </c>
      <c r="M68" s="21">
        <v>7.8464999999999993E-2</v>
      </c>
      <c r="N68" s="21">
        <v>7.9578999999999997E-2</v>
      </c>
      <c r="O68" s="21">
        <f t="shared" si="165"/>
        <v>7.9578999999999997E-2</v>
      </c>
      <c r="P68" s="21">
        <f t="shared" si="94"/>
        <v>7.2517999999999999E-2</v>
      </c>
      <c r="Q68" s="21">
        <f t="shared" si="95"/>
        <v>8.1079999999999999E-2</v>
      </c>
      <c r="R68" s="21">
        <f t="shared" si="96"/>
        <v>7.9918000000000003E-2</v>
      </c>
      <c r="S68" s="21">
        <f t="shared" si="97"/>
        <v>8.4083000000000005E-2</v>
      </c>
      <c r="T68" s="21">
        <f t="shared" si="98"/>
        <v>8.5730000000000001E-2</v>
      </c>
      <c r="U68" s="21">
        <f t="shared" si="99"/>
        <v>9.6095E-2</v>
      </c>
      <c r="V68" s="21">
        <f t="shared" si="100"/>
        <v>9.6095E-2</v>
      </c>
      <c r="W68" s="21">
        <f t="shared" si="101"/>
        <v>8.4277000000000005E-2</v>
      </c>
      <c r="X68" s="21">
        <f t="shared" si="102"/>
        <v>8.2582000000000003E-2</v>
      </c>
      <c r="Y68" s="21">
        <f t="shared" si="103"/>
        <v>7.8464999999999993E-2</v>
      </c>
      <c r="Z68" s="21">
        <f t="shared" si="104"/>
        <v>7.9578999999999997E-2</v>
      </c>
      <c r="AA68" s="21">
        <f t="shared" si="105"/>
        <v>7.9578999999999997E-2</v>
      </c>
      <c r="AB68" s="21">
        <f t="shared" si="106"/>
        <v>7.2517999999999999E-2</v>
      </c>
      <c r="AC68" s="21">
        <f t="shared" si="107"/>
        <v>8.1079999999999999E-2</v>
      </c>
      <c r="AD68" s="21">
        <f t="shared" si="108"/>
        <v>7.9918000000000003E-2</v>
      </c>
      <c r="AE68" s="21">
        <f t="shared" si="109"/>
        <v>8.4083000000000005E-2</v>
      </c>
      <c r="AF68" s="21">
        <f t="shared" si="110"/>
        <v>8.5730000000000001E-2</v>
      </c>
      <c r="AG68" s="21">
        <f t="shared" si="111"/>
        <v>9.6095E-2</v>
      </c>
      <c r="AH68" s="21">
        <f t="shared" si="112"/>
        <v>9.6095E-2</v>
      </c>
      <c r="AI68" s="21">
        <f t="shared" si="113"/>
        <v>8.4277000000000005E-2</v>
      </c>
      <c r="AJ68" s="21">
        <f t="shared" si="114"/>
        <v>8.2582000000000003E-2</v>
      </c>
      <c r="AK68" s="21">
        <f t="shared" si="115"/>
        <v>7.8464999999999993E-2</v>
      </c>
      <c r="AL68" s="21">
        <f t="shared" si="116"/>
        <v>7.9578999999999997E-2</v>
      </c>
      <c r="AM68" s="21">
        <f t="shared" si="117"/>
        <v>7.9578999999999997E-2</v>
      </c>
      <c r="AN68" s="21">
        <f t="shared" si="118"/>
        <v>7.2517999999999999E-2</v>
      </c>
      <c r="AO68" s="21">
        <f t="shared" si="119"/>
        <v>8.1079999999999999E-2</v>
      </c>
      <c r="AP68" s="21">
        <f t="shared" si="120"/>
        <v>7.9918000000000003E-2</v>
      </c>
      <c r="AQ68" s="21">
        <f t="shared" si="121"/>
        <v>8.4083000000000005E-2</v>
      </c>
      <c r="AR68" s="21">
        <f t="shared" si="122"/>
        <v>8.5730000000000001E-2</v>
      </c>
      <c r="AS68" s="21">
        <f t="shared" si="123"/>
        <v>9.6095E-2</v>
      </c>
      <c r="AT68" s="21">
        <f t="shared" si="124"/>
        <v>9.6095E-2</v>
      </c>
      <c r="AU68" s="21">
        <f t="shared" si="125"/>
        <v>8.4277000000000005E-2</v>
      </c>
      <c r="AV68" s="21">
        <f t="shared" si="126"/>
        <v>8.2582000000000003E-2</v>
      </c>
      <c r="AW68" s="21">
        <f t="shared" si="127"/>
        <v>7.8464999999999993E-2</v>
      </c>
      <c r="AX68" s="21">
        <f t="shared" si="128"/>
        <v>7.9578999999999997E-2</v>
      </c>
      <c r="AY68" s="21">
        <f t="shared" si="129"/>
        <v>7.9578999999999997E-2</v>
      </c>
      <c r="AZ68" s="21">
        <f t="shared" si="130"/>
        <v>7.2517999999999999E-2</v>
      </c>
      <c r="BA68" s="21">
        <f t="shared" si="131"/>
        <v>8.1079999999999999E-2</v>
      </c>
      <c r="BB68" s="21">
        <f t="shared" si="132"/>
        <v>7.9918000000000003E-2</v>
      </c>
      <c r="BC68" s="21">
        <f t="shared" si="133"/>
        <v>8.4083000000000005E-2</v>
      </c>
      <c r="BD68" s="21">
        <f t="shared" si="134"/>
        <v>8.5730000000000001E-2</v>
      </c>
      <c r="BE68" s="21">
        <f t="shared" si="135"/>
        <v>9.6095E-2</v>
      </c>
      <c r="BF68" s="21">
        <f t="shared" si="136"/>
        <v>9.6095E-2</v>
      </c>
      <c r="BG68" s="21">
        <f t="shared" si="137"/>
        <v>8.4277000000000005E-2</v>
      </c>
      <c r="BH68" s="21">
        <f t="shared" si="138"/>
        <v>8.2582000000000003E-2</v>
      </c>
      <c r="BI68" s="21">
        <f t="shared" si="139"/>
        <v>7.8464999999999993E-2</v>
      </c>
      <c r="BJ68" s="21">
        <f t="shared" si="140"/>
        <v>7.9578999999999997E-2</v>
      </c>
      <c r="BK68" s="21">
        <f t="shared" si="141"/>
        <v>7.9578999999999997E-2</v>
      </c>
      <c r="BL68" s="21">
        <f t="shared" si="142"/>
        <v>7.2517999999999999E-2</v>
      </c>
      <c r="BM68" s="21">
        <f t="shared" si="143"/>
        <v>8.1079999999999999E-2</v>
      </c>
      <c r="BN68" s="21">
        <f t="shared" si="144"/>
        <v>7.9918000000000003E-2</v>
      </c>
      <c r="BO68" s="21">
        <f t="shared" si="145"/>
        <v>8.4083000000000005E-2</v>
      </c>
      <c r="BP68" s="21">
        <f t="shared" si="146"/>
        <v>8.5730000000000001E-2</v>
      </c>
      <c r="BQ68" s="21">
        <f t="shared" si="147"/>
        <v>9.6095E-2</v>
      </c>
      <c r="BR68" s="21">
        <f t="shared" si="148"/>
        <v>9.6095E-2</v>
      </c>
      <c r="BS68" s="21">
        <f t="shared" si="149"/>
        <v>8.4277000000000005E-2</v>
      </c>
      <c r="BT68" s="21">
        <f t="shared" si="150"/>
        <v>8.2582000000000003E-2</v>
      </c>
      <c r="BU68" s="21">
        <f t="shared" si="151"/>
        <v>7.8464999999999993E-2</v>
      </c>
      <c r="BV68" s="21">
        <f t="shared" si="152"/>
        <v>7.9578999999999997E-2</v>
      </c>
      <c r="BW68" s="21">
        <f t="shared" si="153"/>
        <v>7.9578999999999997E-2</v>
      </c>
      <c r="BX68" s="21">
        <f t="shared" si="154"/>
        <v>7.2517999999999999E-2</v>
      </c>
      <c r="BY68" s="21">
        <f t="shared" si="155"/>
        <v>8.1079999999999999E-2</v>
      </c>
      <c r="BZ68" s="21">
        <f t="shared" si="156"/>
        <v>7.9918000000000003E-2</v>
      </c>
      <c r="CA68" s="21">
        <f t="shared" si="157"/>
        <v>8.4083000000000005E-2</v>
      </c>
      <c r="CB68" s="21">
        <f t="shared" si="158"/>
        <v>8.5730000000000001E-2</v>
      </c>
      <c r="CC68" s="21">
        <f t="shared" si="159"/>
        <v>9.6095E-2</v>
      </c>
      <c r="CD68" s="21">
        <f t="shared" si="160"/>
        <v>9.6095E-2</v>
      </c>
      <c r="CE68" s="21">
        <f t="shared" si="161"/>
        <v>8.4277000000000005E-2</v>
      </c>
      <c r="CF68" s="21">
        <f t="shared" si="162"/>
        <v>8.2582000000000003E-2</v>
      </c>
      <c r="CG68" s="21">
        <f t="shared" si="163"/>
        <v>7.8464999999999993E-2</v>
      </c>
      <c r="CH68" s="25">
        <f t="shared" si="164"/>
        <v>7.9578999999999997E-2</v>
      </c>
      <c r="CJ68" s="261">
        <f t="shared" si="166"/>
        <v>1.0000010000000001</v>
      </c>
    </row>
    <row r="69" spans="1:88" x14ac:dyDescent="0.3">
      <c r="A69" s="537"/>
      <c r="B69" s="44" t="s">
        <v>62</v>
      </c>
      <c r="C69" s="393">
        <v>0.21790499999999999</v>
      </c>
      <c r="D69" s="393">
        <v>0.18213499999999999</v>
      </c>
      <c r="E69" s="393">
        <v>0.13483300000000001</v>
      </c>
      <c r="F69" s="393">
        <v>5.8486000000000003E-2</v>
      </c>
      <c r="G69" s="393">
        <v>1.7144E-2</v>
      </c>
      <c r="H69" s="393">
        <v>5.1000000000000004E-4</v>
      </c>
      <c r="I69" s="393">
        <v>6.0000000000000002E-6</v>
      </c>
      <c r="J69" s="393">
        <v>9.0000000000000002E-6</v>
      </c>
      <c r="K69" s="393">
        <v>8.8090000000000009E-3</v>
      </c>
      <c r="L69" s="393">
        <v>5.4961999999999997E-2</v>
      </c>
      <c r="M69" s="393">
        <v>0.115899</v>
      </c>
      <c r="N69" s="393">
        <v>0.20930099999999999</v>
      </c>
      <c r="O69" s="393">
        <f t="shared" si="165"/>
        <v>0.21790499999999999</v>
      </c>
      <c r="P69" s="393">
        <f t="shared" si="94"/>
        <v>0.18213499999999999</v>
      </c>
      <c r="Q69" s="393">
        <f t="shared" si="95"/>
        <v>0.13483300000000001</v>
      </c>
      <c r="R69" s="393">
        <f t="shared" si="96"/>
        <v>5.8486000000000003E-2</v>
      </c>
      <c r="S69" s="393">
        <f t="shared" si="97"/>
        <v>1.7144E-2</v>
      </c>
      <c r="T69" s="393">
        <f t="shared" si="98"/>
        <v>5.1000000000000004E-4</v>
      </c>
      <c r="U69" s="393">
        <f t="shared" si="99"/>
        <v>6.0000000000000002E-6</v>
      </c>
      <c r="V69" s="393">
        <f t="shared" si="100"/>
        <v>9.0000000000000002E-6</v>
      </c>
      <c r="W69" s="393">
        <f t="shared" si="101"/>
        <v>8.8090000000000009E-3</v>
      </c>
      <c r="X69" s="393">
        <f t="shared" si="102"/>
        <v>5.4961999999999997E-2</v>
      </c>
      <c r="Y69" s="393">
        <f t="shared" si="103"/>
        <v>0.115899</v>
      </c>
      <c r="Z69" s="393">
        <f t="shared" si="104"/>
        <v>0.20930099999999999</v>
      </c>
      <c r="AA69" s="393">
        <f t="shared" si="105"/>
        <v>0.21790499999999999</v>
      </c>
      <c r="AB69" s="393">
        <f t="shared" si="106"/>
        <v>0.18213499999999999</v>
      </c>
      <c r="AC69" s="393">
        <f t="shared" si="107"/>
        <v>0.13483300000000001</v>
      </c>
      <c r="AD69" s="393">
        <f t="shared" si="108"/>
        <v>5.8486000000000003E-2</v>
      </c>
      <c r="AE69" s="393">
        <f t="shared" si="109"/>
        <v>1.7144E-2</v>
      </c>
      <c r="AF69" s="393">
        <f t="shared" si="110"/>
        <v>5.1000000000000004E-4</v>
      </c>
      <c r="AG69" s="393">
        <f t="shared" si="111"/>
        <v>6.0000000000000002E-6</v>
      </c>
      <c r="AH69" s="393">
        <f t="shared" si="112"/>
        <v>9.0000000000000002E-6</v>
      </c>
      <c r="AI69" s="393">
        <f t="shared" si="113"/>
        <v>8.8090000000000009E-3</v>
      </c>
      <c r="AJ69" s="393">
        <f t="shared" si="114"/>
        <v>5.4961999999999997E-2</v>
      </c>
      <c r="AK69" s="393">
        <f t="shared" si="115"/>
        <v>0.115899</v>
      </c>
      <c r="AL69" s="393">
        <f t="shared" si="116"/>
        <v>0.20930099999999999</v>
      </c>
      <c r="AM69" s="393">
        <f t="shared" si="117"/>
        <v>0.21790499999999999</v>
      </c>
      <c r="AN69" s="393">
        <f t="shared" si="118"/>
        <v>0.18213499999999999</v>
      </c>
      <c r="AO69" s="393">
        <f t="shared" si="119"/>
        <v>0.13483300000000001</v>
      </c>
      <c r="AP69" s="393">
        <f t="shared" si="120"/>
        <v>5.8486000000000003E-2</v>
      </c>
      <c r="AQ69" s="393">
        <f t="shared" si="121"/>
        <v>1.7144E-2</v>
      </c>
      <c r="AR69" s="393">
        <f t="shared" si="122"/>
        <v>5.1000000000000004E-4</v>
      </c>
      <c r="AS69" s="393">
        <f t="shared" si="123"/>
        <v>6.0000000000000002E-6</v>
      </c>
      <c r="AT69" s="393">
        <f t="shared" si="124"/>
        <v>9.0000000000000002E-6</v>
      </c>
      <c r="AU69" s="393">
        <f t="shared" si="125"/>
        <v>8.8090000000000009E-3</v>
      </c>
      <c r="AV69" s="393">
        <f t="shared" si="126"/>
        <v>5.4961999999999997E-2</v>
      </c>
      <c r="AW69" s="393">
        <f t="shared" si="127"/>
        <v>0.115899</v>
      </c>
      <c r="AX69" s="393">
        <f t="shared" si="128"/>
        <v>0.20930099999999999</v>
      </c>
      <c r="AY69" s="393">
        <f t="shared" si="129"/>
        <v>0.21790499999999999</v>
      </c>
      <c r="AZ69" s="393">
        <f t="shared" si="130"/>
        <v>0.18213499999999999</v>
      </c>
      <c r="BA69" s="393">
        <f t="shared" si="131"/>
        <v>0.13483300000000001</v>
      </c>
      <c r="BB69" s="393">
        <f t="shared" si="132"/>
        <v>5.8486000000000003E-2</v>
      </c>
      <c r="BC69" s="393">
        <f t="shared" si="133"/>
        <v>1.7144E-2</v>
      </c>
      <c r="BD69" s="393">
        <f t="shared" si="134"/>
        <v>5.1000000000000004E-4</v>
      </c>
      <c r="BE69" s="393">
        <f t="shared" si="135"/>
        <v>6.0000000000000002E-6</v>
      </c>
      <c r="BF69" s="393">
        <f t="shared" si="136"/>
        <v>9.0000000000000002E-6</v>
      </c>
      <c r="BG69" s="393">
        <f t="shared" si="137"/>
        <v>8.8090000000000009E-3</v>
      </c>
      <c r="BH69" s="393">
        <f t="shared" si="138"/>
        <v>5.4961999999999997E-2</v>
      </c>
      <c r="BI69" s="393">
        <f t="shared" si="139"/>
        <v>0.115899</v>
      </c>
      <c r="BJ69" s="393">
        <f t="shared" si="140"/>
        <v>0.20930099999999999</v>
      </c>
      <c r="BK69" s="393">
        <f t="shared" si="141"/>
        <v>0.21790499999999999</v>
      </c>
      <c r="BL69" s="393">
        <f t="shared" si="142"/>
        <v>0.18213499999999999</v>
      </c>
      <c r="BM69" s="393">
        <f t="shared" si="143"/>
        <v>0.13483300000000001</v>
      </c>
      <c r="BN69" s="393">
        <f t="shared" si="144"/>
        <v>5.8486000000000003E-2</v>
      </c>
      <c r="BO69" s="393">
        <f t="shared" si="145"/>
        <v>1.7144E-2</v>
      </c>
      <c r="BP69" s="393">
        <f t="shared" si="146"/>
        <v>5.1000000000000004E-4</v>
      </c>
      <c r="BQ69" s="393">
        <f t="shared" si="147"/>
        <v>6.0000000000000002E-6</v>
      </c>
      <c r="BR69" s="393">
        <f t="shared" si="148"/>
        <v>9.0000000000000002E-6</v>
      </c>
      <c r="BS69" s="393">
        <f t="shared" si="149"/>
        <v>8.8090000000000009E-3</v>
      </c>
      <c r="BT69" s="393">
        <f t="shared" si="150"/>
        <v>5.4961999999999997E-2</v>
      </c>
      <c r="BU69" s="393">
        <f t="shared" si="151"/>
        <v>0.115899</v>
      </c>
      <c r="BV69" s="393">
        <f t="shared" si="152"/>
        <v>0.20930099999999999</v>
      </c>
      <c r="BW69" s="393">
        <f t="shared" si="153"/>
        <v>0.21790499999999999</v>
      </c>
      <c r="BX69" s="393">
        <f t="shared" si="154"/>
        <v>0.18213499999999999</v>
      </c>
      <c r="BY69" s="393">
        <f t="shared" si="155"/>
        <v>0.13483300000000001</v>
      </c>
      <c r="BZ69" s="393">
        <f t="shared" si="156"/>
        <v>5.8486000000000003E-2</v>
      </c>
      <c r="CA69" s="393">
        <f t="shared" si="157"/>
        <v>1.7144E-2</v>
      </c>
      <c r="CB69" s="393">
        <f t="shared" si="158"/>
        <v>5.1000000000000004E-4</v>
      </c>
      <c r="CC69" s="393">
        <f t="shared" si="159"/>
        <v>6.0000000000000002E-6</v>
      </c>
      <c r="CD69" s="393">
        <f t="shared" si="160"/>
        <v>9.0000000000000002E-6</v>
      </c>
      <c r="CE69" s="393">
        <f t="shared" si="161"/>
        <v>8.8090000000000009E-3</v>
      </c>
      <c r="CF69" s="393">
        <f t="shared" si="162"/>
        <v>5.4961999999999997E-2</v>
      </c>
      <c r="CG69" s="393">
        <f t="shared" si="163"/>
        <v>0.115899</v>
      </c>
      <c r="CH69" s="394">
        <f t="shared" si="164"/>
        <v>0.20930099999999999</v>
      </c>
      <c r="CJ69" s="261">
        <f t="shared" si="166"/>
        <v>0.99999899999999986</v>
      </c>
    </row>
    <row r="70" spans="1:88" x14ac:dyDescent="0.3">
      <c r="A70" s="537"/>
      <c r="B70" s="45" t="s">
        <v>63</v>
      </c>
      <c r="C70" s="21">
        <v>0.11129699999999999</v>
      </c>
      <c r="D70" s="21">
        <v>9.3076999999999993E-2</v>
      </c>
      <c r="E70" s="21">
        <v>7.0041999999999993E-2</v>
      </c>
      <c r="F70" s="21">
        <v>3.7116000000000003E-2</v>
      </c>
      <c r="G70" s="21">
        <v>4.0888000000000001E-2</v>
      </c>
      <c r="H70" s="21">
        <v>0.103973</v>
      </c>
      <c r="I70" s="21">
        <v>0.1401</v>
      </c>
      <c r="J70" s="21">
        <v>0.13320699999999999</v>
      </c>
      <c r="K70" s="21">
        <v>6.6758999999999999E-2</v>
      </c>
      <c r="L70" s="21">
        <v>3.7011000000000002E-2</v>
      </c>
      <c r="M70" s="21">
        <v>5.9593E-2</v>
      </c>
      <c r="N70" s="21">
        <v>0.106937</v>
      </c>
      <c r="O70" s="21">
        <f t="shared" si="165"/>
        <v>0.11129699999999999</v>
      </c>
      <c r="P70" s="21">
        <f t="shared" si="94"/>
        <v>9.3076999999999993E-2</v>
      </c>
      <c r="Q70" s="21">
        <f t="shared" si="95"/>
        <v>7.0041999999999993E-2</v>
      </c>
      <c r="R70" s="21">
        <f t="shared" si="96"/>
        <v>3.7116000000000003E-2</v>
      </c>
      <c r="S70" s="21">
        <f t="shared" si="97"/>
        <v>4.0888000000000001E-2</v>
      </c>
      <c r="T70" s="21">
        <f t="shared" si="98"/>
        <v>0.103973</v>
      </c>
      <c r="U70" s="21">
        <f t="shared" si="99"/>
        <v>0.1401</v>
      </c>
      <c r="V70" s="21">
        <f t="shared" si="100"/>
        <v>0.13320699999999999</v>
      </c>
      <c r="W70" s="21">
        <f t="shared" si="101"/>
        <v>6.6758999999999999E-2</v>
      </c>
      <c r="X70" s="21">
        <f t="shared" si="102"/>
        <v>3.7011000000000002E-2</v>
      </c>
      <c r="Y70" s="21">
        <f t="shared" si="103"/>
        <v>5.9593E-2</v>
      </c>
      <c r="Z70" s="21">
        <f t="shared" si="104"/>
        <v>0.106937</v>
      </c>
      <c r="AA70" s="21">
        <f t="shared" si="105"/>
        <v>0.11129699999999999</v>
      </c>
      <c r="AB70" s="21">
        <f t="shared" si="106"/>
        <v>9.3076999999999993E-2</v>
      </c>
      <c r="AC70" s="21">
        <f t="shared" si="107"/>
        <v>7.0041999999999993E-2</v>
      </c>
      <c r="AD70" s="21">
        <f t="shared" si="108"/>
        <v>3.7116000000000003E-2</v>
      </c>
      <c r="AE70" s="21">
        <f t="shared" si="109"/>
        <v>4.0888000000000001E-2</v>
      </c>
      <c r="AF70" s="21">
        <f t="shared" si="110"/>
        <v>0.103973</v>
      </c>
      <c r="AG70" s="21">
        <f t="shared" si="111"/>
        <v>0.1401</v>
      </c>
      <c r="AH70" s="21">
        <f t="shared" si="112"/>
        <v>0.13320699999999999</v>
      </c>
      <c r="AI70" s="21">
        <f t="shared" si="113"/>
        <v>6.6758999999999999E-2</v>
      </c>
      <c r="AJ70" s="21">
        <f t="shared" si="114"/>
        <v>3.7011000000000002E-2</v>
      </c>
      <c r="AK70" s="21">
        <f t="shared" si="115"/>
        <v>5.9593E-2</v>
      </c>
      <c r="AL70" s="21">
        <f t="shared" si="116"/>
        <v>0.106937</v>
      </c>
      <c r="AM70" s="21">
        <f t="shared" si="117"/>
        <v>0.11129699999999999</v>
      </c>
      <c r="AN70" s="21">
        <f t="shared" si="118"/>
        <v>9.3076999999999993E-2</v>
      </c>
      <c r="AO70" s="21">
        <f t="shared" si="119"/>
        <v>7.0041999999999993E-2</v>
      </c>
      <c r="AP70" s="21">
        <f t="shared" si="120"/>
        <v>3.7116000000000003E-2</v>
      </c>
      <c r="AQ70" s="21">
        <f t="shared" si="121"/>
        <v>4.0888000000000001E-2</v>
      </c>
      <c r="AR70" s="21">
        <f t="shared" si="122"/>
        <v>0.103973</v>
      </c>
      <c r="AS70" s="21">
        <f t="shared" si="123"/>
        <v>0.1401</v>
      </c>
      <c r="AT70" s="21">
        <f t="shared" si="124"/>
        <v>0.13320699999999999</v>
      </c>
      <c r="AU70" s="21">
        <f t="shared" si="125"/>
        <v>6.6758999999999999E-2</v>
      </c>
      <c r="AV70" s="21">
        <f t="shared" si="126"/>
        <v>3.7011000000000002E-2</v>
      </c>
      <c r="AW70" s="21">
        <f t="shared" si="127"/>
        <v>5.9593E-2</v>
      </c>
      <c r="AX70" s="21">
        <f t="shared" si="128"/>
        <v>0.106937</v>
      </c>
      <c r="AY70" s="21">
        <f t="shared" si="129"/>
        <v>0.11129699999999999</v>
      </c>
      <c r="AZ70" s="21">
        <f t="shared" si="130"/>
        <v>9.3076999999999993E-2</v>
      </c>
      <c r="BA70" s="21">
        <f t="shared" si="131"/>
        <v>7.0041999999999993E-2</v>
      </c>
      <c r="BB70" s="21">
        <f t="shared" si="132"/>
        <v>3.7116000000000003E-2</v>
      </c>
      <c r="BC70" s="21">
        <f t="shared" si="133"/>
        <v>4.0888000000000001E-2</v>
      </c>
      <c r="BD70" s="21">
        <f t="shared" si="134"/>
        <v>0.103973</v>
      </c>
      <c r="BE70" s="21">
        <f t="shared" si="135"/>
        <v>0.1401</v>
      </c>
      <c r="BF70" s="21">
        <f t="shared" si="136"/>
        <v>0.13320699999999999</v>
      </c>
      <c r="BG70" s="21">
        <f t="shared" si="137"/>
        <v>6.6758999999999999E-2</v>
      </c>
      <c r="BH70" s="21">
        <f t="shared" si="138"/>
        <v>3.7011000000000002E-2</v>
      </c>
      <c r="BI70" s="21">
        <f t="shared" si="139"/>
        <v>5.9593E-2</v>
      </c>
      <c r="BJ70" s="21">
        <f t="shared" si="140"/>
        <v>0.106937</v>
      </c>
      <c r="BK70" s="21">
        <f t="shared" si="141"/>
        <v>0.11129699999999999</v>
      </c>
      <c r="BL70" s="21">
        <f t="shared" si="142"/>
        <v>9.3076999999999993E-2</v>
      </c>
      <c r="BM70" s="21">
        <f t="shared" si="143"/>
        <v>7.0041999999999993E-2</v>
      </c>
      <c r="BN70" s="21">
        <f t="shared" si="144"/>
        <v>3.7116000000000003E-2</v>
      </c>
      <c r="BO70" s="21">
        <f t="shared" si="145"/>
        <v>4.0888000000000001E-2</v>
      </c>
      <c r="BP70" s="21">
        <f t="shared" si="146"/>
        <v>0.103973</v>
      </c>
      <c r="BQ70" s="21">
        <f t="shared" si="147"/>
        <v>0.1401</v>
      </c>
      <c r="BR70" s="21">
        <f t="shared" si="148"/>
        <v>0.13320699999999999</v>
      </c>
      <c r="BS70" s="21">
        <f t="shared" si="149"/>
        <v>6.6758999999999999E-2</v>
      </c>
      <c r="BT70" s="21">
        <f t="shared" si="150"/>
        <v>3.7011000000000002E-2</v>
      </c>
      <c r="BU70" s="21">
        <f t="shared" si="151"/>
        <v>5.9593E-2</v>
      </c>
      <c r="BV70" s="21">
        <f t="shared" si="152"/>
        <v>0.106937</v>
      </c>
      <c r="BW70" s="21">
        <f t="shared" si="153"/>
        <v>0.11129699999999999</v>
      </c>
      <c r="BX70" s="21">
        <f t="shared" si="154"/>
        <v>9.3076999999999993E-2</v>
      </c>
      <c r="BY70" s="21">
        <f t="shared" si="155"/>
        <v>7.0041999999999993E-2</v>
      </c>
      <c r="BZ70" s="21">
        <f t="shared" si="156"/>
        <v>3.7116000000000003E-2</v>
      </c>
      <c r="CA70" s="21">
        <f t="shared" si="157"/>
        <v>4.0888000000000001E-2</v>
      </c>
      <c r="CB70" s="21">
        <f t="shared" si="158"/>
        <v>0.103973</v>
      </c>
      <c r="CC70" s="21">
        <f t="shared" si="159"/>
        <v>0.1401</v>
      </c>
      <c r="CD70" s="21">
        <f t="shared" si="160"/>
        <v>0.13320699999999999</v>
      </c>
      <c r="CE70" s="21">
        <f t="shared" si="161"/>
        <v>6.6758999999999999E-2</v>
      </c>
      <c r="CF70" s="21">
        <f t="shared" si="162"/>
        <v>3.7011000000000002E-2</v>
      </c>
      <c r="CG70" s="21">
        <f t="shared" si="163"/>
        <v>5.9593E-2</v>
      </c>
      <c r="CH70" s="25">
        <f t="shared" si="164"/>
        <v>0.106937</v>
      </c>
      <c r="CJ70" s="261">
        <f t="shared" si="166"/>
        <v>1</v>
      </c>
    </row>
    <row r="71" spans="1:88" x14ac:dyDescent="0.3">
      <c r="A71" s="537"/>
      <c r="B71" s="44" t="s">
        <v>64</v>
      </c>
      <c r="C71" s="21">
        <v>0.10118199999999999</v>
      </c>
      <c r="D71" s="21">
        <v>8.8441000000000006E-2</v>
      </c>
      <c r="E71" s="21">
        <v>9.2879000000000003E-2</v>
      </c>
      <c r="F71" s="21">
        <v>8.4644999999999998E-2</v>
      </c>
      <c r="G71" s="21">
        <v>7.9393000000000005E-2</v>
      </c>
      <c r="H71" s="21">
        <v>6.8507999999999999E-2</v>
      </c>
      <c r="I71" s="21">
        <v>6.7863999999999994E-2</v>
      </c>
      <c r="J71" s="21">
        <v>7.0565000000000003E-2</v>
      </c>
      <c r="K71" s="21">
        <v>7.3791999999999996E-2</v>
      </c>
      <c r="L71" s="21">
        <v>8.4539000000000003E-2</v>
      </c>
      <c r="M71" s="21">
        <v>8.9880000000000002E-2</v>
      </c>
      <c r="N71" s="21">
        <v>9.8311999999999997E-2</v>
      </c>
      <c r="O71" s="21">
        <f t="shared" si="165"/>
        <v>0.10118199999999999</v>
      </c>
      <c r="P71" s="21">
        <f t="shared" si="94"/>
        <v>8.8441000000000006E-2</v>
      </c>
      <c r="Q71" s="21">
        <f t="shared" si="95"/>
        <v>9.2879000000000003E-2</v>
      </c>
      <c r="R71" s="21">
        <f t="shared" si="96"/>
        <v>8.4644999999999998E-2</v>
      </c>
      <c r="S71" s="21">
        <f t="shared" si="97"/>
        <v>7.9393000000000005E-2</v>
      </c>
      <c r="T71" s="21">
        <f t="shared" si="98"/>
        <v>6.8507999999999999E-2</v>
      </c>
      <c r="U71" s="21">
        <f t="shared" si="99"/>
        <v>6.7863999999999994E-2</v>
      </c>
      <c r="V71" s="21">
        <f t="shared" si="100"/>
        <v>7.0565000000000003E-2</v>
      </c>
      <c r="W71" s="21">
        <f t="shared" si="101"/>
        <v>7.3791999999999996E-2</v>
      </c>
      <c r="X71" s="21">
        <f t="shared" si="102"/>
        <v>8.4539000000000003E-2</v>
      </c>
      <c r="Y71" s="21">
        <f t="shared" si="103"/>
        <v>8.9880000000000002E-2</v>
      </c>
      <c r="Z71" s="21">
        <f t="shared" si="104"/>
        <v>9.8311999999999997E-2</v>
      </c>
      <c r="AA71" s="21">
        <f t="shared" si="105"/>
        <v>0.10118199999999999</v>
      </c>
      <c r="AB71" s="21">
        <f t="shared" si="106"/>
        <v>8.8441000000000006E-2</v>
      </c>
      <c r="AC71" s="21">
        <f t="shared" si="107"/>
        <v>9.2879000000000003E-2</v>
      </c>
      <c r="AD71" s="21">
        <f t="shared" si="108"/>
        <v>8.4644999999999998E-2</v>
      </c>
      <c r="AE71" s="21">
        <f t="shared" si="109"/>
        <v>7.9393000000000005E-2</v>
      </c>
      <c r="AF71" s="21">
        <f t="shared" si="110"/>
        <v>6.8507999999999999E-2</v>
      </c>
      <c r="AG71" s="21">
        <f t="shared" si="111"/>
        <v>6.7863999999999994E-2</v>
      </c>
      <c r="AH71" s="21">
        <f t="shared" si="112"/>
        <v>7.0565000000000003E-2</v>
      </c>
      <c r="AI71" s="21">
        <f t="shared" si="113"/>
        <v>7.3791999999999996E-2</v>
      </c>
      <c r="AJ71" s="21">
        <f t="shared" si="114"/>
        <v>8.4539000000000003E-2</v>
      </c>
      <c r="AK71" s="21">
        <f t="shared" si="115"/>
        <v>8.9880000000000002E-2</v>
      </c>
      <c r="AL71" s="21">
        <f t="shared" si="116"/>
        <v>9.8311999999999997E-2</v>
      </c>
      <c r="AM71" s="21">
        <f t="shared" si="117"/>
        <v>0.10118199999999999</v>
      </c>
      <c r="AN71" s="21">
        <f t="shared" si="118"/>
        <v>8.8441000000000006E-2</v>
      </c>
      <c r="AO71" s="21">
        <f t="shared" si="119"/>
        <v>9.2879000000000003E-2</v>
      </c>
      <c r="AP71" s="21">
        <f t="shared" si="120"/>
        <v>8.4644999999999998E-2</v>
      </c>
      <c r="AQ71" s="21">
        <f t="shared" si="121"/>
        <v>7.9393000000000005E-2</v>
      </c>
      <c r="AR71" s="21">
        <f t="shared" si="122"/>
        <v>6.8507999999999999E-2</v>
      </c>
      <c r="AS71" s="21">
        <f t="shared" si="123"/>
        <v>6.7863999999999994E-2</v>
      </c>
      <c r="AT71" s="21">
        <f t="shared" si="124"/>
        <v>7.0565000000000003E-2</v>
      </c>
      <c r="AU71" s="21">
        <f t="shared" si="125"/>
        <v>7.3791999999999996E-2</v>
      </c>
      <c r="AV71" s="21">
        <f t="shared" si="126"/>
        <v>8.4539000000000003E-2</v>
      </c>
      <c r="AW71" s="21">
        <f t="shared" si="127"/>
        <v>8.9880000000000002E-2</v>
      </c>
      <c r="AX71" s="21">
        <f t="shared" si="128"/>
        <v>9.8311999999999997E-2</v>
      </c>
      <c r="AY71" s="21">
        <f t="shared" si="129"/>
        <v>0.10118199999999999</v>
      </c>
      <c r="AZ71" s="21">
        <f t="shared" si="130"/>
        <v>8.8441000000000006E-2</v>
      </c>
      <c r="BA71" s="21">
        <f t="shared" si="131"/>
        <v>9.2879000000000003E-2</v>
      </c>
      <c r="BB71" s="21">
        <f t="shared" si="132"/>
        <v>8.4644999999999998E-2</v>
      </c>
      <c r="BC71" s="21">
        <f t="shared" si="133"/>
        <v>7.9393000000000005E-2</v>
      </c>
      <c r="BD71" s="21">
        <f t="shared" si="134"/>
        <v>6.8507999999999999E-2</v>
      </c>
      <c r="BE71" s="21">
        <f t="shared" si="135"/>
        <v>6.7863999999999994E-2</v>
      </c>
      <c r="BF71" s="21">
        <f t="shared" si="136"/>
        <v>7.0565000000000003E-2</v>
      </c>
      <c r="BG71" s="21">
        <f t="shared" si="137"/>
        <v>7.3791999999999996E-2</v>
      </c>
      <c r="BH71" s="21">
        <f t="shared" si="138"/>
        <v>8.4539000000000003E-2</v>
      </c>
      <c r="BI71" s="21">
        <f t="shared" si="139"/>
        <v>8.9880000000000002E-2</v>
      </c>
      <c r="BJ71" s="21">
        <f t="shared" si="140"/>
        <v>9.8311999999999997E-2</v>
      </c>
      <c r="BK71" s="21">
        <f t="shared" si="141"/>
        <v>0.10118199999999999</v>
      </c>
      <c r="BL71" s="21">
        <f t="shared" si="142"/>
        <v>8.8441000000000006E-2</v>
      </c>
      <c r="BM71" s="21">
        <f t="shared" si="143"/>
        <v>9.2879000000000003E-2</v>
      </c>
      <c r="BN71" s="21">
        <f t="shared" si="144"/>
        <v>8.4644999999999998E-2</v>
      </c>
      <c r="BO71" s="21">
        <f t="shared" si="145"/>
        <v>7.9393000000000005E-2</v>
      </c>
      <c r="BP71" s="21">
        <f t="shared" si="146"/>
        <v>6.8507999999999999E-2</v>
      </c>
      <c r="BQ71" s="21">
        <f t="shared" si="147"/>
        <v>6.7863999999999994E-2</v>
      </c>
      <c r="BR71" s="21">
        <f t="shared" si="148"/>
        <v>7.0565000000000003E-2</v>
      </c>
      <c r="BS71" s="21">
        <f t="shared" si="149"/>
        <v>7.3791999999999996E-2</v>
      </c>
      <c r="BT71" s="21">
        <f t="shared" si="150"/>
        <v>8.4539000000000003E-2</v>
      </c>
      <c r="BU71" s="21">
        <f t="shared" si="151"/>
        <v>8.9880000000000002E-2</v>
      </c>
      <c r="BV71" s="21">
        <f t="shared" si="152"/>
        <v>9.8311999999999997E-2</v>
      </c>
      <c r="BW71" s="21">
        <f t="shared" si="153"/>
        <v>0.10118199999999999</v>
      </c>
      <c r="BX71" s="21">
        <f t="shared" si="154"/>
        <v>8.8441000000000006E-2</v>
      </c>
      <c r="BY71" s="21">
        <f t="shared" si="155"/>
        <v>9.2879000000000003E-2</v>
      </c>
      <c r="BZ71" s="21">
        <f t="shared" si="156"/>
        <v>8.4644999999999998E-2</v>
      </c>
      <c r="CA71" s="21">
        <f t="shared" si="157"/>
        <v>7.9393000000000005E-2</v>
      </c>
      <c r="CB71" s="21">
        <f t="shared" si="158"/>
        <v>6.8507999999999999E-2</v>
      </c>
      <c r="CC71" s="21">
        <f t="shared" si="159"/>
        <v>6.7863999999999994E-2</v>
      </c>
      <c r="CD71" s="21">
        <f t="shared" si="160"/>
        <v>7.0565000000000003E-2</v>
      </c>
      <c r="CE71" s="21">
        <f t="shared" si="161"/>
        <v>7.3791999999999996E-2</v>
      </c>
      <c r="CF71" s="21">
        <f t="shared" si="162"/>
        <v>8.4539000000000003E-2</v>
      </c>
      <c r="CG71" s="21">
        <f t="shared" si="163"/>
        <v>8.9880000000000002E-2</v>
      </c>
      <c r="CH71" s="25">
        <f t="shared" si="164"/>
        <v>9.8311999999999997E-2</v>
      </c>
      <c r="CJ71" s="261">
        <f t="shared" si="166"/>
        <v>0.99999999999999989</v>
      </c>
    </row>
    <row r="72" spans="1:88" x14ac:dyDescent="0.3">
      <c r="A72" s="537"/>
      <c r="B72" s="44" t="s">
        <v>65</v>
      </c>
      <c r="C72" s="21">
        <v>8.4892999999999996E-2</v>
      </c>
      <c r="D72" s="21">
        <v>7.7366000000000004E-2</v>
      </c>
      <c r="E72" s="21">
        <v>8.4862999999999994E-2</v>
      </c>
      <c r="F72" s="21">
        <v>8.2143999999999995E-2</v>
      </c>
      <c r="G72" s="21">
        <v>8.4847000000000006E-2</v>
      </c>
      <c r="H72" s="21">
        <v>8.2122000000000001E-2</v>
      </c>
      <c r="I72" s="21">
        <v>8.4883E-2</v>
      </c>
      <c r="J72" s="21">
        <v>8.4839999999999999E-2</v>
      </c>
      <c r="K72" s="21">
        <v>8.2136000000000001E-2</v>
      </c>
      <c r="L72" s="21">
        <v>8.4869E-2</v>
      </c>
      <c r="M72" s="21">
        <v>8.2122000000000001E-2</v>
      </c>
      <c r="N72" s="21">
        <v>8.4915000000000004E-2</v>
      </c>
      <c r="O72" s="21">
        <f t="shared" si="165"/>
        <v>8.4892999999999996E-2</v>
      </c>
      <c r="P72" s="21">
        <f t="shared" si="94"/>
        <v>7.7366000000000004E-2</v>
      </c>
      <c r="Q72" s="21">
        <f t="shared" si="95"/>
        <v>8.4862999999999994E-2</v>
      </c>
      <c r="R72" s="21">
        <f t="shared" si="96"/>
        <v>8.2143999999999995E-2</v>
      </c>
      <c r="S72" s="21">
        <f t="shared" si="97"/>
        <v>8.4847000000000006E-2</v>
      </c>
      <c r="T72" s="21">
        <f t="shared" si="98"/>
        <v>8.2122000000000001E-2</v>
      </c>
      <c r="U72" s="21">
        <f t="shared" si="99"/>
        <v>8.4883E-2</v>
      </c>
      <c r="V72" s="21">
        <f t="shared" si="100"/>
        <v>8.4839999999999999E-2</v>
      </c>
      <c r="W72" s="21">
        <f t="shared" si="101"/>
        <v>8.2136000000000001E-2</v>
      </c>
      <c r="X72" s="21">
        <f t="shared" si="102"/>
        <v>8.4869E-2</v>
      </c>
      <c r="Y72" s="21">
        <f t="shared" si="103"/>
        <v>8.2122000000000001E-2</v>
      </c>
      <c r="Z72" s="21">
        <f t="shared" si="104"/>
        <v>8.4915000000000004E-2</v>
      </c>
      <c r="AA72" s="21">
        <f t="shared" si="105"/>
        <v>8.4892999999999996E-2</v>
      </c>
      <c r="AB72" s="21">
        <f t="shared" si="106"/>
        <v>7.7366000000000004E-2</v>
      </c>
      <c r="AC72" s="21">
        <f t="shared" si="107"/>
        <v>8.4862999999999994E-2</v>
      </c>
      <c r="AD72" s="21">
        <f t="shared" si="108"/>
        <v>8.2143999999999995E-2</v>
      </c>
      <c r="AE72" s="21">
        <f t="shared" si="109"/>
        <v>8.4847000000000006E-2</v>
      </c>
      <c r="AF72" s="21">
        <f t="shared" si="110"/>
        <v>8.2122000000000001E-2</v>
      </c>
      <c r="AG72" s="21">
        <f t="shared" si="111"/>
        <v>8.4883E-2</v>
      </c>
      <c r="AH72" s="21">
        <f t="shared" si="112"/>
        <v>8.4839999999999999E-2</v>
      </c>
      <c r="AI72" s="21">
        <f t="shared" si="113"/>
        <v>8.2136000000000001E-2</v>
      </c>
      <c r="AJ72" s="21">
        <f t="shared" si="114"/>
        <v>8.4869E-2</v>
      </c>
      <c r="AK72" s="21">
        <f t="shared" si="115"/>
        <v>8.2122000000000001E-2</v>
      </c>
      <c r="AL72" s="21">
        <f t="shared" si="116"/>
        <v>8.4915000000000004E-2</v>
      </c>
      <c r="AM72" s="21">
        <f t="shared" si="117"/>
        <v>8.4892999999999996E-2</v>
      </c>
      <c r="AN72" s="21">
        <f t="shared" si="118"/>
        <v>7.7366000000000004E-2</v>
      </c>
      <c r="AO72" s="21">
        <f t="shared" si="119"/>
        <v>8.4862999999999994E-2</v>
      </c>
      <c r="AP72" s="21">
        <f t="shared" si="120"/>
        <v>8.2143999999999995E-2</v>
      </c>
      <c r="AQ72" s="21">
        <f t="shared" si="121"/>
        <v>8.4847000000000006E-2</v>
      </c>
      <c r="AR72" s="21">
        <f t="shared" si="122"/>
        <v>8.2122000000000001E-2</v>
      </c>
      <c r="AS72" s="21">
        <f t="shared" si="123"/>
        <v>8.4883E-2</v>
      </c>
      <c r="AT72" s="21">
        <f t="shared" si="124"/>
        <v>8.4839999999999999E-2</v>
      </c>
      <c r="AU72" s="21">
        <f t="shared" si="125"/>
        <v>8.2136000000000001E-2</v>
      </c>
      <c r="AV72" s="21">
        <f t="shared" si="126"/>
        <v>8.4869E-2</v>
      </c>
      <c r="AW72" s="21">
        <f t="shared" si="127"/>
        <v>8.2122000000000001E-2</v>
      </c>
      <c r="AX72" s="21">
        <f t="shared" si="128"/>
        <v>8.4915000000000004E-2</v>
      </c>
      <c r="AY72" s="21">
        <f t="shared" si="129"/>
        <v>8.4892999999999996E-2</v>
      </c>
      <c r="AZ72" s="21">
        <f t="shared" si="130"/>
        <v>7.7366000000000004E-2</v>
      </c>
      <c r="BA72" s="21">
        <f t="shared" si="131"/>
        <v>8.4862999999999994E-2</v>
      </c>
      <c r="BB72" s="21">
        <f t="shared" si="132"/>
        <v>8.2143999999999995E-2</v>
      </c>
      <c r="BC72" s="21">
        <f t="shared" si="133"/>
        <v>8.4847000000000006E-2</v>
      </c>
      <c r="BD72" s="21">
        <f t="shared" si="134"/>
        <v>8.2122000000000001E-2</v>
      </c>
      <c r="BE72" s="21">
        <f t="shared" si="135"/>
        <v>8.4883E-2</v>
      </c>
      <c r="BF72" s="21">
        <f t="shared" si="136"/>
        <v>8.4839999999999999E-2</v>
      </c>
      <c r="BG72" s="21">
        <f t="shared" si="137"/>
        <v>8.2136000000000001E-2</v>
      </c>
      <c r="BH72" s="21">
        <f t="shared" si="138"/>
        <v>8.4869E-2</v>
      </c>
      <c r="BI72" s="21">
        <f t="shared" si="139"/>
        <v>8.2122000000000001E-2</v>
      </c>
      <c r="BJ72" s="21">
        <f t="shared" si="140"/>
        <v>8.4915000000000004E-2</v>
      </c>
      <c r="BK72" s="21">
        <f t="shared" si="141"/>
        <v>8.4892999999999996E-2</v>
      </c>
      <c r="BL72" s="21">
        <f t="shared" si="142"/>
        <v>7.7366000000000004E-2</v>
      </c>
      <c r="BM72" s="21">
        <f t="shared" si="143"/>
        <v>8.4862999999999994E-2</v>
      </c>
      <c r="BN72" s="21">
        <f t="shared" si="144"/>
        <v>8.2143999999999995E-2</v>
      </c>
      <c r="BO72" s="21">
        <f t="shared" si="145"/>
        <v>8.4847000000000006E-2</v>
      </c>
      <c r="BP72" s="21">
        <f t="shared" si="146"/>
        <v>8.2122000000000001E-2</v>
      </c>
      <c r="BQ72" s="21">
        <f t="shared" si="147"/>
        <v>8.4883E-2</v>
      </c>
      <c r="BR72" s="21">
        <f t="shared" si="148"/>
        <v>8.4839999999999999E-2</v>
      </c>
      <c r="BS72" s="21">
        <f t="shared" si="149"/>
        <v>8.2136000000000001E-2</v>
      </c>
      <c r="BT72" s="21">
        <f t="shared" si="150"/>
        <v>8.4869E-2</v>
      </c>
      <c r="BU72" s="21">
        <f t="shared" si="151"/>
        <v>8.2122000000000001E-2</v>
      </c>
      <c r="BV72" s="21">
        <f t="shared" si="152"/>
        <v>8.4915000000000004E-2</v>
      </c>
      <c r="BW72" s="21">
        <f t="shared" si="153"/>
        <v>8.4892999999999996E-2</v>
      </c>
      <c r="BX72" s="21">
        <f t="shared" si="154"/>
        <v>7.7366000000000004E-2</v>
      </c>
      <c r="BY72" s="21">
        <f t="shared" si="155"/>
        <v>8.4862999999999994E-2</v>
      </c>
      <c r="BZ72" s="21">
        <f t="shared" si="156"/>
        <v>8.2143999999999995E-2</v>
      </c>
      <c r="CA72" s="21">
        <f t="shared" si="157"/>
        <v>8.4847000000000006E-2</v>
      </c>
      <c r="CB72" s="21">
        <f t="shared" si="158"/>
        <v>8.2122000000000001E-2</v>
      </c>
      <c r="CC72" s="21">
        <f t="shared" si="159"/>
        <v>8.4883E-2</v>
      </c>
      <c r="CD72" s="21">
        <f t="shared" si="160"/>
        <v>8.4839999999999999E-2</v>
      </c>
      <c r="CE72" s="21">
        <f t="shared" si="161"/>
        <v>8.2136000000000001E-2</v>
      </c>
      <c r="CF72" s="21">
        <f t="shared" si="162"/>
        <v>8.4869E-2</v>
      </c>
      <c r="CG72" s="21">
        <f t="shared" si="163"/>
        <v>8.2122000000000001E-2</v>
      </c>
      <c r="CH72" s="25">
        <f t="shared" si="164"/>
        <v>8.4915000000000004E-2</v>
      </c>
      <c r="CJ72" s="261">
        <f t="shared" si="166"/>
        <v>1</v>
      </c>
    </row>
    <row r="73" spans="1:88" x14ac:dyDescent="0.3">
      <c r="A73" s="537"/>
      <c r="B73" s="44" t="s">
        <v>66</v>
      </c>
      <c r="C73" s="21">
        <v>8.6451E-2</v>
      </c>
      <c r="D73" s="21">
        <v>7.1145E-2</v>
      </c>
      <c r="E73" s="21">
        <v>8.6052000000000003E-2</v>
      </c>
      <c r="F73" s="21">
        <v>8.0701999999999996E-2</v>
      </c>
      <c r="G73" s="21">
        <v>8.6052000000000003E-2</v>
      </c>
      <c r="H73" s="21">
        <v>8.0701999999999996E-2</v>
      </c>
      <c r="I73" s="21">
        <v>8.6451E-2</v>
      </c>
      <c r="J73" s="21">
        <v>8.5653000000000007E-2</v>
      </c>
      <c r="K73" s="21">
        <v>8.3031999999999995E-2</v>
      </c>
      <c r="L73" s="21">
        <v>8.6052000000000003E-2</v>
      </c>
      <c r="M73" s="21">
        <v>8.1087999999999993E-2</v>
      </c>
      <c r="N73" s="21">
        <v>8.6619000000000002E-2</v>
      </c>
      <c r="O73" s="21">
        <f t="shared" si="165"/>
        <v>8.6451E-2</v>
      </c>
      <c r="P73" s="21">
        <f t="shared" si="94"/>
        <v>7.1145E-2</v>
      </c>
      <c r="Q73" s="21">
        <f t="shared" si="95"/>
        <v>8.6052000000000003E-2</v>
      </c>
      <c r="R73" s="21">
        <f t="shared" si="96"/>
        <v>8.0701999999999996E-2</v>
      </c>
      <c r="S73" s="21">
        <f t="shared" si="97"/>
        <v>8.6052000000000003E-2</v>
      </c>
      <c r="T73" s="21">
        <f t="shared" si="98"/>
        <v>8.0701999999999996E-2</v>
      </c>
      <c r="U73" s="21">
        <f t="shared" si="99"/>
        <v>8.6451E-2</v>
      </c>
      <c r="V73" s="21">
        <f t="shared" si="100"/>
        <v>8.5653000000000007E-2</v>
      </c>
      <c r="W73" s="21">
        <f t="shared" si="101"/>
        <v>8.3031999999999995E-2</v>
      </c>
      <c r="X73" s="21">
        <f t="shared" si="102"/>
        <v>8.6052000000000003E-2</v>
      </c>
      <c r="Y73" s="21">
        <f t="shared" si="103"/>
        <v>8.1087999999999993E-2</v>
      </c>
      <c r="Z73" s="21">
        <f t="shared" si="104"/>
        <v>8.6619000000000002E-2</v>
      </c>
      <c r="AA73" s="21">
        <f t="shared" si="105"/>
        <v>8.6451E-2</v>
      </c>
      <c r="AB73" s="21">
        <f t="shared" si="106"/>
        <v>7.1145E-2</v>
      </c>
      <c r="AC73" s="21">
        <f t="shared" si="107"/>
        <v>8.6052000000000003E-2</v>
      </c>
      <c r="AD73" s="21">
        <f t="shared" si="108"/>
        <v>8.0701999999999996E-2</v>
      </c>
      <c r="AE73" s="21">
        <f t="shared" si="109"/>
        <v>8.6052000000000003E-2</v>
      </c>
      <c r="AF73" s="21">
        <f t="shared" si="110"/>
        <v>8.0701999999999996E-2</v>
      </c>
      <c r="AG73" s="21">
        <f t="shared" si="111"/>
        <v>8.6451E-2</v>
      </c>
      <c r="AH73" s="21">
        <f t="shared" si="112"/>
        <v>8.5653000000000007E-2</v>
      </c>
      <c r="AI73" s="21">
        <f t="shared" si="113"/>
        <v>8.3031999999999995E-2</v>
      </c>
      <c r="AJ73" s="21">
        <f t="shared" si="114"/>
        <v>8.6052000000000003E-2</v>
      </c>
      <c r="AK73" s="21">
        <f t="shared" si="115"/>
        <v>8.1087999999999993E-2</v>
      </c>
      <c r="AL73" s="21">
        <f t="shared" si="116"/>
        <v>8.6619000000000002E-2</v>
      </c>
      <c r="AM73" s="21">
        <f t="shared" si="117"/>
        <v>8.6451E-2</v>
      </c>
      <c r="AN73" s="21">
        <f t="shared" si="118"/>
        <v>7.1145E-2</v>
      </c>
      <c r="AO73" s="21">
        <f t="shared" si="119"/>
        <v>8.6052000000000003E-2</v>
      </c>
      <c r="AP73" s="21">
        <f t="shared" si="120"/>
        <v>8.0701999999999996E-2</v>
      </c>
      <c r="AQ73" s="21">
        <f t="shared" si="121"/>
        <v>8.6052000000000003E-2</v>
      </c>
      <c r="AR73" s="21">
        <f t="shared" si="122"/>
        <v>8.0701999999999996E-2</v>
      </c>
      <c r="AS73" s="21">
        <f t="shared" si="123"/>
        <v>8.6451E-2</v>
      </c>
      <c r="AT73" s="21">
        <f t="shared" si="124"/>
        <v>8.5653000000000007E-2</v>
      </c>
      <c r="AU73" s="21">
        <f t="shared" si="125"/>
        <v>8.3031999999999995E-2</v>
      </c>
      <c r="AV73" s="21">
        <f t="shared" si="126"/>
        <v>8.6052000000000003E-2</v>
      </c>
      <c r="AW73" s="21">
        <f t="shared" si="127"/>
        <v>8.1087999999999993E-2</v>
      </c>
      <c r="AX73" s="21">
        <f t="shared" si="128"/>
        <v>8.6619000000000002E-2</v>
      </c>
      <c r="AY73" s="21">
        <f t="shared" si="129"/>
        <v>8.6451E-2</v>
      </c>
      <c r="AZ73" s="21">
        <f t="shared" si="130"/>
        <v>7.1145E-2</v>
      </c>
      <c r="BA73" s="21">
        <f t="shared" si="131"/>
        <v>8.6052000000000003E-2</v>
      </c>
      <c r="BB73" s="21">
        <f t="shared" si="132"/>
        <v>8.0701999999999996E-2</v>
      </c>
      <c r="BC73" s="21">
        <f t="shared" si="133"/>
        <v>8.6052000000000003E-2</v>
      </c>
      <c r="BD73" s="21">
        <f t="shared" si="134"/>
        <v>8.0701999999999996E-2</v>
      </c>
      <c r="BE73" s="21">
        <f t="shared" si="135"/>
        <v>8.6451E-2</v>
      </c>
      <c r="BF73" s="21">
        <f t="shared" si="136"/>
        <v>8.5653000000000007E-2</v>
      </c>
      <c r="BG73" s="21">
        <f t="shared" si="137"/>
        <v>8.3031999999999995E-2</v>
      </c>
      <c r="BH73" s="21">
        <f t="shared" si="138"/>
        <v>8.6052000000000003E-2</v>
      </c>
      <c r="BI73" s="21">
        <f t="shared" si="139"/>
        <v>8.1087999999999993E-2</v>
      </c>
      <c r="BJ73" s="21">
        <f t="shared" si="140"/>
        <v>8.6619000000000002E-2</v>
      </c>
      <c r="BK73" s="21">
        <f t="shared" si="141"/>
        <v>8.6451E-2</v>
      </c>
      <c r="BL73" s="21">
        <f t="shared" si="142"/>
        <v>7.1145E-2</v>
      </c>
      <c r="BM73" s="21">
        <f t="shared" si="143"/>
        <v>8.6052000000000003E-2</v>
      </c>
      <c r="BN73" s="21">
        <f t="shared" si="144"/>
        <v>8.0701999999999996E-2</v>
      </c>
      <c r="BO73" s="21">
        <f t="shared" si="145"/>
        <v>8.6052000000000003E-2</v>
      </c>
      <c r="BP73" s="21">
        <f t="shared" si="146"/>
        <v>8.0701999999999996E-2</v>
      </c>
      <c r="BQ73" s="21">
        <f t="shared" si="147"/>
        <v>8.6451E-2</v>
      </c>
      <c r="BR73" s="21">
        <f t="shared" si="148"/>
        <v>8.5653000000000007E-2</v>
      </c>
      <c r="BS73" s="21">
        <f t="shared" si="149"/>
        <v>8.3031999999999995E-2</v>
      </c>
      <c r="BT73" s="21">
        <f t="shared" si="150"/>
        <v>8.6052000000000003E-2</v>
      </c>
      <c r="BU73" s="21">
        <f t="shared" si="151"/>
        <v>8.1087999999999993E-2</v>
      </c>
      <c r="BV73" s="21">
        <f t="shared" si="152"/>
        <v>8.6619000000000002E-2</v>
      </c>
      <c r="BW73" s="21">
        <f t="shared" si="153"/>
        <v>8.6451E-2</v>
      </c>
      <c r="BX73" s="21">
        <f t="shared" si="154"/>
        <v>7.1145E-2</v>
      </c>
      <c r="BY73" s="21">
        <f t="shared" si="155"/>
        <v>8.6052000000000003E-2</v>
      </c>
      <c r="BZ73" s="21">
        <f t="shared" si="156"/>
        <v>8.0701999999999996E-2</v>
      </c>
      <c r="CA73" s="21">
        <f t="shared" si="157"/>
        <v>8.6052000000000003E-2</v>
      </c>
      <c r="CB73" s="21">
        <f t="shared" si="158"/>
        <v>8.0701999999999996E-2</v>
      </c>
      <c r="CC73" s="21">
        <f t="shared" si="159"/>
        <v>8.6451E-2</v>
      </c>
      <c r="CD73" s="21">
        <f t="shared" si="160"/>
        <v>8.5653000000000007E-2</v>
      </c>
      <c r="CE73" s="21">
        <f t="shared" si="161"/>
        <v>8.3031999999999995E-2</v>
      </c>
      <c r="CF73" s="21">
        <f t="shared" si="162"/>
        <v>8.6052000000000003E-2</v>
      </c>
      <c r="CG73" s="21">
        <f t="shared" si="163"/>
        <v>8.1087999999999993E-2</v>
      </c>
      <c r="CH73" s="25">
        <f t="shared" si="164"/>
        <v>8.6619000000000002E-2</v>
      </c>
      <c r="CJ73" s="261">
        <f t="shared" si="166"/>
        <v>0.99999900000000008</v>
      </c>
    </row>
    <row r="74" spans="1:88" x14ac:dyDescent="0.3">
      <c r="A74" s="537"/>
      <c r="B74" s="44" t="s">
        <v>67</v>
      </c>
      <c r="C74" s="21">
        <v>7.7052999999999996E-2</v>
      </c>
      <c r="D74" s="21">
        <v>7.2168999999999997E-2</v>
      </c>
      <c r="E74" s="21">
        <v>8.0271999999999996E-2</v>
      </c>
      <c r="F74" s="21">
        <v>7.8752000000000003E-2</v>
      </c>
      <c r="G74" s="21">
        <v>8.5646E-2</v>
      </c>
      <c r="H74" s="21">
        <v>8.9111999999999997E-2</v>
      </c>
      <c r="I74" s="21">
        <v>9.4239000000000003E-2</v>
      </c>
      <c r="J74" s="21">
        <v>9.4212000000000004E-2</v>
      </c>
      <c r="K74" s="21">
        <v>8.4971000000000005E-2</v>
      </c>
      <c r="L74" s="21">
        <v>8.5653000000000007E-2</v>
      </c>
      <c r="M74" s="21">
        <v>7.8716999999999995E-2</v>
      </c>
      <c r="N74" s="21">
        <v>7.9203999999999997E-2</v>
      </c>
      <c r="O74" s="21">
        <f t="shared" si="165"/>
        <v>7.7052999999999996E-2</v>
      </c>
      <c r="P74" s="21">
        <f t="shared" si="94"/>
        <v>7.2168999999999997E-2</v>
      </c>
      <c r="Q74" s="21">
        <f t="shared" si="95"/>
        <v>8.0271999999999996E-2</v>
      </c>
      <c r="R74" s="21">
        <f t="shared" si="96"/>
        <v>7.8752000000000003E-2</v>
      </c>
      <c r="S74" s="21">
        <f t="shared" si="97"/>
        <v>8.5646E-2</v>
      </c>
      <c r="T74" s="21">
        <f t="shared" si="98"/>
        <v>8.9111999999999997E-2</v>
      </c>
      <c r="U74" s="21">
        <f t="shared" si="99"/>
        <v>9.4239000000000003E-2</v>
      </c>
      <c r="V74" s="21">
        <f t="shared" si="100"/>
        <v>9.4212000000000004E-2</v>
      </c>
      <c r="W74" s="21">
        <f t="shared" si="101"/>
        <v>8.4971000000000005E-2</v>
      </c>
      <c r="X74" s="21">
        <f t="shared" si="102"/>
        <v>8.5653000000000007E-2</v>
      </c>
      <c r="Y74" s="21">
        <f t="shared" si="103"/>
        <v>7.8716999999999995E-2</v>
      </c>
      <c r="Z74" s="21">
        <f t="shared" si="104"/>
        <v>7.9203999999999997E-2</v>
      </c>
      <c r="AA74" s="21">
        <f t="shared" si="105"/>
        <v>7.7052999999999996E-2</v>
      </c>
      <c r="AB74" s="21">
        <f t="shared" si="106"/>
        <v>7.2168999999999997E-2</v>
      </c>
      <c r="AC74" s="21">
        <f t="shared" si="107"/>
        <v>8.0271999999999996E-2</v>
      </c>
      <c r="AD74" s="21">
        <f t="shared" si="108"/>
        <v>7.8752000000000003E-2</v>
      </c>
      <c r="AE74" s="21">
        <f t="shared" si="109"/>
        <v>8.5646E-2</v>
      </c>
      <c r="AF74" s="21">
        <f t="shared" si="110"/>
        <v>8.9111999999999997E-2</v>
      </c>
      <c r="AG74" s="21">
        <f t="shared" si="111"/>
        <v>9.4239000000000003E-2</v>
      </c>
      <c r="AH74" s="21">
        <f t="shared" si="112"/>
        <v>9.4212000000000004E-2</v>
      </c>
      <c r="AI74" s="21">
        <f t="shared" si="113"/>
        <v>8.4971000000000005E-2</v>
      </c>
      <c r="AJ74" s="21">
        <f t="shared" si="114"/>
        <v>8.5653000000000007E-2</v>
      </c>
      <c r="AK74" s="21">
        <f t="shared" si="115"/>
        <v>7.8716999999999995E-2</v>
      </c>
      <c r="AL74" s="21">
        <f t="shared" si="116"/>
        <v>7.9203999999999997E-2</v>
      </c>
      <c r="AM74" s="21">
        <f t="shared" si="117"/>
        <v>7.7052999999999996E-2</v>
      </c>
      <c r="AN74" s="21">
        <f t="shared" si="118"/>
        <v>7.2168999999999997E-2</v>
      </c>
      <c r="AO74" s="21">
        <f t="shared" si="119"/>
        <v>8.0271999999999996E-2</v>
      </c>
      <c r="AP74" s="21">
        <f t="shared" si="120"/>
        <v>7.8752000000000003E-2</v>
      </c>
      <c r="AQ74" s="21">
        <f t="shared" si="121"/>
        <v>8.5646E-2</v>
      </c>
      <c r="AR74" s="21">
        <f t="shared" si="122"/>
        <v>8.9111999999999997E-2</v>
      </c>
      <c r="AS74" s="21">
        <f t="shared" si="123"/>
        <v>9.4239000000000003E-2</v>
      </c>
      <c r="AT74" s="21">
        <f t="shared" si="124"/>
        <v>9.4212000000000004E-2</v>
      </c>
      <c r="AU74" s="21">
        <f t="shared" si="125"/>
        <v>8.4971000000000005E-2</v>
      </c>
      <c r="AV74" s="21">
        <f t="shared" si="126"/>
        <v>8.5653000000000007E-2</v>
      </c>
      <c r="AW74" s="21">
        <f t="shared" si="127"/>
        <v>7.8716999999999995E-2</v>
      </c>
      <c r="AX74" s="21">
        <f t="shared" si="128"/>
        <v>7.9203999999999997E-2</v>
      </c>
      <c r="AY74" s="21">
        <f t="shared" si="129"/>
        <v>7.7052999999999996E-2</v>
      </c>
      <c r="AZ74" s="21">
        <f t="shared" si="130"/>
        <v>7.2168999999999997E-2</v>
      </c>
      <c r="BA74" s="21">
        <f t="shared" si="131"/>
        <v>8.0271999999999996E-2</v>
      </c>
      <c r="BB74" s="21">
        <f t="shared" si="132"/>
        <v>7.8752000000000003E-2</v>
      </c>
      <c r="BC74" s="21">
        <f t="shared" si="133"/>
        <v>8.5646E-2</v>
      </c>
      <c r="BD74" s="21">
        <f t="shared" si="134"/>
        <v>8.9111999999999997E-2</v>
      </c>
      <c r="BE74" s="21">
        <f t="shared" si="135"/>
        <v>9.4239000000000003E-2</v>
      </c>
      <c r="BF74" s="21">
        <f t="shared" si="136"/>
        <v>9.4212000000000004E-2</v>
      </c>
      <c r="BG74" s="21">
        <f t="shared" si="137"/>
        <v>8.4971000000000005E-2</v>
      </c>
      <c r="BH74" s="21">
        <f t="shared" si="138"/>
        <v>8.5653000000000007E-2</v>
      </c>
      <c r="BI74" s="21">
        <f t="shared" si="139"/>
        <v>7.8716999999999995E-2</v>
      </c>
      <c r="BJ74" s="21">
        <f t="shared" si="140"/>
        <v>7.9203999999999997E-2</v>
      </c>
      <c r="BK74" s="21">
        <f t="shared" si="141"/>
        <v>7.7052999999999996E-2</v>
      </c>
      <c r="BL74" s="21">
        <f t="shared" si="142"/>
        <v>7.2168999999999997E-2</v>
      </c>
      <c r="BM74" s="21">
        <f t="shared" si="143"/>
        <v>8.0271999999999996E-2</v>
      </c>
      <c r="BN74" s="21">
        <f t="shared" si="144"/>
        <v>7.8752000000000003E-2</v>
      </c>
      <c r="BO74" s="21">
        <f t="shared" si="145"/>
        <v>8.5646E-2</v>
      </c>
      <c r="BP74" s="21">
        <f t="shared" si="146"/>
        <v>8.9111999999999997E-2</v>
      </c>
      <c r="BQ74" s="21">
        <f t="shared" si="147"/>
        <v>9.4239000000000003E-2</v>
      </c>
      <c r="BR74" s="21">
        <f t="shared" si="148"/>
        <v>9.4212000000000004E-2</v>
      </c>
      <c r="BS74" s="21">
        <f t="shared" si="149"/>
        <v>8.4971000000000005E-2</v>
      </c>
      <c r="BT74" s="21">
        <f t="shared" si="150"/>
        <v>8.5653000000000007E-2</v>
      </c>
      <c r="BU74" s="21">
        <f t="shared" si="151"/>
        <v>7.8716999999999995E-2</v>
      </c>
      <c r="BV74" s="21">
        <f t="shared" si="152"/>
        <v>7.9203999999999997E-2</v>
      </c>
      <c r="BW74" s="21">
        <f t="shared" si="153"/>
        <v>7.7052999999999996E-2</v>
      </c>
      <c r="BX74" s="21">
        <f t="shared" si="154"/>
        <v>7.2168999999999997E-2</v>
      </c>
      <c r="BY74" s="21">
        <f t="shared" si="155"/>
        <v>8.0271999999999996E-2</v>
      </c>
      <c r="BZ74" s="21">
        <f t="shared" si="156"/>
        <v>7.8752000000000003E-2</v>
      </c>
      <c r="CA74" s="21">
        <f t="shared" si="157"/>
        <v>8.5646E-2</v>
      </c>
      <c r="CB74" s="21">
        <f t="shared" si="158"/>
        <v>8.9111999999999997E-2</v>
      </c>
      <c r="CC74" s="21">
        <f t="shared" si="159"/>
        <v>9.4239000000000003E-2</v>
      </c>
      <c r="CD74" s="21">
        <f t="shared" si="160"/>
        <v>9.4212000000000004E-2</v>
      </c>
      <c r="CE74" s="21">
        <f t="shared" si="161"/>
        <v>8.4971000000000005E-2</v>
      </c>
      <c r="CF74" s="21">
        <f t="shared" si="162"/>
        <v>8.5653000000000007E-2</v>
      </c>
      <c r="CG74" s="21">
        <f t="shared" si="163"/>
        <v>7.8716999999999995E-2</v>
      </c>
      <c r="CH74" s="25">
        <f t="shared" si="164"/>
        <v>7.9203999999999997E-2</v>
      </c>
      <c r="CJ74" s="261">
        <f t="shared" si="166"/>
        <v>1</v>
      </c>
    </row>
    <row r="75" spans="1:88" ht="15" thickBot="1" x14ac:dyDescent="0.35">
      <c r="A75" s="538"/>
      <c r="B75" s="40" t="s">
        <v>68</v>
      </c>
      <c r="C75" s="22">
        <v>0.10352699999999999</v>
      </c>
      <c r="D75" s="22">
        <v>9.0719999999999995E-2</v>
      </c>
      <c r="E75" s="22">
        <v>9.5543000000000003E-2</v>
      </c>
      <c r="F75" s="22">
        <v>8.4798999999999999E-2</v>
      </c>
      <c r="G75" s="22">
        <v>8.3599999999999994E-2</v>
      </c>
      <c r="H75" s="22">
        <v>7.7064999999999995E-2</v>
      </c>
      <c r="I75" s="22">
        <v>6.7711999999999994E-2</v>
      </c>
      <c r="J75" s="22">
        <v>6.3687999999999995E-2</v>
      </c>
      <c r="K75" s="22">
        <v>6.9373000000000004E-2</v>
      </c>
      <c r="L75" s="22">
        <v>7.9644000000000006E-2</v>
      </c>
      <c r="M75" s="22">
        <v>8.4751999999999994E-2</v>
      </c>
      <c r="N75" s="22">
        <v>9.9576999999999999E-2</v>
      </c>
      <c r="O75" s="22">
        <f t="shared" si="165"/>
        <v>0.10352699999999999</v>
      </c>
      <c r="P75" s="22">
        <f t="shared" si="94"/>
        <v>9.0719999999999995E-2</v>
      </c>
      <c r="Q75" s="22">
        <f t="shared" si="95"/>
        <v>9.5543000000000003E-2</v>
      </c>
      <c r="R75" s="22">
        <f t="shared" si="96"/>
        <v>8.4798999999999999E-2</v>
      </c>
      <c r="S75" s="22">
        <f t="shared" si="97"/>
        <v>8.3599999999999994E-2</v>
      </c>
      <c r="T75" s="22">
        <f t="shared" si="98"/>
        <v>7.7064999999999995E-2</v>
      </c>
      <c r="U75" s="22">
        <f t="shared" si="99"/>
        <v>6.7711999999999994E-2</v>
      </c>
      <c r="V75" s="22">
        <f t="shared" si="100"/>
        <v>6.3687999999999995E-2</v>
      </c>
      <c r="W75" s="22">
        <f t="shared" si="101"/>
        <v>6.9373000000000004E-2</v>
      </c>
      <c r="X75" s="22">
        <f t="shared" si="102"/>
        <v>7.9644000000000006E-2</v>
      </c>
      <c r="Y75" s="22">
        <f t="shared" si="103"/>
        <v>8.4751999999999994E-2</v>
      </c>
      <c r="Z75" s="22">
        <f t="shared" si="104"/>
        <v>9.9576999999999999E-2</v>
      </c>
      <c r="AA75" s="22">
        <f t="shared" si="105"/>
        <v>0.10352699999999999</v>
      </c>
      <c r="AB75" s="22">
        <f t="shared" si="106"/>
        <v>9.0719999999999995E-2</v>
      </c>
      <c r="AC75" s="22">
        <f t="shared" si="107"/>
        <v>9.5543000000000003E-2</v>
      </c>
      <c r="AD75" s="22">
        <f t="shared" si="108"/>
        <v>8.4798999999999999E-2</v>
      </c>
      <c r="AE75" s="22">
        <f t="shared" si="109"/>
        <v>8.3599999999999994E-2</v>
      </c>
      <c r="AF75" s="22">
        <f t="shared" si="110"/>
        <v>7.7064999999999995E-2</v>
      </c>
      <c r="AG75" s="22">
        <f t="shared" si="111"/>
        <v>6.7711999999999994E-2</v>
      </c>
      <c r="AH75" s="22">
        <f t="shared" si="112"/>
        <v>6.3687999999999995E-2</v>
      </c>
      <c r="AI75" s="22">
        <f t="shared" si="113"/>
        <v>6.9373000000000004E-2</v>
      </c>
      <c r="AJ75" s="22">
        <f t="shared" si="114"/>
        <v>7.9644000000000006E-2</v>
      </c>
      <c r="AK75" s="22">
        <f t="shared" si="115"/>
        <v>8.4751999999999994E-2</v>
      </c>
      <c r="AL75" s="22">
        <f t="shared" si="116"/>
        <v>9.9576999999999999E-2</v>
      </c>
      <c r="AM75" s="22">
        <f t="shared" si="117"/>
        <v>0.10352699999999999</v>
      </c>
      <c r="AN75" s="22">
        <f t="shared" si="118"/>
        <v>9.0719999999999995E-2</v>
      </c>
      <c r="AO75" s="22">
        <f t="shared" si="119"/>
        <v>9.5543000000000003E-2</v>
      </c>
      <c r="AP75" s="22">
        <f t="shared" si="120"/>
        <v>8.4798999999999999E-2</v>
      </c>
      <c r="AQ75" s="22">
        <f t="shared" si="121"/>
        <v>8.3599999999999994E-2</v>
      </c>
      <c r="AR75" s="22">
        <f t="shared" si="122"/>
        <v>7.7064999999999995E-2</v>
      </c>
      <c r="AS75" s="22">
        <f t="shared" si="123"/>
        <v>6.7711999999999994E-2</v>
      </c>
      <c r="AT75" s="22">
        <f t="shared" si="124"/>
        <v>6.3687999999999995E-2</v>
      </c>
      <c r="AU75" s="22">
        <f t="shared" si="125"/>
        <v>6.9373000000000004E-2</v>
      </c>
      <c r="AV75" s="22">
        <f t="shared" si="126"/>
        <v>7.9644000000000006E-2</v>
      </c>
      <c r="AW75" s="22">
        <f t="shared" si="127"/>
        <v>8.4751999999999994E-2</v>
      </c>
      <c r="AX75" s="22">
        <f t="shared" si="128"/>
        <v>9.9576999999999999E-2</v>
      </c>
      <c r="AY75" s="22">
        <f t="shared" si="129"/>
        <v>0.10352699999999999</v>
      </c>
      <c r="AZ75" s="22">
        <f t="shared" si="130"/>
        <v>9.0719999999999995E-2</v>
      </c>
      <c r="BA75" s="22">
        <f t="shared" si="131"/>
        <v>9.5543000000000003E-2</v>
      </c>
      <c r="BB75" s="22">
        <f t="shared" si="132"/>
        <v>8.4798999999999999E-2</v>
      </c>
      <c r="BC75" s="22">
        <f t="shared" si="133"/>
        <v>8.3599999999999994E-2</v>
      </c>
      <c r="BD75" s="22">
        <f t="shared" si="134"/>
        <v>7.7064999999999995E-2</v>
      </c>
      <c r="BE75" s="22">
        <f t="shared" si="135"/>
        <v>6.7711999999999994E-2</v>
      </c>
      <c r="BF75" s="22">
        <f t="shared" si="136"/>
        <v>6.3687999999999995E-2</v>
      </c>
      <c r="BG75" s="22">
        <f t="shared" si="137"/>
        <v>6.9373000000000004E-2</v>
      </c>
      <c r="BH75" s="22">
        <f t="shared" si="138"/>
        <v>7.9644000000000006E-2</v>
      </c>
      <c r="BI75" s="22">
        <f t="shared" si="139"/>
        <v>8.4751999999999994E-2</v>
      </c>
      <c r="BJ75" s="22">
        <f t="shared" si="140"/>
        <v>9.9576999999999999E-2</v>
      </c>
      <c r="BK75" s="22">
        <f t="shared" si="141"/>
        <v>0.10352699999999999</v>
      </c>
      <c r="BL75" s="22">
        <f t="shared" si="142"/>
        <v>9.0719999999999995E-2</v>
      </c>
      <c r="BM75" s="22">
        <f t="shared" si="143"/>
        <v>9.5543000000000003E-2</v>
      </c>
      <c r="BN75" s="22">
        <f t="shared" si="144"/>
        <v>8.4798999999999999E-2</v>
      </c>
      <c r="BO75" s="22">
        <f t="shared" si="145"/>
        <v>8.3599999999999994E-2</v>
      </c>
      <c r="BP75" s="22">
        <f t="shared" si="146"/>
        <v>7.7064999999999995E-2</v>
      </c>
      <c r="BQ75" s="22">
        <f t="shared" si="147"/>
        <v>6.7711999999999994E-2</v>
      </c>
      <c r="BR75" s="22">
        <f t="shared" si="148"/>
        <v>6.3687999999999995E-2</v>
      </c>
      <c r="BS75" s="22">
        <f t="shared" si="149"/>
        <v>6.9373000000000004E-2</v>
      </c>
      <c r="BT75" s="22">
        <f t="shared" si="150"/>
        <v>7.9644000000000006E-2</v>
      </c>
      <c r="BU75" s="22">
        <f t="shared" si="151"/>
        <v>8.4751999999999994E-2</v>
      </c>
      <c r="BV75" s="22">
        <f t="shared" si="152"/>
        <v>9.9576999999999999E-2</v>
      </c>
      <c r="BW75" s="22">
        <f t="shared" si="153"/>
        <v>0.10352699999999999</v>
      </c>
      <c r="BX75" s="22">
        <f t="shared" si="154"/>
        <v>9.0719999999999995E-2</v>
      </c>
      <c r="BY75" s="22">
        <f t="shared" si="155"/>
        <v>9.5543000000000003E-2</v>
      </c>
      <c r="BZ75" s="22">
        <f t="shared" si="156"/>
        <v>8.4798999999999999E-2</v>
      </c>
      <c r="CA75" s="22">
        <f t="shared" si="157"/>
        <v>8.3599999999999994E-2</v>
      </c>
      <c r="CB75" s="22">
        <f t="shared" si="158"/>
        <v>7.7064999999999995E-2</v>
      </c>
      <c r="CC75" s="22">
        <f t="shared" si="159"/>
        <v>6.7711999999999994E-2</v>
      </c>
      <c r="CD75" s="22">
        <f t="shared" si="160"/>
        <v>6.3687999999999995E-2</v>
      </c>
      <c r="CE75" s="22">
        <f t="shared" si="161"/>
        <v>6.9373000000000004E-2</v>
      </c>
      <c r="CF75" s="22">
        <f t="shared" si="162"/>
        <v>7.9644000000000006E-2</v>
      </c>
      <c r="CG75" s="22">
        <f t="shared" si="163"/>
        <v>8.4751999999999994E-2</v>
      </c>
      <c r="CH75" s="26">
        <f t="shared" si="164"/>
        <v>9.9576999999999999E-2</v>
      </c>
      <c r="CJ75" s="261">
        <f t="shared" si="166"/>
        <v>1</v>
      </c>
    </row>
    <row r="76" spans="1:88" s="131" customFormat="1" ht="15" thickBot="1" x14ac:dyDescent="0.35">
      <c r="CJ76" s="463" t="s">
        <v>137</v>
      </c>
    </row>
    <row r="77" spans="1:88" ht="15" thickBot="1" x14ac:dyDescent="0.35">
      <c r="A77" s="20"/>
      <c r="B77" s="522" t="s">
        <v>138</v>
      </c>
      <c r="C77" s="188">
        <f>C65</f>
        <v>43831</v>
      </c>
      <c r="D77" s="188">
        <f t="shared" ref="D77:BO77" si="167">D65</f>
        <v>43862</v>
      </c>
      <c r="E77" s="188">
        <f t="shared" si="167"/>
        <v>43891</v>
      </c>
      <c r="F77" s="188">
        <f t="shared" si="167"/>
        <v>43922</v>
      </c>
      <c r="G77" s="188">
        <f t="shared" si="167"/>
        <v>43952</v>
      </c>
      <c r="H77" s="188">
        <f t="shared" si="167"/>
        <v>43983</v>
      </c>
      <c r="I77" s="188">
        <f t="shared" si="167"/>
        <v>44013</v>
      </c>
      <c r="J77" s="188">
        <f t="shared" si="167"/>
        <v>44044</v>
      </c>
      <c r="K77" s="188">
        <f t="shared" si="167"/>
        <v>44075</v>
      </c>
      <c r="L77" s="188">
        <f t="shared" si="167"/>
        <v>44105</v>
      </c>
      <c r="M77" s="188">
        <f t="shared" si="167"/>
        <v>44136</v>
      </c>
      <c r="N77" s="188">
        <f t="shared" si="167"/>
        <v>44166</v>
      </c>
      <c r="O77" s="188">
        <f t="shared" si="167"/>
        <v>44197</v>
      </c>
      <c r="P77" s="188">
        <f t="shared" si="167"/>
        <v>44228</v>
      </c>
      <c r="Q77" s="188">
        <f t="shared" si="167"/>
        <v>44256</v>
      </c>
      <c r="R77" s="188">
        <f t="shared" si="167"/>
        <v>44287</v>
      </c>
      <c r="S77" s="188">
        <f t="shared" si="167"/>
        <v>44317</v>
      </c>
      <c r="T77" s="188">
        <f t="shared" si="167"/>
        <v>44348</v>
      </c>
      <c r="U77" s="188">
        <f t="shared" si="167"/>
        <v>44378</v>
      </c>
      <c r="V77" s="188">
        <f t="shared" si="167"/>
        <v>44409</v>
      </c>
      <c r="W77" s="188">
        <f t="shared" si="167"/>
        <v>44440</v>
      </c>
      <c r="X77" s="188">
        <f t="shared" si="167"/>
        <v>44470</v>
      </c>
      <c r="Y77" s="188">
        <f t="shared" si="167"/>
        <v>44501</v>
      </c>
      <c r="Z77" s="188">
        <f t="shared" si="167"/>
        <v>44531</v>
      </c>
      <c r="AA77" s="188">
        <f t="shared" si="167"/>
        <v>44562</v>
      </c>
      <c r="AB77" s="188">
        <f t="shared" si="167"/>
        <v>44593</v>
      </c>
      <c r="AC77" s="188">
        <f t="shared" si="167"/>
        <v>44621</v>
      </c>
      <c r="AD77" s="188">
        <f t="shared" si="167"/>
        <v>44652</v>
      </c>
      <c r="AE77" s="188">
        <f t="shared" si="167"/>
        <v>44682</v>
      </c>
      <c r="AF77" s="188">
        <f t="shared" si="167"/>
        <v>44713</v>
      </c>
      <c r="AG77" s="188">
        <f t="shared" si="167"/>
        <v>44743</v>
      </c>
      <c r="AH77" s="188">
        <f t="shared" si="167"/>
        <v>44774</v>
      </c>
      <c r="AI77" s="188">
        <f t="shared" si="167"/>
        <v>44805</v>
      </c>
      <c r="AJ77" s="188">
        <f t="shared" si="167"/>
        <v>44835</v>
      </c>
      <c r="AK77" s="188">
        <f t="shared" si="167"/>
        <v>44866</v>
      </c>
      <c r="AL77" s="188">
        <f t="shared" si="167"/>
        <v>44896</v>
      </c>
      <c r="AM77" s="188">
        <f t="shared" si="167"/>
        <v>44927</v>
      </c>
      <c r="AN77" s="188">
        <f t="shared" si="167"/>
        <v>44958</v>
      </c>
      <c r="AO77" s="188">
        <f t="shared" si="167"/>
        <v>44986</v>
      </c>
      <c r="AP77" s="188">
        <f t="shared" si="167"/>
        <v>45017</v>
      </c>
      <c r="AQ77" s="188">
        <f t="shared" si="167"/>
        <v>45047</v>
      </c>
      <c r="AR77" s="188">
        <f t="shared" si="167"/>
        <v>45078</v>
      </c>
      <c r="AS77" s="188">
        <f t="shared" si="167"/>
        <v>45108</v>
      </c>
      <c r="AT77" s="188">
        <f t="shared" si="167"/>
        <v>45139</v>
      </c>
      <c r="AU77" s="188">
        <f t="shared" si="167"/>
        <v>45170</v>
      </c>
      <c r="AV77" s="188">
        <f t="shared" si="167"/>
        <v>45200</v>
      </c>
      <c r="AW77" s="188">
        <f t="shared" si="167"/>
        <v>45231</v>
      </c>
      <c r="AX77" s="188">
        <f t="shared" si="167"/>
        <v>45261</v>
      </c>
      <c r="AY77" s="188">
        <f t="shared" si="167"/>
        <v>45292</v>
      </c>
      <c r="AZ77" s="188">
        <f t="shared" si="167"/>
        <v>45323</v>
      </c>
      <c r="BA77" s="188">
        <f t="shared" si="167"/>
        <v>45352</v>
      </c>
      <c r="BB77" s="188">
        <f t="shared" si="167"/>
        <v>45383</v>
      </c>
      <c r="BC77" s="188">
        <f t="shared" si="167"/>
        <v>45413</v>
      </c>
      <c r="BD77" s="188">
        <f t="shared" si="167"/>
        <v>45444</v>
      </c>
      <c r="BE77" s="188">
        <f t="shared" si="167"/>
        <v>45474</v>
      </c>
      <c r="BF77" s="188">
        <f t="shared" si="167"/>
        <v>45505</v>
      </c>
      <c r="BG77" s="188">
        <f t="shared" si="167"/>
        <v>45536</v>
      </c>
      <c r="BH77" s="188">
        <f t="shared" si="167"/>
        <v>45566</v>
      </c>
      <c r="BI77" s="188">
        <f t="shared" si="167"/>
        <v>45597</v>
      </c>
      <c r="BJ77" s="188">
        <f t="shared" si="167"/>
        <v>45627</v>
      </c>
      <c r="BK77" s="188">
        <f t="shared" si="167"/>
        <v>45658</v>
      </c>
      <c r="BL77" s="188">
        <f t="shared" si="167"/>
        <v>45689</v>
      </c>
      <c r="BM77" s="188">
        <f t="shared" si="167"/>
        <v>45717</v>
      </c>
      <c r="BN77" s="188">
        <f t="shared" si="167"/>
        <v>45748</v>
      </c>
      <c r="BO77" s="188">
        <f t="shared" si="167"/>
        <v>45778</v>
      </c>
      <c r="BP77" s="188">
        <f t="shared" ref="BP77:CH77" si="168">BP65</f>
        <v>45809</v>
      </c>
      <c r="BQ77" s="188">
        <f t="shared" si="168"/>
        <v>45839</v>
      </c>
      <c r="BR77" s="188">
        <f t="shared" si="168"/>
        <v>45870</v>
      </c>
      <c r="BS77" s="188">
        <f t="shared" si="168"/>
        <v>45901</v>
      </c>
      <c r="BT77" s="188">
        <f t="shared" si="168"/>
        <v>45931</v>
      </c>
      <c r="BU77" s="188">
        <f t="shared" si="168"/>
        <v>45962</v>
      </c>
      <c r="BV77" s="188">
        <f t="shared" si="168"/>
        <v>45992</v>
      </c>
      <c r="BW77" s="188">
        <f t="shared" si="168"/>
        <v>46023</v>
      </c>
      <c r="BX77" s="188">
        <f t="shared" si="168"/>
        <v>46054</v>
      </c>
      <c r="BY77" s="188">
        <f t="shared" si="168"/>
        <v>46082</v>
      </c>
      <c r="BZ77" s="188">
        <f t="shared" si="168"/>
        <v>46113</v>
      </c>
      <c r="CA77" s="188">
        <f t="shared" si="168"/>
        <v>46143</v>
      </c>
      <c r="CB77" s="188">
        <f t="shared" si="168"/>
        <v>46174</v>
      </c>
      <c r="CC77" s="188">
        <f t="shared" si="168"/>
        <v>46204</v>
      </c>
      <c r="CD77" s="188">
        <f t="shared" si="168"/>
        <v>46235</v>
      </c>
      <c r="CE77" s="188">
        <f t="shared" si="168"/>
        <v>46266</v>
      </c>
      <c r="CF77" s="188">
        <f t="shared" si="168"/>
        <v>46296</v>
      </c>
      <c r="CG77" s="188">
        <f t="shared" si="168"/>
        <v>46327</v>
      </c>
      <c r="CH77" s="189">
        <f t="shared" si="168"/>
        <v>46357</v>
      </c>
    </row>
    <row r="78" spans="1:88" ht="15" thickBot="1" x14ac:dyDescent="0.35">
      <c r="A78" s="20"/>
      <c r="B78" s="523"/>
      <c r="C78" s="377">
        <v>4.0911999999999997E-2</v>
      </c>
      <c r="D78" s="377">
        <v>4.2255000000000001E-2</v>
      </c>
      <c r="E78" s="377">
        <v>4.4016E-2</v>
      </c>
      <c r="F78" s="378">
        <v>4.7618000000000001E-2</v>
      </c>
      <c r="G78" s="378">
        <v>4.9702000000000003E-2</v>
      </c>
      <c r="H78" s="378">
        <v>0.104792</v>
      </c>
      <c r="I78" s="378">
        <v>0.104792</v>
      </c>
      <c r="J78" s="378">
        <v>0.104792</v>
      </c>
      <c r="K78" s="378">
        <v>0.104792</v>
      </c>
      <c r="L78" s="378">
        <v>4.6772000000000001E-2</v>
      </c>
      <c r="M78" s="378">
        <v>4.9327999999999997E-2</v>
      </c>
      <c r="N78" s="378">
        <v>4.6037000000000002E-2</v>
      </c>
      <c r="O78" s="378">
        <v>4.4374999999999998E-2</v>
      </c>
      <c r="P78" s="378">
        <v>4.5622000000000003E-2</v>
      </c>
      <c r="Q78" s="378">
        <v>4.7230000000000001E-2</v>
      </c>
      <c r="R78" s="378">
        <v>4.7618000000000001E-2</v>
      </c>
      <c r="S78" s="378">
        <v>4.9702000000000003E-2</v>
      </c>
      <c r="T78" s="378">
        <v>0.104792</v>
      </c>
      <c r="U78" s="378">
        <v>0.104792</v>
      </c>
      <c r="V78" s="378">
        <v>0.104792</v>
      </c>
      <c r="W78" s="378">
        <v>0.104792</v>
      </c>
      <c r="X78" s="378">
        <v>4.6772000000000001E-2</v>
      </c>
      <c r="Y78" s="378">
        <v>4.9327999999999997E-2</v>
      </c>
      <c r="Z78" s="378">
        <v>4.6037000000000002E-2</v>
      </c>
      <c r="AA78" s="378">
        <v>4.4374999999999998E-2</v>
      </c>
      <c r="AB78" s="378">
        <v>4.5622000000000003E-2</v>
      </c>
      <c r="AC78" s="378">
        <v>4.7230000000000001E-2</v>
      </c>
      <c r="AD78" s="378">
        <v>4.7618000000000001E-2</v>
      </c>
      <c r="AE78" s="378">
        <v>4.9702000000000003E-2</v>
      </c>
      <c r="AF78" s="378">
        <v>0.104792</v>
      </c>
      <c r="AG78" s="378">
        <v>0.104792</v>
      </c>
      <c r="AH78" s="378">
        <v>0.104792</v>
      </c>
      <c r="AI78" s="378">
        <v>0.104792</v>
      </c>
      <c r="AJ78" s="378">
        <v>4.6772000000000001E-2</v>
      </c>
      <c r="AK78" s="378">
        <v>4.9327999999999997E-2</v>
      </c>
      <c r="AL78" s="378">
        <v>4.6037000000000002E-2</v>
      </c>
      <c r="AM78" s="378">
        <v>4.4374999999999998E-2</v>
      </c>
      <c r="AN78" s="378">
        <v>4.5622000000000003E-2</v>
      </c>
      <c r="AO78" s="378">
        <v>4.7230000000000001E-2</v>
      </c>
      <c r="AP78" s="378">
        <v>4.7618000000000001E-2</v>
      </c>
      <c r="AQ78" s="378">
        <v>4.9702000000000003E-2</v>
      </c>
      <c r="AR78" s="378">
        <v>0.104792</v>
      </c>
      <c r="AS78" s="378">
        <v>0.104792</v>
      </c>
      <c r="AT78" s="378">
        <v>0.104792</v>
      </c>
      <c r="AU78" s="378">
        <v>0.104792</v>
      </c>
      <c r="AV78" s="378">
        <v>4.6772000000000001E-2</v>
      </c>
      <c r="AW78" s="378">
        <v>4.9327999999999997E-2</v>
      </c>
      <c r="AX78" s="378">
        <v>4.6037000000000002E-2</v>
      </c>
      <c r="AY78" s="378">
        <v>4.4374999999999998E-2</v>
      </c>
      <c r="AZ78" s="378">
        <v>4.5622000000000003E-2</v>
      </c>
      <c r="BA78" s="378">
        <v>4.7230000000000001E-2</v>
      </c>
      <c r="BB78" s="378">
        <v>4.7618000000000001E-2</v>
      </c>
      <c r="BC78" s="378">
        <v>4.9702000000000003E-2</v>
      </c>
      <c r="BD78" s="378">
        <v>0.104792</v>
      </c>
      <c r="BE78" s="378">
        <v>0.104792</v>
      </c>
      <c r="BF78" s="378">
        <v>0.104792</v>
      </c>
      <c r="BG78" s="378">
        <v>0.104792</v>
      </c>
      <c r="BH78" s="378">
        <v>4.6772000000000001E-2</v>
      </c>
      <c r="BI78" s="378">
        <v>4.9327999999999997E-2</v>
      </c>
      <c r="BJ78" s="378">
        <v>4.6037000000000002E-2</v>
      </c>
      <c r="BK78" s="378">
        <v>4.4374999999999998E-2</v>
      </c>
      <c r="BL78" s="378">
        <v>4.5622000000000003E-2</v>
      </c>
      <c r="BM78" s="378">
        <v>4.7230000000000001E-2</v>
      </c>
      <c r="BN78" s="378">
        <v>4.7618000000000001E-2</v>
      </c>
      <c r="BO78" s="378">
        <v>4.9702000000000003E-2</v>
      </c>
      <c r="BP78" s="378">
        <v>0.104792</v>
      </c>
      <c r="BQ78" s="378">
        <v>0.104792</v>
      </c>
      <c r="BR78" s="378">
        <v>0.104792</v>
      </c>
      <c r="BS78" s="378">
        <v>0.104792</v>
      </c>
      <c r="BT78" s="378">
        <v>4.6772000000000001E-2</v>
      </c>
      <c r="BU78" s="378">
        <v>4.9327999999999997E-2</v>
      </c>
      <c r="BV78" s="378">
        <v>4.6037000000000002E-2</v>
      </c>
      <c r="BW78" s="378">
        <v>4.4374999999999998E-2</v>
      </c>
      <c r="BX78" s="378">
        <v>4.5622000000000003E-2</v>
      </c>
      <c r="BY78" s="378">
        <v>4.7230000000000001E-2</v>
      </c>
      <c r="BZ78" s="378">
        <v>4.7618000000000001E-2</v>
      </c>
      <c r="CA78" s="378">
        <v>4.9702000000000003E-2</v>
      </c>
      <c r="CB78" s="378">
        <v>0.104792</v>
      </c>
      <c r="CC78" s="378">
        <v>0.104792</v>
      </c>
      <c r="CD78" s="378">
        <v>0.104792</v>
      </c>
      <c r="CE78" s="378">
        <v>0.104792</v>
      </c>
      <c r="CF78" s="378">
        <v>4.6772000000000001E-2</v>
      </c>
      <c r="CG78" s="378">
        <v>4.9327999999999997E-2</v>
      </c>
      <c r="CH78" s="378">
        <v>4.6037000000000002E-2</v>
      </c>
      <c r="CJ78" s="243" t="s">
        <v>139</v>
      </c>
    </row>
    <row r="79" spans="1:88" x14ac:dyDescent="0.3">
      <c r="CJ79" s="243" t="s">
        <v>140</v>
      </c>
    </row>
    <row r="80" spans="1:88" x14ac:dyDescent="0.3">
      <c r="C80" s="389"/>
      <c r="D80" s="389"/>
      <c r="E80" s="389"/>
      <c r="F80" s="389"/>
      <c r="G80" s="389"/>
      <c r="H80" s="389"/>
      <c r="I80" s="389"/>
      <c r="J80" s="389"/>
      <c r="K80" s="389"/>
      <c r="L80" s="389"/>
      <c r="M80" s="389"/>
      <c r="N80" s="389"/>
      <c r="O80" s="389"/>
      <c r="P80" s="389"/>
      <c r="Q80" s="389"/>
      <c r="R80" s="389"/>
      <c r="S80" s="389"/>
      <c r="T80" s="389"/>
      <c r="U80" s="389"/>
      <c r="V80" s="389"/>
      <c r="W80" s="389"/>
      <c r="X80" s="389"/>
      <c r="Y80" s="389"/>
      <c r="Z80" s="389"/>
      <c r="AA80" s="389"/>
      <c r="AB80" s="389"/>
      <c r="AC80" s="389"/>
      <c r="AD80" s="389"/>
      <c r="AE80" s="389"/>
      <c r="AF80" s="389"/>
      <c r="AG80" s="389"/>
      <c r="AH80" s="389"/>
      <c r="AI80" s="389"/>
      <c r="AJ80" s="389"/>
      <c r="AK80" s="389"/>
      <c r="AL80" s="389"/>
      <c r="AM80" s="389"/>
      <c r="AN80" s="389"/>
      <c r="AO80" s="389"/>
      <c r="AP80" s="389"/>
      <c r="AQ80" s="389"/>
      <c r="AR80" s="389"/>
      <c r="AS80" s="389"/>
      <c r="AT80" s="389"/>
      <c r="AU80" s="389"/>
      <c r="AV80" s="389"/>
      <c r="AW80" s="389"/>
      <c r="AX80" s="389"/>
      <c r="AY80" s="389"/>
      <c r="AZ80" s="389"/>
      <c r="BA80" s="389"/>
      <c r="BB80" s="389"/>
      <c r="BC80" s="389"/>
      <c r="BD80" s="389"/>
      <c r="BE80" s="389"/>
      <c r="BF80" s="389"/>
      <c r="BG80" s="389"/>
      <c r="BH80" s="389"/>
      <c r="BI80" s="389"/>
      <c r="BJ80" s="389"/>
      <c r="BK80" s="389"/>
      <c r="BL80" s="389"/>
      <c r="BM80" s="389"/>
      <c r="BN80" s="389"/>
      <c r="BO80" s="389"/>
      <c r="BP80" s="389"/>
      <c r="BQ80" s="389"/>
      <c r="BR80" s="389"/>
      <c r="BS80" s="389"/>
      <c r="BT80" s="389"/>
      <c r="BU80" s="389"/>
      <c r="BV80" s="389"/>
      <c r="BW80" s="389"/>
      <c r="BX80" s="389"/>
      <c r="BY80" s="389"/>
      <c r="BZ80" s="389"/>
      <c r="CA80" s="389"/>
      <c r="CB80" s="389"/>
      <c r="CC80" s="389"/>
      <c r="CD80" s="389"/>
      <c r="CE80" s="389"/>
      <c r="CF80" s="389"/>
      <c r="CG80" s="389"/>
      <c r="CH80" s="389"/>
    </row>
    <row r="81" spans="3:86" x14ac:dyDescent="0.3">
      <c r="C81" s="389"/>
      <c r="D81" s="389"/>
      <c r="E81" s="389"/>
      <c r="F81" s="389"/>
      <c r="G81" s="389"/>
      <c r="H81" s="389"/>
      <c r="I81" s="389"/>
      <c r="J81" s="389"/>
      <c r="K81" s="389"/>
      <c r="L81" s="389"/>
      <c r="M81" s="389"/>
      <c r="N81" s="389"/>
      <c r="O81" s="389"/>
      <c r="P81" s="389"/>
      <c r="Q81" s="389"/>
      <c r="R81" s="389"/>
      <c r="S81" s="389"/>
      <c r="T81" s="389"/>
      <c r="U81" s="389"/>
      <c r="V81" s="389"/>
      <c r="W81" s="389"/>
      <c r="X81" s="389"/>
      <c r="Y81" s="389"/>
      <c r="Z81" s="389"/>
      <c r="AA81" s="389"/>
      <c r="AB81" s="389"/>
      <c r="AC81" s="389"/>
      <c r="AD81" s="389"/>
      <c r="AE81" s="389"/>
      <c r="AF81" s="389"/>
      <c r="AG81" s="389"/>
      <c r="AH81" s="389"/>
      <c r="AI81" s="389"/>
      <c r="AJ81" s="389"/>
      <c r="AK81" s="389"/>
      <c r="AL81" s="389"/>
      <c r="AM81" s="389"/>
      <c r="AN81" s="389"/>
      <c r="AO81" s="389"/>
      <c r="AP81" s="389"/>
      <c r="AQ81" s="389"/>
      <c r="AR81" s="389"/>
      <c r="AS81" s="389"/>
      <c r="AT81" s="389"/>
      <c r="AU81" s="389"/>
      <c r="AV81" s="389"/>
      <c r="AW81" s="389"/>
      <c r="AX81" s="389"/>
      <c r="AY81" s="389"/>
      <c r="AZ81" s="389"/>
      <c r="BA81" s="389"/>
      <c r="BB81" s="389"/>
      <c r="BC81" s="389"/>
      <c r="BD81" s="389"/>
      <c r="BE81" s="389"/>
      <c r="BF81" s="389"/>
      <c r="BG81" s="389"/>
      <c r="BH81" s="389"/>
      <c r="BI81" s="389"/>
      <c r="BJ81" s="389"/>
      <c r="BK81" s="389"/>
      <c r="BL81" s="389"/>
      <c r="BM81" s="389"/>
      <c r="BN81" s="389"/>
      <c r="BO81" s="389"/>
      <c r="BP81" s="389"/>
      <c r="BQ81" s="389"/>
      <c r="BR81" s="389"/>
      <c r="BS81" s="389"/>
      <c r="BT81" s="389"/>
      <c r="BU81" s="389"/>
      <c r="BV81" s="389"/>
      <c r="BW81" s="389"/>
      <c r="BX81" s="389"/>
      <c r="BY81" s="389"/>
      <c r="BZ81" s="389"/>
      <c r="CA81" s="389"/>
      <c r="CB81" s="389"/>
      <c r="CC81" s="389"/>
      <c r="CD81" s="389"/>
      <c r="CE81" s="389"/>
      <c r="CF81" s="389"/>
      <c r="CG81" s="389"/>
      <c r="CH81" s="389"/>
    </row>
    <row r="82" spans="3:86" x14ac:dyDescent="0.3">
      <c r="C82" s="389"/>
      <c r="D82" s="389"/>
      <c r="E82" s="389"/>
      <c r="F82" s="389"/>
      <c r="G82" s="389"/>
      <c r="H82" s="389"/>
      <c r="I82" s="389"/>
      <c r="J82" s="389"/>
      <c r="K82" s="389"/>
      <c r="L82" s="389"/>
      <c r="M82" s="389"/>
      <c r="N82" s="389"/>
      <c r="O82" s="389"/>
      <c r="P82" s="389"/>
      <c r="Q82" s="389"/>
      <c r="R82" s="389"/>
      <c r="S82" s="389"/>
      <c r="T82" s="389"/>
      <c r="U82" s="389"/>
      <c r="V82" s="389"/>
      <c r="W82" s="389"/>
      <c r="X82" s="389"/>
      <c r="Y82" s="389"/>
      <c r="Z82" s="389"/>
      <c r="AA82" s="389"/>
      <c r="AB82" s="389"/>
      <c r="AC82" s="389"/>
      <c r="AD82" s="389"/>
      <c r="AE82" s="389"/>
      <c r="AF82" s="389"/>
      <c r="AG82" s="389"/>
      <c r="AH82" s="389"/>
      <c r="AI82" s="389"/>
      <c r="AJ82" s="389"/>
      <c r="AK82" s="389"/>
      <c r="AL82" s="389"/>
      <c r="AM82" s="389"/>
      <c r="AN82" s="389"/>
      <c r="AO82" s="389"/>
      <c r="AP82" s="389"/>
      <c r="AQ82" s="389"/>
      <c r="AR82" s="389"/>
      <c r="AS82" s="389"/>
      <c r="AT82" s="389"/>
      <c r="AU82" s="389"/>
      <c r="AV82" s="389"/>
      <c r="AW82" s="389"/>
      <c r="AX82" s="389"/>
      <c r="AY82" s="389"/>
      <c r="AZ82" s="389"/>
      <c r="BA82" s="389"/>
      <c r="BB82" s="389"/>
      <c r="BC82" s="389"/>
      <c r="BD82" s="389"/>
      <c r="BE82" s="389"/>
      <c r="BF82" s="389"/>
      <c r="BG82" s="389"/>
      <c r="BH82" s="389"/>
      <c r="BI82" s="389"/>
      <c r="BJ82" s="389"/>
      <c r="BK82" s="389"/>
      <c r="BL82" s="389"/>
      <c r="BM82" s="389"/>
      <c r="BN82" s="389"/>
      <c r="BO82" s="389"/>
      <c r="BP82" s="389"/>
      <c r="BQ82" s="389"/>
      <c r="BR82" s="389"/>
      <c r="BS82" s="389"/>
      <c r="BT82" s="389"/>
      <c r="BU82" s="389"/>
      <c r="BV82" s="389"/>
      <c r="BW82" s="389"/>
      <c r="BX82" s="389"/>
      <c r="BY82" s="389"/>
      <c r="BZ82" s="389"/>
      <c r="CA82" s="389"/>
      <c r="CB82" s="389"/>
      <c r="CC82" s="389"/>
      <c r="CD82" s="389"/>
      <c r="CE82" s="389"/>
      <c r="CF82" s="389"/>
      <c r="CG82" s="389"/>
      <c r="CH82" s="389"/>
    </row>
    <row r="83" spans="3:86" x14ac:dyDescent="0.3">
      <c r="C83" s="389"/>
      <c r="D83" s="389"/>
      <c r="E83" s="389"/>
      <c r="F83" s="389"/>
      <c r="G83" s="389"/>
      <c r="H83" s="389"/>
      <c r="I83" s="389"/>
      <c r="J83" s="389"/>
      <c r="K83" s="389"/>
      <c r="L83" s="389"/>
      <c r="M83" s="389"/>
      <c r="N83" s="389"/>
      <c r="O83" s="389"/>
      <c r="P83" s="389"/>
      <c r="Q83" s="389"/>
      <c r="R83" s="389"/>
      <c r="S83" s="389"/>
      <c r="T83" s="389"/>
      <c r="U83" s="389"/>
      <c r="V83" s="389"/>
      <c r="W83" s="389"/>
      <c r="X83" s="389"/>
      <c r="Y83" s="389"/>
      <c r="Z83" s="389"/>
      <c r="AA83" s="389"/>
      <c r="AB83" s="389"/>
      <c r="AC83" s="389"/>
      <c r="AD83" s="389"/>
      <c r="AE83" s="389"/>
      <c r="AF83" s="389"/>
      <c r="AG83" s="389"/>
      <c r="AH83" s="389"/>
      <c r="AI83" s="389"/>
      <c r="AJ83" s="389"/>
      <c r="AK83" s="389"/>
      <c r="AL83" s="389"/>
      <c r="AM83" s="389"/>
      <c r="AN83" s="389"/>
      <c r="AO83" s="389"/>
      <c r="AP83" s="389"/>
      <c r="AQ83" s="389"/>
      <c r="AR83" s="389"/>
      <c r="AS83" s="389"/>
      <c r="AT83" s="389"/>
      <c r="AU83" s="389"/>
      <c r="AV83" s="389"/>
      <c r="AW83" s="389"/>
      <c r="AX83" s="389"/>
      <c r="AY83" s="389"/>
      <c r="AZ83" s="389"/>
      <c r="BA83" s="389"/>
      <c r="BB83" s="389"/>
      <c r="BC83" s="389"/>
      <c r="BD83" s="389"/>
      <c r="BE83" s="389"/>
      <c r="BF83" s="389"/>
      <c r="BG83" s="389"/>
      <c r="BH83" s="389"/>
      <c r="BI83" s="389"/>
      <c r="BJ83" s="389"/>
      <c r="BK83" s="389"/>
      <c r="BL83" s="389"/>
      <c r="BM83" s="389"/>
      <c r="BN83" s="389"/>
      <c r="BO83" s="389"/>
      <c r="BP83" s="389"/>
      <c r="BQ83" s="389"/>
      <c r="BR83" s="389"/>
      <c r="BS83" s="389"/>
      <c r="BT83" s="389"/>
      <c r="BU83" s="389"/>
      <c r="BV83" s="389"/>
      <c r="BW83" s="389"/>
      <c r="BX83" s="389"/>
      <c r="BY83" s="389"/>
      <c r="BZ83" s="389"/>
      <c r="CA83" s="389"/>
      <c r="CB83" s="389"/>
      <c r="CC83" s="389"/>
      <c r="CD83" s="389"/>
      <c r="CE83" s="389"/>
      <c r="CF83" s="389"/>
      <c r="CG83" s="389"/>
      <c r="CH83" s="389"/>
    </row>
    <row r="84" spans="3:86" x14ac:dyDescent="0.3">
      <c r="C84" s="389"/>
      <c r="D84" s="389"/>
      <c r="E84" s="389"/>
      <c r="F84" s="389"/>
      <c r="G84" s="389"/>
      <c r="H84" s="389"/>
      <c r="I84" s="389"/>
      <c r="J84" s="389"/>
      <c r="K84" s="389"/>
      <c r="L84" s="389"/>
      <c r="M84" s="389"/>
      <c r="N84" s="389"/>
      <c r="O84" s="389"/>
      <c r="P84" s="389"/>
      <c r="Q84" s="389"/>
      <c r="R84" s="389"/>
      <c r="S84" s="389"/>
      <c r="T84" s="389"/>
      <c r="U84" s="389"/>
      <c r="V84" s="389"/>
      <c r="W84" s="389"/>
      <c r="X84" s="389"/>
      <c r="Y84" s="389"/>
      <c r="Z84" s="389"/>
      <c r="AA84" s="389"/>
      <c r="AB84" s="389"/>
      <c r="AC84" s="389"/>
      <c r="AD84" s="389"/>
      <c r="AE84" s="389"/>
      <c r="AF84" s="389"/>
      <c r="AG84" s="389"/>
      <c r="AH84" s="389"/>
      <c r="AI84" s="389"/>
      <c r="AJ84" s="389"/>
      <c r="AK84" s="389"/>
      <c r="AL84" s="389"/>
      <c r="AM84" s="389"/>
      <c r="AN84" s="389"/>
      <c r="AO84" s="389"/>
      <c r="AP84" s="389"/>
      <c r="AQ84" s="389"/>
      <c r="AR84" s="389"/>
      <c r="AS84" s="389"/>
      <c r="AT84" s="389"/>
      <c r="AU84" s="389"/>
      <c r="AV84" s="389"/>
      <c r="AW84" s="389"/>
      <c r="AX84" s="389"/>
      <c r="AY84" s="389"/>
      <c r="AZ84" s="389"/>
      <c r="BA84" s="389"/>
      <c r="BB84" s="389"/>
      <c r="BC84" s="389"/>
      <c r="BD84" s="389"/>
      <c r="BE84" s="389"/>
      <c r="BF84" s="389"/>
      <c r="BG84" s="389"/>
      <c r="BH84" s="389"/>
      <c r="BI84" s="389"/>
      <c r="BJ84" s="389"/>
      <c r="BK84" s="389"/>
      <c r="BL84" s="389"/>
      <c r="BM84" s="389"/>
      <c r="BN84" s="389"/>
      <c r="BO84" s="389"/>
      <c r="BP84" s="389"/>
      <c r="BQ84" s="389"/>
      <c r="BR84" s="389"/>
      <c r="BS84" s="389"/>
      <c r="BT84" s="389"/>
      <c r="BU84" s="389"/>
      <c r="BV84" s="389"/>
      <c r="BW84" s="389"/>
      <c r="BX84" s="389"/>
      <c r="BY84" s="389"/>
      <c r="BZ84" s="389"/>
      <c r="CA84" s="389"/>
      <c r="CB84" s="389"/>
      <c r="CC84" s="389"/>
      <c r="CD84" s="389"/>
      <c r="CE84" s="389"/>
      <c r="CF84" s="389"/>
      <c r="CG84" s="389"/>
      <c r="CH84" s="389"/>
    </row>
    <row r="85" spans="3:86" x14ac:dyDescent="0.3">
      <c r="C85" s="389"/>
      <c r="D85" s="389"/>
      <c r="E85" s="389"/>
      <c r="F85" s="389"/>
      <c r="G85" s="389"/>
      <c r="H85" s="389"/>
      <c r="I85" s="389"/>
      <c r="J85" s="389"/>
      <c r="K85" s="389"/>
      <c r="L85" s="389"/>
      <c r="M85" s="389"/>
      <c r="N85" s="389"/>
      <c r="O85" s="389"/>
      <c r="P85" s="389"/>
      <c r="Q85" s="389"/>
      <c r="R85" s="389"/>
      <c r="S85" s="389"/>
      <c r="T85" s="389"/>
      <c r="U85" s="389"/>
      <c r="V85" s="389"/>
      <c r="W85" s="389"/>
      <c r="X85" s="389"/>
      <c r="Y85" s="389"/>
      <c r="Z85" s="389"/>
      <c r="AA85" s="389"/>
      <c r="AB85" s="389"/>
      <c r="AC85" s="389"/>
      <c r="AD85" s="389"/>
      <c r="AE85" s="389"/>
      <c r="AF85" s="389"/>
      <c r="AG85" s="389"/>
      <c r="AH85" s="389"/>
      <c r="AI85" s="389"/>
      <c r="AJ85" s="389"/>
      <c r="AK85" s="389"/>
      <c r="AL85" s="389"/>
      <c r="AM85" s="389"/>
      <c r="AN85" s="389"/>
      <c r="AO85" s="389"/>
      <c r="AP85" s="389"/>
      <c r="AQ85" s="389"/>
      <c r="AR85" s="389"/>
      <c r="AS85" s="389"/>
      <c r="AT85" s="389"/>
      <c r="AU85" s="389"/>
      <c r="AV85" s="389"/>
      <c r="AW85" s="389"/>
      <c r="AX85" s="389"/>
      <c r="AY85" s="389"/>
      <c r="AZ85" s="389"/>
      <c r="BA85" s="389"/>
      <c r="BB85" s="389"/>
      <c r="BC85" s="389"/>
      <c r="BD85" s="389"/>
      <c r="BE85" s="389"/>
      <c r="BF85" s="389"/>
      <c r="BG85" s="389"/>
      <c r="BH85" s="389"/>
      <c r="BI85" s="389"/>
      <c r="BJ85" s="389"/>
      <c r="BK85" s="389"/>
      <c r="BL85" s="389"/>
      <c r="BM85" s="389"/>
      <c r="BN85" s="389"/>
      <c r="BO85" s="389"/>
      <c r="BP85" s="389"/>
      <c r="BQ85" s="389"/>
      <c r="BR85" s="389"/>
      <c r="BS85" s="389"/>
      <c r="BT85" s="389"/>
      <c r="BU85" s="389"/>
      <c r="BV85" s="389"/>
      <c r="BW85" s="389"/>
      <c r="BX85" s="389"/>
      <c r="BY85" s="389"/>
      <c r="BZ85" s="389"/>
      <c r="CA85" s="389"/>
      <c r="CB85" s="389"/>
      <c r="CC85" s="389"/>
      <c r="CD85" s="389"/>
      <c r="CE85" s="389"/>
      <c r="CF85" s="389"/>
      <c r="CG85" s="389"/>
      <c r="CH85" s="389"/>
    </row>
    <row r="86" spans="3:86" x14ac:dyDescent="0.3">
      <c r="C86" s="389"/>
      <c r="D86" s="389"/>
      <c r="E86" s="389"/>
      <c r="F86" s="389"/>
      <c r="G86" s="389"/>
      <c r="H86" s="389"/>
      <c r="I86" s="389"/>
      <c r="J86" s="389"/>
      <c r="K86" s="389"/>
      <c r="L86" s="389"/>
      <c r="M86" s="389"/>
      <c r="N86" s="389"/>
      <c r="O86" s="389"/>
      <c r="P86" s="389"/>
      <c r="Q86" s="389"/>
      <c r="R86" s="389"/>
      <c r="S86" s="389"/>
      <c r="T86" s="389"/>
      <c r="U86" s="389"/>
      <c r="V86" s="389"/>
      <c r="W86" s="389"/>
      <c r="X86" s="389"/>
      <c r="Y86" s="389"/>
      <c r="Z86" s="389"/>
      <c r="AA86" s="389"/>
      <c r="AB86" s="389"/>
      <c r="AC86" s="389"/>
      <c r="AD86" s="389"/>
      <c r="AE86" s="389"/>
      <c r="AF86" s="389"/>
      <c r="AG86" s="389"/>
      <c r="AH86" s="389"/>
      <c r="AI86" s="389"/>
      <c r="AJ86" s="389"/>
      <c r="AK86" s="389"/>
      <c r="AL86" s="389"/>
      <c r="AM86" s="389"/>
      <c r="AN86" s="389"/>
      <c r="AO86" s="389"/>
      <c r="AP86" s="389"/>
      <c r="AQ86" s="389"/>
      <c r="AR86" s="389"/>
      <c r="AS86" s="389"/>
      <c r="AT86" s="389"/>
      <c r="AU86" s="389"/>
      <c r="AV86" s="389"/>
      <c r="AW86" s="389"/>
      <c r="AX86" s="389"/>
      <c r="AY86" s="389"/>
      <c r="AZ86" s="389"/>
      <c r="BA86" s="389"/>
      <c r="BB86" s="389"/>
      <c r="BC86" s="389"/>
      <c r="BD86" s="389"/>
      <c r="BE86" s="389"/>
      <c r="BF86" s="389"/>
      <c r="BG86" s="389"/>
      <c r="BH86" s="389"/>
      <c r="BI86" s="389"/>
      <c r="BJ86" s="389"/>
      <c r="BK86" s="389"/>
      <c r="BL86" s="389"/>
      <c r="BM86" s="389"/>
      <c r="BN86" s="389"/>
      <c r="BO86" s="389"/>
      <c r="BP86" s="389"/>
      <c r="BQ86" s="389"/>
      <c r="BR86" s="389"/>
      <c r="BS86" s="389"/>
      <c r="BT86" s="389"/>
      <c r="BU86" s="389"/>
      <c r="BV86" s="389"/>
      <c r="BW86" s="389"/>
      <c r="BX86" s="389"/>
      <c r="BY86" s="389"/>
      <c r="BZ86" s="389"/>
      <c r="CA86" s="389"/>
      <c r="CB86" s="389"/>
      <c r="CC86" s="389"/>
      <c r="CD86" s="389"/>
      <c r="CE86" s="389"/>
      <c r="CF86" s="389"/>
      <c r="CG86" s="389"/>
      <c r="CH86" s="389"/>
    </row>
    <row r="87" spans="3:86" x14ac:dyDescent="0.3">
      <c r="C87" s="389"/>
      <c r="D87" s="389"/>
      <c r="E87" s="389"/>
      <c r="F87" s="389"/>
      <c r="G87" s="389"/>
      <c r="H87" s="389"/>
      <c r="I87" s="389"/>
      <c r="J87" s="389"/>
      <c r="K87" s="389"/>
      <c r="L87" s="389"/>
      <c r="M87" s="389"/>
      <c r="N87" s="389"/>
      <c r="O87" s="389"/>
      <c r="P87" s="389"/>
      <c r="Q87" s="389"/>
      <c r="R87" s="389"/>
      <c r="S87" s="389"/>
      <c r="T87" s="389"/>
      <c r="U87" s="389"/>
      <c r="V87" s="389"/>
      <c r="W87" s="389"/>
      <c r="X87" s="389"/>
      <c r="Y87" s="389"/>
      <c r="Z87" s="389"/>
      <c r="AA87" s="389"/>
      <c r="AB87" s="389"/>
      <c r="AC87" s="389"/>
      <c r="AD87" s="389"/>
      <c r="AE87" s="389"/>
      <c r="AF87" s="389"/>
      <c r="AG87" s="389"/>
      <c r="AH87" s="389"/>
      <c r="AI87" s="389"/>
      <c r="AJ87" s="389"/>
      <c r="AK87" s="389"/>
      <c r="AL87" s="389"/>
      <c r="AM87" s="389"/>
      <c r="AN87" s="389"/>
      <c r="AO87" s="389"/>
      <c r="AP87" s="389"/>
      <c r="AQ87" s="389"/>
      <c r="AR87" s="389"/>
      <c r="AS87" s="389"/>
      <c r="AT87" s="389"/>
      <c r="AU87" s="389"/>
      <c r="AV87" s="389"/>
      <c r="AW87" s="389"/>
      <c r="AX87" s="389"/>
      <c r="AY87" s="389"/>
      <c r="AZ87" s="389"/>
      <c r="BA87" s="389"/>
      <c r="BB87" s="389"/>
      <c r="BC87" s="389"/>
      <c r="BD87" s="389"/>
      <c r="BE87" s="389"/>
      <c r="BF87" s="389"/>
      <c r="BG87" s="389"/>
      <c r="BH87" s="389"/>
      <c r="BI87" s="389"/>
      <c r="BJ87" s="389"/>
      <c r="BK87" s="389"/>
      <c r="BL87" s="389"/>
      <c r="BM87" s="389"/>
      <c r="BN87" s="389"/>
      <c r="BO87" s="389"/>
      <c r="BP87" s="389"/>
      <c r="BQ87" s="389"/>
      <c r="BR87" s="389"/>
      <c r="BS87" s="389"/>
      <c r="BT87" s="389"/>
      <c r="BU87" s="389"/>
      <c r="BV87" s="389"/>
      <c r="BW87" s="389"/>
      <c r="BX87" s="389"/>
      <c r="BY87" s="389"/>
      <c r="BZ87" s="389"/>
      <c r="CA87" s="389"/>
      <c r="CB87" s="389"/>
      <c r="CC87" s="389"/>
      <c r="CD87" s="389"/>
      <c r="CE87" s="389"/>
      <c r="CF87" s="389"/>
      <c r="CG87" s="389"/>
      <c r="CH87" s="389"/>
    </row>
    <row r="88" spans="3:86" x14ac:dyDescent="0.3">
      <c r="C88" s="389"/>
      <c r="D88" s="389"/>
      <c r="E88" s="389"/>
      <c r="F88" s="389"/>
      <c r="G88" s="389"/>
      <c r="H88" s="389"/>
      <c r="I88" s="389"/>
      <c r="J88" s="389"/>
      <c r="K88" s="389"/>
      <c r="L88" s="389"/>
      <c r="M88" s="389"/>
      <c r="N88" s="389"/>
      <c r="O88" s="389"/>
      <c r="P88" s="389"/>
      <c r="Q88" s="389"/>
      <c r="R88" s="389"/>
      <c r="S88" s="389"/>
      <c r="T88" s="389"/>
      <c r="U88" s="389"/>
      <c r="V88" s="389"/>
      <c r="W88" s="389"/>
      <c r="X88" s="389"/>
      <c r="Y88" s="389"/>
      <c r="Z88" s="389"/>
      <c r="AA88" s="389"/>
      <c r="AB88" s="389"/>
      <c r="AC88" s="389"/>
      <c r="AD88" s="389"/>
      <c r="AE88" s="389"/>
      <c r="AF88" s="389"/>
      <c r="AG88" s="389"/>
      <c r="AH88" s="389"/>
      <c r="AI88" s="389"/>
      <c r="AJ88" s="389"/>
      <c r="AK88" s="389"/>
      <c r="AL88" s="389"/>
      <c r="AM88" s="389"/>
      <c r="AN88" s="389"/>
      <c r="AO88" s="389"/>
      <c r="AP88" s="389"/>
      <c r="AQ88" s="389"/>
      <c r="AR88" s="389"/>
      <c r="AS88" s="389"/>
      <c r="AT88" s="389"/>
      <c r="AU88" s="389"/>
      <c r="AV88" s="389"/>
      <c r="AW88" s="389"/>
      <c r="AX88" s="389"/>
      <c r="AY88" s="389"/>
      <c r="AZ88" s="389"/>
      <c r="BA88" s="389"/>
      <c r="BB88" s="389"/>
      <c r="BC88" s="389"/>
      <c r="BD88" s="389"/>
      <c r="BE88" s="389"/>
      <c r="BF88" s="389"/>
      <c r="BG88" s="389"/>
      <c r="BH88" s="389"/>
      <c r="BI88" s="389"/>
      <c r="BJ88" s="389"/>
      <c r="BK88" s="389"/>
      <c r="BL88" s="389"/>
      <c r="BM88" s="389"/>
      <c r="BN88" s="389"/>
      <c r="BO88" s="389"/>
      <c r="BP88" s="389"/>
      <c r="BQ88" s="389"/>
      <c r="BR88" s="389"/>
      <c r="BS88" s="389"/>
      <c r="BT88" s="389"/>
      <c r="BU88" s="389"/>
      <c r="BV88" s="389"/>
      <c r="BW88" s="389"/>
      <c r="BX88" s="389"/>
      <c r="BY88" s="389"/>
      <c r="BZ88" s="389"/>
      <c r="CA88" s="389"/>
      <c r="CB88" s="389"/>
      <c r="CC88" s="389"/>
      <c r="CD88" s="389"/>
      <c r="CE88" s="389"/>
      <c r="CF88" s="389"/>
      <c r="CG88" s="389"/>
      <c r="CH88" s="389"/>
    </row>
    <row r="89" spans="3:86" x14ac:dyDescent="0.3">
      <c r="C89" s="389"/>
      <c r="D89" s="389"/>
      <c r="E89" s="389"/>
      <c r="F89" s="389"/>
      <c r="G89" s="389"/>
      <c r="H89" s="389"/>
      <c r="I89" s="389"/>
      <c r="J89" s="389"/>
      <c r="K89" s="389"/>
      <c r="L89" s="389"/>
      <c r="M89" s="389"/>
      <c r="N89" s="389"/>
      <c r="O89" s="389"/>
      <c r="P89" s="389"/>
      <c r="Q89" s="389"/>
      <c r="R89" s="389"/>
      <c r="S89" s="389"/>
      <c r="T89" s="389"/>
      <c r="U89" s="389"/>
      <c r="V89" s="389"/>
      <c r="W89" s="389"/>
      <c r="X89" s="389"/>
      <c r="Y89" s="389"/>
      <c r="Z89" s="389"/>
      <c r="AA89" s="389"/>
      <c r="AB89" s="389"/>
      <c r="AC89" s="389"/>
      <c r="AD89" s="389"/>
      <c r="AE89" s="389"/>
      <c r="AF89" s="389"/>
      <c r="AG89" s="389"/>
      <c r="AH89" s="389"/>
      <c r="AI89" s="389"/>
      <c r="AJ89" s="389"/>
      <c r="AK89" s="389"/>
      <c r="AL89" s="389"/>
      <c r="AM89" s="389"/>
      <c r="AN89" s="389"/>
      <c r="AO89" s="389"/>
      <c r="AP89" s="389"/>
      <c r="AQ89" s="389"/>
      <c r="AR89" s="389"/>
      <c r="AS89" s="389"/>
      <c r="AT89" s="389"/>
      <c r="AU89" s="389"/>
      <c r="AV89" s="389"/>
      <c r="AW89" s="389"/>
      <c r="AX89" s="389"/>
      <c r="AY89" s="389"/>
      <c r="AZ89" s="389"/>
      <c r="BA89" s="389"/>
      <c r="BB89" s="389"/>
      <c r="BC89" s="389"/>
      <c r="BD89" s="389"/>
      <c r="BE89" s="389"/>
      <c r="BF89" s="389"/>
      <c r="BG89" s="389"/>
      <c r="BH89" s="389"/>
      <c r="BI89" s="389"/>
      <c r="BJ89" s="389"/>
      <c r="BK89" s="389"/>
      <c r="BL89" s="389"/>
      <c r="BM89" s="389"/>
      <c r="BN89" s="389"/>
      <c r="BO89" s="389"/>
      <c r="BP89" s="389"/>
      <c r="BQ89" s="389"/>
      <c r="BR89" s="389"/>
      <c r="BS89" s="389"/>
      <c r="BT89" s="389"/>
      <c r="BU89" s="389"/>
      <c r="BV89" s="389"/>
      <c r="BW89" s="389"/>
      <c r="BX89" s="389"/>
      <c r="BY89" s="389"/>
      <c r="BZ89" s="389"/>
      <c r="CA89" s="389"/>
      <c r="CB89" s="389"/>
      <c r="CC89" s="389"/>
      <c r="CD89" s="389"/>
      <c r="CE89" s="389"/>
      <c r="CF89" s="389"/>
      <c r="CG89" s="389"/>
      <c r="CH89" s="389"/>
    </row>
    <row r="90" spans="3:86" x14ac:dyDescent="0.3">
      <c r="C90" s="389"/>
      <c r="D90" s="389"/>
      <c r="E90" s="389"/>
      <c r="F90" s="389"/>
      <c r="G90" s="389"/>
      <c r="H90" s="389"/>
      <c r="I90" s="389"/>
      <c r="J90" s="389"/>
      <c r="K90" s="389"/>
      <c r="L90" s="389"/>
      <c r="M90" s="389"/>
      <c r="N90" s="389"/>
      <c r="O90" s="389"/>
      <c r="P90" s="389"/>
      <c r="Q90" s="389"/>
      <c r="R90" s="389"/>
      <c r="S90" s="389"/>
      <c r="T90" s="389"/>
      <c r="U90" s="389"/>
      <c r="V90" s="389"/>
      <c r="W90" s="389"/>
      <c r="X90" s="389"/>
      <c r="Y90" s="389"/>
      <c r="Z90" s="389"/>
      <c r="AA90" s="389"/>
      <c r="AB90" s="389"/>
      <c r="AC90" s="389"/>
      <c r="AD90" s="389"/>
      <c r="AE90" s="389"/>
      <c r="AF90" s="389"/>
      <c r="AG90" s="389"/>
      <c r="AH90" s="389"/>
      <c r="AI90" s="389"/>
      <c r="AJ90" s="389"/>
      <c r="AK90" s="389"/>
      <c r="AL90" s="389"/>
      <c r="AM90" s="389"/>
      <c r="AN90" s="389"/>
      <c r="AO90" s="389"/>
      <c r="AP90" s="389"/>
      <c r="AQ90" s="389"/>
      <c r="AR90" s="389"/>
      <c r="AS90" s="389"/>
      <c r="AT90" s="389"/>
      <c r="AU90" s="389"/>
      <c r="AV90" s="389"/>
      <c r="AW90" s="389"/>
      <c r="AX90" s="389"/>
      <c r="AY90" s="389"/>
      <c r="AZ90" s="389"/>
      <c r="BA90" s="389"/>
      <c r="BB90" s="389"/>
      <c r="BC90" s="389"/>
      <c r="BD90" s="389"/>
      <c r="BE90" s="389"/>
      <c r="BF90" s="389"/>
      <c r="BG90" s="389"/>
      <c r="BH90" s="389"/>
      <c r="BI90" s="389"/>
      <c r="BJ90" s="389"/>
      <c r="BK90" s="389"/>
      <c r="BL90" s="389"/>
      <c r="BM90" s="389"/>
      <c r="BN90" s="389"/>
      <c r="BO90" s="389"/>
      <c r="BP90" s="389"/>
      <c r="BQ90" s="389"/>
      <c r="BR90" s="389"/>
      <c r="BS90" s="389"/>
      <c r="BT90" s="389"/>
      <c r="BU90" s="389"/>
      <c r="BV90" s="389"/>
      <c r="BW90" s="389"/>
      <c r="BX90" s="389"/>
      <c r="BY90" s="389"/>
      <c r="BZ90" s="389"/>
      <c r="CA90" s="389"/>
      <c r="CB90" s="389"/>
      <c r="CC90" s="389"/>
      <c r="CD90" s="389"/>
      <c r="CE90" s="389"/>
      <c r="CF90" s="389"/>
      <c r="CG90" s="389"/>
      <c r="CH90" s="389"/>
    </row>
    <row r="96" spans="3:86" x14ac:dyDescent="0.3">
      <c r="J96" s="5"/>
    </row>
    <row r="97" spans="4:4" x14ac:dyDescent="0.3">
      <c r="D97" s="6"/>
    </row>
  </sheetData>
  <mergeCells count="6">
    <mergeCell ref="B77:B78"/>
    <mergeCell ref="A4:A16"/>
    <mergeCell ref="A19:A31"/>
    <mergeCell ref="A34:A46"/>
    <mergeCell ref="A49:A62"/>
    <mergeCell ref="A65:A7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</sheetPr>
  <dimension ref="A1:CJ112"/>
  <sheetViews>
    <sheetView zoomScale="80" zoomScaleNormal="80" workbookViewId="0">
      <selection activeCell="C2" sqref="C2:CH2"/>
    </sheetView>
  </sheetViews>
  <sheetFormatPr defaultRowHeight="14.4" x14ac:dyDescent="0.3"/>
  <cols>
    <col min="1" max="1" width="10.5546875" customWidth="1"/>
    <col min="2" max="2" width="24.77734375" customWidth="1"/>
    <col min="3" max="11" width="14.44140625" customWidth="1"/>
    <col min="12" max="16" width="14.21875" bestFit="1" customWidth="1"/>
    <col min="17" max="84" width="14.21875" customWidth="1"/>
    <col min="85" max="86" width="14.21875" bestFit="1" customWidth="1"/>
    <col min="87" max="88" width="10.5546875" bestFit="1" customWidth="1"/>
  </cols>
  <sheetData>
    <row r="1" spans="1:88" s="2" customFormat="1" ht="15" thickBot="1" x14ac:dyDescent="0.3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" thickBot="1" x14ac:dyDescent="0.35">
      <c r="A2" s="19"/>
      <c r="B2" s="36" t="s">
        <v>121</v>
      </c>
      <c r="C2" s="472">
        <f>' 1M - RES'!C2</f>
        <v>0.79015470747957905</v>
      </c>
      <c r="D2" s="472">
        <f>C2</f>
        <v>0.79015470747957905</v>
      </c>
      <c r="E2" s="470">
        <f t="shared" ref="E2:BP2" si="0">D2</f>
        <v>0.79015470747957905</v>
      </c>
      <c r="F2" s="473">
        <f t="shared" si="0"/>
        <v>0.79015470747957905</v>
      </c>
      <c r="G2" s="474">
        <f t="shared" si="0"/>
        <v>0.79015470747957905</v>
      </c>
      <c r="H2" s="474">
        <f t="shared" si="0"/>
        <v>0.79015470747957905</v>
      </c>
      <c r="I2" s="474">
        <f t="shared" si="0"/>
        <v>0.79015470747957905</v>
      </c>
      <c r="J2" s="474">
        <f t="shared" si="0"/>
        <v>0.79015470747957905</v>
      </c>
      <c r="K2" s="474">
        <f t="shared" si="0"/>
        <v>0.79015470747957905</v>
      </c>
      <c r="L2" s="474">
        <f t="shared" si="0"/>
        <v>0.79015470747957905</v>
      </c>
      <c r="M2" s="474">
        <f t="shared" si="0"/>
        <v>0.79015470747957905</v>
      </c>
      <c r="N2" s="474">
        <f t="shared" si="0"/>
        <v>0.79015470747957905</v>
      </c>
      <c r="O2" s="474">
        <f t="shared" si="0"/>
        <v>0.79015470747957905</v>
      </c>
      <c r="P2" s="474">
        <f t="shared" si="0"/>
        <v>0.79015470747957905</v>
      </c>
      <c r="Q2" s="474">
        <f t="shared" si="0"/>
        <v>0.79015470747957905</v>
      </c>
      <c r="R2" s="474">
        <f t="shared" si="0"/>
        <v>0.79015470747957905</v>
      </c>
      <c r="S2" s="474">
        <f t="shared" si="0"/>
        <v>0.79015470747957905</v>
      </c>
      <c r="T2" s="474">
        <f t="shared" si="0"/>
        <v>0.79015470747957905</v>
      </c>
      <c r="U2" s="474">
        <f t="shared" si="0"/>
        <v>0.79015470747957905</v>
      </c>
      <c r="V2" s="474">
        <f t="shared" si="0"/>
        <v>0.79015470747957905</v>
      </c>
      <c r="W2" s="474">
        <f t="shared" si="0"/>
        <v>0.79015470747957905</v>
      </c>
      <c r="X2" s="474">
        <f t="shared" si="0"/>
        <v>0.79015470747957905</v>
      </c>
      <c r="Y2" s="474">
        <f t="shared" si="0"/>
        <v>0.79015470747957905</v>
      </c>
      <c r="Z2" s="474">
        <f t="shared" si="0"/>
        <v>0.79015470747957905</v>
      </c>
      <c r="AA2" s="474">
        <f t="shared" si="0"/>
        <v>0.79015470747957905</v>
      </c>
      <c r="AB2" s="474">
        <f t="shared" si="0"/>
        <v>0.79015470747957905</v>
      </c>
      <c r="AC2" s="474">
        <f t="shared" si="0"/>
        <v>0.79015470747957905</v>
      </c>
      <c r="AD2" s="474">
        <f t="shared" si="0"/>
        <v>0.79015470747957905</v>
      </c>
      <c r="AE2" s="474">
        <f t="shared" si="0"/>
        <v>0.79015470747957905</v>
      </c>
      <c r="AF2" s="474">
        <f t="shared" si="0"/>
        <v>0.79015470747957905</v>
      </c>
      <c r="AG2" s="474">
        <f t="shared" si="0"/>
        <v>0.79015470747957905</v>
      </c>
      <c r="AH2" s="474">
        <f t="shared" si="0"/>
        <v>0.79015470747957905</v>
      </c>
      <c r="AI2" s="474">
        <f t="shared" si="0"/>
        <v>0.79015470747957905</v>
      </c>
      <c r="AJ2" s="474">
        <f t="shared" si="0"/>
        <v>0.79015470747957905</v>
      </c>
      <c r="AK2" s="474">
        <f t="shared" si="0"/>
        <v>0.79015470747957905</v>
      </c>
      <c r="AL2" s="474">
        <f t="shared" si="0"/>
        <v>0.79015470747957905</v>
      </c>
      <c r="AM2" s="474">
        <f t="shared" si="0"/>
        <v>0.79015470747957905</v>
      </c>
      <c r="AN2" s="474">
        <f t="shared" si="0"/>
        <v>0.79015470747957905</v>
      </c>
      <c r="AO2" s="474">
        <f t="shared" si="0"/>
        <v>0.79015470747957905</v>
      </c>
      <c r="AP2" s="474">
        <f t="shared" si="0"/>
        <v>0.79015470747957905</v>
      </c>
      <c r="AQ2" s="474">
        <f t="shared" si="0"/>
        <v>0.79015470747957905</v>
      </c>
      <c r="AR2" s="474">
        <f t="shared" si="0"/>
        <v>0.79015470747957905</v>
      </c>
      <c r="AS2" s="474">
        <f t="shared" si="0"/>
        <v>0.79015470747957905</v>
      </c>
      <c r="AT2" s="474">
        <f t="shared" si="0"/>
        <v>0.79015470747957905</v>
      </c>
      <c r="AU2" s="474">
        <f t="shared" si="0"/>
        <v>0.79015470747957905</v>
      </c>
      <c r="AV2" s="474">
        <f t="shared" si="0"/>
        <v>0.79015470747957905</v>
      </c>
      <c r="AW2" s="474">
        <f t="shared" si="0"/>
        <v>0.79015470747957905</v>
      </c>
      <c r="AX2" s="474">
        <f t="shared" si="0"/>
        <v>0.79015470747957905</v>
      </c>
      <c r="AY2" s="474">
        <f t="shared" si="0"/>
        <v>0.79015470747957905</v>
      </c>
      <c r="AZ2" s="474">
        <f t="shared" si="0"/>
        <v>0.79015470747957905</v>
      </c>
      <c r="BA2" s="474">
        <f t="shared" si="0"/>
        <v>0.79015470747957905</v>
      </c>
      <c r="BB2" s="474">
        <f t="shared" si="0"/>
        <v>0.79015470747957905</v>
      </c>
      <c r="BC2" s="474">
        <f t="shared" si="0"/>
        <v>0.79015470747957905</v>
      </c>
      <c r="BD2" s="474">
        <f t="shared" si="0"/>
        <v>0.79015470747957905</v>
      </c>
      <c r="BE2" s="474">
        <f t="shared" si="0"/>
        <v>0.79015470747957905</v>
      </c>
      <c r="BF2" s="474">
        <f t="shared" si="0"/>
        <v>0.79015470747957905</v>
      </c>
      <c r="BG2" s="474">
        <f t="shared" si="0"/>
        <v>0.79015470747957905</v>
      </c>
      <c r="BH2" s="474">
        <f t="shared" si="0"/>
        <v>0.79015470747957905</v>
      </c>
      <c r="BI2" s="474">
        <f t="shared" si="0"/>
        <v>0.79015470747957905</v>
      </c>
      <c r="BJ2" s="474">
        <f t="shared" si="0"/>
        <v>0.79015470747957905</v>
      </c>
      <c r="BK2" s="474">
        <f t="shared" si="0"/>
        <v>0.79015470747957905</v>
      </c>
      <c r="BL2" s="474">
        <f t="shared" si="0"/>
        <v>0.79015470747957905</v>
      </c>
      <c r="BM2" s="474">
        <f t="shared" si="0"/>
        <v>0.79015470747957905</v>
      </c>
      <c r="BN2" s="474">
        <f t="shared" si="0"/>
        <v>0.79015470747957905</v>
      </c>
      <c r="BO2" s="474">
        <f t="shared" si="0"/>
        <v>0.79015470747957905</v>
      </c>
      <c r="BP2" s="474">
        <f t="shared" si="0"/>
        <v>0.79015470747957905</v>
      </c>
      <c r="BQ2" s="474">
        <f t="shared" ref="BQ2:CH2" si="1">BP2</f>
        <v>0.79015470747957905</v>
      </c>
      <c r="BR2" s="474">
        <f t="shared" si="1"/>
        <v>0.79015470747957905</v>
      </c>
      <c r="BS2" s="474">
        <f t="shared" si="1"/>
        <v>0.79015470747957905</v>
      </c>
      <c r="BT2" s="474">
        <f t="shared" si="1"/>
        <v>0.79015470747957905</v>
      </c>
      <c r="BU2" s="474">
        <f t="shared" si="1"/>
        <v>0.79015470747957905</v>
      </c>
      <c r="BV2" s="474">
        <f t="shared" si="1"/>
        <v>0.79015470747957905</v>
      </c>
      <c r="BW2" s="474">
        <f t="shared" si="1"/>
        <v>0.79015470747957905</v>
      </c>
      <c r="BX2" s="474">
        <f t="shared" si="1"/>
        <v>0.79015470747957905</v>
      </c>
      <c r="BY2" s="474">
        <f t="shared" si="1"/>
        <v>0.79015470747957905</v>
      </c>
      <c r="BZ2" s="474">
        <f t="shared" si="1"/>
        <v>0.79015470747957905</v>
      </c>
      <c r="CA2" s="474">
        <f t="shared" si="1"/>
        <v>0.79015470747957905</v>
      </c>
      <c r="CB2" s="474">
        <f t="shared" si="1"/>
        <v>0.79015470747957905</v>
      </c>
      <c r="CC2" s="474">
        <f t="shared" si="1"/>
        <v>0.79015470747957905</v>
      </c>
      <c r="CD2" s="474">
        <f t="shared" si="1"/>
        <v>0.79015470747957905</v>
      </c>
      <c r="CE2" s="474">
        <f t="shared" si="1"/>
        <v>0.79015470747957905</v>
      </c>
      <c r="CF2" s="474">
        <f t="shared" si="1"/>
        <v>0.79015470747957905</v>
      </c>
      <c r="CG2" s="474">
        <f t="shared" si="1"/>
        <v>0.79015470747957905</v>
      </c>
      <c r="CH2" s="475">
        <f t="shared" si="1"/>
        <v>0.79015470747957905</v>
      </c>
    </row>
    <row r="3" spans="1:88" s="7" customFormat="1" ht="15" thickBot="1" x14ac:dyDescent="0.3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x14ac:dyDescent="0.3">
      <c r="A4" s="541" t="s">
        <v>123</v>
      </c>
      <c r="B4" s="18" t="s">
        <v>124</v>
      </c>
      <c r="C4" s="292">
        <v>43831</v>
      </c>
      <c r="D4" s="292">
        <v>43862</v>
      </c>
      <c r="E4" s="292">
        <v>43891</v>
      </c>
      <c r="F4" s="292">
        <v>43922</v>
      </c>
      <c r="G4" s="292">
        <v>43952</v>
      </c>
      <c r="H4" s="292">
        <v>43983</v>
      </c>
      <c r="I4" s="292">
        <v>44013</v>
      </c>
      <c r="J4" s="292">
        <v>44044</v>
      </c>
      <c r="K4" s="292">
        <v>44075</v>
      </c>
      <c r="L4" s="292">
        <v>44105</v>
      </c>
      <c r="M4" s="292">
        <v>44136</v>
      </c>
      <c r="N4" s="292">
        <v>44166</v>
      </c>
      <c r="O4" s="292">
        <v>44197</v>
      </c>
      <c r="P4" s="292">
        <v>44228</v>
      </c>
      <c r="Q4" s="292">
        <v>44256</v>
      </c>
      <c r="R4" s="292">
        <v>44287</v>
      </c>
      <c r="S4" s="292">
        <v>44317</v>
      </c>
      <c r="T4" s="292">
        <v>44348</v>
      </c>
      <c r="U4" s="292">
        <v>44378</v>
      </c>
      <c r="V4" s="292">
        <v>44409</v>
      </c>
      <c r="W4" s="292">
        <v>44440</v>
      </c>
      <c r="X4" s="292">
        <v>44470</v>
      </c>
      <c r="Y4" s="292">
        <v>44501</v>
      </c>
      <c r="Z4" s="292">
        <v>44531</v>
      </c>
      <c r="AA4" s="292">
        <v>44562</v>
      </c>
      <c r="AB4" s="292">
        <v>44593</v>
      </c>
      <c r="AC4" s="292">
        <v>44621</v>
      </c>
      <c r="AD4" s="292">
        <v>44652</v>
      </c>
      <c r="AE4" s="292">
        <v>44682</v>
      </c>
      <c r="AF4" s="292">
        <v>44713</v>
      </c>
      <c r="AG4" s="292">
        <v>44743</v>
      </c>
      <c r="AH4" s="292">
        <v>44774</v>
      </c>
      <c r="AI4" s="292">
        <v>44805</v>
      </c>
      <c r="AJ4" s="292">
        <v>44835</v>
      </c>
      <c r="AK4" s="292">
        <v>44866</v>
      </c>
      <c r="AL4" s="292">
        <v>44896</v>
      </c>
      <c r="AM4" s="292">
        <v>44927</v>
      </c>
      <c r="AN4" s="292">
        <v>44958</v>
      </c>
      <c r="AO4" s="292">
        <v>44986</v>
      </c>
      <c r="AP4" s="292">
        <v>45017</v>
      </c>
      <c r="AQ4" s="292">
        <v>45047</v>
      </c>
      <c r="AR4" s="292">
        <v>45078</v>
      </c>
      <c r="AS4" s="292">
        <v>45108</v>
      </c>
      <c r="AT4" s="292">
        <v>45139</v>
      </c>
      <c r="AU4" s="292">
        <v>45170</v>
      </c>
      <c r="AV4" s="292">
        <v>45200</v>
      </c>
      <c r="AW4" s="292">
        <v>45231</v>
      </c>
      <c r="AX4" s="292">
        <v>45261</v>
      </c>
      <c r="AY4" s="292">
        <v>45292</v>
      </c>
      <c r="AZ4" s="292">
        <v>45323</v>
      </c>
      <c r="BA4" s="292">
        <v>45352</v>
      </c>
      <c r="BB4" s="292">
        <v>45383</v>
      </c>
      <c r="BC4" s="292">
        <v>45413</v>
      </c>
      <c r="BD4" s="292">
        <v>45444</v>
      </c>
      <c r="BE4" s="292">
        <v>45474</v>
      </c>
      <c r="BF4" s="292">
        <v>45505</v>
      </c>
      <c r="BG4" s="292">
        <v>45536</v>
      </c>
      <c r="BH4" s="292">
        <v>45566</v>
      </c>
      <c r="BI4" s="292">
        <v>45597</v>
      </c>
      <c r="BJ4" s="292">
        <v>45627</v>
      </c>
      <c r="BK4" s="292">
        <v>45658</v>
      </c>
      <c r="BL4" s="292">
        <v>45689</v>
      </c>
      <c r="BM4" s="292">
        <v>45717</v>
      </c>
      <c r="BN4" s="292">
        <v>45748</v>
      </c>
      <c r="BO4" s="292">
        <v>45778</v>
      </c>
      <c r="BP4" s="292">
        <v>45809</v>
      </c>
      <c r="BQ4" s="292">
        <v>45839</v>
      </c>
      <c r="BR4" s="292">
        <v>45870</v>
      </c>
      <c r="BS4" s="292">
        <v>45901</v>
      </c>
      <c r="BT4" s="292">
        <v>45931</v>
      </c>
      <c r="BU4" s="292">
        <v>45962</v>
      </c>
      <c r="BV4" s="292">
        <v>45992</v>
      </c>
      <c r="BW4" s="292">
        <v>46023</v>
      </c>
      <c r="BX4" s="292">
        <v>46054</v>
      </c>
      <c r="BY4" s="292">
        <v>46082</v>
      </c>
      <c r="BZ4" s="292">
        <v>46113</v>
      </c>
      <c r="CA4" s="292">
        <v>46143</v>
      </c>
      <c r="CB4" s="292">
        <v>46174</v>
      </c>
      <c r="CC4" s="292">
        <v>46204</v>
      </c>
      <c r="CD4" s="292">
        <v>46235</v>
      </c>
      <c r="CE4" s="292">
        <v>46266</v>
      </c>
      <c r="CF4" s="292">
        <v>46296</v>
      </c>
      <c r="CG4" s="292">
        <v>46327</v>
      </c>
      <c r="CH4" s="293">
        <v>46357</v>
      </c>
    </row>
    <row r="5" spans="1:88" ht="15" customHeight="1" x14ac:dyDescent="0.3">
      <c r="A5" s="542"/>
      <c r="B5" s="11" t="s">
        <v>141</v>
      </c>
      <c r="C5" s="3">
        <f>'BIZ kWh ENTRY'!C164</f>
        <v>0</v>
      </c>
      <c r="D5" s="3">
        <f>'BIZ kWh ENTRY'!D164</f>
        <v>0</v>
      </c>
      <c r="E5" s="3">
        <f>'BIZ kWh ENTRY'!E164</f>
        <v>0</v>
      </c>
      <c r="F5" s="3">
        <f>'BIZ kWh ENTRY'!F164</f>
        <v>0</v>
      </c>
      <c r="G5" s="3">
        <f>'BIZ kWh ENTRY'!G164</f>
        <v>0</v>
      </c>
      <c r="H5" s="3">
        <f>'BIZ kWh ENTRY'!H164</f>
        <v>0</v>
      </c>
      <c r="I5" s="3">
        <f>'BIZ kWh ENTRY'!I164</f>
        <v>0</v>
      </c>
      <c r="J5" s="3">
        <f>'BIZ kWh ENTRY'!J164</f>
        <v>0</v>
      </c>
      <c r="K5" s="3">
        <f>'BIZ kWh ENTRY'!K164</f>
        <v>0</v>
      </c>
      <c r="L5" s="3">
        <f>'BIZ kWh ENTRY'!L164</f>
        <v>0</v>
      </c>
      <c r="M5" s="3">
        <f>'BIZ kWh ENTRY'!M164</f>
        <v>19432.412999999997</v>
      </c>
      <c r="N5" s="3">
        <f>'BIZ kWh ENTRY'!N164</f>
        <v>0</v>
      </c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250"/>
    </row>
    <row r="6" spans="1:88" x14ac:dyDescent="0.3">
      <c r="A6" s="542"/>
      <c r="B6" s="13" t="s">
        <v>59</v>
      </c>
      <c r="C6" s="3">
        <f>'BIZ kWh ENTRY'!C165</f>
        <v>0</v>
      </c>
      <c r="D6" s="3">
        <f>'BIZ kWh ENTRY'!D165</f>
        <v>0</v>
      </c>
      <c r="E6" s="3">
        <f>'BIZ kWh ENTRY'!E165</f>
        <v>0</v>
      </c>
      <c r="F6" s="3">
        <f>'BIZ kWh ENTRY'!F165</f>
        <v>0</v>
      </c>
      <c r="G6" s="3">
        <f>'BIZ kWh ENTRY'!G165</f>
        <v>0</v>
      </c>
      <c r="H6" s="3">
        <f>'BIZ kWh ENTRY'!H165</f>
        <v>0</v>
      </c>
      <c r="I6" s="3">
        <f>'BIZ kWh ENTRY'!I165</f>
        <v>0</v>
      </c>
      <c r="J6" s="3">
        <f>'BIZ kWh ENTRY'!J165</f>
        <v>0</v>
      </c>
      <c r="K6" s="3">
        <f>'BIZ kWh ENTRY'!K165</f>
        <v>0</v>
      </c>
      <c r="L6" s="3">
        <f>'BIZ kWh ENTRY'!L165</f>
        <v>0</v>
      </c>
      <c r="M6" s="3">
        <f>'BIZ kWh ENTRY'!M165</f>
        <v>0</v>
      </c>
      <c r="N6" s="3">
        <f>'BIZ kWh ENTRY'!N165</f>
        <v>0</v>
      </c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250"/>
    </row>
    <row r="7" spans="1:88" x14ac:dyDescent="0.3">
      <c r="A7" s="542"/>
      <c r="B7" s="11" t="s">
        <v>142</v>
      </c>
      <c r="C7" s="3">
        <f>'BIZ kWh ENTRY'!C166</f>
        <v>0</v>
      </c>
      <c r="D7" s="3">
        <f>'BIZ kWh ENTRY'!D166</f>
        <v>0</v>
      </c>
      <c r="E7" s="3">
        <f>'BIZ kWh ENTRY'!E166</f>
        <v>0</v>
      </c>
      <c r="F7" s="3">
        <f>'BIZ kWh ENTRY'!F166</f>
        <v>0</v>
      </c>
      <c r="G7" s="3">
        <f>'BIZ kWh ENTRY'!G166</f>
        <v>0</v>
      </c>
      <c r="H7" s="3">
        <f>'BIZ kWh ENTRY'!H166</f>
        <v>0</v>
      </c>
      <c r="I7" s="3">
        <f>'BIZ kWh ENTRY'!I166</f>
        <v>0</v>
      </c>
      <c r="J7" s="3">
        <f>'BIZ kWh ENTRY'!J166</f>
        <v>0</v>
      </c>
      <c r="K7" s="3">
        <f>'BIZ kWh ENTRY'!K166</f>
        <v>0</v>
      </c>
      <c r="L7" s="3">
        <f>'BIZ kWh ENTRY'!L166</f>
        <v>0</v>
      </c>
      <c r="M7" s="3">
        <f>'BIZ kWh ENTRY'!M166</f>
        <v>0</v>
      </c>
      <c r="N7" s="3">
        <f>'BIZ kWh ENTRY'!N166</f>
        <v>0</v>
      </c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250"/>
    </row>
    <row r="8" spans="1:88" x14ac:dyDescent="0.3">
      <c r="A8" s="542"/>
      <c r="B8" s="11" t="s">
        <v>60</v>
      </c>
      <c r="C8" s="3">
        <f>'BIZ kWh ENTRY'!C167</f>
        <v>3761.096</v>
      </c>
      <c r="D8" s="3">
        <f>'BIZ kWh ENTRY'!D167</f>
        <v>2257.0239999999999</v>
      </c>
      <c r="E8" s="3">
        <f>'BIZ kWh ENTRY'!E167</f>
        <v>3426.8545164034581</v>
      </c>
      <c r="F8" s="3">
        <f>'BIZ kWh ENTRY'!F167</f>
        <v>17688.026128184858</v>
      </c>
      <c r="G8" s="3">
        <f>'BIZ kWh ENTRY'!G167</f>
        <v>22433.603609795358</v>
      </c>
      <c r="H8" s="3">
        <f>'BIZ kWh ENTRY'!H167</f>
        <v>5245.0159999999996</v>
      </c>
      <c r="I8" s="3">
        <f>'BIZ kWh ENTRY'!I167</f>
        <v>1500.4080000000001</v>
      </c>
      <c r="J8" s="3">
        <f>'BIZ kWh ENTRY'!J167</f>
        <v>4300.62</v>
      </c>
      <c r="K8" s="3">
        <f>'BIZ kWh ENTRY'!K167</f>
        <v>25495.028000000002</v>
      </c>
      <c r="L8" s="3">
        <f>'BIZ kWh ENTRY'!L167</f>
        <v>31876.800000000003</v>
      </c>
      <c r="M8" s="3">
        <f>'BIZ kWh ENTRY'!M167</f>
        <v>54774.519052656738</v>
      </c>
      <c r="N8" s="3">
        <f>'BIZ kWh ENTRY'!N167</f>
        <v>216446.88276561294</v>
      </c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199"/>
      <c r="BS8" s="199"/>
      <c r="BT8" s="199"/>
      <c r="BU8" s="199"/>
      <c r="BV8" s="199"/>
      <c r="BW8" s="199"/>
      <c r="BX8" s="199"/>
      <c r="BY8" s="199"/>
      <c r="BZ8" s="199"/>
      <c r="CA8" s="199"/>
      <c r="CB8" s="199"/>
      <c r="CC8" s="199"/>
      <c r="CD8" s="199"/>
      <c r="CE8" s="199"/>
      <c r="CF8" s="199"/>
      <c r="CG8" s="199"/>
      <c r="CH8" s="250"/>
    </row>
    <row r="9" spans="1:88" x14ac:dyDescent="0.3">
      <c r="A9" s="542"/>
      <c r="B9" s="13" t="s">
        <v>143</v>
      </c>
      <c r="C9" s="3">
        <f>'BIZ kWh ENTRY'!C168</f>
        <v>0</v>
      </c>
      <c r="D9" s="3">
        <f>'BIZ kWh ENTRY'!D168</f>
        <v>0</v>
      </c>
      <c r="E9" s="3">
        <f>'BIZ kWh ENTRY'!E168</f>
        <v>0</v>
      </c>
      <c r="F9" s="3">
        <f>'BIZ kWh ENTRY'!F168</f>
        <v>0</v>
      </c>
      <c r="G9" s="3">
        <f>'BIZ kWh ENTRY'!G168</f>
        <v>0</v>
      </c>
      <c r="H9" s="3">
        <f>'BIZ kWh ENTRY'!H168</f>
        <v>0</v>
      </c>
      <c r="I9" s="3">
        <f>'BIZ kWh ENTRY'!I168</f>
        <v>0</v>
      </c>
      <c r="J9" s="3">
        <f>'BIZ kWh ENTRY'!J168</f>
        <v>0</v>
      </c>
      <c r="K9" s="3">
        <f>'BIZ kWh ENTRY'!K168</f>
        <v>0</v>
      </c>
      <c r="L9" s="3">
        <f>'BIZ kWh ENTRY'!L168</f>
        <v>0</v>
      </c>
      <c r="M9" s="3">
        <f>'BIZ kWh ENTRY'!M168</f>
        <v>0</v>
      </c>
      <c r="N9" s="3">
        <f>'BIZ kWh ENTRY'!N168</f>
        <v>0</v>
      </c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199"/>
      <c r="AT9" s="199"/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199"/>
      <c r="BG9" s="199"/>
      <c r="BH9" s="199"/>
      <c r="BI9" s="199"/>
      <c r="BJ9" s="199"/>
      <c r="BK9" s="199"/>
      <c r="BL9" s="199"/>
      <c r="BM9" s="199"/>
      <c r="BN9" s="199"/>
      <c r="BO9" s="199"/>
      <c r="BP9" s="199"/>
      <c r="BQ9" s="199"/>
      <c r="BR9" s="199"/>
      <c r="BS9" s="199"/>
      <c r="BT9" s="199"/>
      <c r="BU9" s="199"/>
      <c r="BV9" s="199"/>
      <c r="BW9" s="199"/>
      <c r="BX9" s="199"/>
      <c r="BY9" s="199"/>
      <c r="BZ9" s="199"/>
      <c r="CA9" s="199"/>
      <c r="CB9" s="199"/>
      <c r="CC9" s="199"/>
      <c r="CD9" s="199"/>
      <c r="CE9" s="199"/>
      <c r="CF9" s="199"/>
      <c r="CG9" s="199"/>
      <c r="CH9" s="250"/>
    </row>
    <row r="10" spans="1:88" x14ac:dyDescent="0.3">
      <c r="A10" s="542"/>
      <c r="B10" s="11" t="s">
        <v>62</v>
      </c>
      <c r="C10" s="3">
        <f>'BIZ kWh ENTRY'!C169</f>
        <v>0</v>
      </c>
      <c r="D10" s="3">
        <f>'BIZ kWh ENTRY'!D169</f>
        <v>0</v>
      </c>
      <c r="E10" s="3">
        <f>'BIZ kWh ENTRY'!E169</f>
        <v>0</v>
      </c>
      <c r="F10" s="3">
        <f>'BIZ kWh ENTRY'!F169</f>
        <v>0</v>
      </c>
      <c r="G10" s="3">
        <f>'BIZ kWh ENTRY'!G169</f>
        <v>0</v>
      </c>
      <c r="H10" s="3">
        <f>'BIZ kWh ENTRY'!H169</f>
        <v>0</v>
      </c>
      <c r="I10" s="3">
        <f>'BIZ kWh ENTRY'!I169</f>
        <v>0</v>
      </c>
      <c r="J10" s="3">
        <f>'BIZ kWh ENTRY'!J169</f>
        <v>0</v>
      </c>
      <c r="K10" s="3">
        <f>'BIZ kWh ENTRY'!K169</f>
        <v>0</v>
      </c>
      <c r="L10" s="3">
        <f>'BIZ kWh ENTRY'!L169</f>
        <v>0</v>
      </c>
      <c r="M10" s="3">
        <f>'BIZ kWh ENTRY'!M169</f>
        <v>0</v>
      </c>
      <c r="N10" s="3">
        <f>'BIZ kWh ENTRY'!N169</f>
        <v>0</v>
      </c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199"/>
      <c r="BE10" s="199"/>
      <c r="BF10" s="199"/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199"/>
      <c r="BS10" s="199"/>
      <c r="BT10" s="199"/>
      <c r="BU10" s="199"/>
      <c r="BV10" s="199"/>
      <c r="BW10" s="199"/>
      <c r="BX10" s="199"/>
      <c r="BY10" s="199"/>
      <c r="BZ10" s="199"/>
      <c r="CA10" s="199"/>
      <c r="CB10" s="199"/>
      <c r="CC10" s="199"/>
      <c r="CD10" s="199"/>
      <c r="CE10" s="199"/>
      <c r="CF10" s="199"/>
      <c r="CG10" s="199"/>
      <c r="CH10" s="250"/>
    </row>
    <row r="11" spans="1:88" x14ac:dyDescent="0.3">
      <c r="A11" s="542"/>
      <c r="B11" s="11" t="s">
        <v>63</v>
      </c>
      <c r="C11" s="3">
        <f>'BIZ kWh ENTRY'!C170</f>
        <v>0</v>
      </c>
      <c r="D11" s="3">
        <f>'BIZ kWh ENTRY'!D170</f>
        <v>17215.304</v>
      </c>
      <c r="E11" s="3">
        <f>'BIZ kWh ENTRY'!E170</f>
        <v>4905.3202214758394</v>
      </c>
      <c r="F11" s="3">
        <f>'BIZ kWh ENTRY'!F170</f>
        <v>190678.26956307574</v>
      </c>
      <c r="G11" s="3">
        <f>'BIZ kWh ENTRY'!G170</f>
        <v>3514.4672989262658</v>
      </c>
      <c r="H11" s="3">
        <f>'BIZ kWh ENTRY'!H170</f>
        <v>0</v>
      </c>
      <c r="I11" s="3">
        <f>'BIZ kWh ENTRY'!I170</f>
        <v>1027</v>
      </c>
      <c r="J11" s="3">
        <f>'BIZ kWh ENTRY'!J170</f>
        <v>0</v>
      </c>
      <c r="K11" s="3">
        <f>'BIZ kWh ENTRY'!K170</f>
        <v>9034</v>
      </c>
      <c r="L11" s="3">
        <f>'BIZ kWh ENTRY'!L170</f>
        <v>290538.96547318873</v>
      </c>
      <c r="M11" s="3">
        <f>'BIZ kWh ENTRY'!M170</f>
        <v>496954.12263222126</v>
      </c>
      <c r="N11" s="3">
        <f>'BIZ kWh ENTRY'!N170</f>
        <v>3546110.723032854</v>
      </c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199"/>
      <c r="AX11" s="199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199"/>
      <c r="BS11" s="199"/>
      <c r="BT11" s="199"/>
      <c r="BU11" s="199"/>
      <c r="BV11" s="199"/>
      <c r="BW11" s="199"/>
      <c r="BX11" s="199"/>
      <c r="BY11" s="199"/>
      <c r="BZ11" s="199"/>
      <c r="CA11" s="199"/>
      <c r="CB11" s="199"/>
      <c r="CC11" s="199"/>
      <c r="CD11" s="199"/>
      <c r="CE11" s="199"/>
      <c r="CF11" s="199"/>
      <c r="CG11" s="199"/>
      <c r="CH11" s="250"/>
    </row>
    <row r="12" spans="1:88" x14ac:dyDescent="0.3">
      <c r="A12" s="542"/>
      <c r="B12" s="11" t="s">
        <v>64</v>
      </c>
      <c r="C12" s="3">
        <f>'BIZ kWh ENTRY'!C171</f>
        <v>820220.97708131978</v>
      </c>
      <c r="D12" s="3">
        <f>'BIZ kWh ENTRY'!D171</f>
        <v>1050810.3067415897</v>
      </c>
      <c r="E12" s="3">
        <f>'BIZ kWh ENTRY'!E171</f>
        <v>1095659.5162419139</v>
      </c>
      <c r="F12" s="3">
        <f>'BIZ kWh ENTRY'!F171</f>
        <v>2715442.1460581077</v>
      </c>
      <c r="G12" s="3">
        <f>'BIZ kWh ENTRY'!G171</f>
        <v>1944226.4450692206</v>
      </c>
      <c r="H12" s="3">
        <f>'BIZ kWh ENTRY'!H171</f>
        <v>1408046.9489417048</v>
      </c>
      <c r="I12" s="3">
        <f>'BIZ kWh ENTRY'!I171</f>
        <v>2072437.0901007429</v>
      </c>
      <c r="J12" s="3">
        <f>'BIZ kWh ENTRY'!J171</f>
        <v>1559975.4280233476</v>
      </c>
      <c r="K12" s="3">
        <f>'BIZ kWh ENTRY'!K171</f>
        <v>1580914.1921381424</v>
      </c>
      <c r="L12" s="3">
        <f>'BIZ kWh ENTRY'!L171</f>
        <v>1879700.9995656677</v>
      </c>
      <c r="M12" s="3">
        <f>'BIZ kWh ENTRY'!M171</f>
        <v>2052704.2646611836</v>
      </c>
      <c r="N12" s="3">
        <f>'BIZ kWh ENTRY'!N171</f>
        <v>9221112.955086913</v>
      </c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  <c r="AJ12" s="199"/>
      <c r="AK12" s="199"/>
      <c r="AL12" s="199"/>
      <c r="AM12" s="199"/>
      <c r="AN12" s="199"/>
      <c r="AO12" s="199"/>
      <c r="AP12" s="199"/>
      <c r="AQ12" s="199"/>
      <c r="AR12" s="199"/>
      <c r="AS12" s="199"/>
      <c r="AT12" s="199"/>
      <c r="AU12" s="199"/>
      <c r="AV12" s="199"/>
      <c r="AW12" s="199"/>
      <c r="AX12" s="199"/>
      <c r="AY12" s="199"/>
      <c r="AZ12" s="199"/>
      <c r="BA12" s="199"/>
      <c r="BB12" s="199"/>
      <c r="BC12" s="199"/>
      <c r="BD12" s="199"/>
      <c r="BE12" s="199"/>
      <c r="BF12" s="199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199"/>
      <c r="BS12" s="199"/>
      <c r="BT12" s="199"/>
      <c r="BU12" s="199"/>
      <c r="BV12" s="199"/>
      <c r="BW12" s="199"/>
      <c r="BX12" s="199"/>
      <c r="BY12" s="199"/>
      <c r="BZ12" s="199"/>
      <c r="CA12" s="199"/>
      <c r="CB12" s="199"/>
      <c r="CC12" s="199"/>
      <c r="CD12" s="199"/>
      <c r="CE12" s="199"/>
      <c r="CF12" s="199"/>
      <c r="CG12" s="199"/>
      <c r="CH12" s="250"/>
    </row>
    <row r="13" spans="1:88" x14ac:dyDescent="0.3">
      <c r="A13" s="542"/>
      <c r="B13" s="11" t="s">
        <v>65</v>
      </c>
      <c r="C13" s="3">
        <f>'BIZ kWh ENTRY'!C172</f>
        <v>0</v>
      </c>
      <c r="D13" s="3">
        <f>'BIZ kWh ENTRY'!D172</f>
        <v>0</v>
      </c>
      <c r="E13" s="3">
        <f>'BIZ kWh ENTRY'!E172</f>
        <v>0</v>
      </c>
      <c r="F13" s="3">
        <f>'BIZ kWh ENTRY'!F172</f>
        <v>0</v>
      </c>
      <c r="G13" s="3">
        <f>'BIZ kWh ENTRY'!G172</f>
        <v>0</v>
      </c>
      <c r="H13" s="3">
        <f>'BIZ kWh ENTRY'!H172</f>
        <v>0</v>
      </c>
      <c r="I13" s="3">
        <f>'BIZ kWh ENTRY'!I172</f>
        <v>58078.979999999996</v>
      </c>
      <c r="J13" s="3">
        <f>'BIZ kWh ENTRY'!J172</f>
        <v>0</v>
      </c>
      <c r="K13" s="3">
        <f>'BIZ kWh ENTRY'!K172</f>
        <v>0</v>
      </c>
      <c r="L13" s="3">
        <f>'BIZ kWh ENTRY'!L172</f>
        <v>0</v>
      </c>
      <c r="M13" s="3">
        <f>'BIZ kWh ENTRY'!M172</f>
        <v>0</v>
      </c>
      <c r="N13" s="3">
        <f>'BIZ kWh ENTRY'!N172</f>
        <v>0</v>
      </c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199"/>
      <c r="CA13" s="199"/>
      <c r="CB13" s="199"/>
      <c r="CC13" s="199"/>
      <c r="CD13" s="199"/>
      <c r="CE13" s="199"/>
      <c r="CF13" s="199"/>
      <c r="CG13" s="199"/>
      <c r="CH13" s="250"/>
    </row>
    <row r="14" spans="1:88" x14ac:dyDescent="0.3">
      <c r="A14" s="542"/>
      <c r="B14" s="11" t="s">
        <v>144</v>
      </c>
      <c r="C14" s="3">
        <f>'BIZ kWh ENTRY'!C173</f>
        <v>0</v>
      </c>
      <c r="D14" s="3">
        <f>'BIZ kWh ENTRY'!D173</f>
        <v>0</v>
      </c>
      <c r="E14" s="3">
        <f>'BIZ kWh ENTRY'!E173</f>
        <v>0</v>
      </c>
      <c r="F14" s="3">
        <f>'BIZ kWh ENTRY'!F173</f>
        <v>0</v>
      </c>
      <c r="G14" s="3">
        <f>'BIZ kWh ENTRY'!G173</f>
        <v>0</v>
      </c>
      <c r="H14" s="3">
        <f>'BIZ kWh ENTRY'!H173</f>
        <v>0</v>
      </c>
      <c r="I14" s="3">
        <f>'BIZ kWh ENTRY'!I173</f>
        <v>0</v>
      </c>
      <c r="J14" s="3">
        <f>'BIZ kWh ENTRY'!J173</f>
        <v>0</v>
      </c>
      <c r="K14" s="3">
        <f>'BIZ kWh ENTRY'!K173</f>
        <v>0</v>
      </c>
      <c r="L14" s="3">
        <f>'BIZ kWh ENTRY'!L173</f>
        <v>0</v>
      </c>
      <c r="M14" s="3">
        <f>'BIZ kWh ENTRY'!M173</f>
        <v>0</v>
      </c>
      <c r="N14" s="3">
        <f>'BIZ kWh ENTRY'!N173</f>
        <v>0</v>
      </c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199"/>
      <c r="AU14" s="199"/>
      <c r="AV14" s="199"/>
      <c r="AW14" s="199"/>
      <c r="AX14" s="199"/>
      <c r="AY14" s="199"/>
      <c r="AZ14" s="199"/>
      <c r="BA14" s="199"/>
      <c r="BB14" s="199"/>
      <c r="BC14" s="199"/>
      <c r="BD14" s="199"/>
      <c r="BE14" s="199"/>
      <c r="BF14" s="199"/>
      <c r="BG14" s="199"/>
      <c r="BH14" s="199"/>
      <c r="BI14" s="199"/>
      <c r="BJ14" s="199"/>
      <c r="BK14" s="199"/>
      <c r="BL14" s="199"/>
      <c r="BM14" s="199"/>
      <c r="BN14" s="199"/>
      <c r="BO14" s="199"/>
      <c r="BP14" s="199"/>
      <c r="BQ14" s="199"/>
      <c r="BR14" s="199"/>
      <c r="BS14" s="199"/>
      <c r="BT14" s="199"/>
      <c r="BU14" s="199"/>
      <c r="BV14" s="199"/>
      <c r="BW14" s="199"/>
      <c r="BX14" s="199"/>
      <c r="BY14" s="199"/>
      <c r="BZ14" s="199"/>
      <c r="CA14" s="199"/>
      <c r="CB14" s="199"/>
      <c r="CC14" s="199"/>
      <c r="CD14" s="199"/>
      <c r="CE14" s="199"/>
      <c r="CF14" s="199"/>
      <c r="CG14" s="199"/>
      <c r="CH14" s="250"/>
    </row>
    <row r="15" spans="1:88" x14ac:dyDescent="0.3">
      <c r="A15" s="542"/>
      <c r="B15" s="11" t="s">
        <v>145</v>
      </c>
      <c r="C15" s="3">
        <f>'BIZ kWh ENTRY'!C174</f>
        <v>0</v>
      </c>
      <c r="D15" s="3">
        <f>'BIZ kWh ENTRY'!D174</f>
        <v>0</v>
      </c>
      <c r="E15" s="3">
        <f>'BIZ kWh ENTRY'!E174</f>
        <v>0</v>
      </c>
      <c r="F15" s="3">
        <f>'BIZ kWh ENTRY'!F174</f>
        <v>0</v>
      </c>
      <c r="G15" s="3">
        <f>'BIZ kWh ENTRY'!G174</f>
        <v>0</v>
      </c>
      <c r="H15" s="3">
        <f>'BIZ kWh ENTRY'!H174</f>
        <v>0</v>
      </c>
      <c r="I15" s="3">
        <f>'BIZ kWh ENTRY'!I174</f>
        <v>0</v>
      </c>
      <c r="J15" s="3">
        <f>'BIZ kWh ENTRY'!J174</f>
        <v>0</v>
      </c>
      <c r="K15" s="3">
        <f>'BIZ kWh ENTRY'!K174</f>
        <v>0</v>
      </c>
      <c r="L15" s="3">
        <f>'BIZ kWh ENTRY'!L174</f>
        <v>0</v>
      </c>
      <c r="M15" s="3">
        <f>'BIZ kWh ENTRY'!M174</f>
        <v>0</v>
      </c>
      <c r="N15" s="3">
        <f>'BIZ kWh ENTRY'!N174</f>
        <v>0</v>
      </c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199"/>
      <c r="BE15" s="199"/>
      <c r="BF15" s="199"/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199"/>
      <c r="CH15" s="250"/>
    </row>
    <row r="16" spans="1:88" x14ac:dyDescent="0.3">
      <c r="A16" s="542"/>
      <c r="B16" s="11" t="s">
        <v>67</v>
      </c>
      <c r="C16" s="3">
        <f>'BIZ kWh ENTRY'!C175</f>
        <v>0</v>
      </c>
      <c r="D16" s="3">
        <f>'BIZ kWh ENTRY'!D175</f>
        <v>0</v>
      </c>
      <c r="E16" s="3">
        <f>'BIZ kWh ENTRY'!E175</f>
        <v>0</v>
      </c>
      <c r="F16" s="3">
        <f>'BIZ kWh ENTRY'!F175</f>
        <v>0</v>
      </c>
      <c r="G16" s="3">
        <f>'BIZ kWh ENTRY'!G175</f>
        <v>0</v>
      </c>
      <c r="H16" s="3">
        <f>'BIZ kWh ENTRY'!H175</f>
        <v>0</v>
      </c>
      <c r="I16" s="3">
        <f>'BIZ kWh ENTRY'!I175</f>
        <v>0</v>
      </c>
      <c r="J16" s="3">
        <f>'BIZ kWh ENTRY'!J175</f>
        <v>9540.3431467871105</v>
      </c>
      <c r="K16" s="3">
        <f>'BIZ kWh ENTRY'!K175</f>
        <v>2175.3897708362788</v>
      </c>
      <c r="L16" s="3">
        <f>'BIZ kWh ENTRY'!L175</f>
        <v>0</v>
      </c>
      <c r="M16" s="3">
        <f>'BIZ kWh ENTRY'!M175</f>
        <v>4770.1715733935562</v>
      </c>
      <c r="N16" s="3">
        <f>'BIZ kWh ENTRY'!N175</f>
        <v>348.08000000000004</v>
      </c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199"/>
      <c r="AL16" s="199"/>
      <c r="AM16" s="199"/>
      <c r="AN16" s="199"/>
      <c r="AO16" s="199"/>
      <c r="AP16" s="199"/>
      <c r="AQ16" s="199"/>
      <c r="AR16" s="199"/>
      <c r="AS16" s="199"/>
      <c r="AT16" s="199"/>
      <c r="AU16" s="199"/>
      <c r="AV16" s="199"/>
      <c r="AW16" s="199"/>
      <c r="AX16" s="199"/>
      <c r="AY16" s="199"/>
      <c r="AZ16" s="199"/>
      <c r="BA16" s="199"/>
      <c r="BB16" s="199"/>
      <c r="BC16" s="199"/>
      <c r="BD16" s="199"/>
      <c r="BE16" s="199"/>
      <c r="BF16" s="199"/>
      <c r="BG16" s="199"/>
      <c r="BH16" s="199"/>
      <c r="BI16" s="199"/>
      <c r="BJ16" s="199"/>
      <c r="BK16" s="199"/>
      <c r="BL16" s="199"/>
      <c r="BM16" s="199"/>
      <c r="BN16" s="199"/>
      <c r="BO16" s="199"/>
      <c r="BP16" s="199"/>
      <c r="BQ16" s="199"/>
      <c r="BR16" s="199"/>
      <c r="BS16" s="199"/>
      <c r="BT16" s="199"/>
      <c r="BU16" s="199"/>
      <c r="BV16" s="199"/>
      <c r="BW16" s="199"/>
      <c r="BX16" s="199"/>
      <c r="BY16" s="199"/>
      <c r="BZ16" s="199"/>
      <c r="CA16" s="199"/>
      <c r="CB16" s="199"/>
      <c r="CC16" s="199"/>
      <c r="CD16" s="199"/>
      <c r="CE16" s="199"/>
      <c r="CF16" s="199"/>
      <c r="CG16" s="199"/>
      <c r="CH16" s="250"/>
    </row>
    <row r="17" spans="1:86" x14ac:dyDescent="0.3">
      <c r="A17" s="542"/>
      <c r="B17" s="11" t="s">
        <v>68</v>
      </c>
      <c r="C17" s="3">
        <f>'BIZ kWh ENTRY'!C176</f>
        <v>0</v>
      </c>
      <c r="D17" s="3">
        <f>'BIZ kWh ENTRY'!D176</f>
        <v>0</v>
      </c>
      <c r="E17" s="3">
        <f>'BIZ kWh ENTRY'!E176</f>
        <v>19378.896000000001</v>
      </c>
      <c r="F17" s="3">
        <f>'BIZ kWh ENTRY'!F176</f>
        <v>0</v>
      </c>
      <c r="G17" s="3">
        <f>'BIZ kWh ENTRY'!G176</f>
        <v>0</v>
      </c>
      <c r="H17" s="3">
        <f>'BIZ kWh ENTRY'!H176</f>
        <v>0</v>
      </c>
      <c r="I17" s="3">
        <f>'BIZ kWh ENTRY'!I176</f>
        <v>0</v>
      </c>
      <c r="J17" s="3">
        <f>'BIZ kWh ENTRY'!J176</f>
        <v>0</v>
      </c>
      <c r="K17" s="3">
        <f>'BIZ kWh ENTRY'!K176</f>
        <v>19378.896000000001</v>
      </c>
      <c r="L17" s="3">
        <f>'BIZ kWh ENTRY'!L176</f>
        <v>0</v>
      </c>
      <c r="M17" s="3">
        <f>'BIZ kWh ENTRY'!M176</f>
        <v>0</v>
      </c>
      <c r="N17" s="3">
        <f>'BIZ kWh ENTRY'!N176</f>
        <v>19378.896000000001</v>
      </c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199"/>
      <c r="BV17" s="199"/>
      <c r="BW17" s="199"/>
      <c r="BX17" s="199"/>
      <c r="BY17" s="199"/>
      <c r="BZ17" s="199"/>
      <c r="CA17" s="199"/>
      <c r="CB17" s="199"/>
      <c r="CC17" s="199"/>
      <c r="CD17" s="199"/>
      <c r="CE17" s="199"/>
      <c r="CF17" s="199"/>
      <c r="CG17" s="199"/>
      <c r="CH17" s="250"/>
    </row>
    <row r="18" spans="1:86" x14ac:dyDescent="0.3">
      <c r="A18" s="542"/>
      <c r="B18" s="11" t="s">
        <v>146</v>
      </c>
      <c r="C18" s="3"/>
      <c r="D18" s="3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  <c r="AH18" s="199"/>
      <c r="AI18" s="199"/>
      <c r="AJ18" s="199"/>
      <c r="AK18" s="199"/>
      <c r="AL18" s="199"/>
      <c r="AM18" s="199"/>
      <c r="AN18" s="199"/>
      <c r="AO18" s="199"/>
      <c r="AP18" s="199"/>
      <c r="AQ18" s="199"/>
      <c r="AR18" s="199"/>
      <c r="AS18" s="199"/>
      <c r="AT18" s="199"/>
      <c r="AU18" s="199"/>
      <c r="AV18" s="199"/>
      <c r="AW18" s="199"/>
      <c r="AX18" s="199"/>
      <c r="AY18" s="199"/>
      <c r="AZ18" s="199"/>
      <c r="BA18" s="199"/>
      <c r="BB18" s="199"/>
      <c r="BC18" s="199"/>
      <c r="BD18" s="199"/>
      <c r="BE18" s="199"/>
      <c r="BF18" s="199"/>
      <c r="BG18" s="199"/>
      <c r="BH18" s="199"/>
      <c r="BI18" s="199"/>
      <c r="BJ18" s="199"/>
      <c r="BK18" s="199"/>
      <c r="BL18" s="199"/>
      <c r="BM18" s="199"/>
      <c r="BN18" s="199"/>
      <c r="BO18" s="199"/>
      <c r="BP18" s="199"/>
      <c r="BQ18" s="199"/>
      <c r="BR18" s="199"/>
      <c r="BS18" s="199"/>
      <c r="BT18" s="199"/>
      <c r="BU18" s="199"/>
      <c r="BV18" s="199"/>
      <c r="BW18" s="199"/>
      <c r="BX18" s="199"/>
      <c r="BY18" s="199"/>
      <c r="BZ18" s="199"/>
      <c r="CA18" s="199"/>
      <c r="CB18" s="199"/>
      <c r="CC18" s="199"/>
      <c r="CD18" s="199"/>
      <c r="CE18" s="199"/>
      <c r="CF18" s="199"/>
      <c r="CG18" s="199"/>
      <c r="CH18" s="250"/>
    </row>
    <row r="19" spans="1:86" ht="15" thickBot="1" x14ac:dyDescent="0.35">
      <c r="A19" s="543"/>
      <c r="B19" s="295" t="str">
        <f>' 1M - RES'!B16</f>
        <v>Monthly kWh</v>
      </c>
      <c r="C19" s="296">
        <f>SUM(C5:C18)</f>
        <v>823982.0730813198</v>
      </c>
      <c r="D19" s="296">
        <f t="shared" ref="D19:BO19" si="2">SUM(D5:D18)</f>
        <v>1070282.6347415897</v>
      </c>
      <c r="E19" s="296">
        <f t="shared" si="2"/>
        <v>1123370.5869797932</v>
      </c>
      <c r="F19" s="296">
        <f t="shared" si="2"/>
        <v>2923808.4417493683</v>
      </c>
      <c r="G19" s="296">
        <f t="shared" si="2"/>
        <v>1970174.5159779422</v>
      </c>
      <c r="H19" s="296">
        <f t="shared" si="2"/>
        <v>1413291.9649417049</v>
      </c>
      <c r="I19" s="296">
        <f t="shared" si="2"/>
        <v>2133043.4781007431</v>
      </c>
      <c r="J19" s="296">
        <f t="shared" si="2"/>
        <v>1573816.3911701348</v>
      </c>
      <c r="K19" s="296">
        <f t="shared" si="2"/>
        <v>1636997.5059089786</v>
      </c>
      <c r="L19" s="296">
        <f t="shared" si="2"/>
        <v>2202116.7650388563</v>
      </c>
      <c r="M19" s="296">
        <f t="shared" si="2"/>
        <v>2628635.490919455</v>
      </c>
      <c r="N19" s="296">
        <f t="shared" si="2"/>
        <v>13003397.536885381</v>
      </c>
      <c r="O19" s="297">
        <f t="shared" si="2"/>
        <v>0</v>
      </c>
      <c r="P19" s="297">
        <f t="shared" si="2"/>
        <v>0</v>
      </c>
      <c r="Q19" s="297">
        <f t="shared" si="2"/>
        <v>0</v>
      </c>
      <c r="R19" s="297">
        <f t="shared" si="2"/>
        <v>0</v>
      </c>
      <c r="S19" s="297">
        <f t="shared" si="2"/>
        <v>0</v>
      </c>
      <c r="T19" s="297">
        <f t="shared" si="2"/>
        <v>0</v>
      </c>
      <c r="U19" s="297">
        <f t="shared" si="2"/>
        <v>0</v>
      </c>
      <c r="V19" s="297">
        <f t="shared" si="2"/>
        <v>0</v>
      </c>
      <c r="W19" s="297">
        <f t="shared" si="2"/>
        <v>0</v>
      </c>
      <c r="X19" s="297">
        <f t="shared" si="2"/>
        <v>0</v>
      </c>
      <c r="Y19" s="297">
        <f t="shared" si="2"/>
        <v>0</v>
      </c>
      <c r="Z19" s="297">
        <f t="shared" si="2"/>
        <v>0</v>
      </c>
      <c r="AA19" s="297">
        <f t="shared" si="2"/>
        <v>0</v>
      </c>
      <c r="AB19" s="297">
        <f t="shared" si="2"/>
        <v>0</v>
      </c>
      <c r="AC19" s="297">
        <f t="shared" si="2"/>
        <v>0</v>
      </c>
      <c r="AD19" s="297">
        <f t="shared" si="2"/>
        <v>0</v>
      </c>
      <c r="AE19" s="297">
        <f t="shared" si="2"/>
        <v>0</v>
      </c>
      <c r="AF19" s="297">
        <f t="shared" si="2"/>
        <v>0</v>
      </c>
      <c r="AG19" s="297">
        <f t="shared" si="2"/>
        <v>0</v>
      </c>
      <c r="AH19" s="297">
        <f t="shared" si="2"/>
        <v>0</v>
      </c>
      <c r="AI19" s="297">
        <f t="shared" si="2"/>
        <v>0</v>
      </c>
      <c r="AJ19" s="297">
        <f t="shared" si="2"/>
        <v>0</v>
      </c>
      <c r="AK19" s="297">
        <f t="shared" si="2"/>
        <v>0</v>
      </c>
      <c r="AL19" s="297">
        <f t="shared" si="2"/>
        <v>0</v>
      </c>
      <c r="AM19" s="297">
        <f t="shared" si="2"/>
        <v>0</v>
      </c>
      <c r="AN19" s="297">
        <f t="shared" si="2"/>
        <v>0</v>
      </c>
      <c r="AO19" s="297">
        <f t="shared" si="2"/>
        <v>0</v>
      </c>
      <c r="AP19" s="297">
        <f t="shared" si="2"/>
        <v>0</v>
      </c>
      <c r="AQ19" s="297">
        <f t="shared" si="2"/>
        <v>0</v>
      </c>
      <c r="AR19" s="297">
        <f t="shared" si="2"/>
        <v>0</v>
      </c>
      <c r="AS19" s="297">
        <f t="shared" si="2"/>
        <v>0</v>
      </c>
      <c r="AT19" s="297">
        <f t="shared" si="2"/>
        <v>0</v>
      </c>
      <c r="AU19" s="297">
        <f t="shared" si="2"/>
        <v>0</v>
      </c>
      <c r="AV19" s="297">
        <f t="shared" si="2"/>
        <v>0</v>
      </c>
      <c r="AW19" s="297">
        <f t="shared" si="2"/>
        <v>0</v>
      </c>
      <c r="AX19" s="297">
        <f t="shared" si="2"/>
        <v>0</v>
      </c>
      <c r="AY19" s="297">
        <f t="shared" si="2"/>
        <v>0</v>
      </c>
      <c r="AZ19" s="297">
        <f t="shared" si="2"/>
        <v>0</v>
      </c>
      <c r="BA19" s="297">
        <f t="shared" si="2"/>
        <v>0</v>
      </c>
      <c r="BB19" s="297">
        <f t="shared" si="2"/>
        <v>0</v>
      </c>
      <c r="BC19" s="297">
        <f t="shared" si="2"/>
        <v>0</v>
      </c>
      <c r="BD19" s="297">
        <f t="shared" si="2"/>
        <v>0</v>
      </c>
      <c r="BE19" s="297">
        <f t="shared" si="2"/>
        <v>0</v>
      </c>
      <c r="BF19" s="297">
        <f t="shared" si="2"/>
        <v>0</v>
      </c>
      <c r="BG19" s="297">
        <f t="shared" si="2"/>
        <v>0</v>
      </c>
      <c r="BH19" s="297">
        <f t="shared" si="2"/>
        <v>0</v>
      </c>
      <c r="BI19" s="297">
        <f t="shared" si="2"/>
        <v>0</v>
      </c>
      <c r="BJ19" s="297">
        <f t="shared" si="2"/>
        <v>0</v>
      </c>
      <c r="BK19" s="297">
        <f t="shared" si="2"/>
        <v>0</v>
      </c>
      <c r="BL19" s="297">
        <f t="shared" si="2"/>
        <v>0</v>
      </c>
      <c r="BM19" s="297">
        <f t="shared" si="2"/>
        <v>0</v>
      </c>
      <c r="BN19" s="297">
        <f t="shared" si="2"/>
        <v>0</v>
      </c>
      <c r="BO19" s="297">
        <f t="shared" si="2"/>
        <v>0</v>
      </c>
      <c r="BP19" s="297">
        <f t="shared" ref="BP19:CH19" si="3">SUM(BP5:BP18)</f>
        <v>0</v>
      </c>
      <c r="BQ19" s="297">
        <f t="shared" si="3"/>
        <v>0</v>
      </c>
      <c r="BR19" s="297">
        <f t="shared" si="3"/>
        <v>0</v>
      </c>
      <c r="BS19" s="297">
        <f t="shared" si="3"/>
        <v>0</v>
      </c>
      <c r="BT19" s="297">
        <f t="shared" si="3"/>
        <v>0</v>
      </c>
      <c r="BU19" s="297">
        <f t="shared" si="3"/>
        <v>0</v>
      </c>
      <c r="BV19" s="297">
        <f t="shared" si="3"/>
        <v>0</v>
      </c>
      <c r="BW19" s="297">
        <f t="shared" si="3"/>
        <v>0</v>
      </c>
      <c r="BX19" s="297">
        <f t="shared" si="3"/>
        <v>0</v>
      </c>
      <c r="BY19" s="297">
        <f t="shared" si="3"/>
        <v>0</v>
      </c>
      <c r="BZ19" s="297">
        <f t="shared" si="3"/>
        <v>0</v>
      </c>
      <c r="CA19" s="297">
        <f t="shared" si="3"/>
        <v>0</v>
      </c>
      <c r="CB19" s="297">
        <f t="shared" si="3"/>
        <v>0</v>
      </c>
      <c r="CC19" s="297">
        <f t="shared" si="3"/>
        <v>0</v>
      </c>
      <c r="CD19" s="297">
        <f t="shared" si="3"/>
        <v>0</v>
      </c>
      <c r="CE19" s="297">
        <f t="shared" si="3"/>
        <v>0</v>
      </c>
      <c r="CF19" s="297">
        <f t="shared" si="3"/>
        <v>0</v>
      </c>
      <c r="CG19" s="297">
        <f t="shared" si="3"/>
        <v>0</v>
      </c>
      <c r="CH19" s="298">
        <f t="shared" si="3"/>
        <v>0</v>
      </c>
    </row>
    <row r="20" spans="1:86" s="49" customFormat="1" x14ac:dyDescent="0.3">
      <c r="A20" s="329"/>
      <c r="B20" s="330"/>
      <c r="C20" s="9"/>
      <c r="D20" s="330"/>
      <c r="E20" s="9"/>
      <c r="F20" s="330"/>
      <c r="G20" s="330"/>
      <c r="H20" s="9"/>
      <c r="I20" s="330"/>
      <c r="J20" s="330"/>
      <c r="K20" s="9"/>
      <c r="L20" s="330"/>
      <c r="M20" s="330"/>
      <c r="N20" s="9"/>
      <c r="O20" s="330"/>
      <c r="P20" s="330"/>
      <c r="Q20" s="9"/>
      <c r="R20" s="330"/>
      <c r="S20" s="330"/>
      <c r="T20" s="9"/>
      <c r="U20" s="330"/>
      <c r="V20" s="330"/>
      <c r="W20" s="9"/>
      <c r="X20" s="330"/>
      <c r="Y20" s="330"/>
      <c r="Z20" s="9"/>
      <c r="AA20" s="330"/>
      <c r="AB20" s="330"/>
      <c r="AC20" s="9"/>
      <c r="AD20" s="330"/>
      <c r="AE20" s="330"/>
      <c r="AF20" s="9"/>
      <c r="AG20" s="330"/>
      <c r="AH20" s="330"/>
      <c r="AI20" s="9"/>
      <c r="AJ20" s="330"/>
      <c r="AK20" s="330"/>
      <c r="AL20" s="9"/>
      <c r="AM20" s="330"/>
      <c r="AN20" s="330"/>
      <c r="AO20" s="9"/>
      <c r="AP20" s="330"/>
      <c r="AQ20" s="330"/>
      <c r="AR20" s="9"/>
      <c r="AS20" s="330"/>
      <c r="AT20" s="330"/>
      <c r="AU20" s="9"/>
      <c r="AV20" s="330"/>
      <c r="AW20" s="330"/>
      <c r="AX20" s="9"/>
      <c r="AY20" s="330"/>
      <c r="AZ20" s="330"/>
      <c r="BA20" s="9"/>
      <c r="BB20" s="330"/>
      <c r="BC20" s="330"/>
      <c r="BD20" s="9"/>
      <c r="BE20" s="330"/>
      <c r="BF20" s="330"/>
      <c r="BG20" s="9"/>
      <c r="BH20" s="330"/>
      <c r="BI20" s="330"/>
      <c r="BJ20" s="9"/>
      <c r="BK20" s="330"/>
      <c r="BL20" s="330"/>
      <c r="BM20" s="9"/>
      <c r="BN20" s="330"/>
      <c r="BO20" s="330"/>
      <c r="BP20" s="9"/>
      <c r="BQ20" s="330"/>
      <c r="BR20" s="330"/>
      <c r="BS20" s="9"/>
      <c r="BT20" s="330"/>
      <c r="BU20" s="330"/>
      <c r="BV20" s="9"/>
      <c r="BW20" s="330"/>
      <c r="BX20" s="330"/>
      <c r="BY20" s="9"/>
      <c r="BZ20" s="330"/>
      <c r="CA20" s="330"/>
      <c r="CB20" s="9"/>
      <c r="CC20" s="330"/>
      <c r="CD20" s="330"/>
      <c r="CE20" s="9"/>
      <c r="CF20" s="330"/>
      <c r="CG20" s="330"/>
      <c r="CH20" s="9"/>
    </row>
    <row r="21" spans="1:86" s="49" customFormat="1" ht="15" thickBot="1" x14ac:dyDescent="0.35">
      <c r="C21" s="331"/>
      <c r="D21" s="152"/>
      <c r="E21" s="331"/>
      <c r="F21" s="152"/>
      <c r="G21" s="152"/>
      <c r="H21" s="331"/>
      <c r="I21" s="152"/>
      <c r="J21" s="152"/>
      <c r="K21" s="331"/>
      <c r="L21" s="152"/>
      <c r="M21" s="152"/>
      <c r="N21" s="331"/>
      <c r="O21" s="152"/>
      <c r="P21" s="152"/>
      <c r="Q21" s="331"/>
      <c r="R21" s="152"/>
      <c r="S21" s="152"/>
      <c r="T21" s="331"/>
      <c r="U21" s="152"/>
      <c r="V21" s="152"/>
      <c r="W21" s="331"/>
      <c r="X21" s="152"/>
      <c r="Y21" s="152"/>
      <c r="Z21" s="331"/>
      <c r="AA21" s="152"/>
      <c r="AB21" s="152"/>
      <c r="AC21" s="331"/>
      <c r="AD21" s="152"/>
      <c r="AE21" s="152"/>
      <c r="AF21" s="331"/>
      <c r="AG21" s="152"/>
      <c r="AH21" s="152"/>
      <c r="AI21" s="331"/>
      <c r="AJ21" s="152"/>
      <c r="AK21" s="152"/>
      <c r="AL21" s="331"/>
      <c r="AM21" s="152"/>
      <c r="AN21" s="152"/>
      <c r="AO21" s="331"/>
      <c r="AP21" s="152"/>
      <c r="AQ21" s="152"/>
      <c r="AR21" s="331"/>
      <c r="AS21" s="152"/>
      <c r="AT21" s="152"/>
      <c r="AU21" s="331"/>
      <c r="AV21" s="152"/>
      <c r="AW21" s="152"/>
      <c r="AX21" s="331"/>
      <c r="AY21" s="152"/>
      <c r="AZ21" s="152"/>
      <c r="BA21" s="331"/>
      <c r="BB21" s="152"/>
      <c r="BC21" s="152"/>
      <c r="BD21" s="331"/>
      <c r="BE21" s="152"/>
      <c r="BF21" s="152"/>
      <c r="BG21" s="331"/>
      <c r="BH21" s="152"/>
      <c r="BI21" s="152"/>
      <c r="BJ21" s="331"/>
      <c r="BK21" s="152"/>
      <c r="BL21" s="152"/>
      <c r="BM21" s="331"/>
      <c r="BN21" s="152"/>
      <c r="BO21" s="152"/>
      <c r="BP21" s="331"/>
      <c r="BQ21" s="152"/>
      <c r="BR21" s="152"/>
      <c r="BS21" s="331"/>
      <c r="BT21" s="152"/>
      <c r="BU21" s="152"/>
      <c r="BV21" s="331"/>
      <c r="BW21" s="152"/>
      <c r="BX21" s="152"/>
      <c r="BY21" s="331"/>
      <c r="BZ21" s="152"/>
      <c r="CA21" s="152"/>
      <c r="CB21" s="331"/>
      <c r="CC21" s="152"/>
      <c r="CD21" s="152"/>
      <c r="CE21" s="331"/>
      <c r="CF21" s="152"/>
      <c r="CG21" s="152"/>
      <c r="CH21" s="331"/>
    </row>
    <row r="22" spans="1:86" ht="15.6" x14ac:dyDescent="0.3">
      <c r="A22" s="544" t="s">
        <v>126</v>
      </c>
      <c r="B22" s="18" t="s">
        <v>124</v>
      </c>
      <c r="C22" s="292">
        <v>43831</v>
      </c>
      <c r="D22" s="292">
        <v>43862</v>
      </c>
      <c r="E22" s="292">
        <v>43891</v>
      </c>
      <c r="F22" s="292">
        <v>43922</v>
      </c>
      <c r="G22" s="292">
        <v>43952</v>
      </c>
      <c r="H22" s="292">
        <v>43983</v>
      </c>
      <c r="I22" s="292">
        <v>44013</v>
      </c>
      <c r="J22" s="292">
        <v>44044</v>
      </c>
      <c r="K22" s="292">
        <v>44075</v>
      </c>
      <c r="L22" s="292">
        <v>44105</v>
      </c>
      <c r="M22" s="292">
        <v>44136</v>
      </c>
      <c r="N22" s="292">
        <v>44166</v>
      </c>
      <c r="O22" s="292">
        <v>44197</v>
      </c>
      <c r="P22" s="292">
        <v>44228</v>
      </c>
      <c r="Q22" s="292">
        <v>44256</v>
      </c>
      <c r="R22" s="292">
        <v>44287</v>
      </c>
      <c r="S22" s="292">
        <v>44317</v>
      </c>
      <c r="T22" s="292">
        <v>44348</v>
      </c>
      <c r="U22" s="292">
        <v>44378</v>
      </c>
      <c r="V22" s="292">
        <v>44409</v>
      </c>
      <c r="W22" s="292">
        <v>44440</v>
      </c>
      <c r="X22" s="292">
        <v>44470</v>
      </c>
      <c r="Y22" s="292">
        <v>44501</v>
      </c>
      <c r="Z22" s="292">
        <v>44531</v>
      </c>
      <c r="AA22" s="292">
        <v>44562</v>
      </c>
      <c r="AB22" s="292">
        <v>44593</v>
      </c>
      <c r="AC22" s="292">
        <v>44621</v>
      </c>
      <c r="AD22" s="292">
        <v>44652</v>
      </c>
      <c r="AE22" s="292">
        <v>44682</v>
      </c>
      <c r="AF22" s="292">
        <v>44713</v>
      </c>
      <c r="AG22" s="292">
        <v>44743</v>
      </c>
      <c r="AH22" s="292">
        <v>44774</v>
      </c>
      <c r="AI22" s="292">
        <v>44805</v>
      </c>
      <c r="AJ22" s="292">
        <v>44835</v>
      </c>
      <c r="AK22" s="292">
        <v>44866</v>
      </c>
      <c r="AL22" s="292">
        <v>44896</v>
      </c>
      <c r="AM22" s="292">
        <v>44927</v>
      </c>
      <c r="AN22" s="292">
        <v>44958</v>
      </c>
      <c r="AO22" s="292">
        <v>44986</v>
      </c>
      <c r="AP22" s="292">
        <v>45017</v>
      </c>
      <c r="AQ22" s="292">
        <v>45047</v>
      </c>
      <c r="AR22" s="292">
        <v>45078</v>
      </c>
      <c r="AS22" s="292">
        <v>45108</v>
      </c>
      <c r="AT22" s="292">
        <v>45139</v>
      </c>
      <c r="AU22" s="292">
        <v>45170</v>
      </c>
      <c r="AV22" s="292">
        <v>45200</v>
      </c>
      <c r="AW22" s="292">
        <v>45231</v>
      </c>
      <c r="AX22" s="292">
        <v>45261</v>
      </c>
      <c r="AY22" s="292">
        <v>45292</v>
      </c>
      <c r="AZ22" s="292">
        <v>45323</v>
      </c>
      <c r="BA22" s="292">
        <v>45352</v>
      </c>
      <c r="BB22" s="292">
        <v>45383</v>
      </c>
      <c r="BC22" s="292">
        <v>45413</v>
      </c>
      <c r="BD22" s="292">
        <v>45444</v>
      </c>
      <c r="BE22" s="292">
        <v>45474</v>
      </c>
      <c r="BF22" s="292">
        <v>45505</v>
      </c>
      <c r="BG22" s="292">
        <v>45536</v>
      </c>
      <c r="BH22" s="292">
        <v>45566</v>
      </c>
      <c r="BI22" s="292">
        <v>45597</v>
      </c>
      <c r="BJ22" s="292">
        <v>45627</v>
      </c>
      <c r="BK22" s="292">
        <v>45658</v>
      </c>
      <c r="BL22" s="292">
        <v>45689</v>
      </c>
      <c r="BM22" s="292">
        <v>45717</v>
      </c>
      <c r="BN22" s="292">
        <v>45748</v>
      </c>
      <c r="BO22" s="292">
        <v>45778</v>
      </c>
      <c r="BP22" s="292">
        <v>45809</v>
      </c>
      <c r="BQ22" s="292">
        <v>45839</v>
      </c>
      <c r="BR22" s="292">
        <v>45870</v>
      </c>
      <c r="BS22" s="292">
        <v>45901</v>
      </c>
      <c r="BT22" s="292">
        <v>45931</v>
      </c>
      <c r="BU22" s="292">
        <v>45962</v>
      </c>
      <c r="BV22" s="292">
        <v>45992</v>
      </c>
      <c r="BW22" s="292">
        <v>46023</v>
      </c>
      <c r="BX22" s="292">
        <v>46054</v>
      </c>
      <c r="BY22" s="292">
        <v>46082</v>
      </c>
      <c r="BZ22" s="292">
        <v>46113</v>
      </c>
      <c r="CA22" s="292">
        <v>46143</v>
      </c>
      <c r="CB22" s="292">
        <v>46174</v>
      </c>
      <c r="CC22" s="292">
        <v>46204</v>
      </c>
      <c r="CD22" s="292">
        <v>46235</v>
      </c>
      <c r="CE22" s="292">
        <v>46266</v>
      </c>
      <c r="CF22" s="292">
        <v>46296</v>
      </c>
      <c r="CG22" s="292">
        <v>46327</v>
      </c>
      <c r="CH22" s="293">
        <v>46357</v>
      </c>
    </row>
    <row r="23" spans="1:86" ht="15" customHeight="1" x14ac:dyDescent="0.3">
      <c r="A23" s="545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BP24" si="5">IF(SUM($C$19:$N$19)=0,0,D23+E5)</f>
        <v>0</v>
      </c>
      <c r="F23" s="3">
        <f t="shared" si="5"/>
        <v>0</v>
      </c>
      <c r="G23" s="3">
        <f t="shared" si="5"/>
        <v>0</v>
      </c>
      <c r="H23" s="3">
        <f t="shared" si="5"/>
        <v>0</v>
      </c>
      <c r="I23" s="3">
        <f t="shared" si="5"/>
        <v>0</v>
      </c>
      <c r="J23" s="3">
        <f t="shared" si="5"/>
        <v>0</v>
      </c>
      <c r="K23" s="3">
        <f t="shared" si="5"/>
        <v>0</v>
      </c>
      <c r="L23" s="3">
        <f t="shared" si="5"/>
        <v>0</v>
      </c>
      <c r="M23" s="3">
        <f t="shared" si="5"/>
        <v>19432.412999999997</v>
      </c>
      <c r="N23" s="3">
        <f t="shared" si="5"/>
        <v>19432.412999999997</v>
      </c>
      <c r="O23" s="3">
        <f t="shared" si="5"/>
        <v>19432.412999999997</v>
      </c>
      <c r="P23" s="3">
        <f t="shared" si="5"/>
        <v>19432.412999999997</v>
      </c>
      <c r="Q23" s="3">
        <f t="shared" si="5"/>
        <v>19432.412999999997</v>
      </c>
      <c r="R23" s="3">
        <f t="shared" si="5"/>
        <v>19432.412999999997</v>
      </c>
      <c r="S23" s="3">
        <f t="shared" si="5"/>
        <v>19432.412999999997</v>
      </c>
      <c r="T23" s="3">
        <f t="shared" si="5"/>
        <v>19432.412999999997</v>
      </c>
      <c r="U23" s="3">
        <f t="shared" si="5"/>
        <v>19432.412999999997</v>
      </c>
      <c r="V23" s="3">
        <f t="shared" si="5"/>
        <v>19432.412999999997</v>
      </c>
      <c r="W23" s="3">
        <f t="shared" si="5"/>
        <v>19432.412999999997</v>
      </c>
      <c r="X23" s="3">
        <f t="shared" si="5"/>
        <v>19432.412999999997</v>
      </c>
      <c r="Y23" s="3">
        <f t="shared" si="5"/>
        <v>19432.412999999997</v>
      </c>
      <c r="Z23" s="3">
        <f t="shared" si="5"/>
        <v>19432.412999999997</v>
      </c>
      <c r="AA23" s="3">
        <f t="shared" si="5"/>
        <v>19432.412999999997</v>
      </c>
      <c r="AB23" s="3">
        <f t="shared" si="5"/>
        <v>19432.412999999997</v>
      </c>
      <c r="AC23" s="3">
        <f t="shared" si="5"/>
        <v>19432.412999999997</v>
      </c>
      <c r="AD23" s="3">
        <f t="shared" si="5"/>
        <v>19432.412999999997</v>
      </c>
      <c r="AE23" s="3">
        <f t="shared" si="5"/>
        <v>19432.412999999997</v>
      </c>
      <c r="AF23" s="3">
        <f t="shared" si="5"/>
        <v>19432.412999999997</v>
      </c>
      <c r="AG23" s="3">
        <f t="shared" si="5"/>
        <v>19432.412999999997</v>
      </c>
      <c r="AH23" s="3">
        <f t="shared" si="5"/>
        <v>19432.412999999997</v>
      </c>
      <c r="AI23" s="3">
        <f t="shared" si="5"/>
        <v>19432.412999999997</v>
      </c>
      <c r="AJ23" s="3">
        <f t="shared" si="5"/>
        <v>19432.412999999997</v>
      </c>
      <c r="AK23" s="3">
        <f t="shared" si="5"/>
        <v>19432.412999999997</v>
      </c>
      <c r="AL23" s="3">
        <f t="shared" si="5"/>
        <v>19432.412999999997</v>
      </c>
      <c r="AM23" s="3">
        <f t="shared" si="5"/>
        <v>19432.412999999997</v>
      </c>
      <c r="AN23" s="3">
        <f t="shared" si="5"/>
        <v>19432.412999999997</v>
      </c>
      <c r="AO23" s="3">
        <f t="shared" si="5"/>
        <v>19432.412999999997</v>
      </c>
      <c r="AP23" s="3">
        <f t="shared" si="5"/>
        <v>19432.412999999997</v>
      </c>
      <c r="AQ23" s="3">
        <f t="shared" si="5"/>
        <v>19432.412999999997</v>
      </c>
      <c r="AR23" s="3">
        <f t="shared" si="5"/>
        <v>19432.412999999997</v>
      </c>
      <c r="AS23" s="3">
        <f t="shared" si="5"/>
        <v>19432.412999999997</v>
      </c>
      <c r="AT23" s="3">
        <f t="shared" si="5"/>
        <v>19432.412999999997</v>
      </c>
      <c r="AU23" s="3">
        <f t="shared" si="5"/>
        <v>19432.412999999997</v>
      </c>
      <c r="AV23" s="3">
        <f t="shared" si="5"/>
        <v>19432.412999999997</v>
      </c>
      <c r="AW23" s="3">
        <f t="shared" si="5"/>
        <v>19432.412999999997</v>
      </c>
      <c r="AX23" s="3">
        <f t="shared" si="5"/>
        <v>19432.412999999997</v>
      </c>
      <c r="AY23" s="3">
        <f t="shared" si="5"/>
        <v>19432.412999999997</v>
      </c>
      <c r="AZ23" s="3">
        <f t="shared" si="5"/>
        <v>19432.412999999997</v>
      </c>
      <c r="BA23" s="3">
        <f t="shared" si="5"/>
        <v>19432.412999999997</v>
      </c>
      <c r="BB23" s="3">
        <f t="shared" si="5"/>
        <v>19432.412999999997</v>
      </c>
      <c r="BC23" s="3">
        <f t="shared" si="5"/>
        <v>19432.412999999997</v>
      </c>
      <c r="BD23" s="3">
        <f t="shared" si="5"/>
        <v>19432.412999999997</v>
      </c>
      <c r="BE23" s="3">
        <f t="shared" si="5"/>
        <v>19432.412999999997</v>
      </c>
      <c r="BF23" s="3">
        <f t="shared" si="5"/>
        <v>19432.412999999997</v>
      </c>
      <c r="BG23" s="3">
        <f t="shared" si="5"/>
        <v>19432.412999999997</v>
      </c>
      <c r="BH23" s="3">
        <f t="shared" si="5"/>
        <v>19432.412999999997</v>
      </c>
      <c r="BI23" s="3">
        <f t="shared" si="5"/>
        <v>19432.412999999997</v>
      </c>
      <c r="BJ23" s="3">
        <f t="shared" si="5"/>
        <v>19432.412999999997</v>
      </c>
      <c r="BK23" s="3">
        <f t="shared" si="5"/>
        <v>19432.412999999997</v>
      </c>
      <c r="BL23" s="3">
        <f t="shared" si="5"/>
        <v>19432.412999999997</v>
      </c>
      <c r="BM23" s="3">
        <f t="shared" si="5"/>
        <v>19432.412999999997</v>
      </c>
      <c r="BN23" s="3">
        <f t="shared" si="5"/>
        <v>19432.412999999997</v>
      </c>
      <c r="BO23" s="3">
        <f t="shared" si="5"/>
        <v>19432.412999999997</v>
      </c>
      <c r="BP23" s="3">
        <f t="shared" si="5"/>
        <v>19432.412999999997</v>
      </c>
      <c r="BQ23" s="3">
        <f t="shared" ref="BQ23:CH27" si="6">IF(SUM($C$19:$N$19)=0,0,BP23+BQ5)</f>
        <v>19432.412999999997</v>
      </c>
      <c r="BR23" s="3">
        <f t="shared" si="6"/>
        <v>19432.412999999997</v>
      </c>
      <c r="BS23" s="3">
        <f t="shared" si="6"/>
        <v>19432.412999999997</v>
      </c>
      <c r="BT23" s="3">
        <f t="shared" si="6"/>
        <v>19432.412999999997</v>
      </c>
      <c r="BU23" s="3">
        <f t="shared" si="6"/>
        <v>19432.412999999997</v>
      </c>
      <c r="BV23" s="3">
        <f t="shared" si="6"/>
        <v>19432.412999999997</v>
      </c>
      <c r="BW23" s="3">
        <f t="shared" si="6"/>
        <v>19432.412999999997</v>
      </c>
      <c r="BX23" s="3">
        <f t="shared" si="6"/>
        <v>19432.412999999997</v>
      </c>
      <c r="BY23" s="3">
        <f t="shared" si="6"/>
        <v>19432.412999999997</v>
      </c>
      <c r="BZ23" s="3">
        <f t="shared" si="6"/>
        <v>19432.412999999997</v>
      </c>
      <c r="CA23" s="3">
        <f t="shared" si="6"/>
        <v>19432.412999999997</v>
      </c>
      <c r="CB23" s="3">
        <f t="shared" si="6"/>
        <v>19432.412999999997</v>
      </c>
      <c r="CC23" s="3">
        <f t="shared" si="6"/>
        <v>19432.412999999997</v>
      </c>
      <c r="CD23" s="3">
        <f t="shared" si="6"/>
        <v>19432.412999999997</v>
      </c>
      <c r="CE23" s="3">
        <f t="shared" si="6"/>
        <v>19432.412999999997</v>
      </c>
      <c r="CF23" s="3">
        <f t="shared" si="6"/>
        <v>19432.412999999997</v>
      </c>
      <c r="CG23" s="3">
        <f t="shared" si="6"/>
        <v>19432.412999999997</v>
      </c>
      <c r="CH23" s="12">
        <f t="shared" si="6"/>
        <v>19432.412999999997</v>
      </c>
    </row>
    <row r="24" spans="1:86" x14ac:dyDescent="0.3">
      <c r="A24" s="545"/>
      <c r="B24" s="13" t="str">
        <f t="shared" si="4"/>
        <v>Building Shell</v>
      </c>
      <c r="C24" s="3">
        <f t="shared" si="4"/>
        <v>0</v>
      </c>
      <c r="D24" s="3">
        <f t="shared" ref="D24:S35" si="7">IF(SUM($C$19:$N$19)=0,0,C24+D6)</f>
        <v>0</v>
      </c>
      <c r="E24" s="3">
        <f t="shared" si="7"/>
        <v>0</v>
      </c>
      <c r="F24" s="3">
        <f t="shared" si="7"/>
        <v>0</v>
      </c>
      <c r="G24" s="3">
        <f t="shared" si="7"/>
        <v>0</v>
      </c>
      <c r="H24" s="3">
        <f t="shared" si="7"/>
        <v>0</v>
      </c>
      <c r="I24" s="3">
        <f t="shared" si="7"/>
        <v>0</v>
      </c>
      <c r="J24" s="3">
        <f t="shared" si="7"/>
        <v>0</v>
      </c>
      <c r="K24" s="3">
        <f t="shared" si="7"/>
        <v>0</v>
      </c>
      <c r="L24" s="3">
        <f t="shared" si="7"/>
        <v>0</v>
      </c>
      <c r="M24" s="3">
        <f t="shared" si="7"/>
        <v>0</v>
      </c>
      <c r="N24" s="3">
        <f t="shared" si="7"/>
        <v>0</v>
      </c>
      <c r="O24" s="3">
        <f t="shared" si="7"/>
        <v>0</v>
      </c>
      <c r="P24" s="3">
        <f t="shared" si="7"/>
        <v>0</v>
      </c>
      <c r="Q24" s="3">
        <f t="shared" si="7"/>
        <v>0</v>
      </c>
      <c r="R24" s="3">
        <f t="shared" si="7"/>
        <v>0</v>
      </c>
      <c r="S24" s="3">
        <f t="shared" si="7"/>
        <v>0</v>
      </c>
      <c r="T24" s="3">
        <f t="shared" si="5"/>
        <v>0</v>
      </c>
      <c r="U24" s="3">
        <f t="shared" si="5"/>
        <v>0</v>
      </c>
      <c r="V24" s="3">
        <f t="shared" si="5"/>
        <v>0</v>
      </c>
      <c r="W24" s="3">
        <f t="shared" si="5"/>
        <v>0</v>
      </c>
      <c r="X24" s="3">
        <f t="shared" si="5"/>
        <v>0</v>
      </c>
      <c r="Y24" s="3">
        <f t="shared" si="5"/>
        <v>0</v>
      </c>
      <c r="Z24" s="3">
        <f t="shared" si="5"/>
        <v>0</v>
      </c>
      <c r="AA24" s="3">
        <f t="shared" si="5"/>
        <v>0</v>
      </c>
      <c r="AB24" s="3">
        <f t="shared" si="5"/>
        <v>0</v>
      </c>
      <c r="AC24" s="3">
        <f t="shared" si="5"/>
        <v>0</v>
      </c>
      <c r="AD24" s="3">
        <f t="shared" si="5"/>
        <v>0</v>
      </c>
      <c r="AE24" s="3">
        <f t="shared" si="5"/>
        <v>0</v>
      </c>
      <c r="AF24" s="3">
        <f t="shared" si="5"/>
        <v>0</v>
      </c>
      <c r="AG24" s="3">
        <f t="shared" si="5"/>
        <v>0</v>
      </c>
      <c r="AH24" s="3">
        <f t="shared" si="5"/>
        <v>0</v>
      </c>
      <c r="AI24" s="3">
        <f t="shared" si="5"/>
        <v>0</v>
      </c>
      <c r="AJ24" s="3">
        <f t="shared" si="5"/>
        <v>0</v>
      </c>
      <c r="AK24" s="3">
        <f t="shared" si="5"/>
        <v>0</v>
      </c>
      <c r="AL24" s="3">
        <f t="shared" si="5"/>
        <v>0</v>
      </c>
      <c r="AM24" s="3">
        <f t="shared" si="5"/>
        <v>0</v>
      </c>
      <c r="AN24" s="3">
        <f t="shared" si="5"/>
        <v>0</v>
      </c>
      <c r="AO24" s="3">
        <f t="shared" si="5"/>
        <v>0</v>
      </c>
      <c r="AP24" s="3">
        <f t="shared" si="5"/>
        <v>0</v>
      </c>
      <c r="AQ24" s="3">
        <f t="shared" si="5"/>
        <v>0</v>
      </c>
      <c r="AR24" s="3">
        <f t="shared" si="5"/>
        <v>0</v>
      </c>
      <c r="AS24" s="3">
        <f t="shared" si="5"/>
        <v>0</v>
      </c>
      <c r="AT24" s="3">
        <f t="shared" si="5"/>
        <v>0</v>
      </c>
      <c r="AU24" s="3">
        <f t="shared" si="5"/>
        <v>0</v>
      </c>
      <c r="AV24" s="3">
        <f t="shared" si="5"/>
        <v>0</v>
      </c>
      <c r="AW24" s="3">
        <f t="shared" si="5"/>
        <v>0</v>
      </c>
      <c r="AX24" s="3">
        <f t="shared" si="5"/>
        <v>0</v>
      </c>
      <c r="AY24" s="3">
        <f t="shared" si="5"/>
        <v>0</v>
      </c>
      <c r="AZ24" s="3">
        <f t="shared" si="5"/>
        <v>0</v>
      </c>
      <c r="BA24" s="3">
        <f t="shared" si="5"/>
        <v>0</v>
      </c>
      <c r="BB24" s="3">
        <f t="shared" si="5"/>
        <v>0</v>
      </c>
      <c r="BC24" s="3">
        <f t="shared" si="5"/>
        <v>0</v>
      </c>
      <c r="BD24" s="3">
        <f t="shared" si="5"/>
        <v>0</v>
      </c>
      <c r="BE24" s="3">
        <f t="shared" si="5"/>
        <v>0</v>
      </c>
      <c r="BF24" s="3">
        <f t="shared" si="5"/>
        <v>0</v>
      </c>
      <c r="BG24" s="3">
        <f t="shared" si="5"/>
        <v>0</v>
      </c>
      <c r="BH24" s="3">
        <f t="shared" si="5"/>
        <v>0</v>
      </c>
      <c r="BI24" s="3">
        <f t="shared" si="5"/>
        <v>0</v>
      </c>
      <c r="BJ24" s="3">
        <f t="shared" si="5"/>
        <v>0</v>
      </c>
      <c r="BK24" s="3">
        <f t="shared" si="5"/>
        <v>0</v>
      </c>
      <c r="BL24" s="3">
        <f t="shared" si="5"/>
        <v>0</v>
      </c>
      <c r="BM24" s="3">
        <f t="shared" si="5"/>
        <v>0</v>
      </c>
      <c r="BN24" s="3">
        <f t="shared" si="5"/>
        <v>0</v>
      </c>
      <c r="BO24" s="3">
        <f t="shared" si="5"/>
        <v>0</v>
      </c>
      <c r="BP24" s="3">
        <f t="shared" si="5"/>
        <v>0</v>
      </c>
      <c r="BQ24" s="3">
        <f t="shared" si="6"/>
        <v>0</v>
      </c>
      <c r="BR24" s="3">
        <f t="shared" si="6"/>
        <v>0</v>
      </c>
      <c r="BS24" s="3">
        <f t="shared" si="6"/>
        <v>0</v>
      </c>
      <c r="BT24" s="3">
        <f t="shared" si="6"/>
        <v>0</v>
      </c>
      <c r="BU24" s="3">
        <f t="shared" si="6"/>
        <v>0</v>
      </c>
      <c r="BV24" s="3">
        <f t="shared" si="6"/>
        <v>0</v>
      </c>
      <c r="BW24" s="3">
        <f t="shared" si="6"/>
        <v>0</v>
      </c>
      <c r="BX24" s="3">
        <f t="shared" si="6"/>
        <v>0</v>
      </c>
      <c r="BY24" s="3">
        <f t="shared" si="6"/>
        <v>0</v>
      </c>
      <c r="BZ24" s="3">
        <f t="shared" si="6"/>
        <v>0</v>
      </c>
      <c r="CA24" s="3">
        <f t="shared" si="6"/>
        <v>0</v>
      </c>
      <c r="CB24" s="3">
        <f t="shared" si="6"/>
        <v>0</v>
      </c>
      <c r="CC24" s="3">
        <f t="shared" si="6"/>
        <v>0</v>
      </c>
      <c r="CD24" s="3">
        <f t="shared" si="6"/>
        <v>0</v>
      </c>
      <c r="CE24" s="3">
        <f t="shared" si="6"/>
        <v>0</v>
      </c>
      <c r="CF24" s="3">
        <f t="shared" si="6"/>
        <v>0</v>
      </c>
      <c r="CG24" s="3">
        <f t="shared" si="6"/>
        <v>0</v>
      </c>
      <c r="CH24" s="12">
        <f t="shared" si="6"/>
        <v>0</v>
      </c>
    </row>
    <row r="25" spans="1:86" x14ac:dyDescent="0.3">
      <c r="A25" s="545"/>
      <c r="B25" s="11" t="str">
        <f t="shared" si="4"/>
        <v>Cooking</v>
      </c>
      <c r="C25" s="3">
        <f t="shared" si="4"/>
        <v>0</v>
      </c>
      <c r="D25" s="3">
        <f t="shared" si="7"/>
        <v>0</v>
      </c>
      <c r="E25" s="3">
        <f t="shared" ref="E25:BP28" si="8">IF(SUM($C$19:$N$19)=0,0,D25+E7)</f>
        <v>0</v>
      </c>
      <c r="F25" s="3">
        <f t="shared" si="8"/>
        <v>0</v>
      </c>
      <c r="G25" s="3">
        <f t="shared" si="8"/>
        <v>0</v>
      </c>
      <c r="H25" s="3">
        <f t="shared" si="8"/>
        <v>0</v>
      </c>
      <c r="I25" s="3">
        <f t="shared" si="8"/>
        <v>0</v>
      </c>
      <c r="J25" s="3">
        <f t="shared" si="8"/>
        <v>0</v>
      </c>
      <c r="K25" s="3">
        <f t="shared" si="8"/>
        <v>0</v>
      </c>
      <c r="L25" s="3">
        <f t="shared" si="8"/>
        <v>0</v>
      </c>
      <c r="M25" s="3">
        <f t="shared" si="8"/>
        <v>0</v>
      </c>
      <c r="N25" s="3">
        <f t="shared" si="8"/>
        <v>0</v>
      </c>
      <c r="O25" s="3">
        <f t="shared" si="8"/>
        <v>0</v>
      </c>
      <c r="P25" s="3">
        <f t="shared" si="8"/>
        <v>0</v>
      </c>
      <c r="Q25" s="3">
        <f t="shared" si="8"/>
        <v>0</v>
      </c>
      <c r="R25" s="3">
        <f t="shared" si="8"/>
        <v>0</v>
      </c>
      <c r="S25" s="3">
        <f t="shared" si="8"/>
        <v>0</v>
      </c>
      <c r="T25" s="3">
        <f t="shared" si="8"/>
        <v>0</v>
      </c>
      <c r="U25" s="3">
        <f t="shared" si="8"/>
        <v>0</v>
      </c>
      <c r="V25" s="3">
        <f t="shared" si="8"/>
        <v>0</v>
      </c>
      <c r="W25" s="3">
        <f t="shared" si="8"/>
        <v>0</v>
      </c>
      <c r="X25" s="3">
        <f t="shared" si="8"/>
        <v>0</v>
      </c>
      <c r="Y25" s="3">
        <f t="shared" si="8"/>
        <v>0</v>
      </c>
      <c r="Z25" s="3">
        <f t="shared" si="8"/>
        <v>0</v>
      </c>
      <c r="AA25" s="3">
        <f t="shared" si="8"/>
        <v>0</v>
      </c>
      <c r="AB25" s="3">
        <f t="shared" si="8"/>
        <v>0</v>
      </c>
      <c r="AC25" s="3">
        <f t="shared" si="8"/>
        <v>0</v>
      </c>
      <c r="AD25" s="3">
        <f t="shared" si="8"/>
        <v>0</v>
      </c>
      <c r="AE25" s="3">
        <f t="shared" si="8"/>
        <v>0</v>
      </c>
      <c r="AF25" s="3">
        <f t="shared" si="8"/>
        <v>0</v>
      </c>
      <c r="AG25" s="3">
        <f t="shared" si="8"/>
        <v>0</v>
      </c>
      <c r="AH25" s="3">
        <f t="shared" si="8"/>
        <v>0</v>
      </c>
      <c r="AI25" s="3">
        <f t="shared" si="8"/>
        <v>0</v>
      </c>
      <c r="AJ25" s="3">
        <f t="shared" si="8"/>
        <v>0</v>
      </c>
      <c r="AK25" s="3">
        <f t="shared" si="8"/>
        <v>0</v>
      </c>
      <c r="AL25" s="3">
        <f t="shared" si="8"/>
        <v>0</v>
      </c>
      <c r="AM25" s="3">
        <f t="shared" si="8"/>
        <v>0</v>
      </c>
      <c r="AN25" s="3">
        <f t="shared" si="8"/>
        <v>0</v>
      </c>
      <c r="AO25" s="3">
        <f t="shared" si="8"/>
        <v>0</v>
      </c>
      <c r="AP25" s="3">
        <f t="shared" si="8"/>
        <v>0</v>
      </c>
      <c r="AQ25" s="3">
        <f t="shared" si="8"/>
        <v>0</v>
      </c>
      <c r="AR25" s="3">
        <f t="shared" si="8"/>
        <v>0</v>
      </c>
      <c r="AS25" s="3">
        <f t="shared" si="8"/>
        <v>0</v>
      </c>
      <c r="AT25" s="3">
        <f t="shared" si="8"/>
        <v>0</v>
      </c>
      <c r="AU25" s="3">
        <f t="shared" si="8"/>
        <v>0</v>
      </c>
      <c r="AV25" s="3">
        <f t="shared" si="8"/>
        <v>0</v>
      </c>
      <c r="AW25" s="3">
        <f t="shared" si="8"/>
        <v>0</v>
      </c>
      <c r="AX25" s="3">
        <f t="shared" si="8"/>
        <v>0</v>
      </c>
      <c r="AY25" s="3">
        <f t="shared" si="8"/>
        <v>0</v>
      </c>
      <c r="AZ25" s="3">
        <f t="shared" si="8"/>
        <v>0</v>
      </c>
      <c r="BA25" s="3">
        <f t="shared" si="8"/>
        <v>0</v>
      </c>
      <c r="BB25" s="3">
        <f t="shared" si="8"/>
        <v>0</v>
      </c>
      <c r="BC25" s="3">
        <f t="shared" si="8"/>
        <v>0</v>
      </c>
      <c r="BD25" s="3">
        <f t="shared" si="8"/>
        <v>0</v>
      </c>
      <c r="BE25" s="3">
        <f t="shared" si="8"/>
        <v>0</v>
      </c>
      <c r="BF25" s="3">
        <f t="shared" si="8"/>
        <v>0</v>
      </c>
      <c r="BG25" s="3">
        <f t="shared" si="8"/>
        <v>0</v>
      </c>
      <c r="BH25" s="3">
        <f t="shared" si="8"/>
        <v>0</v>
      </c>
      <c r="BI25" s="3">
        <f t="shared" si="8"/>
        <v>0</v>
      </c>
      <c r="BJ25" s="3">
        <f t="shared" si="8"/>
        <v>0</v>
      </c>
      <c r="BK25" s="3">
        <f t="shared" si="8"/>
        <v>0</v>
      </c>
      <c r="BL25" s="3">
        <f t="shared" si="8"/>
        <v>0</v>
      </c>
      <c r="BM25" s="3">
        <f t="shared" si="8"/>
        <v>0</v>
      </c>
      <c r="BN25" s="3">
        <f t="shared" si="8"/>
        <v>0</v>
      </c>
      <c r="BO25" s="3">
        <f t="shared" si="8"/>
        <v>0</v>
      </c>
      <c r="BP25" s="3">
        <f t="shared" si="8"/>
        <v>0</v>
      </c>
      <c r="BQ25" s="3">
        <f t="shared" si="6"/>
        <v>0</v>
      </c>
      <c r="BR25" s="3">
        <f t="shared" si="6"/>
        <v>0</v>
      </c>
      <c r="BS25" s="3">
        <f t="shared" si="6"/>
        <v>0</v>
      </c>
      <c r="BT25" s="3">
        <f t="shared" si="6"/>
        <v>0</v>
      </c>
      <c r="BU25" s="3">
        <f t="shared" si="6"/>
        <v>0</v>
      </c>
      <c r="BV25" s="3">
        <f t="shared" si="6"/>
        <v>0</v>
      </c>
      <c r="BW25" s="3">
        <f t="shared" si="6"/>
        <v>0</v>
      </c>
      <c r="BX25" s="3">
        <f t="shared" si="6"/>
        <v>0</v>
      </c>
      <c r="BY25" s="3">
        <f t="shared" si="6"/>
        <v>0</v>
      </c>
      <c r="BZ25" s="3">
        <f t="shared" si="6"/>
        <v>0</v>
      </c>
      <c r="CA25" s="3">
        <f t="shared" si="6"/>
        <v>0</v>
      </c>
      <c r="CB25" s="3">
        <f t="shared" si="6"/>
        <v>0</v>
      </c>
      <c r="CC25" s="3">
        <f t="shared" si="6"/>
        <v>0</v>
      </c>
      <c r="CD25" s="3">
        <f t="shared" si="6"/>
        <v>0</v>
      </c>
      <c r="CE25" s="3">
        <f t="shared" si="6"/>
        <v>0</v>
      </c>
      <c r="CF25" s="3">
        <f t="shared" si="6"/>
        <v>0</v>
      </c>
      <c r="CG25" s="3">
        <f t="shared" si="6"/>
        <v>0</v>
      </c>
      <c r="CH25" s="12">
        <f t="shared" si="6"/>
        <v>0</v>
      </c>
    </row>
    <row r="26" spans="1:86" x14ac:dyDescent="0.3">
      <c r="A26" s="545"/>
      <c r="B26" s="11" t="str">
        <f t="shared" si="4"/>
        <v>Cooling</v>
      </c>
      <c r="C26" s="3">
        <f t="shared" si="4"/>
        <v>3761.096</v>
      </c>
      <c r="D26" s="3">
        <f t="shared" si="7"/>
        <v>6018.12</v>
      </c>
      <c r="E26" s="3">
        <f t="shared" si="8"/>
        <v>9444.9745164034575</v>
      </c>
      <c r="F26" s="3">
        <f t="shared" si="8"/>
        <v>27133.000644588315</v>
      </c>
      <c r="G26" s="3">
        <f t="shared" si="8"/>
        <v>49566.604254383674</v>
      </c>
      <c r="H26" s="3">
        <f t="shared" si="8"/>
        <v>54811.62025438367</v>
      </c>
      <c r="I26" s="3">
        <f t="shared" si="8"/>
        <v>56312.028254383673</v>
      </c>
      <c r="J26" s="3">
        <f t="shared" si="8"/>
        <v>60612.648254383676</v>
      </c>
      <c r="K26" s="3">
        <f t="shared" si="8"/>
        <v>86107.676254383681</v>
      </c>
      <c r="L26" s="3">
        <f t="shared" si="8"/>
        <v>117984.47625438368</v>
      </c>
      <c r="M26" s="3">
        <f t="shared" si="8"/>
        <v>172758.99530704043</v>
      </c>
      <c r="N26" s="3">
        <f t="shared" si="8"/>
        <v>389205.87807265337</v>
      </c>
      <c r="O26" s="3">
        <f t="shared" si="8"/>
        <v>389205.87807265337</v>
      </c>
      <c r="P26" s="3">
        <f t="shared" si="8"/>
        <v>389205.87807265337</v>
      </c>
      <c r="Q26" s="3">
        <f t="shared" si="8"/>
        <v>389205.87807265337</v>
      </c>
      <c r="R26" s="3">
        <f t="shared" si="8"/>
        <v>389205.87807265337</v>
      </c>
      <c r="S26" s="3">
        <f t="shared" si="8"/>
        <v>389205.87807265337</v>
      </c>
      <c r="T26" s="3">
        <f t="shared" si="8"/>
        <v>389205.87807265337</v>
      </c>
      <c r="U26" s="3">
        <f t="shared" si="8"/>
        <v>389205.87807265337</v>
      </c>
      <c r="V26" s="3">
        <f t="shared" si="8"/>
        <v>389205.87807265337</v>
      </c>
      <c r="W26" s="3">
        <f t="shared" si="8"/>
        <v>389205.87807265337</v>
      </c>
      <c r="X26" s="3">
        <f t="shared" si="8"/>
        <v>389205.87807265337</v>
      </c>
      <c r="Y26" s="3">
        <f t="shared" si="8"/>
        <v>389205.87807265337</v>
      </c>
      <c r="Z26" s="3">
        <f t="shared" si="8"/>
        <v>389205.87807265337</v>
      </c>
      <c r="AA26" s="3">
        <f t="shared" si="8"/>
        <v>389205.87807265337</v>
      </c>
      <c r="AB26" s="3">
        <f t="shared" si="8"/>
        <v>389205.87807265337</v>
      </c>
      <c r="AC26" s="3">
        <f t="shared" si="8"/>
        <v>389205.87807265337</v>
      </c>
      <c r="AD26" s="3">
        <f t="shared" si="8"/>
        <v>389205.87807265337</v>
      </c>
      <c r="AE26" s="3">
        <f t="shared" si="8"/>
        <v>389205.87807265337</v>
      </c>
      <c r="AF26" s="3">
        <f t="shared" si="8"/>
        <v>389205.87807265337</v>
      </c>
      <c r="AG26" s="3">
        <f t="shared" si="8"/>
        <v>389205.87807265337</v>
      </c>
      <c r="AH26" s="3">
        <f t="shared" si="8"/>
        <v>389205.87807265337</v>
      </c>
      <c r="AI26" s="3">
        <f t="shared" si="8"/>
        <v>389205.87807265337</v>
      </c>
      <c r="AJ26" s="3">
        <f t="shared" si="8"/>
        <v>389205.87807265337</v>
      </c>
      <c r="AK26" s="3">
        <f t="shared" si="8"/>
        <v>389205.87807265337</v>
      </c>
      <c r="AL26" s="3">
        <f t="shared" si="8"/>
        <v>389205.87807265337</v>
      </c>
      <c r="AM26" s="3">
        <f t="shared" si="8"/>
        <v>389205.87807265337</v>
      </c>
      <c r="AN26" s="3">
        <f t="shared" si="8"/>
        <v>389205.87807265337</v>
      </c>
      <c r="AO26" s="3">
        <f t="shared" si="8"/>
        <v>389205.87807265337</v>
      </c>
      <c r="AP26" s="3">
        <f t="shared" si="8"/>
        <v>389205.87807265337</v>
      </c>
      <c r="AQ26" s="3">
        <f t="shared" si="8"/>
        <v>389205.87807265337</v>
      </c>
      <c r="AR26" s="3">
        <f t="shared" si="8"/>
        <v>389205.87807265337</v>
      </c>
      <c r="AS26" s="3">
        <f t="shared" si="8"/>
        <v>389205.87807265337</v>
      </c>
      <c r="AT26" s="3">
        <f t="shared" si="8"/>
        <v>389205.87807265337</v>
      </c>
      <c r="AU26" s="3">
        <f t="shared" si="8"/>
        <v>389205.87807265337</v>
      </c>
      <c r="AV26" s="3">
        <f t="shared" si="8"/>
        <v>389205.87807265337</v>
      </c>
      <c r="AW26" s="3">
        <f t="shared" si="8"/>
        <v>389205.87807265337</v>
      </c>
      <c r="AX26" s="3">
        <f t="shared" si="8"/>
        <v>389205.87807265337</v>
      </c>
      <c r="AY26" s="3">
        <f t="shared" si="8"/>
        <v>389205.87807265337</v>
      </c>
      <c r="AZ26" s="3">
        <f t="shared" si="8"/>
        <v>389205.87807265337</v>
      </c>
      <c r="BA26" s="3">
        <f t="shared" si="8"/>
        <v>389205.87807265337</v>
      </c>
      <c r="BB26" s="3">
        <f t="shared" si="8"/>
        <v>389205.87807265337</v>
      </c>
      <c r="BC26" s="3">
        <f t="shared" si="8"/>
        <v>389205.87807265337</v>
      </c>
      <c r="BD26" s="3">
        <f t="shared" si="8"/>
        <v>389205.87807265337</v>
      </c>
      <c r="BE26" s="3">
        <f t="shared" si="8"/>
        <v>389205.87807265337</v>
      </c>
      <c r="BF26" s="3">
        <f t="shared" si="8"/>
        <v>389205.87807265337</v>
      </c>
      <c r="BG26" s="3">
        <f t="shared" si="8"/>
        <v>389205.87807265337</v>
      </c>
      <c r="BH26" s="3">
        <f t="shared" si="8"/>
        <v>389205.87807265337</v>
      </c>
      <c r="BI26" s="3">
        <f t="shared" si="8"/>
        <v>389205.87807265337</v>
      </c>
      <c r="BJ26" s="3">
        <f t="shared" si="8"/>
        <v>389205.87807265337</v>
      </c>
      <c r="BK26" s="3">
        <f t="shared" si="8"/>
        <v>389205.87807265337</v>
      </c>
      <c r="BL26" s="3">
        <f t="shared" si="8"/>
        <v>389205.87807265337</v>
      </c>
      <c r="BM26" s="3">
        <f t="shared" si="8"/>
        <v>389205.87807265337</v>
      </c>
      <c r="BN26" s="3">
        <f t="shared" si="8"/>
        <v>389205.87807265337</v>
      </c>
      <c r="BO26" s="3">
        <f t="shared" si="8"/>
        <v>389205.87807265337</v>
      </c>
      <c r="BP26" s="3">
        <f t="shared" si="8"/>
        <v>389205.87807265337</v>
      </c>
      <c r="BQ26" s="3">
        <f t="shared" si="6"/>
        <v>389205.87807265337</v>
      </c>
      <c r="BR26" s="3">
        <f t="shared" si="6"/>
        <v>389205.87807265337</v>
      </c>
      <c r="BS26" s="3">
        <f t="shared" si="6"/>
        <v>389205.87807265337</v>
      </c>
      <c r="BT26" s="3">
        <f t="shared" si="6"/>
        <v>389205.87807265337</v>
      </c>
      <c r="BU26" s="3">
        <f t="shared" si="6"/>
        <v>389205.87807265337</v>
      </c>
      <c r="BV26" s="3">
        <f t="shared" si="6"/>
        <v>389205.87807265337</v>
      </c>
      <c r="BW26" s="3">
        <f t="shared" si="6"/>
        <v>389205.87807265337</v>
      </c>
      <c r="BX26" s="3">
        <f t="shared" si="6"/>
        <v>389205.87807265337</v>
      </c>
      <c r="BY26" s="3">
        <f t="shared" si="6"/>
        <v>389205.87807265337</v>
      </c>
      <c r="BZ26" s="3">
        <f t="shared" si="6"/>
        <v>389205.87807265337</v>
      </c>
      <c r="CA26" s="3">
        <f t="shared" si="6"/>
        <v>389205.87807265337</v>
      </c>
      <c r="CB26" s="3">
        <f t="shared" si="6"/>
        <v>389205.87807265337</v>
      </c>
      <c r="CC26" s="3">
        <f t="shared" si="6"/>
        <v>389205.87807265337</v>
      </c>
      <c r="CD26" s="3">
        <f t="shared" si="6"/>
        <v>389205.87807265337</v>
      </c>
      <c r="CE26" s="3">
        <f t="shared" si="6"/>
        <v>389205.87807265337</v>
      </c>
      <c r="CF26" s="3">
        <f t="shared" si="6"/>
        <v>389205.87807265337</v>
      </c>
      <c r="CG26" s="3">
        <f t="shared" si="6"/>
        <v>389205.87807265337</v>
      </c>
      <c r="CH26" s="12">
        <f t="shared" si="6"/>
        <v>389205.87807265337</v>
      </c>
    </row>
    <row r="27" spans="1:86" x14ac:dyDescent="0.3">
      <c r="A27" s="545"/>
      <c r="B27" s="13" t="str">
        <f t="shared" si="4"/>
        <v>Ext Lighting</v>
      </c>
      <c r="C27" s="3">
        <f t="shared" si="4"/>
        <v>0</v>
      </c>
      <c r="D27" s="3">
        <f t="shared" si="7"/>
        <v>0</v>
      </c>
      <c r="E27" s="3">
        <f t="shared" si="8"/>
        <v>0</v>
      </c>
      <c r="F27" s="3">
        <f t="shared" si="8"/>
        <v>0</v>
      </c>
      <c r="G27" s="3">
        <f t="shared" si="8"/>
        <v>0</v>
      </c>
      <c r="H27" s="3">
        <f t="shared" si="8"/>
        <v>0</v>
      </c>
      <c r="I27" s="3">
        <f t="shared" si="8"/>
        <v>0</v>
      </c>
      <c r="J27" s="3">
        <f t="shared" si="8"/>
        <v>0</v>
      </c>
      <c r="K27" s="3">
        <f t="shared" si="8"/>
        <v>0</v>
      </c>
      <c r="L27" s="3">
        <f t="shared" si="8"/>
        <v>0</v>
      </c>
      <c r="M27" s="3">
        <f t="shared" si="8"/>
        <v>0</v>
      </c>
      <c r="N27" s="3">
        <f t="shared" si="8"/>
        <v>0</v>
      </c>
      <c r="O27" s="3">
        <f t="shared" si="8"/>
        <v>0</v>
      </c>
      <c r="P27" s="3">
        <f t="shared" si="8"/>
        <v>0</v>
      </c>
      <c r="Q27" s="3">
        <f t="shared" si="8"/>
        <v>0</v>
      </c>
      <c r="R27" s="3">
        <f t="shared" si="8"/>
        <v>0</v>
      </c>
      <c r="S27" s="3">
        <f t="shared" si="8"/>
        <v>0</v>
      </c>
      <c r="T27" s="3">
        <f t="shared" si="8"/>
        <v>0</v>
      </c>
      <c r="U27" s="3">
        <f t="shared" si="8"/>
        <v>0</v>
      </c>
      <c r="V27" s="3">
        <f t="shared" si="8"/>
        <v>0</v>
      </c>
      <c r="W27" s="3">
        <f t="shared" si="8"/>
        <v>0</v>
      </c>
      <c r="X27" s="3">
        <f t="shared" si="8"/>
        <v>0</v>
      </c>
      <c r="Y27" s="3">
        <f t="shared" si="8"/>
        <v>0</v>
      </c>
      <c r="Z27" s="3">
        <f t="shared" si="8"/>
        <v>0</v>
      </c>
      <c r="AA27" s="3">
        <f t="shared" si="8"/>
        <v>0</v>
      </c>
      <c r="AB27" s="3">
        <f t="shared" si="8"/>
        <v>0</v>
      </c>
      <c r="AC27" s="3">
        <f t="shared" si="8"/>
        <v>0</v>
      </c>
      <c r="AD27" s="3">
        <f t="shared" si="8"/>
        <v>0</v>
      </c>
      <c r="AE27" s="3">
        <f t="shared" si="8"/>
        <v>0</v>
      </c>
      <c r="AF27" s="3">
        <f t="shared" si="8"/>
        <v>0</v>
      </c>
      <c r="AG27" s="3">
        <f t="shared" si="8"/>
        <v>0</v>
      </c>
      <c r="AH27" s="3">
        <f t="shared" si="8"/>
        <v>0</v>
      </c>
      <c r="AI27" s="3">
        <f t="shared" si="8"/>
        <v>0</v>
      </c>
      <c r="AJ27" s="3">
        <f t="shared" si="8"/>
        <v>0</v>
      </c>
      <c r="AK27" s="3">
        <f t="shared" si="8"/>
        <v>0</v>
      </c>
      <c r="AL27" s="3">
        <f t="shared" si="8"/>
        <v>0</v>
      </c>
      <c r="AM27" s="3">
        <f t="shared" si="8"/>
        <v>0</v>
      </c>
      <c r="AN27" s="3">
        <f t="shared" si="8"/>
        <v>0</v>
      </c>
      <c r="AO27" s="3">
        <f t="shared" si="8"/>
        <v>0</v>
      </c>
      <c r="AP27" s="3">
        <f t="shared" si="8"/>
        <v>0</v>
      </c>
      <c r="AQ27" s="3">
        <f t="shared" si="8"/>
        <v>0</v>
      </c>
      <c r="AR27" s="3">
        <f t="shared" si="8"/>
        <v>0</v>
      </c>
      <c r="AS27" s="3">
        <f t="shared" si="8"/>
        <v>0</v>
      </c>
      <c r="AT27" s="3">
        <f t="shared" si="8"/>
        <v>0</v>
      </c>
      <c r="AU27" s="3">
        <f t="shared" si="8"/>
        <v>0</v>
      </c>
      <c r="AV27" s="3">
        <f t="shared" si="8"/>
        <v>0</v>
      </c>
      <c r="AW27" s="3">
        <f t="shared" si="8"/>
        <v>0</v>
      </c>
      <c r="AX27" s="3">
        <f t="shared" si="8"/>
        <v>0</v>
      </c>
      <c r="AY27" s="3">
        <f t="shared" si="8"/>
        <v>0</v>
      </c>
      <c r="AZ27" s="3">
        <f t="shared" si="8"/>
        <v>0</v>
      </c>
      <c r="BA27" s="3">
        <f t="shared" si="8"/>
        <v>0</v>
      </c>
      <c r="BB27" s="3">
        <f t="shared" si="8"/>
        <v>0</v>
      </c>
      <c r="BC27" s="3">
        <f t="shared" si="8"/>
        <v>0</v>
      </c>
      <c r="BD27" s="3">
        <f t="shared" si="8"/>
        <v>0</v>
      </c>
      <c r="BE27" s="3">
        <f t="shared" si="8"/>
        <v>0</v>
      </c>
      <c r="BF27" s="3">
        <f t="shared" si="8"/>
        <v>0</v>
      </c>
      <c r="BG27" s="3">
        <f t="shared" si="8"/>
        <v>0</v>
      </c>
      <c r="BH27" s="3">
        <f t="shared" si="8"/>
        <v>0</v>
      </c>
      <c r="BI27" s="3">
        <f t="shared" si="8"/>
        <v>0</v>
      </c>
      <c r="BJ27" s="3">
        <f t="shared" si="8"/>
        <v>0</v>
      </c>
      <c r="BK27" s="3">
        <f t="shared" si="8"/>
        <v>0</v>
      </c>
      <c r="BL27" s="3">
        <f t="shared" si="8"/>
        <v>0</v>
      </c>
      <c r="BM27" s="3">
        <f t="shared" si="8"/>
        <v>0</v>
      </c>
      <c r="BN27" s="3">
        <f t="shared" si="8"/>
        <v>0</v>
      </c>
      <c r="BO27" s="3">
        <f t="shared" si="8"/>
        <v>0</v>
      </c>
      <c r="BP27" s="3">
        <f t="shared" si="8"/>
        <v>0</v>
      </c>
      <c r="BQ27" s="3">
        <f t="shared" si="6"/>
        <v>0</v>
      </c>
      <c r="BR27" s="3">
        <f t="shared" si="6"/>
        <v>0</v>
      </c>
      <c r="BS27" s="3">
        <f t="shared" si="6"/>
        <v>0</v>
      </c>
      <c r="BT27" s="3">
        <f t="shared" si="6"/>
        <v>0</v>
      </c>
      <c r="BU27" s="3">
        <f t="shared" si="6"/>
        <v>0</v>
      </c>
      <c r="BV27" s="3">
        <f t="shared" si="6"/>
        <v>0</v>
      </c>
      <c r="BW27" s="3">
        <f t="shared" si="6"/>
        <v>0</v>
      </c>
      <c r="BX27" s="3">
        <f t="shared" si="6"/>
        <v>0</v>
      </c>
      <c r="BY27" s="3">
        <f t="shared" si="6"/>
        <v>0</v>
      </c>
      <c r="BZ27" s="3">
        <f t="shared" si="6"/>
        <v>0</v>
      </c>
      <c r="CA27" s="3">
        <f t="shared" si="6"/>
        <v>0</v>
      </c>
      <c r="CB27" s="3">
        <f t="shared" si="6"/>
        <v>0</v>
      </c>
      <c r="CC27" s="3">
        <f t="shared" si="6"/>
        <v>0</v>
      </c>
      <c r="CD27" s="3">
        <f t="shared" si="6"/>
        <v>0</v>
      </c>
      <c r="CE27" s="3">
        <f t="shared" si="6"/>
        <v>0</v>
      </c>
      <c r="CF27" s="3">
        <f t="shared" si="6"/>
        <v>0</v>
      </c>
      <c r="CG27" s="3">
        <f t="shared" si="6"/>
        <v>0</v>
      </c>
      <c r="CH27" s="12">
        <f t="shared" si="6"/>
        <v>0</v>
      </c>
    </row>
    <row r="28" spans="1:86" x14ac:dyDescent="0.3">
      <c r="A28" s="545"/>
      <c r="B28" s="11" t="str">
        <f t="shared" si="4"/>
        <v>Heating</v>
      </c>
      <c r="C28" s="3">
        <f t="shared" si="4"/>
        <v>0</v>
      </c>
      <c r="D28" s="3">
        <f t="shared" si="7"/>
        <v>0</v>
      </c>
      <c r="E28" s="3">
        <f t="shared" si="8"/>
        <v>0</v>
      </c>
      <c r="F28" s="3">
        <f t="shared" si="8"/>
        <v>0</v>
      </c>
      <c r="G28" s="3">
        <f t="shared" si="8"/>
        <v>0</v>
      </c>
      <c r="H28" s="3">
        <f t="shared" si="8"/>
        <v>0</v>
      </c>
      <c r="I28" s="3">
        <f t="shared" si="8"/>
        <v>0</v>
      </c>
      <c r="J28" s="3">
        <f t="shared" si="8"/>
        <v>0</v>
      </c>
      <c r="K28" s="3">
        <f t="shared" si="8"/>
        <v>0</v>
      </c>
      <c r="L28" s="3">
        <f t="shared" si="8"/>
        <v>0</v>
      </c>
      <c r="M28" s="3">
        <f t="shared" si="8"/>
        <v>0</v>
      </c>
      <c r="N28" s="3">
        <f t="shared" si="8"/>
        <v>0</v>
      </c>
      <c r="O28" s="3">
        <f t="shared" si="8"/>
        <v>0</v>
      </c>
      <c r="P28" s="3">
        <f t="shared" si="8"/>
        <v>0</v>
      </c>
      <c r="Q28" s="3">
        <f t="shared" si="8"/>
        <v>0</v>
      </c>
      <c r="R28" s="3">
        <f t="shared" si="8"/>
        <v>0</v>
      </c>
      <c r="S28" s="3">
        <f t="shared" si="8"/>
        <v>0</v>
      </c>
      <c r="T28" s="3">
        <f t="shared" si="8"/>
        <v>0</v>
      </c>
      <c r="U28" s="3">
        <f t="shared" si="8"/>
        <v>0</v>
      </c>
      <c r="V28" s="3">
        <f t="shared" si="8"/>
        <v>0</v>
      </c>
      <c r="W28" s="3">
        <f t="shared" si="8"/>
        <v>0</v>
      </c>
      <c r="X28" s="3">
        <f t="shared" si="8"/>
        <v>0</v>
      </c>
      <c r="Y28" s="3">
        <f t="shared" si="8"/>
        <v>0</v>
      </c>
      <c r="Z28" s="3">
        <f t="shared" si="8"/>
        <v>0</v>
      </c>
      <c r="AA28" s="3">
        <f t="shared" si="8"/>
        <v>0</v>
      </c>
      <c r="AB28" s="3">
        <f t="shared" si="8"/>
        <v>0</v>
      </c>
      <c r="AC28" s="3">
        <f t="shared" si="8"/>
        <v>0</v>
      </c>
      <c r="AD28" s="3">
        <f t="shared" si="8"/>
        <v>0</v>
      </c>
      <c r="AE28" s="3">
        <f t="shared" si="8"/>
        <v>0</v>
      </c>
      <c r="AF28" s="3">
        <f t="shared" si="8"/>
        <v>0</v>
      </c>
      <c r="AG28" s="3">
        <f t="shared" si="8"/>
        <v>0</v>
      </c>
      <c r="AH28" s="3">
        <f t="shared" si="8"/>
        <v>0</v>
      </c>
      <c r="AI28" s="3">
        <f t="shared" si="8"/>
        <v>0</v>
      </c>
      <c r="AJ28" s="3">
        <f t="shared" si="8"/>
        <v>0</v>
      </c>
      <c r="AK28" s="3">
        <f t="shared" si="8"/>
        <v>0</v>
      </c>
      <c r="AL28" s="3">
        <f t="shared" si="8"/>
        <v>0</v>
      </c>
      <c r="AM28" s="3">
        <f t="shared" si="8"/>
        <v>0</v>
      </c>
      <c r="AN28" s="3">
        <f t="shared" si="8"/>
        <v>0</v>
      </c>
      <c r="AO28" s="3">
        <f t="shared" si="8"/>
        <v>0</v>
      </c>
      <c r="AP28" s="3">
        <f t="shared" si="8"/>
        <v>0</v>
      </c>
      <c r="AQ28" s="3">
        <f t="shared" si="8"/>
        <v>0</v>
      </c>
      <c r="AR28" s="3">
        <f t="shared" si="8"/>
        <v>0</v>
      </c>
      <c r="AS28" s="3">
        <f t="shared" si="8"/>
        <v>0</v>
      </c>
      <c r="AT28" s="3">
        <f t="shared" si="8"/>
        <v>0</v>
      </c>
      <c r="AU28" s="3">
        <f t="shared" si="8"/>
        <v>0</v>
      </c>
      <c r="AV28" s="3">
        <f t="shared" si="8"/>
        <v>0</v>
      </c>
      <c r="AW28" s="3">
        <f t="shared" si="8"/>
        <v>0</v>
      </c>
      <c r="AX28" s="3">
        <f t="shared" si="8"/>
        <v>0</v>
      </c>
      <c r="AY28" s="3">
        <f t="shared" si="8"/>
        <v>0</v>
      </c>
      <c r="AZ28" s="3">
        <f t="shared" si="8"/>
        <v>0</v>
      </c>
      <c r="BA28" s="3">
        <f t="shared" si="8"/>
        <v>0</v>
      </c>
      <c r="BB28" s="3">
        <f t="shared" si="8"/>
        <v>0</v>
      </c>
      <c r="BC28" s="3">
        <f t="shared" si="8"/>
        <v>0</v>
      </c>
      <c r="BD28" s="3">
        <f t="shared" si="8"/>
        <v>0</v>
      </c>
      <c r="BE28" s="3">
        <f t="shared" si="8"/>
        <v>0</v>
      </c>
      <c r="BF28" s="3">
        <f t="shared" si="8"/>
        <v>0</v>
      </c>
      <c r="BG28" s="3">
        <f t="shared" si="8"/>
        <v>0</v>
      </c>
      <c r="BH28" s="3">
        <f t="shared" si="8"/>
        <v>0</v>
      </c>
      <c r="BI28" s="3">
        <f t="shared" si="8"/>
        <v>0</v>
      </c>
      <c r="BJ28" s="3">
        <f t="shared" si="8"/>
        <v>0</v>
      </c>
      <c r="BK28" s="3">
        <f t="shared" si="8"/>
        <v>0</v>
      </c>
      <c r="BL28" s="3">
        <f t="shared" si="8"/>
        <v>0</v>
      </c>
      <c r="BM28" s="3">
        <f t="shared" si="8"/>
        <v>0</v>
      </c>
      <c r="BN28" s="3">
        <f t="shared" si="8"/>
        <v>0</v>
      </c>
      <c r="BO28" s="3">
        <f t="shared" si="8"/>
        <v>0</v>
      </c>
      <c r="BP28" s="3">
        <f t="shared" ref="BP28:CH31" si="9">IF(SUM($C$19:$N$19)=0,0,BO28+BP10)</f>
        <v>0</v>
      </c>
      <c r="BQ28" s="3">
        <f t="shared" si="9"/>
        <v>0</v>
      </c>
      <c r="BR28" s="3">
        <f t="shared" si="9"/>
        <v>0</v>
      </c>
      <c r="BS28" s="3">
        <f t="shared" si="9"/>
        <v>0</v>
      </c>
      <c r="BT28" s="3">
        <f t="shared" si="9"/>
        <v>0</v>
      </c>
      <c r="BU28" s="3">
        <f t="shared" si="9"/>
        <v>0</v>
      </c>
      <c r="BV28" s="3">
        <f t="shared" si="9"/>
        <v>0</v>
      </c>
      <c r="BW28" s="3">
        <f t="shared" si="9"/>
        <v>0</v>
      </c>
      <c r="BX28" s="3">
        <f t="shared" si="9"/>
        <v>0</v>
      </c>
      <c r="BY28" s="3">
        <f t="shared" si="9"/>
        <v>0</v>
      </c>
      <c r="BZ28" s="3">
        <f t="shared" si="9"/>
        <v>0</v>
      </c>
      <c r="CA28" s="3">
        <f t="shared" si="9"/>
        <v>0</v>
      </c>
      <c r="CB28" s="3">
        <f t="shared" si="9"/>
        <v>0</v>
      </c>
      <c r="CC28" s="3">
        <f t="shared" si="9"/>
        <v>0</v>
      </c>
      <c r="CD28" s="3">
        <f t="shared" si="9"/>
        <v>0</v>
      </c>
      <c r="CE28" s="3">
        <f t="shared" si="9"/>
        <v>0</v>
      </c>
      <c r="CF28" s="3">
        <f t="shared" si="9"/>
        <v>0</v>
      </c>
      <c r="CG28" s="3">
        <f t="shared" si="9"/>
        <v>0</v>
      </c>
      <c r="CH28" s="12">
        <f t="shared" si="9"/>
        <v>0</v>
      </c>
    </row>
    <row r="29" spans="1:86" x14ac:dyDescent="0.3">
      <c r="A29" s="545"/>
      <c r="B29" s="11" t="str">
        <f t="shared" si="4"/>
        <v>HVAC</v>
      </c>
      <c r="C29" s="3">
        <f t="shared" si="4"/>
        <v>0</v>
      </c>
      <c r="D29" s="3">
        <f t="shared" si="7"/>
        <v>17215.304</v>
      </c>
      <c r="E29" s="3">
        <f t="shared" ref="E29:BP32" si="10">IF(SUM($C$19:$N$19)=0,0,D29+E11)</f>
        <v>22120.624221475839</v>
      </c>
      <c r="F29" s="3">
        <f t="shared" si="10"/>
        <v>212798.89378455159</v>
      </c>
      <c r="G29" s="3">
        <f t="shared" si="10"/>
        <v>216313.36108347785</v>
      </c>
      <c r="H29" s="3">
        <f t="shared" si="10"/>
        <v>216313.36108347785</v>
      </c>
      <c r="I29" s="3">
        <f t="shared" si="10"/>
        <v>217340.36108347785</v>
      </c>
      <c r="J29" s="3">
        <f t="shared" si="10"/>
        <v>217340.36108347785</v>
      </c>
      <c r="K29" s="3">
        <f t="shared" si="10"/>
        <v>226374.36108347785</v>
      </c>
      <c r="L29" s="3">
        <f t="shared" si="10"/>
        <v>516913.32655666658</v>
      </c>
      <c r="M29" s="3">
        <f t="shared" si="10"/>
        <v>1013867.4491888878</v>
      </c>
      <c r="N29" s="3">
        <f t="shared" si="10"/>
        <v>4559978.1722217416</v>
      </c>
      <c r="O29" s="3">
        <f t="shared" si="10"/>
        <v>4559978.1722217416</v>
      </c>
      <c r="P29" s="3">
        <f t="shared" si="10"/>
        <v>4559978.1722217416</v>
      </c>
      <c r="Q29" s="3">
        <f t="shared" si="10"/>
        <v>4559978.1722217416</v>
      </c>
      <c r="R29" s="3">
        <f t="shared" si="10"/>
        <v>4559978.1722217416</v>
      </c>
      <c r="S29" s="3">
        <f t="shared" si="10"/>
        <v>4559978.1722217416</v>
      </c>
      <c r="T29" s="3">
        <f t="shared" si="10"/>
        <v>4559978.1722217416</v>
      </c>
      <c r="U29" s="3">
        <f t="shared" si="10"/>
        <v>4559978.1722217416</v>
      </c>
      <c r="V29" s="3">
        <f t="shared" si="10"/>
        <v>4559978.1722217416</v>
      </c>
      <c r="W29" s="3">
        <f t="shared" si="10"/>
        <v>4559978.1722217416</v>
      </c>
      <c r="X29" s="3">
        <f t="shared" si="10"/>
        <v>4559978.1722217416</v>
      </c>
      <c r="Y29" s="3">
        <f t="shared" si="10"/>
        <v>4559978.1722217416</v>
      </c>
      <c r="Z29" s="3">
        <f t="shared" si="10"/>
        <v>4559978.1722217416</v>
      </c>
      <c r="AA29" s="3">
        <f t="shared" si="10"/>
        <v>4559978.1722217416</v>
      </c>
      <c r="AB29" s="3">
        <f t="shared" si="10"/>
        <v>4559978.1722217416</v>
      </c>
      <c r="AC29" s="3">
        <f t="shared" si="10"/>
        <v>4559978.1722217416</v>
      </c>
      <c r="AD29" s="3">
        <f t="shared" si="10"/>
        <v>4559978.1722217416</v>
      </c>
      <c r="AE29" s="3">
        <f t="shared" si="10"/>
        <v>4559978.1722217416</v>
      </c>
      <c r="AF29" s="3">
        <f t="shared" si="10"/>
        <v>4559978.1722217416</v>
      </c>
      <c r="AG29" s="3">
        <f t="shared" si="10"/>
        <v>4559978.1722217416</v>
      </c>
      <c r="AH29" s="3">
        <f t="shared" si="10"/>
        <v>4559978.1722217416</v>
      </c>
      <c r="AI29" s="3">
        <f t="shared" si="10"/>
        <v>4559978.1722217416</v>
      </c>
      <c r="AJ29" s="3">
        <f t="shared" si="10"/>
        <v>4559978.1722217416</v>
      </c>
      <c r="AK29" s="3">
        <f t="shared" si="10"/>
        <v>4559978.1722217416</v>
      </c>
      <c r="AL29" s="3">
        <f t="shared" si="10"/>
        <v>4559978.1722217416</v>
      </c>
      <c r="AM29" s="3">
        <f t="shared" si="10"/>
        <v>4559978.1722217416</v>
      </c>
      <c r="AN29" s="3">
        <f t="shared" si="10"/>
        <v>4559978.1722217416</v>
      </c>
      <c r="AO29" s="3">
        <f t="shared" si="10"/>
        <v>4559978.1722217416</v>
      </c>
      <c r="AP29" s="3">
        <f t="shared" si="10"/>
        <v>4559978.1722217416</v>
      </c>
      <c r="AQ29" s="3">
        <f t="shared" si="10"/>
        <v>4559978.1722217416</v>
      </c>
      <c r="AR29" s="3">
        <f t="shared" si="10"/>
        <v>4559978.1722217416</v>
      </c>
      <c r="AS29" s="3">
        <f t="shared" si="10"/>
        <v>4559978.1722217416</v>
      </c>
      <c r="AT29" s="3">
        <f t="shared" si="10"/>
        <v>4559978.1722217416</v>
      </c>
      <c r="AU29" s="3">
        <f t="shared" si="10"/>
        <v>4559978.1722217416</v>
      </c>
      <c r="AV29" s="3">
        <f t="shared" si="10"/>
        <v>4559978.1722217416</v>
      </c>
      <c r="AW29" s="3">
        <f t="shared" si="10"/>
        <v>4559978.1722217416</v>
      </c>
      <c r="AX29" s="3">
        <f t="shared" si="10"/>
        <v>4559978.1722217416</v>
      </c>
      <c r="AY29" s="3">
        <f t="shared" si="10"/>
        <v>4559978.1722217416</v>
      </c>
      <c r="AZ29" s="3">
        <f t="shared" si="10"/>
        <v>4559978.1722217416</v>
      </c>
      <c r="BA29" s="3">
        <f t="shared" si="10"/>
        <v>4559978.1722217416</v>
      </c>
      <c r="BB29" s="3">
        <f t="shared" si="10"/>
        <v>4559978.1722217416</v>
      </c>
      <c r="BC29" s="3">
        <f t="shared" si="10"/>
        <v>4559978.1722217416</v>
      </c>
      <c r="BD29" s="3">
        <f t="shared" si="10"/>
        <v>4559978.1722217416</v>
      </c>
      <c r="BE29" s="3">
        <f t="shared" si="10"/>
        <v>4559978.1722217416</v>
      </c>
      <c r="BF29" s="3">
        <f t="shared" si="10"/>
        <v>4559978.1722217416</v>
      </c>
      <c r="BG29" s="3">
        <f t="shared" si="10"/>
        <v>4559978.1722217416</v>
      </c>
      <c r="BH29" s="3">
        <f t="shared" si="10"/>
        <v>4559978.1722217416</v>
      </c>
      <c r="BI29" s="3">
        <f t="shared" si="10"/>
        <v>4559978.1722217416</v>
      </c>
      <c r="BJ29" s="3">
        <f t="shared" si="10"/>
        <v>4559978.1722217416</v>
      </c>
      <c r="BK29" s="3">
        <f t="shared" si="10"/>
        <v>4559978.1722217416</v>
      </c>
      <c r="BL29" s="3">
        <f t="shared" si="10"/>
        <v>4559978.1722217416</v>
      </c>
      <c r="BM29" s="3">
        <f t="shared" si="10"/>
        <v>4559978.1722217416</v>
      </c>
      <c r="BN29" s="3">
        <f t="shared" si="10"/>
        <v>4559978.1722217416</v>
      </c>
      <c r="BO29" s="3">
        <f t="shared" si="10"/>
        <v>4559978.1722217416</v>
      </c>
      <c r="BP29" s="3">
        <f t="shared" si="10"/>
        <v>4559978.1722217416</v>
      </c>
      <c r="BQ29" s="3">
        <f t="shared" si="9"/>
        <v>4559978.1722217416</v>
      </c>
      <c r="BR29" s="3">
        <f t="shared" si="9"/>
        <v>4559978.1722217416</v>
      </c>
      <c r="BS29" s="3">
        <f t="shared" si="9"/>
        <v>4559978.1722217416</v>
      </c>
      <c r="BT29" s="3">
        <f t="shared" si="9"/>
        <v>4559978.1722217416</v>
      </c>
      <c r="BU29" s="3">
        <f t="shared" si="9"/>
        <v>4559978.1722217416</v>
      </c>
      <c r="BV29" s="3">
        <f t="shared" si="9"/>
        <v>4559978.1722217416</v>
      </c>
      <c r="BW29" s="3">
        <f t="shared" si="9"/>
        <v>4559978.1722217416</v>
      </c>
      <c r="BX29" s="3">
        <f t="shared" si="9"/>
        <v>4559978.1722217416</v>
      </c>
      <c r="BY29" s="3">
        <f t="shared" si="9"/>
        <v>4559978.1722217416</v>
      </c>
      <c r="BZ29" s="3">
        <f t="shared" si="9"/>
        <v>4559978.1722217416</v>
      </c>
      <c r="CA29" s="3">
        <f t="shared" si="9"/>
        <v>4559978.1722217416</v>
      </c>
      <c r="CB29" s="3">
        <f t="shared" si="9"/>
        <v>4559978.1722217416</v>
      </c>
      <c r="CC29" s="3">
        <f t="shared" si="9"/>
        <v>4559978.1722217416</v>
      </c>
      <c r="CD29" s="3">
        <f t="shared" si="9"/>
        <v>4559978.1722217416</v>
      </c>
      <c r="CE29" s="3">
        <f t="shared" si="9"/>
        <v>4559978.1722217416</v>
      </c>
      <c r="CF29" s="3">
        <f t="shared" si="9"/>
        <v>4559978.1722217416</v>
      </c>
      <c r="CG29" s="3">
        <f t="shared" si="9"/>
        <v>4559978.1722217416</v>
      </c>
      <c r="CH29" s="12">
        <f t="shared" si="9"/>
        <v>4559978.1722217416</v>
      </c>
    </row>
    <row r="30" spans="1:86" x14ac:dyDescent="0.3">
      <c r="A30" s="545"/>
      <c r="B30" s="11" t="str">
        <f t="shared" si="4"/>
        <v>Lighting</v>
      </c>
      <c r="C30" s="3">
        <f t="shared" si="4"/>
        <v>820220.97708131978</v>
      </c>
      <c r="D30" s="3">
        <f t="shared" si="7"/>
        <v>1871031.2838229095</v>
      </c>
      <c r="E30" s="3">
        <f t="shared" si="10"/>
        <v>2966690.8000648236</v>
      </c>
      <c r="F30" s="3">
        <f t="shared" si="10"/>
        <v>5682132.9461229313</v>
      </c>
      <c r="G30" s="3">
        <f t="shared" si="10"/>
        <v>7626359.3911921522</v>
      </c>
      <c r="H30" s="3">
        <f t="shared" si="10"/>
        <v>9034406.340133857</v>
      </c>
      <c r="I30" s="3">
        <f t="shared" si="10"/>
        <v>11106843.4302346</v>
      </c>
      <c r="J30" s="3">
        <f t="shared" si="10"/>
        <v>12666818.858257947</v>
      </c>
      <c r="K30" s="3">
        <f t="shared" si="10"/>
        <v>14247733.05039609</v>
      </c>
      <c r="L30" s="3">
        <f t="shared" si="10"/>
        <v>16127434.049961759</v>
      </c>
      <c r="M30" s="3">
        <f t="shared" si="10"/>
        <v>18180138.314622942</v>
      </c>
      <c r="N30" s="3">
        <f t="shared" si="10"/>
        <v>27401251.269709855</v>
      </c>
      <c r="O30" s="3">
        <f t="shared" si="10"/>
        <v>27401251.269709855</v>
      </c>
      <c r="P30" s="3">
        <f t="shared" si="10"/>
        <v>27401251.269709855</v>
      </c>
      <c r="Q30" s="3">
        <f t="shared" si="10"/>
        <v>27401251.269709855</v>
      </c>
      <c r="R30" s="3">
        <f t="shared" si="10"/>
        <v>27401251.269709855</v>
      </c>
      <c r="S30" s="3">
        <f t="shared" si="10"/>
        <v>27401251.269709855</v>
      </c>
      <c r="T30" s="3">
        <f t="shared" si="10"/>
        <v>27401251.269709855</v>
      </c>
      <c r="U30" s="3">
        <f t="shared" si="10"/>
        <v>27401251.269709855</v>
      </c>
      <c r="V30" s="3">
        <f t="shared" si="10"/>
        <v>27401251.269709855</v>
      </c>
      <c r="W30" s="3">
        <f t="shared" si="10"/>
        <v>27401251.269709855</v>
      </c>
      <c r="X30" s="3">
        <f t="shared" si="10"/>
        <v>27401251.269709855</v>
      </c>
      <c r="Y30" s="3">
        <f t="shared" si="10"/>
        <v>27401251.269709855</v>
      </c>
      <c r="Z30" s="3">
        <f t="shared" si="10"/>
        <v>27401251.269709855</v>
      </c>
      <c r="AA30" s="3">
        <f t="shared" si="10"/>
        <v>27401251.269709855</v>
      </c>
      <c r="AB30" s="3">
        <f t="shared" si="10"/>
        <v>27401251.269709855</v>
      </c>
      <c r="AC30" s="3">
        <f t="shared" si="10"/>
        <v>27401251.269709855</v>
      </c>
      <c r="AD30" s="3">
        <f t="shared" si="10"/>
        <v>27401251.269709855</v>
      </c>
      <c r="AE30" s="3">
        <f t="shared" si="10"/>
        <v>27401251.269709855</v>
      </c>
      <c r="AF30" s="3">
        <f t="shared" si="10"/>
        <v>27401251.269709855</v>
      </c>
      <c r="AG30" s="3">
        <f t="shared" si="10"/>
        <v>27401251.269709855</v>
      </c>
      <c r="AH30" s="3">
        <f t="shared" si="10"/>
        <v>27401251.269709855</v>
      </c>
      <c r="AI30" s="3">
        <f t="shared" si="10"/>
        <v>27401251.269709855</v>
      </c>
      <c r="AJ30" s="3">
        <f t="shared" si="10"/>
        <v>27401251.269709855</v>
      </c>
      <c r="AK30" s="3">
        <f t="shared" si="10"/>
        <v>27401251.269709855</v>
      </c>
      <c r="AL30" s="3">
        <f t="shared" si="10"/>
        <v>27401251.269709855</v>
      </c>
      <c r="AM30" s="3">
        <f t="shared" si="10"/>
        <v>27401251.269709855</v>
      </c>
      <c r="AN30" s="3">
        <f t="shared" si="10"/>
        <v>27401251.269709855</v>
      </c>
      <c r="AO30" s="3">
        <f t="shared" si="10"/>
        <v>27401251.269709855</v>
      </c>
      <c r="AP30" s="3">
        <f t="shared" si="10"/>
        <v>27401251.269709855</v>
      </c>
      <c r="AQ30" s="3">
        <f t="shared" si="10"/>
        <v>27401251.269709855</v>
      </c>
      <c r="AR30" s="3">
        <f t="shared" si="10"/>
        <v>27401251.269709855</v>
      </c>
      <c r="AS30" s="3">
        <f t="shared" si="10"/>
        <v>27401251.269709855</v>
      </c>
      <c r="AT30" s="3">
        <f t="shared" si="10"/>
        <v>27401251.269709855</v>
      </c>
      <c r="AU30" s="3">
        <f t="shared" si="10"/>
        <v>27401251.269709855</v>
      </c>
      <c r="AV30" s="3">
        <f t="shared" si="10"/>
        <v>27401251.269709855</v>
      </c>
      <c r="AW30" s="3">
        <f t="shared" si="10"/>
        <v>27401251.269709855</v>
      </c>
      <c r="AX30" s="3">
        <f t="shared" si="10"/>
        <v>27401251.269709855</v>
      </c>
      <c r="AY30" s="3">
        <f t="shared" si="10"/>
        <v>27401251.269709855</v>
      </c>
      <c r="AZ30" s="3">
        <f t="shared" si="10"/>
        <v>27401251.269709855</v>
      </c>
      <c r="BA30" s="3">
        <f t="shared" si="10"/>
        <v>27401251.269709855</v>
      </c>
      <c r="BB30" s="3">
        <f t="shared" si="10"/>
        <v>27401251.269709855</v>
      </c>
      <c r="BC30" s="3">
        <f t="shared" si="10"/>
        <v>27401251.269709855</v>
      </c>
      <c r="BD30" s="3">
        <f t="shared" si="10"/>
        <v>27401251.269709855</v>
      </c>
      <c r="BE30" s="3">
        <f t="shared" si="10"/>
        <v>27401251.269709855</v>
      </c>
      <c r="BF30" s="3">
        <f t="shared" si="10"/>
        <v>27401251.269709855</v>
      </c>
      <c r="BG30" s="3">
        <f t="shared" si="10"/>
        <v>27401251.269709855</v>
      </c>
      <c r="BH30" s="3">
        <f t="shared" si="10"/>
        <v>27401251.269709855</v>
      </c>
      <c r="BI30" s="3">
        <f t="shared" si="10"/>
        <v>27401251.269709855</v>
      </c>
      <c r="BJ30" s="3">
        <f t="shared" si="10"/>
        <v>27401251.269709855</v>
      </c>
      <c r="BK30" s="3">
        <f t="shared" si="10"/>
        <v>27401251.269709855</v>
      </c>
      <c r="BL30" s="3">
        <f t="shared" si="10"/>
        <v>27401251.269709855</v>
      </c>
      <c r="BM30" s="3">
        <f t="shared" si="10"/>
        <v>27401251.269709855</v>
      </c>
      <c r="BN30" s="3">
        <f t="shared" si="10"/>
        <v>27401251.269709855</v>
      </c>
      <c r="BO30" s="3">
        <f t="shared" si="10"/>
        <v>27401251.269709855</v>
      </c>
      <c r="BP30" s="3">
        <f t="shared" si="10"/>
        <v>27401251.269709855</v>
      </c>
      <c r="BQ30" s="3">
        <f t="shared" si="9"/>
        <v>27401251.269709855</v>
      </c>
      <c r="BR30" s="3">
        <f t="shared" si="9"/>
        <v>27401251.269709855</v>
      </c>
      <c r="BS30" s="3">
        <f t="shared" si="9"/>
        <v>27401251.269709855</v>
      </c>
      <c r="BT30" s="3">
        <f t="shared" si="9"/>
        <v>27401251.269709855</v>
      </c>
      <c r="BU30" s="3">
        <f t="shared" si="9"/>
        <v>27401251.269709855</v>
      </c>
      <c r="BV30" s="3">
        <f t="shared" si="9"/>
        <v>27401251.269709855</v>
      </c>
      <c r="BW30" s="3">
        <f t="shared" si="9"/>
        <v>27401251.269709855</v>
      </c>
      <c r="BX30" s="3">
        <f t="shared" si="9"/>
        <v>27401251.269709855</v>
      </c>
      <c r="BY30" s="3">
        <f t="shared" si="9"/>
        <v>27401251.269709855</v>
      </c>
      <c r="BZ30" s="3">
        <f t="shared" si="9"/>
        <v>27401251.269709855</v>
      </c>
      <c r="CA30" s="3">
        <f t="shared" si="9"/>
        <v>27401251.269709855</v>
      </c>
      <c r="CB30" s="3">
        <f t="shared" si="9"/>
        <v>27401251.269709855</v>
      </c>
      <c r="CC30" s="3">
        <f t="shared" si="9"/>
        <v>27401251.269709855</v>
      </c>
      <c r="CD30" s="3">
        <f t="shared" si="9"/>
        <v>27401251.269709855</v>
      </c>
      <c r="CE30" s="3">
        <f t="shared" si="9"/>
        <v>27401251.269709855</v>
      </c>
      <c r="CF30" s="3">
        <f t="shared" si="9"/>
        <v>27401251.269709855</v>
      </c>
      <c r="CG30" s="3">
        <f t="shared" si="9"/>
        <v>27401251.269709855</v>
      </c>
      <c r="CH30" s="12">
        <f t="shared" si="9"/>
        <v>27401251.269709855</v>
      </c>
    </row>
    <row r="31" spans="1:86" x14ac:dyDescent="0.3">
      <c r="A31" s="545"/>
      <c r="B31" s="11" t="str">
        <f t="shared" si="4"/>
        <v>Miscellaneous</v>
      </c>
      <c r="C31" s="3">
        <f t="shared" si="4"/>
        <v>0</v>
      </c>
      <c r="D31" s="3">
        <f t="shared" si="7"/>
        <v>0</v>
      </c>
      <c r="E31" s="3">
        <f t="shared" si="10"/>
        <v>0</v>
      </c>
      <c r="F31" s="3">
        <f t="shared" si="10"/>
        <v>0</v>
      </c>
      <c r="G31" s="3">
        <f t="shared" si="10"/>
        <v>0</v>
      </c>
      <c r="H31" s="3">
        <f t="shared" si="10"/>
        <v>0</v>
      </c>
      <c r="I31" s="3">
        <f t="shared" si="10"/>
        <v>58078.979999999996</v>
      </c>
      <c r="J31" s="3">
        <f t="shared" si="10"/>
        <v>58078.979999999996</v>
      </c>
      <c r="K31" s="3">
        <f t="shared" si="10"/>
        <v>58078.979999999996</v>
      </c>
      <c r="L31" s="3">
        <f t="shared" si="10"/>
        <v>58078.979999999996</v>
      </c>
      <c r="M31" s="3">
        <f t="shared" si="10"/>
        <v>58078.979999999996</v>
      </c>
      <c r="N31" s="3">
        <f t="shared" si="10"/>
        <v>58078.979999999996</v>
      </c>
      <c r="O31" s="3">
        <f t="shared" si="10"/>
        <v>58078.979999999996</v>
      </c>
      <c r="P31" s="3">
        <f t="shared" si="10"/>
        <v>58078.979999999996</v>
      </c>
      <c r="Q31" s="3">
        <f t="shared" si="10"/>
        <v>58078.979999999996</v>
      </c>
      <c r="R31" s="3">
        <f t="shared" si="10"/>
        <v>58078.979999999996</v>
      </c>
      <c r="S31" s="3">
        <f t="shared" si="10"/>
        <v>58078.979999999996</v>
      </c>
      <c r="T31" s="3">
        <f t="shared" si="10"/>
        <v>58078.979999999996</v>
      </c>
      <c r="U31" s="3">
        <f t="shared" si="10"/>
        <v>58078.979999999996</v>
      </c>
      <c r="V31" s="3">
        <f t="shared" si="10"/>
        <v>58078.979999999996</v>
      </c>
      <c r="W31" s="3">
        <f t="shared" si="10"/>
        <v>58078.979999999996</v>
      </c>
      <c r="X31" s="3">
        <f t="shared" si="10"/>
        <v>58078.979999999996</v>
      </c>
      <c r="Y31" s="3">
        <f t="shared" si="10"/>
        <v>58078.979999999996</v>
      </c>
      <c r="Z31" s="3">
        <f t="shared" si="10"/>
        <v>58078.979999999996</v>
      </c>
      <c r="AA31" s="3">
        <f t="shared" si="10"/>
        <v>58078.979999999996</v>
      </c>
      <c r="AB31" s="3">
        <f t="shared" si="10"/>
        <v>58078.979999999996</v>
      </c>
      <c r="AC31" s="3">
        <f t="shared" si="10"/>
        <v>58078.979999999996</v>
      </c>
      <c r="AD31" s="3">
        <f t="shared" si="10"/>
        <v>58078.979999999996</v>
      </c>
      <c r="AE31" s="3">
        <f t="shared" si="10"/>
        <v>58078.979999999996</v>
      </c>
      <c r="AF31" s="3">
        <f t="shared" si="10"/>
        <v>58078.979999999996</v>
      </c>
      <c r="AG31" s="3">
        <f t="shared" si="10"/>
        <v>58078.979999999996</v>
      </c>
      <c r="AH31" s="3">
        <f t="shared" si="10"/>
        <v>58078.979999999996</v>
      </c>
      <c r="AI31" s="3">
        <f t="shared" si="10"/>
        <v>58078.979999999996</v>
      </c>
      <c r="AJ31" s="3">
        <f t="shared" si="10"/>
        <v>58078.979999999996</v>
      </c>
      <c r="AK31" s="3">
        <f t="shared" si="10"/>
        <v>58078.979999999996</v>
      </c>
      <c r="AL31" s="3">
        <f t="shared" si="10"/>
        <v>58078.979999999996</v>
      </c>
      <c r="AM31" s="3">
        <f t="shared" si="10"/>
        <v>58078.979999999996</v>
      </c>
      <c r="AN31" s="3">
        <f t="shared" si="10"/>
        <v>58078.979999999996</v>
      </c>
      <c r="AO31" s="3">
        <f t="shared" si="10"/>
        <v>58078.979999999996</v>
      </c>
      <c r="AP31" s="3">
        <f t="shared" si="10"/>
        <v>58078.979999999996</v>
      </c>
      <c r="AQ31" s="3">
        <f t="shared" si="10"/>
        <v>58078.979999999996</v>
      </c>
      <c r="AR31" s="3">
        <f t="shared" si="10"/>
        <v>58078.979999999996</v>
      </c>
      <c r="AS31" s="3">
        <f t="shared" si="10"/>
        <v>58078.979999999996</v>
      </c>
      <c r="AT31" s="3">
        <f t="shared" si="10"/>
        <v>58078.979999999996</v>
      </c>
      <c r="AU31" s="3">
        <f t="shared" si="10"/>
        <v>58078.979999999996</v>
      </c>
      <c r="AV31" s="3">
        <f t="shared" si="10"/>
        <v>58078.979999999996</v>
      </c>
      <c r="AW31" s="3">
        <f t="shared" si="10"/>
        <v>58078.979999999996</v>
      </c>
      <c r="AX31" s="3">
        <f t="shared" si="10"/>
        <v>58078.979999999996</v>
      </c>
      <c r="AY31" s="3">
        <f t="shared" si="10"/>
        <v>58078.979999999996</v>
      </c>
      <c r="AZ31" s="3">
        <f t="shared" si="10"/>
        <v>58078.979999999996</v>
      </c>
      <c r="BA31" s="3">
        <f t="shared" si="10"/>
        <v>58078.979999999996</v>
      </c>
      <c r="BB31" s="3">
        <f t="shared" si="10"/>
        <v>58078.979999999996</v>
      </c>
      <c r="BC31" s="3">
        <f t="shared" si="10"/>
        <v>58078.979999999996</v>
      </c>
      <c r="BD31" s="3">
        <f t="shared" si="10"/>
        <v>58078.979999999996</v>
      </c>
      <c r="BE31" s="3">
        <f t="shared" si="10"/>
        <v>58078.979999999996</v>
      </c>
      <c r="BF31" s="3">
        <f t="shared" si="10"/>
        <v>58078.979999999996</v>
      </c>
      <c r="BG31" s="3">
        <f t="shared" si="10"/>
        <v>58078.979999999996</v>
      </c>
      <c r="BH31" s="3">
        <f t="shared" si="10"/>
        <v>58078.979999999996</v>
      </c>
      <c r="BI31" s="3">
        <f t="shared" si="10"/>
        <v>58078.979999999996</v>
      </c>
      <c r="BJ31" s="3">
        <f t="shared" si="10"/>
        <v>58078.979999999996</v>
      </c>
      <c r="BK31" s="3">
        <f t="shared" si="10"/>
        <v>58078.979999999996</v>
      </c>
      <c r="BL31" s="3">
        <f t="shared" si="10"/>
        <v>58078.979999999996</v>
      </c>
      <c r="BM31" s="3">
        <f t="shared" si="10"/>
        <v>58078.979999999996</v>
      </c>
      <c r="BN31" s="3">
        <f t="shared" si="10"/>
        <v>58078.979999999996</v>
      </c>
      <c r="BO31" s="3">
        <f t="shared" si="10"/>
        <v>58078.979999999996</v>
      </c>
      <c r="BP31" s="3">
        <f t="shared" si="10"/>
        <v>58078.979999999996</v>
      </c>
      <c r="BQ31" s="3">
        <f t="shared" si="9"/>
        <v>58078.979999999996</v>
      </c>
      <c r="BR31" s="3">
        <f t="shared" si="9"/>
        <v>58078.979999999996</v>
      </c>
      <c r="BS31" s="3">
        <f t="shared" si="9"/>
        <v>58078.979999999996</v>
      </c>
      <c r="BT31" s="3">
        <f t="shared" si="9"/>
        <v>58078.979999999996</v>
      </c>
      <c r="BU31" s="3">
        <f t="shared" si="9"/>
        <v>58078.979999999996</v>
      </c>
      <c r="BV31" s="3">
        <f t="shared" si="9"/>
        <v>58078.979999999996</v>
      </c>
      <c r="BW31" s="3">
        <f t="shared" si="9"/>
        <v>58078.979999999996</v>
      </c>
      <c r="BX31" s="3">
        <f t="shared" si="9"/>
        <v>58078.979999999996</v>
      </c>
      <c r="BY31" s="3">
        <f t="shared" si="9"/>
        <v>58078.979999999996</v>
      </c>
      <c r="BZ31" s="3">
        <f t="shared" si="9"/>
        <v>58078.979999999996</v>
      </c>
      <c r="CA31" s="3">
        <f t="shared" si="9"/>
        <v>58078.979999999996</v>
      </c>
      <c r="CB31" s="3">
        <f t="shared" si="9"/>
        <v>58078.979999999996</v>
      </c>
      <c r="CC31" s="3">
        <f t="shared" si="9"/>
        <v>58078.979999999996</v>
      </c>
      <c r="CD31" s="3">
        <f t="shared" si="9"/>
        <v>58078.979999999996</v>
      </c>
      <c r="CE31" s="3">
        <f t="shared" si="9"/>
        <v>58078.979999999996</v>
      </c>
      <c r="CF31" s="3">
        <f t="shared" si="9"/>
        <v>58078.979999999996</v>
      </c>
      <c r="CG31" s="3">
        <f t="shared" si="9"/>
        <v>58078.979999999996</v>
      </c>
      <c r="CH31" s="12">
        <f t="shared" si="9"/>
        <v>58078.979999999996</v>
      </c>
    </row>
    <row r="32" spans="1:86" ht="15" customHeight="1" x14ac:dyDescent="0.3">
      <c r="A32" s="545"/>
      <c r="B32" s="11" t="str">
        <f t="shared" si="4"/>
        <v>Motors</v>
      </c>
      <c r="C32" s="3">
        <f t="shared" si="4"/>
        <v>0</v>
      </c>
      <c r="D32" s="3">
        <f t="shared" si="7"/>
        <v>0</v>
      </c>
      <c r="E32" s="3">
        <f t="shared" si="10"/>
        <v>0</v>
      </c>
      <c r="F32" s="3">
        <f t="shared" si="10"/>
        <v>0</v>
      </c>
      <c r="G32" s="3">
        <f t="shared" si="10"/>
        <v>0</v>
      </c>
      <c r="H32" s="3">
        <f t="shared" si="10"/>
        <v>0</v>
      </c>
      <c r="I32" s="3">
        <f t="shared" si="10"/>
        <v>0</v>
      </c>
      <c r="J32" s="3">
        <f t="shared" si="10"/>
        <v>0</v>
      </c>
      <c r="K32" s="3">
        <f t="shared" si="10"/>
        <v>0</v>
      </c>
      <c r="L32" s="3">
        <f t="shared" si="10"/>
        <v>0</v>
      </c>
      <c r="M32" s="3">
        <f t="shared" si="10"/>
        <v>0</v>
      </c>
      <c r="N32" s="3">
        <f t="shared" si="10"/>
        <v>0</v>
      </c>
      <c r="O32" s="3">
        <f t="shared" si="10"/>
        <v>0</v>
      </c>
      <c r="P32" s="3">
        <f t="shared" si="10"/>
        <v>0</v>
      </c>
      <c r="Q32" s="3">
        <f t="shared" si="10"/>
        <v>0</v>
      </c>
      <c r="R32" s="3">
        <f t="shared" si="10"/>
        <v>0</v>
      </c>
      <c r="S32" s="3">
        <f t="shared" si="10"/>
        <v>0</v>
      </c>
      <c r="T32" s="3">
        <f t="shared" si="10"/>
        <v>0</v>
      </c>
      <c r="U32" s="3">
        <f t="shared" si="10"/>
        <v>0</v>
      </c>
      <c r="V32" s="3">
        <f t="shared" si="10"/>
        <v>0</v>
      </c>
      <c r="W32" s="3">
        <f t="shared" si="10"/>
        <v>0</v>
      </c>
      <c r="X32" s="3">
        <f t="shared" si="10"/>
        <v>0</v>
      </c>
      <c r="Y32" s="3">
        <f t="shared" si="10"/>
        <v>0</v>
      </c>
      <c r="Z32" s="3">
        <f t="shared" si="10"/>
        <v>0</v>
      </c>
      <c r="AA32" s="3">
        <f t="shared" si="10"/>
        <v>0</v>
      </c>
      <c r="AB32" s="3">
        <f t="shared" si="10"/>
        <v>0</v>
      </c>
      <c r="AC32" s="3">
        <f t="shared" si="10"/>
        <v>0</v>
      </c>
      <c r="AD32" s="3">
        <f t="shared" si="10"/>
        <v>0</v>
      </c>
      <c r="AE32" s="3">
        <f t="shared" si="10"/>
        <v>0</v>
      </c>
      <c r="AF32" s="3">
        <f t="shared" si="10"/>
        <v>0</v>
      </c>
      <c r="AG32" s="3">
        <f t="shared" si="10"/>
        <v>0</v>
      </c>
      <c r="AH32" s="3">
        <f t="shared" si="10"/>
        <v>0</v>
      </c>
      <c r="AI32" s="3">
        <f t="shared" si="10"/>
        <v>0</v>
      </c>
      <c r="AJ32" s="3">
        <f t="shared" si="10"/>
        <v>0</v>
      </c>
      <c r="AK32" s="3">
        <f t="shared" si="10"/>
        <v>0</v>
      </c>
      <c r="AL32" s="3">
        <f t="shared" si="10"/>
        <v>0</v>
      </c>
      <c r="AM32" s="3">
        <f t="shared" si="10"/>
        <v>0</v>
      </c>
      <c r="AN32" s="3">
        <f t="shared" si="10"/>
        <v>0</v>
      </c>
      <c r="AO32" s="3">
        <f t="shared" si="10"/>
        <v>0</v>
      </c>
      <c r="AP32" s="3">
        <f t="shared" si="10"/>
        <v>0</v>
      </c>
      <c r="AQ32" s="3">
        <f t="shared" si="10"/>
        <v>0</v>
      </c>
      <c r="AR32" s="3">
        <f t="shared" si="10"/>
        <v>0</v>
      </c>
      <c r="AS32" s="3">
        <f t="shared" si="10"/>
        <v>0</v>
      </c>
      <c r="AT32" s="3">
        <f t="shared" si="10"/>
        <v>0</v>
      </c>
      <c r="AU32" s="3">
        <f t="shared" si="10"/>
        <v>0</v>
      </c>
      <c r="AV32" s="3">
        <f t="shared" si="10"/>
        <v>0</v>
      </c>
      <c r="AW32" s="3">
        <f t="shared" si="10"/>
        <v>0</v>
      </c>
      <c r="AX32" s="3">
        <f t="shared" si="10"/>
        <v>0</v>
      </c>
      <c r="AY32" s="3">
        <f t="shared" si="10"/>
        <v>0</v>
      </c>
      <c r="AZ32" s="3">
        <f t="shared" si="10"/>
        <v>0</v>
      </c>
      <c r="BA32" s="3">
        <f t="shared" si="10"/>
        <v>0</v>
      </c>
      <c r="BB32" s="3">
        <f t="shared" si="10"/>
        <v>0</v>
      </c>
      <c r="BC32" s="3">
        <f t="shared" si="10"/>
        <v>0</v>
      </c>
      <c r="BD32" s="3">
        <f t="shared" si="10"/>
        <v>0</v>
      </c>
      <c r="BE32" s="3">
        <f t="shared" si="10"/>
        <v>0</v>
      </c>
      <c r="BF32" s="3">
        <f t="shared" si="10"/>
        <v>0</v>
      </c>
      <c r="BG32" s="3">
        <f t="shared" si="10"/>
        <v>0</v>
      </c>
      <c r="BH32" s="3">
        <f t="shared" si="10"/>
        <v>0</v>
      </c>
      <c r="BI32" s="3">
        <f t="shared" si="10"/>
        <v>0</v>
      </c>
      <c r="BJ32" s="3">
        <f t="shared" si="10"/>
        <v>0</v>
      </c>
      <c r="BK32" s="3">
        <f t="shared" si="10"/>
        <v>0</v>
      </c>
      <c r="BL32" s="3">
        <f t="shared" si="10"/>
        <v>0</v>
      </c>
      <c r="BM32" s="3">
        <f t="shared" si="10"/>
        <v>0</v>
      </c>
      <c r="BN32" s="3">
        <f t="shared" si="10"/>
        <v>0</v>
      </c>
      <c r="BO32" s="3">
        <f t="shared" si="10"/>
        <v>0</v>
      </c>
      <c r="BP32" s="3">
        <f t="shared" ref="BP32:CH35" si="11">IF(SUM($C$19:$N$19)=0,0,BO32+BP14)</f>
        <v>0</v>
      </c>
      <c r="BQ32" s="3">
        <f t="shared" si="11"/>
        <v>0</v>
      </c>
      <c r="BR32" s="3">
        <f t="shared" si="11"/>
        <v>0</v>
      </c>
      <c r="BS32" s="3">
        <f t="shared" si="11"/>
        <v>0</v>
      </c>
      <c r="BT32" s="3">
        <f t="shared" si="11"/>
        <v>0</v>
      </c>
      <c r="BU32" s="3">
        <f t="shared" si="11"/>
        <v>0</v>
      </c>
      <c r="BV32" s="3">
        <f t="shared" si="11"/>
        <v>0</v>
      </c>
      <c r="BW32" s="3">
        <f t="shared" si="11"/>
        <v>0</v>
      </c>
      <c r="BX32" s="3">
        <f t="shared" si="11"/>
        <v>0</v>
      </c>
      <c r="BY32" s="3">
        <f t="shared" si="11"/>
        <v>0</v>
      </c>
      <c r="BZ32" s="3">
        <f t="shared" si="11"/>
        <v>0</v>
      </c>
      <c r="CA32" s="3">
        <f t="shared" si="11"/>
        <v>0</v>
      </c>
      <c r="CB32" s="3">
        <f t="shared" si="11"/>
        <v>0</v>
      </c>
      <c r="CC32" s="3">
        <f t="shared" si="11"/>
        <v>0</v>
      </c>
      <c r="CD32" s="3">
        <f t="shared" si="11"/>
        <v>0</v>
      </c>
      <c r="CE32" s="3">
        <f t="shared" si="11"/>
        <v>0</v>
      </c>
      <c r="CF32" s="3">
        <f t="shared" si="11"/>
        <v>0</v>
      </c>
      <c r="CG32" s="3">
        <f t="shared" si="11"/>
        <v>0</v>
      </c>
      <c r="CH32" s="12">
        <f t="shared" si="11"/>
        <v>0</v>
      </c>
    </row>
    <row r="33" spans="1:86" x14ac:dyDescent="0.3">
      <c r="A33" s="545"/>
      <c r="B33" s="11" t="str">
        <f t="shared" si="4"/>
        <v>Process</v>
      </c>
      <c r="C33" s="3">
        <f t="shared" si="4"/>
        <v>0</v>
      </c>
      <c r="D33" s="3">
        <f t="shared" si="7"/>
        <v>0</v>
      </c>
      <c r="E33" s="3">
        <f t="shared" ref="E33:BP35" si="12">IF(SUM($C$19:$N$19)=0,0,D33+E15)</f>
        <v>0</v>
      </c>
      <c r="F33" s="3">
        <f t="shared" si="12"/>
        <v>0</v>
      </c>
      <c r="G33" s="3">
        <f t="shared" si="12"/>
        <v>0</v>
      </c>
      <c r="H33" s="3">
        <f t="shared" si="12"/>
        <v>0</v>
      </c>
      <c r="I33" s="3">
        <f t="shared" si="12"/>
        <v>0</v>
      </c>
      <c r="J33" s="3">
        <f t="shared" si="12"/>
        <v>0</v>
      </c>
      <c r="K33" s="3">
        <f t="shared" si="12"/>
        <v>0</v>
      </c>
      <c r="L33" s="3">
        <f t="shared" si="12"/>
        <v>0</v>
      </c>
      <c r="M33" s="3">
        <f t="shared" si="12"/>
        <v>0</v>
      </c>
      <c r="N33" s="3">
        <f t="shared" si="12"/>
        <v>0</v>
      </c>
      <c r="O33" s="3">
        <f t="shared" si="12"/>
        <v>0</v>
      </c>
      <c r="P33" s="3">
        <f t="shared" si="12"/>
        <v>0</v>
      </c>
      <c r="Q33" s="3">
        <f t="shared" si="12"/>
        <v>0</v>
      </c>
      <c r="R33" s="3">
        <f t="shared" si="12"/>
        <v>0</v>
      </c>
      <c r="S33" s="3">
        <f t="shared" si="12"/>
        <v>0</v>
      </c>
      <c r="T33" s="3">
        <f t="shared" si="12"/>
        <v>0</v>
      </c>
      <c r="U33" s="3">
        <f t="shared" si="12"/>
        <v>0</v>
      </c>
      <c r="V33" s="3">
        <f t="shared" si="12"/>
        <v>0</v>
      </c>
      <c r="W33" s="3">
        <f t="shared" si="12"/>
        <v>0</v>
      </c>
      <c r="X33" s="3">
        <f t="shared" si="12"/>
        <v>0</v>
      </c>
      <c r="Y33" s="3">
        <f t="shared" si="12"/>
        <v>0</v>
      </c>
      <c r="Z33" s="3">
        <f t="shared" si="12"/>
        <v>0</v>
      </c>
      <c r="AA33" s="3">
        <f t="shared" si="12"/>
        <v>0</v>
      </c>
      <c r="AB33" s="3">
        <f t="shared" si="12"/>
        <v>0</v>
      </c>
      <c r="AC33" s="3">
        <f t="shared" si="12"/>
        <v>0</v>
      </c>
      <c r="AD33" s="3">
        <f t="shared" si="12"/>
        <v>0</v>
      </c>
      <c r="AE33" s="3">
        <f t="shared" si="12"/>
        <v>0</v>
      </c>
      <c r="AF33" s="3">
        <f t="shared" si="12"/>
        <v>0</v>
      </c>
      <c r="AG33" s="3">
        <f t="shared" si="12"/>
        <v>0</v>
      </c>
      <c r="AH33" s="3">
        <f t="shared" si="12"/>
        <v>0</v>
      </c>
      <c r="AI33" s="3">
        <f t="shared" si="12"/>
        <v>0</v>
      </c>
      <c r="AJ33" s="3">
        <f t="shared" si="12"/>
        <v>0</v>
      </c>
      <c r="AK33" s="3">
        <f t="shared" si="12"/>
        <v>0</v>
      </c>
      <c r="AL33" s="3">
        <f t="shared" si="12"/>
        <v>0</v>
      </c>
      <c r="AM33" s="3">
        <f t="shared" si="12"/>
        <v>0</v>
      </c>
      <c r="AN33" s="3">
        <f t="shared" si="12"/>
        <v>0</v>
      </c>
      <c r="AO33" s="3">
        <f t="shared" si="12"/>
        <v>0</v>
      </c>
      <c r="AP33" s="3">
        <f t="shared" si="12"/>
        <v>0</v>
      </c>
      <c r="AQ33" s="3">
        <f t="shared" si="12"/>
        <v>0</v>
      </c>
      <c r="AR33" s="3">
        <f t="shared" si="12"/>
        <v>0</v>
      </c>
      <c r="AS33" s="3">
        <f t="shared" si="12"/>
        <v>0</v>
      </c>
      <c r="AT33" s="3">
        <f t="shared" si="12"/>
        <v>0</v>
      </c>
      <c r="AU33" s="3">
        <f t="shared" si="12"/>
        <v>0</v>
      </c>
      <c r="AV33" s="3">
        <f t="shared" si="12"/>
        <v>0</v>
      </c>
      <c r="AW33" s="3">
        <f t="shared" si="12"/>
        <v>0</v>
      </c>
      <c r="AX33" s="3">
        <f t="shared" si="12"/>
        <v>0</v>
      </c>
      <c r="AY33" s="3">
        <f t="shared" si="12"/>
        <v>0</v>
      </c>
      <c r="AZ33" s="3">
        <f t="shared" si="12"/>
        <v>0</v>
      </c>
      <c r="BA33" s="3">
        <f t="shared" si="12"/>
        <v>0</v>
      </c>
      <c r="BB33" s="3">
        <f t="shared" si="12"/>
        <v>0</v>
      </c>
      <c r="BC33" s="3">
        <f t="shared" si="12"/>
        <v>0</v>
      </c>
      <c r="BD33" s="3">
        <f t="shared" si="12"/>
        <v>0</v>
      </c>
      <c r="BE33" s="3">
        <f t="shared" si="12"/>
        <v>0</v>
      </c>
      <c r="BF33" s="3">
        <f t="shared" si="12"/>
        <v>0</v>
      </c>
      <c r="BG33" s="3">
        <f t="shared" si="12"/>
        <v>0</v>
      </c>
      <c r="BH33" s="3">
        <f t="shared" si="12"/>
        <v>0</v>
      </c>
      <c r="BI33" s="3">
        <f t="shared" si="12"/>
        <v>0</v>
      </c>
      <c r="BJ33" s="3">
        <f t="shared" si="12"/>
        <v>0</v>
      </c>
      <c r="BK33" s="3">
        <f t="shared" si="12"/>
        <v>0</v>
      </c>
      <c r="BL33" s="3">
        <f t="shared" si="12"/>
        <v>0</v>
      </c>
      <c r="BM33" s="3">
        <f t="shared" si="12"/>
        <v>0</v>
      </c>
      <c r="BN33" s="3">
        <f t="shared" si="12"/>
        <v>0</v>
      </c>
      <c r="BO33" s="3">
        <f t="shared" si="12"/>
        <v>0</v>
      </c>
      <c r="BP33" s="3">
        <f t="shared" si="12"/>
        <v>0</v>
      </c>
      <c r="BQ33" s="3">
        <f t="shared" si="11"/>
        <v>0</v>
      </c>
      <c r="BR33" s="3">
        <f t="shared" si="11"/>
        <v>0</v>
      </c>
      <c r="BS33" s="3">
        <f t="shared" si="11"/>
        <v>0</v>
      </c>
      <c r="BT33" s="3">
        <f t="shared" si="11"/>
        <v>0</v>
      </c>
      <c r="BU33" s="3">
        <f t="shared" si="11"/>
        <v>0</v>
      </c>
      <c r="BV33" s="3">
        <f t="shared" si="11"/>
        <v>0</v>
      </c>
      <c r="BW33" s="3">
        <f t="shared" si="11"/>
        <v>0</v>
      </c>
      <c r="BX33" s="3">
        <f t="shared" si="11"/>
        <v>0</v>
      </c>
      <c r="BY33" s="3">
        <f t="shared" si="11"/>
        <v>0</v>
      </c>
      <c r="BZ33" s="3">
        <f t="shared" si="11"/>
        <v>0</v>
      </c>
      <c r="CA33" s="3">
        <f t="shared" si="11"/>
        <v>0</v>
      </c>
      <c r="CB33" s="3">
        <f t="shared" si="11"/>
        <v>0</v>
      </c>
      <c r="CC33" s="3">
        <f t="shared" si="11"/>
        <v>0</v>
      </c>
      <c r="CD33" s="3">
        <f t="shared" si="11"/>
        <v>0</v>
      </c>
      <c r="CE33" s="3">
        <f t="shared" si="11"/>
        <v>0</v>
      </c>
      <c r="CF33" s="3">
        <f t="shared" si="11"/>
        <v>0</v>
      </c>
      <c r="CG33" s="3">
        <f t="shared" si="11"/>
        <v>0</v>
      </c>
      <c r="CH33" s="12">
        <f t="shared" si="11"/>
        <v>0</v>
      </c>
    </row>
    <row r="34" spans="1:86" x14ac:dyDescent="0.3">
      <c r="A34" s="545"/>
      <c r="B34" s="11" t="str">
        <f t="shared" si="4"/>
        <v>Refrigeration</v>
      </c>
      <c r="C34" s="3">
        <f t="shared" si="4"/>
        <v>0</v>
      </c>
      <c r="D34" s="3">
        <f t="shared" si="7"/>
        <v>0</v>
      </c>
      <c r="E34" s="3">
        <f t="shared" si="12"/>
        <v>0</v>
      </c>
      <c r="F34" s="3">
        <f t="shared" si="12"/>
        <v>0</v>
      </c>
      <c r="G34" s="3">
        <f t="shared" si="12"/>
        <v>0</v>
      </c>
      <c r="H34" s="3">
        <f t="shared" si="12"/>
        <v>0</v>
      </c>
      <c r="I34" s="3">
        <f t="shared" si="12"/>
        <v>0</v>
      </c>
      <c r="J34" s="3">
        <f t="shared" si="12"/>
        <v>9540.3431467871105</v>
      </c>
      <c r="K34" s="3">
        <f t="shared" si="12"/>
        <v>11715.732917623389</v>
      </c>
      <c r="L34" s="3">
        <f t="shared" si="12"/>
        <v>11715.732917623389</v>
      </c>
      <c r="M34" s="3">
        <f t="shared" si="12"/>
        <v>16485.904491016947</v>
      </c>
      <c r="N34" s="3">
        <f t="shared" si="12"/>
        <v>16833.984491016949</v>
      </c>
      <c r="O34" s="3">
        <f t="shared" si="12"/>
        <v>16833.984491016949</v>
      </c>
      <c r="P34" s="3">
        <f t="shared" si="12"/>
        <v>16833.984491016949</v>
      </c>
      <c r="Q34" s="3">
        <f t="shared" si="12"/>
        <v>16833.984491016949</v>
      </c>
      <c r="R34" s="3">
        <f t="shared" si="12"/>
        <v>16833.984491016949</v>
      </c>
      <c r="S34" s="3">
        <f t="shared" si="12"/>
        <v>16833.984491016949</v>
      </c>
      <c r="T34" s="3">
        <f t="shared" si="12"/>
        <v>16833.984491016949</v>
      </c>
      <c r="U34" s="3">
        <f t="shared" si="12"/>
        <v>16833.984491016949</v>
      </c>
      <c r="V34" s="3">
        <f t="shared" si="12"/>
        <v>16833.984491016949</v>
      </c>
      <c r="W34" s="3">
        <f t="shared" si="12"/>
        <v>16833.984491016949</v>
      </c>
      <c r="X34" s="3">
        <f t="shared" si="12"/>
        <v>16833.984491016949</v>
      </c>
      <c r="Y34" s="3">
        <f t="shared" si="12"/>
        <v>16833.984491016949</v>
      </c>
      <c r="Z34" s="3">
        <f t="shared" si="12"/>
        <v>16833.984491016949</v>
      </c>
      <c r="AA34" s="3">
        <f t="shared" si="12"/>
        <v>16833.984491016949</v>
      </c>
      <c r="AB34" s="3">
        <f t="shared" si="12"/>
        <v>16833.984491016949</v>
      </c>
      <c r="AC34" s="3">
        <f t="shared" si="12"/>
        <v>16833.984491016949</v>
      </c>
      <c r="AD34" s="3">
        <f t="shared" si="12"/>
        <v>16833.984491016949</v>
      </c>
      <c r="AE34" s="3">
        <f t="shared" si="12"/>
        <v>16833.984491016949</v>
      </c>
      <c r="AF34" s="3">
        <f t="shared" si="12"/>
        <v>16833.984491016949</v>
      </c>
      <c r="AG34" s="3">
        <f t="shared" si="12"/>
        <v>16833.984491016949</v>
      </c>
      <c r="AH34" s="3">
        <f t="shared" si="12"/>
        <v>16833.984491016949</v>
      </c>
      <c r="AI34" s="3">
        <f t="shared" si="12"/>
        <v>16833.984491016949</v>
      </c>
      <c r="AJ34" s="3">
        <f t="shared" si="12"/>
        <v>16833.984491016949</v>
      </c>
      <c r="AK34" s="3">
        <f t="shared" si="12"/>
        <v>16833.984491016949</v>
      </c>
      <c r="AL34" s="3">
        <f t="shared" si="12"/>
        <v>16833.984491016949</v>
      </c>
      <c r="AM34" s="3">
        <f t="shared" si="12"/>
        <v>16833.984491016949</v>
      </c>
      <c r="AN34" s="3">
        <f t="shared" si="12"/>
        <v>16833.984491016949</v>
      </c>
      <c r="AO34" s="3">
        <f t="shared" si="12"/>
        <v>16833.984491016949</v>
      </c>
      <c r="AP34" s="3">
        <f t="shared" si="12"/>
        <v>16833.984491016949</v>
      </c>
      <c r="AQ34" s="3">
        <f t="shared" si="12"/>
        <v>16833.984491016949</v>
      </c>
      <c r="AR34" s="3">
        <f t="shared" si="12"/>
        <v>16833.984491016949</v>
      </c>
      <c r="AS34" s="3">
        <f t="shared" si="12"/>
        <v>16833.984491016949</v>
      </c>
      <c r="AT34" s="3">
        <f t="shared" si="12"/>
        <v>16833.984491016949</v>
      </c>
      <c r="AU34" s="3">
        <f t="shared" si="12"/>
        <v>16833.984491016949</v>
      </c>
      <c r="AV34" s="3">
        <f t="shared" si="12"/>
        <v>16833.984491016949</v>
      </c>
      <c r="AW34" s="3">
        <f t="shared" si="12"/>
        <v>16833.984491016949</v>
      </c>
      <c r="AX34" s="3">
        <f t="shared" si="12"/>
        <v>16833.984491016949</v>
      </c>
      <c r="AY34" s="3">
        <f t="shared" si="12"/>
        <v>16833.984491016949</v>
      </c>
      <c r="AZ34" s="3">
        <f t="shared" si="12"/>
        <v>16833.984491016949</v>
      </c>
      <c r="BA34" s="3">
        <f t="shared" si="12"/>
        <v>16833.984491016949</v>
      </c>
      <c r="BB34" s="3">
        <f t="shared" si="12"/>
        <v>16833.984491016949</v>
      </c>
      <c r="BC34" s="3">
        <f t="shared" si="12"/>
        <v>16833.984491016949</v>
      </c>
      <c r="BD34" s="3">
        <f t="shared" si="12"/>
        <v>16833.984491016949</v>
      </c>
      <c r="BE34" s="3">
        <f t="shared" si="12"/>
        <v>16833.984491016949</v>
      </c>
      <c r="BF34" s="3">
        <f t="shared" si="12"/>
        <v>16833.984491016949</v>
      </c>
      <c r="BG34" s="3">
        <f t="shared" si="12"/>
        <v>16833.984491016949</v>
      </c>
      <c r="BH34" s="3">
        <f t="shared" si="12"/>
        <v>16833.984491016949</v>
      </c>
      <c r="BI34" s="3">
        <f t="shared" si="12"/>
        <v>16833.984491016949</v>
      </c>
      <c r="BJ34" s="3">
        <f t="shared" si="12"/>
        <v>16833.984491016949</v>
      </c>
      <c r="BK34" s="3">
        <f t="shared" si="12"/>
        <v>16833.984491016949</v>
      </c>
      <c r="BL34" s="3">
        <f t="shared" si="12"/>
        <v>16833.984491016949</v>
      </c>
      <c r="BM34" s="3">
        <f t="shared" si="12"/>
        <v>16833.984491016949</v>
      </c>
      <c r="BN34" s="3">
        <f t="shared" si="12"/>
        <v>16833.984491016949</v>
      </c>
      <c r="BO34" s="3">
        <f t="shared" si="12"/>
        <v>16833.984491016949</v>
      </c>
      <c r="BP34" s="3">
        <f t="shared" si="12"/>
        <v>16833.984491016949</v>
      </c>
      <c r="BQ34" s="3">
        <f t="shared" si="11"/>
        <v>16833.984491016949</v>
      </c>
      <c r="BR34" s="3">
        <f t="shared" si="11"/>
        <v>16833.984491016949</v>
      </c>
      <c r="BS34" s="3">
        <f t="shared" si="11"/>
        <v>16833.984491016949</v>
      </c>
      <c r="BT34" s="3">
        <f t="shared" si="11"/>
        <v>16833.984491016949</v>
      </c>
      <c r="BU34" s="3">
        <f t="shared" si="11"/>
        <v>16833.984491016949</v>
      </c>
      <c r="BV34" s="3">
        <f t="shared" si="11"/>
        <v>16833.984491016949</v>
      </c>
      <c r="BW34" s="3">
        <f t="shared" si="11"/>
        <v>16833.984491016949</v>
      </c>
      <c r="BX34" s="3">
        <f t="shared" si="11"/>
        <v>16833.984491016949</v>
      </c>
      <c r="BY34" s="3">
        <f t="shared" si="11"/>
        <v>16833.984491016949</v>
      </c>
      <c r="BZ34" s="3">
        <f t="shared" si="11"/>
        <v>16833.984491016949</v>
      </c>
      <c r="CA34" s="3">
        <f t="shared" si="11"/>
        <v>16833.984491016949</v>
      </c>
      <c r="CB34" s="3">
        <f t="shared" si="11"/>
        <v>16833.984491016949</v>
      </c>
      <c r="CC34" s="3">
        <f t="shared" si="11"/>
        <v>16833.984491016949</v>
      </c>
      <c r="CD34" s="3">
        <f t="shared" si="11"/>
        <v>16833.984491016949</v>
      </c>
      <c r="CE34" s="3">
        <f t="shared" si="11"/>
        <v>16833.984491016949</v>
      </c>
      <c r="CF34" s="3">
        <f t="shared" si="11"/>
        <v>16833.984491016949</v>
      </c>
      <c r="CG34" s="3">
        <f t="shared" si="11"/>
        <v>16833.984491016949</v>
      </c>
      <c r="CH34" s="12">
        <f t="shared" si="11"/>
        <v>16833.984491016949</v>
      </c>
    </row>
    <row r="35" spans="1:86" x14ac:dyDescent="0.3">
      <c r="A35" s="545"/>
      <c r="B35" s="11" t="str">
        <f t="shared" si="4"/>
        <v>Water Heating</v>
      </c>
      <c r="C35" s="3">
        <f t="shared" si="4"/>
        <v>0</v>
      </c>
      <c r="D35" s="3">
        <f t="shared" si="7"/>
        <v>0</v>
      </c>
      <c r="E35" s="3">
        <f t="shared" si="12"/>
        <v>19378.896000000001</v>
      </c>
      <c r="F35" s="3">
        <f t="shared" si="12"/>
        <v>19378.896000000001</v>
      </c>
      <c r="G35" s="3">
        <f t="shared" si="12"/>
        <v>19378.896000000001</v>
      </c>
      <c r="H35" s="3">
        <f t="shared" si="12"/>
        <v>19378.896000000001</v>
      </c>
      <c r="I35" s="3">
        <f t="shared" si="12"/>
        <v>19378.896000000001</v>
      </c>
      <c r="J35" s="3">
        <f t="shared" si="12"/>
        <v>19378.896000000001</v>
      </c>
      <c r="K35" s="3">
        <f t="shared" si="12"/>
        <v>38757.792000000001</v>
      </c>
      <c r="L35" s="3">
        <f t="shared" si="12"/>
        <v>38757.792000000001</v>
      </c>
      <c r="M35" s="3">
        <f t="shared" si="12"/>
        <v>38757.792000000001</v>
      </c>
      <c r="N35" s="3">
        <f t="shared" si="12"/>
        <v>58136.688000000002</v>
      </c>
      <c r="O35" s="3">
        <f t="shared" si="12"/>
        <v>58136.688000000002</v>
      </c>
      <c r="P35" s="3">
        <f t="shared" si="12"/>
        <v>58136.688000000002</v>
      </c>
      <c r="Q35" s="3">
        <f t="shared" si="12"/>
        <v>58136.688000000002</v>
      </c>
      <c r="R35" s="3">
        <f t="shared" si="12"/>
        <v>58136.688000000002</v>
      </c>
      <c r="S35" s="3">
        <f t="shared" si="12"/>
        <v>58136.688000000002</v>
      </c>
      <c r="T35" s="3">
        <f t="shared" si="12"/>
        <v>58136.688000000002</v>
      </c>
      <c r="U35" s="3">
        <f t="shared" si="12"/>
        <v>58136.688000000002</v>
      </c>
      <c r="V35" s="3">
        <f t="shared" si="12"/>
        <v>58136.688000000002</v>
      </c>
      <c r="W35" s="3">
        <f t="shared" si="12"/>
        <v>58136.688000000002</v>
      </c>
      <c r="X35" s="3">
        <f t="shared" si="12"/>
        <v>58136.688000000002</v>
      </c>
      <c r="Y35" s="3">
        <f t="shared" si="12"/>
        <v>58136.688000000002</v>
      </c>
      <c r="Z35" s="3">
        <f t="shared" si="12"/>
        <v>58136.688000000002</v>
      </c>
      <c r="AA35" s="3">
        <f t="shared" si="12"/>
        <v>58136.688000000002</v>
      </c>
      <c r="AB35" s="3">
        <f t="shared" si="12"/>
        <v>58136.688000000002</v>
      </c>
      <c r="AC35" s="3">
        <f t="shared" si="12"/>
        <v>58136.688000000002</v>
      </c>
      <c r="AD35" s="3">
        <f t="shared" si="12"/>
        <v>58136.688000000002</v>
      </c>
      <c r="AE35" s="3">
        <f t="shared" si="12"/>
        <v>58136.688000000002</v>
      </c>
      <c r="AF35" s="3">
        <f t="shared" si="12"/>
        <v>58136.688000000002</v>
      </c>
      <c r="AG35" s="3">
        <f t="shared" si="12"/>
        <v>58136.688000000002</v>
      </c>
      <c r="AH35" s="3">
        <f t="shared" si="12"/>
        <v>58136.688000000002</v>
      </c>
      <c r="AI35" s="3">
        <f t="shared" si="12"/>
        <v>58136.688000000002</v>
      </c>
      <c r="AJ35" s="3">
        <f t="shared" si="12"/>
        <v>58136.688000000002</v>
      </c>
      <c r="AK35" s="3">
        <f t="shared" si="12"/>
        <v>58136.688000000002</v>
      </c>
      <c r="AL35" s="3">
        <f t="shared" si="12"/>
        <v>58136.688000000002</v>
      </c>
      <c r="AM35" s="3">
        <f t="shared" si="12"/>
        <v>58136.688000000002</v>
      </c>
      <c r="AN35" s="3">
        <f t="shared" si="12"/>
        <v>58136.688000000002</v>
      </c>
      <c r="AO35" s="3">
        <f t="shared" si="12"/>
        <v>58136.688000000002</v>
      </c>
      <c r="AP35" s="3">
        <f t="shared" si="12"/>
        <v>58136.688000000002</v>
      </c>
      <c r="AQ35" s="3">
        <f t="shared" si="12"/>
        <v>58136.688000000002</v>
      </c>
      <c r="AR35" s="3">
        <f t="shared" si="12"/>
        <v>58136.688000000002</v>
      </c>
      <c r="AS35" s="3">
        <f t="shared" si="12"/>
        <v>58136.688000000002</v>
      </c>
      <c r="AT35" s="3">
        <f t="shared" si="12"/>
        <v>58136.688000000002</v>
      </c>
      <c r="AU35" s="3">
        <f t="shared" si="12"/>
        <v>58136.688000000002</v>
      </c>
      <c r="AV35" s="3">
        <f t="shared" si="12"/>
        <v>58136.688000000002</v>
      </c>
      <c r="AW35" s="3">
        <f t="shared" si="12"/>
        <v>58136.688000000002</v>
      </c>
      <c r="AX35" s="3">
        <f t="shared" si="12"/>
        <v>58136.688000000002</v>
      </c>
      <c r="AY35" s="3">
        <f t="shared" si="12"/>
        <v>58136.688000000002</v>
      </c>
      <c r="AZ35" s="3">
        <f t="shared" si="12"/>
        <v>58136.688000000002</v>
      </c>
      <c r="BA35" s="3">
        <f t="shared" si="12"/>
        <v>58136.688000000002</v>
      </c>
      <c r="BB35" s="3">
        <f t="shared" si="12"/>
        <v>58136.688000000002</v>
      </c>
      <c r="BC35" s="3">
        <f t="shared" si="12"/>
        <v>58136.688000000002</v>
      </c>
      <c r="BD35" s="3">
        <f t="shared" si="12"/>
        <v>58136.688000000002</v>
      </c>
      <c r="BE35" s="3">
        <f t="shared" si="12"/>
        <v>58136.688000000002</v>
      </c>
      <c r="BF35" s="3">
        <f t="shared" si="12"/>
        <v>58136.688000000002</v>
      </c>
      <c r="BG35" s="3">
        <f t="shared" si="12"/>
        <v>58136.688000000002</v>
      </c>
      <c r="BH35" s="3">
        <f t="shared" si="12"/>
        <v>58136.688000000002</v>
      </c>
      <c r="BI35" s="3">
        <f t="shared" si="12"/>
        <v>58136.688000000002</v>
      </c>
      <c r="BJ35" s="3">
        <f t="shared" si="12"/>
        <v>58136.688000000002</v>
      </c>
      <c r="BK35" s="3">
        <f t="shared" si="12"/>
        <v>58136.688000000002</v>
      </c>
      <c r="BL35" s="3">
        <f t="shared" si="12"/>
        <v>58136.688000000002</v>
      </c>
      <c r="BM35" s="3">
        <f t="shared" si="12"/>
        <v>58136.688000000002</v>
      </c>
      <c r="BN35" s="3">
        <f t="shared" si="12"/>
        <v>58136.688000000002</v>
      </c>
      <c r="BO35" s="3">
        <f t="shared" si="12"/>
        <v>58136.688000000002</v>
      </c>
      <c r="BP35" s="3">
        <f t="shared" si="12"/>
        <v>58136.688000000002</v>
      </c>
      <c r="BQ35" s="3">
        <f t="shared" si="11"/>
        <v>58136.688000000002</v>
      </c>
      <c r="BR35" s="3">
        <f t="shared" si="11"/>
        <v>58136.688000000002</v>
      </c>
      <c r="BS35" s="3">
        <f t="shared" si="11"/>
        <v>58136.688000000002</v>
      </c>
      <c r="BT35" s="3">
        <f t="shared" si="11"/>
        <v>58136.688000000002</v>
      </c>
      <c r="BU35" s="3">
        <f t="shared" si="11"/>
        <v>58136.688000000002</v>
      </c>
      <c r="BV35" s="3">
        <f t="shared" si="11"/>
        <v>58136.688000000002</v>
      </c>
      <c r="BW35" s="3">
        <f t="shared" si="11"/>
        <v>58136.688000000002</v>
      </c>
      <c r="BX35" s="3">
        <f t="shared" si="11"/>
        <v>58136.688000000002</v>
      </c>
      <c r="BY35" s="3">
        <f t="shared" si="11"/>
        <v>58136.688000000002</v>
      </c>
      <c r="BZ35" s="3">
        <f t="shared" si="11"/>
        <v>58136.688000000002</v>
      </c>
      <c r="CA35" s="3">
        <f t="shared" si="11"/>
        <v>58136.688000000002</v>
      </c>
      <c r="CB35" s="3">
        <f t="shared" si="11"/>
        <v>58136.688000000002</v>
      </c>
      <c r="CC35" s="3">
        <f t="shared" si="11"/>
        <v>58136.688000000002</v>
      </c>
      <c r="CD35" s="3">
        <f t="shared" si="11"/>
        <v>58136.688000000002</v>
      </c>
      <c r="CE35" s="3">
        <f t="shared" si="11"/>
        <v>58136.688000000002</v>
      </c>
      <c r="CF35" s="3">
        <f t="shared" si="11"/>
        <v>58136.688000000002</v>
      </c>
      <c r="CG35" s="3">
        <f t="shared" si="11"/>
        <v>58136.688000000002</v>
      </c>
      <c r="CH35" s="12">
        <f t="shared" si="11"/>
        <v>58136.688000000002</v>
      </c>
    </row>
    <row r="36" spans="1:86" ht="15" customHeight="1" x14ac:dyDescent="0.3">
      <c r="A36" s="545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12"/>
    </row>
    <row r="37" spans="1:86" ht="15" customHeight="1" thickBot="1" x14ac:dyDescent="0.35">
      <c r="A37" s="546"/>
      <c r="B37" s="295" t="str">
        <f t="shared" si="4"/>
        <v>Monthly kWh</v>
      </c>
      <c r="C37" s="296">
        <f>SUM(C23:C36)</f>
        <v>823982.0730813198</v>
      </c>
      <c r="D37" s="296">
        <f t="shared" ref="D37" si="13">SUM(D23:D36)</f>
        <v>1894264.7078229096</v>
      </c>
      <c r="E37" s="296">
        <f t="shared" ref="E37" si="14">SUM(E23:E36)</f>
        <v>3017635.294802703</v>
      </c>
      <c r="F37" s="296">
        <f t="shared" ref="F37" si="15">SUM(F23:F36)</f>
        <v>5941443.7365520708</v>
      </c>
      <c r="G37" s="296">
        <f t="shared" ref="G37" si="16">SUM(G23:G36)</f>
        <v>7911618.2525300132</v>
      </c>
      <c r="H37" s="296">
        <f t="shared" ref="H37" si="17">SUM(H23:H36)</f>
        <v>9324910.2174717188</v>
      </c>
      <c r="I37" s="296">
        <f t="shared" ref="I37" si="18">SUM(I23:I36)</f>
        <v>11457953.695572462</v>
      </c>
      <c r="J37" s="296">
        <f t="shared" ref="J37" si="19">SUM(J23:J36)</f>
        <v>13031770.086742597</v>
      </c>
      <c r="K37" s="296">
        <f t="shared" ref="K37" si="20">SUM(K23:K36)</f>
        <v>14668767.592651576</v>
      </c>
      <c r="L37" s="296">
        <f t="shared" ref="L37" si="21">SUM(L23:L36)</f>
        <v>16870884.357690431</v>
      </c>
      <c r="M37" s="296">
        <f t="shared" ref="M37" si="22">SUM(M23:M36)</f>
        <v>19499519.848609891</v>
      </c>
      <c r="N37" s="296">
        <f t="shared" ref="N37" si="23">SUM(N23:N36)</f>
        <v>32502917.385495268</v>
      </c>
      <c r="O37" s="296">
        <f t="shared" ref="O37" si="24">SUM(O23:O36)</f>
        <v>32502917.385495268</v>
      </c>
      <c r="P37" s="296">
        <f t="shared" ref="P37" si="25">SUM(P23:P36)</f>
        <v>32502917.385495268</v>
      </c>
      <c r="Q37" s="296">
        <f t="shared" ref="Q37" si="26">SUM(Q23:Q36)</f>
        <v>32502917.385495268</v>
      </c>
      <c r="R37" s="296">
        <f t="shared" ref="R37" si="27">SUM(R23:R36)</f>
        <v>32502917.385495268</v>
      </c>
      <c r="S37" s="296">
        <f t="shared" ref="S37" si="28">SUM(S23:S36)</f>
        <v>32502917.385495268</v>
      </c>
      <c r="T37" s="296">
        <f t="shared" ref="T37" si="29">SUM(T23:T36)</f>
        <v>32502917.385495268</v>
      </c>
      <c r="U37" s="296">
        <f t="shared" ref="U37" si="30">SUM(U23:U36)</f>
        <v>32502917.385495268</v>
      </c>
      <c r="V37" s="296">
        <f t="shared" ref="V37" si="31">SUM(V23:V36)</f>
        <v>32502917.385495268</v>
      </c>
      <c r="W37" s="296">
        <f t="shared" ref="W37" si="32">SUM(W23:W36)</f>
        <v>32502917.385495268</v>
      </c>
      <c r="X37" s="296">
        <f t="shared" ref="X37" si="33">SUM(X23:X36)</f>
        <v>32502917.385495268</v>
      </c>
      <c r="Y37" s="296">
        <f t="shared" ref="Y37" si="34">SUM(Y23:Y36)</f>
        <v>32502917.385495268</v>
      </c>
      <c r="Z37" s="296">
        <f t="shared" ref="Z37" si="35">SUM(Z23:Z36)</f>
        <v>32502917.385495268</v>
      </c>
      <c r="AA37" s="296">
        <f t="shared" ref="AA37" si="36">SUM(AA23:AA36)</f>
        <v>32502917.385495268</v>
      </c>
      <c r="AB37" s="296">
        <f t="shared" ref="AB37" si="37">SUM(AB23:AB36)</f>
        <v>32502917.385495268</v>
      </c>
      <c r="AC37" s="296">
        <f t="shared" ref="AC37" si="38">SUM(AC23:AC36)</f>
        <v>32502917.385495268</v>
      </c>
      <c r="AD37" s="296">
        <f t="shared" ref="AD37" si="39">SUM(AD23:AD36)</f>
        <v>32502917.385495268</v>
      </c>
      <c r="AE37" s="296">
        <f t="shared" ref="AE37" si="40">SUM(AE23:AE36)</f>
        <v>32502917.385495268</v>
      </c>
      <c r="AF37" s="296">
        <f t="shared" ref="AF37" si="41">SUM(AF23:AF36)</f>
        <v>32502917.385495268</v>
      </c>
      <c r="AG37" s="296">
        <f t="shared" ref="AG37" si="42">SUM(AG23:AG36)</f>
        <v>32502917.385495268</v>
      </c>
      <c r="AH37" s="296">
        <f t="shared" ref="AH37" si="43">SUM(AH23:AH36)</f>
        <v>32502917.385495268</v>
      </c>
      <c r="AI37" s="296">
        <f t="shared" ref="AI37" si="44">SUM(AI23:AI36)</f>
        <v>32502917.385495268</v>
      </c>
      <c r="AJ37" s="296">
        <f t="shared" ref="AJ37" si="45">SUM(AJ23:AJ36)</f>
        <v>32502917.385495268</v>
      </c>
      <c r="AK37" s="296">
        <f t="shared" ref="AK37" si="46">SUM(AK23:AK36)</f>
        <v>32502917.385495268</v>
      </c>
      <c r="AL37" s="296">
        <f t="shared" ref="AL37" si="47">SUM(AL23:AL36)</f>
        <v>32502917.385495268</v>
      </c>
      <c r="AM37" s="296">
        <f t="shared" ref="AM37" si="48">SUM(AM23:AM36)</f>
        <v>32502917.385495268</v>
      </c>
      <c r="AN37" s="296">
        <f t="shared" ref="AN37" si="49">SUM(AN23:AN36)</f>
        <v>32502917.385495268</v>
      </c>
      <c r="AO37" s="296">
        <f t="shared" ref="AO37" si="50">SUM(AO23:AO36)</f>
        <v>32502917.385495268</v>
      </c>
      <c r="AP37" s="296">
        <f t="shared" ref="AP37" si="51">SUM(AP23:AP36)</f>
        <v>32502917.385495268</v>
      </c>
      <c r="AQ37" s="296">
        <f t="shared" ref="AQ37" si="52">SUM(AQ23:AQ36)</f>
        <v>32502917.385495268</v>
      </c>
      <c r="AR37" s="296">
        <f t="shared" ref="AR37" si="53">SUM(AR23:AR36)</f>
        <v>32502917.385495268</v>
      </c>
      <c r="AS37" s="296">
        <f t="shared" ref="AS37" si="54">SUM(AS23:AS36)</f>
        <v>32502917.385495268</v>
      </c>
      <c r="AT37" s="296">
        <f t="shared" ref="AT37" si="55">SUM(AT23:AT36)</f>
        <v>32502917.385495268</v>
      </c>
      <c r="AU37" s="296">
        <f t="shared" ref="AU37" si="56">SUM(AU23:AU36)</f>
        <v>32502917.385495268</v>
      </c>
      <c r="AV37" s="296">
        <f t="shared" ref="AV37" si="57">SUM(AV23:AV36)</f>
        <v>32502917.385495268</v>
      </c>
      <c r="AW37" s="296">
        <f t="shared" ref="AW37" si="58">SUM(AW23:AW36)</f>
        <v>32502917.385495268</v>
      </c>
      <c r="AX37" s="296">
        <f t="shared" ref="AX37" si="59">SUM(AX23:AX36)</f>
        <v>32502917.385495268</v>
      </c>
      <c r="AY37" s="296">
        <f t="shared" ref="AY37" si="60">SUM(AY23:AY36)</f>
        <v>32502917.385495268</v>
      </c>
      <c r="AZ37" s="296">
        <f t="shared" ref="AZ37" si="61">SUM(AZ23:AZ36)</f>
        <v>32502917.385495268</v>
      </c>
      <c r="BA37" s="296">
        <f t="shared" ref="BA37" si="62">SUM(BA23:BA36)</f>
        <v>32502917.385495268</v>
      </c>
      <c r="BB37" s="296">
        <f t="shared" ref="BB37" si="63">SUM(BB23:BB36)</f>
        <v>32502917.385495268</v>
      </c>
      <c r="BC37" s="296">
        <f t="shared" ref="BC37" si="64">SUM(BC23:BC36)</f>
        <v>32502917.385495268</v>
      </c>
      <c r="BD37" s="296">
        <f t="shared" ref="BD37" si="65">SUM(BD23:BD36)</f>
        <v>32502917.385495268</v>
      </c>
      <c r="BE37" s="296">
        <f t="shared" ref="BE37" si="66">SUM(BE23:BE36)</f>
        <v>32502917.385495268</v>
      </c>
      <c r="BF37" s="296">
        <f t="shared" ref="BF37" si="67">SUM(BF23:BF36)</f>
        <v>32502917.385495268</v>
      </c>
      <c r="BG37" s="296">
        <f t="shared" ref="BG37" si="68">SUM(BG23:BG36)</f>
        <v>32502917.385495268</v>
      </c>
      <c r="BH37" s="296">
        <f t="shared" ref="BH37" si="69">SUM(BH23:BH36)</f>
        <v>32502917.385495268</v>
      </c>
      <c r="BI37" s="296">
        <f t="shared" ref="BI37" si="70">SUM(BI23:BI36)</f>
        <v>32502917.385495268</v>
      </c>
      <c r="BJ37" s="296">
        <f t="shared" ref="BJ37" si="71">SUM(BJ23:BJ36)</f>
        <v>32502917.385495268</v>
      </c>
      <c r="BK37" s="296">
        <f t="shared" ref="BK37" si="72">SUM(BK23:BK36)</f>
        <v>32502917.385495268</v>
      </c>
      <c r="BL37" s="296">
        <f t="shared" ref="BL37" si="73">SUM(BL23:BL36)</f>
        <v>32502917.385495268</v>
      </c>
      <c r="BM37" s="296">
        <f t="shared" ref="BM37" si="74">SUM(BM23:BM36)</f>
        <v>32502917.385495268</v>
      </c>
      <c r="BN37" s="296">
        <f t="shared" ref="BN37" si="75">SUM(BN23:BN36)</f>
        <v>32502917.385495268</v>
      </c>
      <c r="BO37" s="296">
        <f t="shared" ref="BO37" si="76">SUM(BO23:BO36)</f>
        <v>32502917.385495268</v>
      </c>
      <c r="BP37" s="296">
        <f t="shared" ref="BP37" si="77">SUM(BP23:BP36)</f>
        <v>32502917.385495268</v>
      </c>
      <c r="BQ37" s="296">
        <f t="shared" ref="BQ37" si="78">SUM(BQ23:BQ36)</f>
        <v>32502917.385495268</v>
      </c>
      <c r="BR37" s="296">
        <f t="shared" ref="BR37" si="79">SUM(BR23:BR36)</f>
        <v>32502917.385495268</v>
      </c>
      <c r="BS37" s="296">
        <f t="shared" ref="BS37" si="80">SUM(BS23:BS36)</f>
        <v>32502917.385495268</v>
      </c>
      <c r="BT37" s="296">
        <f t="shared" ref="BT37" si="81">SUM(BT23:BT36)</f>
        <v>32502917.385495268</v>
      </c>
      <c r="BU37" s="296">
        <f t="shared" ref="BU37" si="82">SUM(BU23:BU36)</f>
        <v>32502917.385495268</v>
      </c>
      <c r="BV37" s="296">
        <f t="shared" ref="BV37" si="83">SUM(BV23:BV36)</f>
        <v>32502917.385495268</v>
      </c>
      <c r="BW37" s="296">
        <f t="shared" ref="BW37" si="84">SUM(BW23:BW36)</f>
        <v>32502917.385495268</v>
      </c>
      <c r="BX37" s="296">
        <f t="shared" ref="BX37" si="85">SUM(BX23:BX36)</f>
        <v>32502917.385495268</v>
      </c>
      <c r="BY37" s="296">
        <f t="shared" ref="BY37" si="86">SUM(BY23:BY36)</f>
        <v>32502917.385495268</v>
      </c>
      <c r="BZ37" s="296">
        <f t="shared" ref="BZ37" si="87">SUM(BZ23:BZ36)</f>
        <v>32502917.385495268</v>
      </c>
      <c r="CA37" s="296">
        <f t="shared" ref="CA37" si="88">SUM(CA23:CA36)</f>
        <v>32502917.385495268</v>
      </c>
      <c r="CB37" s="296">
        <f t="shared" ref="CB37" si="89">SUM(CB23:CB36)</f>
        <v>32502917.385495268</v>
      </c>
      <c r="CC37" s="296">
        <f t="shared" ref="CC37" si="90">SUM(CC23:CC36)</f>
        <v>32502917.385495268</v>
      </c>
      <c r="CD37" s="296">
        <f t="shared" ref="CD37" si="91">SUM(CD23:CD36)</f>
        <v>32502917.385495268</v>
      </c>
      <c r="CE37" s="296">
        <f t="shared" ref="CE37" si="92">SUM(CE23:CE36)</f>
        <v>32502917.385495268</v>
      </c>
      <c r="CF37" s="296">
        <f t="shared" ref="CF37" si="93">SUM(CF23:CF36)</f>
        <v>32502917.385495268</v>
      </c>
      <c r="CG37" s="296">
        <f t="shared" ref="CG37" si="94">SUM(CG23:CG36)</f>
        <v>32502917.385495268</v>
      </c>
      <c r="CH37" s="299">
        <f t="shared" ref="CH37" si="95">SUM(CH23:CH36)</f>
        <v>32502917.385495268</v>
      </c>
    </row>
    <row r="38" spans="1:86" s="49" customFormat="1" x14ac:dyDescent="0.3">
      <c r="A38" s="8"/>
      <c r="B38" s="330"/>
      <c r="C38" s="9"/>
      <c r="D38" s="330"/>
      <c r="E38" s="9"/>
      <c r="F38" s="330"/>
      <c r="G38" s="330"/>
      <c r="H38" s="9"/>
      <c r="I38" s="330"/>
      <c r="J38" s="330"/>
      <c r="K38" s="9"/>
      <c r="L38" s="330"/>
      <c r="M38" s="330"/>
      <c r="N38" s="407" t="s">
        <v>147</v>
      </c>
      <c r="O38" s="406">
        <f>SUM(C5:N18)</f>
        <v>32502917.385495272</v>
      </c>
      <c r="P38" s="330"/>
      <c r="Q38" s="9"/>
      <c r="R38" s="330"/>
      <c r="S38" s="330"/>
      <c r="T38" s="9"/>
      <c r="U38" s="330"/>
      <c r="V38" s="330"/>
      <c r="W38" s="9"/>
      <c r="X38" s="330"/>
      <c r="Y38" s="330"/>
      <c r="Z38" s="9"/>
      <c r="AA38" s="330"/>
      <c r="AB38" s="330"/>
      <c r="AC38" s="9"/>
      <c r="AD38" s="330"/>
      <c r="AE38" s="330"/>
      <c r="AF38" s="9"/>
      <c r="AG38" s="330"/>
      <c r="AH38" s="330"/>
      <c r="AI38" s="9"/>
      <c r="AJ38" s="330"/>
      <c r="AK38" s="330"/>
      <c r="AL38" s="9"/>
      <c r="AM38" s="330"/>
      <c r="AN38" s="330"/>
      <c r="AO38" s="9"/>
      <c r="AP38" s="330"/>
      <c r="AQ38" s="330"/>
      <c r="AR38" s="9"/>
      <c r="AS38" s="330"/>
      <c r="AT38" s="330"/>
      <c r="AU38" s="9"/>
      <c r="AV38" s="330"/>
      <c r="AW38" s="330"/>
      <c r="AX38" s="9"/>
      <c r="AY38" s="330"/>
      <c r="AZ38" s="330"/>
      <c r="BA38" s="9"/>
      <c r="BB38" s="330"/>
      <c r="BC38" s="330"/>
      <c r="BD38" s="9"/>
      <c r="BE38" s="330"/>
      <c r="BF38" s="330"/>
      <c r="BG38" s="9"/>
      <c r="BH38" s="330"/>
      <c r="BI38" s="330"/>
      <c r="BJ38" s="9"/>
      <c r="BK38" s="330"/>
      <c r="BL38" s="330"/>
      <c r="BM38" s="9"/>
      <c r="BN38" s="330"/>
      <c r="BO38" s="330"/>
      <c r="BP38" s="9"/>
      <c r="BQ38" s="330"/>
      <c r="BR38" s="330"/>
      <c r="BS38" s="9"/>
      <c r="BT38" s="330"/>
      <c r="BU38" s="330"/>
      <c r="BV38" s="9"/>
      <c r="BW38" s="330"/>
      <c r="BX38" s="330"/>
      <c r="BY38" s="9"/>
      <c r="BZ38" s="330"/>
      <c r="CA38" s="330"/>
      <c r="CB38" s="9"/>
      <c r="CC38" s="330"/>
      <c r="CD38" s="330"/>
      <c r="CE38" s="9"/>
      <c r="CF38" s="330"/>
      <c r="CG38" s="330"/>
      <c r="CH38" s="9"/>
    </row>
    <row r="39" spans="1:86" s="49" customFormat="1" ht="15" thickBot="1" x14ac:dyDescent="0.35">
      <c r="C39" s="331"/>
      <c r="D39" s="152"/>
      <c r="E39" s="331"/>
      <c r="F39" s="152"/>
      <c r="G39" s="152"/>
      <c r="H39" s="331"/>
      <c r="I39" s="152"/>
      <c r="J39" s="152"/>
      <c r="K39" s="331"/>
      <c r="L39" s="152"/>
      <c r="M39" s="152"/>
      <c r="N39" s="331"/>
      <c r="O39" s="152"/>
      <c r="P39" s="152"/>
      <c r="Q39" s="331"/>
      <c r="R39" s="152"/>
      <c r="S39" s="152"/>
      <c r="T39" s="331"/>
      <c r="U39" s="152"/>
      <c r="V39" s="152"/>
      <c r="W39" s="331"/>
      <c r="X39" s="152"/>
      <c r="Y39" s="152"/>
      <c r="Z39" s="331"/>
      <c r="AA39" s="152"/>
      <c r="AB39" s="152"/>
      <c r="AC39" s="331"/>
      <c r="AD39" s="152"/>
      <c r="AE39" s="152"/>
      <c r="AF39" s="331"/>
      <c r="AG39" s="152"/>
      <c r="AH39" s="152"/>
      <c r="AI39" s="331"/>
      <c r="AJ39" s="152"/>
      <c r="AK39" s="152"/>
      <c r="AL39" s="331"/>
      <c r="AM39" s="152"/>
      <c r="AN39" s="152"/>
      <c r="AO39" s="331"/>
      <c r="AP39" s="152"/>
      <c r="AQ39" s="152"/>
      <c r="AR39" s="331"/>
      <c r="AS39" s="152"/>
      <c r="AT39" s="152"/>
      <c r="AU39" s="331"/>
      <c r="AV39" s="152"/>
      <c r="AW39" s="152"/>
      <c r="AX39" s="331"/>
      <c r="AY39" s="152"/>
      <c r="AZ39" s="152"/>
      <c r="BA39" s="331"/>
      <c r="BB39" s="152"/>
      <c r="BC39" s="152"/>
      <c r="BD39" s="331"/>
      <c r="BE39" s="152"/>
      <c r="BF39" s="152"/>
      <c r="BG39" s="331"/>
      <c r="BH39" s="152"/>
      <c r="BI39" s="152"/>
      <c r="BJ39" s="331"/>
      <c r="BK39" s="152"/>
      <c r="BL39" s="152"/>
      <c r="BM39" s="331"/>
      <c r="BN39" s="152"/>
      <c r="BO39" s="152"/>
      <c r="BP39" s="331"/>
      <c r="BQ39" s="152"/>
      <c r="BR39" s="152"/>
      <c r="BS39" s="331"/>
      <c r="BT39" s="152"/>
      <c r="BU39" s="152"/>
      <c r="BV39" s="331"/>
      <c r="BW39" s="152"/>
      <c r="BX39" s="152"/>
      <c r="BY39" s="331"/>
      <c r="BZ39" s="152"/>
      <c r="CA39" s="152"/>
      <c r="CB39" s="331"/>
      <c r="CC39" s="152"/>
      <c r="CD39" s="152"/>
      <c r="CE39" s="331"/>
      <c r="CF39" s="152"/>
      <c r="CG39" s="152"/>
      <c r="CH39" s="331"/>
    </row>
    <row r="40" spans="1:86" ht="15.6" x14ac:dyDescent="0.3">
      <c r="A40" s="547" t="s">
        <v>129</v>
      </c>
      <c r="B40" s="18" t="s">
        <v>124</v>
      </c>
      <c r="C40" s="292">
        <v>43831</v>
      </c>
      <c r="D40" s="292">
        <v>43862</v>
      </c>
      <c r="E40" s="292">
        <v>43891</v>
      </c>
      <c r="F40" s="292">
        <v>43922</v>
      </c>
      <c r="G40" s="292">
        <v>43952</v>
      </c>
      <c r="H40" s="292">
        <v>43983</v>
      </c>
      <c r="I40" s="292">
        <v>44013</v>
      </c>
      <c r="J40" s="292">
        <v>44044</v>
      </c>
      <c r="K40" s="292">
        <v>44075</v>
      </c>
      <c r="L40" s="292">
        <v>44105</v>
      </c>
      <c r="M40" s="292">
        <v>44136</v>
      </c>
      <c r="N40" s="292">
        <v>44166</v>
      </c>
      <c r="O40" s="292">
        <v>44197</v>
      </c>
      <c r="P40" s="292">
        <v>44228</v>
      </c>
      <c r="Q40" s="292">
        <v>44256</v>
      </c>
      <c r="R40" s="292">
        <v>44287</v>
      </c>
      <c r="S40" s="292">
        <v>44317</v>
      </c>
      <c r="T40" s="292">
        <v>44348</v>
      </c>
      <c r="U40" s="292">
        <v>44378</v>
      </c>
      <c r="V40" s="292">
        <v>44409</v>
      </c>
      <c r="W40" s="292">
        <v>44440</v>
      </c>
      <c r="X40" s="292">
        <v>44470</v>
      </c>
      <c r="Y40" s="292">
        <v>44501</v>
      </c>
      <c r="Z40" s="292">
        <v>44531</v>
      </c>
      <c r="AA40" s="292">
        <v>44562</v>
      </c>
      <c r="AB40" s="292">
        <v>44593</v>
      </c>
      <c r="AC40" s="292">
        <v>44621</v>
      </c>
      <c r="AD40" s="292">
        <v>44652</v>
      </c>
      <c r="AE40" s="292">
        <v>44682</v>
      </c>
      <c r="AF40" s="292">
        <v>44713</v>
      </c>
      <c r="AG40" s="292">
        <v>44743</v>
      </c>
      <c r="AH40" s="292">
        <v>44774</v>
      </c>
      <c r="AI40" s="292">
        <v>44805</v>
      </c>
      <c r="AJ40" s="292">
        <v>44835</v>
      </c>
      <c r="AK40" s="292">
        <v>44866</v>
      </c>
      <c r="AL40" s="292">
        <v>44896</v>
      </c>
      <c r="AM40" s="292">
        <v>44927</v>
      </c>
      <c r="AN40" s="292">
        <v>44958</v>
      </c>
      <c r="AO40" s="292">
        <v>44986</v>
      </c>
      <c r="AP40" s="292">
        <v>45017</v>
      </c>
      <c r="AQ40" s="292">
        <v>45047</v>
      </c>
      <c r="AR40" s="292">
        <v>45078</v>
      </c>
      <c r="AS40" s="292">
        <v>45108</v>
      </c>
      <c r="AT40" s="292">
        <v>45139</v>
      </c>
      <c r="AU40" s="292">
        <v>45170</v>
      </c>
      <c r="AV40" s="292">
        <v>45200</v>
      </c>
      <c r="AW40" s="292">
        <v>45231</v>
      </c>
      <c r="AX40" s="292">
        <v>45261</v>
      </c>
      <c r="AY40" s="292">
        <v>45292</v>
      </c>
      <c r="AZ40" s="292">
        <v>45323</v>
      </c>
      <c r="BA40" s="292">
        <v>45352</v>
      </c>
      <c r="BB40" s="292">
        <v>45383</v>
      </c>
      <c r="BC40" s="292">
        <v>45413</v>
      </c>
      <c r="BD40" s="292">
        <v>45444</v>
      </c>
      <c r="BE40" s="292">
        <v>45474</v>
      </c>
      <c r="BF40" s="292">
        <v>45505</v>
      </c>
      <c r="BG40" s="292">
        <v>45536</v>
      </c>
      <c r="BH40" s="292">
        <v>45566</v>
      </c>
      <c r="BI40" s="292">
        <v>45597</v>
      </c>
      <c r="BJ40" s="292">
        <v>45627</v>
      </c>
      <c r="BK40" s="292">
        <v>45658</v>
      </c>
      <c r="BL40" s="292">
        <v>45689</v>
      </c>
      <c r="BM40" s="292">
        <v>45717</v>
      </c>
      <c r="BN40" s="292">
        <v>45748</v>
      </c>
      <c r="BO40" s="292">
        <v>45778</v>
      </c>
      <c r="BP40" s="292">
        <v>45809</v>
      </c>
      <c r="BQ40" s="292">
        <v>45839</v>
      </c>
      <c r="BR40" s="292">
        <v>45870</v>
      </c>
      <c r="BS40" s="292">
        <v>45901</v>
      </c>
      <c r="BT40" s="292">
        <v>45931</v>
      </c>
      <c r="BU40" s="292">
        <v>45962</v>
      </c>
      <c r="BV40" s="292">
        <v>45992</v>
      </c>
      <c r="BW40" s="292">
        <v>46023</v>
      </c>
      <c r="BX40" s="292">
        <v>46054</v>
      </c>
      <c r="BY40" s="292">
        <v>46082</v>
      </c>
      <c r="BZ40" s="292">
        <v>46113</v>
      </c>
      <c r="CA40" s="292">
        <v>46143</v>
      </c>
      <c r="CB40" s="292">
        <v>46174</v>
      </c>
      <c r="CC40" s="292">
        <v>46204</v>
      </c>
      <c r="CD40" s="292">
        <v>46235</v>
      </c>
      <c r="CE40" s="292">
        <v>46266</v>
      </c>
      <c r="CF40" s="292">
        <v>46296</v>
      </c>
      <c r="CG40" s="292">
        <v>46327</v>
      </c>
      <c r="CH40" s="293">
        <v>46357</v>
      </c>
    </row>
    <row r="41" spans="1:86" ht="15" customHeight="1" x14ac:dyDescent="0.3">
      <c r="A41" s="548"/>
      <c r="B41" s="11" t="str">
        <f t="shared" ref="B41:B55" si="96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BS41" si="97">G41</f>
        <v>0</v>
      </c>
      <c r="I41" s="3">
        <f t="shared" si="97"/>
        <v>0</v>
      </c>
      <c r="J41" s="3">
        <f t="shared" si="97"/>
        <v>0</v>
      </c>
      <c r="K41" s="3">
        <f t="shared" si="97"/>
        <v>0</v>
      </c>
      <c r="L41" s="3">
        <f t="shared" si="97"/>
        <v>0</v>
      </c>
      <c r="M41" s="3">
        <f t="shared" si="97"/>
        <v>0</v>
      </c>
      <c r="N41" s="3">
        <f t="shared" si="97"/>
        <v>0</v>
      </c>
      <c r="O41" s="3">
        <f t="shared" si="97"/>
        <v>0</v>
      </c>
      <c r="P41" s="3">
        <f t="shared" si="97"/>
        <v>0</v>
      </c>
      <c r="Q41" s="3">
        <f t="shared" si="97"/>
        <v>0</v>
      </c>
      <c r="R41" s="3">
        <f t="shared" si="97"/>
        <v>0</v>
      </c>
      <c r="S41" s="3">
        <f t="shared" si="97"/>
        <v>0</v>
      </c>
      <c r="T41" s="3">
        <f t="shared" si="97"/>
        <v>0</v>
      </c>
      <c r="U41" s="3">
        <f t="shared" si="97"/>
        <v>0</v>
      </c>
      <c r="V41" s="3">
        <f t="shared" si="97"/>
        <v>0</v>
      </c>
      <c r="W41" s="3">
        <f t="shared" si="97"/>
        <v>0</v>
      </c>
      <c r="X41" s="3">
        <f t="shared" si="97"/>
        <v>0</v>
      </c>
      <c r="Y41" s="3">
        <f t="shared" si="97"/>
        <v>0</v>
      </c>
      <c r="Z41" s="3">
        <f t="shared" si="97"/>
        <v>0</v>
      </c>
      <c r="AA41" s="3">
        <f t="shared" si="97"/>
        <v>0</v>
      </c>
      <c r="AB41" s="3">
        <f t="shared" si="97"/>
        <v>0</v>
      </c>
      <c r="AC41" s="3">
        <f t="shared" si="97"/>
        <v>0</v>
      </c>
      <c r="AD41" s="3">
        <f t="shared" si="97"/>
        <v>0</v>
      </c>
      <c r="AE41" s="3">
        <f t="shared" si="97"/>
        <v>0</v>
      </c>
      <c r="AF41" s="3">
        <f t="shared" si="97"/>
        <v>0</v>
      </c>
      <c r="AG41" s="3">
        <f t="shared" si="97"/>
        <v>0</v>
      </c>
      <c r="AH41" s="3">
        <f t="shared" si="97"/>
        <v>0</v>
      </c>
      <c r="AI41" s="3">
        <f t="shared" si="97"/>
        <v>0</v>
      </c>
      <c r="AJ41" s="3">
        <f t="shared" si="97"/>
        <v>0</v>
      </c>
      <c r="AK41" s="3">
        <f t="shared" si="97"/>
        <v>0</v>
      </c>
      <c r="AL41" s="3">
        <f t="shared" si="97"/>
        <v>0</v>
      </c>
      <c r="AM41" s="3">
        <f t="shared" si="97"/>
        <v>0</v>
      </c>
      <c r="AN41" s="3">
        <f t="shared" si="97"/>
        <v>0</v>
      </c>
      <c r="AO41" s="3">
        <f t="shared" si="97"/>
        <v>0</v>
      </c>
      <c r="AP41" s="3">
        <f t="shared" si="97"/>
        <v>0</v>
      </c>
      <c r="AQ41" s="3">
        <f t="shared" si="97"/>
        <v>0</v>
      </c>
      <c r="AR41" s="3">
        <f t="shared" si="97"/>
        <v>0</v>
      </c>
      <c r="AS41" s="3">
        <f t="shared" si="97"/>
        <v>0</v>
      </c>
      <c r="AT41" s="3">
        <f t="shared" si="97"/>
        <v>0</v>
      </c>
      <c r="AU41" s="3">
        <f t="shared" si="97"/>
        <v>0</v>
      </c>
      <c r="AV41" s="3">
        <f t="shared" si="97"/>
        <v>0</v>
      </c>
      <c r="AW41" s="3">
        <f t="shared" si="97"/>
        <v>0</v>
      </c>
      <c r="AX41" s="3">
        <f t="shared" si="97"/>
        <v>0</v>
      </c>
      <c r="AY41" s="3">
        <f t="shared" si="97"/>
        <v>0</v>
      </c>
      <c r="AZ41" s="3">
        <f t="shared" si="97"/>
        <v>0</v>
      </c>
      <c r="BA41" s="3">
        <f t="shared" si="97"/>
        <v>0</v>
      </c>
      <c r="BB41" s="3">
        <f t="shared" si="97"/>
        <v>0</v>
      </c>
      <c r="BC41" s="3">
        <f t="shared" si="97"/>
        <v>0</v>
      </c>
      <c r="BD41" s="3">
        <f t="shared" si="97"/>
        <v>0</v>
      </c>
      <c r="BE41" s="3">
        <f t="shared" si="97"/>
        <v>0</v>
      </c>
      <c r="BF41" s="3">
        <f t="shared" si="97"/>
        <v>0</v>
      </c>
      <c r="BG41" s="3">
        <f t="shared" si="97"/>
        <v>0</v>
      </c>
      <c r="BH41" s="3">
        <f t="shared" si="97"/>
        <v>0</v>
      </c>
      <c r="BI41" s="3">
        <f t="shared" si="97"/>
        <v>0</v>
      </c>
      <c r="BJ41" s="3">
        <f t="shared" si="97"/>
        <v>0</v>
      </c>
      <c r="BK41" s="3">
        <f t="shared" si="97"/>
        <v>0</v>
      </c>
      <c r="BL41" s="3">
        <f t="shared" si="97"/>
        <v>0</v>
      </c>
      <c r="BM41" s="3">
        <f t="shared" si="97"/>
        <v>0</v>
      </c>
      <c r="BN41" s="3">
        <f t="shared" si="97"/>
        <v>0</v>
      </c>
      <c r="BO41" s="3">
        <f t="shared" si="97"/>
        <v>0</v>
      </c>
      <c r="BP41" s="3">
        <f t="shared" si="97"/>
        <v>0</v>
      </c>
      <c r="BQ41" s="3">
        <f t="shared" si="97"/>
        <v>0</v>
      </c>
      <c r="BR41" s="3">
        <f t="shared" si="97"/>
        <v>0</v>
      </c>
      <c r="BS41" s="3">
        <f t="shared" si="97"/>
        <v>0</v>
      </c>
      <c r="BT41" s="3">
        <f t="shared" ref="BT41:CH41" si="98">BS41</f>
        <v>0</v>
      </c>
      <c r="BU41" s="3">
        <f t="shared" si="98"/>
        <v>0</v>
      </c>
      <c r="BV41" s="3">
        <f t="shared" si="98"/>
        <v>0</v>
      </c>
      <c r="BW41" s="3">
        <f t="shared" si="98"/>
        <v>0</v>
      </c>
      <c r="BX41" s="3">
        <f t="shared" si="98"/>
        <v>0</v>
      </c>
      <c r="BY41" s="3">
        <f t="shared" si="98"/>
        <v>0</v>
      </c>
      <c r="BZ41" s="3">
        <f t="shared" si="98"/>
        <v>0</v>
      </c>
      <c r="CA41" s="3">
        <f t="shared" si="98"/>
        <v>0</v>
      </c>
      <c r="CB41" s="3">
        <f t="shared" si="98"/>
        <v>0</v>
      </c>
      <c r="CC41" s="3">
        <f t="shared" si="98"/>
        <v>0</v>
      </c>
      <c r="CD41" s="3">
        <f t="shared" si="98"/>
        <v>0</v>
      </c>
      <c r="CE41" s="3">
        <f t="shared" si="98"/>
        <v>0</v>
      </c>
      <c r="CF41" s="3">
        <f t="shared" si="98"/>
        <v>0</v>
      </c>
      <c r="CG41" s="3">
        <f t="shared" si="98"/>
        <v>0</v>
      </c>
      <c r="CH41" s="12">
        <f t="shared" si="98"/>
        <v>0</v>
      </c>
    </row>
    <row r="42" spans="1:86" x14ac:dyDescent="0.3">
      <c r="A42" s="548"/>
      <c r="B42" s="13" t="str">
        <f t="shared" si="96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BR42" si="99">F42</f>
        <v>0</v>
      </c>
      <c r="H42" s="3">
        <f t="shared" si="99"/>
        <v>0</v>
      </c>
      <c r="I42" s="3">
        <f t="shared" si="99"/>
        <v>0</v>
      </c>
      <c r="J42" s="3">
        <f t="shared" si="99"/>
        <v>0</v>
      </c>
      <c r="K42" s="3">
        <f t="shared" si="99"/>
        <v>0</v>
      </c>
      <c r="L42" s="3">
        <f t="shared" si="99"/>
        <v>0</v>
      </c>
      <c r="M42" s="3">
        <f t="shared" si="99"/>
        <v>0</v>
      </c>
      <c r="N42" s="3">
        <f t="shared" si="99"/>
        <v>0</v>
      </c>
      <c r="O42" s="3">
        <f t="shared" si="99"/>
        <v>0</v>
      </c>
      <c r="P42" s="3">
        <f t="shared" si="99"/>
        <v>0</v>
      </c>
      <c r="Q42" s="3">
        <f t="shared" si="99"/>
        <v>0</v>
      </c>
      <c r="R42" s="3">
        <f t="shared" si="99"/>
        <v>0</v>
      </c>
      <c r="S42" s="3">
        <f t="shared" si="99"/>
        <v>0</v>
      </c>
      <c r="T42" s="3">
        <f t="shared" si="99"/>
        <v>0</v>
      </c>
      <c r="U42" s="3">
        <f t="shared" si="99"/>
        <v>0</v>
      </c>
      <c r="V42" s="3">
        <f t="shared" si="99"/>
        <v>0</v>
      </c>
      <c r="W42" s="3">
        <f t="shared" si="99"/>
        <v>0</v>
      </c>
      <c r="X42" s="3">
        <f t="shared" si="99"/>
        <v>0</v>
      </c>
      <c r="Y42" s="3">
        <f t="shared" si="99"/>
        <v>0</v>
      </c>
      <c r="Z42" s="3">
        <f t="shared" si="99"/>
        <v>0</v>
      </c>
      <c r="AA42" s="3">
        <f t="shared" si="99"/>
        <v>0</v>
      </c>
      <c r="AB42" s="3">
        <f t="shared" si="99"/>
        <v>0</v>
      </c>
      <c r="AC42" s="3">
        <f t="shared" si="99"/>
        <v>0</v>
      </c>
      <c r="AD42" s="3">
        <f t="shared" si="99"/>
        <v>0</v>
      </c>
      <c r="AE42" s="3">
        <f t="shared" si="99"/>
        <v>0</v>
      </c>
      <c r="AF42" s="3">
        <f t="shared" si="99"/>
        <v>0</v>
      </c>
      <c r="AG42" s="3">
        <f t="shared" si="99"/>
        <v>0</v>
      </c>
      <c r="AH42" s="3">
        <f t="shared" si="99"/>
        <v>0</v>
      </c>
      <c r="AI42" s="3">
        <f t="shared" si="99"/>
        <v>0</v>
      </c>
      <c r="AJ42" s="3">
        <f t="shared" si="99"/>
        <v>0</v>
      </c>
      <c r="AK42" s="3">
        <f t="shared" si="99"/>
        <v>0</v>
      </c>
      <c r="AL42" s="3">
        <f t="shared" si="99"/>
        <v>0</v>
      </c>
      <c r="AM42" s="3">
        <f t="shared" si="99"/>
        <v>0</v>
      </c>
      <c r="AN42" s="3">
        <f t="shared" si="99"/>
        <v>0</v>
      </c>
      <c r="AO42" s="3">
        <f t="shared" si="99"/>
        <v>0</v>
      </c>
      <c r="AP42" s="3">
        <f t="shared" si="99"/>
        <v>0</v>
      </c>
      <c r="AQ42" s="3">
        <f t="shared" si="99"/>
        <v>0</v>
      </c>
      <c r="AR42" s="3">
        <f t="shared" si="99"/>
        <v>0</v>
      </c>
      <c r="AS42" s="3">
        <f t="shared" si="99"/>
        <v>0</v>
      </c>
      <c r="AT42" s="3">
        <f t="shared" si="99"/>
        <v>0</v>
      </c>
      <c r="AU42" s="3">
        <f t="shared" si="99"/>
        <v>0</v>
      </c>
      <c r="AV42" s="3">
        <f t="shared" si="99"/>
        <v>0</v>
      </c>
      <c r="AW42" s="3">
        <f t="shared" si="99"/>
        <v>0</v>
      </c>
      <c r="AX42" s="3">
        <f t="shared" si="99"/>
        <v>0</v>
      </c>
      <c r="AY42" s="3">
        <f t="shared" si="99"/>
        <v>0</v>
      </c>
      <c r="AZ42" s="3">
        <f t="shared" si="99"/>
        <v>0</v>
      </c>
      <c r="BA42" s="3">
        <f t="shared" si="99"/>
        <v>0</v>
      </c>
      <c r="BB42" s="3">
        <f t="shared" si="99"/>
        <v>0</v>
      </c>
      <c r="BC42" s="3">
        <f t="shared" si="99"/>
        <v>0</v>
      </c>
      <c r="BD42" s="3">
        <f t="shared" si="99"/>
        <v>0</v>
      </c>
      <c r="BE42" s="3">
        <f t="shared" si="99"/>
        <v>0</v>
      </c>
      <c r="BF42" s="3">
        <f t="shared" si="99"/>
        <v>0</v>
      </c>
      <c r="BG42" s="3">
        <f t="shared" si="99"/>
        <v>0</v>
      </c>
      <c r="BH42" s="3">
        <f t="shared" si="99"/>
        <v>0</v>
      </c>
      <c r="BI42" s="3">
        <f t="shared" si="99"/>
        <v>0</v>
      </c>
      <c r="BJ42" s="3">
        <f t="shared" si="99"/>
        <v>0</v>
      </c>
      <c r="BK42" s="3">
        <f t="shared" si="99"/>
        <v>0</v>
      </c>
      <c r="BL42" s="3">
        <f t="shared" si="99"/>
        <v>0</v>
      </c>
      <c r="BM42" s="3">
        <f t="shared" si="99"/>
        <v>0</v>
      </c>
      <c r="BN42" s="3">
        <f t="shared" si="99"/>
        <v>0</v>
      </c>
      <c r="BO42" s="3">
        <f t="shared" si="99"/>
        <v>0</v>
      </c>
      <c r="BP42" s="3">
        <f t="shared" si="99"/>
        <v>0</v>
      </c>
      <c r="BQ42" s="3">
        <f t="shared" si="99"/>
        <v>0</v>
      </c>
      <c r="BR42" s="3">
        <f t="shared" si="99"/>
        <v>0</v>
      </c>
      <c r="BS42" s="3">
        <f t="shared" ref="BS42:CH42" si="100">BR42</f>
        <v>0</v>
      </c>
      <c r="BT42" s="3">
        <f t="shared" si="100"/>
        <v>0</v>
      </c>
      <c r="BU42" s="3">
        <f t="shared" si="100"/>
        <v>0</v>
      </c>
      <c r="BV42" s="3">
        <f t="shared" si="100"/>
        <v>0</v>
      </c>
      <c r="BW42" s="3">
        <f t="shared" si="100"/>
        <v>0</v>
      </c>
      <c r="BX42" s="3">
        <f t="shared" si="100"/>
        <v>0</v>
      </c>
      <c r="BY42" s="3">
        <f t="shared" si="100"/>
        <v>0</v>
      </c>
      <c r="BZ42" s="3">
        <f t="shared" si="100"/>
        <v>0</v>
      </c>
      <c r="CA42" s="3">
        <f t="shared" si="100"/>
        <v>0</v>
      </c>
      <c r="CB42" s="3">
        <f t="shared" si="100"/>
        <v>0</v>
      </c>
      <c r="CC42" s="3">
        <f t="shared" si="100"/>
        <v>0</v>
      </c>
      <c r="CD42" s="3">
        <f t="shared" si="100"/>
        <v>0</v>
      </c>
      <c r="CE42" s="3">
        <f t="shared" si="100"/>
        <v>0</v>
      </c>
      <c r="CF42" s="3">
        <f t="shared" si="100"/>
        <v>0</v>
      </c>
      <c r="CG42" s="3">
        <f t="shared" si="100"/>
        <v>0</v>
      </c>
      <c r="CH42" s="12">
        <f t="shared" si="100"/>
        <v>0</v>
      </c>
    </row>
    <row r="43" spans="1:86" x14ac:dyDescent="0.3">
      <c r="A43" s="548"/>
      <c r="B43" s="11" t="str">
        <f t="shared" si="96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BR43" si="101">F43</f>
        <v>0</v>
      </c>
      <c r="H43" s="3">
        <f t="shared" si="101"/>
        <v>0</v>
      </c>
      <c r="I43" s="3">
        <f t="shared" si="101"/>
        <v>0</v>
      </c>
      <c r="J43" s="3">
        <f t="shared" si="101"/>
        <v>0</v>
      </c>
      <c r="K43" s="3">
        <f t="shared" si="101"/>
        <v>0</v>
      </c>
      <c r="L43" s="3">
        <f t="shared" si="101"/>
        <v>0</v>
      </c>
      <c r="M43" s="3">
        <f t="shared" si="101"/>
        <v>0</v>
      </c>
      <c r="N43" s="3">
        <f t="shared" si="101"/>
        <v>0</v>
      </c>
      <c r="O43" s="3">
        <f t="shared" si="101"/>
        <v>0</v>
      </c>
      <c r="P43" s="3">
        <f t="shared" si="101"/>
        <v>0</v>
      </c>
      <c r="Q43" s="3">
        <f t="shared" si="101"/>
        <v>0</v>
      </c>
      <c r="R43" s="3">
        <f t="shared" si="101"/>
        <v>0</v>
      </c>
      <c r="S43" s="3">
        <f t="shared" si="101"/>
        <v>0</v>
      </c>
      <c r="T43" s="3">
        <f t="shared" si="101"/>
        <v>0</v>
      </c>
      <c r="U43" s="3">
        <f t="shared" si="101"/>
        <v>0</v>
      </c>
      <c r="V43" s="3">
        <f t="shared" si="101"/>
        <v>0</v>
      </c>
      <c r="W43" s="3">
        <f t="shared" si="101"/>
        <v>0</v>
      </c>
      <c r="X43" s="3">
        <f t="shared" si="101"/>
        <v>0</v>
      </c>
      <c r="Y43" s="3">
        <f t="shared" si="101"/>
        <v>0</v>
      </c>
      <c r="Z43" s="3">
        <f t="shared" si="101"/>
        <v>0</v>
      </c>
      <c r="AA43" s="3">
        <f t="shared" si="101"/>
        <v>0</v>
      </c>
      <c r="AB43" s="3">
        <f t="shared" si="101"/>
        <v>0</v>
      </c>
      <c r="AC43" s="3">
        <f t="shared" si="101"/>
        <v>0</v>
      </c>
      <c r="AD43" s="3">
        <f t="shared" si="101"/>
        <v>0</v>
      </c>
      <c r="AE43" s="3">
        <f t="shared" si="101"/>
        <v>0</v>
      </c>
      <c r="AF43" s="3">
        <f t="shared" si="101"/>
        <v>0</v>
      </c>
      <c r="AG43" s="3">
        <f t="shared" si="101"/>
        <v>0</v>
      </c>
      <c r="AH43" s="3">
        <f t="shared" si="101"/>
        <v>0</v>
      </c>
      <c r="AI43" s="3">
        <f t="shared" si="101"/>
        <v>0</v>
      </c>
      <c r="AJ43" s="3">
        <f t="shared" si="101"/>
        <v>0</v>
      </c>
      <c r="AK43" s="3">
        <f t="shared" si="101"/>
        <v>0</v>
      </c>
      <c r="AL43" s="3">
        <f t="shared" si="101"/>
        <v>0</v>
      </c>
      <c r="AM43" s="3">
        <f t="shared" si="101"/>
        <v>0</v>
      </c>
      <c r="AN43" s="3">
        <f t="shared" si="101"/>
        <v>0</v>
      </c>
      <c r="AO43" s="3">
        <f t="shared" si="101"/>
        <v>0</v>
      </c>
      <c r="AP43" s="3">
        <f t="shared" si="101"/>
        <v>0</v>
      </c>
      <c r="AQ43" s="3">
        <f t="shared" si="101"/>
        <v>0</v>
      </c>
      <c r="AR43" s="3">
        <f t="shared" si="101"/>
        <v>0</v>
      </c>
      <c r="AS43" s="3">
        <f t="shared" si="101"/>
        <v>0</v>
      </c>
      <c r="AT43" s="3">
        <f t="shared" si="101"/>
        <v>0</v>
      </c>
      <c r="AU43" s="3">
        <f t="shared" si="101"/>
        <v>0</v>
      </c>
      <c r="AV43" s="3">
        <f t="shared" si="101"/>
        <v>0</v>
      </c>
      <c r="AW43" s="3">
        <f t="shared" si="101"/>
        <v>0</v>
      </c>
      <c r="AX43" s="3">
        <f t="shared" si="101"/>
        <v>0</v>
      </c>
      <c r="AY43" s="3">
        <f t="shared" si="101"/>
        <v>0</v>
      </c>
      <c r="AZ43" s="3">
        <f t="shared" si="101"/>
        <v>0</v>
      </c>
      <c r="BA43" s="3">
        <f t="shared" si="101"/>
        <v>0</v>
      </c>
      <c r="BB43" s="3">
        <f t="shared" si="101"/>
        <v>0</v>
      </c>
      <c r="BC43" s="3">
        <f t="shared" si="101"/>
        <v>0</v>
      </c>
      <c r="BD43" s="3">
        <f t="shared" si="101"/>
        <v>0</v>
      </c>
      <c r="BE43" s="3">
        <f t="shared" si="101"/>
        <v>0</v>
      </c>
      <c r="BF43" s="3">
        <f t="shared" si="101"/>
        <v>0</v>
      </c>
      <c r="BG43" s="3">
        <f t="shared" si="101"/>
        <v>0</v>
      </c>
      <c r="BH43" s="3">
        <f t="shared" si="101"/>
        <v>0</v>
      </c>
      <c r="BI43" s="3">
        <f t="shared" si="101"/>
        <v>0</v>
      </c>
      <c r="BJ43" s="3">
        <f t="shared" si="101"/>
        <v>0</v>
      </c>
      <c r="BK43" s="3">
        <f t="shared" si="101"/>
        <v>0</v>
      </c>
      <c r="BL43" s="3">
        <f t="shared" si="101"/>
        <v>0</v>
      </c>
      <c r="BM43" s="3">
        <f t="shared" si="101"/>
        <v>0</v>
      </c>
      <c r="BN43" s="3">
        <f t="shared" si="101"/>
        <v>0</v>
      </c>
      <c r="BO43" s="3">
        <f t="shared" si="101"/>
        <v>0</v>
      </c>
      <c r="BP43" s="3">
        <f t="shared" si="101"/>
        <v>0</v>
      </c>
      <c r="BQ43" s="3">
        <f t="shared" si="101"/>
        <v>0</v>
      </c>
      <c r="BR43" s="3">
        <f t="shared" si="101"/>
        <v>0</v>
      </c>
      <c r="BS43" s="3">
        <f t="shared" ref="BS43:CH43" si="102">BR43</f>
        <v>0</v>
      </c>
      <c r="BT43" s="3">
        <f t="shared" si="102"/>
        <v>0</v>
      </c>
      <c r="BU43" s="3">
        <f t="shared" si="102"/>
        <v>0</v>
      </c>
      <c r="BV43" s="3">
        <f t="shared" si="102"/>
        <v>0</v>
      </c>
      <c r="BW43" s="3">
        <f t="shared" si="102"/>
        <v>0</v>
      </c>
      <c r="BX43" s="3">
        <f t="shared" si="102"/>
        <v>0</v>
      </c>
      <c r="BY43" s="3">
        <f t="shared" si="102"/>
        <v>0</v>
      </c>
      <c r="BZ43" s="3">
        <f t="shared" si="102"/>
        <v>0</v>
      </c>
      <c r="CA43" s="3">
        <f t="shared" si="102"/>
        <v>0</v>
      </c>
      <c r="CB43" s="3">
        <f t="shared" si="102"/>
        <v>0</v>
      </c>
      <c r="CC43" s="3">
        <f t="shared" si="102"/>
        <v>0</v>
      </c>
      <c r="CD43" s="3">
        <f t="shared" si="102"/>
        <v>0</v>
      </c>
      <c r="CE43" s="3">
        <f t="shared" si="102"/>
        <v>0</v>
      </c>
      <c r="CF43" s="3">
        <f t="shared" si="102"/>
        <v>0</v>
      </c>
      <c r="CG43" s="3">
        <f t="shared" si="102"/>
        <v>0</v>
      </c>
      <c r="CH43" s="12">
        <f t="shared" si="102"/>
        <v>0</v>
      </c>
    </row>
    <row r="44" spans="1:86" x14ac:dyDescent="0.3">
      <c r="A44" s="548"/>
      <c r="B44" s="11" t="str">
        <f t="shared" si="96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BR44" si="103">F44</f>
        <v>0</v>
      </c>
      <c r="H44" s="3">
        <f t="shared" si="103"/>
        <v>0</v>
      </c>
      <c r="I44" s="3">
        <f t="shared" si="103"/>
        <v>0</v>
      </c>
      <c r="J44" s="3">
        <f t="shared" si="103"/>
        <v>0</v>
      </c>
      <c r="K44" s="3">
        <f t="shared" si="103"/>
        <v>0</v>
      </c>
      <c r="L44" s="3">
        <f t="shared" si="103"/>
        <v>0</v>
      </c>
      <c r="M44" s="3">
        <f t="shared" si="103"/>
        <v>0</v>
      </c>
      <c r="N44" s="3">
        <f t="shared" si="103"/>
        <v>0</v>
      </c>
      <c r="O44" s="3">
        <f t="shared" si="103"/>
        <v>0</v>
      </c>
      <c r="P44" s="3">
        <f t="shared" si="103"/>
        <v>0</v>
      </c>
      <c r="Q44" s="3">
        <f t="shared" si="103"/>
        <v>0</v>
      </c>
      <c r="R44" s="3">
        <f t="shared" si="103"/>
        <v>0</v>
      </c>
      <c r="S44" s="3">
        <f t="shared" si="103"/>
        <v>0</v>
      </c>
      <c r="T44" s="3">
        <f t="shared" si="103"/>
        <v>0</v>
      </c>
      <c r="U44" s="3">
        <f t="shared" si="103"/>
        <v>0</v>
      </c>
      <c r="V44" s="3">
        <f t="shared" si="103"/>
        <v>0</v>
      </c>
      <c r="W44" s="3">
        <f t="shared" si="103"/>
        <v>0</v>
      </c>
      <c r="X44" s="3">
        <f t="shared" si="103"/>
        <v>0</v>
      </c>
      <c r="Y44" s="3">
        <f t="shared" si="103"/>
        <v>0</v>
      </c>
      <c r="Z44" s="3">
        <f t="shared" si="103"/>
        <v>0</v>
      </c>
      <c r="AA44" s="3">
        <f t="shared" si="103"/>
        <v>0</v>
      </c>
      <c r="AB44" s="3">
        <f t="shared" si="103"/>
        <v>0</v>
      </c>
      <c r="AC44" s="3">
        <f t="shared" si="103"/>
        <v>0</v>
      </c>
      <c r="AD44" s="3">
        <f t="shared" si="103"/>
        <v>0</v>
      </c>
      <c r="AE44" s="3">
        <f t="shared" si="103"/>
        <v>0</v>
      </c>
      <c r="AF44" s="3">
        <f t="shared" si="103"/>
        <v>0</v>
      </c>
      <c r="AG44" s="3">
        <f t="shared" si="103"/>
        <v>0</v>
      </c>
      <c r="AH44" s="3">
        <f t="shared" si="103"/>
        <v>0</v>
      </c>
      <c r="AI44" s="3">
        <f t="shared" si="103"/>
        <v>0</v>
      </c>
      <c r="AJ44" s="3">
        <f t="shared" si="103"/>
        <v>0</v>
      </c>
      <c r="AK44" s="3">
        <f t="shared" si="103"/>
        <v>0</v>
      </c>
      <c r="AL44" s="3">
        <f t="shared" si="103"/>
        <v>0</v>
      </c>
      <c r="AM44" s="3">
        <f t="shared" si="103"/>
        <v>0</v>
      </c>
      <c r="AN44" s="3">
        <f t="shared" si="103"/>
        <v>0</v>
      </c>
      <c r="AO44" s="3">
        <f t="shared" si="103"/>
        <v>0</v>
      </c>
      <c r="AP44" s="3">
        <f t="shared" si="103"/>
        <v>0</v>
      </c>
      <c r="AQ44" s="3">
        <f t="shared" si="103"/>
        <v>0</v>
      </c>
      <c r="AR44" s="3">
        <f t="shared" si="103"/>
        <v>0</v>
      </c>
      <c r="AS44" s="3">
        <f t="shared" si="103"/>
        <v>0</v>
      </c>
      <c r="AT44" s="3">
        <f t="shared" si="103"/>
        <v>0</v>
      </c>
      <c r="AU44" s="3">
        <f t="shared" si="103"/>
        <v>0</v>
      </c>
      <c r="AV44" s="3">
        <f t="shared" si="103"/>
        <v>0</v>
      </c>
      <c r="AW44" s="3">
        <f t="shared" si="103"/>
        <v>0</v>
      </c>
      <c r="AX44" s="3">
        <f t="shared" si="103"/>
        <v>0</v>
      </c>
      <c r="AY44" s="3">
        <f t="shared" si="103"/>
        <v>0</v>
      </c>
      <c r="AZ44" s="3">
        <f t="shared" si="103"/>
        <v>0</v>
      </c>
      <c r="BA44" s="3">
        <f t="shared" si="103"/>
        <v>0</v>
      </c>
      <c r="BB44" s="3">
        <f t="shared" si="103"/>
        <v>0</v>
      </c>
      <c r="BC44" s="3">
        <f t="shared" si="103"/>
        <v>0</v>
      </c>
      <c r="BD44" s="3">
        <f t="shared" si="103"/>
        <v>0</v>
      </c>
      <c r="BE44" s="3">
        <f t="shared" si="103"/>
        <v>0</v>
      </c>
      <c r="BF44" s="3">
        <f t="shared" si="103"/>
        <v>0</v>
      </c>
      <c r="BG44" s="3">
        <f t="shared" si="103"/>
        <v>0</v>
      </c>
      <c r="BH44" s="3">
        <f t="shared" si="103"/>
        <v>0</v>
      </c>
      <c r="BI44" s="3">
        <f t="shared" si="103"/>
        <v>0</v>
      </c>
      <c r="BJ44" s="3">
        <f t="shared" si="103"/>
        <v>0</v>
      </c>
      <c r="BK44" s="3">
        <f t="shared" si="103"/>
        <v>0</v>
      </c>
      <c r="BL44" s="3">
        <f t="shared" si="103"/>
        <v>0</v>
      </c>
      <c r="BM44" s="3">
        <f t="shared" si="103"/>
        <v>0</v>
      </c>
      <c r="BN44" s="3">
        <f t="shared" si="103"/>
        <v>0</v>
      </c>
      <c r="BO44" s="3">
        <f t="shared" si="103"/>
        <v>0</v>
      </c>
      <c r="BP44" s="3">
        <f t="shared" si="103"/>
        <v>0</v>
      </c>
      <c r="BQ44" s="3">
        <f t="shared" si="103"/>
        <v>0</v>
      </c>
      <c r="BR44" s="3">
        <f t="shared" si="103"/>
        <v>0</v>
      </c>
      <c r="BS44" s="3">
        <f t="shared" ref="BS44:CH44" si="104">BR44</f>
        <v>0</v>
      </c>
      <c r="BT44" s="3">
        <f t="shared" si="104"/>
        <v>0</v>
      </c>
      <c r="BU44" s="3">
        <f t="shared" si="104"/>
        <v>0</v>
      </c>
      <c r="BV44" s="3">
        <f t="shared" si="104"/>
        <v>0</v>
      </c>
      <c r="BW44" s="3">
        <f t="shared" si="104"/>
        <v>0</v>
      </c>
      <c r="BX44" s="3">
        <f t="shared" si="104"/>
        <v>0</v>
      </c>
      <c r="BY44" s="3">
        <f t="shared" si="104"/>
        <v>0</v>
      </c>
      <c r="BZ44" s="3">
        <f t="shared" si="104"/>
        <v>0</v>
      </c>
      <c r="CA44" s="3">
        <f t="shared" si="104"/>
        <v>0</v>
      </c>
      <c r="CB44" s="3">
        <f t="shared" si="104"/>
        <v>0</v>
      </c>
      <c r="CC44" s="3">
        <f t="shared" si="104"/>
        <v>0</v>
      </c>
      <c r="CD44" s="3">
        <f t="shared" si="104"/>
        <v>0</v>
      </c>
      <c r="CE44" s="3">
        <f t="shared" si="104"/>
        <v>0</v>
      </c>
      <c r="CF44" s="3">
        <f t="shared" si="104"/>
        <v>0</v>
      </c>
      <c r="CG44" s="3">
        <f t="shared" si="104"/>
        <v>0</v>
      </c>
      <c r="CH44" s="12">
        <f t="shared" si="104"/>
        <v>0</v>
      </c>
    </row>
    <row r="45" spans="1:86" x14ac:dyDescent="0.3">
      <c r="A45" s="548"/>
      <c r="B45" s="13" t="str">
        <f t="shared" si="96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BR45" si="105">F45</f>
        <v>0</v>
      </c>
      <c r="H45" s="3">
        <f t="shared" si="105"/>
        <v>0</v>
      </c>
      <c r="I45" s="3">
        <f t="shared" si="105"/>
        <v>0</v>
      </c>
      <c r="J45" s="3">
        <f t="shared" si="105"/>
        <v>0</v>
      </c>
      <c r="K45" s="3">
        <f t="shared" si="105"/>
        <v>0</v>
      </c>
      <c r="L45" s="3">
        <f t="shared" si="105"/>
        <v>0</v>
      </c>
      <c r="M45" s="3">
        <f t="shared" si="105"/>
        <v>0</v>
      </c>
      <c r="N45" s="3">
        <f t="shared" si="105"/>
        <v>0</v>
      </c>
      <c r="O45" s="3">
        <f t="shared" si="105"/>
        <v>0</v>
      </c>
      <c r="P45" s="3">
        <f t="shared" si="105"/>
        <v>0</v>
      </c>
      <c r="Q45" s="3">
        <f t="shared" si="105"/>
        <v>0</v>
      </c>
      <c r="R45" s="3">
        <f t="shared" si="105"/>
        <v>0</v>
      </c>
      <c r="S45" s="3">
        <f t="shared" si="105"/>
        <v>0</v>
      </c>
      <c r="T45" s="3">
        <f t="shared" si="105"/>
        <v>0</v>
      </c>
      <c r="U45" s="3">
        <f t="shared" si="105"/>
        <v>0</v>
      </c>
      <c r="V45" s="3">
        <f t="shared" si="105"/>
        <v>0</v>
      </c>
      <c r="W45" s="3">
        <f t="shared" si="105"/>
        <v>0</v>
      </c>
      <c r="X45" s="3">
        <f t="shared" si="105"/>
        <v>0</v>
      </c>
      <c r="Y45" s="3">
        <f t="shared" si="105"/>
        <v>0</v>
      </c>
      <c r="Z45" s="3">
        <f t="shared" si="105"/>
        <v>0</v>
      </c>
      <c r="AA45" s="3">
        <f t="shared" si="105"/>
        <v>0</v>
      </c>
      <c r="AB45" s="3">
        <f t="shared" si="105"/>
        <v>0</v>
      </c>
      <c r="AC45" s="3">
        <f t="shared" si="105"/>
        <v>0</v>
      </c>
      <c r="AD45" s="3">
        <f t="shared" si="105"/>
        <v>0</v>
      </c>
      <c r="AE45" s="3">
        <f t="shared" si="105"/>
        <v>0</v>
      </c>
      <c r="AF45" s="3">
        <f t="shared" si="105"/>
        <v>0</v>
      </c>
      <c r="AG45" s="3">
        <f t="shared" si="105"/>
        <v>0</v>
      </c>
      <c r="AH45" s="3">
        <f t="shared" si="105"/>
        <v>0</v>
      </c>
      <c r="AI45" s="3">
        <f t="shared" si="105"/>
        <v>0</v>
      </c>
      <c r="AJ45" s="3">
        <f t="shared" si="105"/>
        <v>0</v>
      </c>
      <c r="AK45" s="3">
        <f t="shared" si="105"/>
        <v>0</v>
      </c>
      <c r="AL45" s="3">
        <f t="shared" si="105"/>
        <v>0</v>
      </c>
      <c r="AM45" s="3">
        <f t="shared" si="105"/>
        <v>0</v>
      </c>
      <c r="AN45" s="3">
        <f t="shared" si="105"/>
        <v>0</v>
      </c>
      <c r="AO45" s="3">
        <f t="shared" si="105"/>
        <v>0</v>
      </c>
      <c r="AP45" s="3">
        <f t="shared" si="105"/>
        <v>0</v>
      </c>
      <c r="AQ45" s="3">
        <f t="shared" si="105"/>
        <v>0</v>
      </c>
      <c r="AR45" s="3">
        <f t="shared" si="105"/>
        <v>0</v>
      </c>
      <c r="AS45" s="3">
        <f t="shared" si="105"/>
        <v>0</v>
      </c>
      <c r="AT45" s="3">
        <f t="shared" si="105"/>
        <v>0</v>
      </c>
      <c r="AU45" s="3">
        <f t="shared" si="105"/>
        <v>0</v>
      </c>
      <c r="AV45" s="3">
        <f t="shared" si="105"/>
        <v>0</v>
      </c>
      <c r="AW45" s="3">
        <f t="shared" si="105"/>
        <v>0</v>
      </c>
      <c r="AX45" s="3">
        <f t="shared" si="105"/>
        <v>0</v>
      </c>
      <c r="AY45" s="3">
        <f t="shared" si="105"/>
        <v>0</v>
      </c>
      <c r="AZ45" s="3">
        <f t="shared" si="105"/>
        <v>0</v>
      </c>
      <c r="BA45" s="3">
        <f t="shared" si="105"/>
        <v>0</v>
      </c>
      <c r="BB45" s="3">
        <f t="shared" si="105"/>
        <v>0</v>
      </c>
      <c r="BC45" s="3">
        <f t="shared" si="105"/>
        <v>0</v>
      </c>
      <c r="BD45" s="3">
        <f t="shared" si="105"/>
        <v>0</v>
      </c>
      <c r="BE45" s="3">
        <f t="shared" si="105"/>
        <v>0</v>
      </c>
      <c r="BF45" s="3">
        <f t="shared" si="105"/>
        <v>0</v>
      </c>
      <c r="BG45" s="3">
        <f t="shared" si="105"/>
        <v>0</v>
      </c>
      <c r="BH45" s="3">
        <f t="shared" si="105"/>
        <v>0</v>
      </c>
      <c r="BI45" s="3">
        <f t="shared" si="105"/>
        <v>0</v>
      </c>
      <c r="BJ45" s="3">
        <f t="shared" si="105"/>
        <v>0</v>
      </c>
      <c r="BK45" s="3">
        <f t="shared" si="105"/>
        <v>0</v>
      </c>
      <c r="BL45" s="3">
        <f t="shared" si="105"/>
        <v>0</v>
      </c>
      <c r="BM45" s="3">
        <f t="shared" si="105"/>
        <v>0</v>
      </c>
      <c r="BN45" s="3">
        <f t="shared" si="105"/>
        <v>0</v>
      </c>
      <c r="BO45" s="3">
        <f t="shared" si="105"/>
        <v>0</v>
      </c>
      <c r="BP45" s="3">
        <f t="shared" si="105"/>
        <v>0</v>
      </c>
      <c r="BQ45" s="3">
        <f t="shared" si="105"/>
        <v>0</v>
      </c>
      <c r="BR45" s="3">
        <f t="shared" si="105"/>
        <v>0</v>
      </c>
      <c r="BS45" s="3">
        <f t="shared" ref="BS45:CH45" si="106">BR45</f>
        <v>0</v>
      </c>
      <c r="BT45" s="3">
        <f t="shared" si="106"/>
        <v>0</v>
      </c>
      <c r="BU45" s="3">
        <f t="shared" si="106"/>
        <v>0</v>
      </c>
      <c r="BV45" s="3">
        <f t="shared" si="106"/>
        <v>0</v>
      </c>
      <c r="BW45" s="3">
        <f t="shared" si="106"/>
        <v>0</v>
      </c>
      <c r="BX45" s="3">
        <f t="shared" si="106"/>
        <v>0</v>
      </c>
      <c r="BY45" s="3">
        <f t="shared" si="106"/>
        <v>0</v>
      </c>
      <c r="BZ45" s="3">
        <f t="shared" si="106"/>
        <v>0</v>
      </c>
      <c r="CA45" s="3">
        <f t="shared" si="106"/>
        <v>0</v>
      </c>
      <c r="CB45" s="3">
        <f t="shared" si="106"/>
        <v>0</v>
      </c>
      <c r="CC45" s="3">
        <f t="shared" si="106"/>
        <v>0</v>
      </c>
      <c r="CD45" s="3">
        <f t="shared" si="106"/>
        <v>0</v>
      </c>
      <c r="CE45" s="3">
        <f t="shared" si="106"/>
        <v>0</v>
      </c>
      <c r="CF45" s="3">
        <f t="shared" si="106"/>
        <v>0</v>
      </c>
      <c r="CG45" s="3">
        <f t="shared" si="106"/>
        <v>0</v>
      </c>
      <c r="CH45" s="12">
        <f t="shared" si="106"/>
        <v>0</v>
      </c>
    </row>
    <row r="46" spans="1:86" x14ac:dyDescent="0.3">
      <c r="A46" s="548"/>
      <c r="B46" s="11" t="str">
        <f t="shared" si="96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BR46" si="107">F46</f>
        <v>0</v>
      </c>
      <c r="H46" s="3">
        <f t="shared" si="107"/>
        <v>0</v>
      </c>
      <c r="I46" s="3">
        <f t="shared" si="107"/>
        <v>0</v>
      </c>
      <c r="J46" s="3">
        <f t="shared" si="107"/>
        <v>0</v>
      </c>
      <c r="K46" s="3">
        <f t="shared" si="107"/>
        <v>0</v>
      </c>
      <c r="L46" s="3">
        <f t="shared" si="107"/>
        <v>0</v>
      </c>
      <c r="M46" s="3">
        <f t="shared" si="107"/>
        <v>0</v>
      </c>
      <c r="N46" s="3">
        <f t="shared" si="107"/>
        <v>0</v>
      </c>
      <c r="O46" s="3">
        <f t="shared" si="107"/>
        <v>0</v>
      </c>
      <c r="P46" s="3">
        <f t="shared" si="107"/>
        <v>0</v>
      </c>
      <c r="Q46" s="3">
        <f t="shared" si="107"/>
        <v>0</v>
      </c>
      <c r="R46" s="3">
        <f t="shared" si="107"/>
        <v>0</v>
      </c>
      <c r="S46" s="3">
        <f t="shared" si="107"/>
        <v>0</v>
      </c>
      <c r="T46" s="3">
        <f t="shared" si="107"/>
        <v>0</v>
      </c>
      <c r="U46" s="3">
        <f t="shared" si="107"/>
        <v>0</v>
      </c>
      <c r="V46" s="3">
        <f t="shared" si="107"/>
        <v>0</v>
      </c>
      <c r="W46" s="3">
        <f t="shared" si="107"/>
        <v>0</v>
      </c>
      <c r="X46" s="3">
        <f t="shared" si="107"/>
        <v>0</v>
      </c>
      <c r="Y46" s="3">
        <f t="shared" si="107"/>
        <v>0</v>
      </c>
      <c r="Z46" s="3">
        <f t="shared" si="107"/>
        <v>0</v>
      </c>
      <c r="AA46" s="3">
        <f t="shared" si="107"/>
        <v>0</v>
      </c>
      <c r="AB46" s="3">
        <f t="shared" si="107"/>
        <v>0</v>
      </c>
      <c r="AC46" s="3">
        <f t="shared" si="107"/>
        <v>0</v>
      </c>
      <c r="AD46" s="3">
        <f t="shared" si="107"/>
        <v>0</v>
      </c>
      <c r="AE46" s="3">
        <f t="shared" si="107"/>
        <v>0</v>
      </c>
      <c r="AF46" s="3">
        <f t="shared" si="107"/>
        <v>0</v>
      </c>
      <c r="AG46" s="3">
        <f t="shared" si="107"/>
        <v>0</v>
      </c>
      <c r="AH46" s="3">
        <f t="shared" si="107"/>
        <v>0</v>
      </c>
      <c r="AI46" s="3">
        <f t="shared" si="107"/>
        <v>0</v>
      </c>
      <c r="AJ46" s="3">
        <f t="shared" si="107"/>
        <v>0</v>
      </c>
      <c r="AK46" s="3">
        <f t="shared" si="107"/>
        <v>0</v>
      </c>
      <c r="AL46" s="3">
        <f t="shared" si="107"/>
        <v>0</v>
      </c>
      <c r="AM46" s="3">
        <f t="shared" si="107"/>
        <v>0</v>
      </c>
      <c r="AN46" s="3">
        <f t="shared" si="107"/>
        <v>0</v>
      </c>
      <c r="AO46" s="3">
        <f t="shared" si="107"/>
        <v>0</v>
      </c>
      <c r="AP46" s="3">
        <f t="shared" si="107"/>
        <v>0</v>
      </c>
      <c r="AQ46" s="3">
        <f t="shared" si="107"/>
        <v>0</v>
      </c>
      <c r="AR46" s="3">
        <f t="shared" si="107"/>
        <v>0</v>
      </c>
      <c r="AS46" s="3">
        <f t="shared" si="107"/>
        <v>0</v>
      </c>
      <c r="AT46" s="3">
        <f t="shared" si="107"/>
        <v>0</v>
      </c>
      <c r="AU46" s="3">
        <f t="shared" si="107"/>
        <v>0</v>
      </c>
      <c r="AV46" s="3">
        <f t="shared" si="107"/>
        <v>0</v>
      </c>
      <c r="AW46" s="3">
        <f t="shared" si="107"/>
        <v>0</v>
      </c>
      <c r="AX46" s="3">
        <f t="shared" si="107"/>
        <v>0</v>
      </c>
      <c r="AY46" s="3">
        <f t="shared" si="107"/>
        <v>0</v>
      </c>
      <c r="AZ46" s="3">
        <f t="shared" si="107"/>
        <v>0</v>
      </c>
      <c r="BA46" s="3">
        <f t="shared" si="107"/>
        <v>0</v>
      </c>
      <c r="BB46" s="3">
        <f t="shared" si="107"/>
        <v>0</v>
      </c>
      <c r="BC46" s="3">
        <f t="shared" si="107"/>
        <v>0</v>
      </c>
      <c r="BD46" s="3">
        <f t="shared" si="107"/>
        <v>0</v>
      </c>
      <c r="BE46" s="3">
        <f t="shared" si="107"/>
        <v>0</v>
      </c>
      <c r="BF46" s="3">
        <f t="shared" si="107"/>
        <v>0</v>
      </c>
      <c r="BG46" s="3">
        <f t="shared" si="107"/>
        <v>0</v>
      </c>
      <c r="BH46" s="3">
        <f t="shared" si="107"/>
        <v>0</v>
      </c>
      <c r="BI46" s="3">
        <f t="shared" si="107"/>
        <v>0</v>
      </c>
      <c r="BJ46" s="3">
        <f t="shared" si="107"/>
        <v>0</v>
      </c>
      <c r="BK46" s="3">
        <f t="shared" si="107"/>
        <v>0</v>
      </c>
      <c r="BL46" s="3">
        <f t="shared" si="107"/>
        <v>0</v>
      </c>
      <c r="BM46" s="3">
        <f t="shared" si="107"/>
        <v>0</v>
      </c>
      <c r="BN46" s="3">
        <f t="shared" si="107"/>
        <v>0</v>
      </c>
      <c r="BO46" s="3">
        <f t="shared" si="107"/>
        <v>0</v>
      </c>
      <c r="BP46" s="3">
        <f t="shared" si="107"/>
        <v>0</v>
      </c>
      <c r="BQ46" s="3">
        <f t="shared" si="107"/>
        <v>0</v>
      </c>
      <c r="BR46" s="3">
        <f t="shared" si="107"/>
        <v>0</v>
      </c>
      <c r="BS46" s="3">
        <f t="shared" ref="BS46:CH46" si="108">BR46</f>
        <v>0</v>
      </c>
      <c r="BT46" s="3">
        <f t="shared" si="108"/>
        <v>0</v>
      </c>
      <c r="BU46" s="3">
        <f t="shared" si="108"/>
        <v>0</v>
      </c>
      <c r="BV46" s="3">
        <f t="shared" si="108"/>
        <v>0</v>
      </c>
      <c r="BW46" s="3">
        <f t="shared" si="108"/>
        <v>0</v>
      </c>
      <c r="BX46" s="3">
        <f t="shared" si="108"/>
        <v>0</v>
      </c>
      <c r="BY46" s="3">
        <f t="shared" si="108"/>
        <v>0</v>
      </c>
      <c r="BZ46" s="3">
        <f t="shared" si="108"/>
        <v>0</v>
      </c>
      <c r="CA46" s="3">
        <f t="shared" si="108"/>
        <v>0</v>
      </c>
      <c r="CB46" s="3">
        <f t="shared" si="108"/>
        <v>0</v>
      </c>
      <c r="CC46" s="3">
        <f t="shared" si="108"/>
        <v>0</v>
      </c>
      <c r="CD46" s="3">
        <f t="shared" si="108"/>
        <v>0</v>
      </c>
      <c r="CE46" s="3">
        <f t="shared" si="108"/>
        <v>0</v>
      </c>
      <c r="CF46" s="3">
        <f t="shared" si="108"/>
        <v>0</v>
      </c>
      <c r="CG46" s="3">
        <f t="shared" si="108"/>
        <v>0</v>
      </c>
      <c r="CH46" s="12">
        <f t="shared" si="108"/>
        <v>0</v>
      </c>
    </row>
    <row r="47" spans="1:86" x14ac:dyDescent="0.3">
      <c r="A47" s="548"/>
      <c r="B47" s="11" t="str">
        <f t="shared" si="96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BR47" si="109">F47</f>
        <v>0</v>
      </c>
      <c r="H47" s="3">
        <f t="shared" si="109"/>
        <v>0</v>
      </c>
      <c r="I47" s="3">
        <f t="shared" si="109"/>
        <v>0</v>
      </c>
      <c r="J47" s="3">
        <f t="shared" si="109"/>
        <v>0</v>
      </c>
      <c r="K47" s="3">
        <f t="shared" si="109"/>
        <v>0</v>
      </c>
      <c r="L47" s="3">
        <f t="shared" si="109"/>
        <v>0</v>
      </c>
      <c r="M47" s="3">
        <f t="shared" si="109"/>
        <v>0</v>
      </c>
      <c r="N47" s="3">
        <f t="shared" si="109"/>
        <v>0</v>
      </c>
      <c r="O47" s="3">
        <f t="shared" si="109"/>
        <v>0</v>
      </c>
      <c r="P47" s="3">
        <f t="shared" si="109"/>
        <v>0</v>
      </c>
      <c r="Q47" s="3">
        <f t="shared" si="109"/>
        <v>0</v>
      </c>
      <c r="R47" s="3">
        <f t="shared" si="109"/>
        <v>0</v>
      </c>
      <c r="S47" s="3">
        <f t="shared" si="109"/>
        <v>0</v>
      </c>
      <c r="T47" s="3">
        <f t="shared" si="109"/>
        <v>0</v>
      </c>
      <c r="U47" s="3">
        <f t="shared" si="109"/>
        <v>0</v>
      </c>
      <c r="V47" s="3">
        <f t="shared" si="109"/>
        <v>0</v>
      </c>
      <c r="W47" s="3">
        <f t="shared" si="109"/>
        <v>0</v>
      </c>
      <c r="X47" s="3">
        <f t="shared" si="109"/>
        <v>0</v>
      </c>
      <c r="Y47" s="3">
        <f t="shared" si="109"/>
        <v>0</v>
      </c>
      <c r="Z47" s="3">
        <f t="shared" si="109"/>
        <v>0</v>
      </c>
      <c r="AA47" s="3">
        <f t="shared" si="109"/>
        <v>0</v>
      </c>
      <c r="AB47" s="3">
        <f t="shared" si="109"/>
        <v>0</v>
      </c>
      <c r="AC47" s="3">
        <f t="shared" si="109"/>
        <v>0</v>
      </c>
      <c r="AD47" s="3">
        <f t="shared" si="109"/>
        <v>0</v>
      </c>
      <c r="AE47" s="3">
        <f t="shared" si="109"/>
        <v>0</v>
      </c>
      <c r="AF47" s="3">
        <f t="shared" si="109"/>
        <v>0</v>
      </c>
      <c r="AG47" s="3">
        <f t="shared" si="109"/>
        <v>0</v>
      </c>
      <c r="AH47" s="3">
        <f t="shared" si="109"/>
        <v>0</v>
      </c>
      <c r="AI47" s="3">
        <f t="shared" si="109"/>
        <v>0</v>
      </c>
      <c r="AJ47" s="3">
        <f t="shared" si="109"/>
        <v>0</v>
      </c>
      <c r="AK47" s="3">
        <f t="shared" si="109"/>
        <v>0</v>
      </c>
      <c r="AL47" s="3">
        <f t="shared" si="109"/>
        <v>0</v>
      </c>
      <c r="AM47" s="3">
        <f t="shared" si="109"/>
        <v>0</v>
      </c>
      <c r="AN47" s="3">
        <f t="shared" si="109"/>
        <v>0</v>
      </c>
      <c r="AO47" s="3">
        <f t="shared" si="109"/>
        <v>0</v>
      </c>
      <c r="AP47" s="3">
        <f t="shared" si="109"/>
        <v>0</v>
      </c>
      <c r="AQ47" s="3">
        <f t="shared" si="109"/>
        <v>0</v>
      </c>
      <c r="AR47" s="3">
        <f t="shared" si="109"/>
        <v>0</v>
      </c>
      <c r="AS47" s="3">
        <f t="shared" si="109"/>
        <v>0</v>
      </c>
      <c r="AT47" s="3">
        <f t="shared" si="109"/>
        <v>0</v>
      </c>
      <c r="AU47" s="3">
        <f t="shared" si="109"/>
        <v>0</v>
      </c>
      <c r="AV47" s="3">
        <f t="shared" si="109"/>
        <v>0</v>
      </c>
      <c r="AW47" s="3">
        <f t="shared" si="109"/>
        <v>0</v>
      </c>
      <c r="AX47" s="3">
        <f t="shared" si="109"/>
        <v>0</v>
      </c>
      <c r="AY47" s="3">
        <f t="shared" si="109"/>
        <v>0</v>
      </c>
      <c r="AZ47" s="3">
        <f t="shared" si="109"/>
        <v>0</v>
      </c>
      <c r="BA47" s="3">
        <f t="shared" si="109"/>
        <v>0</v>
      </c>
      <c r="BB47" s="3">
        <f t="shared" si="109"/>
        <v>0</v>
      </c>
      <c r="BC47" s="3">
        <f t="shared" si="109"/>
        <v>0</v>
      </c>
      <c r="BD47" s="3">
        <f t="shared" si="109"/>
        <v>0</v>
      </c>
      <c r="BE47" s="3">
        <f t="shared" si="109"/>
        <v>0</v>
      </c>
      <c r="BF47" s="3">
        <f t="shared" si="109"/>
        <v>0</v>
      </c>
      <c r="BG47" s="3">
        <f t="shared" si="109"/>
        <v>0</v>
      </c>
      <c r="BH47" s="3">
        <f t="shared" si="109"/>
        <v>0</v>
      </c>
      <c r="BI47" s="3">
        <f t="shared" si="109"/>
        <v>0</v>
      </c>
      <c r="BJ47" s="3">
        <f t="shared" si="109"/>
        <v>0</v>
      </c>
      <c r="BK47" s="3">
        <f t="shared" si="109"/>
        <v>0</v>
      </c>
      <c r="BL47" s="3">
        <f t="shared" si="109"/>
        <v>0</v>
      </c>
      <c r="BM47" s="3">
        <f t="shared" si="109"/>
        <v>0</v>
      </c>
      <c r="BN47" s="3">
        <f t="shared" si="109"/>
        <v>0</v>
      </c>
      <c r="BO47" s="3">
        <f t="shared" si="109"/>
        <v>0</v>
      </c>
      <c r="BP47" s="3">
        <f t="shared" si="109"/>
        <v>0</v>
      </c>
      <c r="BQ47" s="3">
        <f t="shared" si="109"/>
        <v>0</v>
      </c>
      <c r="BR47" s="3">
        <f t="shared" si="109"/>
        <v>0</v>
      </c>
      <c r="BS47" s="3">
        <f t="shared" ref="BS47:CH47" si="110">BR47</f>
        <v>0</v>
      </c>
      <c r="BT47" s="3">
        <f t="shared" si="110"/>
        <v>0</v>
      </c>
      <c r="BU47" s="3">
        <f t="shared" si="110"/>
        <v>0</v>
      </c>
      <c r="BV47" s="3">
        <f t="shared" si="110"/>
        <v>0</v>
      </c>
      <c r="BW47" s="3">
        <f t="shared" si="110"/>
        <v>0</v>
      </c>
      <c r="BX47" s="3">
        <f t="shared" si="110"/>
        <v>0</v>
      </c>
      <c r="BY47" s="3">
        <f t="shared" si="110"/>
        <v>0</v>
      </c>
      <c r="BZ47" s="3">
        <f t="shared" si="110"/>
        <v>0</v>
      </c>
      <c r="CA47" s="3">
        <f t="shared" si="110"/>
        <v>0</v>
      </c>
      <c r="CB47" s="3">
        <f t="shared" si="110"/>
        <v>0</v>
      </c>
      <c r="CC47" s="3">
        <f t="shared" si="110"/>
        <v>0</v>
      </c>
      <c r="CD47" s="3">
        <f t="shared" si="110"/>
        <v>0</v>
      </c>
      <c r="CE47" s="3">
        <f t="shared" si="110"/>
        <v>0</v>
      </c>
      <c r="CF47" s="3">
        <f t="shared" si="110"/>
        <v>0</v>
      </c>
      <c r="CG47" s="3">
        <f t="shared" si="110"/>
        <v>0</v>
      </c>
      <c r="CH47" s="12">
        <f t="shared" si="110"/>
        <v>0</v>
      </c>
    </row>
    <row r="48" spans="1:86" x14ac:dyDescent="0.3">
      <c r="A48" s="548"/>
      <c r="B48" s="11" t="str">
        <f t="shared" si="96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BR48" si="111">F48</f>
        <v>0</v>
      </c>
      <c r="H48" s="3">
        <f t="shared" si="111"/>
        <v>0</v>
      </c>
      <c r="I48" s="3">
        <f t="shared" si="111"/>
        <v>0</v>
      </c>
      <c r="J48" s="3">
        <f t="shared" si="111"/>
        <v>0</v>
      </c>
      <c r="K48" s="3">
        <f t="shared" si="111"/>
        <v>0</v>
      </c>
      <c r="L48" s="3">
        <f t="shared" si="111"/>
        <v>0</v>
      </c>
      <c r="M48" s="3">
        <f t="shared" si="111"/>
        <v>0</v>
      </c>
      <c r="N48" s="3">
        <f t="shared" si="111"/>
        <v>0</v>
      </c>
      <c r="O48" s="3">
        <f t="shared" si="111"/>
        <v>0</v>
      </c>
      <c r="P48" s="3">
        <f t="shared" si="111"/>
        <v>0</v>
      </c>
      <c r="Q48" s="3">
        <f t="shared" si="111"/>
        <v>0</v>
      </c>
      <c r="R48" s="3">
        <f t="shared" si="111"/>
        <v>0</v>
      </c>
      <c r="S48" s="3">
        <f t="shared" si="111"/>
        <v>0</v>
      </c>
      <c r="T48" s="3">
        <f t="shared" si="111"/>
        <v>0</v>
      </c>
      <c r="U48" s="3">
        <f t="shared" si="111"/>
        <v>0</v>
      </c>
      <c r="V48" s="3">
        <f t="shared" si="111"/>
        <v>0</v>
      </c>
      <c r="W48" s="3">
        <f t="shared" si="111"/>
        <v>0</v>
      </c>
      <c r="X48" s="3">
        <f t="shared" si="111"/>
        <v>0</v>
      </c>
      <c r="Y48" s="3">
        <f t="shared" si="111"/>
        <v>0</v>
      </c>
      <c r="Z48" s="3">
        <f t="shared" si="111"/>
        <v>0</v>
      </c>
      <c r="AA48" s="3">
        <f t="shared" si="111"/>
        <v>0</v>
      </c>
      <c r="AB48" s="3">
        <f t="shared" si="111"/>
        <v>0</v>
      </c>
      <c r="AC48" s="3">
        <f t="shared" si="111"/>
        <v>0</v>
      </c>
      <c r="AD48" s="3">
        <f t="shared" si="111"/>
        <v>0</v>
      </c>
      <c r="AE48" s="3">
        <f t="shared" si="111"/>
        <v>0</v>
      </c>
      <c r="AF48" s="3">
        <f t="shared" si="111"/>
        <v>0</v>
      </c>
      <c r="AG48" s="3">
        <f t="shared" si="111"/>
        <v>0</v>
      </c>
      <c r="AH48" s="3">
        <f t="shared" si="111"/>
        <v>0</v>
      </c>
      <c r="AI48" s="3">
        <f t="shared" si="111"/>
        <v>0</v>
      </c>
      <c r="AJ48" s="3">
        <f t="shared" si="111"/>
        <v>0</v>
      </c>
      <c r="AK48" s="3">
        <f t="shared" si="111"/>
        <v>0</v>
      </c>
      <c r="AL48" s="3">
        <f t="shared" si="111"/>
        <v>0</v>
      </c>
      <c r="AM48" s="3">
        <f t="shared" si="111"/>
        <v>0</v>
      </c>
      <c r="AN48" s="3">
        <f t="shared" si="111"/>
        <v>0</v>
      </c>
      <c r="AO48" s="3">
        <f t="shared" si="111"/>
        <v>0</v>
      </c>
      <c r="AP48" s="3">
        <f t="shared" si="111"/>
        <v>0</v>
      </c>
      <c r="AQ48" s="3">
        <f t="shared" si="111"/>
        <v>0</v>
      </c>
      <c r="AR48" s="3">
        <f t="shared" si="111"/>
        <v>0</v>
      </c>
      <c r="AS48" s="3">
        <f t="shared" si="111"/>
        <v>0</v>
      </c>
      <c r="AT48" s="3">
        <f t="shared" si="111"/>
        <v>0</v>
      </c>
      <c r="AU48" s="3">
        <f t="shared" si="111"/>
        <v>0</v>
      </c>
      <c r="AV48" s="3">
        <f t="shared" si="111"/>
        <v>0</v>
      </c>
      <c r="AW48" s="3">
        <f t="shared" si="111"/>
        <v>0</v>
      </c>
      <c r="AX48" s="3">
        <f t="shared" si="111"/>
        <v>0</v>
      </c>
      <c r="AY48" s="3">
        <f t="shared" si="111"/>
        <v>0</v>
      </c>
      <c r="AZ48" s="3">
        <f t="shared" si="111"/>
        <v>0</v>
      </c>
      <c r="BA48" s="3">
        <f t="shared" si="111"/>
        <v>0</v>
      </c>
      <c r="BB48" s="3">
        <f t="shared" si="111"/>
        <v>0</v>
      </c>
      <c r="BC48" s="3">
        <f t="shared" si="111"/>
        <v>0</v>
      </c>
      <c r="BD48" s="3">
        <f t="shared" si="111"/>
        <v>0</v>
      </c>
      <c r="BE48" s="3">
        <f t="shared" si="111"/>
        <v>0</v>
      </c>
      <c r="BF48" s="3">
        <f t="shared" si="111"/>
        <v>0</v>
      </c>
      <c r="BG48" s="3">
        <f t="shared" si="111"/>
        <v>0</v>
      </c>
      <c r="BH48" s="3">
        <f t="shared" si="111"/>
        <v>0</v>
      </c>
      <c r="BI48" s="3">
        <f t="shared" si="111"/>
        <v>0</v>
      </c>
      <c r="BJ48" s="3">
        <f t="shared" si="111"/>
        <v>0</v>
      </c>
      <c r="BK48" s="3">
        <f t="shared" si="111"/>
        <v>0</v>
      </c>
      <c r="BL48" s="3">
        <f t="shared" si="111"/>
        <v>0</v>
      </c>
      <c r="BM48" s="3">
        <f t="shared" si="111"/>
        <v>0</v>
      </c>
      <c r="BN48" s="3">
        <f t="shared" si="111"/>
        <v>0</v>
      </c>
      <c r="BO48" s="3">
        <f t="shared" si="111"/>
        <v>0</v>
      </c>
      <c r="BP48" s="3">
        <f t="shared" si="111"/>
        <v>0</v>
      </c>
      <c r="BQ48" s="3">
        <f t="shared" si="111"/>
        <v>0</v>
      </c>
      <c r="BR48" s="3">
        <f t="shared" si="111"/>
        <v>0</v>
      </c>
      <c r="BS48" s="3">
        <f t="shared" ref="BS48:CH48" si="112">BR48</f>
        <v>0</v>
      </c>
      <c r="BT48" s="3">
        <f t="shared" si="112"/>
        <v>0</v>
      </c>
      <c r="BU48" s="3">
        <f t="shared" si="112"/>
        <v>0</v>
      </c>
      <c r="BV48" s="3">
        <f t="shared" si="112"/>
        <v>0</v>
      </c>
      <c r="BW48" s="3">
        <f t="shared" si="112"/>
        <v>0</v>
      </c>
      <c r="BX48" s="3">
        <f t="shared" si="112"/>
        <v>0</v>
      </c>
      <c r="BY48" s="3">
        <f t="shared" si="112"/>
        <v>0</v>
      </c>
      <c r="BZ48" s="3">
        <f t="shared" si="112"/>
        <v>0</v>
      </c>
      <c r="CA48" s="3">
        <f t="shared" si="112"/>
        <v>0</v>
      </c>
      <c r="CB48" s="3">
        <f t="shared" si="112"/>
        <v>0</v>
      </c>
      <c r="CC48" s="3">
        <f t="shared" si="112"/>
        <v>0</v>
      </c>
      <c r="CD48" s="3">
        <f t="shared" si="112"/>
        <v>0</v>
      </c>
      <c r="CE48" s="3">
        <f t="shared" si="112"/>
        <v>0</v>
      </c>
      <c r="CF48" s="3">
        <f t="shared" si="112"/>
        <v>0</v>
      </c>
      <c r="CG48" s="3">
        <f t="shared" si="112"/>
        <v>0</v>
      </c>
      <c r="CH48" s="12">
        <f t="shared" si="112"/>
        <v>0</v>
      </c>
    </row>
    <row r="49" spans="1:86" x14ac:dyDescent="0.3">
      <c r="A49" s="548"/>
      <c r="B49" s="11" t="str">
        <f t="shared" si="96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BR49" si="113">F49</f>
        <v>0</v>
      </c>
      <c r="H49" s="3">
        <f t="shared" si="113"/>
        <v>0</v>
      </c>
      <c r="I49" s="3">
        <f t="shared" si="113"/>
        <v>0</v>
      </c>
      <c r="J49" s="3">
        <f t="shared" si="113"/>
        <v>0</v>
      </c>
      <c r="K49" s="3">
        <f t="shared" si="113"/>
        <v>0</v>
      </c>
      <c r="L49" s="3">
        <f t="shared" si="113"/>
        <v>0</v>
      </c>
      <c r="M49" s="3">
        <f t="shared" si="113"/>
        <v>0</v>
      </c>
      <c r="N49" s="3">
        <f t="shared" si="113"/>
        <v>0</v>
      </c>
      <c r="O49" s="3">
        <f t="shared" si="113"/>
        <v>0</v>
      </c>
      <c r="P49" s="3">
        <f t="shared" si="113"/>
        <v>0</v>
      </c>
      <c r="Q49" s="3">
        <f t="shared" si="113"/>
        <v>0</v>
      </c>
      <c r="R49" s="3">
        <f t="shared" si="113"/>
        <v>0</v>
      </c>
      <c r="S49" s="3">
        <f t="shared" si="113"/>
        <v>0</v>
      </c>
      <c r="T49" s="3">
        <f t="shared" si="113"/>
        <v>0</v>
      </c>
      <c r="U49" s="3">
        <f t="shared" si="113"/>
        <v>0</v>
      </c>
      <c r="V49" s="3">
        <f t="shared" si="113"/>
        <v>0</v>
      </c>
      <c r="W49" s="3">
        <f t="shared" si="113"/>
        <v>0</v>
      </c>
      <c r="X49" s="3">
        <f t="shared" si="113"/>
        <v>0</v>
      </c>
      <c r="Y49" s="3">
        <f t="shared" si="113"/>
        <v>0</v>
      </c>
      <c r="Z49" s="3">
        <f t="shared" si="113"/>
        <v>0</v>
      </c>
      <c r="AA49" s="3">
        <f t="shared" si="113"/>
        <v>0</v>
      </c>
      <c r="AB49" s="3">
        <f t="shared" si="113"/>
        <v>0</v>
      </c>
      <c r="AC49" s="3">
        <f t="shared" si="113"/>
        <v>0</v>
      </c>
      <c r="AD49" s="3">
        <f t="shared" si="113"/>
        <v>0</v>
      </c>
      <c r="AE49" s="3">
        <f t="shared" si="113"/>
        <v>0</v>
      </c>
      <c r="AF49" s="3">
        <f t="shared" si="113"/>
        <v>0</v>
      </c>
      <c r="AG49" s="3">
        <f t="shared" si="113"/>
        <v>0</v>
      </c>
      <c r="AH49" s="3">
        <f t="shared" si="113"/>
        <v>0</v>
      </c>
      <c r="AI49" s="3">
        <f t="shared" si="113"/>
        <v>0</v>
      </c>
      <c r="AJ49" s="3">
        <f t="shared" si="113"/>
        <v>0</v>
      </c>
      <c r="AK49" s="3">
        <f t="shared" si="113"/>
        <v>0</v>
      </c>
      <c r="AL49" s="3">
        <f t="shared" si="113"/>
        <v>0</v>
      </c>
      <c r="AM49" s="3">
        <f t="shared" si="113"/>
        <v>0</v>
      </c>
      <c r="AN49" s="3">
        <f t="shared" si="113"/>
        <v>0</v>
      </c>
      <c r="AO49" s="3">
        <f t="shared" si="113"/>
        <v>0</v>
      </c>
      <c r="AP49" s="3">
        <f t="shared" si="113"/>
        <v>0</v>
      </c>
      <c r="AQ49" s="3">
        <f t="shared" si="113"/>
        <v>0</v>
      </c>
      <c r="AR49" s="3">
        <f t="shared" si="113"/>
        <v>0</v>
      </c>
      <c r="AS49" s="3">
        <f t="shared" si="113"/>
        <v>0</v>
      </c>
      <c r="AT49" s="3">
        <f t="shared" si="113"/>
        <v>0</v>
      </c>
      <c r="AU49" s="3">
        <f t="shared" si="113"/>
        <v>0</v>
      </c>
      <c r="AV49" s="3">
        <f t="shared" si="113"/>
        <v>0</v>
      </c>
      <c r="AW49" s="3">
        <f t="shared" si="113"/>
        <v>0</v>
      </c>
      <c r="AX49" s="3">
        <f t="shared" si="113"/>
        <v>0</v>
      </c>
      <c r="AY49" s="3">
        <f t="shared" si="113"/>
        <v>0</v>
      </c>
      <c r="AZ49" s="3">
        <f t="shared" si="113"/>
        <v>0</v>
      </c>
      <c r="BA49" s="3">
        <f t="shared" si="113"/>
        <v>0</v>
      </c>
      <c r="BB49" s="3">
        <f t="shared" si="113"/>
        <v>0</v>
      </c>
      <c r="BC49" s="3">
        <f t="shared" si="113"/>
        <v>0</v>
      </c>
      <c r="BD49" s="3">
        <f t="shared" si="113"/>
        <v>0</v>
      </c>
      <c r="BE49" s="3">
        <f t="shared" si="113"/>
        <v>0</v>
      </c>
      <c r="BF49" s="3">
        <f t="shared" si="113"/>
        <v>0</v>
      </c>
      <c r="BG49" s="3">
        <f t="shared" si="113"/>
        <v>0</v>
      </c>
      <c r="BH49" s="3">
        <f t="shared" si="113"/>
        <v>0</v>
      </c>
      <c r="BI49" s="3">
        <f t="shared" si="113"/>
        <v>0</v>
      </c>
      <c r="BJ49" s="3">
        <f t="shared" si="113"/>
        <v>0</v>
      </c>
      <c r="BK49" s="3">
        <f t="shared" si="113"/>
        <v>0</v>
      </c>
      <c r="BL49" s="3">
        <f t="shared" si="113"/>
        <v>0</v>
      </c>
      <c r="BM49" s="3">
        <f t="shared" si="113"/>
        <v>0</v>
      </c>
      <c r="BN49" s="3">
        <f t="shared" si="113"/>
        <v>0</v>
      </c>
      <c r="BO49" s="3">
        <f t="shared" si="113"/>
        <v>0</v>
      </c>
      <c r="BP49" s="3">
        <f t="shared" si="113"/>
        <v>0</v>
      </c>
      <c r="BQ49" s="3">
        <f t="shared" si="113"/>
        <v>0</v>
      </c>
      <c r="BR49" s="3">
        <f t="shared" si="113"/>
        <v>0</v>
      </c>
      <c r="BS49" s="3">
        <f t="shared" ref="BS49:CH49" si="114">BR49</f>
        <v>0</v>
      </c>
      <c r="BT49" s="3">
        <f t="shared" si="114"/>
        <v>0</v>
      </c>
      <c r="BU49" s="3">
        <f t="shared" si="114"/>
        <v>0</v>
      </c>
      <c r="BV49" s="3">
        <f t="shared" si="114"/>
        <v>0</v>
      </c>
      <c r="BW49" s="3">
        <f t="shared" si="114"/>
        <v>0</v>
      </c>
      <c r="BX49" s="3">
        <f t="shared" si="114"/>
        <v>0</v>
      </c>
      <c r="BY49" s="3">
        <f t="shared" si="114"/>
        <v>0</v>
      </c>
      <c r="BZ49" s="3">
        <f t="shared" si="114"/>
        <v>0</v>
      </c>
      <c r="CA49" s="3">
        <f t="shared" si="114"/>
        <v>0</v>
      </c>
      <c r="CB49" s="3">
        <f t="shared" si="114"/>
        <v>0</v>
      </c>
      <c r="CC49" s="3">
        <f t="shared" si="114"/>
        <v>0</v>
      </c>
      <c r="CD49" s="3">
        <f t="shared" si="114"/>
        <v>0</v>
      </c>
      <c r="CE49" s="3">
        <f t="shared" si="114"/>
        <v>0</v>
      </c>
      <c r="CF49" s="3">
        <f t="shared" si="114"/>
        <v>0</v>
      </c>
      <c r="CG49" s="3">
        <f t="shared" si="114"/>
        <v>0</v>
      </c>
      <c r="CH49" s="12">
        <f t="shared" si="114"/>
        <v>0</v>
      </c>
    </row>
    <row r="50" spans="1:86" ht="15" customHeight="1" x14ac:dyDescent="0.3">
      <c r="A50" s="548"/>
      <c r="B50" s="11" t="str">
        <f t="shared" si="96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BR50" si="115">F50</f>
        <v>0</v>
      </c>
      <c r="H50" s="3">
        <f t="shared" si="115"/>
        <v>0</v>
      </c>
      <c r="I50" s="3">
        <f t="shared" si="115"/>
        <v>0</v>
      </c>
      <c r="J50" s="3">
        <f t="shared" si="115"/>
        <v>0</v>
      </c>
      <c r="K50" s="3">
        <f t="shared" si="115"/>
        <v>0</v>
      </c>
      <c r="L50" s="3">
        <f t="shared" si="115"/>
        <v>0</v>
      </c>
      <c r="M50" s="3">
        <f t="shared" si="115"/>
        <v>0</v>
      </c>
      <c r="N50" s="3">
        <f t="shared" si="115"/>
        <v>0</v>
      </c>
      <c r="O50" s="3">
        <f t="shared" si="115"/>
        <v>0</v>
      </c>
      <c r="P50" s="3">
        <f t="shared" si="115"/>
        <v>0</v>
      </c>
      <c r="Q50" s="3">
        <f t="shared" si="115"/>
        <v>0</v>
      </c>
      <c r="R50" s="3">
        <f t="shared" si="115"/>
        <v>0</v>
      </c>
      <c r="S50" s="3">
        <f t="shared" si="115"/>
        <v>0</v>
      </c>
      <c r="T50" s="3">
        <f t="shared" si="115"/>
        <v>0</v>
      </c>
      <c r="U50" s="3">
        <f t="shared" si="115"/>
        <v>0</v>
      </c>
      <c r="V50" s="3">
        <f t="shared" si="115"/>
        <v>0</v>
      </c>
      <c r="W50" s="3">
        <f t="shared" si="115"/>
        <v>0</v>
      </c>
      <c r="X50" s="3">
        <f t="shared" si="115"/>
        <v>0</v>
      </c>
      <c r="Y50" s="3">
        <f t="shared" si="115"/>
        <v>0</v>
      </c>
      <c r="Z50" s="3">
        <f t="shared" si="115"/>
        <v>0</v>
      </c>
      <c r="AA50" s="3">
        <f t="shared" si="115"/>
        <v>0</v>
      </c>
      <c r="AB50" s="3">
        <f t="shared" si="115"/>
        <v>0</v>
      </c>
      <c r="AC50" s="3">
        <f t="shared" si="115"/>
        <v>0</v>
      </c>
      <c r="AD50" s="3">
        <f t="shared" si="115"/>
        <v>0</v>
      </c>
      <c r="AE50" s="3">
        <f t="shared" si="115"/>
        <v>0</v>
      </c>
      <c r="AF50" s="3">
        <f t="shared" si="115"/>
        <v>0</v>
      </c>
      <c r="AG50" s="3">
        <f t="shared" si="115"/>
        <v>0</v>
      </c>
      <c r="AH50" s="3">
        <f t="shared" si="115"/>
        <v>0</v>
      </c>
      <c r="AI50" s="3">
        <f t="shared" si="115"/>
        <v>0</v>
      </c>
      <c r="AJ50" s="3">
        <f t="shared" si="115"/>
        <v>0</v>
      </c>
      <c r="AK50" s="3">
        <f t="shared" si="115"/>
        <v>0</v>
      </c>
      <c r="AL50" s="3">
        <f t="shared" si="115"/>
        <v>0</v>
      </c>
      <c r="AM50" s="3">
        <f t="shared" si="115"/>
        <v>0</v>
      </c>
      <c r="AN50" s="3">
        <f t="shared" si="115"/>
        <v>0</v>
      </c>
      <c r="AO50" s="3">
        <f t="shared" si="115"/>
        <v>0</v>
      </c>
      <c r="AP50" s="3">
        <f t="shared" si="115"/>
        <v>0</v>
      </c>
      <c r="AQ50" s="3">
        <f t="shared" si="115"/>
        <v>0</v>
      </c>
      <c r="AR50" s="3">
        <f t="shared" si="115"/>
        <v>0</v>
      </c>
      <c r="AS50" s="3">
        <f t="shared" si="115"/>
        <v>0</v>
      </c>
      <c r="AT50" s="3">
        <f t="shared" si="115"/>
        <v>0</v>
      </c>
      <c r="AU50" s="3">
        <f t="shared" si="115"/>
        <v>0</v>
      </c>
      <c r="AV50" s="3">
        <f t="shared" si="115"/>
        <v>0</v>
      </c>
      <c r="AW50" s="3">
        <f t="shared" si="115"/>
        <v>0</v>
      </c>
      <c r="AX50" s="3">
        <f t="shared" si="115"/>
        <v>0</v>
      </c>
      <c r="AY50" s="3">
        <f t="shared" si="115"/>
        <v>0</v>
      </c>
      <c r="AZ50" s="3">
        <f t="shared" si="115"/>
        <v>0</v>
      </c>
      <c r="BA50" s="3">
        <f t="shared" si="115"/>
        <v>0</v>
      </c>
      <c r="BB50" s="3">
        <f t="shared" si="115"/>
        <v>0</v>
      </c>
      <c r="BC50" s="3">
        <f t="shared" si="115"/>
        <v>0</v>
      </c>
      <c r="BD50" s="3">
        <f t="shared" si="115"/>
        <v>0</v>
      </c>
      <c r="BE50" s="3">
        <f t="shared" si="115"/>
        <v>0</v>
      </c>
      <c r="BF50" s="3">
        <f t="shared" si="115"/>
        <v>0</v>
      </c>
      <c r="BG50" s="3">
        <f t="shared" si="115"/>
        <v>0</v>
      </c>
      <c r="BH50" s="3">
        <f t="shared" si="115"/>
        <v>0</v>
      </c>
      <c r="BI50" s="3">
        <f t="shared" si="115"/>
        <v>0</v>
      </c>
      <c r="BJ50" s="3">
        <f t="shared" si="115"/>
        <v>0</v>
      </c>
      <c r="BK50" s="3">
        <f t="shared" si="115"/>
        <v>0</v>
      </c>
      <c r="BL50" s="3">
        <f t="shared" si="115"/>
        <v>0</v>
      </c>
      <c r="BM50" s="3">
        <f t="shared" si="115"/>
        <v>0</v>
      </c>
      <c r="BN50" s="3">
        <f t="shared" si="115"/>
        <v>0</v>
      </c>
      <c r="BO50" s="3">
        <f t="shared" si="115"/>
        <v>0</v>
      </c>
      <c r="BP50" s="3">
        <f t="shared" si="115"/>
        <v>0</v>
      </c>
      <c r="BQ50" s="3">
        <f t="shared" si="115"/>
        <v>0</v>
      </c>
      <c r="BR50" s="3">
        <f t="shared" si="115"/>
        <v>0</v>
      </c>
      <c r="BS50" s="3">
        <f t="shared" ref="BS50:CH50" si="116">BR50</f>
        <v>0</v>
      </c>
      <c r="BT50" s="3">
        <f t="shared" si="116"/>
        <v>0</v>
      </c>
      <c r="BU50" s="3">
        <f t="shared" si="116"/>
        <v>0</v>
      </c>
      <c r="BV50" s="3">
        <f t="shared" si="116"/>
        <v>0</v>
      </c>
      <c r="BW50" s="3">
        <f t="shared" si="116"/>
        <v>0</v>
      </c>
      <c r="BX50" s="3">
        <f t="shared" si="116"/>
        <v>0</v>
      </c>
      <c r="BY50" s="3">
        <f t="shared" si="116"/>
        <v>0</v>
      </c>
      <c r="BZ50" s="3">
        <f t="shared" si="116"/>
        <v>0</v>
      </c>
      <c r="CA50" s="3">
        <f t="shared" si="116"/>
        <v>0</v>
      </c>
      <c r="CB50" s="3">
        <f t="shared" si="116"/>
        <v>0</v>
      </c>
      <c r="CC50" s="3">
        <f t="shared" si="116"/>
        <v>0</v>
      </c>
      <c r="CD50" s="3">
        <f t="shared" si="116"/>
        <v>0</v>
      </c>
      <c r="CE50" s="3">
        <f t="shared" si="116"/>
        <v>0</v>
      </c>
      <c r="CF50" s="3">
        <f t="shared" si="116"/>
        <v>0</v>
      </c>
      <c r="CG50" s="3">
        <f t="shared" si="116"/>
        <v>0</v>
      </c>
      <c r="CH50" s="12">
        <f t="shared" si="116"/>
        <v>0</v>
      </c>
    </row>
    <row r="51" spans="1:86" x14ac:dyDescent="0.3">
      <c r="A51" s="548"/>
      <c r="B51" s="11" t="str">
        <f t="shared" si="96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BR51" si="117">F51</f>
        <v>0</v>
      </c>
      <c r="H51" s="3">
        <f t="shared" si="117"/>
        <v>0</v>
      </c>
      <c r="I51" s="3">
        <f t="shared" si="117"/>
        <v>0</v>
      </c>
      <c r="J51" s="3">
        <f t="shared" si="117"/>
        <v>0</v>
      </c>
      <c r="K51" s="3">
        <f t="shared" si="117"/>
        <v>0</v>
      </c>
      <c r="L51" s="3">
        <f t="shared" si="117"/>
        <v>0</v>
      </c>
      <c r="M51" s="3">
        <f t="shared" si="117"/>
        <v>0</v>
      </c>
      <c r="N51" s="3">
        <f t="shared" si="117"/>
        <v>0</v>
      </c>
      <c r="O51" s="3">
        <f t="shared" si="117"/>
        <v>0</v>
      </c>
      <c r="P51" s="3">
        <f t="shared" si="117"/>
        <v>0</v>
      </c>
      <c r="Q51" s="3">
        <f t="shared" si="117"/>
        <v>0</v>
      </c>
      <c r="R51" s="3">
        <f t="shared" si="117"/>
        <v>0</v>
      </c>
      <c r="S51" s="3">
        <f t="shared" si="117"/>
        <v>0</v>
      </c>
      <c r="T51" s="3">
        <f t="shared" si="117"/>
        <v>0</v>
      </c>
      <c r="U51" s="3">
        <f t="shared" si="117"/>
        <v>0</v>
      </c>
      <c r="V51" s="3">
        <f t="shared" si="117"/>
        <v>0</v>
      </c>
      <c r="W51" s="3">
        <f t="shared" si="117"/>
        <v>0</v>
      </c>
      <c r="X51" s="3">
        <f t="shared" si="117"/>
        <v>0</v>
      </c>
      <c r="Y51" s="3">
        <f t="shared" si="117"/>
        <v>0</v>
      </c>
      <c r="Z51" s="3">
        <f t="shared" si="117"/>
        <v>0</v>
      </c>
      <c r="AA51" s="3">
        <f t="shared" si="117"/>
        <v>0</v>
      </c>
      <c r="AB51" s="3">
        <f t="shared" si="117"/>
        <v>0</v>
      </c>
      <c r="AC51" s="3">
        <f t="shared" si="117"/>
        <v>0</v>
      </c>
      <c r="AD51" s="3">
        <f t="shared" si="117"/>
        <v>0</v>
      </c>
      <c r="AE51" s="3">
        <f t="shared" si="117"/>
        <v>0</v>
      </c>
      <c r="AF51" s="3">
        <f t="shared" si="117"/>
        <v>0</v>
      </c>
      <c r="AG51" s="3">
        <f t="shared" si="117"/>
        <v>0</v>
      </c>
      <c r="AH51" s="3">
        <f t="shared" si="117"/>
        <v>0</v>
      </c>
      <c r="AI51" s="3">
        <f t="shared" si="117"/>
        <v>0</v>
      </c>
      <c r="AJ51" s="3">
        <f t="shared" si="117"/>
        <v>0</v>
      </c>
      <c r="AK51" s="3">
        <f t="shared" si="117"/>
        <v>0</v>
      </c>
      <c r="AL51" s="3">
        <f t="shared" si="117"/>
        <v>0</v>
      </c>
      <c r="AM51" s="3">
        <f t="shared" si="117"/>
        <v>0</v>
      </c>
      <c r="AN51" s="3">
        <f t="shared" si="117"/>
        <v>0</v>
      </c>
      <c r="AO51" s="3">
        <f t="shared" si="117"/>
        <v>0</v>
      </c>
      <c r="AP51" s="3">
        <f t="shared" si="117"/>
        <v>0</v>
      </c>
      <c r="AQ51" s="3">
        <f t="shared" si="117"/>
        <v>0</v>
      </c>
      <c r="AR51" s="3">
        <f t="shared" si="117"/>
        <v>0</v>
      </c>
      <c r="AS51" s="3">
        <f t="shared" si="117"/>
        <v>0</v>
      </c>
      <c r="AT51" s="3">
        <f t="shared" si="117"/>
        <v>0</v>
      </c>
      <c r="AU51" s="3">
        <f t="shared" si="117"/>
        <v>0</v>
      </c>
      <c r="AV51" s="3">
        <f t="shared" si="117"/>
        <v>0</v>
      </c>
      <c r="AW51" s="3">
        <f t="shared" si="117"/>
        <v>0</v>
      </c>
      <c r="AX51" s="3">
        <f t="shared" si="117"/>
        <v>0</v>
      </c>
      <c r="AY51" s="3">
        <f t="shared" si="117"/>
        <v>0</v>
      </c>
      <c r="AZ51" s="3">
        <f t="shared" si="117"/>
        <v>0</v>
      </c>
      <c r="BA51" s="3">
        <f t="shared" si="117"/>
        <v>0</v>
      </c>
      <c r="BB51" s="3">
        <f t="shared" si="117"/>
        <v>0</v>
      </c>
      <c r="BC51" s="3">
        <f t="shared" si="117"/>
        <v>0</v>
      </c>
      <c r="BD51" s="3">
        <f t="shared" si="117"/>
        <v>0</v>
      </c>
      <c r="BE51" s="3">
        <f t="shared" si="117"/>
        <v>0</v>
      </c>
      <c r="BF51" s="3">
        <f t="shared" si="117"/>
        <v>0</v>
      </c>
      <c r="BG51" s="3">
        <f t="shared" si="117"/>
        <v>0</v>
      </c>
      <c r="BH51" s="3">
        <f t="shared" si="117"/>
        <v>0</v>
      </c>
      <c r="BI51" s="3">
        <f t="shared" si="117"/>
        <v>0</v>
      </c>
      <c r="BJ51" s="3">
        <f t="shared" si="117"/>
        <v>0</v>
      </c>
      <c r="BK51" s="3">
        <f t="shared" si="117"/>
        <v>0</v>
      </c>
      <c r="BL51" s="3">
        <f t="shared" si="117"/>
        <v>0</v>
      </c>
      <c r="BM51" s="3">
        <f t="shared" si="117"/>
        <v>0</v>
      </c>
      <c r="BN51" s="3">
        <f t="shared" si="117"/>
        <v>0</v>
      </c>
      <c r="BO51" s="3">
        <f t="shared" si="117"/>
        <v>0</v>
      </c>
      <c r="BP51" s="3">
        <f t="shared" si="117"/>
        <v>0</v>
      </c>
      <c r="BQ51" s="3">
        <f t="shared" si="117"/>
        <v>0</v>
      </c>
      <c r="BR51" s="3">
        <f t="shared" si="117"/>
        <v>0</v>
      </c>
      <c r="BS51" s="3">
        <f t="shared" ref="BS51:CH51" si="118">BR51</f>
        <v>0</v>
      </c>
      <c r="BT51" s="3">
        <f t="shared" si="118"/>
        <v>0</v>
      </c>
      <c r="BU51" s="3">
        <f t="shared" si="118"/>
        <v>0</v>
      </c>
      <c r="BV51" s="3">
        <f t="shared" si="118"/>
        <v>0</v>
      </c>
      <c r="BW51" s="3">
        <f t="shared" si="118"/>
        <v>0</v>
      </c>
      <c r="BX51" s="3">
        <f t="shared" si="118"/>
        <v>0</v>
      </c>
      <c r="BY51" s="3">
        <f t="shared" si="118"/>
        <v>0</v>
      </c>
      <c r="BZ51" s="3">
        <f t="shared" si="118"/>
        <v>0</v>
      </c>
      <c r="CA51" s="3">
        <f t="shared" si="118"/>
        <v>0</v>
      </c>
      <c r="CB51" s="3">
        <f t="shared" si="118"/>
        <v>0</v>
      </c>
      <c r="CC51" s="3">
        <f t="shared" si="118"/>
        <v>0</v>
      </c>
      <c r="CD51" s="3">
        <f t="shared" si="118"/>
        <v>0</v>
      </c>
      <c r="CE51" s="3">
        <f t="shared" si="118"/>
        <v>0</v>
      </c>
      <c r="CF51" s="3">
        <f t="shared" si="118"/>
        <v>0</v>
      </c>
      <c r="CG51" s="3">
        <f t="shared" si="118"/>
        <v>0</v>
      </c>
      <c r="CH51" s="12">
        <f t="shared" si="118"/>
        <v>0</v>
      </c>
    </row>
    <row r="52" spans="1:86" x14ac:dyDescent="0.3">
      <c r="A52" s="548"/>
      <c r="B52" s="11" t="str">
        <f t="shared" si="96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BR52" si="119">F52</f>
        <v>0</v>
      </c>
      <c r="H52" s="3">
        <f t="shared" si="119"/>
        <v>0</v>
      </c>
      <c r="I52" s="3">
        <f t="shared" si="119"/>
        <v>0</v>
      </c>
      <c r="J52" s="3">
        <f t="shared" si="119"/>
        <v>0</v>
      </c>
      <c r="K52" s="3">
        <f t="shared" si="119"/>
        <v>0</v>
      </c>
      <c r="L52" s="3">
        <f t="shared" si="119"/>
        <v>0</v>
      </c>
      <c r="M52" s="3">
        <f t="shared" si="119"/>
        <v>0</v>
      </c>
      <c r="N52" s="3">
        <f t="shared" si="119"/>
        <v>0</v>
      </c>
      <c r="O52" s="3">
        <f t="shared" si="119"/>
        <v>0</v>
      </c>
      <c r="P52" s="3">
        <f t="shared" si="119"/>
        <v>0</v>
      </c>
      <c r="Q52" s="3">
        <f t="shared" si="119"/>
        <v>0</v>
      </c>
      <c r="R52" s="3">
        <f t="shared" si="119"/>
        <v>0</v>
      </c>
      <c r="S52" s="3">
        <f t="shared" si="119"/>
        <v>0</v>
      </c>
      <c r="T52" s="3">
        <f t="shared" si="119"/>
        <v>0</v>
      </c>
      <c r="U52" s="3">
        <f t="shared" si="119"/>
        <v>0</v>
      </c>
      <c r="V52" s="3">
        <f t="shared" si="119"/>
        <v>0</v>
      </c>
      <c r="W52" s="3">
        <f t="shared" si="119"/>
        <v>0</v>
      </c>
      <c r="X52" s="3">
        <f t="shared" si="119"/>
        <v>0</v>
      </c>
      <c r="Y52" s="3">
        <f t="shared" si="119"/>
        <v>0</v>
      </c>
      <c r="Z52" s="3">
        <f t="shared" si="119"/>
        <v>0</v>
      </c>
      <c r="AA52" s="3">
        <f t="shared" si="119"/>
        <v>0</v>
      </c>
      <c r="AB52" s="3">
        <f t="shared" si="119"/>
        <v>0</v>
      </c>
      <c r="AC52" s="3">
        <f t="shared" si="119"/>
        <v>0</v>
      </c>
      <c r="AD52" s="3">
        <f t="shared" si="119"/>
        <v>0</v>
      </c>
      <c r="AE52" s="3">
        <f t="shared" si="119"/>
        <v>0</v>
      </c>
      <c r="AF52" s="3">
        <f t="shared" si="119"/>
        <v>0</v>
      </c>
      <c r="AG52" s="3">
        <f t="shared" si="119"/>
        <v>0</v>
      </c>
      <c r="AH52" s="3">
        <f t="shared" si="119"/>
        <v>0</v>
      </c>
      <c r="AI52" s="3">
        <f t="shared" si="119"/>
        <v>0</v>
      </c>
      <c r="AJ52" s="3">
        <f t="shared" si="119"/>
        <v>0</v>
      </c>
      <c r="AK52" s="3">
        <f t="shared" si="119"/>
        <v>0</v>
      </c>
      <c r="AL52" s="3">
        <f t="shared" si="119"/>
        <v>0</v>
      </c>
      <c r="AM52" s="3">
        <f t="shared" si="119"/>
        <v>0</v>
      </c>
      <c r="AN52" s="3">
        <f t="shared" si="119"/>
        <v>0</v>
      </c>
      <c r="AO52" s="3">
        <f t="shared" si="119"/>
        <v>0</v>
      </c>
      <c r="AP52" s="3">
        <f t="shared" si="119"/>
        <v>0</v>
      </c>
      <c r="AQ52" s="3">
        <f t="shared" si="119"/>
        <v>0</v>
      </c>
      <c r="AR52" s="3">
        <f t="shared" si="119"/>
        <v>0</v>
      </c>
      <c r="AS52" s="3">
        <f t="shared" si="119"/>
        <v>0</v>
      </c>
      <c r="AT52" s="3">
        <f t="shared" si="119"/>
        <v>0</v>
      </c>
      <c r="AU52" s="3">
        <f t="shared" si="119"/>
        <v>0</v>
      </c>
      <c r="AV52" s="3">
        <f t="shared" si="119"/>
        <v>0</v>
      </c>
      <c r="AW52" s="3">
        <f t="shared" si="119"/>
        <v>0</v>
      </c>
      <c r="AX52" s="3">
        <f t="shared" si="119"/>
        <v>0</v>
      </c>
      <c r="AY52" s="3">
        <f t="shared" si="119"/>
        <v>0</v>
      </c>
      <c r="AZ52" s="3">
        <f t="shared" si="119"/>
        <v>0</v>
      </c>
      <c r="BA52" s="3">
        <f t="shared" si="119"/>
        <v>0</v>
      </c>
      <c r="BB52" s="3">
        <f t="shared" si="119"/>
        <v>0</v>
      </c>
      <c r="BC52" s="3">
        <f t="shared" si="119"/>
        <v>0</v>
      </c>
      <c r="BD52" s="3">
        <f t="shared" si="119"/>
        <v>0</v>
      </c>
      <c r="BE52" s="3">
        <f t="shared" si="119"/>
        <v>0</v>
      </c>
      <c r="BF52" s="3">
        <f t="shared" si="119"/>
        <v>0</v>
      </c>
      <c r="BG52" s="3">
        <f t="shared" si="119"/>
        <v>0</v>
      </c>
      <c r="BH52" s="3">
        <f t="shared" si="119"/>
        <v>0</v>
      </c>
      <c r="BI52" s="3">
        <f t="shared" si="119"/>
        <v>0</v>
      </c>
      <c r="BJ52" s="3">
        <f t="shared" si="119"/>
        <v>0</v>
      </c>
      <c r="BK52" s="3">
        <f t="shared" si="119"/>
        <v>0</v>
      </c>
      <c r="BL52" s="3">
        <f t="shared" si="119"/>
        <v>0</v>
      </c>
      <c r="BM52" s="3">
        <f t="shared" si="119"/>
        <v>0</v>
      </c>
      <c r="BN52" s="3">
        <f t="shared" si="119"/>
        <v>0</v>
      </c>
      <c r="BO52" s="3">
        <f t="shared" si="119"/>
        <v>0</v>
      </c>
      <c r="BP52" s="3">
        <f t="shared" si="119"/>
        <v>0</v>
      </c>
      <c r="BQ52" s="3">
        <f t="shared" si="119"/>
        <v>0</v>
      </c>
      <c r="BR52" s="3">
        <f t="shared" si="119"/>
        <v>0</v>
      </c>
      <c r="BS52" s="3">
        <f t="shared" ref="BS52:CH52" si="120">BR52</f>
        <v>0</v>
      </c>
      <c r="BT52" s="3">
        <f t="shared" si="120"/>
        <v>0</v>
      </c>
      <c r="BU52" s="3">
        <f t="shared" si="120"/>
        <v>0</v>
      </c>
      <c r="BV52" s="3">
        <f t="shared" si="120"/>
        <v>0</v>
      </c>
      <c r="BW52" s="3">
        <f t="shared" si="120"/>
        <v>0</v>
      </c>
      <c r="BX52" s="3">
        <f t="shared" si="120"/>
        <v>0</v>
      </c>
      <c r="BY52" s="3">
        <f t="shared" si="120"/>
        <v>0</v>
      </c>
      <c r="BZ52" s="3">
        <f t="shared" si="120"/>
        <v>0</v>
      </c>
      <c r="CA52" s="3">
        <f t="shared" si="120"/>
        <v>0</v>
      </c>
      <c r="CB52" s="3">
        <f t="shared" si="120"/>
        <v>0</v>
      </c>
      <c r="CC52" s="3">
        <f t="shared" si="120"/>
        <v>0</v>
      </c>
      <c r="CD52" s="3">
        <f t="shared" si="120"/>
        <v>0</v>
      </c>
      <c r="CE52" s="3">
        <f t="shared" si="120"/>
        <v>0</v>
      </c>
      <c r="CF52" s="3">
        <f t="shared" si="120"/>
        <v>0</v>
      </c>
      <c r="CG52" s="3">
        <f t="shared" si="120"/>
        <v>0</v>
      </c>
      <c r="CH52" s="12">
        <f t="shared" si="120"/>
        <v>0</v>
      </c>
    </row>
    <row r="53" spans="1:86" x14ac:dyDescent="0.3">
      <c r="A53" s="548"/>
      <c r="B53" s="11" t="str">
        <f t="shared" si="96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BR53" si="121">F53</f>
        <v>0</v>
      </c>
      <c r="H53" s="3">
        <f t="shared" si="121"/>
        <v>0</v>
      </c>
      <c r="I53" s="3">
        <f t="shared" si="121"/>
        <v>0</v>
      </c>
      <c r="J53" s="3">
        <f t="shared" si="121"/>
        <v>0</v>
      </c>
      <c r="K53" s="3">
        <f t="shared" si="121"/>
        <v>0</v>
      </c>
      <c r="L53" s="3">
        <f t="shared" si="121"/>
        <v>0</v>
      </c>
      <c r="M53" s="3">
        <f t="shared" si="121"/>
        <v>0</v>
      </c>
      <c r="N53" s="3">
        <f t="shared" si="121"/>
        <v>0</v>
      </c>
      <c r="O53" s="3">
        <f t="shared" si="121"/>
        <v>0</v>
      </c>
      <c r="P53" s="3">
        <f t="shared" si="121"/>
        <v>0</v>
      </c>
      <c r="Q53" s="3">
        <f t="shared" si="121"/>
        <v>0</v>
      </c>
      <c r="R53" s="3">
        <f t="shared" si="121"/>
        <v>0</v>
      </c>
      <c r="S53" s="3">
        <f t="shared" si="121"/>
        <v>0</v>
      </c>
      <c r="T53" s="3">
        <f t="shared" si="121"/>
        <v>0</v>
      </c>
      <c r="U53" s="3">
        <f t="shared" si="121"/>
        <v>0</v>
      </c>
      <c r="V53" s="3">
        <f t="shared" si="121"/>
        <v>0</v>
      </c>
      <c r="W53" s="3">
        <f t="shared" si="121"/>
        <v>0</v>
      </c>
      <c r="X53" s="3">
        <f t="shared" si="121"/>
        <v>0</v>
      </c>
      <c r="Y53" s="3">
        <f t="shared" si="121"/>
        <v>0</v>
      </c>
      <c r="Z53" s="3">
        <f t="shared" si="121"/>
        <v>0</v>
      </c>
      <c r="AA53" s="3">
        <f t="shared" si="121"/>
        <v>0</v>
      </c>
      <c r="AB53" s="3">
        <f t="shared" si="121"/>
        <v>0</v>
      </c>
      <c r="AC53" s="3">
        <f t="shared" si="121"/>
        <v>0</v>
      </c>
      <c r="AD53" s="3">
        <f t="shared" si="121"/>
        <v>0</v>
      </c>
      <c r="AE53" s="3">
        <f t="shared" si="121"/>
        <v>0</v>
      </c>
      <c r="AF53" s="3">
        <f t="shared" si="121"/>
        <v>0</v>
      </c>
      <c r="AG53" s="3">
        <f t="shared" si="121"/>
        <v>0</v>
      </c>
      <c r="AH53" s="3">
        <f t="shared" si="121"/>
        <v>0</v>
      </c>
      <c r="AI53" s="3">
        <f t="shared" si="121"/>
        <v>0</v>
      </c>
      <c r="AJ53" s="3">
        <f t="shared" si="121"/>
        <v>0</v>
      </c>
      <c r="AK53" s="3">
        <f t="shared" si="121"/>
        <v>0</v>
      </c>
      <c r="AL53" s="3">
        <f t="shared" si="121"/>
        <v>0</v>
      </c>
      <c r="AM53" s="3">
        <f t="shared" si="121"/>
        <v>0</v>
      </c>
      <c r="AN53" s="3">
        <f t="shared" si="121"/>
        <v>0</v>
      </c>
      <c r="AO53" s="3">
        <f t="shared" si="121"/>
        <v>0</v>
      </c>
      <c r="AP53" s="3">
        <f t="shared" si="121"/>
        <v>0</v>
      </c>
      <c r="AQ53" s="3">
        <f t="shared" si="121"/>
        <v>0</v>
      </c>
      <c r="AR53" s="3">
        <f t="shared" si="121"/>
        <v>0</v>
      </c>
      <c r="AS53" s="3">
        <f t="shared" si="121"/>
        <v>0</v>
      </c>
      <c r="AT53" s="3">
        <f t="shared" si="121"/>
        <v>0</v>
      </c>
      <c r="AU53" s="3">
        <f t="shared" si="121"/>
        <v>0</v>
      </c>
      <c r="AV53" s="3">
        <f t="shared" si="121"/>
        <v>0</v>
      </c>
      <c r="AW53" s="3">
        <f t="shared" si="121"/>
        <v>0</v>
      </c>
      <c r="AX53" s="3">
        <f t="shared" si="121"/>
        <v>0</v>
      </c>
      <c r="AY53" s="3">
        <f t="shared" si="121"/>
        <v>0</v>
      </c>
      <c r="AZ53" s="3">
        <f t="shared" si="121"/>
        <v>0</v>
      </c>
      <c r="BA53" s="3">
        <f t="shared" si="121"/>
        <v>0</v>
      </c>
      <c r="BB53" s="3">
        <f t="shared" si="121"/>
        <v>0</v>
      </c>
      <c r="BC53" s="3">
        <f t="shared" si="121"/>
        <v>0</v>
      </c>
      <c r="BD53" s="3">
        <f t="shared" si="121"/>
        <v>0</v>
      </c>
      <c r="BE53" s="3">
        <f t="shared" si="121"/>
        <v>0</v>
      </c>
      <c r="BF53" s="3">
        <f t="shared" si="121"/>
        <v>0</v>
      </c>
      <c r="BG53" s="3">
        <f t="shared" si="121"/>
        <v>0</v>
      </c>
      <c r="BH53" s="3">
        <f t="shared" si="121"/>
        <v>0</v>
      </c>
      <c r="BI53" s="3">
        <f t="shared" si="121"/>
        <v>0</v>
      </c>
      <c r="BJ53" s="3">
        <f t="shared" si="121"/>
        <v>0</v>
      </c>
      <c r="BK53" s="3">
        <f t="shared" si="121"/>
        <v>0</v>
      </c>
      <c r="BL53" s="3">
        <f t="shared" si="121"/>
        <v>0</v>
      </c>
      <c r="BM53" s="3">
        <f t="shared" si="121"/>
        <v>0</v>
      </c>
      <c r="BN53" s="3">
        <f t="shared" si="121"/>
        <v>0</v>
      </c>
      <c r="BO53" s="3">
        <f t="shared" si="121"/>
        <v>0</v>
      </c>
      <c r="BP53" s="3">
        <f t="shared" si="121"/>
        <v>0</v>
      </c>
      <c r="BQ53" s="3">
        <f t="shared" si="121"/>
        <v>0</v>
      </c>
      <c r="BR53" s="3">
        <f t="shared" si="121"/>
        <v>0</v>
      </c>
      <c r="BS53" s="3">
        <f t="shared" ref="BS53:CH53" si="122">BR53</f>
        <v>0</v>
      </c>
      <c r="BT53" s="3">
        <f t="shared" si="122"/>
        <v>0</v>
      </c>
      <c r="BU53" s="3">
        <f t="shared" si="122"/>
        <v>0</v>
      </c>
      <c r="BV53" s="3">
        <f t="shared" si="122"/>
        <v>0</v>
      </c>
      <c r="BW53" s="3">
        <f t="shared" si="122"/>
        <v>0</v>
      </c>
      <c r="BX53" s="3">
        <f t="shared" si="122"/>
        <v>0</v>
      </c>
      <c r="BY53" s="3">
        <f t="shared" si="122"/>
        <v>0</v>
      </c>
      <c r="BZ53" s="3">
        <f t="shared" si="122"/>
        <v>0</v>
      </c>
      <c r="CA53" s="3">
        <f t="shared" si="122"/>
        <v>0</v>
      </c>
      <c r="CB53" s="3">
        <f t="shared" si="122"/>
        <v>0</v>
      </c>
      <c r="CC53" s="3">
        <f t="shared" si="122"/>
        <v>0</v>
      </c>
      <c r="CD53" s="3">
        <f t="shared" si="122"/>
        <v>0</v>
      </c>
      <c r="CE53" s="3">
        <f t="shared" si="122"/>
        <v>0</v>
      </c>
      <c r="CF53" s="3">
        <f t="shared" si="122"/>
        <v>0</v>
      </c>
      <c r="CG53" s="3">
        <f t="shared" si="122"/>
        <v>0</v>
      </c>
      <c r="CH53" s="12">
        <f t="shared" si="122"/>
        <v>0</v>
      </c>
    </row>
    <row r="54" spans="1:86" ht="15" customHeight="1" x14ac:dyDescent="0.3">
      <c r="A54" s="548"/>
      <c r="B54" s="11" t="str">
        <f t="shared" si="96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12"/>
    </row>
    <row r="55" spans="1:86" ht="15" customHeight="1" thickBot="1" x14ac:dyDescent="0.35">
      <c r="A55" s="549"/>
      <c r="B55" s="295" t="str">
        <f t="shared" si="96"/>
        <v>Monthly kWh</v>
      </c>
      <c r="C55" s="296">
        <f>SUM(C41:C54)</f>
        <v>0</v>
      </c>
      <c r="D55" s="296">
        <f t="shared" ref="D55:BO55" si="123">SUM(D41:D54)</f>
        <v>0</v>
      </c>
      <c r="E55" s="296">
        <f t="shared" si="123"/>
        <v>0</v>
      </c>
      <c r="F55" s="296">
        <f t="shared" si="123"/>
        <v>0</v>
      </c>
      <c r="G55" s="296">
        <f t="shared" si="123"/>
        <v>0</v>
      </c>
      <c r="H55" s="296">
        <f t="shared" si="123"/>
        <v>0</v>
      </c>
      <c r="I55" s="296">
        <f t="shared" si="123"/>
        <v>0</v>
      </c>
      <c r="J55" s="296">
        <f t="shared" si="123"/>
        <v>0</v>
      </c>
      <c r="K55" s="296">
        <f t="shared" si="123"/>
        <v>0</v>
      </c>
      <c r="L55" s="296">
        <f t="shared" si="123"/>
        <v>0</v>
      </c>
      <c r="M55" s="296">
        <f t="shared" si="123"/>
        <v>0</v>
      </c>
      <c r="N55" s="296">
        <f t="shared" si="123"/>
        <v>0</v>
      </c>
      <c r="O55" s="296">
        <f t="shared" si="123"/>
        <v>0</v>
      </c>
      <c r="P55" s="296">
        <f t="shared" si="123"/>
        <v>0</v>
      </c>
      <c r="Q55" s="296">
        <f t="shared" si="123"/>
        <v>0</v>
      </c>
      <c r="R55" s="296">
        <f t="shared" si="123"/>
        <v>0</v>
      </c>
      <c r="S55" s="296">
        <f t="shared" si="123"/>
        <v>0</v>
      </c>
      <c r="T55" s="296">
        <f t="shared" si="123"/>
        <v>0</v>
      </c>
      <c r="U55" s="296">
        <f t="shared" si="123"/>
        <v>0</v>
      </c>
      <c r="V55" s="296">
        <f t="shared" si="123"/>
        <v>0</v>
      </c>
      <c r="W55" s="296">
        <f t="shared" si="123"/>
        <v>0</v>
      </c>
      <c r="X55" s="296">
        <f t="shared" si="123"/>
        <v>0</v>
      </c>
      <c r="Y55" s="296">
        <f t="shared" si="123"/>
        <v>0</v>
      </c>
      <c r="Z55" s="296">
        <f t="shared" si="123"/>
        <v>0</v>
      </c>
      <c r="AA55" s="296">
        <f t="shared" si="123"/>
        <v>0</v>
      </c>
      <c r="AB55" s="296">
        <f t="shared" si="123"/>
        <v>0</v>
      </c>
      <c r="AC55" s="296">
        <f t="shared" si="123"/>
        <v>0</v>
      </c>
      <c r="AD55" s="296">
        <f t="shared" si="123"/>
        <v>0</v>
      </c>
      <c r="AE55" s="296">
        <f t="shared" si="123"/>
        <v>0</v>
      </c>
      <c r="AF55" s="296">
        <f t="shared" si="123"/>
        <v>0</v>
      </c>
      <c r="AG55" s="296">
        <f t="shared" si="123"/>
        <v>0</v>
      </c>
      <c r="AH55" s="296">
        <f t="shared" si="123"/>
        <v>0</v>
      </c>
      <c r="AI55" s="296">
        <f t="shared" si="123"/>
        <v>0</v>
      </c>
      <c r="AJ55" s="296">
        <f t="shared" si="123"/>
        <v>0</v>
      </c>
      <c r="AK55" s="296">
        <f t="shared" si="123"/>
        <v>0</v>
      </c>
      <c r="AL55" s="296">
        <f t="shared" si="123"/>
        <v>0</v>
      </c>
      <c r="AM55" s="296">
        <f t="shared" si="123"/>
        <v>0</v>
      </c>
      <c r="AN55" s="296">
        <f t="shared" si="123"/>
        <v>0</v>
      </c>
      <c r="AO55" s="296">
        <f t="shared" si="123"/>
        <v>0</v>
      </c>
      <c r="AP55" s="296">
        <f t="shared" si="123"/>
        <v>0</v>
      </c>
      <c r="AQ55" s="296">
        <f t="shared" si="123"/>
        <v>0</v>
      </c>
      <c r="AR55" s="296">
        <f t="shared" si="123"/>
        <v>0</v>
      </c>
      <c r="AS55" s="296">
        <f t="shared" si="123"/>
        <v>0</v>
      </c>
      <c r="AT55" s="296">
        <f t="shared" si="123"/>
        <v>0</v>
      </c>
      <c r="AU55" s="296">
        <f t="shared" si="123"/>
        <v>0</v>
      </c>
      <c r="AV55" s="296">
        <f t="shared" si="123"/>
        <v>0</v>
      </c>
      <c r="AW55" s="296">
        <f t="shared" si="123"/>
        <v>0</v>
      </c>
      <c r="AX55" s="296">
        <f t="shared" si="123"/>
        <v>0</v>
      </c>
      <c r="AY55" s="296">
        <f t="shared" si="123"/>
        <v>0</v>
      </c>
      <c r="AZ55" s="296">
        <f t="shared" si="123"/>
        <v>0</v>
      </c>
      <c r="BA55" s="296">
        <f t="shared" si="123"/>
        <v>0</v>
      </c>
      <c r="BB55" s="296">
        <f t="shared" si="123"/>
        <v>0</v>
      </c>
      <c r="BC55" s="296">
        <f t="shared" si="123"/>
        <v>0</v>
      </c>
      <c r="BD55" s="296">
        <f t="shared" si="123"/>
        <v>0</v>
      </c>
      <c r="BE55" s="296">
        <f t="shared" si="123"/>
        <v>0</v>
      </c>
      <c r="BF55" s="296">
        <f t="shared" si="123"/>
        <v>0</v>
      </c>
      <c r="BG55" s="296">
        <f t="shared" si="123"/>
        <v>0</v>
      </c>
      <c r="BH55" s="296">
        <f t="shared" si="123"/>
        <v>0</v>
      </c>
      <c r="BI55" s="296">
        <f t="shared" si="123"/>
        <v>0</v>
      </c>
      <c r="BJ55" s="296">
        <f t="shared" si="123"/>
        <v>0</v>
      </c>
      <c r="BK55" s="296">
        <f t="shared" si="123"/>
        <v>0</v>
      </c>
      <c r="BL55" s="296">
        <f t="shared" si="123"/>
        <v>0</v>
      </c>
      <c r="BM55" s="296">
        <f t="shared" si="123"/>
        <v>0</v>
      </c>
      <c r="BN55" s="296">
        <f t="shared" si="123"/>
        <v>0</v>
      </c>
      <c r="BO55" s="296">
        <f t="shared" si="123"/>
        <v>0</v>
      </c>
      <c r="BP55" s="296">
        <f t="shared" ref="BP55:CH55" si="124">SUM(BP41:BP54)</f>
        <v>0</v>
      </c>
      <c r="BQ55" s="296">
        <f t="shared" si="124"/>
        <v>0</v>
      </c>
      <c r="BR55" s="296">
        <f t="shared" si="124"/>
        <v>0</v>
      </c>
      <c r="BS55" s="296">
        <f t="shared" si="124"/>
        <v>0</v>
      </c>
      <c r="BT55" s="296">
        <f t="shared" si="124"/>
        <v>0</v>
      </c>
      <c r="BU55" s="296">
        <f t="shared" si="124"/>
        <v>0</v>
      </c>
      <c r="BV55" s="296">
        <f t="shared" si="124"/>
        <v>0</v>
      </c>
      <c r="BW55" s="296">
        <f t="shared" si="124"/>
        <v>0</v>
      </c>
      <c r="BX55" s="296">
        <f t="shared" si="124"/>
        <v>0</v>
      </c>
      <c r="BY55" s="296">
        <f t="shared" si="124"/>
        <v>0</v>
      </c>
      <c r="BZ55" s="296">
        <f t="shared" si="124"/>
        <v>0</v>
      </c>
      <c r="CA55" s="296">
        <f t="shared" si="124"/>
        <v>0</v>
      </c>
      <c r="CB55" s="296">
        <f t="shared" si="124"/>
        <v>0</v>
      </c>
      <c r="CC55" s="296">
        <f t="shared" si="124"/>
        <v>0</v>
      </c>
      <c r="CD55" s="296">
        <f t="shared" si="124"/>
        <v>0</v>
      </c>
      <c r="CE55" s="296">
        <f t="shared" si="124"/>
        <v>0</v>
      </c>
      <c r="CF55" s="296">
        <f t="shared" si="124"/>
        <v>0</v>
      </c>
      <c r="CG55" s="296">
        <f t="shared" si="124"/>
        <v>0</v>
      </c>
      <c r="CH55" s="299">
        <f t="shared" si="124"/>
        <v>0</v>
      </c>
    </row>
    <row r="56" spans="1:86" s="49" customFormat="1" x14ac:dyDescent="0.3">
      <c r="A56" s="8"/>
      <c r="B56" s="330"/>
      <c r="C56" s="9"/>
      <c r="D56" s="330"/>
      <c r="E56" s="9"/>
      <c r="F56" s="330"/>
      <c r="G56" s="330"/>
      <c r="H56" s="9"/>
      <c r="I56" s="330"/>
      <c r="J56" s="330"/>
      <c r="K56" s="9"/>
      <c r="L56" s="330"/>
      <c r="M56" s="330"/>
      <c r="N56" s="9"/>
      <c r="O56" s="330"/>
      <c r="P56" s="330"/>
      <c r="Q56" s="9"/>
      <c r="R56" s="330"/>
      <c r="S56" s="330"/>
      <c r="T56" s="9"/>
      <c r="U56" s="330"/>
      <c r="V56" s="330"/>
      <c r="W56" s="9"/>
      <c r="X56" s="330"/>
      <c r="Y56" s="330"/>
      <c r="Z56" s="9"/>
      <c r="AA56" s="330"/>
      <c r="AB56" s="330"/>
      <c r="AC56" s="9"/>
      <c r="AD56" s="330"/>
      <c r="AE56" s="330"/>
      <c r="AF56" s="9"/>
      <c r="AG56" s="330"/>
      <c r="AH56" s="330"/>
      <c r="AI56" s="9"/>
      <c r="AJ56" s="330"/>
      <c r="AK56" s="330"/>
      <c r="AL56" s="9"/>
      <c r="AM56" s="330"/>
      <c r="AN56" s="330"/>
      <c r="AO56" s="9"/>
      <c r="AP56" s="330"/>
      <c r="AQ56" s="330"/>
      <c r="AR56" s="9"/>
      <c r="AS56" s="330"/>
      <c r="AT56" s="330"/>
      <c r="AU56" s="9"/>
      <c r="AV56" s="330"/>
      <c r="AW56" s="330"/>
      <c r="AX56" s="9"/>
      <c r="AY56" s="330"/>
      <c r="AZ56" s="330"/>
      <c r="BA56" s="9"/>
      <c r="BB56" s="330"/>
      <c r="BC56" s="330"/>
      <c r="BD56" s="9"/>
      <c r="BE56" s="330"/>
      <c r="BF56" s="330"/>
      <c r="BG56" s="9"/>
      <c r="BH56" s="330"/>
      <c r="BI56" s="330"/>
      <c r="BJ56" s="9"/>
      <c r="BK56" s="330"/>
      <c r="BL56" s="330"/>
      <c r="BM56" s="9"/>
      <c r="BN56" s="330"/>
      <c r="BO56" s="330"/>
      <c r="BP56" s="9"/>
      <c r="BQ56" s="330"/>
      <c r="BR56" s="330"/>
      <c r="BS56" s="9"/>
      <c r="BT56" s="330"/>
      <c r="BU56" s="330"/>
      <c r="BV56" s="9"/>
      <c r="BW56" s="330"/>
      <c r="BX56" s="330"/>
      <c r="BY56" s="9"/>
      <c r="BZ56" s="330"/>
      <c r="CA56" s="330"/>
      <c r="CB56" s="9"/>
      <c r="CC56" s="330"/>
      <c r="CD56" s="330"/>
      <c r="CE56" s="9"/>
      <c r="CF56" s="330"/>
      <c r="CG56" s="330"/>
      <c r="CH56" s="9"/>
    </row>
    <row r="57" spans="1:86" s="49" customFormat="1" ht="15" thickBot="1" x14ac:dyDescent="0.35">
      <c r="A57" s="254" t="s">
        <v>130</v>
      </c>
      <c r="B57" s="254"/>
      <c r="C57" s="254"/>
      <c r="D57" s="254"/>
      <c r="E57" s="254"/>
      <c r="F57" s="254"/>
      <c r="G57" s="254"/>
      <c r="H57" s="254"/>
      <c r="I57" s="254"/>
      <c r="J57" s="254"/>
      <c r="K57" s="331"/>
      <c r="L57" s="152"/>
      <c r="M57" s="152"/>
      <c r="N57" s="331"/>
      <c r="O57" s="152"/>
      <c r="P57" s="152"/>
      <c r="Q57" s="331"/>
      <c r="R57" s="152"/>
      <c r="S57" s="152"/>
      <c r="T57" s="331"/>
      <c r="U57" s="152"/>
      <c r="V57" s="152"/>
      <c r="W57" s="331"/>
      <c r="X57" s="152"/>
      <c r="Y57" s="152"/>
      <c r="Z57" s="331"/>
      <c r="AA57" s="152"/>
      <c r="AB57" s="152"/>
      <c r="AC57" s="331"/>
      <c r="AD57" s="152"/>
      <c r="AE57" s="152"/>
      <c r="AF57" s="331"/>
      <c r="AG57" s="152"/>
      <c r="AH57" s="152"/>
      <c r="AI57" s="331"/>
      <c r="AJ57" s="152"/>
      <c r="AK57" s="152"/>
      <c r="AL57" s="331"/>
      <c r="AM57" s="152"/>
      <c r="AN57" s="152"/>
      <c r="AO57" s="331"/>
      <c r="AP57" s="152"/>
      <c r="AQ57" s="152"/>
      <c r="AR57" s="331"/>
      <c r="AS57" s="152"/>
      <c r="AT57" s="152"/>
      <c r="AU57" s="331"/>
      <c r="AV57" s="152"/>
      <c r="AW57" s="152"/>
      <c r="AX57" s="331"/>
      <c r="AY57" s="152"/>
      <c r="AZ57" s="152"/>
      <c r="BA57" s="331"/>
      <c r="BB57" s="152"/>
      <c r="BC57" s="152"/>
      <c r="BD57" s="331"/>
      <c r="BE57" s="152"/>
      <c r="BF57" s="152"/>
      <c r="BG57" s="331"/>
      <c r="BH57" s="152"/>
      <c r="BI57" s="152"/>
      <c r="BJ57" s="331"/>
      <c r="BK57" s="152"/>
      <c r="BL57" s="152"/>
      <c r="BM57" s="331"/>
      <c r="BN57" s="152"/>
      <c r="BO57" s="152"/>
      <c r="BP57" s="331"/>
      <c r="BQ57" s="152"/>
      <c r="BR57" s="152"/>
      <c r="BS57" s="331"/>
      <c r="BT57" s="152"/>
      <c r="BU57" s="152"/>
      <c r="BV57" s="331"/>
      <c r="BW57" s="152"/>
      <c r="BX57" s="152"/>
      <c r="BY57" s="331"/>
      <c r="BZ57" s="152"/>
      <c r="CA57" s="152"/>
      <c r="CB57" s="331"/>
      <c r="CC57" s="152"/>
      <c r="CD57" s="152"/>
      <c r="CE57" s="331"/>
      <c r="CF57" s="152"/>
      <c r="CG57" s="152"/>
      <c r="CH57" s="331"/>
    </row>
    <row r="58" spans="1:86" ht="15.6" x14ac:dyDescent="0.3">
      <c r="A58" s="550" t="s">
        <v>30</v>
      </c>
      <c r="B58" s="300" t="s">
        <v>148</v>
      </c>
      <c r="C58" s="292">
        <v>43831</v>
      </c>
      <c r="D58" s="292">
        <v>43862</v>
      </c>
      <c r="E58" s="292">
        <v>43891</v>
      </c>
      <c r="F58" s="292">
        <v>43922</v>
      </c>
      <c r="G58" s="292">
        <v>43952</v>
      </c>
      <c r="H58" s="292">
        <v>43983</v>
      </c>
      <c r="I58" s="292">
        <v>44013</v>
      </c>
      <c r="J58" s="292">
        <v>44044</v>
      </c>
      <c r="K58" s="292">
        <v>44075</v>
      </c>
      <c r="L58" s="292">
        <v>44105</v>
      </c>
      <c r="M58" s="292">
        <v>44136</v>
      </c>
      <c r="N58" s="292">
        <v>44166</v>
      </c>
      <c r="O58" s="292">
        <v>44197</v>
      </c>
      <c r="P58" s="292">
        <v>44228</v>
      </c>
      <c r="Q58" s="292">
        <v>44256</v>
      </c>
      <c r="R58" s="292">
        <v>44287</v>
      </c>
      <c r="S58" s="292">
        <v>44317</v>
      </c>
      <c r="T58" s="292">
        <v>44348</v>
      </c>
      <c r="U58" s="292">
        <v>44378</v>
      </c>
      <c r="V58" s="292">
        <v>44409</v>
      </c>
      <c r="W58" s="292">
        <v>44440</v>
      </c>
      <c r="X58" s="292">
        <v>44470</v>
      </c>
      <c r="Y58" s="292">
        <v>44501</v>
      </c>
      <c r="Z58" s="292">
        <v>44531</v>
      </c>
      <c r="AA58" s="292">
        <v>44562</v>
      </c>
      <c r="AB58" s="292">
        <v>44593</v>
      </c>
      <c r="AC58" s="292">
        <v>44621</v>
      </c>
      <c r="AD58" s="292">
        <v>44652</v>
      </c>
      <c r="AE58" s="292">
        <v>44682</v>
      </c>
      <c r="AF58" s="292">
        <v>44713</v>
      </c>
      <c r="AG58" s="292">
        <v>44743</v>
      </c>
      <c r="AH58" s="292">
        <v>44774</v>
      </c>
      <c r="AI58" s="292">
        <v>44805</v>
      </c>
      <c r="AJ58" s="292">
        <v>44835</v>
      </c>
      <c r="AK58" s="292">
        <v>44866</v>
      </c>
      <c r="AL58" s="292">
        <v>44896</v>
      </c>
      <c r="AM58" s="292">
        <v>44927</v>
      </c>
      <c r="AN58" s="292">
        <v>44958</v>
      </c>
      <c r="AO58" s="292">
        <v>44986</v>
      </c>
      <c r="AP58" s="292">
        <v>45017</v>
      </c>
      <c r="AQ58" s="292">
        <v>45047</v>
      </c>
      <c r="AR58" s="292">
        <v>45078</v>
      </c>
      <c r="AS58" s="292">
        <v>45108</v>
      </c>
      <c r="AT58" s="292">
        <v>45139</v>
      </c>
      <c r="AU58" s="292">
        <v>45170</v>
      </c>
      <c r="AV58" s="292">
        <v>45200</v>
      </c>
      <c r="AW58" s="292">
        <v>45231</v>
      </c>
      <c r="AX58" s="292">
        <v>45261</v>
      </c>
      <c r="AY58" s="292">
        <v>45292</v>
      </c>
      <c r="AZ58" s="292">
        <v>45323</v>
      </c>
      <c r="BA58" s="292">
        <v>45352</v>
      </c>
      <c r="BB58" s="292">
        <v>45383</v>
      </c>
      <c r="BC58" s="292">
        <v>45413</v>
      </c>
      <c r="BD58" s="292">
        <v>45444</v>
      </c>
      <c r="BE58" s="292">
        <v>45474</v>
      </c>
      <c r="BF58" s="292">
        <v>45505</v>
      </c>
      <c r="BG58" s="292">
        <v>45536</v>
      </c>
      <c r="BH58" s="292">
        <v>45566</v>
      </c>
      <c r="BI58" s="292">
        <v>45597</v>
      </c>
      <c r="BJ58" s="292">
        <v>45627</v>
      </c>
      <c r="BK58" s="292">
        <v>45658</v>
      </c>
      <c r="BL58" s="292">
        <v>45689</v>
      </c>
      <c r="BM58" s="292">
        <v>45717</v>
      </c>
      <c r="BN58" s="292">
        <v>45748</v>
      </c>
      <c r="BO58" s="292">
        <v>45778</v>
      </c>
      <c r="BP58" s="292">
        <v>45809</v>
      </c>
      <c r="BQ58" s="292">
        <v>45839</v>
      </c>
      <c r="BR58" s="292">
        <v>45870</v>
      </c>
      <c r="BS58" s="292">
        <v>45901</v>
      </c>
      <c r="BT58" s="292">
        <v>45931</v>
      </c>
      <c r="BU58" s="292">
        <v>45962</v>
      </c>
      <c r="BV58" s="292">
        <v>45992</v>
      </c>
      <c r="BW58" s="292">
        <v>46023</v>
      </c>
      <c r="BX58" s="292">
        <v>46054</v>
      </c>
      <c r="BY58" s="292">
        <v>46082</v>
      </c>
      <c r="BZ58" s="292">
        <v>46113</v>
      </c>
      <c r="CA58" s="292">
        <v>46143</v>
      </c>
      <c r="CB58" s="292">
        <v>46174</v>
      </c>
      <c r="CC58" s="292">
        <v>46204</v>
      </c>
      <c r="CD58" s="292">
        <v>46235</v>
      </c>
      <c r="CE58" s="292">
        <v>46266</v>
      </c>
      <c r="CF58" s="292">
        <v>46296</v>
      </c>
      <c r="CG58" s="292">
        <v>46327</v>
      </c>
      <c r="CH58" s="293">
        <v>46357</v>
      </c>
    </row>
    <row r="59" spans="1:86" ht="15" customHeight="1" x14ac:dyDescent="0.3">
      <c r="A59" s="551"/>
      <c r="B59" s="14" t="str">
        <f t="shared" ref="B59:B71" si="125">B41</f>
        <v>Air Comp</v>
      </c>
      <c r="C59" s="30">
        <f>IF(C23=0,0,(C5*0.5)-C41)*C78*C$93*C$2</f>
        <v>0</v>
      </c>
      <c r="D59" s="30">
        <f>IF(D23=0,0,((D5*0.5)+C23-D41)*D78*D$93*D$2)</f>
        <v>0</v>
      </c>
      <c r="E59" s="30">
        <f t="shared" ref="E59:BP60" si="126">IF(E23=0,0,((E5*0.5)+D23-E41)*E78*E$93*E$2)</f>
        <v>0</v>
      </c>
      <c r="F59" s="30">
        <f t="shared" si="126"/>
        <v>0</v>
      </c>
      <c r="G59" s="30">
        <f t="shared" si="126"/>
        <v>0</v>
      </c>
      <c r="H59" s="30">
        <f t="shared" si="126"/>
        <v>0</v>
      </c>
      <c r="I59" s="30">
        <f t="shared" si="126"/>
        <v>0</v>
      </c>
      <c r="J59" s="30">
        <f t="shared" si="126"/>
        <v>0</v>
      </c>
      <c r="K59" s="30">
        <f t="shared" si="126"/>
        <v>0</v>
      </c>
      <c r="L59" s="30">
        <f t="shared" si="126"/>
        <v>0</v>
      </c>
      <c r="M59" s="30">
        <f t="shared" si="126"/>
        <v>38.453266463084212</v>
      </c>
      <c r="N59" s="30">
        <f t="shared" si="126"/>
        <v>74.238862146270563</v>
      </c>
      <c r="O59" s="30">
        <f t="shared" si="126"/>
        <v>70.125038597418595</v>
      </c>
      <c r="P59" s="30">
        <f t="shared" si="126"/>
        <v>65.931312039865659</v>
      </c>
      <c r="Q59" s="30">
        <f t="shared" si="126"/>
        <v>76.437472389316795</v>
      </c>
      <c r="R59" s="30">
        <f t="shared" si="126"/>
        <v>71.703300272911022</v>
      </c>
      <c r="S59" s="30">
        <f t="shared" si="126"/>
        <v>80.239285926004015</v>
      </c>
      <c r="T59" s="30">
        <f t="shared" si="126"/>
        <v>114.55906093268923</v>
      </c>
      <c r="U59" s="30">
        <f t="shared" si="126"/>
        <v>117.4986580325414</v>
      </c>
      <c r="V59" s="30">
        <f t="shared" si="126"/>
        <v>117.63837272359901</v>
      </c>
      <c r="W59" s="30">
        <f t="shared" si="126"/>
        <v>115.28138588545708</v>
      </c>
      <c r="X59" s="30">
        <f t="shared" si="126"/>
        <v>77.363002481070197</v>
      </c>
      <c r="Y59" s="30">
        <f t="shared" si="126"/>
        <v>76.906532926168424</v>
      </c>
      <c r="Z59" s="30">
        <f t="shared" si="126"/>
        <v>74.238862146270563</v>
      </c>
      <c r="AA59" s="30">
        <f t="shared" si="126"/>
        <v>70.125038597418595</v>
      </c>
      <c r="AB59" s="30">
        <f t="shared" si="126"/>
        <v>65.931312039865659</v>
      </c>
      <c r="AC59" s="30">
        <f t="shared" si="126"/>
        <v>76.437472389316795</v>
      </c>
      <c r="AD59" s="30">
        <f t="shared" si="126"/>
        <v>71.703300272911022</v>
      </c>
      <c r="AE59" s="30">
        <f t="shared" si="126"/>
        <v>80.239285926004015</v>
      </c>
      <c r="AF59" s="30">
        <f t="shared" si="126"/>
        <v>114.55906093268923</v>
      </c>
      <c r="AG59" s="30">
        <f t="shared" si="126"/>
        <v>117.4986580325414</v>
      </c>
      <c r="AH59" s="30">
        <f t="shared" si="126"/>
        <v>117.63837272359901</v>
      </c>
      <c r="AI59" s="30">
        <f t="shared" si="126"/>
        <v>115.28138588545708</v>
      </c>
      <c r="AJ59" s="30">
        <f t="shared" si="126"/>
        <v>77.363002481070197</v>
      </c>
      <c r="AK59" s="30">
        <f t="shared" si="126"/>
        <v>76.906532926168424</v>
      </c>
      <c r="AL59" s="30">
        <f t="shared" si="126"/>
        <v>74.238862146270563</v>
      </c>
      <c r="AM59" s="30">
        <f t="shared" si="126"/>
        <v>70.125038597418595</v>
      </c>
      <c r="AN59" s="30">
        <f t="shared" si="126"/>
        <v>65.931312039865659</v>
      </c>
      <c r="AO59" s="30">
        <f t="shared" si="126"/>
        <v>76.437472389316795</v>
      </c>
      <c r="AP59" s="30">
        <f t="shared" si="126"/>
        <v>71.703300272911022</v>
      </c>
      <c r="AQ59" s="30">
        <f t="shared" si="126"/>
        <v>80.239285926004015</v>
      </c>
      <c r="AR59" s="30">
        <f t="shared" si="126"/>
        <v>114.55906093268923</v>
      </c>
      <c r="AS59" s="30">
        <f t="shared" si="126"/>
        <v>117.4986580325414</v>
      </c>
      <c r="AT59" s="30">
        <f t="shared" si="126"/>
        <v>117.63837272359901</v>
      </c>
      <c r="AU59" s="30">
        <f t="shared" si="126"/>
        <v>115.28138588545708</v>
      </c>
      <c r="AV59" s="30">
        <f t="shared" si="126"/>
        <v>77.363002481070197</v>
      </c>
      <c r="AW59" s="30">
        <f t="shared" si="126"/>
        <v>76.906532926168424</v>
      </c>
      <c r="AX59" s="30">
        <f t="shared" si="126"/>
        <v>74.238862146270563</v>
      </c>
      <c r="AY59" s="30">
        <f t="shared" si="126"/>
        <v>70.125038597418595</v>
      </c>
      <c r="AZ59" s="30">
        <f t="shared" si="126"/>
        <v>65.931312039865659</v>
      </c>
      <c r="BA59" s="30">
        <f t="shared" si="126"/>
        <v>76.437472389316795</v>
      </c>
      <c r="BB59" s="30">
        <f t="shared" si="126"/>
        <v>71.703300272911022</v>
      </c>
      <c r="BC59" s="30">
        <f t="shared" si="126"/>
        <v>80.239285926004015</v>
      </c>
      <c r="BD59" s="30">
        <f t="shared" si="126"/>
        <v>114.55906093268923</v>
      </c>
      <c r="BE59" s="30">
        <f t="shared" si="126"/>
        <v>117.4986580325414</v>
      </c>
      <c r="BF59" s="30">
        <f t="shared" si="126"/>
        <v>117.63837272359901</v>
      </c>
      <c r="BG59" s="30">
        <f t="shared" si="126"/>
        <v>115.28138588545708</v>
      </c>
      <c r="BH59" s="30">
        <f t="shared" si="126"/>
        <v>77.363002481070197</v>
      </c>
      <c r="BI59" s="30">
        <f t="shared" si="126"/>
        <v>76.906532926168424</v>
      </c>
      <c r="BJ59" s="30">
        <f t="shared" si="126"/>
        <v>74.238862146270563</v>
      </c>
      <c r="BK59" s="30">
        <f t="shared" si="126"/>
        <v>70.125038597418595</v>
      </c>
      <c r="BL59" s="30">
        <f t="shared" si="126"/>
        <v>65.931312039865659</v>
      </c>
      <c r="BM59" s="30">
        <f t="shared" si="126"/>
        <v>76.437472389316795</v>
      </c>
      <c r="BN59" s="30">
        <f t="shared" si="126"/>
        <v>71.703300272911022</v>
      </c>
      <c r="BO59" s="30">
        <f t="shared" si="126"/>
        <v>80.239285926004015</v>
      </c>
      <c r="BP59" s="30">
        <f t="shared" si="126"/>
        <v>114.55906093268923</v>
      </c>
      <c r="BQ59" s="30">
        <f t="shared" ref="BQ59:CH63" si="127">IF(BQ23=0,0,((BQ5*0.5)+BP23-BQ41)*BQ78*BQ$93*BQ$2)</f>
        <v>117.4986580325414</v>
      </c>
      <c r="BR59" s="30">
        <f t="shared" si="127"/>
        <v>117.63837272359901</v>
      </c>
      <c r="BS59" s="30">
        <f t="shared" si="127"/>
        <v>115.28138588545708</v>
      </c>
      <c r="BT59" s="30">
        <f t="shared" si="127"/>
        <v>77.363002481070197</v>
      </c>
      <c r="BU59" s="30">
        <f t="shared" si="127"/>
        <v>76.906532926168424</v>
      </c>
      <c r="BV59" s="30">
        <f t="shared" si="127"/>
        <v>74.238862146270563</v>
      </c>
      <c r="BW59" s="30">
        <f t="shared" si="127"/>
        <v>70.125038597418595</v>
      </c>
      <c r="BX59" s="30">
        <f t="shared" si="127"/>
        <v>65.931312039865659</v>
      </c>
      <c r="BY59" s="30">
        <f t="shared" si="127"/>
        <v>76.437472389316795</v>
      </c>
      <c r="BZ59" s="30">
        <f t="shared" si="127"/>
        <v>71.703300272911022</v>
      </c>
      <c r="CA59" s="30">
        <f t="shared" si="127"/>
        <v>80.239285926004015</v>
      </c>
      <c r="CB59" s="30">
        <f t="shared" si="127"/>
        <v>114.55906093268923</v>
      </c>
      <c r="CC59" s="30">
        <f t="shared" si="127"/>
        <v>117.4986580325414</v>
      </c>
      <c r="CD59" s="30">
        <f t="shared" si="127"/>
        <v>117.63837272359901</v>
      </c>
      <c r="CE59" s="30">
        <f t="shared" si="127"/>
        <v>115.28138588545708</v>
      </c>
      <c r="CF59" s="30">
        <f t="shared" si="127"/>
        <v>77.363002481070197</v>
      </c>
      <c r="CG59" s="30">
        <f t="shared" si="127"/>
        <v>76.906532926168424</v>
      </c>
      <c r="CH59" s="34">
        <f t="shared" si="127"/>
        <v>74.238862146270563</v>
      </c>
    </row>
    <row r="60" spans="1:86" ht="15.6" x14ac:dyDescent="0.3">
      <c r="A60" s="551"/>
      <c r="B60" s="14" t="str">
        <f t="shared" si="125"/>
        <v>Building Shell</v>
      </c>
      <c r="C60" s="30">
        <f t="shared" ref="C60:C71" si="128">IF(C24=0,0,(C6*0.5)-C42)*C79*C$93*C$2</f>
        <v>0</v>
      </c>
      <c r="D60" s="30">
        <f t="shared" ref="D60:S71" si="129">IF(D24=0,0,((D6*0.5)+C24-D42)*D79*D$93*D$2)</f>
        <v>0</v>
      </c>
      <c r="E60" s="30">
        <f t="shared" si="129"/>
        <v>0</v>
      </c>
      <c r="F60" s="30">
        <f t="shared" si="129"/>
        <v>0</v>
      </c>
      <c r="G60" s="30">
        <f t="shared" si="129"/>
        <v>0</v>
      </c>
      <c r="H60" s="30">
        <f t="shared" si="129"/>
        <v>0</v>
      </c>
      <c r="I60" s="30">
        <f t="shared" si="129"/>
        <v>0</v>
      </c>
      <c r="J60" s="30">
        <f t="shared" si="129"/>
        <v>0</v>
      </c>
      <c r="K60" s="30">
        <f t="shared" si="129"/>
        <v>0</v>
      </c>
      <c r="L60" s="30">
        <f t="shared" si="129"/>
        <v>0</v>
      </c>
      <c r="M60" s="30">
        <f t="shared" si="129"/>
        <v>0</v>
      </c>
      <c r="N60" s="30">
        <f t="shared" si="129"/>
        <v>0</v>
      </c>
      <c r="O60" s="30">
        <f t="shared" si="129"/>
        <v>0</v>
      </c>
      <c r="P60" s="30">
        <f t="shared" si="129"/>
        <v>0</v>
      </c>
      <c r="Q60" s="30">
        <f t="shared" si="129"/>
        <v>0</v>
      </c>
      <c r="R60" s="30">
        <f t="shared" si="129"/>
        <v>0</v>
      </c>
      <c r="S60" s="30">
        <f t="shared" si="129"/>
        <v>0</v>
      </c>
      <c r="T60" s="30">
        <f t="shared" si="126"/>
        <v>0</v>
      </c>
      <c r="U60" s="30">
        <f t="shared" si="126"/>
        <v>0</v>
      </c>
      <c r="V60" s="30">
        <f t="shared" si="126"/>
        <v>0</v>
      </c>
      <c r="W60" s="30">
        <f t="shared" si="126"/>
        <v>0</v>
      </c>
      <c r="X60" s="30">
        <f t="shared" si="126"/>
        <v>0</v>
      </c>
      <c r="Y60" s="30">
        <f t="shared" si="126"/>
        <v>0</v>
      </c>
      <c r="Z60" s="30">
        <f t="shared" si="126"/>
        <v>0</v>
      </c>
      <c r="AA60" s="30">
        <f t="shared" si="126"/>
        <v>0</v>
      </c>
      <c r="AB60" s="30">
        <f t="shared" si="126"/>
        <v>0</v>
      </c>
      <c r="AC60" s="30">
        <f t="shared" si="126"/>
        <v>0</v>
      </c>
      <c r="AD60" s="30">
        <f t="shared" si="126"/>
        <v>0</v>
      </c>
      <c r="AE60" s="30">
        <f t="shared" si="126"/>
        <v>0</v>
      </c>
      <c r="AF60" s="30">
        <f t="shared" si="126"/>
        <v>0</v>
      </c>
      <c r="AG60" s="30">
        <f t="shared" si="126"/>
        <v>0</v>
      </c>
      <c r="AH60" s="30">
        <f t="shared" si="126"/>
        <v>0</v>
      </c>
      <c r="AI60" s="30">
        <f t="shared" si="126"/>
        <v>0</v>
      </c>
      <c r="AJ60" s="30">
        <f t="shared" si="126"/>
        <v>0</v>
      </c>
      <c r="AK60" s="30">
        <f t="shared" si="126"/>
        <v>0</v>
      </c>
      <c r="AL60" s="30">
        <f t="shared" si="126"/>
        <v>0</v>
      </c>
      <c r="AM60" s="30">
        <f t="shared" si="126"/>
        <v>0</v>
      </c>
      <c r="AN60" s="30">
        <f t="shared" si="126"/>
        <v>0</v>
      </c>
      <c r="AO60" s="30">
        <f t="shared" si="126"/>
        <v>0</v>
      </c>
      <c r="AP60" s="30">
        <f t="shared" si="126"/>
        <v>0</v>
      </c>
      <c r="AQ60" s="30">
        <f t="shared" si="126"/>
        <v>0</v>
      </c>
      <c r="AR60" s="30">
        <f t="shared" si="126"/>
        <v>0</v>
      </c>
      <c r="AS60" s="30">
        <f t="shared" si="126"/>
        <v>0</v>
      </c>
      <c r="AT60" s="30">
        <f t="shared" si="126"/>
        <v>0</v>
      </c>
      <c r="AU60" s="30">
        <f t="shared" si="126"/>
        <v>0</v>
      </c>
      <c r="AV60" s="30">
        <f t="shared" si="126"/>
        <v>0</v>
      </c>
      <c r="AW60" s="30">
        <f t="shared" si="126"/>
        <v>0</v>
      </c>
      <c r="AX60" s="30">
        <f t="shared" si="126"/>
        <v>0</v>
      </c>
      <c r="AY60" s="30">
        <f t="shared" si="126"/>
        <v>0</v>
      </c>
      <c r="AZ60" s="30">
        <f t="shared" si="126"/>
        <v>0</v>
      </c>
      <c r="BA60" s="30">
        <f t="shared" si="126"/>
        <v>0</v>
      </c>
      <c r="BB60" s="30">
        <f t="shared" si="126"/>
        <v>0</v>
      </c>
      <c r="BC60" s="30">
        <f t="shared" si="126"/>
        <v>0</v>
      </c>
      <c r="BD60" s="30">
        <f t="shared" si="126"/>
        <v>0</v>
      </c>
      <c r="BE60" s="30">
        <f t="shared" si="126"/>
        <v>0</v>
      </c>
      <c r="BF60" s="30">
        <f t="shared" si="126"/>
        <v>0</v>
      </c>
      <c r="BG60" s="30">
        <f t="shared" si="126"/>
        <v>0</v>
      </c>
      <c r="BH60" s="30">
        <f t="shared" si="126"/>
        <v>0</v>
      </c>
      <c r="BI60" s="30">
        <f t="shared" si="126"/>
        <v>0</v>
      </c>
      <c r="BJ60" s="30">
        <f t="shared" si="126"/>
        <v>0</v>
      </c>
      <c r="BK60" s="30">
        <f t="shared" si="126"/>
        <v>0</v>
      </c>
      <c r="BL60" s="30">
        <f t="shared" si="126"/>
        <v>0</v>
      </c>
      <c r="BM60" s="30">
        <f t="shared" si="126"/>
        <v>0</v>
      </c>
      <c r="BN60" s="30">
        <f t="shared" si="126"/>
        <v>0</v>
      </c>
      <c r="BO60" s="30">
        <f t="shared" si="126"/>
        <v>0</v>
      </c>
      <c r="BP60" s="30">
        <f t="shared" si="126"/>
        <v>0</v>
      </c>
      <c r="BQ60" s="30">
        <f t="shared" si="127"/>
        <v>0</v>
      </c>
      <c r="BR60" s="30">
        <f t="shared" si="127"/>
        <v>0</v>
      </c>
      <c r="BS60" s="30">
        <f t="shared" si="127"/>
        <v>0</v>
      </c>
      <c r="BT60" s="30">
        <f t="shared" si="127"/>
        <v>0</v>
      </c>
      <c r="BU60" s="30">
        <f t="shared" si="127"/>
        <v>0</v>
      </c>
      <c r="BV60" s="30">
        <f t="shared" si="127"/>
        <v>0</v>
      </c>
      <c r="BW60" s="30">
        <f t="shared" si="127"/>
        <v>0</v>
      </c>
      <c r="BX60" s="30">
        <f t="shared" si="127"/>
        <v>0</v>
      </c>
      <c r="BY60" s="30">
        <f t="shared" si="127"/>
        <v>0</v>
      </c>
      <c r="BZ60" s="30">
        <f t="shared" si="127"/>
        <v>0</v>
      </c>
      <c r="CA60" s="30">
        <f t="shared" si="127"/>
        <v>0</v>
      </c>
      <c r="CB60" s="30">
        <f t="shared" si="127"/>
        <v>0</v>
      </c>
      <c r="CC60" s="30">
        <f t="shared" si="127"/>
        <v>0</v>
      </c>
      <c r="CD60" s="30">
        <f t="shared" si="127"/>
        <v>0</v>
      </c>
      <c r="CE60" s="30">
        <f t="shared" si="127"/>
        <v>0</v>
      </c>
      <c r="CF60" s="30">
        <f t="shared" si="127"/>
        <v>0</v>
      </c>
      <c r="CG60" s="30">
        <f t="shared" si="127"/>
        <v>0</v>
      </c>
      <c r="CH60" s="34">
        <f t="shared" si="127"/>
        <v>0</v>
      </c>
    </row>
    <row r="61" spans="1:86" ht="15.6" x14ac:dyDescent="0.3">
      <c r="A61" s="551"/>
      <c r="B61" s="14" t="str">
        <f t="shared" si="125"/>
        <v>Cooking</v>
      </c>
      <c r="C61" s="30">
        <f t="shared" si="128"/>
        <v>0</v>
      </c>
      <c r="D61" s="30">
        <f t="shared" si="129"/>
        <v>0</v>
      </c>
      <c r="E61" s="30">
        <f t="shared" ref="E61:BP64" si="130">IF(E25=0,0,((E7*0.5)+D25-E43)*E80*E$93*E$2)</f>
        <v>0</v>
      </c>
      <c r="F61" s="30">
        <f t="shared" si="130"/>
        <v>0</v>
      </c>
      <c r="G61" s="30">
        <f t="shared" si="130"/>
        <v>0</v>
      </c>
      <c r="H61" s="30">
        <f t="shared" si="130"/>
        <v>0</v>
      </c>
      <c r="I61" s="30">
        <f t="shared" si="130"/>
        <v>0</v>
      </c>
      <c r="J61" s="30">
        <f t="shared" si="130"/>
        <v>0</v>
      </c>
      <c r="K61" s="30">
        <f t="shared" si="130"/>
        <v>0</v>
      </c>
      <c r="L61" s="30">
        <f t="shared" si="130"/>
        <v>0</v>
      </c>
      <c r="M61" s="30">
        <f t="shared" si="130"/>
        <v>0</v>
      </c>
      <c r="N61" s="30">
        <f t="shared" si="130"/>
        <v>0</v>
      </c>
      <c r="O61" s="30">
        <f t="shared" si="130"/>
        <v>0</v>
      </c>
      <c r="P61" s="30">
        <f t="shared" si="130"/>
        <v>0</v>
      </c>
      <c r="Q61" s="30">
        <f t="shared" si="130"/>
        <v>0</v>
      </c>
      <c r="R61" s="30">
        <f t="shared" si="130"/>
        <v>0</v>
      </c>
      <c r="S61" s="30">
        <f t="shared" si="130"/>
        <v>0</v>
      </c>
      <c r="T61" s="30">
        <f t="shared" si="130"/>
        <v>0</v>
      </c>
      <c r="U61" s="30">
        <f t="shared" si="130"/>
        <v>0</v>
      </c>
      <c r="V61" s="30">
        <f t="shared" si="130"/>
        <v>0</v>
      </c>
      <c r="W61" s="30">
        <f t="shared" si="130"/>
        <v>0</v>
      </c>
      <c r="X61" s="30">
        <f t="shared" si="130"/>
        <v>0</v>
      </c>
      <c r="Y61" s="30">
        <f t="shared" si="130"/>
        <v>0</v>
      </c>
      <c r="Z61" s="30">
        <f t="shared" si="130"/>
        <v>0</v>
      </c>
      <c r="AA61" s="30">
        <f t="shared" si="130"/>
        <v>0</v>
      </c>
      <c r="AB61" s="30">
        <f t="shared" si="130"/>
        <v>0</v>
      </c>
      <c r="AC61" s="30">
        <f t="shared" si="130"/>
        <v>0</v>
      </c>
      <c r="AD61" s="30">
        <f t="shared" si="130"/>
        <v>0</v>
      </c>
      <c r="AE61" s="30">
        <f t="shared" si="130"/>
        <v>0</v>
      </c>
      <c r="AF61" s="30">
        <f t="shared" si="130"/>
        <v>0</v>
      </c>
      <c r="AG61" s="30">
        <f t="shared" si="130"/>
        <v>0</v>
      </c>
      <c r="AH61" s="30">
        <f t="shared" si="130"/>
        <v>0</v>
      </c>
      <c r="AI61" s="30">
        <f t="shared" si="130"/>
        <v>0</v>
      </c>
      <c r="AJ61" s="30">
        <f t="shared" si="130"/>
        <v>0</v>
      </c>
      <c r="AK61" s="30">
        <f t="shared" si="130"/>
        <v>0</v>
      </c>
      <c r="AL61" s="30">
        <f t="shared" si="130"/>
        <v>0</v>
      </c>
      <c r="AM61" s="30">
        <f t="shared" si="130"/>
        <v>0</v>
      </c>
      <c r="AN61" s="30">
        <f t="shared" si="130"/>
        <v>0</v>
      </c>
      <c r="AO61" s="30">
        <f t="shared" si="130"/>
        <v>0</v>
      </c>
      <c r="AP61" s="30">
        <f t="shared" si="130"/>
        <v>0</v>
      </c>
      <c r="AQ61" s="30">
        <f t="shared" si="130"/>
        <v>0</v>
      </c>
      <c r="AR61" s="30">
        <f t="shared" si="130"/>
        <v>0</v>
      </c>
      <c r="AS61" s="30">
        <f t="shared" si="130"/>
        <v>0</v>
      </c>
      <c r="AT61" s="30">
        <f t="shared" si="130"/>
        <v>0</v>
      </c>
      <c r="AU61" s="30">
        <f t="shared" si="130"/>
        <v>0</v>
      </c>
      <c r="AV61" s="30">
        <f t="shared" si="130"/>
        <v>0</v>
      </c>
      <c r="AW61" s="30">
        <f t="shared" si="130"/>
        <v>0</v>
      </c>
      <c r="AX61" s="30">
        <f t="shared" si="130"/>
        <v>0</v>
      </c>
      <c r="AY61" s="30">
        <f t="shared" si="130"/>
        <v>0</v>
      </c>
      <c r="AZ61" s="30">
        <f t="shared" si="130"/>
        <v>0</v>
      </c>
      <c r="BA61" s="30">
        <f t="shared" si="130"/>
        <v>0</v>
      </c>
      <c r="BB61" s="30">
        <f t="shared" si="130"/>
        <v>0</v>
      </c>
      <c r="BC61" s="30">
        <f t="shared" si="130"/>
        <v>0</v>
      </c>
      <c r="BD61" s="30">
        <f t="shared" si="130"/>
        <v>0</v>
      </c>
      <c r="BE61" s="30">
        <f t="shared" si="130"/>
        <v>0</v>
      </c>
      <c r="BF61" s="30">
        <f t="shared" si="130"/>
        <v>0</v>
      </c>
      <c r="BG61" s="30">
        <f t="shared" si="130"/>
        <v>0</v>
      </c>
      <c r="BH61" s="30">
        <f t="shared" si="130"/>
        <v>0</v>
      </c>
      <c r="BI61" s="30">
        <f t="shared" si="130"/>
        <v>0</v>
      </c>
      <c r="BJ61" s="30">
        <f t="shared" si="130"/>
        <v>0</v>
      </c>
      <c r="BK61" s="30">
        <f t="shared" si="130"/>
        <v>0</v>
      </c>
      <c r="BL61" s="30">
        <f t="shared" si="130"/>
        <v>0</v>
      </c>
      <c r="BM61" s="30">
        <f t="shared" si="130"/>
        <v>0</v>
      </c>
      <c r="BN61" s="30">
        <f t="shared" si="130"/>
        <v>0</v>
      </c>
      <c r="BO61" s="30">
        <f t="shared" si="130"/>
        <v>0</v>
      </c>
      <c r="BP61" s="30">
        <f t="shared" si="130"/>
        <v>0</v>
      </c>
      <c r="BQ61" s="30">
        <f t="shared" si="127"/>
        <v>0</v>
      </c>
      <c r="BR61" s="30">
        <f t="shared" si="127"/>
        <v>0</v>
      </c>
      <c r="BS61" s="30">
        <f t="shared" si="127"/>
        <v>0</v>
      </c>
      <c r="BT61" s="30">
        <f t="shared" si="127"/>
        <v>0</v>
      </c>
      <c r="BU61" s="30">
        <f t="shared" si="127"/>
        <v>0</v>
      </c>
      <c r="BV61" s="30">
        <f t="shared" si="127"/>
        <v>0</v>
      </c>
      <c r="BW61" s="30">
        <f t="shared" si="127"/>
        <v>0</v>
      </c>
      <c r="BX61" s="30">
        <f t="shared" si="127"/>
        <v>0</v>
      </c>
      <c r="BY61" s="30">
        <f t="shared" si="127"/>
        <v>0</v>
      </c>
      <c r="BZ61" s="30">
        <f t="shared" si="127"/>
        <v>0</v>
      </c>
      <c r="CA61" s="30">
        <f t="shared" si="127"/>
        <v>0</v>
      </c>
      <c r="CB61" s="30">
        <f t="shared" si="127"/>
        <v>0</v>
      </c>
      <c r="CC61" s="30">
        <f t="shared" si="127"/>
        <v>0</v>
      </c>
      <c r="CD61" s="30">
        <f t="shared" si="127"/>
        <v>0</v>
      </c>
      <c r="CE61" s="30">
        <f t="shared" si="127"/>
        <v>0</v>
      </c>
      <c r="CF61" s="30">
        <f t="shared" si="127"/>
        <v>0</v>
      </c>
      <c r="CG61" s="30">
        <f t="shared" si="127"/>
        <v>0</v>
      </c>
      <c r="CH61" s="34">
        <f t="shared" si="127"/>
        <v>0</v>
      </c>
    </row>
    <row r="62" spans="1:86" ht="15.6" x14ac:dyDescent="0.3">
      <c r="A62" s="551"/>
      <c r="B62" s="14" t="str">
        <f t="shared" si="125"/>
        <v>Cooling</v>
      </c>
      <c r="C62" s="30">
        <f t="shared" si="128"/>
        <v>4.3547970413834199E-4</v>
      </c>
      <c r="D62" s="30">
        <f t="shared" si="129"/>
        <v>4.8215808148340873E-2</v>
      </c>
      <c r="E62" s="30">
        <f t="shared" si="130"/>
        <v>2.3541682263935062</v>
      </c>
      <c r="F62" s="30">
        <f t="shared" si="130"/>
        <v>18.344274099254704</v>
      </c>
      <c r="G62" s="30">
        <f t="shared" si="130"/>
        <v>116.86888959016578</v>
      </c>
      <c r="H62" s="30">
        <f t="shared" si="130"/>
        <v>799.8735528336781</v>
      </c>
      <c r="I62" s="30">
        <f t="shared" si="130"/>
        <v>1158.5993068780408</v>
      </c>
      <c r="J62" s="30">
        <f t="shared" si="130"/>
        <v>1135.7598514781764</v>
      </c>
      <c r="K62" s="30">
        <f t="shared" si="130"/>
        <v>573.30429164659165</v>
      </c>
      <c r="L62" s="30">
        <f t="shared" si="130"/>
        <v>93.579085740984738</v>
      </c>
      <c r="M62" s="30">
        <f t="shared" si="130"/>
        <v>42.006024528274253</v>
      </c>
      <c r="N62" s="30">
        <f t="shared" si="130"/>
        <v>0.80599151943238112</v>
      </c>
      <c r="O62" s="30">
        <f t="shared" si="130"/>
        <v>9.9015123752452208E-2</v>
      </c>
      <c r="P62" s="30">
        <f t="shared" si="130"/>
        <v>4.1969759339182122</v>
      </c>
      <c r="Q62" s="30">
        <f t="shared" si="130"/>
        <v>128.60943618180733</v>
      </c>
      <c r="R62" s="30">
        <f t="shared" si="130"/>
        <v>390.38242423106692</v>
      </c>
      <c r="S62" s="30">
        <f t="shared" si="130"/>
        <v>1186.0832621557897</v>
      </c>
      <c r="T62" s="30">
        <f t="shared" si="130"/>
        <v>5965.1424412105298</v>
      </c>
      <c r="U62" s="30">
        <f t="shared" si="130"/>
        <v>8115.8901209450132</v>
      </c>
      <c r="V62" s="30">
        <f t="shared" si="130"/>
        <v>7561.182523196193</v>
      </c>
      <c r="W62" s="30">
        <f t="shared" si="130"/>
        <v>3041.6154132728739</v>
      </c>
      <c r="X62" s="30">
        <f t="shared" si="130"/>
        <v>356.91259842527745</v>
      </c>
      <c r="Y62" s="30">
        <f t="shared" si="130"/>
        <v>112.46334490722634</v>
      </c>
      <c r="Z62" s="30">
        <f t="shared" si="130"/>
        <v>1.1164279188953561</v>
      </c>
      <c r="AA62" s="30">
        <f t="shared" si="130"/>
        <v>9.9015123752452208E-2</v>
      </c>
      <c r="AB62" s="30">
        <f t="shared" si="130"/>
        <v>4.1969759339182122</v>
      </c>
      <c r="AC62" s="30">
        <f t="shared" si="130"/>
        <v>128.60943618180733</v>
      </c>
      <c r="AD62" s="30">
        <f t="shared" si="130"/>
        <v>390.38242423106692</v>
      </c>
      <c r="AE62" s="30">
        <f t="shared" si="130"/>
        <v>1186.0832621557897</v>
      </c>
      <c r="AF62" s="30">
        <f t="shared" si="130"/>
        <v>5965.1424412105298</v>
      </c>
      <c r="AG62" s="30">
        <f t="shared" si="130"/>
        <v>8115.8901209450132</v>
      </c>
      <c r="AH62" s="30">
        <f t="shared" si="130"/>
        <v>7561.182523196193</v>
      </c>
      <c r="AI62" s="30">
        <f t="shared" si="130"/>
        <v>3041.6154132728739</v>
      </c>
      <c r="AJ62" s="30">
        <f t="shared" si="130"/>
        <v>356.91259842527745</v>
      </c>
      <c r="AK62" s="30">
        <f t="shared" si="130"/>
        <v>112.46334490722634</v>
      </c>
      <c r="AL62" s="30">
        <f t="shared" si="130"/>
        <v>1.1164279188953561</v>
      </c>
      <c r="AM62" s="30">
        <f t="shared" si="130"/>
        <v>9.9015123752452208E-2</v>
      </c>
      <c r="AN62" s="30">
        <f t="shared" si="130"/>
        <v>4.1969759339182122</v>
      </c>
      <c r="AO62" s="30">
        <f t="shared" si="130"/>
        <v>128.60943618180733</v>
      </c>
      <c r="AP62" s="30">
        <f t="shared" si="130"/>
        <v>390.38242423106692</v>
      </c>
      <c r="AQ62" s="30">
        <f t="shared" si="130"/>
        <v>1186.0832621557897</v>
      </c>
      <c r="AR62" s="30">
        <f t="shared" si="130"/>
        <v>5965.1424412105298</v>
      </c>
      <c r="AS62" s="30">
        <f t="shared" si="130"/>
        <v>8115.8901209450132</v>
      </c>
      <c r="AT62" s="30">
        <f t="shared" si="130"/>
        <v>7561.182523196193</v>
      </c>
      <c r="AU62" s="30">
        <f t="shared" si="130"/>
        <v>3041.6154132728739</v>
      </c>
      <c r="AV62" s="30">
        <f t="shared" si="130"/>
        <v>356.91259842527745</v>
      </c>
      <c r="AW62" s="30">
        <f t="shared" si="130"/>
        <v>112.46334490722634</v>
      </c>
      <c r="AX62" s="30">
        <f t="shared" si="130"/>
        <v>1.1164279188953561</v>
      </c>
      <c r="AY62" s="30">
        <f t="shared" si="130"/>
        <v>9.9015123752452208E-2</v>
      </c>
      <c r="AZ62" s="30">
        <f t="shared" si="130"/>
        <v>4.1969759339182122</v>
      </c>
      <c r="BA62" s="30">
        <f t="shared" si="130"/>
        <v>128.60943618180733</v>
      </c>
      <c r="BB62" s="30">
        <f t="shared" si="130"/>
        <v>390.38242423106692</v>
      </c>
      <c r="BC62" s="30">
        <f t="shared" si="130"/>
        <v>1186.0832621557897</v>
      </c>
      <c r="BD62" s="30">
        <f t="shared" si="130"/>
        <v>5965.1424412105298</v>
      </c>
      <c r="BE62" s="30">
        <f t="shared" si="130"/>
        <v>8115.8901209450132</v>
      </c>
      <c r="BF62" s="30">
        <f t="shared" si="130"/>
        <v>7561.182523196193</v>
      </c>
      <c r="BG62" s="30">
        <f t="shared" si="130"/>
        <v>3041.6154132728739</v>
      </c>
      <c r="BH62" s="30">
        <f t="shared" si="130"/>
        <v>356.91259842527745</v>
      </c>
      <c r="BI62" s="30">
        <f t="shared" si="130"/>
        <v>112.46334490722634</v>
      </c>
      <c r="BJ62" s="30">
        <f t="shared" si="130"/>
        <v>1.1164279188953561</v>
      </c>
      <c r="BK62" s="30">
        <f t="shared" si="130"/>
        <v>9.9015123752452208E-2</v>
      </c>
      <c r="BL62" s="30">
        <f t="shared" si="130"/>
        <v>4.1969759339182122</v>
      </c>
      <c r="BM62" s="30">
        <f t="shared" si="130"/>
        <v>128.60943618180733</v>
      </c>
      <c r="BN62" s="30">
        <f t="shared" si="130"/>
        <v>390.38242423106692</v>
      </c>
      <c r="BO62" s="30">
        <f t="shared" si="130"/>
        <v>1186.0832621557897</v>
      </c>
      <c r="BP62" s="30">
        <f t="shared" si="130"/>
        <v>5965.1424412105298</v>
      </c>
      <c r="BQ62" s="30">
        <f t="shared" si="127"/>
        <v>8115.8901209450132</v>
      </c>
      <c r="BR62" s="30">
        <f t="shared" si="127"/>
        <v>7561.182523196193</v>
      </c>
      <c r="BS62" s="30">
        <f t="shared" si="127"/>
        <v>3041.6154132728739</v>
      </c>
      <c r="BT62" s="30">
        <f t="shared" si="127"/>
        <v>356.91259842527745</v>
      </c>
      <c r="BU62" s="30">
        <f t="shared" si="127"/>
        <v>112.46334490722634</v>
      </c>
      <c r="BV62" s="30">
        <f t="shared" si="127"/>
        <v>1.1164279188953561</v>
      </c>
      <c r="BW62" s="30">
        <f t="shared" si="127"/>
        <v>9.9015123752452208E-2</v>
      </c>
      <c r="BX62" s="30">
        <f t="shared" si="127"/>
        <v>4.1969759339182122</v>
      </c>
      <c r="BY62" s="30">
        <f t="shared" si="127"/>
        <v>128.60943618180733</v>
      </c>
      <c r="BZ62" s="30">
        <f t="shared" si="127"/>
        <v>390.38242423106692</v>
      </c>
      <c r="CA62" s="30">
        <f t="shared" si="127"/>
        <v>1186.0832621557897</v>
      </c>
      <c r="CB62" s="30">
        <f t="shared" si="127"/>
        <v>5965.1424412105298</v>
      </c>
      <c r="CC62" s="30">
        <f t="shared" si="127"/>
        <v>8115.8901209450132</v>
      </c>
      <c r="CD62" s="30">
        <f t="shared" si="127"/>
        <v>7561.182523196193</v>
      </c>
      <c r="CE62" s="30">
        <f t="shared" si="127"/>
        <v>3041.6154132728739</v>
      </c>
      <c r="CF62" s="30">
        <f t="shared" si="127"/>
        <v>356.91259842527745</v>
      </c>
      <c r="CG62" s="30">
        <f t="shared" si="127"/>
        <v>112.46334490722634</v>
      </c>
      <c r="CH62" s="34">
        <f t="shared" si="127"/>
        <v>1.1164279188953561</v>
      </c>
    </row>
    <row r="63" spans="1:86" ht="15.6" x14ac:dyDescent="0.3">
      <c r="A63" s="551"/>
      <c r="B63" s="14" t="str">
        <f t="shared" si="125"/>
        <v>Ext Lighting</v>
      </c>
      <c r="C63" s="30">
        <f t="shared" si="128"/>
        <v>0</v>
      </c>
      <c r="D63" s="30">
        <f t="shared" si="129"/>
        <v>0</v>
      </c>
      <c r="E63" s="30">
        <f t="shared" si="130"/>
        <v>0</v>
      </c>
      <c r="F63" s="30">
        <f t="shared" si="130"/>
        <v>0</v>
      </c>
      <c r="G63" s="30">
        <f t="shared" si="130"/>
        <v>0</v>
      </c>
      <c r="H63" s="30">
        <f t="shared" si="130"/>
        <v>0</v>
      </c>
      <c r="I63" s="30">
        <f t="shared" si="130"/>
        <v>0</v>
      </c>
      <c r="J63" s="30">
        <f t="shared" si="130"/>
        <v>0</v>
      </c>
      <c r="K63" s="30">
        <f t="shared" si="130"/>
        <v>0</v>
      </c>
      <c r="L63" s="30">
        <f t="shared" si="130"/>
        <v>0</v>
      </c>
      <c r="M63" s="30">
        <f t="shared" si="130"/>
        <v>0</v>
      </c>
      <c r="N63" s="30">
        <f t="shared" si="130"/>
        <v>0</v>
      </c>
      <c r="O63" s="30">
        <f t="shared" si="130"/>
        <v>0</v>
      </c>
      <c r="P63" s="30">
        <f t="shared" si="130"/>
        <v>0</v>
      </c>
      <c r="Q63" s="30">
        <f t="shared" si="130"/>
        <v>0</v>
      </c>
      <c r="R63" s="30">
        <f t="shared" si="130"/>
        <v>0</v>
      </c>
      <c r="S63" s="30">
        <f t="shared" si="130"/>
        <v>0</v>
      </c>
      <c r="T63" s="30">
        <f t="shared" si="130"/>
        <v>0</v>
      </c>
      <c r="U63" s="30">
        <f t="shared" si="130"/>
        <v>0</v>
      </c>
      <c r="V63" s="30">
        <f t="shared" si="130"/>
        <v>0</v>
      </c>
      <c r="W63" s="30">
        <f t="shared" si="130"/>
        <v>0</v>
      </c>
      <c r="X63" s="30">
        <f t="shared" si="130"/>
        <v>0</v>
      </c>
      <c r="Y63" s="30">
        <f t="shared" si="130"/>
        <v>0</v>
      </c>
      <c r="Z63" s="30">
        <f t="shared" si="130"/>
        <v>0</v>
      </c>
      <c r="AA63" s="30">
        <f t="shared" si="130"/>
        <v>0</v>
      </c>
      <c r="AB63" s="30">
        <f t="shared" si="130"/>
        <v>0</v>
      </c>
      <c r="AC63" s="30">
        <f t="shared" si="130"/>
        <v>0</v>
      </c>
      <c r="AD63" s="30">
        <f t="shared" si="130"/>
        <v>0</v>
      </c>
      <c r="AE63" s="30">
        <f t="shared" si="130"/>
        <v>0</v>
      </c>
      <c r="AF63" s="30">
        <f t="shared" si="130"/>
        <v>0</v>
      </c>
      <c r="AG63" s="30">
        <f t="shared" si="130"/>
        <v>0</v>
      </c>
      <c r="AH63" s="30">
        <f t="shared" si="130"/>
        <v>0</v>
      </c>
      <c r="AI63" s="30">
        <f t="shared" si="130"/>
        <v>0</v>
      </c>
      <c r="AJ63" s="30">
        <f t="shared" si="130"/>
        <v>0</v>
      </c>
      <c r="AK63" s="30">
        <f t="shared" si="130"/>
        <v>0</v>
      </c>
      <c r="AL63" s="30">
        <f t="shared" si="130"/>
        <v>0</v>
      </c>
      <c r="AM63" s="30">
        <f t="shared" si="130"/>
        <v>0</v>
      </c>
      <c r="AN63" s="30">
        <f t="shared" si="130"/>
        <v>0</v>
      </c>
      <c r="AO63" s="30">
        <f t="shared" si="130"/>
        <v>0</v>
      </c>
      <c r="AP63" s="30">
        <f t="shared" si="130"/>
        <v>0</v>
      </c>
      <c r="AQ63" s="30">
        <f t="shared" si="130"/>
        <v>0</v>
      </c>
      <c r="AR63" s="30">
        <f t="shared" si="130"/>
        <v>0</v>
      </c>
      <c r="AS63" s="30">
        <f t="shared" si="130"/>
        <v>0</v>
      </c>
      <c r="AT63" s="30">
        <f t="shared" si="130"/>
        <v>0</v>
      </c>
      <c r="AU63" s="30">
        <f t="shared" si="130"/>
        <v>0</v>
      </c>
      <c r="AV63" s="30">
        <f t="shared" si="130"/>
        <v>0</v>
      </c>
      <c r="AW63" s="30">
        <f t="shared" si="130"/>
        <v>0</v>
      </c>
      <c r="AX63" s="30">
        <f t="shared" si="130"/>
        <v>0</v>
      </c>
      <c r="AY63" s="30">
        <f t="shared" si="130"/>
        <v>0</v>
      </c>
      <c r="AZ63" s="30">
        <f t="shared" si="130"/>
        <v>0</v>
      </c>
      <c r="BA63" s="30">
        <f t="shared" si="130"/>
        <v>0</v>
      </c>
      <c r="BB63" s="30">
        <f t="shared" si="130"/>
        <v>0</v>
      </c>
      <c r="BC63" s="30">
        <f t="shared" si="130"/>
        <v>0</v>
      </c>
      <c r="BD63" s="30">
        <f t="shared" si="130"/>
        <v>0</v>
      </c>
      <c r="BE63" s="30">
        <f t="shared" si="130"/>
        <v>0</v>
      </c>
      <c r="BF63" s="30">
        <f t="shared" si="130"/>
        <v>0</v>
      </c>
      <c r="BG63" s="30">
        <f t="shared" si="130"/>
        <v>0</v>
      </c>
      <c r="BH63" s="30">
        <f t="shared" si="130"/>
        <v>0</v>
      </c>
      <c r="BI63" s="30">
        <f t="shared" si="130"/>
        <v>0</v>
      </c>
      <c r="BJ63" s="30">
        <f t="shared" si="130"/>
        <v>0</v>
      </c>
      <c r="BK63" s="30">
        <f t="shared" si="130"/>
        <v>0</v>
      </c>
      <c r="BL63" s="30">
        <f t="shared" si="130"/>
        <v>0</v>
      </c>
      <c r="BM63" s="30">
        <f t="shared" si="130"/>
        <v>0</v>
      </c>
      <c r="BN63" s="30">
        <f t="shared" si="130"/>
        <v>0</v>
      </c>
      <c r="BO63" s="30">
        <f t="shared" si="130"/>
        <v>0</v>
      </c>
      <c r="BP63" s="30">
        <f t="shared" si="130"/>
        <v>0</v>
      </c>
      <c r="BQ63" s="30">
        <f t="shared" si="127"/>
        <v>0</v>
      </c>
      <c r="BR63" s="30">
        <f t="shared" si="127"/>
        <v>0</v>
      </c>
      <c r="BS63" s="30">
        <f t="shared" si="127"/>
        <v>0</v>
      </c>
      <c r="BT63" s="30">
        <f t="shared" si="127"/>
        <v>0</v>
      </c>
      <c r="BU63" s="30">
        <f t="shared" si="127"/>
        <v>0</v>
      </c>
      <c r="BV63" s="30">
        <f t="shared" si="127"/>
        <v>0</v>
      </c>
      <c r="BW63" s="30">
        <f t="shared" si="127"/>
        <v>0</v>
      </c>
      <c r="BX63" s="30">
        <f t="shared" si="127"/>
        <v>0</v>
      </c>
      <c r="BY63" s="30">
        <f t="shared" si="127"/>
        <v>0</v>
      </c>
      <c r="BZ63" s="30">
        <f t="shared" si="127"/>
        <v>0</v>
      </c>
      <c r="CA63" s="30">
        <f t="shared" si="127"/>
        <v>0</v>
      </c>
      <c r="CB63" s="30">
        <f t="shared" si="127"/>
        <v>0</v>
      </c>
      <c r="CC63" s="30">
        <f t="shared" si="127"/>
        <v>0</v>
      </c>
      <c r="CD63" s="30">
        <f t="shared" si="127"/>
        <v>0</v>
      </c>
      <c r="CE63" s="30">
        <f t="shared" si="127"/>
        <v>0</v>
      </c>
      <c r="CF63" s="30">
        <f t="shared" si="127"/>
        <v>0</v>
      </c>
      <c r="CG63" s="30">
        <f t="shared" si="127"/>
        <v>0</v>
      </c>
      <c r="CH63" s="34">
        <f t="shared" si="127"/>
        <v>0</v>
      </c>
    </row>
    <row r="64" spans="1:86" ht="15.6" x14ac:dyDescent="0.3">
      <c r="A64" s="551"/>
      <c r="B64" s="14" t="str">
        <f t="shared" si="125"/>
        <v>Heating</v>
      </c>
      <c r="C64" s="30">
        <f t="shared" si="128"/>
        <v>0</v>
      </c>
      <c r="D64" s="30">
        <f t="shared" si="129"/>
        <v>0</v>
      </c>
      <c r="E64" s="30">
        <f t="shared" si="130"/>
        <v>0</v>
      </c>
      <c r="F64" s="30">
        <f t="shared" si="130"/>
        <v>0</v>
      </c>
      <c r="G64" s="30">
        <f t="shared" si="130"/>
        <v>0</v>
      </c>
      <c r="H64" s="30">
        <f t="shared" si="130"/>
        <v>0</v>
      </c>
      <c r="I64" s="30">
        <f t="shared" si="130"/>
        <v>0</v>
      </c>
      <c r="J64" s="30">
        <f t="shared" si="130"/>
        <v>0</v>
      </c>
      <c r="K64" s="30">
        <f t="shared" si="130"/>
        <v>0</v>
      </c>
      <c r="L64" s="30">
        <f t="shared" si="130"/>
        <v>0</v>
      </c>
      <c r="M64" s="30">
        <f t="shared" si="130"/>
        <v>0</v>
      </c>
      <c r="N64" s="30">
        <f t="shared" si="130"/>
        <v>0</v>
      </c>
      <c r="O64" s="30">
        <f t="shared" si="130"/>
        <v>0</v>
      </c>
      <c r="P64" s="30">
        <f t="shared" si="130"/>
        <v>0</v>
      </c>
      <c r="Q64" s="30">
        <f t="shared" si="130"/>
        <v>0</v>
      </c>
      <c r="R64" s="30">
        <f t="shared" si="130"/>
        <v>0</v>
      </c>
      <c r="S64" s="30">
        <f t="shared" si="130"/>
        <v>0</v>
      </c>
      <c r="T64" s="30">
        <f t="shared" si="130"/>
        <v>0</v>
      </c>
      <c r="U64" s="30">
        <f t="shared" si="130"/>
        <v>0</v>
      </c>
      <c r="V64" s="30">
        <f t="shared" si="130"/>
        <v>0</v>
      </c>
      <c r="W64" s="30">
        <f t="shared" si="130"/>
        <v>0</v>
      </c>
      <c r="X64" s="30">
        <f t="shared" si="130"/>
        <v>0</v>
      </c>
      <c r="Y64" s="30">
        <f t="shared" si="130"/>
        <v>0</v>
      </c>
      <c r="Z64" s="30">
        <f t="shared" si="130"/>
        <v>0</v>
      </c>
      <c r="AA64" s="30">
        <f t="shared" si="130"/>
        <v>0</v>
      </c>
      <c r="AB64" s="30">
        <f t="shared" si="130"/>
        <v>0</v>
      </c>
      <c r="AC64" s="30">
        <f t="shared" si="130"/>
        <v>0</v>
      </c>
      <c r="AD64" s="30">
        <f t="shared" si="130"/>
        <v>0</v>
      </c>
      <c r="AE64" s="30">
        <f t="shared" si="130"/>
        <v>0</v>
      </c>
      <c r="AF64" s="30">
        <f t="shared" si="130"/>
        <v>0</v>
      </c>
      <c r="AG64" s="30">
        <f t="shared" si="130"/>
        <v>0</v>
      </c>
      <c r="AH64" s="30">
        <f t="shared" si="130"/>
        <v>0</v>
      </c>
      <c r="AI64" s="30">
        <f t="shared" si="130"/>
        <v>0</v>
      </c>
      <c r="AJ64" s="30">
        <f t="shared" si="130"/>
        <v>0</v>
      </c>
      <c r="AK64" s="30">
        <f t="shared" si="130"/>
        <v>0</v>
      </c>
      <c r="AL64" s="30">
        <f t="shared" si="130"/>
        <v>0</v>
      </c>
      <c r="AM64" s="30">
        <f t="shared" si="130"/>
        <v>0</v>
      </c>
      <c r="AN64" s="30">
        <f t="shared" si="130"/>
        <v>0</v>
      </c>
      <c r="AO64" s="30">
        <f t="shared" si="130"/>
        <v>0</v>
      </c>
      <c r="AP64" s="30">
        <f t="shared" si="130"/>
        <v>0</v>
      </c>
      <c r="AQ64" s="30">
        <f t="shared" si="130"/>
        <v>0</v>
      </c>
      <c r="AR64" s="30">
        <f t="shared" si="130"/>
        <v>0</v>
      </c>
      <c r="AS64" s="30">
        <f t="shared" si="130"/>
        <v>0</v>
      </c>
      <c r="AT64" s="30">
        <f t="shared" si="130"/>
        <v>0</v>
      </c>
      <c r="AU64" s="30">
        <f t="shared" si="130"/>
        <v>0</v>
      </c>
      <c r="AV64" s="30">
        <f t="shared" si="130"/>
        <v>0</v>
      </c>
      <c r="AW64" s="30">
        <f t="shared" si="130"/>
        <v>0</v>
      </c>
      <c r="AX64" s="30">
        <f t="shared" si="130"/>
        <v>0</v>
      </c>
      <c r="AY64" s="30">
        <f t="shared" si="130"/>
        <v>0</v>
      </c>
      <c r="AZ64" s="30">
        <f t="shared" si="130"/>
        <v>0</v>
      </c>
      <c r="BA64" s="30">
        <f t="shared" si="130"/>
        <v>0</v>
      </c>
      <c r="BB64" s="30">
        <f t="shared" si="130"/>
        <v>0</v>
      </c>
      <c r="BC64" s="30">
        <f t="shared" si="130"/>
        <v>0</v>
      </c>
      <c r="BD64" s="30">
        <f t="shared" si="130"/>
        <v>0</v>
      </c>
      <c r="BE64" s="30">
        <f t="shared" si="130"/>
        <v>0</v>
      </c>
      <c r="BF64" s="30">
        <f t="shared" si="130"/>
        <v>0</v>
      </c>
      <c r="BG64" s="30">
        <f t="shared" si="130"/>
        <v>0</v>
      </c>
      <c r="BH64" s="30">
        <f t="shared" si="130"/>
        <v>0</v>
      </c>
      <c r="BI64" s="30">
        <f t="shared" si="130"/>
        <v>0</v>
      </c>
      <c r="BJ64" s="30">
        <f t="shared" si="130"/>
        <v>0</v>
      </c>
      <c r="BK64" s="30">
        <f t="shared" si="130"/>
        <v>0</v>
      </c>
      <c r="BL64" s="30">
        <f t="shared" si="130"/>
        <v>0</v>
      </c>
      <c r="BM64" s="30">
        <f t="shared" si="130"/>
        <v>0</v>
      </c>
      <c r="BN64" s="30">
        <f t="shared" si="130"/>
        <v>0</v>
      </c>
      <c r="BO64" s="30">
        <f t="shared" si="130"/>
        <v>0</v>
      </c>
      <c r="BP64" s="30">
        <f t="shared" ref="BP64:CH67" si="131">IF(BP28=0,0,((BP10*0.5)+BO28-BP46)*BP83*BP$93*BP$2)</f>
        <v>0</v>
      </c>
      <c r="BQ64" s="30">
        <f t="shared" si="131"/>
        <v>0</v>
      </c>
      <c r="BR64" s="30">
        <f t="shared" si="131"/>
        <v>0</v>
      </c>
      <c r="BS64" s="30">
        <f t="shared" si="131"/>
        <v>0</v>
      </c>
      <c r="BT64" s="30">
        <f t="shared" si="131"/>
        <v>0</v>
      </c>
      <c r="BU64" s="30">
        <f t="shared" si="131"/>
        <v>0</v>
      </c>
      <c r="BV64" s="30">
        <f t="shared" si="131"/>
        <v>0</v>
      </c>
      <c r="BW64" s="30">
        <f t="shared" si="131"/>
        <v>0</v>
      </c>
      <c r="BX64" s="30">
        <f t="shared" si="131"/>
        <v>0</v>
      </c>
      <c r="BY64" s="30">
        <f t="shared" si="131"/>
        <v>0</v>
      </c>
      <c r="BZ64" s="30">
        <f t="shared" si="131"/>
        <v>0</v>
      </c>
      <c r="CA64" s="30">
        <f t="shared" si="131"/>
        <v>0</v>
      </c>
      <c r="CB64" s="30">
        <f t="shared" si="131"/>
        <v>0</v>
      </c>
      <c r="CC64" s="30">
        <f t="shared" si="131"/>
        <v>0</v>
      </c>
      <c r="CD64" s="30">
        <f t="shared" si="131"/>
        <v>0</v>
      </c>
      <c r="CE64" s="30">
        <f t="shared" si="131"/>
        <v>0</v>
      </c>
      <c r="CF64" s="30">
        <f t="shared" si="131"/>
        <v>0</v>
      </c>
      <c r="CG64" s="30">
        <f t="shared" si="131"/>
        <v>0</v>
      </c>
      <c r="CH64" s="34">
        <f t="shared" si="131"/>
        <v>0</v>
      </c>
    </row>
    <row r="65" spans="1:88" ht="15.6" x14ac:dyDescent="0.3">
      <c r="A65" s="551"/>
      <c r="B65" s="14" t="str">
        <f t="shared" si="125"/>
        <v>HVAC</v>
      </c>
      <c r="C65" s="30">
        <f t="shared" si="128"/>
        <v>0</v>
      </c>
      <c r="D65" s="30">
        <f t="shared" si="129"/>
        <v>31.28906923533744</v>
      </c>
      <c r="E65" s="30">
        <f t="shared" ref="E65:BP68" si="132">IF(E29=0,0,((E11*0.5)+D29-E47)*E84*E$93*E$2)</f>
        <v>58.872877596418611</v>
      </c>
      <c r="F65" s="30">
        <f t="shared" si="132"/>
        <v>223.66405430417072</v>
      </c>
      <c r="G65" s="30">
        <f t="shared" si="132"/>
        <v>461.20256357930776</v>
      </c>
      <c r="H65" s="30">
        <f t="shared" si="132"/>
        <v>1650.5499362322266</v>
      </c>
      <c r="I65" s="30">
        <f t="shared" si="132"/>
        <v>2227.4240606014287</v>
      </c>
      <c r="J65" s="30">
        <f t="shared" si="132"/>
        <v>2086.0152228491502</v>
      </c>
      <c r="K65" s="30">
        <f t="shared" si="132"/>
        <v>922.13000785180111</v>
      </c>
      <c r="L65" s="30">
        <f t="shared" si="132"/>
        <v>659.61554249165454</v>
      </c>
      <c r="M65" s="30">
        <f t="shared" si="132"/>
        <v>2277.8067228850659</v>
      </c>
      <c r="N65" s="30">
        <f t="shared" si="132"/>
        <v>12984.366268375436</v>
      </c>
      <c r="O65" s="30">
        <f t="shared" si="132"/>
        <v>20847.265450312902</v>
      </c>
      <c r="P65" s="30">
        <f t="shared" si="132"/>
        <v>18126.434601226531</v>
      </c>
      <c r="Q65" s="30">
        <f t="shared" si="132"/>
        <v>14812.930495538963</v>
      </c>
      <c r="R65" s="30">
        <f t="shared" si="132"/>
        <v>8683.0010055739076</v>
      </c>
      <c r="S65" s="30">
        <f t="shared" si="132"/>
        <v>9801.9741875754153</v>
      </c>
      <c r="T65" s="30">
        <f t="shared" si="132"/>
        <v>34794.298621601964</v>
      </c>
      <c r="U65" s="30">
        <f t="shared" si="132"/>
        <v>46843.850645947445</v>
      </c>
      <c r="V65" s="30">
        <f t="shared" si="132"/>
        <v>43766.302014474342</v>
      </c>
      <c r="W65" s="30">
        <f t="shared" si="132"/>
        <v>18953.135867205729</v>
      </c>
      <c r="X65" s="30">
        <f t="shared" si="132"/>
        <v>8093.3197894604709</v>
      </c>
      <c r="Y65" s="30">
        <f t="shared" si="132"/>
        <v>13570.524403583599</v>
      </c>
      <c r="Z65" s="30">
        <f t="shared" si="132"/>
        <v>21245.090296899816</v>
      </c>
      <c r="AA65" s="30">
        <f t="shared" si="132"/>
        <v>20847.265450312902</v>
      </c>
      <c r="AB65" s="30">
        <f t="shared" si="132"/>
        <v>18126.434601226531</v>
      </c>
      <c r="AC65" s="30">
        <f t="shared" si="132"/>
        <v>14812.930495538963</v>
      </c>
      <c r="AD65" s="30">
        <f t="shared" si="132"/>
        <v>8683.0010055739076</v>
      </c>
      <c r="AE65" s="30">
        <f t="shared" si="132"/>
        <v>9801.9741875754153</v>
      </c>
      <c r="AF65" s="30">
        <f t="shared" si="132"/>
        <v>34794.298621601964</v>
      </c>
      <c r="AG65" s="30">
        <f t="shared" si="132"/>
        <v>46843.850645947445</v>
      </c>
      <c r="AH65" s="30">
        <f t="shared" si="132"/>
        <v>43766.302014474342</v>
      </c>
      <c r="AI65" s="30">
        <f t="shared" si="132"/>
        <v>18953.135867205729</v>
      </c>
      <c r="AJ65" s="30">
        <f t="shared" si="132"/>
        <v>8093.3197894604709</v>
      </c>
      <c r="AK65" s="30">
        <f t="shared" si="132"/>
        <v>13570.524403583599</v>
      </c>
      <c r="AL65" s="30">
        <f t="shared" si="132"/>
        <v>21245.090296899816</v>
      </c>
      <c r="AM65" s="30">
        <f t="shared" si="132"/>
        <v>20847.265450312902</v>
      </c>
      <c r="AN65" s="30">
        <f t="shared" si="132"/>
        <v>18126.434601226531</v>
      </c>
      <c r="AO65" s="30">
        <f t="shared" si="132"/>
        <v>14812.930495538963</v>
      </c>
      <c r="AP65" s="30">
        <f t="shared" si="132"/>
        <v>8683.0010055739076</v>
      </c>
      <c r="AQ65" s="30">
        <f t="shared" si="132"/>
        <v>9801.9741875754153</v>
      </c>
      <c r="AR65" s="30">
        <f t="shared" si="132"/>
        <v>34794.298621601964</v>
      </c>
      <c r="AS65" s="30">
        <f t="shared" si="132"/>
        <v>46843.850645947445</v>
      </c>
      <c r="AT65" s="30">
        <f t="shared" si="132"/>
        <v>43766.302014474342</v>
      </c>
      <c r="AU65" s="30">
        <f t="shared" si="132"/>
        <v>18953.135867205729</v>
      </c>
      <c r="AV65" s="30">
        <f t="shared" si="132"/>
        <v>8093.3197894604709</v>
      </c>
      <c r="AW65" s="30">
        <f t="shared" si="132"/>
        <v>13570.524403583599</v>
      </c>
      <c r="AX65" s="30">
        <f t="shared" si="132"/>
        <v>21245.090296899816</v>
      </c>
      <c r="AY65" s="30">
        <f t="shared" si="132"/>
        <v>20847.265450312902</v>
      </c>
      <c r="AZ65" s="30">
        <f t="shared" si="132"/>
        <v>18126.434601226531</v>
      </c>
      <c r="BA65" s="30">
        <f t="shared" si="132"/>
        <v>14812.930495538963</v>
      </c>
      <c r="BB65" s="30">
        <f t="shared" si="132"/>
        <v>8683.0010055739076</v>
      </c>
      <c r="BC65" s="30">
        <f t="shared" si="132"/>
        <v>9801.9741875754153</v>
      </c>
      <c r="BD65" s="30">
        <f t="shared" si="132"/>
        <v>34794.298621601964</v>
      </c>
      <c r="BE65" s="30">
        <f t="shared" si="132"/>
        <v>46843.850645947445</v>
      </c>
      <c r="BF65" s="30">
        <f t="shared" si="132"/>
        <v>43766.302014474342</v>
      </c>
      <c r="BG65" s="30">
        <f t="shared" si="132"/>
        <v>18953.135867205729</v>
      </c>
      <c r="BH65" s="30">
        <f t="shared" si="132"/>
        <v>8093.3197894604709</v>
      </c>
      <c r="BI65" s="30">
        <f t="shared" si="132"/>
        <v>13570.524403583599</v>
      </c>
      <c r="BJ65" s="30">
        <f t="shared" si="132"/>
        <v>21245.090296899816</v>
      </c>
      <c r="BK65" s="30">
        <f t="shared" si="132"/>
        <v>20847.265450312902</v>
      </c>
      <c r="BL65" s="30">
        <f t="shared" si="132"/>
        <v>18126.434601226531</v>
      </c>
      <c r="BM65" s="30">
        <f t="shared" si="132"/>
        <v>14812.930495538963</v>
      </c>
      <c r="BN65" s="30">
        <f t="shared" si="132"/>
        <v>8683.0010055739076</v>
      </c>
      <c r="BO65" s="30">
        <f t="shared" si="132"/>
        <v>9801.9741875754153</v>
      </c>
      <c r="BP65" s="30">
        <f t="shared" si="132"/>
        <v>34794.298621601964</v>
      </c>
      <c r="BQ65" s="30">
        <f t="shared" si="131"/>
        <v>46843.850645947445</v>
      </c>
      <c r="BR65" s="30">
        <f t="shared" si="131"/>
        <v>43766.302014474342</v>
      </c>
      <c r="BS65" s="30">
        <f t="shared" si="131"/>
        <v>18953.135867205729</v>
      </c>
      <c r="BT65" s="30">
        <f t="shared" si="131"/>
        <v>8093.3197894604709</v>
      </c>
      <c r="BU65" s="30">
        <f t="shared" si="131"/>
        <v>13570.524403583599</v>
      </c>
      <c r="BV65" s="30">
        <f t="shared" si="131"/>
        <v>21245.090296899816</v>
      </c>
      <c r="BW65" s="30">
        <f t="shared" si="131"/>
        <v>20847.265450312902</v>
      </c>
      <c r="BX65" s="30">
        <f t="shared" si="131"/>
        <v>18126.434601226531</v>
      </c>
      <c r="BY65" s="30">
        <f t="shared" si="131"/>
        <v>14812.930495538963</v>
      </c>
      <c r="BZ65" s="30">
        <f t="shared" si="131"/>
        <v>8683.0010055739076</v>
      </c>
      <c r="CA65" s="30">
        <f t="shared" si="131"/>
        <v>9801.9741875754153</v>
      </c>
      <c r="CB65" s="30">
        <f t="shared" si="131"/>
        <v>34794.298621601964</v>
      </c>
      <c r="CC65" s="30">
        <f t="shared" si="131"/>
        <v>46843.850645947445</v>
      </c>
      <c r="CD65" s="30">
        <f t="shared" si="131"/>
        <v>43766.302014474342</v>
      </c>
      <c r="CE65" s="30">
        <f t="shared" si="131"/>
        <v>18953.135867205729</v>
      </c>
      <c r="CF65" s="30">
        <f t="shared" si="131"/>
        <v>8093.3197894604709</v>
      </c>
      <c r="CG65" s="30">
        <f t="shared" si="131"/>
        <v>13570.524403583599</v>
      </c>
      <c r="CH65" s="34">
        <f t="shared" si="131"/>
        <v>21245.090296899816</v>
      </c>
    </row>
    <row r="66" spans="1:88" ht="15.6" x14ac:dyDescent="0.3">
      <c r="A66" s="551"/>
      <c r="B66" s="14" t="str">
        <f t="shared" si="125"/>
        <v>Lighting</v>
      </c>
      <c r="C66" s="30">
        <f t="shared" si="128"/>
        <v>1480.9551369966148</v>
      </c>
      <c r="D66" s="30">
        <f t="shared" si="129"/>
        <v>3876.6038915019622</v>
      </c>
      <c r="E66" s="30">
        <f t="shared" si="132"/>
        <v>7977.1895547995573</v>
      </c>
      <c r="F66" s="30">
        <f t="shared" si="132"/>
        <v>15304.274784793779</v>
      </c>
      <c r="G66" s="30">
        <f t="shared" si="132"/>
        <v>30345.865489278236</v>
      </c>
      <c r="H66" s="30">
        <f t="shared" si="132"/>
        <v>45278.950884428115</v>
      </c>
      <c r="I66" s="30">
        <f t="shared" si="132"/>
        <v>69654.123926666958</v>
      </c>
      <c r="J66" s="30">
        <f t="shared" si="132"/>
        <v>65873.672055173258</v>
      </c>
      <c r="K66" s="30">
        <f t="shared" si="132"/>
        <v>78733.247564424251</v>
      </c>
      <c r="L66" s="30">
        <f t="shared" si="132"/>
        <v>66699.676605005807</v>
      </c>
      <c r="M66" s="30">
        <f t="shared" si="132"/>
        <v>63053.512358960936</v>
      </c>
      <c r="N66" s="30">
        <f t="shared" si="132"/>
        <v>85896.0596132317</v>
      </c>
      <c r="O66" s="30">
        <f t="shared" si="132"/>
        <v>108705.13732398041</v>
      </c>
      <c r="P66" s="30">
        <f t="shared" si="132"/>
        <v>86325.497822521123</v>
      </c>
      <c r="Q66" s="30">
        <f t="shared" si="132"/>
        <v>98069.001127765499</v>
      </c>
      <c r="R66" s="30">
        <f t="shared" si="132"/>
        <v>96974.176185209872</v>
      </c>
      <c r="S66" s="30">
        <f t="shared" si="132"/>
        <v>124960.01262849034</v>
      </c>
      <c r="T66" s="30">
        <f t="shared" si="132"/>
        <v>148936.72120726955</v>
      </c>
      <c r="U66" s="30">
        <f t="shared" si="132"/>
        <v>189522.51458536921</v>
      </c>
      <c r="V66" s="30">
        <f t="shared" si="132"/>
        <v>151850.48211238137</v>
      </c>
      <c r="W66" s="30">
        <f t="shared" si="132"/>
        <v>160313.98234791929</v>
      </c>
      <c r="X66" s="30">
        <f t="shared" si="132"/>
        <v>120338.73540340921</v>
      </c>
      <c r="Y66" s="30">
        <f t="shared" si="132"/>
        <v>100720.92057257744</v>
      </c>
      <c r="Z66" s="30">
        <f t="shared" si="132"/>
        <v>103272.82840666783</v>
      </c>
      <c r="AA66" s="30">
        <f t="shared" si="132"/>
        <v>108705.13732398041</v>
      </c>
      <c r="AB66" s="30">
        <f t="shared" si="132"/>
        <v>86325.497822521123</v>
      </c>
      <c r="AC66" s="30">
        <f t="shared" si="132"/>
        <v>98069.001127765499</v>
      </c>
      <c r="AD66" s="30">
        <f t="shared" si="132"/>
        <v>96974.176185209872</v>
      </c>
      <c r="AE66" s="30">
        <f t="shared" si="132"/>
        <v>124960.01262849034</v>
      </c>
      <c r="AF66" s="30">
        <f t="shared" si="132"/>
        <v>148936.72120726955</v>
      </c>
      <c r="AG66" s="30">
        <f t="shared" si="132"/>
        <v>189522.51458536921</v>
      </c>
      <c r="AH66" s="30">
        <f t="shared" si="132"/>
        <v>151850.48211238137</v>
      </c>
      <c r="AI66" s="30">
        <f t="shared" si="132"/>
        <v>160313.98234791929</v>
      </c>
      <c r="AJ66" s="30">
        <f t="shared" si="132"/>
        <v>120338.73540340921</v>
      </c>
      <c r="AK66" s="30">
        <f t="shared" si="132"/>
        <v>100720.92057257744</v>
      </c>
      <c r="AL66" s="30">
        <f t="shared" si="132"/>
        <v>103272.82840666783</v>
      </c>
      <c r="AM66" s="30">
        <f t="shared" si="132"/>
        <v>108705.13732398041</v>
      </c>
      <c r="AN66" s="30">
        <f t="shared" si="132"/>
        <v>86325.497822521123</v>
      </c>
      <c r="AO66" s="30">
        <f t="shared" si="132"/>
        <v>98069.001127765499</v>
      </c>
      <c r="AP66" s="30">
        <f t="shared" si="132"/>
        <v>96974.176185209872</v>
      </c>
      <c r="AQ66" s="30">
        <f t="shared" si="132"/>
        <v>124960.01262849034</v>
      </c>
      <c r="AR66" s="30">
        <f t="shared" si="132"/>
        <v>148936.72120726955</v>
      </c>
      <c r="AS66" s="30">
        <f t="shared" si="132"/>
        <v>189522.51458536921</v>
      </c>
      <c r="AT66" s="30">
        <f t="shared" si="132"/>
        <v>151850.48211238137</v>
      </c>
      <c r="AU66" s="30">
        <f t="shared" si="132"/>
        <v>160313.98234791929</v>
      </c>
      <c r="AV66" s="30">
        <f t="shared" si="132"/>
        <v>120338.73540340921</v>
      </c>
      <c r="AW66" s="30">
        <f t="shared" si="132"/>
        <v>100720.92057257744</v>
      </c>
      <c r="AX66" s="30">
        <f t="shared" si="132"/>
        <v>103272.82840666783</v>
      </c>
      <c r="AY66" s="30">
        <f t="shared" si="132"/>
        <v>108705.13732398041</v>
      </c>
      <c r="AZ66" s="30">
        <f t="shared" si="132"/>
        <v>86325.497822521123</v>
      </c>
      <c r="BA66" s="30">
        <f t="shared" si="132"/>
        <v>98069.001127765499</v>
      </c>
      <c r="BB66" s="30">
        <f t="shared" si="132"/>
        <v>96974.176185209872</v>
      </c>
      <c r="BC66" s="30">
        <f t="shared" si="132"/>
        <v>124960.01262849034</v>
      </c>
      <c r="BD66" s="30">
        <f t="shared" si="132"/>
        <v>148936.72120726955</v>
      </c>
      <c r="BE66" s="30">
        <f t="shared" si="132"/>
        <v>189522.51458536921</v>
      </c>
      <c r="BF66" s="30">
        <f t="shared" si="132"/>
        <v>151850.48211238137</v>
      </c>
      <c r="BG66" s="30">
        <f t="shared" si="132"/>
        <v>160313.98234791929</v>
      </c>
      <c r="BH66" s="30">
        <f t="shared" si="132"/>
        <v>120338.73540340921</v>
      </c>
      <c r="BI66" s="30">
        <f t="shared" si="132"/>
        <v>100720.92057257744</v>
      </c>
      <c r="BJ66" s="30">
        <f t="shared" si="132"/>
        <v>103272.82840666783</v>
      </c>
      <c r="BK66" s="30">
        <f t="shared" si="132"/>
        <v>108705.13732398041</v>
      </c>
      <c r="BL66" s="30">
        <f t="shared" si="132"/>
        <v>86325.497822521123</v>
      </c>
      <c r="BM66" s="30">
        <f t="shared" si="132"/>
        <v>98069.001127765499</v>
      </c>
      <c r="BN66" s="30">
        <f t="shared" si="132"/>
        <v>96974.176185209872</v>
      </c>
      <c r="BO66" s="30">
        <f t="shared" si="132"/>
        <v>124960.01262849034</v>
      </c>
      <c r="BP66" s="30">
        <f t="shared" si="132"/>
        <v>148936.72120726955</v>
      </c>
      <c r="BQ66" s="30">
        <f t="shared" si="131"/>
        <v>189522.51458536921</v>
      </c>
      <c r="BR66" s="30">
        <f t="shared" si="131"/>
        <v>151850.48211238137</v>
      </c>
      <c r="BS66" s="30">
        <f t="shared" si="131"/>
        <v>160313.98234791929</v>
      </c>
      <c r="BT66" s="30">
        <f t="shared" si="131"/>
        <v>120338.73540340921</v>
      </c>
      <c r="BU66" s="30">
        <f t="shared" si="131"/>
        <v>100720.92057257744</v>
      </c>
      <c r="BV66" s="30">
        <f t="shared" si="131"/>
        <v>103272.82840666783</v>
      </c>
      <c r="BW66" s="30">
        <f t="shared" si="131"/>
        <v>108705.13732398041</v>
      </c>
      <c r="BX66" s="30">
        <f t="shared" si="131"/>
        <v>86325.497822521123</v>
      </c>
      <c r="BY66" s="30">
        <f t="shared" si="131"/>
        <v>98069.001127765499</v>
      </c>
      <c r="BZ66" s="30">
        <f t="shared" si="131"/>
        <v>96974.176185209872</v>
      </c>
      <c r="CA66" s="30">
        <f t="shared" si="131"/>
        <v>124960.01262849034</v>
      </c>
      <c r="CB66" s="30">
        <f t="shared" si="131"/>
        <v>148936.72120726955</v>
      </c>
      <c r="CC66" s="30">
        <f t="shared" si="131"/>
        <v>189522.51458536921</v>
      </c>
      <c r="CD66" s="30">
        <f t="shared" si="131"/>
        <v>151850.48211238137</v>
      </c>
      <c r="CE66" s="30">
        <f t="shared" si="131"/>
        <v>160313.98234791929</v>
      </c>
      <c r="CF66" s="30">
        <f t="shared" si="131"/>
        <v>120338.73540340921</v>
      </c>
      <c r="CG66" s="30">
        <f t="shared" si="131"/>
        <v>100720.92057257744</v>
      </c>
      <c r="CH66" s="34">
        <f t="shared" si="131"/>
        <v>103272.82840666783</v>
      </c>
    </row>
    <row r="67" spans="1:88" ht="15.6" x14ac:dyDescent="0.3">
      <c r="A67" s="551"/>
      <c r="B67" s="14" t="str">
        <f t="shared" si="125"/>
        <v>Miscellaneous</v>
      </c>
      <c r="C67" s="30">
        <f t="shared" si="128"/>
        <v>0</v>
      </c>
      <c r="D67" s="30">
        <f t="shared" si="129"/>
        <v>0</v>
      </c>
      <c r="E67" s="30">
        <f t="shared" si="132"/>
        <v>0</v>
      </c>
      <c r="F67" s="30">
        <f t="shared" si="132"/>
        <v>0</v>
      </c>
      <c r="G67" s="30">
        <f t="shared" si="132"/>
        <v>0</v>
      </c>
      <c r="H67" s="30">
        <f t="shared" si="132"/>
        <v>0</v>
      </c>
      <c r="I67" s="30">
        <f t="shared" si="132"/>
        <v>175.58813231014622</v>
      </c>
      <c r="J67" s="30">
        <f t="shared" si="132"/>
        <v>351.59383946020768</v>
      </c>
      <c r="K67" s="30">
        <f t="shared" si="132"/>
        <v>344.54935191083808</v>
      </c>
      <c r="L67" s="30">
        <f t="shared" si="132"/>
        <v>231.22008953998798</v>
      </c>
      <c r="M67" s="30">
        <f t="shared" si="132"/>
        <v>229.85580780360516</v>
      </c>
      <c r="N67" s="30">
        <f t="shared" si="132"/>
        <v>221.88275793726726</v>
      </c>
      <c r="O67" s="30">
        <f t="shared" si="132"/>
        <v>209.58749251565948</v>
      </c>
      <c r="P67" s="30">
        <f t="shared" si="132"/>
        <v>197.05341551443544</v>
      </c>
      <c r="Q67" s="30">
        <f t="shared" si="132"/>
        <v>228.45389453948323</v>
      </c>
      <c r="R67" s="30">
        <f t="shared" si="132"/>
        <v>214.30455098316375</v>
      </c>
      <c r="S67" s="30">
        <f t="shared" si="132"/>
        <v>239.81663432691911</v>
      </c>
      <c r="T67" s="30">
        <f t="shared" si="132"/>
        <v>342.39048998847647</v>
      </c>
      <c r="U67" s="30">
        <f t="shared" si="132"/>
        <v>351.17626462029244</v>
      </c>
      <c r="V67" s="30">
        <f t="shared" si="132"/>
        <v>351.59383946020768</v>
      </c>
      <c r="W67" s="30">
        <f t="shared" si="132"/>
        <v>344.54935191083808</v>
      </c>
      <c r="X67" s="30">
        <f t="shared" si="132"/>
        <v>231.22008953998798</v>
      </c>
      <c r="Y67" s="30">
        <f t="shared" si="132"/>
        <v>229.85580780360516</v>
      </c>
      <c r="Z67" s="30">
        <f t="shared" si="132"/>
        <v>221.88275793726726</v>
      </c>
      <c r="AA67" s="30">
        <f t="shared" si="132"/>
        <v>209.58749251565948</v>
      </c>
      <c r="AB67" s="30">
        <f t="shared" si="132"/>
        <v>197.05341551443544</v>
      </c>
      <c r="AC67" s="30">
        <f t="shared" si="132"/>
        <v>228.45389453948323</v>
      </c>
      <c r="AD67" s="30">
        <f t="shared" si="132"/>
        <v>214.30455098316375</v>
      </c>
      <c r="AE67" s="30">
        <f t="shared" si="132"/>
        <v>239.81663432691911</v>
      </c>
      <c r="AF67" s="30">
        <f t="shared" si="132"/>
        <v>342.39048998847647</v>
      </c>
      <c r="AG67" s="30">
        <f t="shared" si="132"/>
        <v>351.17626462029244</v>
      </c>
      <c r="AH67" s="30">
        <f t="shared" si="132"/>
        <v>351.59383946020768</v>
      </c>
      <c r="AI67" s="30">
        <f t="shared" si="132"/>
        <v>344.54935191083808</v>
      </c>
      <c r="AJ67" s="30">
        <f t="shared" si="132"/>
        <v>231.22008953998798</v>
      </c>
      <c r="AK67" s="30">
        <f t="shared" si="132"/>
        <v>229.85580780360516</v>
      </c>
      <c r="AL67" s="30">
        <f t="shared" si="132"/>
        <v>221.88275793726726</v>
      </c>
      <c r="AM67" s="30">
        <f t="shared" si="132"/>
        <v>209.58749251565948</v>
      </c>
      <c r="AN67" s="30">
        <f t="shared" si="132"/>
        <v>197.05341551443544</v>
      </c>
      <c r="AO67" s="30">
        <f t="shared" si="132"/>
        <v>228.45389453948323</v>
      </c>
      <c r="AP67" s="30">
        <f t="shared" si="132"/>
        <v>214.30455098316375</v>
      </c>
      <c r="AQ67" s="30">
        <f t="shared" si="132"/>
        <v>239.81663432691911</v>
      </c>
      <c r="AR67" s="30">
        <f t="shared" si="132"/>
        <v>342.39048998847647</v>
      </c>
      <c r="AS67" s="30">
        <f t="shared" si="132"/>
        <v>351.17626462029244</v>
      </c>
      <c r="AT67" s="30">
        <f t="shared" si="132"/>
        <v>351.59383946020768</v>
      </c>
      <c r="AU67" s="30">
        <f t="shared" si="132"/>
        <v>344.54935191083808</v>
      </c>
      <c r="AV67" s="30">
        <f t="shared" si="132"/>
        <v>231.22008953998798</v>
      </c>
      <c r="AW67" s="30">
        <f t="shared" si="132"/>
        <v>229.85580780360516</v>
      </c>
      <c r="AX67" s="30">
        <f t="shared" si="132"/>
        <v>221.88275793726726</v>
      </c>
      <c r="AY67" s="30">
        <f t="shared" si="132"/>
        <v>209.58749251565948</v>
      </c>
      <c r="AZ67" s="30">
        <f t="shared" si="132"/>
        <v>197.05341551443544</v>
      </c>
      <c r="BA67" s="30">
        <f t="shared" si="132"/>
        <v>228.45389453948323</v>
      </c>
      <c r="BB67" s="30">
        <f t="shared" si="132"/>
        <v>214.30455098316375</v>
      </c>
      <c r="BC67" s="30">
        <f t="shared" si="132"/>
        <v>239.81663432691911</v>
      </c>
      <c r="BD67" s="30">
        <f t="shared" si="132"/>
        <v>342.39048998847647</v>
      </c>
      <c r="BE67" s="30">
        <f t="shared" si="132"/>
        <v>351.17626462029244</v>
      </c>
      <c r="BF67" s="30">
        <f t="shared" si="132"/>
        <v>351.59383946020768</v>
      </c>
      <c r="BG67" s="30">
        <f t="shared" si="132"/>
        <v>344.54935191083808</v>
      </c>
      <c r="BH67" s="30">
        <f t="shared" si="132"/>
        <v>231.22008953998798</v>
      </c>
      <c r="BI67" s="30">
        <f t="shared" si="132"/>
        <v>229.85580780360516</v>
      </c>
      <c r="BJ67" s="30">
        <f t="shared" si="132"/>
        <v>221.88275793726726</v>
      </c>
      <c r="BK67" s="30">
        <f t="shared" si="132"/>
        <v>209.58749251565948</v>
      </c>
      <c r="BL67" s="30">
        <f t="shared" si="132"/>
        <v>197.05341551443544</v>
      </c>
      <c r="BM67" s="30">
        <f t="shared" si="132"/>
        <v>228.45389453948323</v>
      </c>
      <c r="BN67" s="30">
        <f t="shared" si="132"/>
        <v>214.30455098316375</v>
      </c>
      <c r="BO67" s="30">
        <f t="shared" si="132"/>
        <v>239.81663432691911</v>
      </c>
      <c r="BP67" s="30">
        <f t="shared" si="132"/>
        <v>342.39048998847647</v>
      </c>
      <c r="BQ67" s="30">
        <f t="shared" si="131"/>
        <v>351.17626462029244</v>
      </c>
      <c r="BR67" s="30">
        <f t="shared" si="131"/>
        <v>351.59383946020768</v>
      </c>
      <c r="BS67" s="30">
        <f t="shared" si="131"/>
        <v>344.54935191083808</v>
      </c>
      <c r="BT67" s="30">
        <f t="shared" si="131"/>
        <v>231.22008953998798</v>
      </c>
      <c r="BU67" s="30">
        <f t="shared" si="131"/>
        <v>229.85580780360516</v>
      </c>
      <c r="BV67" s="30">
        <f t="shared" si="131"/>
        <v>221.88275793726726</v>
      </c>
      <c r="BW67" s="30">
        <f t="shared" si="131"/>
        <v>209.58749251565948</v>
      </c>
      <c r="BX67" s="30">
        <f t="shared" si="131"/>
        <v>197.05341551443544</v>
      </c>
      <c r="BY67" s="30">
        <f t="shared" si="131"/>
        <v>228.45389453948323</v>
      </c>
      <c r="BZ67" s="30">
        <f t="shared" si="131"/>
        <v>214.30455098316375</v>
      </c>
      <c r="CA67" s="30">
        <f t="shared" si="131"/>
        <v>239.81663432691911</v>
      </c>
      <c r="CB67" s="30">
        <f t="shared" si="131"/>
        <v>342.39048998847647</v>
      </c>
      <c r="CC67" s="30">
        <f t="shared" si="131"/>
        <v>351.17626462029244</v>
      </c>
      <c r="CD67" s="30">
        <f t="shared" si="131"/>
        <v>351.59383946020768</v>
      </c>
      <c r="CE67" s="30">
        <f t="shared" si="131"/>
        <v>344.54935191083808</v>
      </c>
      <c r="CF67" s="30">
        <f t="shared" si="131"/>
        <v>231.22008953998798</v>
      </c>
      <c r="CG67" s="30">
        <f t="shared" si="131"/>
        <v>229.85580780360516</v>
      </c>
      <c r="CH67" s="34">
        <f t="shared" si="131"/>
        <v>221.88275793726726</v>
      </c>
    </row>
    <row r="68" spans="1:88" ht="15.75" customHeight="1" x14ac:dyDescent="0.3">
      <c r="A68" s="551"/>
      <c r="B68" s="14" t="str">
        <f t="shared" si="125"/>
        <v>Motors</v>
      </c>
      <c r="C68" s="30">
        <f t="shared" si="128"/>
        <v>0</v>
      </c>
      <c r="D68" s="30">
        <f t="shared" si="129"/>
        <v>0</v>
      </c>
      <c r="E68" s="30">
        <f t="shared" si="132"/>
        <v>0</v>
      </c>
      <c r="F68" s="30">
        <f t="shared" si="132"/>
        <v>0</v>
      </c>
      <c r="G68" s="30">
        <f t="shared" si="132"/>
        <v>0</v>
      </c>
      <c r="H68" s="30">
        <f t="shared" si="132"/>
        <v>0</v>
      </c>
      <c r="I68" s="30">
        <f t="shared" si="132"/>
        <v>0</v>
      </c>
      <c r="J68" s="30">
        <f t="shared" si="132"/>
        <v>0</v>
      </c>
      <c r="K68" s="30">
        <f t="shared" si="132"/>
        <v>0</v>
      </c>
      <c r="L68" s="30">
        <f t="shared" si="132"/>
        <v>0</v>
      </c>
      <c r="M68" s="30">
        <f t="shared" si="132"/>
        <v>0</v>
      </c>
      <c r="N68" s="30">
        <f t="shared" si="132"/>
        <v>0</v>
      </c>
      <c r="O68" s="30">
        <f t="shared" si="132"/>
        <v>0</v>
      </c>
      <c r="P68" s="30">
        <f t="shared" si="132"/>
        <v>0</v>
      </c>
      <c r="Q68" s="30">
        <f t="shared" si="132"/>
        <v>0</v>
      </c>
      <c r="R68" s="30">
        <f t="shared" si="132"/>
        <v>0</v>
      </c>
      <c r="S68" s="30">
        <f t="shared" si="132"/>
        <v>0</v>
      </c>
      <c r="T68" s="30">
        <f t="shared" si="132"/>
        <v>0</v>
      </c>
      <c r="U68" s="30">
        <f t="shared" si="132"/>
        <v>0</v>
      </c>
      <c r="V68" s="30">
        <f t="shared" si="132"/>
        <v>0</v>
      </c>
      <c r="W68" s="30">
        <f t="shared" si="132"/>
        <v>0</v>
      </c>
      <c r="X68" s="30">
        <f t="shared" si="132"/>
        <v>0</v>
      </c>
      <c r="Y68" s="30">
        <f t="shared" si="132"/>
        <v>0</v>
      </c>
      <c r="Z68" s="30">
        <f t="shared" si="132"/>
        <v>0</v>
      </c>
      <c r="AA68" s="30">
        <f t="shared" si="132"/>
        <v>0</v>
      </c>
      <c r="AB68" s="30">
        <f t="shared" si="132"/>
        <v>0</v>
      </c>
      <c r="AC68" s="30">
        <f t="shared" si="132"/>
        <v>0</v>
      </c>
      <c r="AD68" s="30">
        <f t="shared" si="132"/>
        <v>0</v>
      </c>
      <c r="AE68" s="30">
        <f t="shared" si="132"/>
        <v>0</v>
      </c>
      <c r="AF68" s="30">
        <f t="shared" si="132"/>
        <v>0</v>
      </c>
      <c r="AG68" s="30">
        <f t="shared" si="132"/>
        <v>0</v>
      </c>
      <c r="AH68" s="30">
        <f t="shared" si="132"/>
        <v>0</v>
      </c>
      <c r="AI68" s="30">
        <f t="shared" si="132"/>
        <v>0</v>
      </c>
      <c r="AJ68" s="30">
        <f t="shared" si="132"/>
        <v>0</v>
      </c>
      <c r="AK68" s="30">
        <f t="shared" si="132"/>
        <v>0</v>
      </c>
      <c r="AL68" s="30">
        <f t="shared" si="132"/>
        <v>0</v>
      </c>
      <c r="AM68" s="30">
        <f t="shared" si="132"/>
        <v>0</v>
      </c>
      <c r="AN68" s="30">
        <f t="shared" si="132"/>
        <v>0</v>
      </c>
      <c r="AO68" s="30">
        <f t="shared" si="132"/>
        <v>0</v>
      </c>
      <c r="AP68" s="30">
        <f t="shared" si="132"/>
        <v>0</v>
      </c>
      <c r="AQ68" s="30">
        <f t="shared" si="132"/>
        <v>0</v>
      </c>
      <c r="AR68" s="30">
        <f t="shared" si="132"/>
        <v>0</v>
      </c>
      <c r="AS68" s="30">
        <f t="shared" si="132"/>
        <v>0</v>
      </c>
      <c r="AT68" s="30">
        <f t="shared" si="132"/>
        <v>0</v>
      </c>
      <c r="AU68" s="30">
        <f t="shared" si="132"/>
        <v>0</v>
      </c>
      <c r="AV68" s="30">
        <f t="shared" si="132"/>
        <v>0</v>
      </c>
      <c r="AW68" s="30">
        <f t="shared" si="132"/>
        <v>0</v>
      </c>
      <c r="AX68" s="30">
        <f t="shared" si="132"/>
        <v>0</v>
      </c>
      <c r="AY68" s="30">
        <f t="shared" si="132"/>
        <v>0</v>
      </c>
      <c r="AZ68" s="30">
        <f t="shared" si="132"/>
        <v>0</v>
      </c>
      <c r="BA68" s="30">
        <f t="shared" si="132"/>
        <v>0</v>
      </c>
      <c r="BB68" s="30">
        <f t="shared" si="132"/>
        <v>0</v>
      </c>
      <c r="BC68" s="30">
        <f t="shared" si="132"/>
        <v>0</v>
      </c>
      <c r="BD68" s="30">
        <f t="shared" si="132"/>
        <v>0</v>
      </c>
      <c r="BE68" s="30">
        <f t="shared" si="132"/>
        <v>0</v>
      </c>
      <c r="BF68" s="30">
        <f t="shared" si="132"/>
        <v>0</v>
      </c>
      <c r="BG68" s="30">
        <f t="shared" si="132"/>
        <v>0</v>
      </c>
      <c r="BH68" s="30">
        <f t="shared" si="132"/>
        <v>0</v>
      </c>
      <c r="BI68" s="30">
        <f t="shared" si="132"/>
        <v>0</v>
      </c>
      <c r="BJ68" s="30">
        <f t="shared" si="132"/>
        <v>0</v>
      </c>
      <c r="BK68" s="30">
        <f t="shared" si="132"/>
        <v>0</v>
      </c>
      <c r="BL68" s="30">
        <f t="shared" si="132"/>
        <v>0</v>
      </c>
      <c r="BM68" s="30">
        <f t="shared" si="132"/>
        <v>0</v>
      </c>
      <c r="BN68" s="30">
        <f t="shared" si="132"/>
        <v>0</v>
      </c>
      <c r="BO68" s="30">
        <f t="shared" si="132"/>
        <v>0</v>
      </c>
      <c r="BP68" s="30">
        <f t="shared" ref="BP68:CH71" si="133">IF(BP32=0,0,((BP14*0.5)+BO32-BP50)*BP87*BP$93*BP$2)</f>
        <v>0</v>
      </c>
      <c r="BQ68" s="30">
        <f t="shared" si="133"/>
        <v>0</v>
      </c>
      <c r="BR68" s="30">
        <f t="shared" si="133"/>
        <v>0</v>
      </c>
      <c r="BS68" s="30">
        <f t="shared" si="133"/>
        <v>0</v>
      </c>
      <c r="BT68" s="30">
        <f t="shared" si="133"/>
        <v>0</v>
      </c>
      <c r="BU68" s="30">
        <f t="shared" si="133"/>
        <v>0</v>
      </c>
      <c r="BV68" s="30">
        <f t="shared" si="133"/>
        <v>0</v>
      </c>
      <c r="BW68" s="30">
        <f t="shared" si="133"/>
        <v>0</v>
      </c>
      <c r="BX68" s="30">
        <f t="shared" si="133"/>
        <v>0</v>
      </c>
      <c r="BY68" s="30">
        <f t="shared" si="133"/>
        <v>0</v>
      </c>
      <c r="BZ68" s="30">
        <f t="shared" si="133"/>
        <v>0</v>
      </c>
      <c r="CA68" s="30">
        <f t="shared" si="133"/>
        <v>0</v>
      </c>
      <c r="CB68" s="30">
        <f t="shared" si="133"/>
        <v>0</v>
      </c>
      <c r="CC68" s="30">
        <f t="shared" si="133"/>
        <v>0</v>
      </c>
      <c r="CD68" s="30">
        <f t="shared" si="133"/>
        <v>0</v>
      </c>
      <c r="CE68" s="30">
        <f t="shared" si="133"/>
        <v>0</v>
      </c>
      <c r="CF68" s="30">
        <f t="shared" si="133"/>
        <v>0</v>
      </c>
      <c r="CG68" s="30">
        <f t="shared" si="133"/>
        <v>0</v>
      </c>
      <c r="CH68" s="34">
        <f t="shared" si="133"/>
        <v>0</v>
      </c>
    </row>
    <row r="69" spans="1:88" ht="15.6" x14ac:dyDescent="0.3">
      <c r="A69" s="551"/>
      <c r="B69" s="14" t="str">
        <f t="shared" si="125"/>
        <v>Process</v>
      </c>
      <c r="C69" s="30">
        <f t="shared" si="128"/>
        <v>0</v>
      </c>
      <c r="D69" s="30">
        <f t="shared" si="129"/>
        <v>0</v>
      </c>
      <c r="E69" s="30">
        <f t="shared" ref="E69:BP71" si="134">IF(E33=0,0,((E15*0.5)+D33-E51)*E88*E$93*E$2)</f>
        <v>0</v>
      </c>
      <c r="F69" s="30">
        <f t="shared" si="134"/>
        <v>0</v>
      </c>
      <c r="G69" s="30">
        <f t="shared" si="134"/>
        <v>0</v>
      </c>
      <c r="H69" s="30">
        <f>IF(H33=0,0,((H15*0.5)+G33-H51)*H88*H$93*H$2)</f>
        <v>0</v>
      </c>
      <c r="I69" s="30">
        <f t="shared" si="134"/>
        <v>0</v>
      </c>
      <c r="J69" s="30">
        <f t="shared" si="134"/>
        <v>0</v>
      </c>
      <c r="K69" s="30">
        <f t="shared" si="134"/>
        <v>0</v>
      </c>
      <c r="L69" s="30">
        <f t="shared" si="134"/>
        <v>0</v>
      </c>
      <c r="M69" s="30">
        <f t="shared" si="134"/>
        <v>0</v>
      </c>
      <c r="N69" s="30">
        <f t="shared" si="134"/>
        <v>0</v>
      </c>
      <c r="O69" s="30">
        <f t="shared" si="134"/>
        <v>0</v>
      </c>
      <c r="P69" s="30">
        <f t="shared" si="134"/>
        <v>0</v>
      </c>
      <c r="Q69" s="30">
        <f t="shared" si="134"/>
        <v>0</v>
      </c>
      <c r="R69" s="30">
        <f t="shared" si="134"/>
        <v>0</v>
      </c>
      <c r="S69" s="30">
        <f t="shared" si="134"/>
        <v>0</v>
      </c>
      <c r="T69" s="30">
        <f t="shared" si="134"/>
        <v>0</v>
      </c>
      <c r="U69" s="30">
        <f t="shared" si="134"/>
        <v>0</v>
      </c>
      <c r="V69" s="30">
        <f t="shared" si="134"/>
        <v>0</v>
      </c>
      <c r="W69" s="30">
        <f t="shared" si="134"/>
        <v>0</v>
      </c>
      <c r="X69" s="30">
        <f t="shared" si="134"/>
        <v>0</v>
      </c>
      <c r="Y69" s="30">
        <f t="shared" si="134"/>
        <v>0</v>
      </c>
      <c r="Z69" s="30">
        <f t="shared" si="134"/>
        <v>0</v>
      </c>
      <c r="AA69" s="30">
        <f t="shared" si="134"/>
        <v>0</v>
      </c>
      <c r="AB69" s="30">
        <f t="shared" si="134"/>
        <v>0</v>
      </c>
      <c r="AC69" s="30">
        <f t="shared" si="134"/>
        <v>0</v>
      </c>
      <c r="AD69" s="30">
        <f t="shared" si="134"/>
        <v>0</v>
      </c>
      <c r="AE69" s="30">
        <f t="shared" si="134"/>
        <v>0</v>
      </c>
      <c r="AF69" s="30">
        <f t="shared" si="134"/>
        <v>0</v>
      </c>
      <c r="AG69" s="30">
        <f t="shared" si="134"/>
        <v>0</v>
      </c>
      <c r="AH69" s="30">
        <f t="shared" si="134"/>
        <v>0</v>
      </c>
      <c r="AI69" s="30">
        <f t="shared" si="134"/>
        <v>0</v>
      </c>
      <c r="AJ69" s="30">
        <f t="shared" si="134"/>
        <v>0</v>
      </c>
      <c r="AK69" s="30">
        <f t="shared" si="134"/>
        <v>0</v>
      </c>
      <c r="AL69" s="30">
        <f t="shared" si="134"/>
        <v>0</v>
      </c>
      <c r="AM69" s="30">
        <f t="shared" si="134"/>
        <v>0</v>
      </c>
      <c r="AN69" s="30">
        <f t="shared" si="134"/>
        <v>0</v>
      </c>
      <c r="AO69" s="30">
        <f t="shared" si="134"/>
        <v>0</v>
      </c>
      <c r="AP69" s="30">
        <f t="shared" si="134"/>
        <v>0</v>
      </c>
      <c r="AQ69" s="30">
        <f t="shared" si="134"/>
        <v>0</v>
      </c>
      <c r="AR69" s="30">
        <f t="shared" si="134"/>
        <v>0</v>
      </c>
      <c r="AS69" s="30">
        <f t="shared" si="134"/>
        <v>0</v>
      </c>
      <c r="AT69" s="30">
        <f t="shared" si="134"/>
        <v>0</v>
      </c>
      <c r="AU69" s="30">
        <f t="shared" si="134"/>
        <v>0</v>
      </c>
      <c r="AV69" s="30">
        <f t="shared" si="134"/>
        <v>0</v>
      </c>
      <c r="AW69" s="30">
        <f t="shared" si="134"/>
        <v>0</v>
      </c>
      <c r="AX69" s="30">
        <f t="shared" si="134"/>
        <v>0</v>
      </c>
      <c r="AY69" s="30">
        <f t="shared" si="134"/>
        <v>0</v>
      </c>
      <c r="AZ69" s="30">
        <f t="shared" si="134"/>
        <v>0</v>
      </c>
      <c r="BA69" s="30">
        <f t="shared" si="134"/>
        <v>0</v>
      </c>
      <c r="BB69" s="30">
        <f t="shared" si="134"/>
        <v>0</v>
      </c>
      <c r="BC69" s="30">
        <f t="shared" si="134"/>
        <v>0</v>
      </c>
      <c r="BD69" s="30">
        <f t="shared" si="134"/>
        <v>0</v>
      </c>
      <c r="BE69" s="30">
        <f t="shared" si="134"/>
        <v>0</v>
      </c>
      <c r="BF69" s="30">
        <f t="shared" si="134"/>
        <v>0</v>
      </c>
      <c r="BG69" s="30">
        <f t="shared" si="134"/>
        <v>0</v>
      </c>
      <c r="BH69" s="30">
        <f t="shared" si="134"/>
        <v>0</v>
      </c>
      <c r="BI69" s="30">
        <f t="shared" si="134"/>
        <v>0</v>
      </c>
      <c r="BJ69" s="30">
        <f t="shared" si="134"/>
        <v>0</v>
      </c>
      <c r="BK69" s="30">
        <f t="shared" si="134"/>
        <v>0</v>
      </c>
      <c r="BL69" s="30">
        <f t="shared" si="134"/>
        <v>0</v>
      </c>
      <c r="BM69" s="30">
        <f t="shared" si="134"/>
        <v>0</v>
      </c>
      <c r="BN69" s="30">
        <f t="shared" si="134"/>
        <v>0</v>
      </c>
      <c r="BO69" s="30">
        <f t="shared" si="134"/>
        <v>0</v>
      </c>
      <c r="BP69" s="30">
        <f t="shared" si="134"/>
        <v>0</v>
      </c>
      <c r="BQ69" s="30">
        <f t="shared" si="133"/>
        <v>0</v>
      </c>
      <c r="BR69" s="30">
        <f t="shared" si="133"/>
        <v>0</v>
      </c>
      <c r="BS69" s="30">
        <f t="shared" si="133"/>
        <v>0</v>
      </c>
      <c r="BT69" s="30">
        <f t="shared" si="133"/>
        <v>0</v>
      </c>
      <c r="BU69" s="30">
        <f t="shared" si="133"/>
        <v>0</v>
      </c>
      <c r="BV69" s="30">
        <f t="shared" si="133"/>
        <v>0</v>
      </c>
      <c r="BW69" s="30">
        <f t="shared" si="133"/>
        <v>0</v>
      </c>
      <c r="BX69" s="30">
        <f t="shared" si="133"/>
        <v>0</v>
      </c>
      <c r="BY69" s="30">
        <f t="shared" si="133"/>
        <v>0</v>
      </c>
      <c r="BZ69" s="30">
        <f t="shared" si="133"/>
        <v>0</v>
      </c>
      <c r="CA69" s="30">
        <f t="shared" si="133"/>
        <v>0</v>
      </c>
      <c r="CB69" s="30">
        <f t="shared" si="133"/>
        <v>0</v>
      </c>
      <c r="CC69" s="30">
        <f t="shared" si="133"/>
        <v>0</v>
      </c>
      <c r="CD69" s="30">
        <f t="shared" si="133"/>
        <v>0</v>
      </c>
      <c r="CE69" s="30">
        <f t="shared" si="133"/>
        <v>0</v>
      </c>
      <c r="CF69" s="30">
        <f t="shared" si="133"/>
        <v>0</v>
      </c>
      <c r="CG69" s="30">
        <f t="shared" si="133"/>
        <v>0</v>
      </c>
      <c r="CH69" s="34">
        <f t="shared" si="133"/>
        <v>0</v>
      </c>
    </row>
    <row r="70" spans="1:88" ht="15.6" x14ac:dyDescent="0.3">
      <c r="A70" s="551"/>
      <c r="B70" s="14" t="str">
        <f t="shared" si="125"/>
        <v>Refrigeration</v>
      </c>
      <c r="C70" s="30">
        <f t="shared" si="128"/>
        <v>0</v>
      </c>
      <c r="D70" s="30">
        <f t="shared" si="129"/>
        <v>0</v>
      </c>
      <c r="E70" s="30">
        <f t="shared" si="134"/>
        <v>0</v>
      </c>
      <c r="F70" s="30">
        <f t="shared" si="134"/>
        <v>0</v>
      </c>
      <c r="G70" s="30">
        <f t="shared" si="134"/>
        <v>0</v>
      </c>
      <c r="H70" s="30">
        <f t="shared" si="134"/>
        <v>0</v>
      </c>
      <c r="I70" s="30">
        <f t="shared" si="134"/>
        <v>0</v>
      </c>
      <c r="J70" s="30">
        <f t="shared" si="134"/>
        <v>29.916805312918147</v>
      </c>
      <c r="K70" s="30">
        <f t="shared" si="134"/>
        <v>63.66672221876037</v>
      </c>
      <c r="L70" s="30">
        <f t="shared" si="134"/>
        <v>46.25136081638761</v>
      </c>
      <c r="M70" s="30">
        <f t="shared" si="134"/>
        <v>54.807971959772502</v>
      </c>
      <c r="N70" s="30">
        <f t="shared" si="134"/>
        <v>62.064774742414983</v>
      </c>
      <c r="O70" s="30">
        <f t="shared" si="134"/>
        <v>59.58973715658032</v>
      </c>
      <c r="P70" s="30">
        <f t="shared" si="134"/>
        <v>55.970938381019906</v>
      </c>
      <c r="Q70" s="30">
        <f t="shared" si="134"/>
        <v>64.071747605521949</v>
      </c>
      <c r="R70" s="30">
        <f t="shared" si="134"/>
        <v>62.883715137145863</v>
      </c>
      <c r="S70" s="30">
        <f t="shared" si="134"/>
        <v>69.345453193736972</v>
      </c>
      <c r="T70" s="30">
        <f t="shared" si="134"/>
        <v>102.02440729940595</v>
      </c>
      <c r="U70" s="30">
        <f t="shared" si="134"/>
        <v>105.85145725350431</v>
      </c>
      <c r="V70" s="30">
        <f t="shared" si="134"/>
        <v>105.57671331309309</v>
      </c>
      <c r="W70" s="30">
        <f t="shared" si="134"/>
        <v>100.8431293882105</v>
      </c>
      <c r="X70" s="30">
        <f t="shared" si="134"/>
        <v>66.457190185711482</v>
      </c>
      <c r="Y70" s="30">
        <f t="shared" si="134"/>
        <v>65.4314170901458</v>
      </c>
      <c r="Z70" s="30">
        <f t="shared" si="134"/>
        <v>62.713141452279736</v>
      </c>
      <c r="AA70" s="30">
        <f t="shared" si="134"/>
        <v>59.58973715658032</v>
      </c>
      <c r="AB70" s="30">
        <f t="shared" si="134"/>
        <v>55.970938381019906</v>
      </c>
      <c r="AC70" s="30">
        <f t="shared" si="134"/>
        <v>64.071747605521949</v>
      </c>
      <c r="AD70" s="30">
        <f t="shared" si="134"/>
        <v>62.883715137145863</v>
      </c>
      <c r="AE70" s="30">
        <f t="shared" si="134"/>
        <v>69.345453193736972</v>
      </c>
      <c r="AF70" s="30">
        <f t="shared" si="134"/>
        <v>102.02440729940595</v>
      </c>
      <c r="AG70" s="30">
        <f t="shared" si="134"/>
        <v>105.85145725350431</v>
      </c>
      <c r="AH70" s="30">
        <f t="shared" si="134"/>
        <v>105.57671331309309</v>
      </c>
      <c r="AI70" s="30">
        <f t="shared" si="134"/>
        <v>100.8431293882105</v>
      </c>
      <c r="AJ70" s="30">
        <f t="shared" si="134"/>
        <v>66.457190185711482</v>
      </c>
      <c r="AK70" s="30">
        <f t="shared" si="134"/>
        <v>65.4314170901458</v>
      </c>
      <c r="AL70" s="30">
        <f t="shared" si="134"/>
        <v>62.713141452279736</v>
      </c>
      <c r="AM70" s="30">
        <f t="shared" si="134"/>
        <v>59.58973715658032</v>
      </c>
      <c r="AN70" s="30">
        <f t="shared" si="134"/>
        <v>55.970938381019906</v>
      </c>
      <c r="AO70" s="30">
        <f t="shared" si="134"/>
        <v>64.071747605521949</v>
      </c>
      <c r="AP70" s="30">
        <f t="shared" si="134"/>
        <v>62.883715137145863</v>
      </c>
      <c r="AQ70" s="30">
        <f t="shared" si="134"/>
        <v>69.345453193736972</v>
      </c>
      <c r="AR70" s="30">
        <f t="shared" si="134"/>
        <v>102.02440729940595</v>
      </c>
      <c r="AS70" s="30">
        <f t="shared" si="134"/>
        <v>105.85145725350431</v>
      </c>
      <c r="AT70" s="30">
        <f t="shared" si="134"/>
        <v>105.57671331309309</v>
      </c>
      <c r="AU70" s="30">
        <f t="shared" si="134"/>
        <v>100.8431293882105</v>
      </c>
      <c r="AV70" s="30">
        <f t="shared" si="134"/>
        <v>66.457190185711482</v>
      </c>
      <c r="AW70" s="30">
        <f t="shared" si="134"/>
        <v>65.4314170901458</v>
      </c>
      <c r="AX70" s="30">
        <f t="shared" si="134"/>
        <v>62.713141452279736</v>
      </c>
      <c r="AY70" s="30">
        <f t="shared" si="134"/>
        <v>59.58973715658032</v>
      </c>
      <c r="AZ70" s="30">
        <f t="shared" si="134"/>
        <v>55.970938381019906</v>
      </c>
      <c r="BA70" s="30">
        <f t="shared" si="134"/>
        <v>64.071747605521949</v>
      </c>
      <c r="BB70" s="30">
        <f t="shared" si="134"/>
        <v>62.883715137145863</v>
      </c>
      <c r="BC70" s="30">
        <f t="shared" si="134"/>
        <v>69.345453193736972</v>
      </c>
      <c r="BD70" s="30">
        <f t="shared" si="134"/>
        <v>102.02440729940595</v>
      </c>
      <c r="BE70" s="30">
        <f t="shared" si="134"/>
        <v>105.85145725350431</v>
      </c>
      <c r="BF70" s="30">
        <f t="shared" si="134"/>
        <v>105.57671331309309</v>
      </c>
      <c r="BG70" s="30">
        <f t="shared" si="134"/>
        <v>100.8431293882105</v>
      </c>
      <c r="BH70" s="30">
        <f t="shared" si="134"/>
        <v>66.457190185711482</v>
      </c>
      <c r="BI70" s="30">
        <f t="shared" si="134"/>
        <v>65.4314170901458</v>
      </c>
      <c r="BJ70" s="30">
        <f t="shared" si="134"/>
        <v>62.713141452279736</v>
      </c>
      <c r="BK70" s="30">
        <f t="shared" si="134"/>
        <v>59.58973715658032</v>
      </c>
      <c r="BL70" s="30">
        <f t="shared" si="134"/>
        <v>55.970938381019906</v>
      </c>
      <c r="BM70" s="30">
        <f t="shared" si="134"/>
        <v>64.071747605521949</v>
      </c>
      <c r="BN70" s="30">
        <f t="shared" si="134"/>
        <v>62.883715137145863</v>
      </c>
      <c r="BO70" s="30">
        <f t="shared" si="134"/>
        <v>69.345453193736972</v>
      </c>
      <c r="BP70" s="30">
        <f t="shared" si="134"/>
        <v>102.02440729940595</v>
      </c>
      <c r="BQ70" s="30">
        <f t="shared" si="133"/>
        <v>105.85145725350431</v>
      </c>
      <c r="BR70" s="30">
        <f t="shared" si="133"/>
        <v>105.57671331309309</v>
      </c>
      <c r="BS70" s="30">
        <f t="shared" si="133"/>
        <v>100.8431293882105</v>
      </c>
      <c r="BT70" s="30">
        <f t="shared" si="133"/>
        <v>66.457190185711482</v>
      </c>
      <c r="BU70" s="30">
        <f t="shared" si="133"/>
        <v>65.4314170901458</v>
      </c>
      <c r="BV70" s="30">
        <f t="shared" si="133"/>
        <v>62.713141452279736</v>
      </c>
      <c r="BW70" s="30">
        <f t="shared" si="133"/>
        <v>59.58973715658032</v>
      </c>
      <c r="BX70" s="30">
        <f t="shared" si="133"/>
        <v>55.970938381019906</v>
      </c>
      <c r="BY70" s="30">
        <f t="shared" si="133"/>
        <v>64.071747605521949</v>
      </c>
      <c r="BZ70" s="30">
        <f t="shared" si="133"/>
        <v>62.883715137145863</v>
      </c>
      <c r="CA70" s="30">
        <f t="shared" si="133"/>
        <v>69.345453193736972</v>
      </c>
      <c r="CB70" s="30">
        <f t="shared" si="133"/>
        <v>102.02440729940595</v>
      </c>
      <c r="CC70" s="30">
        <f t="shared" si="133"/>
        <v>105.85145725350431</v>
      </c>
      <c r="CD70" s="30">
        <f t="shared" si="133"/>
        <v>105.57671331309309</v>
      </c>
      <c r="CE70" s="30">
        <f t="shared" si="133"/>
        <v>100.8431293882105</v>
      </c>
      <c r="CF70" s="30">
        <f t="shared" si="133"/>
        <v>66.457190185711482</v>
      </c>
      <c r="CG70" s="30">
        <f t="shared" si="133"/>
        <v>65.4314170901458</v>
      </c>
      <c r="CH70" s="34">
        <f t="shared" si="133"/>
        <v>62.713141452279736</v>
      </c>
    </row>
    <row r="71" spans="1:88" ht="15.6" x14ac:dyDescent="0.3">
      <c r="A71" s="551"/>
      <c r="B71" s="14" t="str">
        <f t="shared" si="125"/>
        <v>Water Heating</v>
      </c>
      <c r="C71" s="30">
        <f t="shared" si="128"/>
        <v>0</v>
      </c>
      <c r="D71" s="30">
        <f t="shared" si="129"/>
        <v>0</v>
      </c>
      <c r="E71" s="30">
        <f t="shared" si="134"/>
        <v>34.75481637194455</v>
      </c>
      <c r="F71" s="30">
        <f t="shared" si="134"/>
        <v>65.397957193290338</v>
      </c>
      <c r="G71" s="30">
        <f t="shared" si="134"/>
        <v>74.874104949671505</v>
      </c>
      <c r="H71" s="30">
        <f t="shared" si="134"/>
        <v>101.32210809125081</v>
      </c>
      <c r="I71" s="30">
        <f t="shared" si="134"/>
        <v>104.3999059319512</v>
      </c>
      <c r="J71" s="30">
        <f t="shared" si="134"/>
        <v>105.69846074749341</v>
      </c>
      <c r="K71" s="30">
        <f t="shared" si="134"/>
        <v>158.28017768284514</v>
      </c>
      <c r="L71" s="30">
        <f t="shared" si="134"/>
        <v>149.83248900234679</v>
      </c>
      <c r="M71" s="30">
        <f t="shared" si="134"/>
        <v>160.36534205345367</v>
      </c>
      <c r="N71" s="30">
        <f t="shared" si="134"/>
        <v>204.5461301091521</v>
      </c>
      <c r="O71" s="30">
        <f t="shared" si="134"/>
        <v>266.85119048247861</v>
      </c>
      <c r="P71" s="30">
        <f t="shared" si="134"/>
        <v>231.16597273505604</v>
      </c>
      <c r="Q71" s="30">
        <f t="shared" si="134"/>
        <v>226.30211518920254</v>
      </c>
      <c r="R71" s="30">
        <f t="shared" si="134"/>
        <v>196.19387157987097</v>
      </c>
      <c r="S71" s="30">
        <f t="shared" si="134"/>
        <v>224.62231484901454</v>
      </c>
      <c r="T71" s="30">
        <f t="shared" si="134"/>
        <v>303.96632427375243</v>
      </c>
      <c r="U71" s="30">
        <f t="shared" si="134"/>
        <v>313.19971779585359</v>
      </c>
      <c r="V71" s="30">
        <f t="shared" si="134"/>
        <v>317.09538224248024</v>
      </c>
      <c r="W71" s="30">
        <f t="shared" si="134"/>
        <v>316.56035536569027</v>
      </c>
      <c r="X71" s="30">
        <f t="shared" si="134"/>
        <v>224.74873350352021</v>
      </c>
      <c r="Y71" s="30">
        <f t="shared" si="134"/>
        <v>240.54801308018048</v>
      </c>
      <c r="Z71" s="30">
        <f t="shared" si="134"/>
        <v>245.45535613098252</v>
      </c>
      <c r="AA71" s="30">
        <f t="shared" si="134"/>
        <v>266.85119048247861</v>
      </c>
      <c r="AB71" s="30">
        <f t="shared" si="134"/>
        <v>231.16597273505604</v>
      </c>
      <c r="AC71" s="30">
        <f t="shared" si="134"/>
        <v>226.30211518920254</v>
      </c>
      <c r="AD71" s="30">
        <f t="shared" si="134"/>
        <v>196.19387157987097</v>
      </c>
      <c r="AE71" s="30">
        <f t="shared" si="134"/>
        <v>224.62231484901454</v>
      </c>
      <c r="AF71" s="30">
        <f t="shared" si="134"/>
        <v>303.96632427375243</v>
      </c>
      <c r="AG71" s="30">
        <f t="shared" si="134"/>
        <v>313.19971779585359</v>
      </c>
      <c r="AH71" s="30">
        <f t="shared" si="134"/>
        <v>317.09538224248024</v>
      </c>
      <c r="AI71" s="30">
        <f t="shared" si="134"/>
        <v>316.56035536569027</v>
      </c>
      <c r="AJ71" s="30">
        <f t="shared" si="134"/>
        <v>224.74873350352021</v>
      </c>
      <c r="AK71" s="30">
        <f t="shared" si="134"/>
        <v>240.54801308018048</v>
      </c>
      <c r="AL71" s="30">
        <f t="shared" si="134"/>
        <v>245.45535613098252</v>
      </c>
      <c r="AM71" s="30">
        <f t="shared" si="134"/>
        <v>266.85119048247861</v>
      </c>
      <c r="AN71" s="30">
        <f t="shared" si="134"/>
        <v>231.16597273505604</v>
      </c>
      <c r="AO71" s="30">
        <f t="shared" si="134"/>
        <v>226.30211518920254</v>
      </c>
      <c r="AP71" s="30">
        <f t="shared" si="134"/>
        <v>196.19387157987097</v>
      </c>
      <c r="AQ71" s="30">
        <f t="shared" si="134"/>
        <v>224.62231484901454</v>
      </c>
      <c r="AR71" s="30">
        <f t="shared" si="134"/>
        <v>303.96632427375243</v>
      </c>
      <c r="AS71" s="30">
        <f t="shared" si="134"/>
        <v>313.19971779585359</v>
      </c>
      <c r="AT71" s="30">
        <f t="shared" si="134"/>
        <v>317.09538224248024</v>
      </c>
      <c r="AU71" s="30">
        <f t="shared" si="134"/>
        <v>316.56035536569027</v>
      </c>
      <c r="AV71" s="30">
        <f t="shared" si="134"/>
        <v>224.74873350352021</v>
      </c>
      <c r="AW71" s="30">
        <f t="shared" si="134"/>
        <v>240.54801308018048</v>
      </c>
      <c r="AX71" s="30">
        <f t="shared" si="134"/>
        <v>245.45535613098252</v>
      </c>
      <c r="AY71" s="30">
        <f t="shared" si="134"/>
        <v>266.85119048247861</v>
      </c>
      <c r="AZ71" s="30">
        <f t="shared" si="134"/>
        <v>231.16597273505604</v>
      </c>
      <c r="BA71" s="30">
        <f t="shared" si="134"/>
        <v>226.30211518920254</v>
      </c>
      <c r="BB71" s="30">
        <f t="shared" si="134"/>
        <v>196.19387157987097</v>
      </c>
      <c r="BC71" s="30">
        <f t="shared" si="134"/>
        <v>224.62231484901454</v>
      </c>
      <c r="BD71" s="30">
        <f t="shared" si="134"/>
        <v>303.96632427375243</v>
      </c>
      <c r="BE71" s="30">
        <f t="shared" si="134"/>
        <v>313.19971779585359</v>
      </c>
      <c r="BF71" s="30">
        <f t="shared" si="134"/>
        <v>317.09538224248024</v>
      </c>
      <c r="BG71" s="30">
        <f t="shared" si="134"/>
        <v>316.56035536569027</v>
      </c>
      <c r="BH71" s="30">
        <f t="shared" si="134"/>
        <v>224.74873350352021</v>
      </c>
      <c r="BI71" s="30">
        <f t="shared" si="134"/>
        <v>240.54801308018048</v>
      </c>
      <c r="BJ71" s="30">
        <f t="shared" si="134"/>
        <v>245.45535613098252</v>
      </c>
      <c r="BK71" s="30">
        <f t="shared" si="134"/>
        <v>266.85119048247861</v>
      </c>
      <c r="BL71" s="30">
        <f t="shared" si="134"/>
        <v>231.16597273505604</v>
      </c>
      <c r="BM71" s="30">
        <f t="shared" si="134"/>
        <v>226.30211518920254</v>
      </c>
      <c r="BN71" s="30">
        <f t="shared" si="134"/>
        <v>196.19387157987097</v>
      </c>
      <c r="BO71" s="30">
        <f t="shared" si="134"/>
        <v>224.62231484901454</v>
      </c>
      <c r="BP71" s="30">
        <f t="shared" si="134"/>
        <v>303.96632427375243</v>
      </c>
      <c r="BQ71" s="30">
        <f t="shared" si="133"/>
        <v>313.19971779585359</v>
      </c>
      <c r="BR71" s="30">
        <f t="shared" si="133"/>
        <v>317.09538224248024</v>
      </c>
      <c r="BS71" s="30">
        <f t="shared" si="133"/>
        <v>316.56035536569027</v>
      </c>
      <c r="BT71" s="30">
        <f t="shared" si="133"/>
        <v>224.74873350352021</v>
      </c>
      <c r="BU71" s="30">
        <f t="shared" si="133"/>
        <v>240.54801308018048</v>
      </c>
      <c r="BV71" s="30">
        <f t="shared" si="133"/>
        <v>245.45535613098252</v>
      </c>
      <c r="BW71" s="30">
        <f t="shared" si="133"/>
        <v>266.85119048247861</v>
      </c>
      <c r="BX71" s="30">
        <f t="shared" si="133"/>
        <v>231.16597273505604</v>
      </c>
      <c r="BY71" s="30">
        <f t="shared" si="133"/>
        <v>226.30211518920254</v>
      </c>
      <c r="BZ71" s="30">
        <f t="shared" si="133"/>
        <v>196.19387157987097</v>
      </c>
      <c r="CA71" s="30">
        <f t="shared" si="133"/>
        <v>224.62231484901454</v>
      </c>
      <c r="CB71" s="30">
        <f t="shared" si="133"/>
        <v>303.96632427375243</v>
      </c>
      <c r="CC71" s="30">
        <f t="shared" si="133"/>
        <v>313.19971779585359</v>
      </c>
      <c r="CD71" s="30">
        <f t="shared" si="133"/>
        <v>317.09538224248024</v>
      </c>
      <c r="CE71" s="30">
        <f t="shared" si="133"/>
        <v>316.56035536569027</v>
      </c>
      <c r="CF71" s="30">
        <f t="shared" si="133"/>
        <v>224.74873350352021</v>
      </c>
      <c r="CG71" s="30">
        <f t="shared" si="133"/>
        <v>240.54801308018048</v>
      </c>
      <c r="CH71" s="34">
        <f t="shared" si="133"/>
        <v>245.45535613098252</v>
      </c>
    </row>
    <row r="72" spans="1:88" ht="15.75" customHeight="1" x14ac:dyDescent="0.3">
      <c r="A72" s="551"/>
      <c r="B72" s="14" t="str">
        <f t="shared" ref="B72" si="135">B54</f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12"/>
    </row>
    <row r="73" spans="1:88" ht="15.75" customHeight="1" x14ac:dyDescent="0.3">
      <c r="A73" s="551"/>
      <c r="B73" s="301" t="s">
        <v>149</v>
      </c>
      <c r="C73" s="30">
        <f>SUM(C59:C72)</f>
        <v>1480.9555724763188</v>
      </c>
      <c r="D73" s="30">
        <f>SUM(D59:D72)</f>
        <v>3907.9411765454479</v>
      </c>
      <c r="E73" s="30">
        <f t="shared" ref="E73:BP73" si="136">SUM(E59:E72)</f>
        <v>8073.1714169943143</v>
      </c>
      <c r="F73" s="30">
        <f t="shared" si="136"/>
        <v>15611.681070390496</v>
      </c>
      <c r="G73" s="30">
        <f t="shared" si="136"/>
        <v>30998.811047397379</v>
      </c>
      <c r="H73" s="30">
        <f t="shared" si="136"/>
        <v>47830.69648158527</v>
      </c>
      <c r="I73" s="30">
        <f t="shared" si="136"/>
        <v>73320.135332388527</v>
      </c>
      <c r="J73" s="30">
        <f t="shared" si="136"/>
        <v>69582.656235021204</v>
      </c>
      <c r="K73" s="30">
        <f t="shared" si="136"/>
        <v>80795.178115735078</v>
      </c>
      <c r="L73" s="30">
        <f t="shared" si="136"/>
        <v>67880.17517259717</v>
      </c>
      <c r="M73" s="30">
        <f t="shared" si="136"/>
        <v>65856.807494654189</v>
      </c>
      <c r="N73" s="30">
        <f t="shared" si="136"/>
        <v>99443.964398061682</v>
      </c>
      <c r="O73" s="30">
        <f t="shared" si="136"/>
        <v>130158.65524816921</v>
      </c>
      <c r="P73" s="30">
        <f t="shared" si="136"/>
        <v>105006.25103835195</v>
      </c>
      <c r="Q73" s="30">
        <f t="shared" si="136"/>
        <v>113605.80628920981</v>
      </c>
      <c r="R73" s="30">
        <f t="shared" si="136"/>
        <v>106592.64505298794</v>
      </c>
      <c r="S73" s="30">
        <f t="shared" si="136"/>
        <v>136562.09376651721</v>
      </c>
      <c r="T73" s="30">
        <f t="shared" si="136"/>
        <v>190559.10255257637</v>
      </c>
      <c r="U73" s="30">
        <f t="shared" si="136"/>
        <v>245369.98144996387</v>
      </c>
      <c r="V73" s="30">
        <f t="shared" si="136"/>
        <v>204069.87095779128</v>
      </c>
      <c r="W73" s="30">
        <f t="shared" si="136"/>
        <v>183185.96785094807</v>
      </c>
      <c r="X73" s="30">
        <f t="shared" si="136"/>
        <v>129388.75680700525</v>
      </c>
      <c r="Y73" s="30">
        <f t="shared" si="136"/>
        <v>115016.65009196836</v>
      </c>
      <c r="Z73" s="30">
        <f t="shared" si="136"/>
        <v>125123.32524915335</v>
      </c>
      <c r="AA73" s="30">
        <f t="shared" si="136"/>
        <v>130158.65524816921</v>
      </c>
      <c r="AB73" s="30">
        <f t="shared" si="136"/>
        <v>105006.25103835195</v>
      </c>
      <c r="AC73" s="30">
        <f t="shared" si="136"/>
        <v>113605.80628920981</v>
      </c>
      <c r="AD73" s="30">
        <f t="shared" si="136"/>
        <v>106592.64505298794</v>
      </c>
      <c r="AE73" s="30">
        <f t="shared" si="136"/>
        <v>136562.09376651721</v>
      </c>
      <c r="AF73" s="30">
        <f t="shared" si="136"/>
        <v>190559.10255257637</v>
      </c>
      <c r="AG73" s="30">
        <f t="shared" si="136"/>
        <v>245369.98144996387</v>
      </c>
      <c r="AH73" s="30">
        <f t="shared" si="136"/>
        <v>204069.87095779128</v>
      </c>
      <c r="AI73" s="30">
        <f t="shared" si="136"/>
        <v>183185.96785094807</v>
      </c>
      <c r="AJ73" s="30">
        <f t="shared" si="136"/>
        <v>129388.75680700525</v>
      </c>
      <c r="AK73" s="30">
        <f t="shared" si="136"/>
        <v>115016.65009196836</v>
      </c>
      <c r="AL73" s="30">
        <f t="shared" si="136"/>
        <v>125123.32524915335</v>
      </c>
      <c r="AM73" s="30">
        <f t="shared" si="136"/>
        <v>130158.65524816921</v>
      </c>
      <c r="AN73" s="30">
        <f t="shared" si="136"/>
        <v>105006.25103835195</v>
      </c>
      <c r="AO73" s="30">
        <f t="shared" si="136"/>
        <v>113605.80628920981</v>
      </c>
      <c r="AP73" s="30">
        <f t="shared" si="136"/>
        <v>106592.64505298794</v>
      </c>
      <c r="AQ73" s="30">
        <f t="shared" si="136"/>
        <v>136562.09376651721</v>
      </c>
      <c r="AR73" s="30">
        <f t="shared" si="136"/>
        <v>190559.10255257637</v>
      </c>
      <c r="AS73" s="30">
        <f t="shared" si="136"/>
        <v>245369.98144996387</v>
      </c>
      <c r="AT73" s="30">
        <f t="shared" si="136"/>
        <v>204069.87095779128</v>
      </c>
      <c r="AU73" s="30">
        <f t="shared" si="136"/>
        <v>183185.96785094807</v>
      </c>
      <c r="AV73" s="30">
        <f t="shared" si="136"/>
        <v>129388.75680700525</v>
      </c>
      <c r="AW73" s="30">
        <f t="shared" si="136"/>
        <v>115016.65009196836</v>
      </c>
      <c r="AX73" s="30">
        <f t="shared" si="136"/>
        <v>125123.32524915335</v>
      </c>
      <c r="AY73" s="30">
        <f t="shared" si="136"/>
        <v>130158.65524816921</v>
      </c>
      <c r="AZ73" s="30">
        <f t="shared" si="136"/>
        <v>105006.25103835195</v>
      </c>
      <c r="BA73" s="30">
        <f t="shared" si="136"/>
        <v>113605.80628920981</v>
      </c>
      <c r="BB73" s="30">
        <f t="shared" si="136"/>
        <v>106592.64505298794</v>
      </c>
      <c r="BC73" s="30">
        <f t="shared" si="136"/>
        <v>136562.09376651721</v>
      </c>
      <c r="BD73" s="30">
        <f t="shared" si="136"/>
        <v>190559.10255257637</v>
      </c>
      <c r="BE73" s="30">
        <f t="shared" si="136"/>
        <v>245369.98144996387</v>
      </c>
      <c r="BF73" s="30">
        <f t="shared" si="136"/>
        <v>204069.87095779128</v>
      </c>
      <c r="BG73" s="30">
        <f t="shared" si="136"/>
        <v>183185.96785094807</v>
      </c>
      <c r="BH73" s="30">
        <f t="shared" si="136"/>
        <v>129388.75680700525</v>
      </c>
      <c r="BI73" s="30">
        <f t="shared" si="136"/>
        <v>115016.65009196836</v>
      </c>
      <c r="BJ73" s="30">
        <f t="shared" si="136"/>
        <v>125123.32524915335</v>
      </c>
      <c r="BK73" s="30">
        <f t="shared" si="136"/>
        <v>130158.65524816921</v>
      </c>
      <c r="BL73" s="30">
        <f t="shared" si="136"/>
        <v>105006.25103835195</v>
      </c>
      <c r="BM73" s="30">
        <f t="shared" si="136"/>
        <v>113605.80628920981</v>
      </c>
      <c r="BN73" s="30">
        <f t="shared" si="136"/>
        <v>106592.64505298794</v>
      </c>
      <c r="BO73" s="30">
        <f t="shared" si="136"/>
        <v>136562.09376651721</v>
      </c>
      <c r="BP73" s="30">
        <f t="shared" si="136"/>
        <v>190559.10255257637</v>
      </c>
      <c r="BQ73" s="30">
        <f t="shared" ref="BQ73:CH73" si="137">SUM(BQ59:BQ72)</f>
        <v>245369.98144996387</v>
      </c>
      <c r="BR73" s="30">
        <f t="shared" si="137"/>
        <v>204069.87095779128</v>
      </c>
      <c r="BS73" s="30">
        <f t="shared" si="137"/>
        <v>183185.96785094807</v>
      </c>
      <c r="BT73" s="30">
        <f t="shared" si="137"/>
        <v>129388.75680700525</v>
      </c>
      <c r="BU73" s="30">
        <f t="shared" si="137"/>
        <v>115016.65009196836</v>
      </c>
      <c r="BV73" s="30">
        <f t="shared" si="137"/>
        <v>125123.32524915335</v>
      </c>
      <c r="BW73" s="30">
        <f t="shared" si="137"/>
        <v>130158.65524816921</v>
      </c>
      <c r="BX73" s="30">
        <f t="shared" si="137"/>
        <v>105006.25103835195</v>
      </c>
      <c r="BY73" s="30">
        <f t="shared" si="137"/>
        <v>113605.80628920981</v>
      </c>
      <c r="BZ73" s="30">
        <f t="shared" si="137"/>
        <v>106592.64505298794</v>
      </c>
      <c r="CA73" s="30">
        <f t="shared" si="137"/>
        <v>136562.09376651721</v>
      </c>
      <c r="CB73" s="30">
        <f t="shared" si="137"/>
        <v>190559.10255257637</v>
      </c>
      <c r="CC73" s="30">
        <f t="shared" si="137"/>
        <v>245369.98144996387</v>
      </c>
      <c r="CD73" s="30">
        <f t="shared" si="137"/>
        <v>204069.87095779128</v>
      </c>
      <c r="CE73" s="30">
        <f t="shared" si="137"/>
        <v>183185.96785094807</v>
      </c>
      <c r="CF73" s="30">
        <f t="shared" si="137"/>
        <v>129388.75680700525</v>
      </c>
      <c r="CG73" s="30">
        <f t="shared" si="137"/>
        <v>115016.65009196836</v>
      </c>
      <c r="CH73" s="34">
        <f t="shared" si="137"/>
        <v>125123.32524915335</v>
      </c>
    </row>
    <row r="74" spans="1:88" ht="16.5" customHeight="1" thickBot="1" x14ac:dyDescent="0.35">
      <c r="A74" s="552"/>
      <c r="B74" s="162" t="s">
        <v>150</v>
      </c>
      <c r="C74" s="31">
        <f>C73</f>
        <v>1480.9555724763188</v>
      </c>
      <c r="D74" s="31">
        <f>C74+D73</f>
        <v>5388.8967490217665</v>
      </c>
      <c r="E74" s="31">
        <f t="shared" ref="E74:BP74" si="138">D74+E73</f>
        <v>13462.068166016081</v>
      </c>
      <c r="F74" s="31">
        <f t="shared" si="138"/>
        <v>29073.749236406577</v>
      </c>
      <c r="G74" s="31">
        <f t="shared" si="138"/>
        <v>60072.560283803956</v>
      </c>
      <c r="H74" s="31">
        <f t="shared" si="138"/>
        <v>107903.25676538923</v>
      </c>
      <c r="I74" s="31">
        <f t="shared" si="138"/>
        <v>181223.39209777775</v>
      </c>
      <c r="J74" s="31">
        <f t="shared" si="138"/>
        <v>250806.04833279894</v>
      </c>
      <c r="K74" s="31">
        <f t="shared" si="138"/>
        <v>331601.226448534</v>
      </c>
      <c r="L74" s="31">
        <f t="shared" si="138"/>
        <v>399481.40162113117</v>
      </c>
      <c r="M74" s="31">
        <f t="shared" si="138"/>
        <v>465338.20911578537</v>
      </c>
      <c r="N74" s="31">
        <f t="shared" si="138"/>
        <v>564782.17351384705</v>
      </c>
      <c r="O74" s="31">
        <f t="shared" si="138"/>
        <v>694940.82876201626</v>
      </c>
      <c r="P74" s="31">
        <f t="shared" si="138"/>
        <v>799947.07980036817</v>
      </c>
      <c r="Q74" s="31">
        <f t="shared" si="138"/>
        <v>913552.88608957804</v>
      </c>
      <c r="R74" s="31">
        <f t="shared" si="138"/>
        <v>1020145.531142566</v>
      </c>
      <c r="S74" s="31">
        <f t="shared" si="138"/>
        <v>1156707.6249090831</v>
      </c>
      <c r="T74" s="31">
        <f t="shared" si="138"/>
        <v>1347266.7274616596</v>
      </c>
      <c r="U74" s="31">
        <f t="shared" si="138"/>
        <v>1592636.7089116233</v>
      </c>
      <c r="V74" s="31">
        <f t="shared" si="138"/>
        <v>1796706.5798694147</v>
      </c>
      <c r="W74" s="31">
        <f t="shared" si="138"/>
        <v>1979892.5477203627</v>
      </c>
      <c r="X74" s="31">
        <f t="shared" si="138"/>
        <v>2109281.3045273679</v>
      </c>
      <c r="Y74" s="31">
        <f t="shared" si="138"/>
        <v>2224297.9546193364</v>
      </c>
      <c r="Z74" s="31">
        <f t="shared" si="138"/>
        <v>2349421.2798684896</v>
      </c>
      <c r="AA74" s="31">
        <f t="shared" si="138"/>
        <v>2479579.9351166589</v>
      </c>
      <c r="AB74" s="31">
        <f t="shared" si="138"/>
        <v>2584586.1861550109</v>
      </c>
      <c r="AC74" s="31">
        <f t="shared" si="138"/>
        <v>2698191.9924442209</v>
      </c>
      <c r="AD74" s="31">
        <f t="shared" si="138"/>
        <v>2804784.637497209</v>
      </c>
      <c r="AE74" s="31">
        <f t="shared" si="138"/>
        <v>2941346.731263726</v>
      </c>
      <c r="AF74" s="31">
        <f t="shared" si="138"/>
        <v>3131905.8338163025</v>
      </c>
      <c r="AG74" s="31">
        <f t="shared" si="138"/>
        <v>3377275.8152662665</v>
      </c>
      <c r="AH74" s="31">
        <f t="shared" si="138"/>
        <v>3581345.6862240578</v>
      </c>
      <c r="AI74" s="31">
        <f t="shared" si="138"/>
        <v>3764531.654075006</v>
      </c>
      <c r="AJ74" s="31">
        <f t="shared" si="138"/>
        <v>3893920.4108820111</v>
      </c>
      <c r="AK74" s="31">
        <f t="shared" si="138"/>
        <v>4008937.0609739795</v>
      </c>
      <c r="AL74" s="31">
        <f t="shared" si="138"/>
        <v>4134060.3862231327</v>
      </c>
      <c r="AM74" s="31">
        <f t="shared" si="138"/>
        <v>4264219.0414713016</v>
      </c>
      <c r="AN74" s="31">
        <f t="shared" si="138"/>
        <v>4369225.2925096536</v>
      </c>
      <c r="AO74" s="31">
        <f t="shared" si="138"/>
        <v>4482831.0987988636</v>
      </c>
      <c r="AP74" s="31">
        <f t="shared" si="138"/>
        <v>4589423.7438518517</v>
      </c>
      <c r="AQ74" s="31">
        <f t="shared" si="138"/>
        <v>4725985.8376183687</v>
      </c>
      <c r="AR74" s="31">
        <f t="shared" si="138"/>
        <v>4916544.9401709447</v>
      </c>
      <c r="AS74" s="31">
        <f t="shared" si="138"/>
        <v>5161914.9216209082</v>
      </c>
      <c r="AT74" s="31">
        <f t="shared" si="138"/>
        <v>5365984.7925786991</v>
      </c>
      <c r="AU74" s="31">
        <f t="shared" si="138"/>
        <v>5549170.7604296468</v>
      </c>
      <c r="AV74" s="31">
        <f t="shared" si="138"/>
        <v>5678559.5172366519</v>
      </c>
      <c r="AW74" s="31">
        <f t="shared" si="138"/>
        <v>5793576.1673286203</v>
      </c>
      <c r="AX74" s="31">
        <f t="shared" si="138"/>
        <v>5918699.4925777735</v>
      </c>
      <c r="AY74" s="31">
        <f t="shared" si="138"/>
        <v>6048858.1478259424</v>
      </c>
      <c r="AZ74" s="31">
        <f t="shared" si="138"/>
        <v>6153864.3988642944</v>
      </c>
      <c r="BA74" s="31">
        <f t="shared" si="138"/>
        <v>6267470.2051535044</v>
      </c>
      <c r="BB74" s="31">
        <f t="shared" si="138"/>
        <v>6374062.8502064925</v>
      </c>
      <c r="BC74" s="31">
        <f t="shared" si="138"/>
        <v>6510624.9439730095</v>
      </c>
      <c r="BD74" s="31">
        <f t="shared" si="138"/>
        <v>6701184.0465255855</v>
      </c>
      <c r="BE74" s="31">
        <f t="shared" si="138"/>
        <v>6946554.027975549</v>
      </c>
      <c r="BF74" s="31">
        <f t="shared" si="138"/>
        <v>7150623.8989333399</v>
      </c>
      <c r="BG74" s="31">
        <f t="shared" si="138"/>
        <v>7333809.8667842876</v>
      </c>
      <c r="BH74" s="31">
        <f t="shared" si="138"/>
        <v>7463198.6235912926</v>
      </c>
      <c r="BI74" s="31">
        <f t="shared" si="138"/>
        <v>7578215.2736832611</v>
      </c>
      <c r="BJ74" s="31">
        <f t="shared" si="138"/>
        <v>7703338.5989324143</v>
      </c>
      <c r="BK74" s="31">
        <f t="shared" si="138"/>
        <v>7833497.2541805832</v>
      </c>
      <c r="BL74" s="31">
        <f t="shared" si="138"/>
        <v>7938503.5052189352</v>
      </c>
      <c r="BM74" s="31">
        <f t="shared" si="138"/>
        <v>8052109.3115081452</v>
      </c>
      <c r="BN74" s="31">
        <f t="shared" si="138"/>
        <v>8158701.9565611333</v>
      </c>
      <c r="BO74" s="31">
        <f t="shared" si="138"/>
        <v>8295264.0503276503</v>
      </c>
      <c r="BP74" s="31">
        <f t="shared" si="138"/>
        <v>8485823.1528802272</v>
      </c>
      <c r="BQ74" s="31">
        <f t="shared" ref="BQ74:CH74" si="139">BP74+BQ73</f>
        <v>8731193.1343301907</v>
      </c>
      <c r="BR74" s="31">
        <f t="shared" si="139"/>
        <v>8935263.0052879825</v>
      </c>
      <c r="BS74" s="31">
        <f t="shared" si="139"/>
        <v>9118448.9731389303</v>
      </c>
      <c r="BT74" s="31">
        <f t="shared" si="139"/>
        <v>9247837.7299459353</v>
      </c>
      <c r="BU74" s="31">
        <f t="shared" si="139"/>
        <v>9362854.3800379038</v>
      </c>
      <c r="BV74" s="31">
        <f t="shared" si="139"/>
        <v>9487977.7052870579</v>
      </c>
      <c r="BW74" s="31">
        <f t="shared" si="139"/>
        <v>9618136.3605352268</v>
      </c>
      <c r="BX74" s="31">
        <f t="shared" si="139"/>
        <v>9723142.6115735788</v>
      </c>
      <c r="BY74" s="31">
        <f t="shared" si="139"/>
        <v>9836748.4178627878</v>
      </c>
      <c r="BZ74" s="31">
        <f t="shared" si="139"/>
        <v>9943341.0629157759</v>
      </c>
      <c r="CA74" s="31">
        <f t="shared" si="139"/>
        <v>10079903.156682294</v>
      </c>
      <c r="CB74" s="31">
        <f t="shared" si="139"/>
        <v>10270462.25923487</v>
      </c>
      <c r="CC74" s="31">
        <f t="shared" si="139"/>
        <v>10515832.240684833</v>
      </c>
      <c r="CD74" s="31">
        <f t="shared" si="139"/>
        <v>10719902.111642625</v>
      </c>
      <c r="CE74" s="31">
        <f t="shared" si="139"/>
        <v>10903088.079493573</v>
      </c>
      <c r="CF74" s="31">
        <f t="shared" si="139"/>
        <v>11032476.836300578</v>
      </c>
      <c r="CG74" s="31">
        <f t="shared" si="139"/>
        <v>11147493.486392546</v>
      </c>
      <c r="CH74" s="35">
        <f t="shared" si="139"/>
        <v>11272616.811641701</v>
      </c>
    </row>
    <row r="75" spans="1:88" x14ac:dyDescent="0.3">
      <c r="A75" s="8"/>
      <c r="B75" s="41"/>
      <c r="C75" s="257"/>
      <c r="D75" s="258"/>
      <c r="E75" s="257"/>
      <c r="F75" s="258"/>
      <c r="G75" s="257"/>
      <c r="H75" s="258"/>
      <c r="I75" s="257"/>
      <c r="J75" s="258"/>
      <c r="K75" s="257"/>
      <c r="L75" s="258"/>
      <c r="M75" s="257"/>
      <c r="N75" s="258"/>
      <c r="O75" s="257"/>
      <c r="P75" s="258"/>
      <c r="Q75" s="257"/>
      <c r="R75" s="258"/>
      <c r="S75" s="257"/>
      <c r="T75" s="258"/>
      <c r="U75" s="257"/>
      <c r="V75" s="258"/>
      <c r="W75" s="257"/>
      <c r="X75" s="258"/>
      <c r="Y75" s="257"/>
      <c r="Z75" s="258"/>
      <c r="AA75" s="257"/>
      <c r="AB75" s="258"/>
      <c r="AC75" s="257"/>
      <c r="AD75" s="258"/>
      <c r="AE75" s="257"/>
      <c r="AF75" s="258"/>
      <c r="AG75" s="257"/>
      <c r="AH75" s="258"/>
      <c r="AI75" s="257"/>
      <c r="AJ75" s="258"/>
      <c r="AK75" s="257"/>
      <c r="AL75" s="258"/>
      <c r="AM75" s="257"/>
      <c r="AN75" s="258"/>
      <c r="AO75" s="257"/>
      <c r="AP75" s="258"/>
      <c r="AQ75" s="257"/>
      <c r="AR75" s="258"/>
      <c r="AS75" s="257"/>
      <c r="AT75" s="258"/>
      <c r="AU75" s="257"/>
      <c r="AV75" s="258"/>
      <c r="AW75" s="257"/>
      <c r="AX75" s="258"/>
      <c r="AY75" s="257"/>
      <c r="AZ75" s="258"/>
      <c r="BA75" s="257"/>
      <c r="BB75" s="258"/>
      <c r="BC75" s="257"/>
      <c r="BD75" s="258"/>
      <c r="BE75" s="257"/>
      <c r="BF75" s="258"/>
      <c r="BG75" s="257"/>
      <c r="BH75" s="258"/>
      <c r="BI75" s="257"/>
      <c r="BJ75" s="258"/>
      <c r="BK75" s="257"/>
      <c r="BL75" s="258"/>
      <c r="BM75" s="257"/>
      <c r="BN75" s="258"/>
      <c r="BO75" s="257"/>
      <c r="BP75" s="258"/>
      <c r="BQ75" s="257"/>
      <c r="BR75" s="258"/>
      <c r="BS75" s="257"/>
      <c r="BT75" s="258"/>
      <c r="BU75" s="257"/>
      <c r="BV75" s="258"/>
      <c r="BW75" s="257"/>
      <c r="BX75" s="258"/>
      <c r="BY75" s="257"/>
      <c r="BZ75" s="258"/>
      <c r="CA75" s="257"/>
      <c r="CB75" s="258"/>
      <c r="CC75" s="257"/>
      <c r="CD75" s="258"/>
      <c r="CE75" s="257"/>
      <c r="CF75" s="258"/>
      <c r="CG75" s="257"/>
      <c r="CH75" s="258"/>
    </row>
    <row r="76" spans="1:88" ht="15" thickBot="1" x14ac:dyDescent="0.35">
      <c r="B76" s="1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241"/>
    </row>
    <row r="77" spans="1:88" ht="15.6" x14ac:dyDescent="0.3">
      <c r="A77" s="553" t="s">
        <v>134</v>
      </c>
      <c r="B77" s="300" t="s">
        <v>151</v>
      </c>
      <c r="C77" s="292">
        <f t="shared" ref="C77:AH77" si="140">C58</f>
        <v>43831</v>
      </c>
      <c r="D77" s="292">
        <f t="shared" si="140"/>
        <v>43862</v>
      </c>
      <c r="E77" s="292">
        <f t="shared" si="140"/>
        <v>43891</v>
      </c>
      <c r="F77" s="292">
        <f t="shared" si="140"/>
        <v>43922</v>
      </c>
      <c r="G77" s="292">
        <f t="shared" si="140"/>
        <v>43952</v>
      </c>
      <c r="H77" s="292">
        <f t="shared" si="140"/>
        <v>43983</v>
      </c>
      <c r="I77" s="292">
        <f t="shared" si="140"/>
        <v>44013</v>
      </c>
      <c r="J77" s="292">
        <f t="shared" si="140"/>
        <v>44044</v>
      </c>
      <c r="K77" s="292">
        <f t="shared" si="140"/>
        <v>44075</v>
      </c>
      <c r="L77" s="292">
        <f t="shared" si="140"/>
        <v>44105</v>
      </c>
      <c r="M77" s="292">
        <f t="shared" si="140"/>
        <v>44136</v>
      </c>
      <c r="N77" s="292">
        <f t="shared" si="140"/>
        <v>44166</v>
      </c>
      <c r="O77" s="292">
        <f t="shared" si="140"/>
        <v>44197</v>
      </c>
      <c r="P77" s="292">
        <f t="shared" si="140"/>
        <v>44228</v>
      </c>
      <c r="Q77" s="292">
        <f t="shared" si="140"/>
        <v>44256</v>
      </c>
      <c r="R77" s="292">
        <f t="shared" si="140"/>
        <v>44287</v>
      </c>
      <c r="S77" s="292">
        <f t="shared" si="140"/>
        <v>44317</v>
      </c>
      <c r="T77" s="292">
        <f t="shared" si="140"/>
        <v>44348</v>
      </c>
      <c r="U77" s="292">
        <f t="shared" si="140"/>
        <v>44378</v>
      </c>
      <c r="V77" s="292">
        <f t="shared" si="140"/>
        <v>44409</v>
      </c>
      <c r="W77" s="292">
        <f t="shared" si="140"/>
        <v>44440</v>
      </c>
      <c r="X77" s="292">
        <f t="shared" si="140"/>
        <v>44470</v>
      </c>
      <c r="Y77" s="292">
        <f t="shared" si="140"/>
        <v>44501</v>
      </c>
      <c r="Z77" s="292">
        <f t="shared" si="140"/>
        <v>44531</v>
      </c>
      <c r="AA77" s="292">
        <f t="shared" si="140"/>
        <v>44562</v>
      </c>
      <c r="AB77" s="292">
        <f t="shared" si="140"/>
        <v>44593</v>
      </c>
      <c r="AC77" s="292">
        <f t="shared" si="140"/>
        <v>44621</v>
      </c>
      <c r="AD77" s="292">
        <f t="shared" si="140"/>
        <v>44652</v>
      </c>
      <c r="AE77" s="292">
        <f t="shared" si="140"/>
        <v>44682</v>
      </c>
      <c r="AF77" s="292">
        <f t="shared" si="140"/>
        <v>44713</v>
      </c>
      <c r="AG77" s="292">
        <f t="shared" si="140"/>
        <v>44743</v>
      </c>
      <c r="AH77" s="292">
        <f t="shared" si="140"/>
        <v>44774</v>
      </c>
      <c r="AI77" s="292">
        <f t="shared" ref="AI77:BN77" si="141">AI58</f>
        <v>44805</v>
      </c>
      <c r="AJ77" s="292">
        <f t="shared" si="141"/>
        <v>44835</v>
      </c>
      <c r="AK77" s="292">
        <f t="shared" si="141"/>
        <v>44866</v>
      </c>
      <c r="AL77" s="292">
        <f t="shared" si="141"/>
        <v>44896</v>
      </c>
      <c r="AM77" s="292">
        <f t="shared" si="141"/>
        <v>44927</v>
      </c>
      <c r="AN77" s="292">
        <f t="shared" si="141"/>
        <v>44958</v>
      </c>
      <c r="AO77" s="292">
        <f t="shared" si="141"/>
        <v>44986</v>
      </c>
      <c r="AP77" s="292">
        <f t="shared" si="141"/>
        <v>45017</v>
      </c>
      <c r="AQ77" s="292">
        <f t="shared" si="141"/>
        <v>45047</v>
      </c>
      <c r="AR77" s="292">
        <f t="shared" si="141"/>
        <v>45078</v>
      </c>
      <c r="AS77" s="292">
        <f t="shared" si="141"/>
        <v>45108</v>
      </c>
      <c r="AT77" s="292">
        <f t="shared" si="141"/>
        <v>45139</v>
      </c>
      <c r="AU77" s="292">
        <f t="shared" si="141"/>
        <v>45170</v>
      </c>
      <c r="AV77" s="292">
        <f t="shared" si="141"/>
        <v>45200</v>
      </c>
      <c r="AW77" s="292">
        <f t="shared" si="141"/>
        <v>45231</v>
      </c>
      <c r="AX77" s="292">
        <f t="shared" si="141"/>
        <v>45261</v>
      </c>
      <c r="AY77" s="292">
        <f t="shared" si="141"/>
        <v>45292</v>
      </c>
      <c r="AZ77" s="292">
        <f t="shared" si="141"/>
        <v>45323</v>
      </c>
      <c r="BA77" s="292">
        <f t="shared" si="141"/>
        <v>45352</v>
      </c>
      <c r="BB77" s="292">
        <f t="shared" si="141"/>
        <v>45383</v>
      </c>
      <c r="BC77" s="292">
        <f t="shared" si="141"/>
        <v>45413</v>
      </c>
      <c r="BD77" s="292">
        <f t="shared" si="141"/>
        <v>45444</v>
      </c>
      <c r="BE77" s="292">
        <f t="shared" si="141"/>
        <v>45474</v>
      </c>
      <c r="BF77" s="292">
        <f t="shared" si="141"/>
        <v>45505</v>
      </c>
      <c r="BG77" s="292">
        <f t="shared" si="141"/>
        <v>45536</v>
      </c>
      <c r="BH77" s="292">
        <f t="shared" si="141"/>
        <v>45566</v>
      </c>
      <c r="BI77" s="292">
        <f t="shared" si="141"/>
        <v>45597</v>
      </c>
      <c r="BJ77" s="292">
        <f t="shared" si="141"/>
        <v>45627</v>
      </c>
      <c r="BK77" s="292">
        <f t="shared" si="141"/>
        <v>45658</v>
      </c>
      <c r="BL77" s="292">
        <f t="shared" si="141"/>
        <v>45689</v>
      </c>
      <c r="BM77" s="292">
        <f t="shared" si="141"/>
        <v>45717</v>
      </c>
      <c r="BN77" s="292">
        <f t="shared" si="141"/>
        <v>45748</v>
      </c>
      <c r="BO77" s="292">
        <f t="shared" ref="BO77:CH77" si="142">BO58</f>
        <v>45778</v>
      </c>
      <c r="BP77" s="292">
        <f t="shared" si="142"/>
        <v>45809</v>
      </c>
      <c r="BQ77" s="292">
        <f t="shared" si="142"/>
        <v>45839</v>
      </c>
      <c r="BR77" s="292">
        <f t="shared" si="142"/>
        <v>45870</v>
      </c>
      <c r="BS77" s="292">
        <f t="shared" si="142"/>
        <v>45901</v>
      </c>
      <c r="BT77" s="292">
        <f t="shared" si="142"/>
        <v>45931</v>
      </c>
      <c r="BU77" s="292">
        <f t="shared" si="142"/>
        <v>45962</v>
      </c>
      <c r="BV77" s="292">
        <f t="shared" si="142"/>
        <v>45992</v>
      </c>
      <c r="BW77" s="292">
        <f t="shared" si="142"/>
        <v>46023</v>
      </c>
      <c r="BX77" s="292">
        <f t="shared" si="142"/>
        <v>46054</v>
      </c>
      <c r="BY77" s="292">
        <f t="shared" si="142"/>
        <v>46082</v>
      </c>
      <c r="BZ77" s="292">
        <f t="shared" si="142"/>
        <v>46113</v>
      </c>
      <c r="CA77" s="292">
        <f t="shared" si="142"/>
        <v>46143</v>
      </c>
      <c r="CB77" s="292">
        <f t="shared" si="142"/>
        <v>46174</v>
      </c>
      <c r="CC77" s="292">
        <f t="shared" si="142"/>
        <v>46204</v>
      </c>
      <c r="CD77" s="292">
        <f t="shared" si="142"/>
        <v>46235</v>
      </c>
      <c r="CE77" s="292">
        <f t="shared" si="142"/>
        <v>46266</v>
      </c>
      <c r="CF77" s="292">
        <f t="shared" si="142"/>
        <v>46296</v>
      </c>
      <c r="CG77" s="292">
        <f t="shared" si="142"/>
        <v>46327</v>
      </c>
      <c r="CH77" s="293">
        <f t="shared" si="142"/>
        <v>46357</v>
      </c>
      <c r="CJ77" s="243" t="s">
        <v>136</v>
      </c>
    </row>
    <row r="78" spans="1:88" ht="15.75" customHeight="1" x14ac:dyDescent="0.3">
      <c r="A78" s="554"/>
      <c r="B78" s="14" t="str">
        <f>B59</f>
        <v>Air Comp</v>
      </c>
      <c r="C78" s="395">
        <v>8.5109000000000004E-2</v>
      </c>
      <c r="D78" s="395">
        <v>7.7715000000000006E-2</v>
      </c>
      <c r="E78" s="395">
        <v>8.6136000000000004E-2</v>
      </c>
      <c r="F78" s="395">
        <v>7.9796000000000006E-2</v>
      </c>
      <c r="G78" s="395">
        <v>8.5334999999999994E-2</v>
      </c>
      <c r="H78" s="395">
        <v>8.1994999999999998E-2</v>
      </c>
      <c r="I78" s="395">
        <v>8.4098999999999993E-2</v>
      </c>
      <c r="J78" s="395">
        <v>8.4198999999999996E-2</v>
      </c>
      <c r="K78" s="395">
        <v>8.2512000000000002E-2</v>
      </c>
      <c r="L78" s="395">
        <v>8.5277000000000006E-2</v>
      </c>
      <c r="M78" s="395">
        <v>8.2588999999999996E-2</v>
      </c>
      <c r="N78" s="395">
        <v>8.5237999999999994E-2</v>
      </c>
      <c r="O78" s="397">
        <f>C78</f>
        <v>8.5109000000000004E-2</v>
      </c>
      <c r="P78" s="397">
        <f t="shared" ref="P78:P90" si="143">D78</f>
        <v>7.7715000000000006E-2</v>
      </c>
      <c r="Q78" s="397">
        <f t="shared" ref="Q78:Q90" si="144">E78</f>
        <v>8.6136000000000004E-2</v>
      </c>
      <c r="R78" s="397">
        <f t="shared" ref="R78:R90" si="145">F78</f>
        <v>7.9796000000000006E-2</v>
      </c>
      <c r="S78" s="397">
        <f t="shared" ref="S78:S90" si="146">G78</f>
        <v>8.5334999999999994E-2</v>
      </c>
      <c r="T78" s="397">
        <f t="shared" ref="T78:T90" si="147">H78</f>
        <v>8.1994999999999998E-2</v>
      </c>
      <c r="U78" s="397">
        <f t="shared" ref="U78:U90" si="148">I78</f>
        <v>8.4098999999999993E-2</v>
      </c>
      <c r="V78" s="397">
        <f t="shared" ref="V78:V90" si="149">J78</f>
        <v>8.4198999999999996E-2</v>
      </c>
      <c r="W78" s="397">
        <f t="shared" ref="W78:W90" si="150">K78</f>
        <v>8.2512000000000002E-2</v>
      </c>
      <c r="X78" s="397">
        <f t="shared" ref="X78:X90" si="151">L78</f>
        <v>8.5277000000000006E-2</v>
      </c>
      <c r="Y78" s="397">
        <f t="shared" ref="Y78:Y90" si="152">M78</f>
        <v>8.2588999999999996E-2</v>
      </c>
      <c r="Z78" s="397">
        <f t="shared" ref="Z78:Z90" si="153">N78</f>
        <v>8.5237999999999994E-2</v>
      </c>
      <c r="AA78" s="397">
        <f t="shared" ref="AA78:AA90" si="154">O78</f>
        <v>8.5109000000000004E-2</v>
      </c>
      <c r="AB78" s="397">
        <f t="shared" ref="AB78:AB90" si="155">P78</f>
        <v>7.7715000000000006E-2</v>
      </c>
      <c r="AC78" s="397">
        <f t="shared" ref="AC78:AC90" si="156">Q78</f>
        <v>8.6136000000000004E-2</v>
      </c>
      <c r="AD78" s="397">
        <f t="shared" ref="AD78:AD90" si="157">R78</f>
        <v>7.9796000000000006E-2</v>
      </c>
      <c r="AE78" s="397">
        <f t="shared" ref="AE78:AE90" si="158">S78</f>
        <v>8.5334999999999994E-2</v>
      </c>
      <c r="AF78" s="397">
        <f t="shared" ref="AF78:AF90" si="159">T78</f>
        <v>8.1994999999999998E-2</v>
      </c>
      <c r="AG78" s="397">
        <f t="shared" ref="AG78:AG90" si="160">U78</f>
        <v>8.4098999999999993E-2</v>
      </c>
      <c r="AH78" s="397">
        <f t="shared" ref="AH78:AH90" si="161">V78</f>
        <v>8.4198999999999996E-2</v>
      </c>
      <c r="AI78" s="397">
        <f t="shared" ref="AI78:AI90" si="162">W78</f>
        <v>8.2512000000000002E-2</v>
      </c>
      <c r="AJ78" s="397">
        <f t="shared" ref="AJ78:AJ90" si="163">X78</f>
        <v>8.5277000000000006E-2</v>
      </c>
      <c r="AK78" s="397">
        <f t="shared" ref="AK78:AK90" si="164">Y78</f>
        <v>8.2588999999999996E-2</v>
      </c>
      <c r="AL78" s="397">
        <f t="shared" ref="AL78:AL90" si="165">Z78</f>
        <v>8.5237999999999994E-2</v>
      </c>
      <c r="AM78" s="397">
        <f t="shared" ref="AM78:AM90" si="166">AA78</f>
        <v>8.5109000000000004E-2</v>
      </c>
      <c r="AN78" s="397">
        <f t="shared" ref="AN78:AN90" si="167">AB78</f>
        <v>7.7715000000000006E-2</v>
      </c>
      <c r="AO78" s="397">
        <f t="shared" ref="AO78:AO90" si="168">AC78</f>
        <v>8.6136000000000004E-2</v>
      </c>
      <c r="AP78" s="397">
        <f t="shared" ref="AP78:AP90" si="169">AD78</f>
        <v>7.9796000000000006E-2</v>
      </c>
      <c r="AQ78" s="397">
        <f t="shared" ref="AQ78:AQ90" si="170">AE78</f>
        <v>8.5334999999999994E-2</v>
      </c>
      <c r="AR78" s="397">
        <f t="shared" ref="AR78:AR90" si="171">AF78</f>
        <v>8.1994999999999998E-2</v>
      </c>
      <c r="AS78" s="397">
        <f t="shared" ref="AS78:AS90" si="172">AG78</f>
        <v>8.4098999999999993E-2</v>
      </c>
      <c r="AT78" s="397">
        <f t="shared" ref="AT78:AT90" si="173">AH78</f>
        <v>8.4198999999999996E-2</v>
      </c>
      <c r="AU78" s="397">
        <f t="shared" ref="AU78:AU90" si="174">AI78</f>
        <v>8.2512000000000002E-2</v>
      </c>
      <c r="AV78" s="397">
        <f t="shared" ref="AV78:AV90" si="175">AJ78</f>
        <v>8.5277000000000006E-2</v>
      </c>
      <c r="AW78" s="397">
        <f t="shared" ref="AW78:AW90" si="176">AK78</f>
        <v>8.2588999999999996E-2</v>
      </c>
      <c r="AX78" s="397">
        <f t="shared" ref="AX78:AX90" si="177">AL78</f>
        <v>8.5237999999999994E-2</v>
      </c>
      <c r="AY78" s="397">
        <f t="shared" ref="AY78:AY90" si="178">AM78</f>
        <v>8.5109000000000004E-2</v>
      </c>
      <c r="AZ78" s="397">
        <f t="shared" ref="AZ78:AZ90" si="179">AN78</f>
        <v>7.7715000000000006E-2</v>
      </c>
      <c r="BA78" s="397">
        <f t="shared" ref="BA78:BA90" si="180">AO78</f>
        <v>8.6136000000000004E-2</v>
      </c>
      <c r="BB78" s="397">
        <f t="shared" ref="BB78:BB90" si="181">AP78</f>
        <v>7.9796000000000006E-2</v>
      </c>
      <c r="BC78" s="397">
        <f t="shared" ref="BC78:BC90" si="182">AQ78</f>
        <v>8.5334999999999994E-2</v>
      </c>
      <c r="BD78" s="397">
        <f t="shared" ref="BD78:BD90" si="183">AR78</f>
        <v>8.1994999999999998E-2</v>
      </c>
      <c r="BE78" s="397">
        <f t="shared" ref="BE78:BE90" si="184">AS78</f>
        <v>8.4098999999999993E-2</v>
      </c>
      <c r="BF78" s="397">
        <f t="shared" ref="BF78:BF90" si="185">AT78</f>
        <v>8.4198999999999996E-2</v>
      </c>
      <c r="BG78" s="397">
        <f t="shared" ref="BG78:BG90" si="186">AU78</f>
        <v>8.2512000000000002E-2</v>
      </c>
      <c r="BH78" s="397">
        <f t="shared" ref="BH78:BH90" si="187">AV78</f>
        <v>8.5277000000000006E-2</v>
      </c>
      <c r="BI78" s="397">
        <f t="shared" ref="BI78:BI90" si="188">AW78</f>
        <v>8.2588999999999996E-2</v>
      </c>
      <c r="BJ78" s="397">
        <f t="shared" ref="BJ78:BJ90" si="189">AX78</f>
        <v>8.5237999999999994E-2</v>
      </c>
      <c r="BK78" s="397">
        <f t="shared" ref="BK78:BK90" si="190">AY78</f>
        <v>8.5109000000000004E-2</v>
      </c>
      <c r="BL78" s="397">
        <f t="shared" ref="BL78:BL90" si="191">AZ78</f>
        <v>7.7715000000000006E-2</v>
      </c>
      <c r="BM78" s="397">
        <f t="shared" ref="BM78:BM90" si="192">BA78</f>
        <v>8.6136000000000004E-2</v>
      </c>
      <c r="BN78" s="397">
        <f t="shared" ref="BN78:BN90" si="193">BB78</f>
        <v>7.9796000000000006E-2</v>
      </c>
      <c r="BO78" s="397">
        <f t="shared" ref="BO78:BO90" si="194">BC78</f>
        <v>8.5334999999999994E-2</v>
      </c>
      <c r="BP78" s="397">
        <f t="shared" ref="BP78:BP90" si="195">BD78</f>
        <v>8.1994999999999998E-2</v>
      </c>
      <c r="BQ78" s="397">
        <f t="shared" ref="BQ78:BQ90" si="196">BE78</f>
        <v>8.4098999999999993E-2</v>
      </c>
      <c r="BR78" s="397">
        <f t="shared" ref="BR78:BR90" si="197">BF78</f>
        <v>8.4198999999999996E-2</v>
      </c>
      <c r="BS78" s="397">
        <f t="shared" ref="BS78:BS90" si="198">BG78</f>
        <v>8.2512000000000002E-2</v>
      </c>
      <c r="BT78" s="397">
        <f t="shared" ref="BT78:BT90" si="199">BH78</f>
        <v>8.5277000000000006E-2</v>
      </c>
      <c r="BU78" s="397">
        <f t="shared" ref="BU78:BU90" si="200">BI78</f>
        <v>8.2588999999999996E-2</v>
      </c>
      <c r="BV78" s="397">
        <f t="shared" ref="BV78:BV90" si="201">BJ78</f>
        <v>8.5237999999999994E-2</v>
      </c>
      <c r="BW78" s="397">
        <f t="shared" ref="BW78:BW90" si="202">BK78</f>
        <v>8.5109000000000004E-2</v>
      </c>
      <c r="BX78" s="397">
        <f t="shared" ref="BX78:BX90" si="203">BL78</f>
        <v>7.7715000000000006E-2</v>
      </c>
      <c r="BY78" s="397">
        <f t="shared" ref="BY78:BY90" si="204">BM78</f>
        <v>8.6136000000000004E-2</v>
      </c>
      <c r="BZ78" s="397">
        <f t="shared" ref="BZ78:BZ90" si="205">BN78</f>
        <v>7.9796000000000006E-2</v>
      </c>
      <c r="CA78" s="397">
        <f t="shared" ref="CA78:CA90" si="206">BO78</f>
        <v>8.5334999999999994E-2</v>
      </c>
      <c r="CB78" s="397">
        <f t="shared" ref="CB78:CB90" si="207">BP78</f>
        <v>8.1994999999999998E-2</v>
      </c>
      <c r="CC78" s="397">
        <f t="shared" ref="CC78:CC90" si="208">BQ78</f>
        <v>8.4098999999999993E-2</v>
      </c>
      <c r="CD78" s="397">
        <f t="shared" ref="CD78:CD90" si="209">BR78</f>
        <v>8.4198999999999996E-2</v>
      </c>
      <c r="CE78" s="397">
        <f t="shared" ref="CE78:CE90" si="210">BS78</f>
        <v>8.2512000000000002E-2</v>
      </c>
      <c r="CF78" s="397">
        <f t="shared" ref="CF78:CF90" si="211">BT78</f>
        <v>8.5277000000000006E-2</v>
      </c>
      <c r="CG78" s="397">
        <f t="shared" ref="CG78:CG90" si="212">BU78</f>
        <v>8.2588999999999996E-2</v>
      </c>
      <c r="CH78" s="398">
        <f t="shared" ref="CH78:CH90" si="213">BV78</f>
        <v>8.5237999999999994E-2</v>
      </c>
      <c r="CJ78" s="261">
        <f>SUM(C78:N78)</f>
        <v>1.0000000000000002</v>
      </c>
    </row>
    <row r="79" spans="1:88" ht="15.6" x14ac:dyDescent="0.3">
      <c r="A79" s="554"/>
      <c r="B79" s="14" t="str">
        <f t="shared" ref="B79:B90" si="214">B60</f>
        <v>Building Shell</v>
      </c>
      <c r="C79" s="395">
        <v>0.107824</v>
      </c>
      <c r="D79" s="395">
        <v>9.1051999999999994E-2</v>
      </c>
      <c r="E79" s="395">
        <v>7.1135000000000004E-2</v>
      </c>
      <c r="F79" s="395">
        <v>4.1179E-2</v>
      </c>
      <c r="G79" s="395">
        <v>4.4423999999999998E-2</v>
      </c>
      <c r="H79" s="395">
        <v>0.106128</v>
      </c>
      <c r="I79" s="395">
        <v>0.14288100000000001</v>
      </c>
      <c r="J79" s="395">
        <v>0.133494</v>
      </c>
      <c r="K79" s="395">
        <v>5.781E-2</v>
      </c>
      <c r="L79" s="395">
        <v>3.8018000000000003E-2</v>
      </c>
      <c r="M79" s="395">
        <v>6.2103999999999999E-2</v>
      </c>
      <c r="N79" s="395">
        <v>0.10395</v>
      </c>
      <c r="O79" s="397">
        <f t="shared" ref="O79:O90" si="215">C79</f>
        <v>0.107824</v>
      </c>
      <c r="P79" s="397">
        <f t="shared" si="143"/>
        <v>9.1051999999999994E-2</v>
      </c>
      <c r="Q79" s="397">
        <f t="shared" si="144"/>
        <v>7.1135000000000004E-2</v>
      </c>
      <c r="R79" s="397">
        <f t="shared" si="145"/>
        <v>4.1179E-2</v>
      </c>
      <c r="S79" s="397">
        <f t="shared" si="146"/>
        <v>4.4423999999999998E-2</v>
      </c>
      <c r="T79" s="397">
        <f t="shared" si="147"/>
        <v>0.106128</v>
      </c>
      <c r="U79" s="397">
        <f t="shared" si="148"/>
        <v>0.14288100000000001</v>
      </c>
      <c r="V79" s="397">
        <f t="shared" si="149"/>
        <v>0.133494</v>
      </c>
      <c r="W79" s="397">
        <f t="shared" si="150"/>
        <v>5.781E-2</v>
      </c>
      <c r="X79" s="397">
        <f t="shared" si="151"/>
        <v>3.8018000000000003E-2</v>
      </c>
      <c r="Y79" s="397">
        <f t="shared" si="152"/>
        <v>6.2103999999999999E-2</v>
      </c>
      <c r="Z79" s="397">
        <f t="shared" si="153"/>
        <v>0.10395</v>
      </c>
      <c r="AA79" s="397">
        <f t="shared" si="154"/>
        <v>0.107824</v>
      </c>
      <c r="AB79" s="397">
        <f t="shared" si="155"/>
        <v>9.1051999999999994E-2</v>
      </c>
      <c r="AC79" s="397">
        <f t="shared" si="156"/>
        <v>7.1135000000000004E-2</v>
      </c>
      <c r="AD79" s="397">
        <f t="shared" si="157"/>
        <v>4.1179E-2</v>
      </c>
      <c r="AE79" s="397">
        <f t="shared" si="158"/>
        <v>4.4423999999999998E-2</v>
      </c>
      <c r="AF79" s="397">
        <f t="shared" si="159"/>
        <v>0.106128</v>
      </c>
      <c r="AG79" s="397">
        <f t="shared" si="160"/>
        <v>0.14288100000000001</v>
      </c>
      <c r="AH79" s="397">
        <f t="shared" si="161"/>
        <v>0.133494</v>
      </c>
      <c r="AI79" s="397">
        <f t="shared" si="162"/>
        <v>5.781E-2</v>
      </c>
      <c r="AJ79" s="397">
        <f t="shared" si="163"/>
        <v>3.8018000000000003E-2</v>
      </c>
      <c r="AK79" s="397">
        <f t="shared" si="164"/>
        <v>6.2103999999999999E-2</v>
      </c>
      <c r="AL79" s="397">
        <f t="shared" si="165"/>
        <v>0.10395</v>
      </c>
      <c r="AM79" s="397">
        <f t="shared" si="166"/>
        <v>0.107824</v>
      </c>
      <c r="AN79" s="397">
        <f t="shared" si="167"/>
        <v>9.1051999999999994E-2</v>
      </c>
      <c r="AO79" s="397">
        <f t="shared" si="168"/>
        <v>7.1135000000000004E-2</v>
      </c>
      <c r="AP79" s="397">
        <f t="shared" si="169"/>
        <v>4.1179E-2</v>
      </c>
      <c r="AQ79" s="397">
        <f t="shared" si="170"/>
        <v>4.4423999999999998E-2</v>
      </c>
      <c r="AR79" s="397">
        <f t="shared" si="171"/>
        <v>0.106128</v>
      </c>
      <c r="AS79" s="397">
        <f t="shared" si="172"/>
        <v>0.14288100000000001</v>
      </c>
      <c r="AT79" s="397">
        <f t="shared" si="173"/>
        <v>0.133494</v>
      </c>
      <c r="AU79" s="397">
        <f t="shared" si="174"/>
        <v>5.781E-2</v>
      </c>
      <c r="AV79" s="397">
        <f t="shared" si="175"/>
        <v>3.8018000000000003E-2</v>
      </c>
      <c r="AW79" s="397">
        <f t="shared" si="176"/>
        <v>6.2103999999999999E-2</v>
      </c>
      <c r="AX79" s="397">
        <f t="shared" si="177"/>
        <v>0.10395</v>
      </c>
      <c r="AY79" s="397">
        <f t="shared" si="178"/>
        <v>0.107824</v>
      </c>
      <c r="AZ79" s="397">
        <f t="shared" si="179"/>
        <v>9.1051999999999994E-2</v>
      </c>
      <c r="BA79" s="397">
        <f t="shared" si="180"/>
        <v>7.1135000000000004E-2</v>
      </c>
      <c r="BB79" s="397">
        <f t="shared" si="181"/>
        <v>4.1179E-2</v>
      </c>
      <c r="BC79" s="397">
        <f t="shared" si="182"/>
        <v>4.4423999999999998E-2</v>
      </c>
      <c r="BD79" s="397">
        <f t="shared" si="183"/>
        <v>0.106128</v>
      </c>
      <c r="BE79" s="397">
        <f t="shared" si="184"/>
        <v>0.14288100000000001</v>
      </c>
      <c r="BF79" s="397">
        <f t="shared" si="185"/>
        <v>0.133494</v>
      </c>
      <c r="BG79" s="397">
        <f t="shared" si="186"/>
        <v>5.781E-2</v>
      </c>
      <c r="BH79" s="397">
        <f t="shared" si="187"/>
        <v>3.8018000000000003E-2</v>
      </c>
      <c r="BI79" s="397">
        <f t="shared" si="188"/>
        <v>6.2103999999999999E-2</v>
      </c>
      <c r="BJ79" s="397">
        <f t="shared" si="189"/>
        <v>0.10395</v>
      </c>
      <c r="BK79" s="397">
        <f t="shared" si="190"/>
        <v>0.107824</v>
      </c>
      <c r="BL79" s="397">
        <f t="shared" si="191"/>
        <v>9.1051999999999994E-2</v>
      </c>
      <c r="BM79" s="397">
        <f t="shared" si="192"/>
        <v>7.1135000000000004E-2</v>
      </c>
      <c r="BN79" s="397">
        <f t="shared" si="193"/>
        <v>4.1179E-2</v>
      </c>
      <c r="BO79" s="397">
        <f t="shared" si="194"/>
        <v>4.4423999999999998E-2</v>
      </c>
      <c r="BP79" s="397">
        <f t="shared" si="195"/>
        <v>0.106128</v>
      </c>
      <c r="BQ79" s="397">
        <f t="shared" si="196"/>
        <v>0.14288100000000001</v>
      </c>
      <c r="BR79" s="397">
        <f t="shared" si="197"/>
        <v>0.133494</v>
      </c>
      <c r="BS79" s="397">
        <f t="shared" si="198"/>
        <v>5.781E-2</v>
      </c>
      <c r="BT79" s="397">
        <f t="shared" si="199"/>
        <v>3.8018000000000003E-2</v>
      </c>
      <c r="BU79" s="397">
        <f t="shared" si="200"/>
        <v>6.2103999999999999E-2</v>
      </c>
      <c r="BV79" s="397">
        <f t="shared" si="201"/>
        <v>0.10395</v>
      </c>
      <c r="BW79" s="397">
        <f t="shared" si="202"/>
        <v>0.107824</v>
      </c>
      <c r="BX79" s="397">
        <f t="shared" si="203"/>
        <v>9.1051999999999994E-2</v>
      </c>
      <c r="BY79" s="397">
        <f t="shared" si="204"/>
        <v>7.1135000000000004E-2</v>
      </c>
      <c r="BZ79" s="397">
        <f t="shared" si="205"/>
        <v>4.1179E-2</v>
      </c>
      <c r="CA79" s="397">
        <f t="shared" si="206"/>
        <v>4.4423999999999998E-2</v>
      </c>
      <c r="CB79" s="397">
        <f t="shared" si="207"/>
        <v>0.106128</v>
      </c>
      <c r="CC79" s="397">
        <f t="shared" si="208"/>
        <v>0.14288100000000001</v>
      </c>
      <c r="CD79" s="397">
        <f t="shared" si="209"/>
        <v>0.133494</v>
      </c>
      <c r="CE79" s="397">
        <f t="shared" si="210"/>
        <v>5.781E-2</v>
      </c>
      <c r="CF79" s="397">
        <f t="shared" si="211"/>
        <v>3.8018000000000003E-2</v>
      </c>
      <c r="CG79" s="397">
        <f t="shared" si="212"/>
        <v>6.2103999999999999E-2</v>
      </c>
      <c r="CH79" s="398">
        <f t="shared" si="213"/>
        <v>0.10395</v>
      </c>
      <c r="CJ79" s="261">
        <f t="shared" ref="CJ79:CJ90" si="216">SUM(C79:N79)</f>
        <v>0.99999900000000008</v>
      </c>
    </row>
    <row r="80" spans="1:88" ht="15.6" x14ac:dyDescent="0.3">
      <c r="A80" s="554"/>
      <c r="B80" s="14" t="str">
        <f t="shared" si="214"/>
        <v>Cooking</v>
      </c>
      <c r="C80" s="395">
        <v>8.6096000000000006E-2</v>
      </c>
      <c r="D80" s="395">
        <v>7.8608999999999998E-2</v>
      </c>
      <c r="E80" s="395">
        <v>8.1547999999999995E-2</v>
      </c>
      <c r="F80" s="395">
        <v>7.2947999999999999E-2</v>
      </c>
      <c r="G80" s="395">
        <v>8.6277000000000006E-2</v>
      </c>
      <c r="H80" s="395">
        <v>8.3294000000000007E-2</v>
      </c>
      <c r="I80" s="395">
        <v>8.5859000000000005E-2</v>
      </c>
      <c r="J80" s="395">
        <v>8.5885000000000003E-2</v>
      </c>
      <c r="K80" s="395">
        <v>8.3474999999999994E-2</v>
      </c>
      <c r="L80" s="395">
        <v>8.6262000000000005E-2</v>
      </c>
      <c r="M80" s="395">
        <v>8.3496000000000001E-2</v>
      </c>
      <c r="N80" s="395">
        <v>8.6250999999999994E-2</v>
      </c>
      <c r="O80" s="397">
        <f t="shared" si="215"/>
        <v>8.6096000000000006E-2</v>
      </c>
      <c r="P80" s="397">
        <f t="shared" si="143"/>
        <v>7.8608999999999998E-2</v>
      </c>
      <c r="Q80" s="397">
        <f t="shared" si="144"/>
        <v>8.1547999999999995E-2</v>
      </c>
      <c r="R80" s="397">
        <f t="shared" si="145"/>
        <v>7.2947999999999999E-2</v>
      </c>
      <c r="S80" s="397">
        <f t="shared" si="146"/>
        <v>8.6277000000000006E-2</v>
      </c>
      <c r="T80" s="397">
        <f t="shared" si="147"/>
        <v>8.3294000000000007E-2</v>
      </c>
      <c r="U80" s="397">
        <f t="shared" si="148"/>
        <v>8.5859000000000005E-2</v>
      </c>
      <c r="V80" s="397">
        <f t="shared" si="149"/>
        <v>8.5885000000000003E-2</v>
      </c>
      <c r="W80" s="397">
        <f t="shared" si="150"/>
        <v>8.3474999999999994E-2</v>
      </c>
      <c r="X80" s="397">
        <f t="shared" si="151"/>
        <v>8.6262000000000005E-2</v>
      </c>
      <c r="Y80" s="397">
        <f t="shared" si="152"/>
        <v>8.3496000000000001E-2</v>
      </c>
      <c r="Z80" s="397">
        <f t="shared" si="153"/>
        <v>8.6250999999999994E-2</v>
      </c>
      <c r="AA80" s="397">
        <f t="shared" si="154"/>
        <v>8.6096000000000006E-2</v>
      </c>
      <c r="AB80" s="397">
        <f t="shared" si="155"/>
        <v>7.8608999999999998E-2</v>
      </c>
      <c r="AC80" s="397">
        <f t="shared" si="156"/>
        <v>8.1547999999999995E-2</v>
      </c>
      <c r="AD80" s="397">
        <f t="shared" si="157"/>
        <v>7.2947999999999999E-2</v>
      </c>
      <c r="AE80" s="397">
        <f t="shared" si="158"/>
        <v>8.6277000000000006E-2</v>
      </c>
      <c r="AF80" s="397">
        <f t="shared" si="159"/>
        <v>8.3294000000000007E-2</v>
      </c>
      <c r="AG80" s="397">
        <f t="shared" si="160"/>
        <v>8.5859000000000005E-2</v>
      </c>
      <c r="AH80" s="397">
        <f t="shared" si="161"/>
        <v>8.5885000000000003E-2</v>
      </c>
      <c r="AI80" s="397">
        <f t="shared" si="162"/>
        <v>8.3474999999999994E-2</v>
      </c>
      <c r="AJ80" s="397">
        <f t="shared" si="163"/>
        <v>8.6262000000000005E-2</v>
      </c>
      <c r="AK80" s="397">
        <f t="shared" si="164"/>
        <v>8.3496000000000001E-2</v>
      </c>
      <c r="AL80" s="397">
        <f t="shared" si="165"/>
        <v>8.6250999999999994E-2</v>
      </c>
      <c r="AM80" s="397">
        <f t="shared" si="166"/>
        <v>8.6096000000000006E-2</v>
      </c>
      <c r="AN80" s="397">
        <f t="shared" si="167"/>
        <v>7.8608999999999998E-2</v>
      </c>
      <c r="AO80" s="397">
        <f t="shared" si="168"/>
        <v>8.1547999999999995E-2</v>
      </c>
      <c r="AP80" s="397">
        <f t="shared" si="169"/>
        <v>7.2947999999999999E-2</v>
      </c>
      <c r="AQ80" s="397">
        <f t="shared" si="170"/>
        <v>8.6277000000000006E-2</v>
      </c>
      <c r="AR80" s="397">
        <f t="shared" si="171"/>
        <v>8.3294000000000007E-2</v>
      </c>
      <c r="AS80" s="397">
        <f t="shared" si="172"/>
        <v>8.5859000000000005E-2</v>
      </c>
      <c r="AT80" s="397">
        <f t="shared" si="173"/>
        <v>8.5885000000000003E-2</v>
      </c>
      <c r="AU80" s="397">
        <f t="shared" si="174"/>
        <v>8.3474999999999994E-2</v>
      </c>
      <c r="AV80" s="397">
        <f t="shared" si="175"/>
        <v>8.6262000000000005E-2</v>
      </c>
      <c r="AW80" s="397">
        <f t="shared" si="176"/>
        <v>8.3496000000000001E-2</v>
      </c>
      <c r="AX80" s="397">
        <f t="shared" si="177"/>
        <v>8.6250999999999994E-2</v>
      </c>
      <c r="AY80" s="397">
        <f t="shared" si="178"/>
        <v>8.6096000000000006E-2</v>
      </c>
      <c r="AZ80" s="397">
        <f t="shared" si="179"/>
        <v>7.8608999999999998E-2</v>
      </c>
      <c r="BA80" s="397">
        <f t="shared" si="180"/>
        <v>8.1547999999999995E-2</v>
      </c>
      <c r="BB80" s="397">
        <f t="shared" si="181"/>
        <v>7.2947999999999999E-2</v>
      </c>
      <c r="BC80" s="397">
        <f t="shared" si="182"/>
        <v>8.6277000000000006E-2</v>
      </c>
      <c r="BD80" s="397">
        <f t="shared" si="183"/>
        <v>8.3294000000000007E-2</v>
      </c>
      <c r="BE80" s="397">
        <f t="shared" si="184"/>
        <v>8.5859000000000005E-2</v>
      </c>
      <c r="BF80" s="397">
        <f t="shared" si="185"/>
        <v>8.5885000000000003E-2</v>
      </c>
      <c r="BG80" s="397">
        <f t="shared" si="186"/>
        <v>8.3474999999999994E-2</v>
      </c>
      <c r="BH80" s="397">
        <f t="shared" si="187"/>
        <v>8.6262000000000005E-2</v>
      </c>
      <c r="BI80" s="397">
        <f t="shared" si="188"/>
        <v>8.3496000000000001E-2</v>
      </c>
      <c r="BJ80" s="397">
        <f t="shared" si="189"/>
        <v>8.6250999999999994E-2</v>
      </c>
      <c r="BK80" s="397">
        <f t="shared" si="190"/>
        <v>8.6096000000000006E-2</v>
      </c>
      <c r="BL80" s="397">
        <f t="shared" si="191"/>
        <v>7.8608999999999998E-2</v>
      </c>
      <c r="BM80" s="397">
        <f t="shared" si="192"/>
        <v>8.1547999999999995E-2</v>
      </c>
      <c r="BN80" s="397">
        <f t="shared" si="193"/>
        <v>7.2947999999999999E-2</v>
      </c>
      <c r="BO80" s="397">
        <f t="shared" si="194"/>
        <v>8.6277000000000006E-2</v>
      </c>
      <c r="BP80" s="397">
        <f t="shared" si="195"/>
        <v>8.3294000000000007E-2</v>
      </c>
      <c r="BQ80" s="397">
        <f t="shared" si="196"/>
        <v>8.5859000000000005E-2</v>
      </c>
      <c r="BR80" s="397">
        <f t="shared" si="197"/>
        <v>8.5885000000000003E-2</v>
      </c>
      <c r="BS80" s="397">
        <f t="shared" si="198"/>
        <v>8.3474999999999994E-2</v>
      </c>
      <c r="BT80" s="397">
        <f t="shared" si="199"/>
        <v>8.6262000000000005E-2</v>
      </c>
      <c r="BU80" s="397">
        <f t="shared" si="200"/>
        <v>8.3496000000000001E-2</v>
      </c>
      <c r="BV80" s="397">
        <f t="shared" si="201"/>
        <v>8.6250999999999994E-2</v>
      </c>
      <c r="BW80" s="397">
        <f t="shared" si="202"/>
        <v>8.6096000000000006E-2</v>
      </c>
      <c r="BX80" s="397">
        <f t="shared" si="203"/>
        <v>7.8608999999999998E-2</v>
      </c>
      <c r="BY80" s="397">
        <f t="shared" si="204"/>
        <v>8.1547999999999995E-2</v>
      </c>
      <c r="BZ80" s="397">
        <f t="shared" si="205"/>
        <v>7.2947999999999999E-2</v>
      </c>
      <c r="CA80" s="397">
        <f t="shared" si="206"/>
        <v>8.6277000000000006E-2</v>
      </c>
      <c r="CB80" s="397">
        <f t="shared" si="207"/>
        <v>8.3294000000000007E-2</v>
      </c>
      <c r="CC80" s="397">
        <f t="shared" si="208"/>
        <v>8.5859000000000005E-2</v>
      </c>
      <c r="CD80" s="397">
        <f t="shared" si="209"/>
        <v>8.5885000000000003E-2</v>
      </c>
      <c r="CE80" s="397">
        <f t="shared" si="210"/>
        <v>8.3474999999999994E-2</v>
      </c>
      <c r="CF80" s="397">
        <f t="shared" si="211"/>
        <v>8.6262000000000005E-2</v>
      </c>
      <c r="CG80" s="397">
        <f t="shared" si="212"/>
        <v>8.3496000000000001E-2</v>
      </c>
      <c r="CH80" s="398">
        <f t="shared" si="213"/>
        <v>8.6250999999999994E-2</v>
      </c>
      <c r="CJ80" s="261">
        <f t="shared" si="216"/>
        <v>0.99999999999999989</v>
      </c>
    </row>
    <row r="81" spans="1:88" ht="15.6" x14ac:dyDescent="0.3">
      <c r="A81" s="554"/>
      <c r="B81" s="14" t="str">
        <f t="shared" si="214"/>
        <v>Cooling</v>
      </c>
      <c r="C81" s="395">
        <v>6.0000000000000002E-6</v>
      </c>
      <c r="D81" s="395">
        <v>2.4699999999999999E-4</v>
      </c>
      <c r="E81" s="395">
        <v>7.2360000000000002E-3</v>
      </c>
      <c r="F81" s="395">
        <v>2.1690999999999998E-2</v>
      </c>
      <c r="G81" s="395">
        <v>6.2979999999999994E-2</v>
      </c>
      <c r="H81" s="395">
        <v>0.21317</v>
      </c>
      <c r="I81" s="395">
        <v>0.29002899999999998</v>
      </c>
      <c r="J81" s="395">
        <v>0.270206</v>
      </c>
      <c r="K81" s="395">
        <v>0.108695</v>
      </c>
      <c r="L81" s="395">
        <v>1.9643000000000001E-2</v>
      </c>
      <c r="M81" s="395">
        <v>6.0299999999999998E-3</v>
      </c>
      <c r="N81" s="395">
        <v>6.3999999999999997E-5</v>
      </c>
      <c r="O81" s="397">
        <f t="shared" si="215"/>
        <v>6.0000000000000002E-6</v>
      </c>
      <c r="P81" s="397">
        <f t="shared" si="143"/>
        <v>2.4699999999999999E-4</v>
      </c>
      <c r="Q81" s="397">
        <f t="shared" si="144"/>
        <v>7.2360000000000002E-3</v>
      </c>
      <c r="R81" s="397">
        <f t="shared" si="145"/>
        <v>2.1690999999999998E-2</v>
      </c>
      <c r="S81" s="397">
        <f t="shared" si="146"/>
        <v>6.2979999999999994E-2</v>
      </c>
      <c r="T81" s="397">
        <f t="shared" si="147"/>
        <v>0.21317</v>
      </c>
      <c r="U81" s="397">
        <f t="shared" si="148"/>
        <v>0.29002899999999998</v>
      </c>
      <c r="V81" s="397">
        <f t="shared" si="149"/>
        <v>0.270206</v>
      </c>
      <c r="W81" s="397">
        <f t="shared" si="150"/>
        <v>0.108695</v>
      </c>
      <c r="X81" s="397">
        <f t="shared" si="151"/>
        <v>1.9643000000000001E-2</v>
      </c>
      <c r="Y81" s="397">
        <f t="shared" si="152"/>
        <v>6.0299999999999998E-3</v>
      </c>
      <c r="Z81" s="397">
        <f t="shared" si="153"/>
        <v>6.3999999999999997E-5</v>
      </c>
      <c r="AA81" s="397">
        <f t="shared" si="154"/>
        <v>6.0000000000000002E-6</v>
      </c>
      <c r="AB81" s="397">
        <f t="shared" si="155"/>
        <v>2.4699999999999999E-4</v>
      </c>
      <c r="AC81" s="397">
        <f t="shared" si="156"/>
        <v>7.2360000000000002E-3</v>
      </c>
      <c r="AD81" s="397">
        <f t="shared" si="157"/>
        <v>2.1690999999999998E-2</v>
      </c>
      <c r="AE81" s="397">
        <f t="shared" si="158"/>
        <v>6.2979999999999994E-2</v>
      </c>
      <c r="AF81" s="397">
        <f t="shared" si="159"/>
        <v>0.21317</v>
      </c>
      <c r="AG81" s="397">
        <f t="shared" si="160"/>
        <v>0.29002899999999998</v>
      </c>
      <c r="AH81" s="397">
        <f t="shared" si="161"/>
        <v>0.270206</v>
      </c>
      <c r="AI81" s="397">
        <f t="shared" si="162"/>
        <v>0.108695</v>
      </c>
      <c r="AJ81" s="397">
        <f t="shared" si="163"/>
        <v>1.9643000000000001E-2</v>
      </c>
      <c r="AK81" s="397">
        <f t="shared" si="164"/>
        <v>6.0299999999999998E-3</v>
      </c>
      <c r="AL81" s="397">
        <f t="shared" si="165"/>
        <v>6.3999999999999997E-5</v>
      </c>
      <c r="AM81" s="397">
        <f t="shared" si="166"/>
        <v>6.0000000000000002E-6</v>
      </c>
      <c r="AN81" s="397">
        <f t="shared" si="167"/>
        <v>2.4699999999999999E-4</v>
      </c>
      <c r="AO81" s="397">
        <f t="shared" si="168"/>
        <v>7.2360000000000002E-3</v>
      </c>
      <c r="AP81" s="397">
        <f t="shared" si="169"/>
        <v>2.1690999999999998E-2</v>
      </c>
      <c r="AQ81" s="397">
        <f t="shared" si="170"/>
        <v>6.2979999999999994E-2</v>
      </c>
      <c r="AR81" s="397">
        <f t="shared" si="171"/>
        <v>0.21317</v>
      </c>
      <c r="AS81" s="397">
        <f t="shared" si="172"/>
        <v>0.29002899999999998</v>
      </c>
      <c r="AT81" s="397">
        <f t="shared" si="173"/>
        <v>0.270206</v>
      </c>
      <c r="AU81" s="397">
        <f t="shared" si="174"/>
        <v>0.108695</v>
      </c>
      <c r="AV81" s="397">
        <f t="shared" si="175"/>
        <v>1.9643000000000001E-2</v>
      </c>
      <c r="AW81" s="397">
        <f t="shared" si="176"/>
        <v>6.0299999999999998E-3</v>
      </c>
      <c r="AX81" s="397">
        <f t="shared" si="177"/>
        <v>6.3999999999999997E-5</v>
      </c>
      <c r="AY81" s="397">
        <f t="shared" si="178"/>
        <v>6.0000000000000002E-6</v>
      </c>
      <c r="AZ81" s="397">
        <f t="shared" si="179"/>
        <v>2.4699999999999999E-4</v>
      </c>
      <c r="BA81" s="397">
        <f t="shared" si="180"/>
        <v>7.2360000000000002E-3</v>
      </c>
      <c r="BB81" s="397">
        <f t="shared" si="181"/>
        <v>2.1690999999999998E-2</v>
      </c>
      <c r="BC81" s="397">
        <f t="shared" si="182"/>
        <v>6.2979999999999994E-2</v>
      </c>
      <c r="BD81" s="397">
        <f t="shared" si="183"/>
        <v>0.21317</v>
      </c>
      <c r="BE81" s="397">
        <f t="shared" si="184"/>
        <v>0.29002899999999998</v>
      </c>
      <c r="BF81" s="397">
        <f t="shared" si="185"/>
        <v>0.270206</v>
      </c>
      <c r="BG81" s="397">
        <f t="shared" si="186"/>
        <v>0.108695</v>
      </c>
      <c r="BH81" s="397">
        <f t="shared" si="187"/>
        <v>1.9643000000000001E-2</v>
      </c>
      <c r="BI81" s="397">
        <f t="shared" si="188"/>
        <v>6.0299999999999998E-3</v>
      </c>
      <c r="BJ81" s="397">
        <f t="shared" si="189"/>
        <v>6.3999999999999997E-5</v>
      </c>
      <c r="BK81" s="397">
        <f t="shared" si="190"/>
        <v>6.0000000000000002E-6</v>
      </c>
      <c r="BL81" s="397">
        <f t="shared" si="191"/>
        <v>2.4699999999999999E-4</v>
      </c>
      <c r="BM81" s="397">
        <f t="shared" si="192"/>
        <v>7.2360000000000002E-3</v>
      </c>
      <c r="BN81" s="397">
        <f t="shared" si="193"/>
        <v>2.1690999999999998E-2</v>
      </c>
      <c r="BO81" s="397">
        <f t="shared" si="194"/>
        <v>6.2979999999999994E-2</v>
      </c>
      <c r="BP81" s="397">
        <f t="shared" si="195"/>
        <v>0.21317</v>
      </c>
      <c r="BQ81" s="397">
        <f t="shared" si="196"/>
        <v>0.29002899999999998</v>
      </c>
      <c r="BR81" s="397">
        <f t="shared" si="197"/>
        <v>0.270206</v>
      </c>
      <c r="BS81" s="397">
        <f t="shared" si="198"/>
        <v>0.108695</v>
      </c>
      <c r="BT81" s="397">
        <f t="shared" si="199"/>
        <v>1.9643000000000001E-2</v>
      </c>
      <c r="BU81" s="397">
        <f t="shared" si="200"/>
        <v>6.0299999999999998E-3</v>
      </c>
      <c r="BV81" s="397">
        <f t="shared" si="201"/>
        <v>6.3999999999999997E-5</v>
      </c>
      <c r="BW81" s="397">
        <f t="shared" si="202"/>
        <v>6.0000000000000002E-6</v>
      </c>
      <c r="BX81" s="397">
        <f t="shared" si="203"/>
        <v>2.4699999999999999E-4</v>
      </c>
      <c r="BY81" s="397">
        <f t="shared" si="204"/>
        <v>7.2360000000000002E-3</v>
      </c>
      <c r="BZ81" s="397">
        <f t="shared" si="205"/>
        <v>2.1690999999999998E-2</v>
      </c>
      <c r="CA81" s="397">
        <f t="shared" si="206"/>
        <v>6.2979999999999994E-2</v>
      </c>
      <c r="CB81" s="397">
        <f t="shared" si="207"/>
        <v>0.21317</v>
      </c>
      <c r="CC81" s="397">
        <f t="shared" si="208"/>
        <v>0.29002899999999998</v>
      </c>
      <c r="CD81" s="397">
        <f t="shared" si="209"/>
        <v>0.270206</v>
      </c>
      <c r="CE81" s="397">
        <f t="shared" si="210"/>
        <v>0.108695</v>
      </c>
      <c r="CF81" s="397">
        <f t="shared" si="211"/>
        <v>1.9643000000000001E-2</v>
      </c>
      <c r="CG81" s="397">
        <f t="shared" si="212"/>
        <v>6.0299999999999998E-3</v>
      </c>
      <c r="CH81" s="398">
        <f t="shared" si="213"/>
        <v>6.3999999999999997E-5</v>
      </c>
      <c r="CJ81" s="261">
        <f t="shared" si="216"/>
        <v>0.9999969999999998</v>
      </c>
    </row>
    <row r="82" spans="1:88" ht="15.6" x14ac:dyDescent="0.3">
      <c r="A82" s="554"/>
      <c r="B82" s="14" t="str">
        <f t="shared" si="214"/>
        <v>Ext Lighting</v>
      </c>
      <c r="C82" s="395">
        <v>0.106265</v>
      </c>
      <c r="D82" s="395">
        <v>8.2161999999999999E-2</v>
      </c>
      <c r="E82" s="395">
        <v>7.0887000000000006E-2</v>
      </c>
      <c r="F82" s="395">
        <v>6.8145999999999998E-2</v>
      </c>
      <c r="G82" s="395">
        <v>8.1852999999999995E-2</v>
      </c>
      <c r="H82" s="395">
        <v>6.7163E-2</v>
      </c>
      <c r="I82" s="395">
        <v>8.6751999999999996E-2</v>
      </c>
      <c r="J82" s="395">
        <v>6.9401000000000004E-2</v>
      </c>
      <c r="K82" s="395">
        <v>8.2907999999999996E-2</v>
      </c>
      <c r="L82" s="395">
        <v>0.100507</v>
      </c>
      <c r="M82" s="395">
        <v>8.7251999999999996E-2</v>
      </c>
      <c r="N82" s="395">
        <v>9.6703999999999998E-2</v>
      </c>
      <c r="O82" s="397">
        <f t="shared" si="215"/>
        <v>0.106265</v>
      </c>
      <c r="P82" s="397">
        <f t="shared" si="143"/>
        <v>8.2161999999999999E-2</v>
      </c>
      <c r="Q82" s="397">
        <f t="shared" si="144"/>
        <v>7.0887000000000006E-2</v>
      </c>
      <c r="R82" s="397">
        <f t="shared" si="145"/>
        <v>6.8145999999999998E-2</v>
      </c>
      <c r="S82" s="397">
        <f t="shared" si="146"/>
        <v>8.1852999999999995E-2</v>
      </c>
      <c r="T82" s="397">
        <f t="shared" si="147"/>
        <v>6.7163E-2</v>
      </c>
      <c r="U82" s="397">
        <f t="shared" si="148"/>
        <v>8.6751999999999996E-2</v>
      </c>
      <c r="V82" s="397">
        <f t="shared" si="149"/>
        <v>6.9401000000000004E-2</v>
      </c>
      <c r="W82" s="397">
        <f t="shared" si="150"/>
        <v>8.2907999999999996E-2</v>
      </c>
      <c r="X82" s="397">
        <f t="shared" si="151"/>
        <v>0.100507</v>
      </c>
      <c r="Y82" s="397">
        <f t="shared" si="152"/>
        <v>8.7251999999999996E-2</v>
      </c>
      <c r="Z82" s="397">
        <f t="shared" si="153"/>
        <v>9.6703999999999998E-2</v>
      </c>
      <c r="AA82" s="397">
        <f t="shared" si="154"/>
        <v>0.106265</v>
      </c>
      <c r="AB82" s="397">
        <f t="shared" si="155"/>
        <v>8.2161999999999999E-2</v>
      </c>
      <c r="AC82" s="397">
        <f t="shared" si="156"/>
        <v>7.0887000000000006E-2</v>
      </c>
      <c r="AD82" s="397">
        <f t="shared" si="157"/>
        <v>6.8145999999999998E-2</v>
      </c>
      <c r="AE82" s="397">
        <f t="shared" si="158"/>
        <v>8.1852999999999995E-2</v>
      </c>
      <c r="AF82" s="397">
        <f t="shared" si="159"/>
        <v>6.7163E-2</v>
      </c>
      <c r="AG82" s="397">
        <f t="shared" si="160"/>
        <v>8.6751999999999996E-2</v>
      </c>
      <c r="AH82" s="397">
        <f t="shared" si="161"/>
        <v>6.9401000000000004E-2</v>
      </c>
      <c r="AI82" s="397">
        <f t="shared" si="162"/>
        <v>8.2907999999999996E-2</v>
      </c>
      <c r="AJ82" s="397">
        <f t="shared" si="163"/>
        <v>0.100507</v>
      </c>
      <c r="AK82" s="397">
        <f t="shared" si="164"/>
        <v>8.7251999999999996E-2</v>
      </c>
      <c r="AL82" s="397">
        <f t="shared" si="165"/>
        <v>9.6703999999999998E-2</v>
      </c>
      <c r="AM82" s="397">
        <f t="shared" si="166"/>
        <v>0.106265</v>
      </c>
      <c r="AN82" s="397">
        <f t="shared" si="167"/>
        <v>8.2161999999999999E-2</v>
      </c>
      <c r="AO82" s="397">
        <f t="shared" si="168"/>
        <v>7.0887000000000006E-2</v>
      </c>
      <c r="AP82" s="397">
        <f t="shared" si="169"/>
        <v>6.8145999999999998E-2</v>
      </c>
      <c r="AQ82" s="397">
        <f t="shared" si="170"/>
        <v>8.1852999999999995E-2</v>
      </c>
      <c r="AR82" s="397">
        <f t="shared" si="171"/>
        <v>6.7163E-2</v>
      </c>
      <c r="AS82" s="397">
        <f t="shared" si="172"/>
        <v>8.6751999999999996E-2</v>
      </c>
      <c r="AT82" s="397">
        <f t="shared" si="173"/>
        <v>6.9401000000000004E-2</v>
      </c>
      <c r="AU82" s="397">
        <f t="shared" si="174"/>
        <v>8.2907999999999996E-2</v>
      </c>
      <c r="AV82" s="397">
        <f t="shared" si="175"/>
        <v>0.100507</v>
      </c>
      <c r="AW82" s="397">
        <f t="shared" si="176"/>
        <v>8.7251999999999996E-2</v>
      </c>
      <c r="AX82" s="397">
        <f t="shared" si="177"/>
        <v>9.6703999999999998E-2</v>
      </c>
      <c r="AY82" s="397">
        <f t="shared" si="178"/>
        <v>0.106265</v>
      </c>
      <c r="AZ82" s="397">
        <f t="shared" si="179"/>
        <v>8.2161999999999999E-2</v>
      </c>
      <c r="BA82" s="397">
        <f t="shared" si="180"/>
        <v>7.0887000000000006E-2</v>
      </c>
      <c r="BB82" s="397">
        <f t="shared" si="181"/>
        <v>6.8145999999999998E-2</v>
      </c>
      <c r="BC82" s="397">
        <f t="shared" si="182"/>
        <v>8.1852999999999995E-2</v>
      </c>
      <c r="BD82" s="397">
        <f t="shared" si="183"/>
        <v>6.7163E-2</v>
      </c>
      <c r="BE82" s="397">
        <f t="shared" si="184"/>
        <v>8.6751999999999996E-2</v>
      </c>
      <c r="BF82" s="397">
        <f t="shared" si="185"/>
        <v>6.9401000000000004E-2</v>
      </c>
      <c r="BG82" s="397">
        <f t="shared" si="186"/>
        <v>8.2907999999999996E-2</v>
      </c>
      <c r="BH82" s="397">
        <f t="shared" si="187"/>
        <v>0.100507</v>
      </c>
      <c r="BI82" s="397">
        <f t="shared" si="188"/>
        <v>8.7251999999999996E-2</v>
      </c>
      <c r="BJ82" s="397">
        <f t="shared" si="189"/>
        <v>9.6703999999999998E-2</v>
      </c>
      <c r="BK82" s="397">
        <f t="shared" si="190"/>
        <v>0.106265</v>
      </c>
      <c r="BL82" s="397">
        <f t="shared" si="191"/>
        <v>8.2161999999999999E-2</v>
      </c>
      <c r="BM82" s="397">
        <f t="shared" si="192"/>
        <v>7.0887000000000006E-2</v>
      </c>
      <c r="BN82" s="397">
        <f t="shared" si="193"/>
        <v>6.8145999999999998E-2</v>
      </c>
      <c r="BO82" s="397">
        <f t="shared" si="194"/>
        <v>8.1852999999999995E-2</v>
      </c>
      <c r="BP82" s="397">
        <f t="shared" si="195"/>
        <v>6.7163E-2</v>
      </c>
      <c r="BQ82" s="397">
        <f t="shared" si="196"/>
        <v>8.6751999999999996E-2</v>
      </c>
      <c r="BR82" s="397">
        <f t="shared" si="197"/>
        <v>6.9401000000000004E-2</v>
      </c>
      <c r="BS82" s="397">
        <f t="shared" si="198"/>
        <v>8.2907999999999996E-2</v>
      </c>
      <c r="BT82" s="397">
        <f t="shared" si="199"/>
        <v>0.100507</v>
      </c>
      <c r="BU82" s="397">
        <f t="shared" si="200"/>
        <v>8.7251999999999996E-2</v>
      </c>
      <c r="BV82" s="397">
        <f t="shared" si="201"/>
        <v>9.6703999999999998E-2</v>
      </c>
      <c r="BW82" s="397">
        <f t="shared" si="202"/>
        <v>0.106265</v>
      </c>
      <c r="BX82" s="397">
        <f t="shared" si="203"/>
        <v>8.2161999999999999E-2</v>
      </c>
      <c r="BY82" s="397">
        <f t="shared" si="204"/>
        <v>7.0887000000000006E-2</v>
      </c>
      <c r="BZ82" s="397">
        <f t="shared" si="205"/>
        <v>6.8145999999999998E-2</v>
      </c>
      <c r="CA82" s="397">
        <f t="shared" si="206"/>
        <v>8.1852999999999995E-2</v>
      </c>
      <c r="CB82" s="397">
        <f t="shared" si="207"/>
        <v>6.7163E-2</v>
      </c>
      <c r="CC82" s="397">
        <f t="shared" si="208"/>
        <v>8.6751999999999996E-2</v>
      </c>
      <c r="CD82" s="397">
        <f t="shared" si="209"/>
        <v>6.9401000000000004E-2</v>
      </c>
      <c r="CE82" s="397">
        <f t="shared" si="210"/>
        <v>8.2907999999999996E-2</v>
      </c>
      <c r="CF82" s="397">
        <f t="shared" si="211"/>
        <v>0.100507</v>
      </c>
      <c r="CG82" s="397">
        <f t="shared" si="212"/>
        <v>8.7251999999999996E-2</v>
      </c>
      <c r="CH82" s="398">
        <f t="shared" si="213"/>
        <v>9.6703999999999998E-2</v>
      </c>
      <c r="CJ82" s="261">
        <f t="shared" si="216"/>
        <v>1</v>
      </c>
    </row>
    <row r="83" spans="1:88" ht="15.6" x14ac:dyDescent="0.3">
      <c r="A83" s="554"/>
      <c r="B83" s="14" t="str">
        <f t="shared" si="214"/>
        <v>Heating</v>
      </c>
      <c r="C83" s="395">
        <v>0.210397</v>
      </c>
      <c r="D83" s="395">
        <v>0.17743600000000001</v>
      </c>
      <c r="E83" s="395">
        <v>0.13192400000000001</v>
      </c>
      <c r="F83" s="395">
        <v>5.9718E-2</v>
      </c>
      <c r="G83" s="395">
        <v>2.6769000000000001E-2</v>
      </c>
      <c r="H83" s="395">
        <v>4.2950000000000002E-3</v>
      </c>
      <c r="I83" s="395">
        <v>2.895E-3</v>
      </c>
      <c r="J83" s="395">
        <v>3.4320000000000002E-3</v>
      </c>
      <c r="K83" s="395">
        <v>9.4020000000000006E-3</v>
      </c>
      <c r="L83" s="395">
        <v>5.5496999999999998E-2</v>
      </c>
      <c r="M83" s="395">
        <v>0.115452</v>
      </c>
      <c r="N83" s="395">
        <v>0.20278099999999999</v>
      </c>
      <c r="O83" s="397">
        <f t="shared" si="215"/>
        <v>0.210397</v>
      </c>
      <c r="P83" s="397">
        <f t="shared" si="143"/>
        <v>0.17743600000000001</v>
      </c>
      <c r="Q83" s="397">
        <f t="shared" si="144"/>
        <v>0.13192400000000001</v>
      </c>
      <c r="R83" s="397">
        <f t="shared" si="145"/>
        <v>5.9718E-2</v>
      </c>
      <c r="S83" s="397">
        <f t="shared" si="146"/>
        <v>2.6769000000000001E-2</v>
      </c>
      <c r="T83" s="397">
        <f t="shared" si="147"/>
        <v>4.2950000000000002E-3</v>
      </c>
      <c r="U83" s="397">
        <f t="shared" si="148"/>
        <v>2.895E-3</v>
      </c>
      <c r="V83" s="397">
        <f t="shared" si="149"/>
        <v>3.4320000000000002E-3</v>
      </c>
      <c r="W83" s="397">
        <f t="shared" si="150"/>
        <v>9.4020000000000006E-3</v>
      </c>
      <c r="X83" s="397">
        <f t="shared" si="151"/>
        <v>5.5496999999999998E-2</v>
      </c>
      <c r="Y83" s="397">
        <f t="shared" si="152"/>
        <v>0.115452</v>
      </c>
      <c r="Z83" s="397">
        <f t="shared" si="153"/>
        <v>0.20278099999999999</v>
      </c>
      <c r="AA83" s="397">
        <f t="shared" si="154"/>
        <v>0.210397</v>
      </c>
      <c r="AB83" s="397">
        <f t="shared" si="155"/>
        <v>0.17743600000000001</v>
      </c>
      <c r="AC83" s="397">
        <f t="shared" si="156"/>
        <v>0.13192400000000001</v>
      </c>
      <c r="AD83" s="397">
        <f t="shared" si="157"/>
        <v>5.9718E-2</v>
      </c>
      <c r="AE83" s="397">
        <f t="shared" si="158"/>
        <v>2.6769000000000001E-2</v>
      </c>
      <c r="AF83" s="397">
        <f t="shared" si="159"/>
        <v>4.2950000000000002E-3</v>
      </c>
      <c r="AG83" s="397">
        <f t="shared" si="160"/>
        <v>2.895E-3</v>
      </c>
      <c r="AH83" s="397">
        <f t="shared" si="161"/>
        <v>3.4320000000000002E-3</v>
      </c>
      <c r="AI83" s="397">
        <f t="shared" si="162"/>
        <v>9.4020000000000006E-3</v>
      </c>
      <c r="AJ83" s="397">
        <f t="shared" si="163"/>
        <v>5.5496999999999998E-2</v>
      </c>
      <c r="AK83" s="397">
        <f t="shared" si="164"/>
        <v>0.115452</v>
      </c>
      <c r="AL83" s="397">
        <f t="shared" si="165"/>
        <v>0.20278099999999999</v>
      </c>
      <c r="AM83" s="397">
        <f t="shared" si="166"/>
        <v>0.210397</v>
      </c>
      <c r="AN83" s="397">
        <f t="shared" si="167"/>
        <v>0.17743600000000001</v>
      </c>
      <c r="AO83" s="397">
        <f t="shared" si="168"/>
        <v>0.13192400000000001</v>
      </c>
      <c r="AP83" s="397">
        <f t="shared" si="169"/>
        <v>5.9718E-2</v>
      </c>
      <c r="AQ83" s="397">
        <f t="shared" si="170"/>
        <v>2.6769000000000001E-2</v>
      </c>
      <c r="AR83" s="397">
        <f t="shared" si="171"/>
        <v>4.2950000000000002E-3</v>
      </c>
      <c r="AS83" s="397">
        <f t="shared" si="172"/>
        <v>2.895E-3</v>
      </c>
      <c r="AT83" s="397">
        <f t="shared" si="173"/>
        <v>3.4320000000000002E-3</v>
      </c>
      <c r="AU83" s="397">
        <f t="shared" si="174"/>
        <v>9.4020000000000006E-3</v>
      </c>
      <c r="AV83" s="397">
        <f t="shared" si="175"/>
        <v>5.5496999999999998E-2</v>
      </c>
      <c r="AW83" s="397">
        <f t="shared" si="176"/>
        <v>0.115452</v>
      </c>
      <c r="AX83" s="397">
        <f t="shared" si="177"/>
        <v>0.20278099999999999</v>
      </c>
      <c r="AY83" s="397">
        <f t="shared" si="178"/>
        <v>0.210397</v>
      </c>
      <c r="AZ83" s="397">
        <f t="shared" si="179"/>
        <v>0.17743600000000001</v>
      </c>
      <c r="BA83" s="397">
        <f t="shared" si="180"/>
        <v>0.13192400000000001</v>
      </c>
      <c r="BB83" s="397">
        <f t="shared" si="181"/>
        <v>5.9718E-2</v>
      </c>
      <c r="BC83" s="397">
        <f t="shared" si="182"/>
        <v>2.6769000000000001E-2</v>
      </c>
      <c r="BD83" s="397">
        <f t="shared" si="183"/>
        <v>4.2950000000000002E-3</v>
      </c>
      <c r="BE83" s="397">
        <f t="shared" si="184"/>
        <v>2.895E-3</v>
      </c>
      <c r="BF83" s="397">
        <f t="shared" si="185"/>
        <v>3.4320000000000002E-3</v>
      </c>
      <c r="BG83" s="397">
        <f t="shared" si="186"/>
        <v>9.4020000000000006E-3</v>
      </c>
      <c r="BH83" s="397">
        <f t="shared" si="187"/>
        <v>5.5496999999999998E-2</v>
      </c>
      <c r="BI83" s="397">
        <f t="shared" si="188"/>
        <v>0.115452</v>
      </c>
      <c r="BJ83" s="397">
        <f t="shared" si="189"/>
        <v>0.20278099999999999</v>
      </c>
      <c r="BK83" s="397">
        <f t="shared" si="190"/>
        <v>0.210397</v>
      </c>
      <c r="BL83" s="397">
        <f t="shared" si="191"/>
        <v>0.17743600000000001</v>
      </c>
      <c r="BM83" s="397">
        <f t="shared" si="192"/>
        <v>0.13192400000000001</v>
      </c>
      <c r="BN83" s="397">
        <f t="shared" si="193"/>
        <v>5.9718E-2</v>
      </c>
      <c r="BO83" s="397">
        <f t="shared" si="194"/>
        <v>2.6769000000000001E-2</v>
      </c>
      <c r="BP83" s="397">
        <f t="shared" si="195"/>
        <v>4.2950000000000002E-3</v>
      </c>
      <c r="BQ83" s="397">
        <f t="shared" si="196"/>
        <v>2.895E-3</v>
      </c>
      <c r="BR83" s="397">
        <f t="shared" si="197"/>
        <v>3.4320000000000002E-3</v>
      </c>
      <c r="BS83" s="397">
        <f t="shared" si="198"/>
        <v>9.4020000000000006E-3</v>
      </c>
      <c r="BT83" s="397">
        <f t="shared" si="199"/>
        <v>5.5496999999999998E-2</v>
      </c>
      <c r="BU83" s="397">
        <f t="shared" si="200"/>
        <v>0.115452</v>
      </c>
      <c r="BV83" s="397">
        <f t="shared" si="201"/>
        <v>0.20278099999999999</v>
      </c>
      <c r="BW83" s="397">
        <f t="shared" si="202"/>
        <v>0.210397</v>
      </c>
      <c r="BX83" s="397">
        <f t="shared" si="203"/>
        <v>0.17743600000000001</v>
      </c>
      <c r="BY83" s="397">
        <f t="shared" si="204"/>
        <v>0.13192400000000001</v>
      </c>
      <c r="BZ83" s="397">
        <f t="shared" si="205"/>
        <v>5.9718E-2</v>
      </c>
      <c r="CA83" s="397">
        <f t="shared" si="206"/>
        <v>2.6769000000000001E-2</v>
      </c>
      <c r="CB83" s="397">
        <f t="shared" si="207"/>
        <v>4.2950000000000002E-3</v>
      </c>
      <c r="CC83" s="397">
        <f t="shared" si="208"/>
        <v>2.895E-3</v>
      </c>
      <c r="CD83" s="397">
        <f t="shared" si="209"/>
        <v>3.4320000000000002E-3</v>
      </c>
      <c r="CE83" s="397">
        <f t="shared" si="210"/>
        <v>9.4020000000000006E-3</v>
      </c>
      <c r="CF83" s="397">
        <f t="shared" si="211"/>
        <v>5.5496999999999998E-2</v>
      </c>
      <c r="CG83" s="397">
        <f t="shared" si="212"/>
        <v>0.115452</v>
      </c>
      <c r="CH83" s="398">
        <f t="shared" si="213"/>
        <v>0.20278099999999999</v>
      </c>
      <c r="CJ83" s="261">
        <f t="shared" si="216"/>
        <v>0.99999800000000016</v>
      </c>
    </row>
    <row r="84" spans="1:88" ht="15.6" x14ac:dyDescent="0.3">
      <c r="A84" s="554"/>
      <c r="B84" s="14" t="str">
        <f t="shared" si="214"/>
        <v>HVAC</v>
      </c>
      <c r="C84" s="395">
        <v>0.107824</v>
      </c>
      <c r="D84" s="395">
        <v>9.1051999999999994E-2</v>
      </c>
      <c r="E84" s="395">
        <v>7.1135000000000004E-2</v>
      </c>
      <c r="F84" s="395">
        <v>4.1179E-2</v>
      </c>
      <c r="G84" s="395">
        <v>4.4423999999999998E-2</v>
      </c>
      <c r="H84" s="395">
        <v>0.106128</v>
      </c>
      <c r="I84" s="395">
        <v>0.14288100000000001</v>
      </c>
      <c r="J84" s="395">
        <v>0.133494</v>
      </c>
      <c r="K84" s="395">
        <v>5.781E-2</v>
      </c>
      <c r="L84" s="395">
        <v>3.8018000000000003E-2</v>
      </c>
      <c r="M84" s="395">
        <v>6.2103999999999999E-2</v>
      </c>
      <c r="N84" s="395">
        <v>0.10395</v>
      </c>
      <c r="O84" s="397">
        <f t="shared" si="215"/>
        <v>0.107824</v>
      </c>
      <c r="P84" s="397">
        <f t="shared" si="143"/>
        <v>9.1051999999999994E-2</v>
      </c>
      <c r="Q84" s="397">
        <f t="shared" si="144"/>
        <v>7.1135000000000004E-2</v>
      </c>
      <c r="R84" s="397">
        <f t="shared" si="145"/>
        <v>4.1179E-2</v>
      </c>
      <c r="S84" s="397">
        <f t="shared" si="146"/>
        <v>4.4423999999999998E-2</v>
      </c>
      <c r="T84" s="397">
        <f t="shared" si="147"/>
        <v>0.106128</v>
      </c>
      <c r="U84" s="397">
        <f t="shared" si="148"/>
        <v>0.14288100000000001</v>
      </c>
      <c r="V84" s="397">
        <f t="shared" si="149"/>
        <v>0.133494</v>
      </c>
      <c r="W84" s="397">
        <f t="shared" si="150"/>
        <v>5.781E-2</v>
      </c>
      <c r="X84" s="397">
        <f t="shared" si="151"/>
        <v>3.8018000000000003E-2</v>
      </c>
      <c r="Y84" s="397">
        <f t="shared" si="152"/>
        <v>6.2103999999999999E-2</v>
      </c>
      <c r="Z84" s="397">
        <f t="shared" si="153"/>
        <v>0.10395</v>
      </c>
      <c r="AA84" s="397">
        <f t="shared" si="154"/>
        <v>0.107824</v>
      </c>
      <c r="AB84" s="397">
        <f t="shared" si="155"/>
        <v>9.1051999999999994E-2</v>
      </c>
      <c r="AC84" s="397">
        <f t="shared" si="156"/>
        <v>7.1135000000000004E-2</v>
      </c>
      <c r="AD84" s="397">
        <f t="shared" si="157"/>
        <v>4.1179E-2</v>
      </c>
      <c r="AE84" s="397">
        <f t="shared" si="158"/>
        <v>4.4423999999999998E-2</v>
      </c>
      <c r="AF84" s="397">
        <f t="shared" si="159"/>
        <v>0.106128</v>
      </c>
      <c r="AG84" s="397">
        <f t="shared" si="160"/>
        <v>0.14288100000000001</v>
      </c>
      <c r="AH84" s="397">
        <f t="shared" si="161"/>
        <v>0.133494</v>
      </c>
      <c r="AI84" s="397">
        <f t="shared" si="162"/>
        <v>5.781E-2</v>
      </c>
      <c r="AJ84" s="397">
        <f t="shared" si="163"/>
        <v>3.8018000000000003E-2</v>
      </c>
      <c r="AK84" s="397">
        <f t="shared" si="164"/>
        <v>6.2103999999999999E-2</v>
      </c>
      <c r="AL84" s="397">
        <f t="shared" si="165"/>
        <v>0.10395</v>
      </c>
      <c r="AM84" s="397">
        <f t="shared" si="166"/>
        <v>0.107824</v>
      </c>
      <c r="AN84" s="397">
        <f t="shared" si="167"/>
        <v>9.1051999999999994E-2</v>
      </c>
      <c r="AO84" s="397">
        <f t="shared" si="168"/>
        <v>7.1135000000000004E-2</v>
      </c>
      <c r="AP84" s="397">
        <f t="shared" si="169"/>
        <v>4.1179E-2</v>
      </c>
      <c r="AQ84" s="397">
        <f t="shared" si="170"/>
        <v>4.4423999999999998E-2</v>
      </c>
      <c r="AR84" s="397">
        <f t="shared" si="171"/>
        <v>0.106128</v>
      </c>
      <c r="AS84" s="397">
        <f t="shared" si="172"/>
        <v>0.14288100000000001</v>
      </c>
      <c r="AT84" s="397">
        <f t="shared" si="173"/>
        <v>0.133494</v>
      </c>
      <c r="AU84" s="397">
        <f t="shared" si="174"/>
        <v>5.781E-2</v>
      </c>
      <c r="AV84" s="397">
        <f t="shared" si="175"/>
        <v>3.8018000000000003E-2</v>
      </c>
      <c r="AW84" s="397">
        <f t="shared" si="176"/>
        <v>6.2103999999999999E-2</v>
      </c>
      <c r="AX84" s="397">
        <f t="shared" si="177"/>
        <v>0.10395</v>
      </c>
      <c r="AY84" s="397">
        <f t="shared" si="178"/>
        <v>0.107824</v>
      </c>
      <c r="AZ84" s="397">
        <f t="shared" si="179"/>
        <v>9.1051999999999994E-2</v>
      </c>
      <c r="BA84" s="397">
        <f t="shared" si="180"/>
        <v>7.1135000000000004E-2</v>
      </c>
      <c r="BB84" s="397">
        <f t="shared" si="181"/>
        <v>4.1179E-2</v>
      </c>
      <c r="BC84" s="397">
        <f t="shared" si="182"/>
        <v>4.4423999999999998E-2</v>
      </c>
      <c r="BD84" s="397">
        <f t="shared" si="183"/>
        <v>0.106128</v>
      </c>
      <c r="BE84" s="397">
        <f t="shared" si="184"/>
        <v>0.14288100000000001</v>
      </c>
      <c r="BF84" s="397">
        <f t="shared" si="185"/>
        <v>0.133494</v>
      </c>
      <c r="BG84" s="397">
        <f t="shared" si="186"/>
        <v>5.781E-2</v>
      </c>
      <c r="BH84" s="397">
        <f t="shared" si="187"/>
        <v>3.8018000000000003E-2</v>
      </c>
      <c r="BI84" s="397">
        <f t="shared" si="188"/>
        <v>6.2103999999999999E-2</v>
      </c>
      <c r="BJ84" s="397">
        <f t="shared" si="189"/>
        <v>0.10395</v>
      </c>
      <c r="BK84" s="397">
        <f t="shared" si="190"/>
        <v>0.107824</v>
      </c>
      <c r="BL84" s="397">
        <f t="shared" si="191"/>
        <v>9.1051999999999994E-2</v>
      </c>
      <c r="BM84" s="397">
        <f t="shared" si="192"/>
        <v>7.1135000000000004E-2</v>
      </c>
      <c r="BN84" s="397">
        <f t="shared" si="193"/>
        <v>4.1179E-2</v>
      </c>
      <c r="BO84" s="397">
        <f t="shared" si="194"/>
        <v>4.4423999999999998E-2</v>
      </c>
      <c r="BP84" s="397">
        <f t="shared" si="195"/>
        <v>0.106128</v>
      </c>
      <c r="BQ84" s="397">
        <f t="shared" si="196"/>
        <v>0.14288100000000001</v>
      </c>
      <c r="BR84" s="397">
        <f t="shared" si="197"/>
        <v>0.133494</v>
      </c>
      <c r="BS84" s="397">
        <f t="shared" si="198"/>
        <v>5.781E-2</v>
      </c>
      <c r="BT84" s="397">
        <f t="shared" si="199"/>
        <v>3.8018000000000003E-2</v>
      </c>
      <c r="BU84" s="397">
        <f t="shared" si="200"/>
        <v>6.2103999999999999E-2</v>
      </c>
      <c r="BV84" s="397">
        <f t="shared" si="201"/>
        <v>0.10395</v>
      </c>
      <c r="BW84" s="397">
        <f t="shared" si="202"/>
        <v>0.107824</v>
      </c>
      <c r="BX84" s="397">
        <f t="shared" si="203"/>
        <v>9.1051999999999994E-2</v>
      </c>
      <c r="BY84" s="397">
        <f t="shared" si="204"/>
        <v>7.1135000000000004E-2</v>
      </c>
      <c r="BZ84" s="397">
        <f t="shared" si="205"/>
        <v>4.1179E-2</v>
      </c>
      <c r="CA84" s="397">
        <f t="shared" si="206"/>
        <v>4.4423999999999998E-2</v>
      </c>
      <c r="CB84" s="397">
        <f t="shared" si="207"/>
        <v>0.106128</v>
      </c>
      <c r="CC84" s="397">
        <f t="shared" si="208"/>
        <v>0.14288100000000001</v>
      </c>
      <c r="CD84" s="397">
        <f t="shared" si="209"/>
        <v>0.133494</v>
      </c>
      <c r="CE84" s="397">
        <f t="shared" si="210"/>
        <v>5.781E-2</v>
      </c>
      <c r="CF84" s="397">
        <f t="shared" si="211"/>
        <v>3.8018000000000003E-2</v>
      </c>
      <c r="CG84" s="397">
        <f t="shared" si="212"/>
        <v>6.2103999999999999E-2</v>
      </c>
      <c r="CH84" s="398">
        <f t="shared" si="213"/>
        <v>0.10395</v>
      </c>
      <c r="CJ84" s="261">
        <f t="shared" si="216"/>
        <v>0.99999900000000008</v>
      </c>
    </row>
    <row r="85" spans="1:88" ht="15.6" x14ac:dyDescent="0.3">
      <c r="A85" s="554"/>
      <c r="B85" s="14" t="str">
        <f t="shared" si="214"/>
        <v>Lighting</v>
      </c>
      <c r="C85" s="395">
        <v>9.3563999999999994E-2</v>
      </c>
      <c r="D85" s="395">
        <v>7.2162000000000004E-2</v>
      </c>
      <c r="E85" s="395">
        <v>7.8372999999999998E-2</v>
      </c>
      <c r="F85" s="395">
        <v>7.6534000000000005E-2</v>
      </c>
      <c r="G85" s="395">
        <v>9.4246999999999997E-2</v>
      </c>
      <c r="H85" s="395">
        <v>7.5599E-2</v>
      </c>
      <c r="I85" s="395">
        <v>9.6199999999999994E-2</v>
      </c>
      <c r="J85" s="395">
        <v>7.7077999999999994E-2</v>
      </c>
      <c r="K85" s="395">
        <v>8.1374000000000002E-2</v>
      </c>
      <c r="L85" s="395">
        <v>9.4072000000000003E-2</v>
      </c>
      <c r="M85" s="395">
        <v>7.6706999999999997E-2</v>
      </c>
      <c r="N85" s="395">
        <v>8.4089999999999998E-2</v>
      </c>
      <c r="O85" s="397">
        <f t="shared" si="215"/>
        <v>9.3563999999999994E-2</v>
      </c>
      <c r="P85" s="397">
        <f t="shared" si="143"/>
        <v>7.2162000000000004E-2</v>
      </c>
      <c r="Q85" s="397">
        <f t="shared" si="144"/>
        <v>7.8372999999999998E-2</v>
      </c>
      <c r="R85" s="397">
        <f t="shared" si="145"/>
        <v>7.6534000000000005E-2</v>
      </c>
      <c r="S85" s="397">
        <f t="shared" si="146"/>
        <v>9.4246999999999997E-2</v>
      </c>
      <c r="T85" s="397">
        <f t="shared" si="147"/>
        <v>7.5599E-2</v>
      </c>
      <c r="U85" s="397">
        <f t="shared" si="148"/>
        <v>9.6199999999999994E-2</v>
      </c>
      <c r="V85" s="397">
        <f t="shared" si="149"/>
        <v>7.7077999999999994E-2</v>
      </c>
      <c r="W85" s="397">
        <f t="shared" si="150"/>
        <v>8.1374000000000002E-2</v>
      </c>
      <c r="X85" s="397">
        <f t="shared" si="151"/>
        <v>9.4072000000000003E-2</v>
      </c>
      <c r="Y85" s="397">
        <f t="shared" si="152"/>
        <v>7.6706999999999997E-2</v>
      </c>
      <c r="Z85" s="397">
        <f t="shared" si="153"/>
        <v>8.4089999999999998E-2</v>
      </c>
      <c r="AA85" s="397">
        <f t="shared" si="154"/>
        <v>9.3563999999999994E-2</v>
      </c>
      <c r="AB85" s="397">
        <f t="shared" si="155"/>
        <v>7.2162000000000004E-2</v>
      </c>
      <c r="AC85" s="397">
        <f t="shared" si="156"/>
        <v>7.8372999999999998E-2</v>
      </c>
      <c r="AD85" s="397">
        <f t="shared" si="157"/>
        <v>7.6534000000000005E-2</v>
      </c>
      <c r="AE85" s="397">
        <f t="shared" si="158"/>
        <v>9.4246999999999997E-2</v>
      </c>
      <c r="AF85" s="397">
        <f t="shared" si="159"/>
        <v>7.5599E-2</v>
      </c>
      <c r="AG85" s="397">
        <f t="shared" si="160"/>
        <v>9.6199999999999994E-2</v>
      </c>
      <c r="AH85" s="397">
        <f t="shared" si="161"/>
        <v>7.7077999999999994E-2</v>
      </c>
      <c r="AI85" s="397">
        <f t="shared" si="162"/>
        <v>8.1374000000000002E-2</v>
      </c>
      <c r="AJ85" s="397">
        <f t="shared" si="163"/>
        <v>9.4072000000000003E-2</v>
      </c>
      <c r="AK85" s="397">
        <f t="shared" si="164"/>
        <v>7.6706999999999997E-2</v>
      </c>
      <c r="AL85" s="397">
        <f t="shared" si="165"/>
        <v>8.4089999999999998E-2</v>
      </c>
      <c r="AM85" s="397">
        <f t="shared" si="166"/>
        <v>9.3563999999999994E-2</v>
      </c>
      <c r="AN85" s="397">
        <f t="shared" si="167"/>
        <v>7.2162000000000004E-2</v>
      </c>
      <c r="AO85" s="397">
        <f t="shared" si="168"/>
        <v>7.8372999999999998E-2</v>
      </c>
      <c r="AP85" s="397">
        <f t="shared" si="169"/>
        <v>7.6534000000000005E-2</v>
      </c>
      <c r="AQ85" s="397">
        <f t="shared" si="170"/>
        <v>9.4246999999999997E-2</v>
      </c>
      <c r="AR85" s="397">
        <f t="shared" si="171"/>
        <v>7.5599E-2</v>
      </c>
      <c r="AS85" s="397">
        <f t="shared" si="172"/>
        <v>9.6199999999999994E-2</v>
      </c>
      <c r="AT85" s="397">
        <f t="shared" si="173"/>
        <v>7.7077999999999994E-2</v>
      </c>
      <c r="AU85" s="397">
        <f t="shared" si="174"/>
        <v>8.1374000000000002E-2</v>
      </c>
      <c r="AV85" s="397">
        <f t="shared" si="175"/>
        <v>9.4072000000000003E-2</v>
      </c>
      <c r="AW85" s="397">
        <f t="shared" si="176"/>
        <v>7.6706999999999997E-2</v>
      </c>
      <c r="AX85" s="397">
        <f t="shared" si="177"/>
        <v>8.4089999999999998E-2</v>
      </c>
      <c r="AY85" s="397">
        <f t="shared" si="178"/>
        <v>9.3563999999999994E-2</v>
      </c>
      <c r="AZ85" s="397">
        <f t="shared" si="179"/>
        <v>7.2162000000000004E-2</v>
      </c>
      <c r="BA85" s="397">
        <f t="shared" si="180"/>
        <v>7.8372999999999998E-2</v>
      </c>
      <c r="BB85" s="397">
        <f t="shared" si="181"/>
        <v>7.6534000000000005E-2</v>
      </c>
      <c r="BC85" s="397">
        <f t="shared" si="182"/>
        <v>9.4246999999999997E-2</v>
      </c>
      <c r="BD85" s="397">
        <f t="shared" si="183"/>
        <v>7.5599E-2</v>
      </c>
      <c r="BE85" s="397">
        <f t="shared" si="184"/>
        <v>9.6199999999999994E-2</v>
      </c>
      <c r="BF85" s="397">
        <f t="shared" si="185"/>
        <v>7.7077999999999994E-2</v>
      </c>
      <c r="BG85" s="397">
        <f t="shared" si="186"/>
        <v>8.1374000000000002E-2</v>
      </c>
      <c r="BH85" s="397">
        <f t="shared" si="187"/>
        <v>9.4072000000000003E-2</v>
      </c>
      <c r="BI85" s="397">
        <f t="shared" si="188"/>
        <v>7.6706999999999997E-2</v>
      </c>
      <c r="BJ85" s="397">
        <f t="shared" si="189"/>
        <v>8.4089999999999998E-2</v>
      </c>
      <c r="BK85" s="397">
        <f t="shared" si="190"/>
        <v>9.3563999999999994E-2</v>
      </c>
      <c r="BL85" s="397">
        <f t="shared" si="191"/>
        <v>7.2162000000000004E-2</v>
      </c>
      <c r="BM85" s="397">
        <f t="shared" si="192"/>
        <v>7.8372999999999998E-2</v>
      </c>
      <c r="BN85" s="397">
        <f t="shared" si="193"/>
        <v>7.6534000000000005E-2</v>
      </c>
      <c r="BO85" s="397">
        <f t="shared" si="194"/>
        <v>9.4246999999999997E-2</v>
      </c>
      <c r="BP85" s="397">
        <f t="shared" si="195"/>
        <v>7.5599E-2</v>
      </c>
      <c r="BQ85" s="397">
        <f t="shared" si="196"/>
        <v>9.6199999999999994E-2</v>
      </c>
      <c r="BR85" s="397">
        <f t="shared" si="197"/>
        <v>7.7077999999999994E-2</v>
      </c>
      <c r="BS85" s="397">
        <f t="shared" si="198"/>
        <v>8.1374000000000002E-2</v>
      </c>
      <c r="BT85" s="397">
        <f t="shared" si="199"/>
        <v>9.4072000000000003E-2</v>
      </c>
      <c r="BU85" s="397">
        <f t="shared" si="200"/>
        <v>7.6706999999999997E-2</v>
      </c>
      <c r="BV85" s="397">
        <f t="shared" si="201"/>
        <v>8.4089999999999998E-2</v>
      </c>
      <c r="BW85" s="397">
        <f t="shared" si="202"/>
        <v>9.3563999999999994E-2</v>
      </c>
      <c r="BX85" s="397">
        <f t="shared" si="203"/>
        <v>7.2162000000000004E-2</v>
      </c>
      <c r="BY85" s="397">
        <f t="shared" si="204"/>
        <v>7.8372999999999998E-2</v>
      </c>
      <c r="BZ85" s="397">
        <f t="shared" si="205"/>
        <v>7.6534000000000005E-2</v>
      </c>
      <c r="CA85" s="397">
        <f t="shared" si="206"/>
        <v>9.4246999999999997E-2</v>
      </c>
      <c r="CB85" s="397">
        <f t="shared" si="207"/>
        <v>7.5599E-2</v>
      </c>
      <c r="CC85" s="397">
        <f t="shared" si="208"/>
        <v>9.6199999999999994E-2</v>
      </c>
      <c r="CD85" s="397">
        <f t="shared" si="209"/>
        <v>7.7077999999999994E-2</v>
      </c>
      <c r="CE85" s="397">
        <f t="shared" si="210"/>
        <v>8.1374000000000002E-2</v>
      </c>
      <c r="CF85" s="397">
        <f t="shared" si="211"/>
        <v>9.4072000000000003E-2</v>
      </c>
      <c r="CG85" s="397">
        <f t="shared" si="212"/>
        <v>7.6706999999999997E-2</v>
      </c>
      <c r="CH85" s="398">
        <f t="shared" si="213"/>
        <v>8.4089999999999998E-2</v>
      </c>
      <c r="CJ85" s="261">
        <f t="shared" si="216"/>
        <v>1</v>
      </c>
    </row>
    <row r="86" spans="1:88" ht="15.6" x14ac:dyDescent="0.3">
      <c r="A86" s="554"/>
      <c r="B86" s="14" t="str">
        <f t="shared" si="214"/>
        <v>Miscellaneous</v>
      </c>
      <c r="C86" s="395">
        <v>8.5109000000000004E-2</v>
      </c>
      <c r="D86" s="395">
        <v>7.7715000000000006E-2</v>
      </c>
      <c r="E86" s="395">
        <v>8.6136000000000004E-2</v>
      </c>
      <c r="F86" s="395">
        <v>7.9796000000000006E-2</v>
      </c>
      <c r="G86" s="395">
        <v>8.5334999999999994E-2</v>
      </c>
      <c r="H86" s="395">
        <v>8.1994999999999998E-2</v>
      </c>
      <c r="I86" s="395">
        <v>8.4098999999999993E-2</v>
      </c>
      <c r="J86" s="395">
        <v>8.4198999999999996E-2</v>
      </c>
      <c r="K86" s="395">
        <v>8.2512000000000002E-2</v>
      </c>
      <c r="L86" s="395">
        <v>8.5277000000000006E-2</v>
      </c>
      <c r="M86" s="395">
        <v>8.2588999999999996E-2</v>
      </c>
      <c r="N86" s="395">
        <v>8.5237999999999994E-2</v>
      </c>
      <c r="O86" s="397">
        <f t="shared" si="215"/>
        <v>8.5109000000000004E-2</v>
      </c>
      <c r="P86" s="397">
        <f t="shared" si="143"/>
        <v>7.7715000000000006E-2</v>
      </c>
      <c r="Q86" s="397">
        <f t="shared" si="144"/>
        <v>8.6136000000000004E-2</v>
      </c>
      <c r="R86" s="397">
        <f t="shared" si="145"/>
        <v>7.9796000000000006E-2</v>
      </c>
      <c r="S86" s="397">
        <f t="shared" si="146"/>
        <v>8.5334999999999994E-2</v>
      </c>
      <c r="T86" s="397">
        <f t="shared" si="147"/>
        <v>8.1994999999999998E-2</v>
      </c>
      <c r="U86" s="397">
        <f t="shared" si="148"/>
        <v>8.4098999999999993E-2</v>
      </c>
      <c r="V86" s="397">
        <f t="shared" si="149"/>
        <v>8.4198999999999996E-2</v>
      </c>
      <c r="W86" s="397">
        <f t="shared" si="150"/>
        <v>8.2512000000000002E-2</v>
      </c>
      <c r="X86" s="397">
        <f t="shared" si="151"/>
        <v>8.5277000000000006E-2</v>
      </c>
      <c r="Y86" s="397">
        <f t="shared" si="152"/>
        <v>8.2588999999999996E-2</v>
      </c>
      <c r="Z86" s="397">
        <f t="shared" si="153"/>
        <v>8.5237999999999994E-2</v>
      </c>
      <c r="AA86" s="397">
        <f t="shared" si="154"/>
        <v>8.5109000000000004E-2</v>
      </c>
      <c r="AB86" s="397">
        <f t="shared" si="155"/>
        <v>7.7715000000000006E-2</v>
      </c>
      <c r="AC86" s="397">
        <f t="shared" si="156"/>
        <v>8.6136000000000004E-2</v>
      </c>
      <c r="AD86" s="397">
        <f t="shared" si="157"/>
        <v>7.9796000000000006E-2</v>
      </c>
      <c r="AE86" s="397">
        <f t="shared" si="158"/>
        <v>8.5334999999999994E-2</v>
      </c>
      <c r="AF86" s="397">
        <f t="shared" si="159"/>
        <v>8.1994999999999998E-2</v>
      </c>
      <c r="AG86" s="397">
        <f t="shared" si="160"/>
        <v>8.4098999999999993E-2</v>
      </c>
      <c r="AH86" s="397">
        <f t="shared" si="161"/>
        <v>8.4198999999999996E-2</v>
      </c>
      <c r="AI86" s="397">
        <f t="shared" si="162"/>
        <v>8.2512000000000002E-2</v>
      </c>
      <c r="AJ86" s="397">
        <f t="shared" si="163"/>
        <v>8.5277000000000006E-2</v>
      </c>
      <c r="AK86" s="397">
        <f t="shared" si="164"/>
        <v>8.2588999999999996E-2</v>
      </c>
      <c r="AL86" s="397">
        <f t="shared" si="165"/>
        <v>8.5237999999999994E-2</v>
      </c>
      <c r="AM86" s="397">
        <f t="shared" si="166"/>
        <v>8.5109000000000004E-2</v>
      </c>
      <c r="AN86" s="397">
        <f t="shared" si="167"/>
        <v>7.7715000000000006E-2</v>
      </c>
      <c r="AO86" s="397">
        <f t="shared" si="168"/>
        <v>8.6136000000000004E-2</v>
      </c>
      <c r="AP86" s="397">
        <f t="shared" si="169"/>
        <v>7.9796000000000006E-2</v>
      </c>
      <c r="AQ86" s="397">
        <f t="shared" si="170"/>
        <v>8.5334999999999994E-2</v>
      </c>
      <c r="AR86" s="397">
        <f t="shared" si="171"/>
        <v>8.1994999999999998E-2</v>
      </c>
      <c r="AS86" s="397">
        <f t="shared" si="172"/>
        <v>8.4098999999999993E-2</v>
      </c>
      <c r="AT86" s="397">
        <f t="shared" si="173"/>
        <v>8.4198999999999996E-2</v>
      </c>
      <c r="AU86" s="397">
        <f t="shared" si="174"/>
        <v>8.2512000000000002E-2</v>
      </c>
      <c r="AV86" s="397">
        <f t="shared" si="175"/>
        <v>8.5277000000000006E-2</v>
      </c>
      <c r="AW86" s="397">
        <f t="shared" si="176"/>
        <v>8.2588999999999996E-2</v>
      </c>
      <c r="AX86" s="397">
        <f t="shared" si="177"/>
        <v>8.5237999999999994E-2</v>
      </c>
      <c r="AY86" s="397">
        <f t="shared" si="178"/>
        <v>8.5109000000000004E-2</v>
      </c>
      <c r="AZ86" s="397">
        <f t="shared" si="179"/>
        <v>7.7715000000000006E-2</v>
      </c>
      <c r="BA86" s="397">
        <f t="shared" si="180"/>
        <v>8.6136000000000004E-2</v>
      </c>
      <c r="BB86" s="397">
        <f t="shared" si="181"/>
        <v>7.9796000000000006E-2</v>
      </c>
      <c r="BC86" s="397">
        <f t="shared" si="182"/>
        <v>8.5334999999999994E-2</v>
      </c>
      <c r="BD86" s="397">
        <f t="shared" si="183"/>
        <v>8.1994999999999998E-2</v>
      </c>
      <c r="BE86" s="397">
        <f t="shared" si="184"/>
        <v>8.4098999999999993E-2</v>
      </c>
      <c r="BF86" s="397">
        <f t="shared" si="185"/>
        <v>8.4198999999999996E-2</v>
      </c>
      <c r="BG86" s="397">
        <f t="shared" si="186"/>
        <v>8.2512000000000002E-2</v>
      </c>
      <c r="BH86" s="397">
        <f t="shared" si="187"/>
        <v>8.5277000000000006E-2</v>
      </c>
      <c r="BI86" s="397">
        <f t="shared" si="188"/>
        <v>8.2588999999999996E-2</v>
      </c>
      <c r="BJ86" s="397">
        <f t="shared" si="189"/>
        <v>8.5237999999999994E-2</v>
      </c>
      <c r="BK86" s="397">
        <f t="shared" si="190"/>
        <v>8.5109000000000004E-2</v>
      </c>
      <c r="BL86" s="397">
        <f t="shared" si="191"/>
        <v>7.7715000000000006E-2</v>
      </c>
      <c r="BM86" s="397">
        <f t="shared" si="192"/>
        <v>8.6136000000000004E-2</v>
      </c>
      <c r="BN86" s="397">
        <f t="shared" si="193"/>
        <v>7.9796000000000006E-2</v>
      </c>
      <c r="BO86" s="397">
        <f t="shared" si="194"/>
        <v>8.5334999999999994E-2</v>
      </c>
      <c r="BP86" s="397">
        <f t="shared" si="195"/>
        <v>8.1994999999999998E-2</v>
      </c>
      <c r="BQ86" s="397">
        <f t="shared" si="196"/>
        <v>8.4098999999999993E-2</v>
      </c>
      <c r="BR86" s="397">
        <f t="shared" si="197"/>
        <v>8.4198999999999996E-2</v>
      </c>
      <c r="BS86" s="397">
        <f t="shared" si="198"/>
        <v>8.2512000000000002E-2</v>
      </c>
      <c r="BT86" s="397">
        <f t="shared" si="199"/>
        <v>8.5277000000000006E-2</v>
      </c>
      <c r="BU86" s="397">
        <f t="shared" si="200"/>
        <v>8.2588999999999996E-2</v>
      </c>
      <c r="BV86" s="397">
        <f t="shared" si="201"/>
        <v>8.5237999999999994E-2</v>
      </c>
      <c r="BW86" s="397">
        <f t="shared" si="202"/>
        <v>8.5109000000000004E-2</v>
      </c>
      <c r="BX86" s="397">
        <f t="shared" si="203"/>
        <v>7.7715000000000006E-2</v>
      </c>
      <c r="BY86" s="397">
        <f t="shared" si="204"/>
        <v>8.6136000000000004E-2</v>
      </c>
      <c r="BZ86" s="397">
        <f t="shared" si="205"/>
        <v>7.9796000000000006E-2</v>
      </c>
      <c r="CA86" s="397">
        <f t="shared" si="206"/>
        <v>8.5334999999999994E-2</v>
      </c>
      <c r="CB86" s="397">
        <f t="shared" si="207"/>
        <v>8.1994999999999998E-2</v>
      </c>
      <c r="CC86" s="397">
        <f t="shared" si="208"/>
        <v>8.4098999999999993E-2</v>
      </c>
      <c r="CD86" s="397">
        <f t="shared" si="209"/>
        <v>8.4198999999999996E-2</v>
      </c>
      <c r="CE86" s="397">
        <f t="shared" si="210"/>
        <v>8.2512000000000002E-2</v>
      </c>
      <c r="CF86" s="397">
        <f t="shared" si="211"/>
        <v>8.5277000000000006E-2</v>
      </c>
      <c r="CG86" s="397">
        <f t="shared" si="212"/>
        <v>8.2588999999999996E-2</v>
      </c>
      <c r="CH86" s="398">
        <f t="shared" si="213"/>
        <v>8.5237999999999994E-2</v>
      </c>
      <c r="CJ86" s="261">
        <f t="shared" si="216"/>
        <v>1.0000000000000002</v>
      </c>
    </row>
    <row r="87" spans="1:88" ht="15.6" x14ac:dyDescent="0.3">
      <c r="A87" s="554"/>
      <c r="B87" s="14" t="str">
        <f t="shared" si="214"/>
        <v>Motors</v>
      </c>
      <c r="C87" s="395">
        <v>8.5109000000000004E-2</v>
      </c>
      <c r="D87" s="395">
        <v>7.7715000000000006E-2</v>
      </c>
      <c r="E87" s="395">
        <v>8.6136000000000004E-2</v>
      </c>
      <c r="F87" s="395">
        <v>7.9796000000000006E-2</v>
      </c>
      <c r="G87" s="395">
        <v>8.5334999999999994E-2</v>
      </c>
      <c r="H87" s="395">
        <v>8.1994999999999998E-2</v>
      </c>
      <c r="I87" s="395">
        <v>8.4098999999999993E-2</v>
      </c>
      <c r="J87" s="395">
        <v>8.4198999999999996E-2</v>
      </c>
      <c r="K87" s="395">
        <v>8.2512000000000002E-2</v>
      </c>
      <c r="L87" s="395">
        <v>8.5277000000000006E-2</v>
      </c>
      <c r="M87" s="395">
        <v>8.2588999999999996E-2</v>
      </c>
      <c r="N87" s="395">
        <v>8.5237999999999994E-2</v>
      </c>
      <c r="O87" s="397">
        <f t="shared" si="215"/>
        <v>8.5109000000000004E-2</v>
      </c>
      <c r="P87" s="397">
        <f t="shared" si="143"/>
        <v>7.7715000000000006E-2</v>
      </c>
      <c r="Q87" s="397">
        <f t="shared" si="144"/>
        <v>8.6136000000000004E-2</v>
      </c>
      <c r="R87" s="397">
        <f t="shared" si="145"/>
        <v>7.9796000000000006E-2</v>
      </c>
      <c r="S87" s="397">
        <f t="shared" si="146"/>
        <v>8.5334999999999994E-2</v>
      </c>
      <c r="T87" s="397">
        <f t="shared" si="147"/>
        <v>8.1994999999999998E-2</v>
      </c>
      <c r="U87" s="397">
        <f t="shared" si="148"/>
        <v>8.4098999999999993E-2</v>
      </c>
      <c r="V87" s="397">
        <f t="shared" si="149"/>
        <v>8.4198999999999996E-2</v>
      </c>
      <c r="W87" s="397">
        <f t="shared" si="150"/>
        <v>8.2512000000000002E-2</v>
      </c>
      <c r="X87" s="397">
        <f t="shared" si="151"/>
        <v>8.5277000000000006E-2</v>
      </c>
      <c r="Y87" s="397">
        <f t="shared" si="152"/>
        <v>8.2588999999999996E-2</v>
      </c>
      <c r="Z87" s="397">
        <f t="shared" si="153"/>
        <v>8.5237999999999994E-2</v>
      </c>
      <c r="AA87" s="397">
        <f t="shared" si="154"/>
        <v>8.5109000000000004E-2</v>
      </c>
      <c r="AB87" s="397">
        <f t="shared" si="155"/>
        <v>7.7715000000000006E-2</v>
      </c>
      <c r="AC87" s="397">
        <f t="shared" si="156"/>
        <v>8.6136000000000004E-2</v>
      </c>
      <c r="AD87" s="397">
        <f t="shared" si="157"/>
        <v>7.9796000000000006E-2</v>
      </c>
      <c r="AE87" s="397">
        <f t="shared" si="158"/>
        <v>8.5334999999999994E-2</v>
      </c>
      <c r="AF87" s="397">
        <f t="shared" si="159"/>
        <v>8.1994999999999998E-2</v>
      </c>
      <c r="AG87" s="397">
        <f t="shared" si="160"/>
        <v>8.4098999999999993E-2</v>
      </c>
      <c r="AH87" s="397">
        <f t="shared" si="161"/>
        <v>8.4198999999999996E-2</v>
      </c>
      <c r="AI87" s="397">
        <f t="shared" si="162"/>
        <v>8.2512000000000002E-2</v>
      </c>
      <c r="AJ87" s="397">
        <f t="shared" si="163"/>
        <v>8.5277000000000006E-2</v>
      </c>
      <c r="AK87" s="397">
        <f t="shared" si="164"/>
        <v>8.2588999999999996E-2</v>
      </c>
      <c r="AL87" s="397">
        <f t="shared" si="165"/>
        <v>8.5237999999999994E-2</v>
      </c>
      <c r="AM87" s="397">
        <f t="shared" si="166"/>
        <v>8.5109000000000004E-2</v>
      </c>
      <c r="AN87" s="397">
        <f t="shared" si="167"/>
        <v>7.7715000000000006E-2</v>
      </c>
      <c r="AO87" s="397">
        <f t="shared" si="168"/>
        <v>8.6136000000000004E-2</v>
      </c>
      <c r="AP87" s="397">
        <f t="shared" si="169"/>
        <v>7.9796000000000006E-2</v>
      </c>
      <c r="AQ87" s="397">
        <f t="shared" si="170"/>
        <v>8.5334999999999994E-2</v>
      </c>
      <c r="AR87" s="397">
        <f t="shared" si="171"/>
        <v>8.1994999999999998E-2</v>
      </c>
      <c r="AS87" s="397">
        <f t="shared" si="172"/>
        <v>8.4098999999999993E-2</v>
      </c>
      <c r="AT87" s="397">
        <f t="shared" si="173"/>
        <v>8.4198999999999996E-2</v>
      </c>
      <c r="AU87" s="397">
        <f t="shared" si="174"/>
        <v>8.2512000000000002E-2</v>
      </c>
      <c r="AV87" s="397">
        <f t="shared" si="175"/>
        <v>8.5277000000000006E-2</v>
      </c>
      <c r="AW87" s="397">
        <f t="shared" si="176"/>
        <v>8.2588999999999996E-2</v>
      </c>
      <c r="AX87" s="397">
        <f t="shared" si="177"/>
        <v>8.5237999999999994E-2</v>
      </c>
      <c r="AY87" s="397">
        <f t="shared" si="178"/>
        <v>8.5109000000000004E-2</v>
      </c>
      <c r="AZ87" s="397">
        <f t="shared" si="179"/>
        <v>7.7715000000000006E-2</v>
      </c>
      <c r="BA87" s="397">
        <f t="shared" si="180"/>
        <v>8.6136000000000004E-2</v>
      </c>
      <c r="BB87" s="397">
        <f t="shared" si="181"/>
        <v>7.9796000000000006E-2</v>
      </c>
      <c r="BC87" s="397">
        <f t="shared" si="182"/>
        <v>8.5334999999999994E-2</v>
      </c>
      <c r="BD87" s="397">
        <f t="shared" si="183"/>
        <v>8.1994999999999998E-2</v>
      </c>
      <c r="BE87" s="397">
        <f t="shared" si="184"/>
        <v>8.4098999999999993E-2</v>
      </c>
      <c r="BF87" s="397">
        <f t="shared" si="185"/>
        <v>8.4198999999999996E-2</v>
      </c>
      <c r="BG87" s="397">
        <f t="shared" si="186"/>
        <v>8.2512000000000002E-2</v>
      </c>
      <c r="BH87" s="397">
        <f t="shared" si="187"/>
        <v>8.5277000000000006E-2</v>
      </c>
      <c r="BI87" s="397">
        <f t="shared" si="188"/>
        <v>8.2588999999999996E-2</v>
      </c>
      <c r="BJ87" s="397">
        <f t="shared" si="189"/>
        <v>8.5237999999999994E-2</v>
      </c>
      <c r="BK87" s="397">
        <f t="shared" si="190"/>
        <v>8.5109000000000004E-2</v>
      </c>
      <c r="BL87" s="397">
        <f t="shared" si="191"/>
        <v>7.7715000000000006E-2</v>
      </c>
      <c r="BM87" s="397">
        <f t="shared" si="192"/>
        <v>8.6136000000000004E-2</v>
      </c>
      <c r="BN87" s="397">
        <f t="shared" si="193"/>
        <v>7.9796000000000006E-2</v>
      </c>
      <c r="BO87" s="397">
        <f t="shared" si="194"/>
        <v>8.5334999999999994E-2</v>
      </c>
      <c r="BP87" s="397">
        <f t="shared" si="195"/>
        <v>8.1994999999999998E-2</v>
      </c>
      <c r="BQ87" s="397">
        <f t="shared" si="196"/>
        <v>8.4098999999999993E-2</v>
      </c>
      <c r="BR87" s="397">
        <f t="shared" si="197"/>
        <v>8.4198999999999996E-2</v>
      </c>
      <c r="BS87" s="397">
        <f t="shared" si="198"/>
        <v>8.2512000000000002E-2</v>
      </c>
      <c r="BT87" s="397">
        <f t="shared" si="199"/>
        <v>8.5277000000000006E-2</v>
      </c>
      <c r="BU87" s="397">
        <f t="shared" si="200"/>
        <v>8.2588999999999996E-2</v>
      </c>
      <c r="BV87" s="397">
        <f t="shared" si="201"/>
        <v>8.5237999999999994E-2</v>
      </c>
      <c r="BW87" s="397">
        <f t="shared" si="202"/>
        <v>8.5109000000000004E-2</v>
      </c>
      <c r="BX87" s="397">
        <f t="shared" si="203"/>
        <v>7.7715000000000006E-2</v>
      </c>
      <c r="BY87" s="397">
        <f t="shared" si="204"/>
        <v>8.6136000000000004E-2</v>
      </c>
      <c r="BZ87" s="397">
        <f t="shared" si="205"/>
        <v>7.9796000000000006E-2</v>
      </c>
      <c r="CA87" s="397">
        <f t="shared" si="206"/>
        <v>8.5334999999999994E-2</v>
      </c>
      <c r="CB87" s="397">
        <f t="shared" si="207"/>
        <v>8.1994999999999998E-2</v>
      </c>
      <c r="CC87" s="397">
        <f t="shared" si="208"/>
        <v>8.4098999999999993E-2</v>
      </c>
      <c r="CD87" s="397">
        <f t="shared" si="209"/>
        <v>8.4198999999999996E-2</v>
      </c>
      <c r="CE87" s="397">
        <f t="shared" si="210"/>
        <v>8.2512000000000002E-2</v>
      </c>
      <c r="CF87" s="397">
        <f t="shared" si="211"/>
        <v>8.5277000000000006E-2</v>
      </c>
      <c r="CG87" s="397">
        <f t="shared" si="212"/>
        <v>8.2588999999999996E-2</v>
      </c>
      <c r="CH87" s="398">
        <f t="shared" si="213"/>
        <v>8.5237999999999994E-2</v>
      </c>
      <c r="CJ87" s="261">
        <f t="shared" si="216"/>
        <v>1.0000000000000002</v>
      </c>
    </row>
    <row r="88" spans="1:88" ht="15.6" x14ac:dyDescent="0.3">
      <c r="A88" s="554"/>
      <c r="B88" s="14" t="str">
        <f t="shared" si="214"/>
        <v>Process</v>
      </c>
      <c r="C88" s="395">
        <v>8.5109000000000004E-2</v>
      </c>
      <c r="D88" s="395">
        <v>7.7715000000000006E-2</v>
      </c>
      <c r="E88" s="395">
        <v>8.6136000000000004E-2</v>
      </c>
      <c r="F88" s="395">
        <v>7.9796000000000006E-2</v>
      </c>
      <c r="G88" s="395">
        <v>8.5334999999999994E-2</v>
      </c>
      <c r="H88" s="395">
        <v>8.1994999999999998E-2</v>
      </c>
      <c r="I88" s="395">
        <v>8.4098999999999993E-2</v>
      </c>
      <c r="J88" s="395">
        <v>8.4198999999999996E-2</v>
      </c>
      <c r="K88" s="395">
        <v>8.2512000000000002E-2</v>
      </c>
      <c r="L88" s="395">
        <v>8.5277000000000006E-2</v>
      </c>
      <c r="M88" s="395">
        <v>8.2588999999999996E-2</v>
      </c>
      <c r="N88" s="395">
        <v>8.5237999999999994E-2</v>
      </c>
      <c r="O88" s="397">
        <f t="shared" si="215"/>
        <v>8.5109000000000004E-2</v>
      </c>
      <c r="P88" s="397">
        <f t="shared" si="143"/>
        <v>7.7715000000000006E-2</v>
      </c>
      <c r="Q88" s="397">
        <f t="shared" si="144"/>
        <v>8.6136000000000004E-2</v>
      </c>
      <c r="R88" s="397">
        <f t="shared" si="145"/>
        <v>7.9796000000000006E-2</v>
      </c>
      <c r="S88" s="397">
        <f t="shared" si="146"/>
        <v>8.5334999999999994E-2</v>
      </c>
      <c r="T88" s="397">
        <f t="shared" si="147"/>
        <v>8.1994999999999998E-2</v>
      </c>
      <c r="U88" s="397">
        <f t="shared" si="148"/>
        <v>8.4098999999999993E-2</v>
      </c>
      <c r="V88" s="397">
        <f t="shared" si="149"/>
        <v>8.4198999999999996E-2</v>
      </c>
      <c r="W88" s="397">
        <f t="shared" si="150"/>
        <v>8.2512000000000002E-2</v>
      </c>
      <c r="X88" s="397">
        <f t="shared" si="151"/>
        <v>8.5277000000000006E-2</v>
      </c>
      <c r="Y88" s="397">
        <f t="shared" si="152"/>
        <v>8.2588999999999996E-2</v>
      </c>
      <c r="Z88" s="397">
        <f t="shared" si="153"/>
        <v>8.5237999999999994E-2</v>
      </c>
      <c r="AA88" s="397">
        <f t="shared" si="154"/>
        <v>8.5109000000000004E-2</v>
      </c>
      <c r="AB88" s="397">
        <f t="shared" si="155"/>
        <v>7.7715000000000006E-2</v>
      </c>
      <c r="AC88" s="397">
        <f t="shared" si="156"/>
        <v>8.6136000000000004E-2</v>
      </c>
      <c r="AD88" s="397">
        <f t="shared" si="157"/>
        <v>7.9796000000000006E-2</v>
      </c>
      <c r="AE88" s="397">
        <f t="shared" si="158"/>
        <v>8.5334999999999994E-2</v>
      </c>
      <c r="AF88" s="397">
        <f t="shared" si="159"/>
        <v>8.1994999999999998E-2</v>
      </c>
      <c r="AG88" s="397">
        <f t="shared" si="160"/>
        <v>8.4098999999999993E-2</v>
      </c>
      <c r="AH88" s="397">
        <f t="shared" si="161"/>
        <v>8.4198999999999996E-2</v>
      </c>
      <c r="AI88" s="397">
        <f t="shared" si="162"/>
        <v>8.2512000000000002E-2</v>
      </c>
      <c r="AJ88" s="397">
        <f t="shared" si="163"/>
        <v>8.5277000000000006E-2</v>
      </c>
      <c r="AK88" s="397">
        <f t="shared" si="164"/>
        <v>8.2588999999999996E-2</v>
      </c>
      <c r="AL88" s="397">
        <f t="shared" si="165"/>
        <v>8.5237999999999994E-2</v>
      </c>
      <c r="AM88" s="397">
        <f t="shared" si="166"/>
        <v>8.5109000000000004E-2</v>
      </c>
      <c r="AN88" s="397">
        <f t="shared" si="167"/>
        <v>7.7715000000000006E-2</v>
      </c>
      <c r="AO88" s="397">
        <f t="shared" si="168"/>
        <v>8.6136000000000004E-2</v>
      </c>
      <c r="AP88" s="397">
        <f t="shared" si="169"/>
        <v>7.9796000000000006E-2</v>
      </c>
      <c r="AQ88" s="397">
        <f t="shared" si="170"/>
        <v>8.5334999999999994E-2</v>
      </c>
      <c r="AR88" s="397">
        <f t="shared" si="171"/>
        <v>8.1994999999999998E-2</v>
      </c>
      <c r="AS88" s="397">
        <f t="shared" si="172"/>
        <v>8.4098999999999993E-2</v>
      </c>
      <c r="AT88" s="397">
        <f t="shared" si="173"/>
        <v>8.4198999999999996E-2</v>
      </c>
      <c r="AU88" s="397">
        <f t="shared" si="174"/>
        <v>8.2512000000000002E-2</v>
      </c>
      <c r="AV88" s="397">
        <f t="shared" si="175"/>
        <v>8.5277000000000006E-2</v>
      </c>
      <c r="AW88" s="397">
        <f t="shared" si="176"/>
        <v>8.2588999999999996E-2</v>
      </c>
      <c r="AX88" s="397">
        <f t="shared" si="177"/>
        <v>8.5237999999999994E-2</v>
      </c>
      <c r="AY88" s="397">
        <f t="shared" si="178"/>
        <v>8.5109000000000004E-2</v>
      </c>
      <c r="AZ88" s="397">
        <f t="shared" si="179"/>
        <v>7.7715000000000006E-2</v>
      </c>
      <c r="BA88" s="397">
        <f t="shared" si="180"/>
        <v>8.6136000000000004E-2</v>
      </c>
      <c r="BB88" s="397">
        <f t="shared" si="181"/>
        <v>7.9796000000000006E-2</v>
      </c>
      <c r="BC88" s="397">
        <f t="shared" si="182"/>
        <v>8.5334999999999994E-2</v>
      </c>
      <c r="BD88" s="397">
        <f t="shared" si="183"/>
        <v>8.1994999999999998E-2</v>
      </c>
      <c r="BE88" s="397">
        <f t="shared" si="184"/>
        <v>8.4098999999999993E-2</v>
      </c>
      <c r="BF88" s="397">
        <f t="shared" si="185"/>
        <v>8.4198999999999996E-2</v>
      </c>
      <c r="BG88" s="397">
        <f t="shared" si="186"/>
        <v>8.2512000000000002E-2</v>
      </c>
      <c r="BH88" s="397">
        <f t="shared" si="187"/>
        <v>8.5277000000000006E-2</v>
      </c>
      <c r="BI88" s="397">
        <f t="shared" si="188"/>
        <v>8.2588999999999996E-2</v>
      </c>
      <c r="BJ88" s="397">
        <f t="shared" si="189"/>
        <v>8.5237999999999994E-2</v>
      </c>
      <c r="BK88" s="397">
        <f t="shared" si="190"/>
        <v>8.5109000000000004E-2</v>
      </c>
      <c r="BL88" s="397">
        <f t="shared" si="191"/>
        <v>7.7715000000000006E-2</v>
      </c>
      <c r="BM88" s="397">
        <f t="shared" si="192"/>
        <v>8.6136000000000004E-2</v>
      </c>
      <c r="BN88" s="397">
        <f t="shared" si="193"/>
        <v>7.9796000000000006E-2</v>
      </c>
      <c r="BO88" s="397">
        <f t="shared" si="194"/>
        <v>8.5334999999999994E-2</v>
      </c>
      <c r="BP88" s="397">
        <f t="shared" si="195"/>
        <v>8.1994999999999998E-2</v>
      </c>
      <c r="BQ88" s="397">
        <f t="shared" si="196"/>
        <v>8.4098999999999993E-2</v>
      </c>
      <c r="BR88" s="397">
        <f t="shared" si="197"/>
        <v>8.4198999999999996E-2</v>
      </c>
      <c r="BS88" s="397">
        <f t="shared" si="198"/>
        <v>8.2512000000000002E-2</v>
      </c>
      <c r="BT88" s="397">
        <f t="shared" si="199"/>
        <v>8.5277000000000006E-2</v>
      </c>
      <c r="BU88" s="397">
        <f t="shared" si="200"/>
        <v>8.2588999999999996E-2</v>
      </c>
      <c r="BV88" s="397">
        <f t="shared" si="201"/>
        <v>8.5237999999999994E-2</v>
      </c>
      <c r="BW88" s="397">
        <f t="shared" si="202"/>
        <v>8.5109000000000004E-2</v>
      </c>
      <c r="BX88" s="397">
        <f t="shared" si="203"/>
        <v>7.7715000000000006E-2</v>
      </c>
      <c r="BY88" s="397">
        <f t="shared" si="204"/>
        <v>8.6136000000000004E-2</v>
      </c>
      <c r="BZ88" s="397">
        <f t="shared" si="205"/>
        <v>7.9796000000000006E-2</v>
      </c>
      <c r="CA88" s="397">
        <f t="shared" si="206"/>
        <v>8.5334999999999994E-2</v>
      </c>
      <c r="CB88" s="397">
        <f t="shared" si="207"/>
        <v>8.1994999999999998E-2</v>
      </c>
      <c r="CC88" s="397">
        <f t="shared" si="208"/>
        <v>8.4098999999999993E-2</v>
      </c>
      <c r="CD88" s="397">
        <f t="shared" si="209"/>
        <v>8.4198999999999996E-2</v>
      </c>
      <c r="CE88" s="397">
        <f t="shared" si="210"/>
        <v>8.2512000000000002E-2</v>
      </c>
      <c r="CF88" s="397">
        <f t="shared" si="211"/>
        <v>8.5277000000000006E-2</v>
      </c>
      <c r="CG88" s="397">
        <f t="shared" si="212"/>
        <v>8.2588999999999996E-2</v>
      </c>
      <c r="CH88" s="398">
        <f t="shared" si="213"/>
        <v>8.5237999999999994E-2</v>
      </c>
      <c r="CJ88" s="261">
        <f t="shared" si="216"/>
        <v>1.0000000000000002</v>
      </c>
    </row>
    <row r="89" spans="1:88" ht="15.6" x14ac:dyDescent="0.3">
      <c r="A89" s="554"/>
      <c r="B89" s="14" t="str">
        <f t="shared" si="214"/>
        <v>Refrigeration</v>
      </c>
      <c r="C89" s="395">
        <v>8.3486000000000005E-2</v>
      </c>
      <c r="D89" s="395">
        <v>7.6158000000000003E-2</v>
      </c>
      <c r="E89" s="395">
        <v>8.3346000000000003E-2</v>
      </c>
      <c r="F89" s="395">
        <v>8.0782999999999994E-2</v>
      </c>
      <c r="G89" s="395">
        <v>8.5133E-2</v>
      </c>
      <c r="H89" s="395">
        <v>8.4294999999999995E-2</v>
      </c>
      <c r="I89" s="395">
        <v>8.7456999999999993E-2</v>
      </c>
      <c r="J89" s="395">
        <v>8.7230000000000002E-2</v>
      </c>
      <c r="K89" s="395">
        <v>8.3319000000000004E-2</v>
      </c>
      <c r="L89" s="395">
        <v>8.4562999999999999E-2</v>
      </c>
      <c r="M89" s="395">
        <v>8.1112000000000004E-2</v>
      </c>
      <c r="N89" s="395">
        <v>8.3118999999999998E-2</v>
      </c>
      <c r="O89" s="397">
        <f t="shared" si="215"/>
        <v>8.3486000000000005E-2</v>
      </c>
      <c r="P89" s="397">
        <f t="shared" si="143"/>
        <v>7.6158000000000003E-2</v>
      </c>
      <c r="Q89" s="397">
        <f t="shared" si="144"/>
        <v>8.3346000000000003E-2</v>
      </c>
      <c r="R89" s="397">
        <f t="shared" si="145"/>
        <v>8.0782999999999994E-2</v>
      </c>
      <c r="S89" s="397">
        <f t="shared" si="146"/>
        <v>8.5133E-2</v>
      </c>
      <c r="T89" s="397">
        <f t="shared" si="147"/>
        <v>8.4294999999999995E-2</v>
      </c>
      <c r="U89" s="397">
        <f t="shared" si="148"/>
        <v>8.7456999999999993E-2</v>
      </c>
      <c r="V89" s="397">
        <f t="shared" si="149"/>
        <v>8.7230000000000002E-2</v>
      </c>
      <c r="W89" s="397">
        <f t="shared" si="150"/>
        <v>8.3319000000000004E-2</v>
      </c>
      <c r="X89" s="397">
        <f t="shared" si="151"/>
        <v>8.4562999999999999E-2</v>
      </c>
      <c r="Y89" s="397">
        <f t="shared" si="152"/>
        <v>8.1112000000000004E-2</v>
      </c>
      <c r="Z89" s="397">
        <f t="shared" si="153"/>
        <v>8.3118999999999998E-2</v>
      </c>
      <c r="AA89" s="397">
        <f t="shared" si="154"/>
        <v>8.3486000000000005E-2</v>
      </c>
      <c r="AB89" s="397">
        <f t="shared" si="155"/>
        <v>7.6158000000000003E-2</v>
      </c>
      <c r="AC89" s="397">
        <f t="shared" si="156"/>
        <v>8.3346000000000003E-2</v>
      </c>
      <c r="AD89" s="397">
        <f t="shared" si="157"/>
        <v>8.0782999999999994E-2</v>
      </c>
      <c r="AE89" s="397">
        <f t="shared" si="158"/>
        <v>8.5133E-2</v>
      </c>
      <c r="AF89" s="397">
        <f t="shared" si="159"/>
        <v>8.4294999999999995E-2</v>
      </c>
      <c r="AG89" s="397">
        <f t="shared" si="160"/>
        <v>8.7456999999999993E-2</v>
      </c>
      <c r="AH89" s="397">
        <f t="shared" si="161"/>
        <v>8.7230000000000002E-2</v>
      </c>
      <c r="AI89" s="397">
        <f t="shared" si="162"/>
        <v>8.3319000000000004E-2</v>
      </c>
      <c r="AJ89" s="397">
        <f t="shared" si="163"/>
        <v>8.4562999999999999E-2</v>
      </c>
      <c r="AK89" s="397">
        <f t="shared" si="164"/>
        <v>8.1112000000000004E-2</v>
      </c>
      <c r="AL89" s="397">
        <f t="shared" si="165"/>
        <v>8.3118999999999998E-2</v>
      </c>
      <c r="AM89" s="397">
        <f t="shared" si="166"/>
        <v>8.3486000000000005E-2</v>
      </c>
      <c r="AN89" s="397">
        <f t="shared" si="167"/>
        <v>7.6158000000000003E-2</v>
      </c>
      <c r="AO89" s="397">
        <f t="shared" si="168"/>
        <v>8.3346000000000003E-2</v>
      </c>
      <c r="AP89" s="397">
        <f t="shared" si="169"/>
        <v>8.0782999999999994E-2</v>
      </c>
      <c r="AQ89" s="397">
        <f t="shared" si="170"/>
        <v>8.5133E-2</v>
      </c>
      <c r="AR89" s="397">
        <f t="shared" si="171"/>
        <v>8.4294999999999995E-2</v>
      </c>
      <c r="AS89" s="397">
        <f t="shared" si="172"/>
        <v>8.7456999999999993E-2</v>
      </c>
      <c r="AT89" s="397">
        <f t="shared" si="173"/>
        <v>8.7230000000000002E-2</v>
      </c>
      <c r="AU89" s="397">
        <f t="shared" si="174"/>
        <v>8.3319000000000004E-2</v>
      </c>
      <c r="AV89" s="397">
        <f t="shared" si="175"/>
        <v>8.4562999999999999E-2</v>
      </c>
      <c r="AW89" s="397">
        <f t="shared" si="176"/>
        <v>8.1112000000000004E-2</v>
      </c>
      <c r="AX89" s="397">
        <f t="shared" si="177"/>
        <v>8.3118999999999998E-2</v>
      </c>
      <c r="AY89" s="397">
        <f t="shared" si="178"/>
        <v>8.3486000000000005E-2</v>
      </c>
      <c r="AZ89" s="397">
        <f t="shared" si="179"/>
        <v>7.6158000000000003E-2</v>
      </c>
      <c r="BA89" s="397">
        <f t="shared" si="180"/>
        <v>8.3346000000000003E-2</v>
      </c>
      <c r="BB89" s="397">
        <f t="shared" si="181"/>
        <v>8.0782999999999994E-2</v>
      </c>
      <c r="BC89" s="397">
        <f t="shared" si="182"/>
        <v>8.5133E-2</v>
      </c>
      <c r="BD89" s="397">
        <f t="shared" si="183"/>
        <v>8.4294999999999995E-2</v>
      </c>
      <c r="BE89" s="397">
        <f t="shared" si="184"/>
        <v>8.7456999999999993E-2</v>
      </c>
      <c r="BF89" s="397">
        <f t="shared" si="185"/>
        <v>8.7230000000000002E-2</v>
      </c>
      <c r="BG89" s="397">
        <f t="shared" si="186"/>
        <v>8.3319000000000004E-2</v>
      </c>
      <c r="BH89" s="397">
        <f t="shared" si="187"/>
        <v>8.4562999999999999E-2</v>
      </c>
      <c r="BI89" s="397">
        <f t="shared" si="188"/>
        <v>8.1112000000000004E-2</v>
      </c>
      <c r="BJ89" s="397">
        <f t="shared" si="189"/>
        <v>8.3118999999999998E-2</v>
      </c>
      <c r="BK89" s="397">
        <f t="shared" si="190"/>
        <v>8.3486000000000005E-2</v>
      </c>
      <c r="BL89" s="397">
        <f t="shared" si="191"/>
        <v>7.6158000000000003E-2</v>
      </c>
      <c r="BM89" s="397">
        <f t="shared" si="192"/>
        <v>8.3346000000000003E-2</v>
      </c>
      <c r="BN89" s="397">
        <f t="shared" si="193"/>
        <v>8.0782999999999994E-2</v>
      </c>
      <c r="BO89" s="397">
        <f t="shared" si="194"/>
        <v>8.5133E-2</v>
      </c>
      <c r="BP89" s="397">
        <f t="shared" si="195"/>
        <v>8.4294999999999995E-2</v>
      </c>
      <c r="BQ89" s="397">
        <f t="shared" si="196"/>
        <v>8.7456999999999993E-2</v>
      </c>
      <c r="BR89" s="397">
        <f t="shared" si="197"/>
        <v>8.7230000000000002E-2</v>
      </c>
      <c r="BS89" s="397">
        <f t="shared" si="198"/>
        <v>8.3319000000000004E-2</v>
      </c>
      <c r="BT89" s="397">
        <f t="shared" si="199"/>
        <v>8.4562999999999999E-2</v>
      </c>
      <c r="BU89" s="397">
        <f t="shared" si="200"/>
        <v>8.1112000000000004E-2</v>
      </c>
      <c r="BV89" s="397">
        <f t="shared" si="201"/>
        <v>8.3118999999999998E-2</v>
      </c>
      <c r="BW89" s="397">
        <f t="shared" si="202"/>
        <v>8.3486000000000005E-2</v>
      </c>
      <c r="BX89" s="397">
        <f t="shared" si="203"/>
        <v>7.6158000000000003E-2</v>
      </c>
      <c r="BY89" s="397">
        <f t="shared" si="204"/>
        <v>8.3346000000000003E-2</v>
      </c>
      <c r="BZ89" s="397">
        <f t="shared" si="205"/>
        <v>8.0782999999999994E-2</v>
      </c>
      <c r="CA89" s="397">
        <f t="shared" si="206"/>
        <v>8.5133E-2</v>
      </c>
      <c r="CB89" s="397">
        <f t="shared" si="207"/>
        <v>8.4294999999999995E-2</v>
      </c>
      <c r="CC89" s="397">
        <f t="shared" si="208"/>
        <v>8.7456999999999993E-2</v>
      </c>
      <c r="CD89" s="397">
        <f t="shared" si="209"/>
        <v>8.7230000000000002E-2</v>
      </c>
      <c r="CE89" s="397">
        <f t="shared" si="210"/>
        <v>8.3319000000000004E-2</v>
      </c>
      <c r="CF89" s="397">
        <f t="shared" si="211"/>
        <v>8.4562999999999999E-2</v>
      </c>
      <c r="CG89" s="397">
        <f t="shared" si="212"/>
        <v>8.1112000000000004E-2</v>
      </c>
      <c r="CH89" s="398">
        <f t="shared" si="213"/>
        <v>8.3118999999999998E-2</v>
      </c>
      <c r="CJ89" s="261">
        <f t="shared" si="216"/>
        <v>1.0000010000000001</v>
      </c>
    </row>
    <row r="90" spans="1:88" ht="16.2" thickBot="1" x14ac:dyDescent="0.35">
      <c r="A90" s="555"/>
      <c r="B90" s="15" t="str">
        <f t="shared" si="214"/>
        <v>Water Heating</v>
      </c>
      <c r="C90" s="396">
        <v>0.108255</v>
      </c>
      <c r="D90" s="396">
        <v>9.1078000000000006E-2</v>
      </c>
      <c r="E90" s="396">
        <v>8.5239999999999996E-2</v>
      </c>
      <c r="F90" s="396">
        <v>7.2980000000000003E-2</v>
      </c>
      <c r="G90" s="396">
        <v>7.9849000000000003E-2</v>
      </c>
      <c r="H90" s="396">
        <v>7.2720999999999994E-2</v>
      </c>
      <c r="I90" s="396">
        <v>7.4929999999999997E-2</v>
      </c>
      <c r="J90" s="396">
        <v>7.5861999999999999E-2</v>
      </c>
      <c r="K90" s="396">
        <v>7.5733999999999996E-2</v>
      </c>
      <c r="L90" s="396">
        <v>8.2808000000000007E-2</v>
      </c>
      <c r="M90" s="396">
        <v>8.6345000000000005E-2</v>
      </c>
      <c r="N90" s="396">
        <v>9.4200000000000006E-2</v>
      </c>
      <c r="O90" s="399">
        <f t="shared" si="215"/>
        <v>0.108255</v>
      </c>
      <c r="P90" s="399">
        <f t="shared" si="143"/>
        <v>9.1078000000000006E-2</v>
      </c>
      <c r="Q90" s="399">
        <f t="shared" si="144"/>
        <v>8.5239999999999996E-2</v>
      </c>
      <c r="R90" s="399">
        <f t="shared" si="145"/>
        <v>7.2980000000000003E-2</v>
      </c>
      <c r="S90" s="399">
        <f t="shared" si="146"/>
        <v>7.9849000000000003E-2</v>
      </c>
      <c r="T90" s="399">
        <f t="shared" si="147"/>
        <v>7.2720999999999994E-2</v>
      </c>
      <c r="U90" s="399">
        <f t="shared" si="148"/>
        <v>7.4929999999999997E-2</v>
      </c>
      <c r="V90" s="399">
        <f t="shared" si="149"/>
        <v>7.5861999999999999E-2</v>
      </c>
      <c r="W90" s="399">
        <f t="shared" si="150"/>
        <v>7.5733999999999996E-2</v>
      </c>
      <c r="X90" s="399">
        <f t="shared" si="151"/>
        <v>8.2808000000000007E-2</v>
      </c>
      <c r="Y90" s="399">
        <f t="shared" si="152"/>
        <v>8.6345000000000005E-2</v>
      </c>
      <c r="Z90" s="399">
        <f t="shared" si="153"/>
        <v>9.4200000000000006E-2</v>
      </c>
      <c r="AA90" s="399">
        <f t="shared" si="154"/>
        <v>0.108255</v>
      </c>
      <c r="AB90" s="399">
        <f t="shared" si="155"/>
        <v>9.1078000000000006E-2</v>
      </c>
      <c r="AC90" s="399">
        <f t="shared" si="156"/>
        <v>8.5239999999999996E-2</v>
      </c>
      <c r="AD90" s="399">
        <f t="shared" si="157"/>
        <v>7.2980000000000003E-2</v>
      </c>
      <c r="AE90" s="399">
        <f t="shared" si="158"/>
        <v>7.9849000000000003E-2</v>
      </c>
      <c r="AF90" s="399">
        <f t="shared" si="159"/>
        <v>7.2720999999999994E-2</v>
      </c>
      <c r="AG90" s="399">
        <f t="shared" si="160"/>
        <v>7.4929999999999997E-2</v>
      </c>
      <c r="AH90" s="399">
        <f t="shared" si="161"/>
        <v>7.5861999999999999E-2</v>
      </c>
      <c r="AI90" s="399">
        <f t="shared" si="162"/>
        <v>7.5733999999999996E-2</v>
      </c>
      <c r="AJ90" s="399">
        <f t="shared" si="163"/>
        <v>8.2808000000000007E-2</v>
      </c>
      <c r="AK90" s="399">
        <f t="shared" si="164"/>
        <v>8.6345000000000005E-2</v>
      </c>
      <c r="AL90" s="399">
        <f t="shared" si="165"/>
        <v>9.4200000000000006E-2</v>
      </c>
      <c r="AM90" s="399">
        <f t="shared" si="166"/>
        <v>0.108255</v>
      </c>
      <c r="AN90" s="399">
        <f t="shared" si="167"/>
        <v>9.1078000000000006E-2</v>
      </c>
      <c r="AO90" s="399">
        <f t="shared" si="168"/>
        <v>8.5239999999999996E-2</v>
      </c>
      <c r="AP90" s="399">
        <f t="shared" si="169"/>
        <v>7.2980000000000003E-2</v>
      </c>
      <c r="AQ90" s="399">
        <f t="shared" si="170"/>
        <v>7.9849000000000003E-2</v>
      </c>
      <c r="AR90" s="399">
        <f t="shared" si="171"/>
        <v>7.2720999999999994E-2</v>
      </c>
      <c r="AS90" s="399">
        <f t="shared" si="172"/>
        <v>7.4929999999999997E-2</v>
      </c>
      <c r="AT90" s="399">
        <f t="shared" si="173"/>
        <v>7.5861999999999999E-2</v>
      </c>
      <c r="AU90" s="399">
        <f t="shared" si="174"/>
        <v>7.5733999999999996E-2</v>
      </c>
      <c r="AV90" s="399">
        <f t="shared" si="175"/>
        <v>8.2808000000000007E-2</v>
      </c>
      <c r="AW90" s="399">
        <f t="shared" si="176"/>
        <v>8.6345000000000005E-2</v>
      </c>
      <c r="AX90" s="399">
        <f t="shared" si="177"/>
        <v>9.4200000000000006E-2</v>
      </c>
      <c r="AY90" s="399">
        <f t="shared" si="178"/>
        <v>0.108255</v>
      </c>
      <c r="AZ90" s="399">
        <f t="shared" si="179"/>
        <v>9.1078000000000006E-2</v>
      </c>
      <c r="BA90" s="399">
        <f t="shared" si="180"/>
        <v>8.5239999999999996E-2</v>
      </c>
      <c r="BB90" s="399">
        <f t="shared" si="181"/>
        <v>7.2980000000000003E-2</v>
      </c>
      <c r="BC90" s="399">
        <f t="shared" si="182"/>
        <v>7.9849000000000003E-2</v>
      </c>
      <c r="BD90" s="399">
        <f t="shared" si="183"/>
        <v>7.2720999999999994E-2</v>
      </c>
      <c r="BE90" s="399">
        <f t="shared" si="184"/>
        <v>7.4929999999999997E-2</v>
      </c>
      <c r="BF90" s="399">
        <f t="shared" si="185"/>
        <v>7.5861999999999999E-2</v>
      </c>
      <c r="BG90" s="399">
        <f t="shared" si="186"/>
        <v>7.5733999999999996E-2</v>
      </c>
      <c r="BH90" s="399">
        <f t="shared" si="187"/>
        <v>8.2808000000000007E-2</v>
      </c>
      <c r="BI90" s="399">
        <f t="shared" si="188"/>
        <v>8.6345000000000005E-2</v>
      </c>
      <c r="BJ90" s="399">
        <f t="shared" si="189"/>
        <v>9.4200000000000006E-2</v>
      </c>
      <c r="BK90" s="399">
        <f t="shared" si="190"/>
        <v>0.108255</v>
      </c>
      <c r="BL90" s="399">
        <f t="shared" si="191"/>
        <v>9.1078000000000006E-2</v>
      </c>
      <c r="BM90" s="399">
        <f t="shared" si="192"/>
        <v>8.5239999999999996E-2</v>
      </c>
      <c r="BN90" s="399">
        <f t="shared" si="193"/>
        <v>7.2980000000000003E-2</v>
      </c>
      <c r="BO90" s="399">
        <f t="shared" si="194"/>
        <v>7.9849000000000003E-2</v>
      </c>
      <c r="BP90" s="399">
        <f t="shared" si="195"/>
        <v>7.2720999999999994E-2</v>
      </c>
      <c r="BQ90" s="399">
        <f t="shared" si="196"/>
        <v>7.4929999999999997E-2</v>
      </c>
      <c r="BR90" s="399">
        <f t="shared" si="197"/>
        <v>7.5861999999999999E-2</v>
      </c>
      <c r="BS90" s="399">
        <f t="shared" si="198"/>
        <v>7.5733999999999996E-2</v>
      </c>
      <c r="BT90" s="399">
        <f t="shared" si="199"/>
        <v>8.2808000000000007E-2</v>
      </c>
      <c r="BU90" s="399">
        <f t="shared" si="200"/>
        <v>8.6345000000000005E-2</v>
      </c>
      <c r="BV90" s="399">
        <f t="shared" si="201"/>
        <v>9.4200000000000006E-2</v>
      </c>
      <c r="BW90" s="399">
        <f t="shared" si="202"/>
        <v>0.108255</v>
      </c>
      <c r="BX90" s="399">
        <f t="shared" si="203"/>
        <v>9.1078000000000006E-2</v>
      </c>
      <c r="BY90" s="399">
        <f t="shared" si="204"/>
        <v>8.5239999999999996E-2</v>
      </c>
      <c r="BZ90" s="399">
        <f t="shared" si="205"/>
        <v>7.2980000000000003E-2</v>
      </c>
      <c r="CA90" s="399">
        <f t="shared" si="206"/>
        <v>7.9849000000000003E-2</v>
      </c>
      <c r="CB90" s="399">
        <f t="shared" si="207"/>
        <v>7.2720999999999994E-2</v>
      </c>
      <c r="CC90" s="399">
        <f t="shared" si="208"/>
        <v>7.4929999999999997E-2</v>
      </c>
      <c r="CD90" s="399">
        <f t="shared" si="209"/>
        <v>7.5861999999999999E-2</v>
      </c>
      <c r="CE90" s="399">
        <f t="shared" si="210"/>
        <v>7.5733999999999996E-2</v>
      </c>
      <c r="CF90" s="399">
        <f t="shared" si="211"/>
        <v>8.2808000000000007E-2</v>
      </c>
      <c r="CG90" s="399">
        <f t="shared" si="212"/>
        <v>8.6345000000000005E-2</v>
      </c>
      <c r="CH90" s="400">
        <f t="shared" si="213"/>
        <v>9.4200000000000006E-2</v>
      </c>
      <c r="CJ90" s="261">
        <f t="shared" si="216"/>
        <v>1.0000020000000001</v>
      </c>
    </row>
    <row r="91" spans="1:88" ht="15" thickBot="1" x14ac:dyDescent="0.35">
      <c r="CJ91" s="243" t="s">
        <v>137</v>
      </c>
    </row>
    <row r="92" spans="1:88" x14ac:dyDescent="0.3">
      <c r="A92" s="20"/>
      <c r="B92" s="539" t="s">
        <v>152</v>
      </c>
      <c r="C92" s="234">
        <f>C77</f>
        <v>43831</v>
      </c>
      <c r="D92" s="234">
        <f t="shared" ref="D92:BO92" si="217">D77</f>
        <v>43862</v>
      </c>
      <c r="E92" s="234">
        <f t="shared" si="217"/>
        <v>43891</v>
      </c>
      <c r="F92" s="234">
        <f t="shared" si="217"/>
        <v>43922</v>
      </c>
      <c r="G92" s="234">
        <f t="shared" si="217"/>
        <v>43952</v>
      </c>
      <c r="H92" s="234">
        <f t="shared" si="217"/>
        <v>43983</v>
      </c>
      <c r="I92" s="234">
        <f t="shared" si="217"/>
        <v>44013</v>
      </c>
      <c r="J92" s="234">
        <f t="shared" si="217"/>
        <v>44044</v>
      </c>
      <c r="K92" s="234">
        <f t="shared" si="217"/>
        <v>44075</v>
      </c>
      <c r="L92" s="234">
        <f t="shared" si="217"/>
        <v>44105</v>
      </c>
      <c r="M92" s="234">
        <f t="shared" si="217"/>
        <v>44136</v>
      </c>
      <c r="N92" s="234">
        <f t="shared" si="217"/>
        <v>44166</v>
      </c>
      <c r="O92" s="234">
        <f t="shared" si="217"/>
        <v>44197</v>
      </c>
      <c r="P92" s="234">
        <f t="shared" si="217"/>
        <v>44228</v>
      </c>
      <c r="Q92" s="234">
        <f t="shared" si="217"/>
        <v>44256</v>
      </c>
      <c r="R92" s="234">
        <f t="shared" si="217"/>
        <v>44287</v>
      </c>
      <c r="S92" s="234">
        <f t="shared" si="217"/>
        <v>44317</v>
      </c>
      <c r="T92" s="234">
        <f t="shared" si="217"/>
        <v>44348</v>
      </c>
      <c r="U92" s="234">
        <f t="shared" si="217"/>
        <v>44378</v>
      </c>
      <c r="V92" s="234">
        <f t="shared" si="217"/>
        <v>44409</v>
      </c>
      <c r="W92" s="234">
        <f t="shared" si="217"/>
        <v>44440</v>
      </c>
      <c r="X92" s="234">
        <f t="shared" si="217"/>
        <v>44470</v>
      </c>
      <c r="Y92" s="234">
        <f t="shared" si="217"/>
        <v>44501</v>
      </c>
      <c r="Z92" s="234">
        <f t="shared" si="217"/>
        <v>44531</v>
      </c>
      <c r="AA92" s="234">
        <f t="shared" si="217"/>
        <v>44562</v>
      </c>
      <c r="AB92" s="234">
        <f t="shared" si="217"/>
        <v>44593</v>
      </c>
      <c r="AC92" s="234">
        <f t="shared" si="217"/>
        <v>44621</v>
      </c>
      <c r="AD92" s="234">
        <f t="shared" si="217"/>
        <v>44652</v>
      </c>
      <c r="AE92" s="234">
        <f t="shared" si="217"/>
        <v>44682</v>
      </c>
      <c r="AF92" s="234">
        <f t="shared" si="217"/>
        <v>44713</v>
      </c>
      <c r="AG92" s="234">
        <f t="shared" si="217"/>
        <v>44743</v>
      </c>
      <c r="AH92" s="234">
        <f t="shared" si="217"/>
        <v>44774</v>
      </c>
      <c r="AI92" s="234">
        <f t="shared" si="217"/>
        <v>44805</v>
      </c>
      <c r="AJ92" s="234">
        <f t="shared" si="217"/>
        <v>44835</v>
      </c>
      <c r="AK92" s="234">
        <f t="shared" si="217"/>
        <v>44866</v>
      </c>
      <c r="AL92" s="234">
        <f t="shared" si="217"/>
        <v>44896</v>
      </c>
      <c r="AM92" s="234">
        <f t="shared" si="217"/>
        <v>44927</v>
      </c>
      <c r="AN92" s="234">
        <f t="shared" si="217"/>
        <v>44958</v>
      </c>
      <c r="AO92" s="234">
        <f t="shared" si="217"/>
        <v>44986</v>
      </c>
      <c r="AP92" s="234">
        <f t="shared" si="217"/>
        <v>45017</v>
      </c>
      <c r="AQ92" s="234">
        <f t="shared" si="217"/>
        <v>45047</v>
      </c>
      <c r="AR92" s="234">
        <f t="shared" si="217"/>
        <v>45078</v>
      </c>
      <c r="AS92" s="234">
        <f t="shared" si="217"/>
        <v>45108</v>
      </c>
      <c r="AT92" s="234">
        <f t="shared" si="217"/>
        <v>45139</v>
      </c>
      <c r="AU92" s="234">
        <f t="shared" si="217"/>
        <v>45170</v>
      </c>
      <c r="AV92" s="234">
        <f t="shared" si="217"/>
        <v>45200</v>
      </c>
      <c r="AW92" s="234">
        <f t="shared" si="217"/>
        <v>45231</v>
      </c>
      <c r="AX92" s="234">
        <f t="shared" si="217"/>
        <v>45261</v>
      </c>
      <c r="AY92" s="234">
        <f t="shared" si="217"/>
        <v>45292</v>
      </c>
      <c r="AZ92" s="234">
        <f t="shared" si="217"/>
        <v>45323</v>
      </c>
      <c r="BA92" s="234">
        <f t="shared" si="217"/>
        <v>45352</v>
      </c>
      <c r="BB92" s="234">
        <f t="shared" si="217"/>
        <v>45383</v>
      </c>
      <c r="BC92" s="234">
        <f t="shared" si="217"/>
        <v>45413</v>
      </c>
      <c r="BD92" s="234">
        <f t="shared" si="217"/>
        <v>45444</v>
      </c>
      <c r="BE92" s="234">
        <f t="shared" si="217"/>
        <v>45474</v>
      </c>
      <c r="BF92" s="234">
        <f t="shared" si="217"/>
        <v>45505</v>
      </c>
      <c r="BG92" s="234">
        <f t="shared" si="217"/>
        <v>45536</v>
      </c>
      <c r="BH92" s="234">
        <f t="shared" si="217"/>
        <v>45566</v>
      </c>
      <c r="BI92" s="234">
        <f t="shared" si="217"/>
        <v>45597</v>
      </c>
      <c r="BJ92" s="234">
        <f t="shared" si="217"/>
        <v>45627</v>
      </c>
      <c r="BK92" s="234">
        <f t="shared" si="217"/>
        <v>45658</v>
      </c>
      <c r="BL92" s="234">
        <f t="shared" si="217"/>
        <v>45689</v>
      </c>
      <c r="BM92" s="234">
        <f t="shared" si="217"/>
        <v>45717</v>
      </c>
      <c r="BN92" s="234">
        <f t="shared" si="217"/>
        <v>45748</v>
      </c>
      <c r="BO92" s="234">
        <f t="shared" si="217"/>
        <v>45778</v>
      </c>
      <c r="BP92" s="234">
        <f t="shared" ref="BP92:CH92" si="218">BP77</f>
        <v>45809</v>
      </c>
      <c r="BQ92" s="234">
        <f t="shared" si="218"/>
        <v>45839</v>
      </c>
      <c r="BR92" s="234">
        <f t="shared" si="218"/>
        <v>45870</v>
      </c>
      <c r="BS92" s="234">
        <f t="shared" si="218"/>
        <v>45901</v>
      </c>
      <c r="BT92" s="234">
        <f t="shared" si="218"/>
        <v>45931</v>
      </c>
      <c r="BU92" s="234">
        <f t="shared" si="218"/>
        <v>45962</v>
      </c>
      <c r="BV92" s="234">
        <f t="shared" si="218"/>
        <v>45992</v>
      </c>
      <c r="BW92" s="234">
        <f t="shared" si="218"/>
        <v>46023</v>
      </c>
      <c r="BX92" s="234">
        <f t="shared" si="218"/>
        <v>46054</v>
      </c>
      <c r="BY92" s="234">
        <f t="shared" si="218"/>
        <v>46082</v>
      </c>
      <c r="BZ92" s="234">
        <f t="shared" si="218"/>
        <v>46113</v>
      </c>
      <c r="CA92" s="234">
        <f t="shared" si="218"/>
        <v>46143</v>
      </c>
      <c r="CB92" s="234">
        <f t="shared" si="218"/>
        <v>46174</v>
      </c>
      <c r="CC92" s="234">
        <f t="shared" si="218"/>
        <v>46204</v>
      </c>
      <c r="CD92" s="234">
        <f t="shared" si="218"/>
        <v>46235</v>
      </c>
      <c r="CE92" s="234">
        <f t="shared" si="218"/>
        <v>46266</v>
      </c>
      <c r="CF92" s="234">
        <f t="shared" si="218"/>
        <v>46296</v>
      </c>
      <c r="CG92" s="234">
        <f t="shared" si="218"/>
        <v>46327</v>
      </c>
      <c r="CH92" s="302">
        <f t="shared" si="218"/>
        <v>46357</v>
      </c>
    </row>
    <row r="93" spans="1:88" ht="15" thickBot="1" x14ac:dyDescent="0.35">
      <c r="A93" s="20"/>
      <c r="B93" s="540"/>
      <c r="C93" s="379">
        <v>4.8845E-2</v>
      </c>
      <c r="D93" s="379">
        <v>5.0525E-2</v>
      </c>
      <c r="E93" s="379">
        <v>5.3254999999999997E-2</v>
      </c>
      <c r="F93" s="380">
        <v>5.8521999999999998E-2</v>
      </c>
      <c r="G93" s="380">
        <v>6.1238000000000001E-2</v>
      </c>
      <c r="H93" s="380">
        <v>9.0992000000000003E-2</v>
      </c>
      <c r="I93" s="380">
        <v>9.0992000000000003E-2</v>
      </c>
      <c r="J93" s="380">
        <v>9.0992000000000003E-2</v>
      </c>
      <c r="K93" s="380">
        <v>9.0992000000000003E-2</v>
      </c>
      <c r="L93" s="380">
        <v>5.9082999999999997E-2</v>
      </c>
      <c r="M93" s="380">
        <v>6.0645999999999999E-2</v>
      </c>
      <c r="N93" s="380">
        <v>5.6723000000000003E-2</v>
      </c>
      <c r="O93" s="380">
        <v>5.3661E-2</v>
      </c>
      <c r="P93" s="380">
        <v>5.5252000000000002E-2</v>
      </c>
      <c r="Q93" s="380">
        <v>5.7793999999999998E-2</v>
      </c>
      <c r="R93" s="380">
        <v>5.8521999999999998E-2</v>
      </c>
      <c r="S93" s="380">
        <v>6.1238000000000001E-2</v>
      </c>
      <c r="T93" s="380">
        <v>9.0992000000000003E-2</v>
      </c>
      <c r="U93" s="380">
        <v>9.0992000000000003E-2</v>
      </c>
      <c r="V93" s="380">
        <v>9.0992000000000003E-2</v>
      </c>
      <c r="W93" s="380">
        <v>9.0992000000000003E-2</v>
      </c>
      <c r="X93" s="380">
        <v>5.9082999999999997E-2</v>
      </c>
      <c r="Y93" s="380">
        <v>6.0645999999999999E-2</v>
      </c>
      <c r="Z93" s="380">
        <v>5.6723000000000003E-2</v>
      </c>
      <c r="AA93" s="380">
        <v>5.3661E-2</v>
      </c>
      <c r="AB93" s="380">
        <v>5.5252000000000002E-2</v>
      </c>
      <c r="AC93" s="380">
        <v>5.7793999999999998E-2</v>
      </c>
      <c r="AD93" s="380">
        <v>5.8521999999999998E-2</v>
      </c>
      <c r="AE93" s="380">
        <v>6.1238000000000001E-2</v>
      </c>
      <c r="AF93" s="380">
        <v>9.0992000000000003E-2</v>
      </c>
      <c r="AG93" s="380">
        <v>9.0992000000000003E-2</v>
      </c>
      <c r="AH93" s="380">
        <v>9.0992000000000003E-2</v>
      </c>
      <c r="AI93" s="380">
        <v>9.0992000000000003E-2</v>
      </c>
      <c r="AJ93" s="380">
        <v>5.9082999999999997E-2</v>
      </c>
      <c r="AK93" s="380">
        <v>6.0645999999999999E-2</v>
      </c>
      <c r="AL93" s="380">
        <v>5.6723000000000003E-2</v>
      </c>
      <c r="AM93" s="380">
        <v>5.3661E-2</v>
      </c>
      <c r="AN93" s="380">
        <v>5.5252000000000002E-2</v>
      </c>
      <c r="AO93" s="380">
        <v>5.7793999999999998E-2</v>
      </c>
      <c r="AP93" s="380">
        <v>5.8521999999999998E-2</v>
      </c>
      <c r="AQ93" s="380">
        <v>6.1238000000000001E-2</v>
      </c>
      <c r="AR93" s="380">
        <v>9.0992000000000003E-2</v>
      </c>
      <c r="AS93" s="380">
        <v>9.0992000000000003E-2</v>
      </c>
      <c r="AT93" s="380">
        <v>9.0992000000000003E-2</v>
      </c>
      <c r="AU93" s="380">
        <v>9.0992000000000003E-2</v>
      </c>
      <c r="AV93" s="380">
        <v>5.9082999999999997E-2</v>
      </c>
      <c r="AW93" s="380">
        <v>6.0645999999999999E-2</v>
      </c>
      <c r="AX93" s="380">
        <v>5.6723000000000003E-2</v>
      </c>
      <c r="AY93" s="380">
        <v>5.3661E-2</v>
      </c>
      <c r="AZ93" s="380">
        <v>5.5252000000000002E-2</v>
      </c>
      <c r="BA93" s="380">
        <v>5.7793999999999998E-2</v>
      </c>
      <c r="BB93" s="380">
        <v>5.8521999999999998E-2</v>
      </c>
      <c r="BC93" s="380">
        <v>6.1238000000000001E-2</v>
      </c>
      <c r="BD93" s="380">
        <v>9.0992000000000003E-2</v>
      </c>
      <c r="BE93" s="380">
        <v>9.0992000000000003E-2</v>
      </c>
      <c r="BF93" s="380">
        <v>9.0992000000000003E-2</v>
      </c>
      <c r="BG93" s="380">
        <v>9.0992000000000003E-2</v>
      </c>
      <c r="BH93" s="380">
        <v>5.9082999999999997E-2</v>
      </c>
      <c r="BI93" s="380">
        <v>6.0645999999999999E-2</v>
      </c>
      <c r="BJ93" s="380">
        <v>5.6723000000000003E-2</v>
      </c>
      <c r="BK93" s="380">
        <v>5.3661E-2</v>
      </c>
      <c r="BL93" s="380">
        <v>5.5252000000000002E-2</v>
      </c>
      <c r="BM93" s="380">
        <v>5.7793999999999998E-2</v>
      </c>
      <c r="BN93" s="380">
        <v>5.8521999999999998E-2</v>
      </c>
      <c r="BO93" s="380">
        <v>6.1238000000000001E-2</v>
      </c>
      <c r="BP93" s="380">
        <v>9.0992000000000003E-2</v>
      </c>
      <c r="BQ93" s="380">
        <v>9.0992000000000003E-2</v>
      </c>
      <c r="BR93" s="380">
        <v>9.0992000000000003E-2</v>
      </c>
      <c r="BS93" s="380">
        <v>9.0992000000000003E-2</v>
      </c>
      <c r="BT93" s="380">
        <v>5.9082999999999997E-2</v>
      </c>
      <c r="BU93" s="380">
        <v>6.0645999999999999E-2</v>
      </c>
      <c r="BV93" s="380">
        <v>5.6723000000000003E-2</v>
      </c>
      <c r="BW93" s="380">
        <v>5.3661E-2</v>
      </c>
      <c r="BX93" s="380">
        <v>5.5252000000000002E-2</v>
      </c>
      <c r="BY93" s="380">
        <v>5.7793999999999998E-2</v>
      </c>
      <c r="BZ93" s="380">
        <v>5.8521999999999998E-2</v>
      </c>
      <c r="CA93" s="380">
        <v>6.1238000000000001E-2</v>
      </c>
      <c r="CB93" s="380">
        <v>9.0992000000000003E-2</v>
      </c>
      <c r="CC93" s="380">
        <v>9.0992000000000003E-2</v>
      </c>
      <c r="CD93" s="380">
        <v>9.0992000000000003E-2</v>
      </c>
      <c r="CE93" s="380">
        <v>9.0992000000000003E-2</v>
      </c>
      <c r="CF93" s="380">
        <v>5.9082999999999997E-2</v>
      </c>
      <c r="CG93" s="380">
        <v>6.0645999999999999E-2</v>
      </c>
      <c r="CH93" s="380">
        <v>5.6723000000000003E-2</v>
      </c>
      <c r="CJ93" s="243" t="s">
        <v>139</v>
      </c>
    </row>
    <row r="94" spans="1:88" x14ac:dyDescent="0.3">
      <c r="CJ94" s="243" t="s">
        <v>140</v>
      </c>
    </row>
    <row r="111" spans="4:10" x14ac:dyDescent="0.3">
      <c r="J111" s="5"/>
    </row>
    <row r="112" spans="4:10" x14ac:dyDescent="0.3">
      <c r="D112" s="6"/>
    </row>
  </sheetData>
  <mergeCells count="6">
    <mergeCell ref="B92:B93"/>
    <mergeCell ref="A4:A19"/>
    <mergeCell ref="A22:A37"/>
    <mergeCell ref="A40:A55"/>
    <mergeCell ref="A58:A74"/>
    <mergeCell ref="A77:A90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CJ212"/>
  <sheetViews>
    <sheetView zoomScale="80" zoomScaleNormal="80" workbookViewId="0">
      <pane xSplit="2" topLeftCell="C1" activePane="topRight" state="frozen"/>
      <selection activeCell="O48" sqref="O48"/>
      <selection pane="topRight" activeCell="I2" sqref="I2"/>
    </sheetView>
  </sheetViews>
  <sheetFormatPr defaultRowHeight="14.4" x14ac:dyDescent="0.3"/>
  <cols>
    <col min="1" max="1" width="9.44140625" customWidth="1"/>
    <col min="2" max="2" width="24.77734375" customWidth="1"/>
    <col min="3" max="15" width="14" customWidth="1"/>
    <col min="16" max="16" width="12.5546875" bestFit="1" customWidth="1"/>
    <col min="17" max="17" width="12.5546875" customWidth="1"/>
    <col min="18" max="18" width="12.21875" customWidth="1"/>
    <col min="19" max="19" width="13.44140625" customWidth="1"/>
    <col min="20" max="24" width="14.21875" customWidth="1"/>
    <col min="25" max="26" width="13.44140625" customWidth="1"/>
    <col min="27" max="73" width="15" hidden="1" customWidth="1"/>
    <col min="74" max="84" width="15" customWidth="1"/>
    <col min="85" max="86" width="15" bestFit="1" customWidth="1"/>
    <col min="87" max="88" width="10.5546875" bestFit="1" customWidth="1"/>
  </cols>
  <sheetData>
    <row r="1" spans="1:88" s="2" customFormat="1" ht="15" thickBot="1" x14ac:dyDescent="0.3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" thickBot="1" x14ac:dyDescent="0.35">
      <c r="A2" s="19"/>
      <c r="B2" s="36" t="s">
        <v>121</v>
      </c>
      <c r="C2" s="472">
        <f>' 1M - RES'!C2</f>
        <v>0.79015470747957905</v>
      </c>
      <c r="D2" s="472">
        <f>C2</f>
        <v>0.79015470747957905</v>
      </c>
      <c r="E2" s="470">
        <f t="shared" ref="E2:BP2" si="0">D2</f>
        <v>0.79015470747957905</v>
      </c>
      <c r="F2" s="474">
        <f t="shared" si="0"/>
        <v>0.79015470747957905</v>
      </c>
      <c r="G2" s="474">
        <f t="shared" si="0"/>
        <v>0.79015470747957905</v>
      </c>
      <c r="H2" s="474">
        <f t="shared" si="0"/>
        <v>0.79015470747957905</v>
      </c>
      <c r="I2" s="474">
        <f t="shared" si="0"/>
        <v>0.79015470747957905</v>
      </c>
      <c r="J2" s="474">
        <f t="shared" si="0"/>
        <v>0.79015470747957905</v>
      </c>
      <c r="K2" s="474">
        <f t="shared" si="0"/>
        <v>0.79015470747957905</v>
      </c>
      <c r="L2" s="474">
        <f t="shared" si="0"/>
        <v>0.79015470747957905</v>
      </c>
      <c r="M2" s="474">
        <f t="shared" si="0"/>
        <v>0.79015470747957905</v>
      </c>
      <c r="N2" s="474">
        <f t="shared" si="0"/>
        <v>0.79015470747957905</v>
      </c>
      <c r="O2" s="474">
        <f t="shared" si="0"/>
        <v>0.79015470747957905</v>
      </c>
      <c r="P2" s="474">
        <f t="shared" si="0"/>
        <v>0.79015470747957905</v>
      </c>
      <c r="Q2" s="474">
        <f t="shared" si="0"/>
        <v>0.79015470747957905</v>
      </c>
      <c r="R2" s="474">
        <f t="shared" si="0"/>
        <v>0.79015470747957905</v>
      </c>
      <c r="S2" s="474">
        <f t="shared" si="0"/>
        <v>0.79015470747957905</v>
      </c>
      <c r="T2" s="474">
        <f t="shared" si="0"/>
        <v>0.79015470747957905</v>
      </c>
      <c r="U2" s="474">
        <f t="shared" si="0"/>
        <v>0.79015470747957905</v>
      </c>
      <c r="V2" s="474">
        <f t="shared" si="0"/>
        <v>0.79015470747957905</v>
      </c>
      <c r="W2" s="474">
        <f t="shared" si="0"/>
        <v>0.79015470747957905</v>
      </c>
      <c r="X2" s="474">
        <f t="shared" si="0"/>
        <v>0.79015470747957905</v>
      </c>
      <c r="Y2" s="474">
        <f t="shared" si="0"/>
        <v>0.79015470747957905</v>
      </c>
      <c r="Z2" s="474">
        <f t="shared" si="0"/>
        <v>0.79015470747957905</v>
      </c>
      <c r="AA2" s="474">
        <f t="shared" si="0"/>
        <v>0.79015470747957905</v>
      </c>
      <c r="AB2" s="474">
        <f t="shared" si="0"/>
        <v>0.79015470747957905</v>
      </c>
      <c r="AC2" s="474">
        <f t="shared" si="0"/>
        <v>0.79015470747957905</v>
      </c>
      <c r="AD2" s="474">
        <f t="shared" si="0"/>
        <v>0.79015470747957905</v>
      </c>
      <c r="AE2" s="474">
        <f t="shared" si="0"/>
        <v>0.79015470747957905</v>
      </c>
      <c r="AF2" s="474">
        <f t="shared" si="0"/>
        <v>0.79015470747957905</v>
      </c>
      <c r="AG2" s="474">
        <f t="shared" si="0"/>
        <v>0.79015470747957905</v>
      </c>
      <c r="AH2" s="474">
        <f t="shared" si="0"/>
        <v>0.79015470747957905</v>
      </c>
      <c r="AI2" s="474">
        <f t="shared" si="0"/>
        <v>0.79015470747957905</v>
      </c>
      <c r="AJ2" s="474">
        <f t="shared" si="0"/>
        <v>0.79015470747957905</v>
      </c>
      <c r="AK2" s="474">
        <f t="shared" si="0"/>
        <v>0.79015470747957905</v>
      </c>
      <c r="AL2" s="474">
        <f t="shared" si="0"/>
        <v>0.79015470747957905</v>
      </c>
      <c r="AM2" s="474">
        <f t="shared" si="0"/>
        <v>0.79015470747957905</v>
      </c>
      <c r="AN2" s="474">
        <f t="shared" si="0"/>
        <v>0.79015470747957905</v>
      </c>
      <c r="AO2" s="474">
        <f t="shared" si="0"/>
        <v>0.79015470747957905</v>
      </c>
      <c r="AP2" s="474">
        <f t="shared" si="0"/>
        <v>0.79015470747957905</v>
      </c>
      <c r="AQ2" s="474">
        <f t="shared" si="0"/>
        <v>0.79015470747957905</v>
      </c>
      <c r="AR2" s="474">
        <f t="shared" si="0"/>
        <v>0.79015470747957905</v>
      </c>
      <c r="AS2" s="474">
        <f t="shared" si="0"/>
        <v>0.79015470747957905</v>
      </c>
      <c r="AT2" s="474">
        <f t="shared" si="0"/>
        <v>0.79015470747957905</v>
      </c>
      <c r="AU2" s="474">
        <f t="shared" si="0"/>
        <v>0.79015470747957905</v>
      </c>
      <c r="AV2" s="474">
        <f t="shared" si="0"/>
        <v>0.79015470747957905</v>
      </c>
      <c r="AW2" s="474">
        <f t="shared" si="0"/>
        <v>0.79015470747957905</v>
      </c>
      <c r="AX2" s="474">
        <f t="shared" si="0"/>
        <v>0.79015470747957905</v>
      </c>
      <c r="AY2" s="474">
        <f t="shared" si="0"/>
        <v>0.79015470747957905</v>
      </c>
      <c r="AZ2" s="474">
        <f t="shared" si="0"/>
        <v>0.79015470747957905</v>
      </c>
      <c r="BA2" s="474">
        <f t="shared" si="0"/>
        <v>0.79015470747957905</v>
      </c>
      <c r="BB2" s="474">
        <f t="shared" si="0"/>
        <v>0.79015470747957905</v>
      </c>
      <c r="BC2" s="474">
        <f t="shared" si="0"/>
        <v>0.79015470747957905</v>
      </c>
      <c r="BD2" s="474">
        <f t="shared" si="0"/>
        <v>0.79015470747957905</v>
      </c>
      <c r="BE2" s="474">
        <f t="shared" si="0"/>
        <v>0.79015470747957905</v>
      </c>
      <c r="BF2" s="474">
        <f t="shared" si="0"/>
        <v>0.79015470747957905</v>
      </c>
      <c r="BG2" s="474">
        <f t="shared" si="0"/>
        <v>0.79015470747957905</v>
      </c>
      <c r="BH2" s="474">
        <f t="shared" si="0"/>
        <v>0.79015470747957905</v>
      </c>
      <c r="BI2" s="474">
        <f t="shared" si="0"/>
        <v>0.79015470747957905</v>
      </c>
      <c r="BJ2" s="474">
        <f t="shared" si="0"/>
        <v>0.79015470747957905</v>
      </c>
      <c r="BK2" s="474">
        <f t="shared" si="0"/>
        <v>0.79015470747957905</v>
      </c>
      <c r="BL2" s="474">
        <f t="shared" si="0"/>
        <v>0.79015470747957905</v>
      </c>
      <c r="BM2" s="474">
        <f t="shared" si="0"/>
        <v>0.79015470747957905</v>
      </c>
      <c r="BN2" s="474">
        <f t="shared" si="0"/>
        <v>0.79015470747957905</v>
      </c>
      <c r="BO2" s="474">
        <f t="shared" si="0"/>
        <v>0.79015470747957905</v>
      </c>
      <c r="BP2" s="474">
        <f t="shared" si="0"/>
        <v>0.79015470747957905</v>
      </c>
      <c r="BQ2" s="474">
        <f t="shared" ref="BQ2:CH2" si="1">BP2</f>
        <v>0.79015470747957905</v>
      </c>
      <c r="BR2" s="474">
        <f t="shared" si="1"/>
        <v>0.79015470747957905</v>
      </c>
      <c r="BS2" s="474">
        <f t="shared" si="1"/>
        <v>0.79015470747957905</v>
      </c>
      <c r="BT2" s="474">
        <f t="shared" si="1"/>
        <v>0.79015470747957905</v>
      </c>
      <c r="BU2" s="474">
        <f t="shared" si="1"/>
        <v>0.79015470747957905</v>
      </c>
      <c r="BV2" s="474">
        <f t="shared" si="1"/>
        <v>0.79015470747957905</v>
      </c>
      <c r="BW2" s="474">
        <f t="shared" si="1"/>
        <v>0.79015470747957905</v>
      </c>
      <c r="BX2" s="474">
        <f t="shared" si="1"/>
        <v>0.79015470747957905</v>
      </c>
      <c r="BY2" s="474">
        <f t="shared" si="1"/>
        <v>0.79015470747957905</v>
      </c>
      <c r="BZ2" s="474">
        <f t="shared" si="1"/>
        <v>0.79015470747957905</v>
      </c>
      <c r="CA2" s="474">
        <f t="shared" si="1"/>
        <v>0.79015470747957905</v>
      </c>
      <c r="CB2" s="474">
        <f t="shared" si="1"/>
        <v>0.79015470747957905</v>
      </c>
      <c r="CC2" s="474">
        <f t="shared" si="1"/>
        <v>0.79015470747957905</v>
      </c>
      <c r="CD2" s="474">
        <f t="shared" si="1"/>
        <v>0.79015470747957905</v>
      </c>
      <c r="CE2" s="474">
        <f t="shared" si="1"/>
        <v>0.79015470747957905</v>
      </c>
      <c r="CF2" s="474">
        <f t="shared" si="1"/>
        <v>0.79015470747957905</v>
      </c>
      <c r="CG2" s="474">
        <f t="shared" si="1"/>
        <v>0.79015470747957905</v>
      </c>
      <c r="CH2" s="475">
        <f t="shared" si="1"/>
        <v>0.79015470747957905</v>
      </c>
    </row>
    <row r="3" spans="1:88" s="7" customFormat="1" ht="15" thickBot="1" x14ac:dyDescent="0.3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x14ac:dyDescent="0.3">
      <c r="A4" s="541" t="s">
        <v>123</v>
      </c>
      <c r="B4" s="18" t="s">
        <v>124</v>
      </c>
      <c r="C4" s="292">
        <f>'2M - SGS'!C4</f>
        <v>43831</v>
      </c>
      <c r="D4" s="292">
        <f>'2M - SGS'!D4</f>
        <v>43862</v>
      </c>
      <c r="E4" s="292">
        <f>'2M - SGS'!E4</f>
        <v>43891</v>
      </c>
      <c r="F4" s="292">
        <f>'2M - SGS'!F4</f>
        <v>43922</v>
      </c>
      <c r="G4" s="292">
        <f>'2M - SGS'!G4</f>
        <v>43952</v>
      </c>
      <c r="H4" s="292">
        <f>'2M - SGS'!H4</f>
        <v>43983</v>
      </c>
      <c r="I4" s="292">
        <f>'2M - SGS'!I4</f>
        <v>44013</v>
      </c>
      <c r="J4" s="292">
        <f>'2M - SGS'!J4</f>
        <v>44044</v>
      </c>
      <c r="K4" s="292">
        <f>'2M - SGS'!K4</f>
        <v>44075</v>
      </c>
      <c r="L4" s="292">
        <f>'2M - SGS'!L4</f>
        <v>44105</v>
      </c>
      <c r="M4" s="292">
        <f>'2M - SGS'!M4</f>
        <v>44136</v>
      </c>
      <c r="N4" s="292">
        <f>'2M - SGS'!N4</f>
        <v>44166</v>
      </c>
      <c r="O4" s="292">
        <f>'2M - SGS'!O4</f>
        <v>44197</v>
      </c>
      <c r="P4" s="292">
        <f>'2M - SGS'!P4</f>
        <v>44228</v>
      </c>
      <c r="Q4" s="292">
        <f>'2M - SGS'!Q4</f>
        <v>44256</v>
      </c>
      <c r="R4" s="292">
        <f>'2M - SGS'!R4</f>
        <v>44287</v>
      </c>
      <c r="S4" s="292">
        <f>'2M - SGS'!S4</f>
        <v>44317</v>
      </c>
      <c r="T4" s="292">
        <f>'2M - SGS'!T4</f>
        <v>44348</v>
      </c>
      <c r="U4" s="292">
        <f>'2M - SGS'!U4</f>
        <v>44378</v>
      </c>
      <c r="V4" s="292">
        <f>'2M - SGS'!V4</f>
        <v>44409</v>
      </c>
      <c r="W4" s="292">
        <f>'2M - SGS'!W4</f>
        <v>44440</v>
      </c>
      <c r="X4" s="292">
        <f>'2M - SGS'!X4</f>
        <v>44470</v>
      </c>
      <c r="Y4" s="292">
        <f>'2M - SGS'!Y4</f>
        <v>44501</v>
      </c>
      <c r="Z4" s="292">
        <f>'2M - SGS'!Z4</f>
        <v>44531</v>
      </c>
      <c r="AA4" s="292">
        <f>'2M - SGS'!AA4</f>
        <v>44562</v>
      </c>
      <c r="AB4" s="292">
        <f>'2M - SGS'!AB4</f>
        <v>44593</v>
      </c>
      <c r="AC4" s="292">
        <f>'2M - SGS'!AC4</f>
        <v>44621</v>
      </c>
      <c r="AD4" s="292">
        <f>'2M - SGS'!AD4</f>
        <v>44652</v>
      </c>
      <c r="AE4" s="292">
        <f>'2M - SGS'!AE4</f>
        <v>44682</v>
      </c>
      <c r="AF4" s="292">
        <f>'2M - SGS'!AF4</f>
        <v>44713</v>
      </c>
      <c r="AG4" s="292">
        <f>'2M - SGS'!AG4</f>
        <v>44743</v>
      </c>
      <c r="AH4" s="292">
        <f>'2M - SGS'!AH4</f>
        <v>44774</v>
      </c>
      <c r="AI4" s="292">
        <f>'2M - SGS'!AI4</f>
        <v>44805</v>
      </c>
      <c r="AJ4" s="292">
        <f>'2M - SGS'!AJ4</f>
        <v>44835</v>
      </c>
      <c r="AK4" s="292">
        <f>'2M - SGS'!AK4</f>
        <v>44866</v>
      </c>
      <c r="AL4" s="292">
        <f>'2M - SGS'!AL4</f>
        <v>44896</v>
      </c>
      <c r="AM4" s="292">
        <f>'2M - SGS'!AM4</f>
        <v>44927</v>
      </c>
      <c r="AN4" s="292">
        <f>'2M - SGS'!AN4</f>
        <v>44958</v>
      </c>
      <c r="AO4" s="292">
        <f>'2M - SGS'!AO4</f>
        <v>44986</v>
      </c>
      <c r="AP4" s="292">
        <f>'2M - SGS'!AP4</f>
        <v>45017</v>
      </c>
      <c r="AQ4" s="292">
        <f>'2M - SGS'!AQ4</f>
        <v>45047</v>
      </c>
      <c r="AR4" s="292">
        <f>'2M - SGS'!AR4</f>
        <v>45078</v>
      </c>
      <c r="AS4" s="292">
        <f>'2M - SGS'!AS4</f>
        <v>45108</v>
      </c>
      <c r="AT4" s="292">
        <f>'2M - SGS'!AT4</f>
        <v>45139</v>
      </c>
      <c r="AU4" s="292">
        <f>'2M - SGS'!AU4</f>
        <v>45170</v>
      </c>
      <c r="AV4" s="292">
        <f>'2M - SGS'!AV4</f>
        <v>45200</v>
      </c>
      <c r="AW4" s="292">
        <f>'2M - SGS'!AW4</f>
        <v>45231</v>
      </c>
      <c r="AX4" s="292">
        <f>'2M - SGS'!AX4</f>
        <v>45261</v>
      </c>
      <c r="AY4" s="292">
        <f>'2M - SGS'!AY4</f>
        <v>45292</v>
      </c>
      <c r="AZ4" s="292">
        <f>'2M - SGS'!AZ4</f>
        <v>45323</v>
      </c>
      <c r="BA4" s="292">
        <f>'2M - SGS'!BA4</f>
        <v>45352</v>
      </c>
      <c r="BB4" s="292">
        <f>'2M - SGS'!BB4</f>
        <v>45383</v>
      </c>
      <c r="BC4" s="292">
        <f>'2M - SGS'!BC4</f>
        <v>45413</v>
      </c>
      <c r="BD4" s="292">
        <f>'2M - SGS'!BD4</f>
        <v>45444</v>
      </c>
      <c r="BE4" s="292">
        <f>'2M - SGS'!BE4</f>
        <v>45474</v>
      </c>
      <c r="BF4" s="292">
        <f>'2M - SGS'!BF4</f>
        <v>45505</v>
      </c>
      <c r="BG4" s="292">
        <f>'2M - SGS'!BG4</f>
        <v>45536</v>
      </c>
      <c r="BH4" s="292">
        <f>'2M - SGS'!BH4</f>
        <v>45566</v>
      </c>
      <c r="BI4" s="292">
        <f>'2M - SGS'!BI4</f>
        <v>45597</v>
      </c>
      <c r="BJ4" s="292">
        <f>'2M - SGS'!BJ4</f>
        <v>45627</v>
      </c>
      <c r="BK4" s="292">
        <f>'2M - SGS'!BK4</f>
        <v>45658</v>
      </c>
      <c r="BL4" s="292">
        <f>'2M - SGS'!BL4</f>
        <v>45689</v>
      </c>
      <c r="BM4" s="292">
        <f>'2M - SGS'!BM4</f>
        <v>45717</v>
      </c>
      <c r="BN4" s="292">
        <f>'2M - SGS'!BN4</f>
        <v>45748</v>
      </c>
      <c r="BO4" s="292">
        <f>'2M - SGS'!BO4</f>
        <v>45778</v>
      </c>
      <c r="BP4" s="292">
        <f>'2M - SGS'!BP4</f>
        <v>45809</v>
      </c>
      <c r="BQ4" s="292">
        <f>'2M - SGS'!BQ4</f>
        <v>45839</v>
      </c>
      <c r="BR4" s="292">
        <f>'2M - SGS'!BR4</f>
        <v>45870</v>
      </c>
      <c r="BS4" s="292">
        <f>'2M - SGS'!BS4</f>
        <v>45901</v>
      </c>
      <c r="BT4" s="292">
        <f>'2M - SGS'!BT4</f>
        <v>45931</v>
      </c>
      <c r="BU4" s="292">
        <f>'2M - SGS'!BU4</f>
        <v>45962</v>
      </c>
      <c r="BV4" s="292">
        <f>'2M - SGS'!BV4</f>
        <v>45992</v>
      </c>
      <c r="BW4" s="292">
        <f>'2M - SGS'!BW4</f>
        <v>46023</v>
      </c>
      <c r="BX4" s="292">
        <f>'2M - SGS'!BX4</f>
        <v>46054</v>
      </c>
      <c r="BY4" s="292">
        <f>'2M - SGS'!BY4</f>
        <v>46082</v>
      </c>
      <c r="BZ4" s="292">
        <f>'2M - SGS'!BZ4</f>
        <v>46113</v>
      </c>
      <c r="CA4" s="292">
        <f>'2M - SGS'!CA4</f>
        <v>46143</v>
      </c>
      <c r="CB4" s="292">
        <f>'2M - SGS'!CB4</f>
        <v>46174</v>
      </c>
      <c r="CC4" s="292">
        <f>'2M - SGS'!CC4</f>
        <v>46204</v>
      </c>
      <c r="CD4" s="292">
        <f>'2M - SGS'!CD4</f>
        <v>46235</v>
      </c>
      <c r="CE4" s="292">
        <f>'2M - SGS'!CE4</f>
        <v>46266</v>
      </c>
      <c r="CF4" s="292">
        <f>'2M - SGS'!CF4</f>
        <v>46296</v>
      </c>
      <c r="CG4" s="292">
        <f>'2M - SGS'!CG4</f>
        <v>46327</v>
      </c>
      <c r="CH4" s="293">
        <f>'2M - SGS'!CH4</f>
        <v>46357</v>
      </c>
    </row>
    <row r="5" spans="1:88" ht="15" customHeight="1" x14ac:dyDescent="0.3">
      <c r="A5" s="542"/>
      <c r="B5" s="11" t="s">
        <v>141</v>
      </c>
      <c r="C5" s="3">
        <f>'BIZ kWh ENTRY'!S164</f>
        <v>0</v>
      </c>
      <c r="D5" s="3">
        <f>'BIZ kWh ENTRY'!T164</f>
        <v>65583.517999999996</v>
      </c>
      <c r="E5" s="3">
        <f>'BIZ kWh ENTRY'!U164</f>
        <v>0</v>
      </c>
      <c r="F5" s="3">
        <f>'BIZ kWh ENTRY'!V164</f>
        <v>94538.37098149315</v>
      </c>
      <c r="G5" s="3">
        <f>'BIZ kWh ENTRY'!W164</f>
        <v>0</v>
      </c>
      <c r="H5" s="3">
        <f>'BIZ kWh ENTRY'!X164</f>
        <v>0</v>
      </c>
      <c r="I5" s="3">
        <f>'BIZ kWh ENTRY'!Y164</f>
        <v>0</v>
      </c>
      <c r="J5" s="3">
        <f>'BIZ kWh ENTRY'!Z164</f>
        <v>0</v>
      </c>
      <c r="K5" s="3">
        <f>'BIZ kWh ENTRY'!AA164</f>
        <v>0</v>
      </c>
      <c r="L5" s="116">
        <f>'BIZ kWh ENTRY'!AB164</f>
        <v>0</v>
      </c>
      <c r="M5" s="116">
        <f>'BIZ kWh ENTRY'!AC164</f>
        <v>110109.99999999999</v>
      </c>
      <c r="N5" s="3">
        <f>'BIZ kWh ENTRY'!AD164</f>
        <v>2086271.0593481287</v>
      </c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250"/>
    </row>
    <row r="6" spans="1:88" x14ac:dyDescent="0.3">
      <c r="A6" s="542"/>
      <c r="B6" s="13" t="s">
        <v>59</v>
      </c>
      <c r="C6" s="3">
        <f>'BIZ kWh ENTRY'!S165</f>
        <v>0</v>
      </c>
      <c r="D6" s="3">
        <f>'BIZ kWh ENTRY'!T165</f>
        <v>0</v>
      </c>
      <c r="E6" s="3">
        <f>'BIZ kWh ENTRY'!U165</f>
        <v>0</v>
      </c>
      <c r="F6" s="3">
        <f>'BIZ kWh ENTRY'!V165</f>
        <v>0</v>
      </c>
      <c r="G6" s="3">
        <f>'BIZ kWh ENTRY'!W165</f>
        <v>0</v>
      </c>
      <c r="H6" s="3">
        <f>'BIZ kWh ENTRY'!X165</f>
        <v>38461.056263358529</v>
      </c>
      <c r="I6" s="3">
        <f>'BIZ kWh ENTRY'!Y165</f>
        <v>0</v>
      </c>
      <c r="J6" s="3">
        <f>'BIZ kWh ENTRY'!Z165</f>
        <v>0</v>
      </c>
      <c r="K6" s="3">
        <f>'BIZ kWh ENTRY'!AA165</f>
        <v>0</v>
      </c>
      <c r="L6" s="116">
        <f>'BIZ kWh ENTRY'!AB165</f>
        <v>13540.25337058285</v>
      </c>
      <c r="M6" s="116">
        <f>'BIZ kWh ENTRY'!AC165</f>
        <v>0</v>
      </c>
      <c r="N6" s="3">
        <f>'BIZ kWh ENTRY'!AD165</f>
        <v>20043.306586855098</v>
      </c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250"/>
    </row>
    <row r="7" spans="1:88" x14ac:dyDescent="0.3">
      <c r="A7" s="542"/>
      <c r="B7" s="11" t="s">
        <v>142</v>
      </c>
      <c r="C7" s="3">
        <f>'BIZ kWh ENTRY'!S166</f>
        <v>0</v>
      </c>
      <c r="D7" s="3">
        <f>'BIZ kWh ENTRY'!T166</f>
        <v>0</v>
      </c>
      <c r="E7" s="3">
        <f>'BIZ kWh ENTRY'!U166</f>
        <v>0</v>
      </c>
      <c r="F7" s="3">
        <f>'BIZ kWh ENTRY'!V166</f>
        <v>0</v>
      </c>
      <c r="G7" s="3">
        <f>'BIZ kWh ENTRY'!W166</f>
        <v>0</v>
      </c>
      <c r="H7" s="3">
        <f>'BIZ kWh ENTRY'!X166</f>
        <v>0</v>
      </c>
      <c r="I7" s="3">
        <f>'BIZ kWh ENTRY'!Y166</f>
        <v>0</v>
      </c>
      <c r="J7" s="3">
        <f>'BIZ kWh ENTRY'!Z166</f>
        <v>4065.2080000000001</v>
      </c>
      <c r="K7" s="3">
        <f>'BIZ kWh ENTRY'!AA166</f>
        <v>0</v>
      </c>
      <c r="L7" s="116">
        <f>'BIZ kWh ENTRY'!AB166</f>
        <v>0</v>
      </c>
      <c r="M7" s="116">
        <f>'BIZ kWh ENTRY'!AC166</f>
        <v>0</v>
      </c>
      <c r="N7" s="3">
        <f>'BIZ kWh ENTRY'!AD166</f>
        <v>4065.2080000000001</v>
      </c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250"/>
    </row>
    <row r="8" spans="1:88" x14ac:dyDescent="0.3">
      <c r="A8" s="542"/>
      <c r="B8" s="11" t="s">
        <v>60</v>
      </c>
      <c r="C8" s="3">
        <f>'BIZ kWh ENTRY'!S167</f>
        <v>198043.46942898587</v>
      </c>
      <c r="D8" s="3">
        <f>'BIZ kWh ENTRY'!T167</f>
        <v>0</v>
      </c>
      <c r="E8" s="3">
        <f>'BIZ kWh ENTRY'!U167</f>
        <v>34370.770275088427</v>
      </c>
      <c r="F8" s="3">
        <f>'BIZ kWh ENTRY'!V167</f>
        <v>80060.997936571395</v>
      </c>
      <c r="G8" s="3">
        <f>'BIZ kWh ENTRY'!W167</f>
        <v>80943.417399433965</v>
      </c>
      <c r="H8" s="3">
        <f>'BIZ kWh ENTRY'!X167</f>
        <v>239662.07641039992</v>
      </c>
      <c r="I8" s="3">
        <f>'BIZ kWh ENTRY'!Y167</f>
        <v>133961.70960002448</v>
      </c>
      <c r="J8" s="3">
        <f>'BIZ kWh ENTRY'!Z167</f>
        <v>722603.44600943185</v>
      </c>
      <c r="K8" s="3">
        <f>'BIZ kWh ENTRY'!AA167</f>
        <v>943050.44628969289</v>
      </c>
      <c r="L8" s="116">
        <f>'BIZ kWh ENTRY'!AB167</f>
        <v>1689277.0179038653</v>
      </c>
      <c r="M8" s="116">
        <f>'BIZ kWh ENTRY'!AC167</f>
        <v>1187562.5193043065</v>
      </c>
      <c r="N8" s="3">
        <f>'BIZ kWh ENTRY'!AD167</f>
        <v>1863415.9586688369</v>
      </c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199"/>
      <c r="BS8" s="199"/>
      <c r="BT8" s="199"/>
      <c r="BU8" s="199"/>
      <c r="BV8" s="199"/>
      <c r="BW8" s="199"/>
      <c r="BX8" s="199"/>
      <c r="BY8" s="199"/>
      <c r="BZ8" s="199"/>
      <c r="CA8" s="199"/>
      <c r="CB8" s="199"/>
      <c r="CC8" s="199"/>
      <c r="CD8" s="199"/>
      <c r="CE8" s="199"/>
      <c r="CF8" s="199"/>
      <c r="CG8" s="199"/>
      <c r="CH8" s="250"/>
    </row>
    <row r="9" spans="1:88" x14ac:dyDescent="0.3">
      <c r="A9" s="542"/>
      <c r="B9" s="13" t="s">
        <v>143</v>
      </c>
      <c r="C9" s="3">
        <f>'BIZ kWh ENTRY'!S168</f>
        <v>0</v>
      </c>
      <c r="D9" s="3">
        <f>'BIZ kWh ENTRY'!T168</f>
        <v>0</v>
      </c>
      <c r="E9" s="3">
        <f>'BIZ kWh ENTRY'!U168</f>
        <v>0</v>
      </c>
      <c r="F9" s="3">
        <f>'BIZ kWh ENTRY'!V168</f>
        <v>0</v>
      </c>
      <c r="G9" s="3">
        <f>'BIZ kWh ENTRY'!W168</f>
        <v>0</v>
      </c>
      <c r="H9" s="3">
        <f>'BIZ kWh ENTRY'!X168</f>
        <v>0</v>
      </c>
      <c r="I9" s="3">
        <f>'BIZ kWh ENTRY'!Y168</f>
        <v>0</v>
      </c>
      <c r="J9" s="3">
        <f>'BIZ kWh ENTRY'!Z168</f>
        <v>0</v>
      </c>
      <c r="K9" s="3">
        <f>'BIZ kWh ENTRY'!AA168</f>
        <v>0</v>
      </c>
      <c r="L9" s="116">
        <f>'BIZ kWh ENTRY'!AB168</f>
        <v>0</v>
      </c>
      <c r="M9" s="116">
        <f>'BIZ kWh ENTRY'!AC168</f>
        <v>0</v>
      </c>
      <c r="N9" s="3">
        <f>'BIZ kWh ENTRY'!AD168</f>
        <v>0</v>
      </c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199"/>
      <c r="AT9" s="199"/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199"/>
      <c r="BG9" s="199"/>
      <c r="BH9" s="199"/>
      <c r="BI9" s="199"/>
      <c r="BJ9" s="199"/>
      <c r="BK9" s="199"/>
      <c r="BL9" s="199"/>
      <c r="BM9" s="199"/>
      <c r="BN9" s="199"/>
      <c r="BO9" s="199"/>
      <c r="BP9" s="199"/>
      <c r="BQ9" s="199"/>
      <c r="BR9" s="199"/>
      <c r="BS9" s="199"/>
      <c r="BT9" s="199"/>
      <c r="BU9" s="199"/>
      <c r="BV9" s="199"/>
      <c r="BW9" s="199"/>
      <c r="BX9" s="199"/>
      <c r="BY9" s="199"/>
      <c r="BZ9" s="199"/>
      <c r="CA9" s="199"/>
      <c r="CB9" s="199"/>
      <c r="CC9" s="199"/>
      <c r="CD9" s="199"/>
      <c r="CE9" s="199"/>
      <c r="CF9" s="199"/>
      <c r="CG9" s="199"/>
      <c r="CH9" s="250"/>
    </row>
    <row r="10" spans="1:88" x14ac:dyDescent="0.3">
      <c r="A10" s="542"/>
      <c r="B10" s="11" t="s">
        <v>62</v>
      </c>
      <c r="C10" s="3">
        <f>'BIZ kWh ENTRY'!S169</f>
        <v>0</v>
      </c>
      <c r="D10" s="3">
        <f>'BIZ kWh ENTRY'!T169</f>
        <v>0</v>
      </c>
      <c r="E10" s="3">
        <f>'BIZ kWh ENTRY'!U169</f>
        <v>0</v>
      </c>
      <c r="F10" s="3">
        <f>'BIZ kWh ENTRY'!V169</f>
        <v>0</v>
      </c>
      <c r="G10" s="3">
        <f>'BIZ kWh ENTRY'!W169</f>
        <v>0</v>
      </c>
      <c r="H10" s="3">
        <f>'BIZ kWh ENTRY'!X169</f>
        <v>0</v>
      </c>
      <c r="I10" s="3">
        <f>'BIZ kWh ENTRY'!Y169</f>
        <v>0</v>
      </c>
      <c r="J10" s="3">
        <f>'BIZ kWh ENTRY'!Z169</f>
        <v>0</v>
      </c>
      <c r="K10" s="3">
        <f>'BIZ kWh ENTRY'!AA169</f>
        <v>0</v>
      </c>
      <c r="L10" s="116">
        <f>'BIZ kWh ENTRY'!AB169</f>
        <v>0</v>
      </c>
      <c r="M10" s="116">
        <f>'BIZ kWh ENTRY'!AC169</f>
        <v>0</v>
      </c>
      <c r="N10" s="3">
        <f>'BIZ kWh ENTRY'!AD169</f>
        <v>0</v>
      </c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199"/>
      <c r="BE10" s="199"/>
      <c r="BF10" s="199"/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199"/>
      <c r="BS10" s="199"/>
      <c r="BT10" s="199"/>
      <c r="BU10" s="199"/>
      <c r="BV10" s="199"/>
      <c r="BW10" s="199"/>
      <c r="BX10" s="199"/>
      <c r="BY10" s="199"/>
      <c r="BZ10" s="199"/>
      <c r="CA10" s="199"/>
      <c r="CB10" s="199"/>
      <c r="CC10" s="199"/>
      <c r="CD10" s="199"/>
      <c r="CE10" s="199"/>
      <c r="CF10" s="199"/>
      <c r="CG10" s="199"/>
      <c r="CH10" s="250"/>
    </row>
    <row r="11" spans="1:88" x14ac:dyDescent="0.3">
      <c r="A11" s="542"/>
      <c r="B11" s="11" t="s">
        <v>63</v>
      </c>
      <c r="C11" s="3">
        <f>'BIZ kWh ENTRY'!S170</f>
        <v>0</v>
      </c>
      <c r="D11" s="3">
        <f>'BIZ kWh ENTRY'!T170</f>
        <v>22144.130782639662</v>
      </c>
      <c r="E11" s="3">
        <f>'BIZ kWh ENTRY'!U170</f>
        <v>13342.456</v>
      </c>
      <c r="F11" s="3">
        <f>'BIZ kWh ENTRY'!V170</f>
        <v>46061.699819636255</v>
      </c>
      <c r="G11" s="3">
        <f>'BIZ kWh ENTRY'!W170</f>
        <v>864220.80675299664</v>
      </c>
      <c r="H11" s="3">
        <f>'BIZ kWh ENTRY'!X170</f>
        <v>272023.75133609853</v>
      </c>
      <c r="I11" s="3">
        <f>'BIZ kWh ENTRY'!Y170</f>
        <v>206351.0059780275</v>
      </c>
      <c r="J11" s="3">
        <f>'BIZ kWh ENTRY'!Z170</f>
        <v>633719.04842096497</v>
      </c>
      <c r="K11" s="3">
        <f>'BIZ kWh ENTRY'!AA170</f>
        <v>1560933.7443363073</v>
      </c>
      <c r="L11" s="116">
        <f>'BIZ kWh ENTRY'!AB170</f>
        <v>1551810.2977069379</v>
      </c>
      <c r="M11" s="116">
        <f>'BIZ kWh ENTRY'!AC170</f>
        <v>1815837.1508642067</v>
      </c>
      <c r="N11" s="3">
        <f>'BIZ kWh ENTRY'!AD170</f>
        <v>6059299.3758448046</v>
      </c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199"/>
      <c r="AX11" s="199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199"/>
      <c r="BS11" s="199"/>
      <c r="BT11" s="199"/>
      <c r="BU11" s="199"/>
      <c r="BV11" s="199"/>
      <c r="BW11" s="199"/>
      <c r="BX11" s="199"/>
      <c r="BY11" s="199"/>
      <c r="BZ11" s="199"/>
      <c r="CA11" s="199"/>
      <c r="CB11" s="199"/>
      <c r="CC11" s="199"/>
      <c r="CD11" s="199"/>
      <c r="CE11" s="199"/>
      <c r="CF11" s="199"/>
      <c r="CG11" s="199"/>
      <c r="CH11" s="250"/>
    </row>
    <row r="12" spans="1:88" x14ac:dyDescent="0.3">
      <c r="A12" s="542"/>
      <c r="B12" s="11" t="s">
        <v>64</v>
      </c>
      <c r="C12" s="3">
        <f>'BIZ kWh ENTRY'!S171</f>
        <v>1367856.7371391198</v>
      </c>
      <c r="D12" s="3">
        <f>'BIZ kWh ENTRY'!T171</f>
        <v>2267251.2939358647</v>
      </c>
      <c r="E12" s="3">
        <f>'BIZ kWh ENTRY'!U171</f>
        <v>2280903.5836376874</v>
      </c>
      <c r="F12" s="3">
        <f>'BIZ kWh ENTRY'!V171</f>
        <v>2560468.0272959238</v>
      </c>
      <c r="G12" s="3">
        <f>'BIZ kWh ENTRY'!W171</f>
        <v>3229020.5948591703</v>
      </c>
      <c r="H12" s="3">
        <f>'BIZ kWh ENTRY'!X171</f>
        <v>4039877.447272548</v>
      </c>
      <c r="I12" s="3">
        <f>'BIZ kWh ENTRY'!Y171</f>
        <v>3957634.4503583619</v>
      </c>
      <c r="J12" s="3">
        <f>'BIZ kWh ENTRY'!Z171</f>
        <v>4724333.1514663901</v>
      </c>
      <c r="K12" s="3">
        <f>'BIZ kWh ENTRY'!AA171</f>
        <v>3995843.2487994609</v>
      </c>
      <c r="L12" s="116">
        <f>'BIZ kWh ENTRY'!AB171</f>
        <v>4299109.6622892804</v>
      </c>
      <c r="M12" s="116">
        <f>'BIZ kWh ENTRY'!AC171</f>
        <v>6615130.9875015831</v>
      </c>
      <c r="N12" s="3">
        <f>'BIZ kWh ENTRY'!AD171</f>
        <v>18110153.951866515</v>
      </c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  <c r="AJ12" s="199"/>
      <c r="AK12" s="199"/>
      <c r="AL12" s="199"/>
      <c r="AM12" s="199"/>
      <c r="AN12" s="199"/>
      <c r="AO12" s="199"/>
      <c r="AP12" s="199"/>
      <c r="AQ12" s="199"/>
      <c r="AR12" s="199"/>
      <c r="AS12" s="199"/>
      <c r="AT12" s="199"/>
      <c r="AU12" s="199"/>
      <c r="AV12" s="199"/>
      <c r="AW12" s="199"/>
      <c r="AX12" s="199"/>
      <c r="AY12" s="199"/>
      <c r="AZ12" s="199"/>
      <c r="BA12" s="199"/>
      <c r="BB12" s="199"/>
      <c r="BC12" s="199"/>
      <c r="BD12" s="199"/>
      <c r="BE12" s="199"/>
      <c r="BF12" s="199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199"/>
      <c r="BS12" s="199"/>
      <c r="BT12" s="199"/>
      <c r="BU12" s="199"/>
      <c r="BV12" s="199"/>
      <c r="BW12" s="199"/>
      <c r="BX12" s="199"/>
      <c r="BY12" s="199"/>
      <c r="BZ12" s="199"/>
      <c r="CA12" s="199"/>
      <c r="CB12" s="199"/>
      <c r="CC12" s="199"/>
      <c r="CD12" s="199"/>
      <c r="CE12" s="199"/>
      <c r="CF12" s="199"/>
      <c r="CG12" s="199"/>
      <c r="CH12" s="250"/>
    </row>
    <row r="13" spans="1:88" x14ac:dyDescent="0.3">
      <c r="A13" s="542"/>
      <c r="B13" s="11" t="s">
        <v>65</v>
      </c>
      <c r="C13" s="3">
        <f>'BIZ kWh ENTRY'!S172</f>
        <v>0</v>
      </c>
      <c r="D13" s="3">
        <f>'BIZ kWh ENTRY'!T172</f>
        <v>0</v>
      </c>
      <c r="E13" s="3">
        <f>'BIZ kWh ENTRY'!U172</f>
        <v>0</v>
      </c>
      <c r="F13" s="3">
        <f>'BIZ kWh ENTRY'!V172</f>
        <v>0</v>
      </c>
      <c r="G13" s="3">
        <f>'BIZ kWh ENTRY'!W172</f>
        <v>0</v>
      </c>
      <c r="H13" s="3">
        <f>'BIZ kWh ENTRY'!X172</f>
        <v>0</v>
      </c>
      <c r="I13" s="3">
        <f>'BIZ kWh ENTRY'!Y172</f>
        <v>0</v>
      </c>
      <c r="J13" s="3">
        <f>'BIZ kWh ENTRY'!Z172</f>
        <v>0</v>
      </c>
      <c r="K13" s="3">
        <f>'BIZ kWh ENTRY'!AA172</f>
        <v>0</v>
      </c>
      <c r="L13" s="116">
        <f>'BIZ kWh ENTRY'!AB172</f>
        <v>0</v>
      </c>
      <c r="M13" s="116">
        <f>'BIZ kWh ENTRY'!AC172</f>
        <v>0</v>
      </c>
      <c r="N13" s="3">
        <f>'BIZ kWh ENTRY'!AD172</f>
        <v>0</v>
      </c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199"/>
      <c r="CA13" s="199"/>
      <c r="CB13" s="199"/>
      <c r="CC13" s="199"/>
      <c r="CD13" s="199"/>
      <c r="CE13" s="199"/>
      <c r="CF13" s="199"/>
      <c r="CG13" s="199"/>
      <c r="CH13" s="250"/>
    </row>
    <row r="14" spans="1:88" x14ac:dyDescent="0.3">
      <c r="A14" s="542"/>
      <c r="B14" s="11" t="s">
        <v>144</v>
      </c>
      <c r="C14" s="3">
        <f>'BIZ kWh ENTRY'!S173</f>
        <v>0</v>
      </c>
      <c r="D14" s="3">
        <f>'BIZ kWh ENTRY'!T173</f>
        <v>0</v>
      </c>
      <c r="E14" s="3">
        <f>'BIZ kWh ENTRY'!U173</f>
        <v>0</v>
      </c>
      <c r="F14" s="3">
        <f>'BIZ kWh ENTRY'!V173</f>
        <v>345985.57431450469</v>
      </c>
      <c r="G14" s="3">
        <f>'BIZ kWh ENTRY'!W173</f>
        <v>37864.853919834197</v>
      </c>
      <c r="H14" s="3">
        <f>'BIZ kWh ENTRY'!X173</f>
        <v>0</v>
      </c>
      <c r="I14" s="3">
        <f>'BIZ kWh ENTRY'!Y173</f>
        <v>0</v>
      </c>
      <c r="J14" s="3">
        <f>'BIZ kWh ENTRY'!Z173</f>
        <v>226824.9538954047</v>
      </c>
      <c r="K14" s="3">
        <f>'BIZ kWh ENTRY'!AA173</f>
        <v>0</v>
      </c>
      <c r="L14" s="116">
        <f>'BIZ kWh ENTRY'!AB173</f>
        <v>300024.02675076155</v>
      </c>
      <c r="M14" s="116">
        <f>'BIZ kWh ENTRY'!AC173</f>
        <v>360623.6073192202</v>
      </c>
      <c r="N14" s="3">
        <f>'BIZ kWh ENTRY'!AD173</f>
        <v>802504.88067871484</v>
      </c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199"/>
      <c r="AU14" s="199"/>
      <c r="AV14" s="199"/>
      <c r="AW14" s="199"/>
      <c r="AX14" s="199"/>
      <c r="AY14" s="199"/>
      <c r="AZ14" s="199"/>
      <c r="BA14" s="199"/>
      <c r="BB14" s="199"/>
      <c r="BC14" s="199"/>
      <c r="BD14" s="199"/>
      <c r="BE14" s="199"/>
      <c r="BF14" s="199"/>
      <c r="BG14" s="199"/>
      <c r="BH14" s="199"/>
      <c r="BI14" s="199"/>
      <c r="BJ14" s="199"/>
      <c r="BK14" s="199"/>
      <c r="BL14" s="199"/>
      <c r="BM14" s="199"/>
      <c r="BN14" s="199"/>
      <c r="BO14" s="199"/>
      <c r="BP14" s="199"/>
      <c r="BQ14" s="199"/>
      <c r="BR14" s="199"/>
      <c r="BS14" s="199"/>
      <c r="BT14" s="199"/>
      <c r="BU14" s="199"/>
      <c r="BV14" s="199"/>
      <c r="BW14" s="199"/>
      <c r="BX14" s="199"/>
      <c r="BY14" s="199"/>
      <c r="BZ14" s="199"/>
      <c r="CA14" s="199"/>
      <c r="CB14" s="199"/>
      <c r="CC14" s="199"/>
      <c r="CD14" s="199"/>
      <c r="CE14" s="199"/>
      <c r="CF14" s="199"/>
      <c r="CG14" s="199"/>
      <c r="CH14" s="250"/>
    </row>
    <row r="15" spans="1:88" x14ac:dyDescent="0.3">
      <c r="A15" s="542"/>
      <c r="B15" s="11" t="s">
        <v>145</v>
      </c>
      <c r="C15" s="3">
        <f>'BIZ kWh ENTRY'!S174</f>
        <v>0</v>
      </c>
      <c r="D15" s="3">
        <f>'BIZ kWh ENTRY'!T174</f>
        <v>0</v>
      </c>
      <c r="E15" s="3">
        <f>'BIZ kWh ENTRY'!U174</f>
        <v>0</v>
      </c>
      <c r="F15" s="3">
        <f>'BIZ kWh ENTRY'!V174</f>
        <v>0</v>
      </c>
      <c r="G15" s="3">
        <f>'BIZ kWh ENTRY'!W174</f>
        <v>0</v>
      </c>
      <c r="H15" s="3">
        <f>'BIZ kWh ENTRY'!X174</f>
        <v>0</v>
      </c>
      <c r="I15" s="3">
        <f>'BIZ kWh ENTRY'!Y174</f>
        <v>0</v>
      </c>
      <c r="J15" s="3">
        <f>'BIZ kWh ENTRY'!Z174</f>
        <v>0</v>
      </c>
      <c r="K15" s="3">
        <f>'BIZ kWh ENTRY'!AA174</f>
        <v>0</v>
      </c>
      <c r="L15" s="116">
        <f>'BIZ kWh ENTRY'!AB174</f>
        <v>0</v>
      </c>
      <c r="M15" s="116">
        <f>'BIZ kWh ENTRY'!AC174</f>
        <v>0</v>
      </c>
      <c r="N15" s="3">
        <f>'BIZ kWh ENTRY'!AD174</f>
        <v>0</v>
      </c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199"/>
      <c r="BE15" s="199"/>
      <c r="BF15" s="199"/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199"/>
      <c r="CH15" s="250"/>
    </row>
    <row r="16" spans="1:88" x14ac:dyDescent="0.3">
      <c r="A16" s="542"/>
      <c r="B16" s="11" t="s">
        <v>67</v>
      </c>
      <c r="C16" s="3">
        <f>'BIZ kWh ENTRY'!S175</f>
        <v>70607.916805421206</v>
      </c>
      <c r="D16" s="3">
        <f>'BIZ kWh ENTRY'!T175</f>
        <v>0</v>
      </c>
      <c r="E16" s="3">
        <f>'BIZ kWh ENTRY'!U175</f>
        <v>0</v>
      </c>
      <c r="F16" s="3">
        <f>'BIZ kWh ENTRY'!V175</f>
        <v>28120.731071812268</v>
      </c>
      <c r="G16" s="3">
        <f>'BIZ kWh ENTRY'!W175</f>
        <v>1317254.6126131436</v>
      </c>
      <c r="H16" s="3">
        <f>'BIZ kWh ENTRY'!X175</f>
        <v>53926.550220503123</v>
      </c>
      <c r="I16" s="3">
        <f>'BIZ kWh ENTRY'!Y175</f>
        <v>0</v>
      </c>
      <c r="J16" s="3">
        <f>'BIZ kWh ENTRY'!Z175</f>
        <v>0</v>
      </c>
      <c r="K16" s="3">
        <f>'BIZ kWh ENTRY'!AA175</f>
        <v>0</v>
      </c>
      <c r="L16" s="116">
        <f>'BIZ kWh ENTRY'!AB175</f>
        <v>0</v>
      </c>
      <c r="M16" s="116">
        <f>'BIZ kWh ENTRY'!AC175</f>
        <v>117816.96349384231</v>
      </c>
      <c r="N16" s="3">
        <f>'BIZ kWh ENTRY'!AD175</f>
        <v>469610.92522012512</v>
      </c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199"/>
      <c r="AL16" s="199"/>
      <c r="AM16" s="199"/>
      <c r="AN16" s="199"/>
      <c r="AO16" s="199"/>
      <c r="AP16" s="199"/>
      <c r="AQ16" s="199"/>
      <c r="AR16" s="199"/>
      <c r="AS16" s="199"/>
      <c r="AT16" s="199"/>
      <c r="AU16" s="199"/>
      <c r="AV16" s="199"/>
      <c r="AW16" s="199"/>
      <c r="AX16" s="199"/>
      <c r="AY16" s="199"/>
      <c r="AZ16" s="199"/>
      <c r="BA16" s="199"/>
      <c r="BB16" s="199"/>
      <c r="BC16" s="199"/>
      <c r="BD16" s="199"/>
      <c r="BE16" s="199"/>
      <c r="BF16" s="199"/>
      <c r="BG16" s="199"/>
      <c r="BH16" s="199"/>
      <c r="BI16" s="199"/>
      <c r="BJ16" s="199"/>
      <c r="BK16" s="199"/>
      <c r="BL16" s="199"/>
      <c r="BM16" s="199"/>
      <c r="BN16" s="199"/>
      <c r="BO16" s="199"/>
      <c r="BP16" s="199"/>
      <c r="BQ16" s="199"/>
      <c r="BR16" s="199"/>
      <c r="BS16" s="199"/>
      <c r="BT16" s="199"/>
      <c r="BU16" s="199"/>
      <c r="BV16" s="199"/>
      <c r="BW16" s="199"/>
      <c r="BX16" s="199"/>
      <c r="BY16" s="199"/>
      <c r="BZ16" s="199"/>
      <c r="CA16" s="199"/>
      <c r="CB16" s="199"/>
      <c r="CC16" s="199"/>
      <c r="CD16" s="199"/>
      <c r="CE16" s="199"/>
      <c r="CF16" s="199"/>
      <c r="CG16" s="199"/>
      <c r="CH16" s="250"/>
    </row>
    <row r="17" spans="1:86" x14ac:dyDescent="0.3">
      <c r="A17" s="542"/>
      <c r="B17" s="11" t="s">
        <v>68</v>
      </c>
      <c r="C17" s="3">
        <f>'BIZ kWh ENTRY'!S176</f>
        <v>0</v>
      </c>
      <c r="D17" s="3">
        <f>'BIZ kWh ENTRY'!T176</f>
        <v>0</v>
      </c>
      <c r="E17" s="3">
        <f>'BIZ kWh ENTRY'!U176</f>
        <v>0</v>
      </c>
      <c r="F17" s="3">
        <f>'BIZ kWh ENTRY'!V176</f>
        <v>0</v>
      </c>
      <c r="G17" s="3">
        <f>'BIZ kWh ENTRY'!W176</f>
        <v>0</v>
      </c>
      <c r="H17" s="3">
        <f>'BIZ kWh ENTRY'!X176</f>
        <v>0</v>
      </c>
      <c r="I17" s="3">
        <f>'BIZ kWh ENTRY'!Y176</f>
        <v>0</v>
      </c>
      <c r="J17" s="3">
        <f>'BIZ kWh ENTRY'!Z176</f>
        <v>0</v>
      </c>
      <c r="K17" s="3">
        <f>'BIZ kWh ENTRY'!AA176</f>
        <v>0</v>
      </c>
      <c r="L17" s="116">
        <f>'BIZ kWh ENTRY'!AB176</f>
        <v>0</v>
      </c>
      <c r="M17" s="116">
        <f>'BIZ kWh ENTRY'!AC176</f>
        <v>0</v>
      </c>
      <c r="N17" s="3">
        <f>'BIZ kWh ENTRY'!AD176</f>
        <v>218023.5895297307</v>
      </c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199"/>
      <c r="BV17" s="199"/>
      <c r="BW17" s="199"/>
      <c r="BX17" s="199"/>
      <c r="BY17" s="199"/>
      <c r="BZ17" s="199"/>
      <c r="CA17" s="199"/>
      <c r="CB17" s="199"/>
      <c r="CC17" s="199"/>
      <c r="CD17" s="199"/>
      <c r="CE17" s="199"/>
      <c r="CF17" s="199"/>
      <c r="CG17" s="199"/>
      <c r="CH17" s="250"/>
    </row>
    <row r="18" spans="1:86" x14ac:dyDescent="0.3">
      <c r="A18" s="542"/>
      <c r="B18" s="11" t="s">
        <v>146</v>
      </c>
      <c r="C18" s="3"/>
      <c r="D18" s="3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  <c r="AH18" s="199"/>
      <c r="AI18" s="199"/>
      <c r="AJ18" s="199"/>
      <c r="AK18" s="199"/>
      <c r="AL18" s="199"/>
      <c r="AM18" s="199"/>
      <c r="AN18" s="199"/>
      <c r="AO18" s="199"/>
      <c r="AP18" s="199"/>
      <c r="AQ18" s="199"/>
      <c r="AR18" s="199"/>
      <c r="AS18" s="199"/>
      <c r="AT18" s="199"/>
      <c r="AU18" s="199"/>
      <c r="AV18" s="199"/>
      <c r="AW18" s="199"/>
      <c r="AX18" s="199"/>
      <c r="AY18" s="199"/>
      <c r="AZ18" s="199"/>
      <c r="BA18" s="199"/>
      <c r="BB18" s="199"/>
      <c r="BC18" s="199"/>
      <c r="BD18" s="199"/>
      <c r="BE18" s="199"/>
      <c r="BF18" s="199"/>
      <c r="BG18" s="199"/>
      <c r="BH18" s="199"/>
      <c r="BI18" s="199"/>
      <c r="BJ18" s="199"/>
      <c r="BK18" s="199"/>
      <c r="BL18" s="199"/>
      <c r="BM18" s="199"/>
      <c r="BN18" s="199"/>
      <c r="BO18" s="199"/>
      <c r="BP18" s="199"/>
      <c r="BQ18" s="199"/>
      <c r="BR18" s="199"/>
      <c r="BS18" s="199"/>
      <c r="BT18" s="199"/>
      <c r="BU18" s="199"/>
      <c r="BV18" s="199"/>
      <c r="BW18" s="199"/>
      <c r="BX18" s="199"/>
      <c r="BY18" s="199"/>
      <c r="BZ18" s="199"/>
      <c r="CA18" s="199"/>
      <c r="CB18" s="199"/>
      <c r="CC18" s="199"/>
      <c r="CD18" s="199"/>
      <c r="CE18" s="199"/>
      <c r="CF18" s="199"/>
      <c r="CG18" s="199"/>
      <c r="CH18" s="250"/>
    </row>
    <row r="19" spans="1:86" ht="15" thickBot="1" x14ac:dyDescent="0.35">
      <c r="A19" s="543"/>
      <c r="B19" s="295" t="str">
        <f>' 1M - RES'!B16</f>
        <v>Monthly kWh</v>
      </c>
      <c r="C19" s="296">
        <f>SUM(C5:C18)</f>
        <v>1636508.1233735268</v>
      </c>
      <c r="D19" s="296">
        <f t="shared" ref="D19:BO19" si="2">SUM(D5:D18)</f>
        <v>2354978.9427185045</v>
      </c>
      <c r="E19" s="296">
        <f t="shared" si="2"/>
        <v>2328616.8099127756</v>
      </c>
      <c r="F19" s="296">
        <f t="shared" si="2"/>
        <v>3155235.4014199413</v>
      </c>
      <c r="G19" s="296">
        <f t="shared" si="2"/>
        <v>5529304.285544578</v>
      </c>
      <c r="H19" s="296">
        <f t="shared" si="2"/>
        <v>4643950.8815029087</v>
      </c>
      <c r="I19" s="296">
        <f t="shared" si="2"/>
        <v>4297947.1659364142</v>
      </c>
      <c r="J19" s="296">
        <f t="shared" si="2"/>
        <v>6311545.8077921923</v>
      </c>
      <c r="K19" s="296">
        <f t="shared" si="2"/>
        <v>6499827.439425461</v>
      </c>
      <c r="L19" s="303">
        <f t="shared" si="2"/>
        <v>7853761.2580214273</v>
      </c>
      <c r="M19" s="303">
        <f t="shared" si="2"/>
        <v>10207081.228483159</v>
      </c>
      <c r="N19" s="296">
        <f t="shared" si="2"/>
        <v>29633388.255743708</v>
      </c>
      <c r="O19" s="297">
        <f t="shared" si="2"/>
        <v>0</v>
      </c>
      <c r="P19" s="297">
        <f t="shared" si="2"/>
        <v>0</v>
      </c>
      <c r="Q19" s="297">
        <f t="shared" si="2"/>
        <v>0</v>
      </c>
      <c r="R19" s="297">
        <f t="shared" si="2"/>
        <v>0</v>
      </c>
      <c r="S19" s="297">
        <f t="shared" si="2"/>
        <v>0</v>
      </c>
      <c r="T19" s="297">
        <f t="shared" si="2"/>
        <v>0</v>
      </c>
      <c r="U19" s="297">
        <f t="shared" si="2"/>
        <v>0</v>
      </c>
      <c r="V19" s="297">
        <f t="shared" si="2"/>
        <v>0</v>
      </c>
      <c r="W19" s="297">
        <f t="shared" si="2"/>
        <v>0</v>
      </c>
      <c r="X19" s="297">
        <f t="shared" si="2"/>
        <v>0</v>
      </c>
      <c r="Y19" s="297">
        <f t="shared" si="2"/>
        <v>0</v>
      </c>
      <c r="Z19" s="297">
        <f t="shared" si="2"/>
        <v>0</v>
      </c>
      <c r="AA19" s="297">
        <f t="shared" si="2"/>
        <v>0</v>
      </c>
      <c r="AB19" s="297">
        <f t="shared" si="2"/>
        <v>0</v>
      </c>
      <c r="AC19" s="297">
        <f t="shared" si="2"/>
        <v>0</v>
      </c>
      <c r="AD19" s="297">
        <f t="shared" si="2"/>
        <v>0</v>
      </c>
      <c r="AE19" s="297">
        <f t="shared" si="2"/>
        <v>0</v>
      </c>
      <c r="AF19" s="297">
        <f t="shared" si="2"/>
        <v>0</v>
      </c>
      <c r="AG19" s="297">
        <f t="shared" si="2"/>
        <v>0</v>
      </c>
      <c r="AH19" s="297">
        <f t="shared" si="2"/>
        <v>0</v>
      </c>
      <c r="AI19" s="297">
        <f t="shared" si="2"/>
        <v>0</v>
      </c>
      <c r="AJ19" s="297">
        <f t="shared" si="2"/>
        <v>0</v>
      </c>
      <c r="AK19" s="297">
        <f t="shared" si="2"/>
        <v>0</v>
      </c>
      <c r="AL19" s="297">
        <f t="shared" si="2"/>
        <v>0</v>
      </c>
      <c r="AM19" s="297">
        <f t="shared" si="2"/>
        <v>0</v>
      </c>
      <c r="AN19" s="297">
        <f t="shared" si="2"/>
        <v>0</v>
      </c>
      <c r="AO19" s="297">
        <f t="shared" si="2"/>
        <v>0</v>
      </c>
      <c r="AP19" s="297">
        <f t="shared" si="2"/>
        <v>0</v>
      </c>
      <c r="AQ19" s="297">
        <f t="shared" si="2"/>
        <v>0</v>
      </c>
      <c r="AR19" s="297">
        <f t="shared" si="2"/>
        <v>0</v>
      </c>
      <c r="AS19" s="297">
        <f t="shared" si="2"/>
        <v>0</v>
      </c>
      <c r="AT19" s="297">
        <f t="shared" si="2"/>
        <v>0</v>
      </c>
      <c r="AU19" s="297">
        <f t="shared" si="2"/>
        <v>0</v>
      </c>
      <c r="AV19" s="297">
        <f t="shared" si="2"/>
        <v>0</v>
      </c>
      <c r="AW19" s="297">
        <f t="shared" si="2"/>
        <v>0</v>
      </c>
      <c r="AX19" s="297">
        <f t="shared" si="2"/>
        <v>0</v>
      </c>
      <c r="AY19" s="297">
        <f t="shared" si="2"/>
        <v>0</v>
      </c>
      <c r="AZ19" s="297">
        <f t="shared" si="2"/>
        <v>0</v>
      </c>
      <c r="BA19" s="297">
        <f t="shared" si="2"/>
        <v>0</v>
      </c>
      <c r="BB19" s="297">
        <f t="shared" si="2"/>
        <v>0</v>
      </c>
      <c r="BC19" s="297">
        <f t="shared" si="2"/>
        <v>0</v>
      </c>
      <c r="BD19" s="297">
        <f t="shared" si="2"/>
        <v>0</v>
      </c>
      <c r="BE19" s="297">
        <f t="shared" si="2"/>
        <v>0</v>
      </c>
      <c r="BF19" s="297">
        <f t="shared" si="2"/>
        <v>0</v>
      </c>
      <c r="BG19" s="297">
        <f t="shared" si="2"/>
        <v>0</v>
      </c>
      <c r="BH19" s="297">
        <f t="shared" si="2"/>
        <v>0</v>
      </c>
      <c r="BI19" s="297">
        <f t="shared" si="2"/>
        <v>0</v>
      </c>
      <c r="BJ19" s="297">
        <f t="shared" si="2"/>
        <v>0</v>
      </c>
      <c r="BK19" s="297">
        <f t="shared" si="2"/>
        <v>0</v>
      </c>
      <c r="BL19" s="297">
        <f t="shared" si="2"/>
        <v>0</v>
      </c>
      <c r="BM19" s="297">
        <f t="shared" si="2"/>
        <v>0</v>
      </c>
      <c r="BN19" s="297">
        <f t="shared" si="2"/>
        <v>0</v>
      </c>
      <c r="BO19" s="297">
        <f t="shared" si="2"/>
        <v>0</v>
      </c>
      <c r="BP19" s="297">
        <f t="shared" ref="BP19:CH19" si="3">SUM(BP5:BP18)</f>
        <v>0</v>
      </c>
      <c r="BQ19" s="297">
        <f t="shared" si="3"/>
        <v>0</v>
      </c>
      <c r="BR19" s="297">
        <f t="shared" si="3"/>
        <v>0</v>
      </c>
      <c r="BS19" s="297">
        <f t="shared" si="3"/>
        <v>0</v>
      </c>
      <c r="BT19" s="297">
        <f t="shared" si="3"/>
        <v>0</v>
      </c>
      <c r="BU19" s="297">
        <f t="shared" si="3"/>
        <v>0</v>
      </c>
      <c r="BV19" s="297">
        <f t="shared" si="3"/>
        <v>0</v>
      </c>
      <c r="BW19" s="297">
        <f t="shared" si="3"/>
        <v>0</v>
      </c>
      <c r="BX19" s="297">
        <f t="shared" si="3"/>
        <v>0</v>
      </c>
      <c r="BY19" s="297">
        <f t="shared" si="3"/>
        <v>0</v>
      </c>
      <c r="BZ19" s="297">
        <f t="shared" si="3"/>
        <v>0</v>
      </c>
      <c r="CA19" s="297">
        <f t="shared" si="3"/>
        <v>0</v>
      </c>
      <c r="CB19" s="297">
        <f t="shared" si="3"/>
        <v>0</v>
      </c>
      <c r="CC19" s="297">
        <f t="shared" si="3"/>
        <v>0</v>
      </c>
      <c r="CD19" s="297">
        <f t="shared" si="3"/>
        <v>0</v>
      </c>
      <c r="CE19" s="297">
        <f t="shared" si="3"/>
        <v>0</v>
      </c>
      <c r="CF19" s="297">
        <f t="shared" si="3"/>
        <v>0</v>
      </c>
      <c r="CG19" s="297">
        <f t="shared" si="3"/>
        <v>0</v>
      </c>
      <c r="CH19" s="298">
        <f t="shared" si="3"/>
        <v>0</v>
      </c>
    </row>
    <row r="20" spans="1:86" x14ac:dyDescent="0.3">
      <c r="A20" s="46"/>
      <c r="B20" s="151"/>
      <c r="C20" s="9"/>
      <c r="D20" s="38"/>
      <c r="E20" s="9"/>
      <c r="F20" s="38"/>
      <c r="G20" s="38"/>
      <c r="H20" s="9"/>
      <c r="I20" s="38"/>
      <c r="J20" s="38"/>
      <c r="K20" s="9"/>
      <c r="L20" s="38"/>
      <c r="M20" s="38"/>
      <c r="N20" s="38"/>
      <c r="O20" s="38"/>
      <c r="P20" s="38"/>
      <c r="Q20" s="9"/>
      <c r="R20" s="38"/>
      <c r="S20" s="38"/>
      <c r="T20" s="9"/>
      <c r="U20" s="38"/>
      <c r="V20" s="38"/>
      <c r="W20" s="9"/>
      <c r="X20" s="38"/>
      <c r="Y20" s="38"/>
      <c r="Z20" s="9"/>
      <c r="AA20" s="38"/>
      <c r="AB20" s="38"/>
      <c r="AC20" s="9"/>
      <c r="AD20" s="38"/>
      <c r="AE20" s="38"/>
      <c r="AF20" s="9"/>
      <c r="AG20" s="38"/>
      <c r="AH20" s="38"/>
      <c r="AI20" s="9"/>
      <c r="AJ20" s="38"/>
      <c r="AK20" s="38"/>
      <c r="AL20" s="9"/>
      <c r="AM20" s="38"/>
      <c r="AN20" s="38"/>
      <c r="AO20" s="9"/>
      <c r="AP20" s="38"/>
      <c r="AQ20" s="38"/>
      <c r="AR20" s="9"/>
      <c r="AS20" s="38"/>
      <c r="AT20" s="38"/>
      <c r="AU20" s="9"/>
      <c r="AV20" s="38"/>
      <c r="AW20" s="38"/>
      <c r="AX20" s="9"/>
      <c r="AY20" s="38"/>
      <c r="AZ20" s="38"/>
      <c r="BA20" s="9"/>
      <c r="BB20" s="38"/>
      <c r="BC20" s="38"/>
      <c r="BD20" s="9"/>
      <c r="BE20" s="38"/>
      <c r="BF20" s="38"/>
      <c r="BG20" s="9"/>
      <c r="BH20" s="38"/>
      <c r="BI20" s="38"/>
      <c r="BJ20" s="9"/>
      <c r="BK20" s="38"/>
      <c r="BL20" s="38"/>
      <c r="BM20" s="9"/>
      <c r="BN20" s="38"/>
      <c r="BO20" s="38"/>
      <c r="BP20" s="9"/>
      <c r="BQ20" s="38"/>
      <c r="BR20" s="38"/>
      <c r="BS20" s="9"/>
      <c r="BT20" s="38"/>
      <c r="BU20" s="38"/>
      <c r="BV20" s="9"/>
      <c r="BW20" s="38"/>
      <c r="BX20" s="38"/>
      <c r="BY20" s="9"/>
      <c r="BZ20" s="38"/>
      <c r="CA20" s="38"/>
      <c r="CB20" s="9"/>
      <c r="CC20" s="38"/>
      <c r="CD20" s="38"/>
      <c r="CE20" s="9"/>
      <c r="CF20" s="38"/>
      <c r="CG20" s="38"/>
      <c r="CH20" s="153"/>
    </row>
    <row r="21" spans="1:86" ht="15" thickBot="1" x14ac:dyDescent="0.35">
      <c r="A21" s="29"/>
      <c r="B21" s="152"/>
      <c r="C21" s="23"/>
      <c r="D21" s="24"/>
      <c r="E21" s="23"/>
      <c r="F21" s="24"/>
      <c r="G21" s="24"/>
      <c r="H21" s="23"/>
      <c r="I21" s="24"/>
      <c r="J21" s="24"/>
      <c r="K21" s="23"/>
      <c r="L21" s="24"/>
      <c r="M21" s="24"/>
      <c r="N21" s="23"/>
      <c r="O21" s="24"/>
      <c r="P21" s="24"/>
      <c r="Q21" s="23"/>
      <c r="R21" s="24"/>
      <c r="S21" s="24"/>
      <c r="T21" s="23"/>
      <c r="U21" s="24"/>
      <c r="V21" s="24"/>
      <c r="W21" s="23"/>
      <c r="X21" s="24"/>
      <c r="Y21" s="24"/>
      <c r="Z21" s="23"/>
      <c r="AA21" s="24"/>
      <c r="AB21" s="24"/>
      <c r="AC21" s="23"/>
      <c r="AD21" s="24"/>
      <c r="AE21" s="24"/>
      <c r="AF21" s="23"/>
      <c r="AG21" s="24"/>
      <c r="AH21" s="24"/>
      <c r="AI21" s="23"/>
      <c r="AJ21" s="24"/>
      <c r="AK21" s="24"/>
      <c r="AL21" s="23"/>
      <c r="AM21" s="24"/>
      <c r="AN21" s="24"/>
      <c r="AO21" s="23"/>
      <c r="AP21" s="24"/>
      <c r="AQ21" s="24"/>
      <c r="AR21" s="23"/>
      <c r="AS21" s="24"/>
      <c r="AT21" s="24"/>
      <c r="AU21" s="23"/>
      <c r="AV21" s="24"/>
      <c r="AW21" s="24"/>
      <c r="AX21" s="23"/>
      <c r="AY21" s="24"/>
      <c r="AZ21" s="24"/>
      <c r="BA21" s="23"/>
      <c r="BB21" s="24"/>
      <c r="BC21" s="24"/>
      <c r="BD21" s="23"/>
      <c r="BE21" s="24"/>
      <c r="BF21" s="24"/>
      <c r="BG21" s="23"/>
      <c r="BH21" s="24"/>
      <c r="BI21" s="24"/>
      <c r="BJ21" s="23"/>
      <c r="BK21" s="24"/>
      <c r="BL21" s="24"/>
      <c r="BM21" s="23"/>
      <c r="BN21" s="24"/>
      <c r="BO21" s="24"/>
      <c r="BP21" s="23"/>
      <c r="BQ21" s="24"/>
      <c r="BR21" s="24"/>
      <c r="BS21" s="23"/>
      <c r="BT21" s="24"/>
      <c r="BU21" s="24"/>
      <c r="BV21" s="23"/>
      <c r="BW21" s="24"/>
      <c r="BX21" s="24"/>
      <c r="BY21" s="23"/>
      <c r="BZ21" s="24"/>
      <c r="CA21" s="24"/>
      <c r="CB21" s="23"/>
      <c r="CC21" s="24"/>
      <c r="CD21" s="24"/>
      <c r="CE21" s="23"/>
      <c r="CF21" s="24"/>
      <c r="CG21" s="24"/>
      <c r="CH21" s="23"/>
    </row>
    <row r="22" spans="1:86" ht="15.6" x14ac:dyDescent="0.3">
      <c r="A22" s="544" t="s">
        <v>126</v>
      </c>
      <c r="B22" s="18" t="s">
        <v>124</v>
      </c>
      <c r="C22" s="292">
        <f>'2M - SGS'!C22</f>
        <v>43831</v>
      </c>
      <c r="D22" s="292">
        <f>'2M - SGS'!D22</f>
        <v>43862</v>
      </c>
      <c r="E22" s="292">
        <f>'2M - SGS'!E22</f>
        <v>43891</v>
      </c>
      <c r="F22" s="292">
        <f>'2M - SGS'!F22</f>
        <v>43922</v>
      </c>
      <c r="G22" s="292">
        <f>'2M - SGS'!G22</f>
        <v>43952</v>
      </c>
      <c r="H22" s="292">
        <f>'2M - SGS'!H22</f>
        <v>43983</v>
      </c>
      <c r="I22" s="292">
        <f>'2M - SGS'!I22</f>
        <v>44013</v>
      </c>
      <c r="J22" s="292">
        <f>'2M - SGS'!J22</f>
        <v>44044</v>
      </c>
      <c r="K22" s="292">
        <f>'2M - SGS'!K22</f>
        <v>44075</v>
      </c>
      <c r="L22" s="292">
        <f>'2M - SGS'!L22</f>
        <v>44105</v>
      </c>
      <c r="M22" s="292">
        <f>'2M - SGS'!M22</f>
        <v>44136</v>
      </c>
      <c r="N22" s="292">
        <f>'2M - SGS'!N22</f>
        <v>44166</v>
      </c>
      <c r="O22" s="292">
        <f>'2M - SGS'!O22</f>
        <v>44197</v>
      </c>
      <c r="P22" s="292">
        <f>'2M - SGS'!P22</f>
        <v>44228</v>
      </c>
      <c r="Q22" s="292">
        <f>'2M - SGS'!Q22</f>
        <v>44256</v>
      </c>
      <c r="R22" s="292">
        <f>'2M - SGS'!R22</f>
        <v>44287</v>
      </c>
      <c r="S22" s="292">
        <f>'2M - SGS'!S22</f>
        <v>44317</v>
      </c>
      <c r="T22" s="292">
        <f>'2M - SGS'!T22</f>
        <v>44348</v>
      </c>
      <c r="U22" s="292">
        <f>'2M - SGS'!U22</f>
        <v>44378</v>
      </c>
      <c r="V22" s="292">
        <f>'2M - SGS'!V22</f>
        <v>44409</v>
      </c>
      <c r="W22" s="292">
        <f>'2M - SGS'!W22</f>
        <v>44440</v>
      </c>
      <c r="X22" s="292">
        <f>'2M - SGS'!X22</f>
        <v>44470</v>
      </c>
      <c r="Y22" s="292">
        <f>'2M - SGS'!Y22</f>
        <v>44501</v>
      </c>
      <c r="Z22" s="292">
        <f>'2M - SGS'!Z22</f>
        <v>44531</v>
      </c>
      <c r="AA22" s="292">
        <f>'2M - SGS'!AA22</f>
        <v>44562</v>
      </c>
      <c r="AB22" s="292">
        <f>'2M - SGS'!AB22</f>
        <v>44593</v>
      </c>
      <c r="AC22" s="292">
        <f>'2M - SGS'!AC22</f>
        <v>44621</v>
      </c>
      <c r="AD22" s="292">
        <f>'2M - SGS'!AD22</f>
        <v>44652</v>
      </c>
      <c r="AE22" s="292">
        <f>'2M - SGS'!AE22</f>
        <v>44682</v>
      </c>
      <c r="AF22" s="292">
        <f>'2M - SGS'!AF22</f>
        <v>44713</v>
      </c>
      <c r="AG22" s="292">
        <f>'2M - SGS'!AG22</f>
        <v>44743</v>
      </c>
      <c r="AH22" s="292">
        <f>'2M - SGS'!AH22</f>
        <v>44774</v>
      </c>
      <c r="AI22" s="292">
        <f>'2M - SGS'!AI22</f>
        <v>44805</v>
      </c>
      <c r="AJ22" s="292">
        <f>'2M - SGS'!AJ22</f>
        <v>44835</v>
      </c>
      <c r="AK22" s="292">
        <f>'2M - SGS'!AK22</f>
        <v>44866</v>
      </c>
      <c r="AL22" s="292">
        <f>'2M - SGS'!AL22</f>
        <v>44896</v>
      </c>
      <c r="AM22" s="292">
        <f>'2M - SGS'!AM22</f>
        <v>44927</v>
      </c>
      <c r="AN22" s="292">
        <f>'2M - SGS'!AN22</f>
        <v>44958</v>
      </c>
      <c r="AO22" s="292">
        <f>'2M - SGS'!AO22</f>
        <v>44986</v>
      </c>
      <c r="AP22" s="292">
        <f>'2M - SGS'!AP22</f>
        <v>45017</v>
      </c>
      <c r="AQ22" s="292">
        <f>'2M - SGS'!AQ22</f>
        <v>45047</v>
      </c>
      <c r="AR22" s="292">
        <f>'2M - SGS'!AR22</f>
        <v>45078</v>
      </c>
      <c r="AS22" s="292">
        <f>'2M - SGS'!AS22</f>
        <v>45108</v>
      </c>
      <c r="AT22" s="292">
        <f>'2M - SGS'!AT22</f>
        <v>45139</v>
      </c>
      <c r="AU22" s="292">
        <f>'2M - SGS'!AU22</f>
        <v>45170</v>
      </c>
      <c r="AV22" s="292">
        <f>'2M - SGS'!AV22</f>
        <v>45200</v>
      </c>
      <c r="AW22" s="292">
        <f>'2M - SGS'!AW22</f>
        <v>45231</v>
      </c>
      <c r="AX22" s="292">
        <f>'2M - SGS'!AX22</f>
        <v>45261</v>
      </c>
      <c r="AY22" s="292">
        <f>'2M - SGS'!AY22</f>
        <v>45292</v>
      </c>
      <c r="AZ22" s="292">
        <f>'2M - SGS'!AZ22</f>
        <v>45323</v>
      </c>
      <c r="BA22" s="292">
        <f>'2M - SGS'!BA22</f>
        <v>45352</v>
      </c>
      <c r="BB22" s="292">
        <f>'2M - SGS'!BB22</f>
        <v>45383</v>
      </c>
      <c r="BC22" s="292">
        <f>'2M - SGS'!BC22</f>
        <v>45413</v>
      </c>
      <c r="BD22" s="292">
        <f>'2M - SGS'!BD22</f>
        <v>45444</v>
      </c>
      <c r="BE22" s="292">
        <f>'2M - SGS'!BE22</f>
        <v>45474</v>
      </c>
      <c r="BF22" s="292">
        <f>'2M - SGS'!BF22</f>
        <v>45505</v>
      </c>
      <c r="BG22" s="292">
        <f>'2M - SGS'!BG22</f>
        <v>45536</v>
      </c>
      <c r="BH22" s="292">
        <f>'2M - SGS'!BH22</f>
        <v>45566</v>
      </c>
      <c r="BI22" s="292">
        <f>'2M - SGS'!BI22</f>
        <v>45597</v>
      </c>
      <c r="BJ22" s="292">
        <f>'2M - SGS'!BJ22</f>
        <v>45627</v>
      </c>
      <c r="BK22" s="292">
        <f>'2M - SGS'!BK22</f>
        <v>45658</v>
      </c>
      <c r="BL22" s="292">
        <f>'2M - SGS'!BL22</f>
        <v>45689</v>
      </c>
      <c r="BM22" s="292">
        <f>'2M - SGS'!BM22</f>
        <v>45717</v>
      </c>
      <c r="BN22" s="292">
        <f>'2M - SGS'!BN22</f>
        <v>45748</v>
      </c>
      <c r="BO22" s="292">
        <f>'2M - SGS'!BO22</f>
        <v>45778</v>
      </c>
      <c r="BP22" s="292">
        <f>'2M - SGS'!BP22</f>
        <v>45809</v>
      </c>
      <c r="BQ22" s="292">
        <f>'2M - SGS'!BQ22</f>
        <v>45839</v>
      </c>
      <c r="BR22" s="292">
        <f>'2M - SGS'!BR22</f>
        <v>45870</v>
      </c>
      <c r="BS22" s="292">
        <f>'2M - SGS'!BS22</f>
        <v>45901</v>
      </c>
      <c r="BT22" s="292">
        <f>'2M - SGS'!BT22</f>
        <v>45931</v>
      </c>
      <c r="BU22" s="292">
        <f>'2M - SGS'!BU22</f>
        <v>45962</v>
      </c>
      <c r="BV22" s="292">
        <f>'2M - SGS'!BV22</f>
        <v>45992</v>
      </c>
      <c r="BW22" s="292">
        <f>'2M - SGS'!BW22</f>
        <v>46023</v>
      </c>
      <c r="BX22" s="292">
        <f>'2M - SGS'!BX22</f>
        <v>46054</v>
      </c>
      <c r="BY22" s="292">
        <f>'2M - SGS'!BY22</f>
        <v>46082</v>
      </c>
      <c r="BZ22" s="292">
        <f>'2M - SGS'!BZ22</f>
        <v>46113</v>
      </c>
      <c r="CA22" s="292">
        <f>'2M - SGS'!CA22</f>
        <v>46143</v>
      </c>
      <c r="CB22" s="292">
        <f>'2M - SGS'!CB22</f>
        <v>46174</v>
      </c>
      <c r="CC22" s="292">
        <f>'2M - SGS'!CC22</f>
        <v>46204</v>
      </c>
      <c r="CD22" s="292">
        <f>'2M - SGS'!CD22</f>
        <v>46235</v>
      </c>
      <c r="CE22" s="292">
        <f>'2M - SGS'!CE22</f>
        <v>46266</v>
      </c>
      <c r="CF22" s="292">
        <f>'2M - SGS'!CF22</f>
        <v>46296</v>
      </c>
      <c r="CG22" s="292">
        <f>'2M - SGS'!CG22</f>
        <v>46327</v>
      </c>
      <c r="CH22" s="293">
        <f>'2M - SGS'!CH22</f>
        <v>46357</v>
      </c>
    </row>
    <row r="23" spans="1:86" ht="15" customHeight="1" x14ac:dyDescent="0.3">
      <c r="A23" s="545"/>
      <c r="B23" s="11" t="str">
        <f t="shared" ref="B23:C37" si="4">B5</f>
        <v>Air Comp</v>
      </c>
      <c r="C23" s="3">
        <f>C5</f>
        <v>0</v>
      </c>
      <c r="D23" s="3">
        <f>IF(SUM($C$19:$N$19)=0,0,C23+D5)</f>
        <v>65583.517999999996</v>
      </c>
      <c r="E23" s="3">
        <f t="shared" ref="E23:BP23" si="5">IF(SUM($C$19:$N$19)=0,0,D23+E5)</f>
        <v>65583.517999999996</v>
      </c>
      <c r="F23" s="3">
        <f t="shared" si="5"/>
        <v>160121.88898149313</v>
      </c>
      <c r="G23" s="3">
        <f t="shared" si="5"/>
        <v>160121.88898149313</v>
      </c>
      <c r="H23" s="3">
        <f t="shared" si="5"/>
        <v>160121.88898149313</v>
      </c>
      <c r="I23" s="3">
        <f t="shared" si="5"/>
        <v>160121.88898149313</v>
      </c>
      <c r="J23" s="3">
        <f t="shared" si="5"/>
        <v>160121.88898149313</v>
      </c>
      <c r="K23" s="3">
        <f t="shared" si="5"/>
        <v>160121.88898149313</v>
      </c>
      <c r="L23" s="3">
        <f t="shared" si="5"/>
        <v>160121.88898149313</v>
      </c>
      <c r="M23" s="3">
        <f t="shared" si="5"/>
        <v>270231.88898149313</v>
      </c>
      <c r="N23" s="3">
        <f t="shared" si="5"/>
        <v>2356502.9483296219</v>
      </c>
      <c r="O23" s="3">
        <f t="shared" si="5"/>
        <v>2356502.9483296219</v>
      </c>
      <c r="P23" s="3">
        <f t="shared" si="5"/>
        <v>2356502.9483296219</v>
      </c>
      <c r="Q23" s="3">
        <f t="shared" si="5"/>
        <v>2356502.9483296219</v>
      </c>
      <c r="R23" s="3">
        <f t="shared" si="5"/>
        <v>2356502.9483296219</v>
      </c>
      <c r="S23" s="3">
        <f t="shared" si="5"/>
        <v>2356502.9483296219</v>
      </c>
      <c r="T23" s="3">
        <f t="shared" si="5"/>
        <v>2356502.9483296219</v>
      </c>
      <c r="U23" s="3">
        <f t="shared" si="5"/>
        <v>2356502.9483296219</v>
      </c>
      <c r="V23" s="3">
        <f t="shared" si="5"/>
        <v>2356502.9483296219</v>
      </c>
      <c r="W23" s="3">
        <f t="shared" si="5"/>
        <v>2356502.9483296219</v>
      </c>
      <c r="X23" s="3">
        <f t="shared" si="5"/>
        <v>2356502.9483296219</v>
      </c>
      <c r="Y23" s="3">
        <f t="shared" si="5"/>
        <v>2356502.9483296219</v>
      </c>
      <c r="Z23" s="3">
        <f t="shared" si="5"/>
        <v>2356502.9483296219</v>
      </c>
      <c r="AA23" s="3">
        <f t="shared" si="5"/>
        <v>2356502.9483296219</v>
      </c>
      <c r="AB23" s="3">
        <f t="shared" si="5"/>
        <v>2356502.9483296219</v>
      </c>
      <c r="AC23" s="3">
        <f t="shared" si="5"/>
        <v>2356502.9483296219</v>
      </c>
      <c r="AD23" s="3">
        <f t="shared" si="5"/>
        <v>2356502.9483296219</v>
      </c>
      <c r="AE23" s="3">
        <f t="shared" si="5"/>
        <v>2356502.9483296219</v>
      </c>
      <c r="AF23" s="3">
        <f t="shared" si="5"/>
        <v>2356502.9483296219</v>
      </c>
      <c r="AG23" s="3">
        <f t="shared" si="5"/>
        <v>2356502.9483296219</v>
      </c>
      <c r="AH23" s="3">
        <f t="shared" si="5"/>
        <v>2356502.9483296219</v>
      </c>
      <c r="AI23" s="3">
        <f t="shared" si="5"/>
        <v>2356502.9483296219</v>
      </c>
      <c r="AJ23" s="3">
        <f t="shared" si="5"/>
        <v>2356502.9483296219</v>
      </c>
      <c r="AK23" s="3">
        <f t="shared" si="5"/>
        <v>2356502.9483296219</v>
      </c>
      <c r="AL23" s="3">
        <f t="shared" si="5"/>
        <v>2356502.9483296219</v>
      </c>
      <c r="AM23" s="3">
        <f t="shared" si="5"/>
        <v>2356502.9483296219</v>
      </c>
      <c r="AN23" s="3">
        <f t="shared" si="5"/>
        <v>2356502.9483296219</v>
      </c>
      <c r="AO23" s="3">
        <f t="shared" si="5"/>
        <v>2356502.9483296219</v>
      </c>
      <c r="AP23" s="3">
        <f t="shared" si="5"/>
        <v>2356502.9483296219</v>
      </c>
      <c r="AQ23" s="3">
        <f t="shared" si="5"/>
        <v>2356502.9483296219</v>
      </c>
      <c r="AR23" s="3">
        <f t="shared" si="5"/>
        <v>2356502.9483296219</v>
      </c>
      <c r="AS23" s="3">
        <f t="shared" si="5"/>
        <v>2356502.9483296219</v>
      </c>
      <c r="AT23" s="3">
        <f t="shared" si="5"/>
        <v>2356502.9483296219</v>
      </c>
      <c r="AU23" s="3">
        <f t="shared" si="5"/>
        <v>2356502.9483296219</v>
      </c>
      <c r="AV23" s="3">
        <f t="shared" si="5"/>
        <v>2356502.9483296219</v>
      </c>
      <c r="AW23" s="3">
        <f t="shared" si="5"/>
        <v>2356502.9483296219</v>
      </c>
      <c r="AX23" s="3">
        <f t="shared" si="5"/>
        <v>2356502.9483296219</v>
      </c>
      <c r="AY23" s="3">
        <f t="shared" si="5"/>
        <v>2356502.9483296219</v>
      </c>
      <c r="AZ23" s="3">
        <f t="shared" si="5"/>
        <v>2356502.9483296219</v>
      </c>
      <c r="BA23" s="3">
        <f t="shared" si="5"/>
        <v>2356502.9483296219</v>
      </c>
      <c r="BB23" s="3">
        <f t="shared" si="5"/>
        <v>2356502.9483296219</v>
      </c>
      <c r="BC23" s="3">
        <f t="shared" si="5"/>
        <v>2356502.9483296219</v>
      </c>
      <c r="BD23" s="3">
        <f t="shared" si="5"/>
        <v>2356502.9483296219</v>
      </c>
      <c r="BE23" s="3">
        <f t="shared" si="5"/>
        <v>2356502.9483296219</v>
      </c>
      <c r="BF23" s="3">
        <f t="shared" si="5"/>
        <v>2356502.9483296219</v>
      </c>
      <c r="BG23" s="3">
        <f t="shared" si="5"/>
        <v>2356502.9483296219</v>
      </c>
      <c r="BH23" s="3">
        <f t="shared" si="5"/>
        <v>2356502.9483296219</v>
      </c>
      <c r="BI23" s="3">
        <f t="shared" si="5"/>
        <v>2356502.9483296219</v>
      </c>
      <c r="BJ23" s="3">
        <f t="shared" si="5"/>
        <v>2356502.9483296219</v>
      </c>
      <c r="BK23" s="3">
        <f t="shared" si="5"/>
        <v>2356502.9483296219</v>
      </c>
      <c r="BL23" s="3">
        <f t="shared" si="5"/>
        <v>2356502.9483296219</v>
      </c>
      <c r="BM23" s="3">
        <f t="shared" si="5"/>
        <v>2356502.9483296219</v>
      </c>
      <c r="BN23" s="3">
        <f t="shared" si="5"/>
        <v>2356502.9483296219</v>
      </c>
      <c r="BO23" s="3">
        <f t="shared" si="5"/>
        <v>2356502.9483296219</v>
      </c>
      <c r="BP23" s="3">
        <f t="shared" si="5"/>
        <v>2356502.9483296219</v>
      </c>
      <c r="BQ23" s="3">
        <f t="shared" ref="BQ23:CH23" si="6">IF(SUM($C$19:$N$19)=0,0,BP23+BQ5)</f>
        <v>2356502.9483296219</v>
      </c>
      <c r="BR23" s="3">
        <f t="shared" si="6"/>
        <v>2356502.9483296219</v>
      </c>
      <c r="BS23" s="3">
        <f t="shared" si="6"/>
        <v>2356502.9483296219</v>
      </c>
      <c r="BT23" s="3">
        <f t="shared" si="6"/>
        <v>2356502.9483296219</v>
      </c>
      <c r="BU23" s="3">
        <f t="shared" si="6"/>
        <v>2356502.9483296219</v>
      </c>
      <c r="BV23" s="3">
        <f t="shared" si="6"/>
        <v>2356502.9483296219</v>
      </c>
      <c r="BW23" s="3">
        <f t="shared" si="6"/>
        <v>2356502.9483296219</v>
      </c>
      <c r="BX23" s="3">
        <f t="shared" si="6"/>
        <v>2356502.9483296219</v>
      </c>
      <c r="BY23" s="3">
        <f t="shared" si="6"/>
        <v>2356502.9483296219</v>
      </c>
      <c r="BZ23" s="3">
        <f t="shared" si="6"/>
        <v>2356502.9483296219</v>
      </c>
      <c r="CA23" s="3">
        <f t="shared" si="6"/>
        <v>2356502.9483296219</v>
      </c>
      <c r="CB23" s="3">
        <f t="shared" si="6"/>
        <v>2356502.9483296219</v>
      </c>
      <c r="CC23" s="3">
        <f t="shared" si="6"/>
        <v>2356502.9483296219</v>
      </c>
      <c r="CD23" s="3">
        <f t="shared" si="6"/>
        <v>2356502.9483296219</v>
      </c>
      <c r="CE23" s="3">
        <f t="shared" si="6"/>
        <v>2356502.9483296219</v>
      </c>
      <c r="CF23" s="3">
        <f t="shared" si="6"/>
        <v>2356502.9483296219</v>
      </c>
      <c r="CG23" s="3">
        <f t="shared" si="6"/>
        <v>2356502.9483296219</v>
      </c>
      <c r="CH23" s="12">
        <f t="shared" si="6"/>
        <v>2356502.9483296219</v>
      </c>
    </row>
    <row r="24" spans="1:86" x14ac:dyDescent="0.3">
      <c r="A24" s="545"/>
      <c r="B24" s="13" t="str">
        <f t="shared" si="4"/>
        <v>Building Shell</v>
      </c>
      <c r="C24" s="3">
        <f t="shared" si="4"/>
        <v>0</v>
      </c>
      <c r="D24" s="3">
        <f t="shared" ref="D24:BO24" si="7">IF(SUM($C$19:$N$19)=0,0,C24+D6)</f>
        <v>0</v>
      </c>
      <c r="E24" s="3">
        <f t="shared" si="7"/>
        <v>0</v>
      </c>
      <c r="F24" s="3">
        <f t="shared" si="7"/>
        <v>0</v>
      </c>
      <c r="G24" s="3">
        <f t="shared" si="7"/>
        <v>0</v>
      </c>
      <c r="H24" s="3">
        <f t="shared" si="7"/>
        <v>38461.056263358529</v>
      </c>
      <c r="I24" s="3">
        <f t="shared" si="7"/>
        <v>38461.056263358529</v>
      </c>
      <c r="J24" s="3">
        <f t="shared" si="7"/>
        <v>38461.056263358529</v>
      </c>
      <c r="K24" s="3">
        <f t="shared" si="7"/>
        <v>38461.056263358529</v>
      </c>
      <c r="L24" s="3">
        <f t="shared" si="7"/>
        <v>52001.309633941375</v>
      </c>
      <c r="M24" s="3">
        <f t="shared" si="7"/>
        <v>52001.309633941375</v>
      </c>
      <c r="N24" s="3">
        <f t="shared" si="7"/>
        <v>72044.616220796481</v>
      </c>
      <c r="O24" s="3">
        <f t="shared" si="7"/>
        <v>72044.616220796481</v>
      </c>
      <c r="P24" s="3">
        <f t="shared" si="7"/>
        <v>72044.616220796481</v>
      </c>
      <c r="Q24" s="3">
        <f t="shared" si="7"/>
        <v>72044.616220796481</v>
      </c>
      <c r="R24" s="3">
        <f t="shared" si="7"/>
        <v>72044.616220796481</v>
      </c>
      <c r="S24" s="3">
        <f t="shared" si="7"/>
        <v>72044.616220796481</v>
      </c>
      <c r="T24" s="3">
        <f t="shared" si="7"/>
        <v>72044.616220796481</v>
      </c>
      <c r="U24" s="3">
        <f t="shared" si="7"/>
        <v>72044.616220796481</v>
      </c>
      <c r="V24" s="3">
        <f t="shared" si="7"/>
        <v>72044.616220796481</v>
      </c>
      <c r="W24" s="3">
        <f t="shared" si="7"/>
        <v>72044.616220796481</v>
      </c>
      <c r="X24" s="3">
        <f t="shared" si="7"/>
        <v>72044.616220796481</v>
      </c>
      <c r="Y24" s="3">
        <f t="shared" si="7"/>
        <v>72044.616220796481</v>
      </c>
      <c r="Z24" s="3">
        <f t="shared" si="7"/>
        <v>72044.616220796481</v>
      </c>
      <c r="AA24" s="3">
        <f t="shared" si="7"/>
        <v>72044.616220796481</v>
      </c>
      <c r="AB24" s="3">
        <f t="shared" si="7"/>
        <v>72044.616220796481</v>
      </c>
      <c r="AC24" s="3">
        <f t="shared" si="7"/>
        <v>72044.616220796481</v>
      </c>
      <c r="AD24" s="3">
        <f t="shared" si="7"/>
        <v>72044.616220796481</v>
      </c>
      <c r="AE24" s="3">
        <f t="shared" si="7"/>
        <v>72044.616220796481</v>
      </c>
      <c r="AF24" s="3">
        <f t="shared" si="7"/>
        <v>72044.616220796481</v>
      </c>
      <c r="AG24" s="3">
        <f t="shared" si="7"/>
        <v>72044.616220796481</v>
      </c>
      <c r="AH24" s="3">
        <f t="shared" si="7"/>
        <v>72044.616220796481</v>
      </c>
      <c r="AI24" s="3">
        <f t="shared" si="7"/>
        <v>72044.616220796481</v>
      </c>
      <c r="AJ24" s="3">
        <f t="shared" si="7"/>
        <v>72044.616220796481</v>
      </c>
      <c r="AK24" s="3">
        <f t="shared" si="7"/>
        <v>72044.616220796481</v>
      </c>
      <c r="AL24" s="3">
        <f t="shared" si="7"/>
        <v>72044.616220796481</v>
      </c>
      <c r="AM24" s="3">
        <f t="shared" si="7"/>
        <v>72044.616220796481</v>
      </c>
      <c r="AN24" s="3">
        <f t="shared" si="7"/>
        <v>72044.616220796481</v>
      </c>
      <c r="AO24" s="3">
        <f t="shared" si="7"/>
        <v>72044.616220796481</v>
      </c>
      <c r="AP24" s="3">
        <f t="shared" si="7"/>
        <v>72044.616220796481</v>
      </c>
      <c r="AQ24" s="3">
        <f t="shared" si="7"/>
        <v>72044.616220796481</v>
      </c>
      <c r="AR24" s="3">
        <f t="shared" si="7"/>
        <v>72044.616220796481</v>
      </c>
      <c r="AS24" s="3">
        <f t="shared" si="7"/>
        <v>72044.616220796481</v>
      </c>
      <c r="AT24" s="3">
        <f t="shared" si="7"/>
        <v>72044.616220796481</v>
      </c>
      <c r="AU24" s="3">
        <f t="shared" si="7"/>
        <v>72044.616220796481</v>
      </c>
      <c r="AV24" s="3">
        <f t="shared" si="7"/>
        <v>72044.616220796481</v>
      </c>
      <c r="AW24" s="3">
        <f t="shared" si="7"/>
        <v>72044.616220796481</v>
      </c>
      <c r="AX24" s="3">
        <f t="shared" si="7"/>
        <v>72044.616220796481</v>
      </c>
      <c r="AY24" s="3">
        <f t="shared" si="7"/>
        <v>72044.616220796481</v>
      </c>
      <c r="AZ24" s="3">
        <f t="shared" si="7"/>
        <v>72044.616220796481</v>
      </c>
      <c r="BA24" s="3">
        <f t="shared" si="7"/>
        <v>72044.616220796481</v>
      </c>
      <c r="BB24" s="3">
        <f t="shared" si="7"/>
        <v>72044.616220796481</v>
      </c>
      <c r="BC24" s="3">
        <f t="shared" si="7"/>
        <v>72044.616220796481</v>
      </c>
      <c r="BD24" s="3">
        <f t="shared" si="7"/>
        <v>72044.616220796481</v>
      </c>
      <c r="BE24" s="3">
        <f t="shared" si="7"/>
        <v>72044.616220796481</v>
      </c>
      <c r="BF24" s="3">
        <f t="shared" si="7"/>
        <v>72044.616220796481</v>
      </c>
      <c r="BG24" s="3">
        <f t="shared" si="7"/>
        <v>72044.616220796481</v>
      </c>
      <c r="BH24" s="3">
        <f t="shared" si="7"/>
        <v>72044.616220796481</v>
      </c>
      <c r="BI24" s="3">
        <f t="shared" si="7"/>
        <v>72044.616220796481</v>
      </c>
      <c r="BJ24" s="3">
        <f t="shared" si="7"/>
        <v>72044.616220796481</v>
      </c>
      <c r="BK24" s="3">
        <f t="shared" si="7"/>
        <v>72044.616220796481</v>
      </c>
      <c r="BL24" s="3">
        <f t="shared" si="7"/>
        <v>72044.616220796481</v>
      </c>
      <c r="BM24" s="3">
        <f t="shared" si="7"/>
        <v>72044.616220796481</v>
      </c>
      <c r="BN24" s="3">
        <f t="shared" si="7"/>
        <v>72044.616220796481</v>
      </c>
      <c r="BO24" s="3">
        <f t="shared" si="7"/>
        <v>72044.616220796481</v>
      </c>
      <c r="BP24" s="3">
        <f t="shared" ref="BP24:CH24" si="8">IF(SUM($C$19:$N$19)=0,0,BO24+BP6)</f>
        <v>72044.616220796481</v>
      </c>
      <c r="BQ24" s="3">
        <f t="shared" si="8"/>
        <v>72044.616220796481</v>
      </c>
      <c r="BR24" s="3">
        <f t="shared" si="8"/>
        <v>72044.616220796481</v>
      </c>
      <c r="BS24" s="3">
        <f t="shared" si="8"/>
        <v>72044.616220796481</v>
      </c>
      <c r="BT24" s="3">
        <f t="shared" si="8"/>
        <v>72044.616220796481</v>
      </c>
      <c r="BU24" s="3">
        <f t="shared" si="8"/>
        <v>72044.616220796481</v>
      </c>
      <c r="BV24" s="3">
        <f t="shared" si="8"/>
        <v>72044.616220796481</v>
      </c>
      <c r="BW24" s="3">
        <f t="shared" si="8"/>
        <v>72044.616220796481</v>
      </c>
      <c r="BX24" s="3">
        <f t="shared" si="8"/>
        <v>72044.616220796481</v>
      </c>
      <c r="BY24" s="3">
        <f t="shared" si="8"/>
        <v>72044.616220796481</v>
      </c>
      <c r="BZ24" s="3">
        <f t="shared" si="8"/>
        <v>72044.616220796481</v>
      </c>
      <c r="CA24" s="3">
        <f t="shared" si="8"/>
        <v>72044.616220796481</v>
      </c>
      <c r="CB24" s="3">
        <f t="shared" si="8"/>
        <v>72044.616220796481</v>
      </c>
      <c r="CC24" s="3">
        <f t="shared" si="8"/>
        <v>72044.616220796481</v>
      </c>
      <c r="CD24" s="3">
        <f t="shared" si="8"/>
        <v>72044.616220796481</v>
      </c>
      <c r="CE24" s="3">
        <f t="shared" si="8"/>
        <v>72044.616220796481</v>
      </c>
      <c r="CF24" s="3">
        <f t="shared" si="8"/>
        <v>72044.616220796481</v>
      </c>
      <c r="CG24" s="3">
        <f t="shared" si="8"/>
        <v>72044.616220796481</v>
      </c>
      <c r="CH24" s="12">
        <f t="shared" si="8"/>
        <v>72044.616220796481</v>
      </c>
    </row>
    <row r="25" spans="1:86" x14ac:dyDescent="0.3">
      <c r="A25" s="545"/>
      <c r="B25" s="11" t="str">
        <f t="shared" si="4"/>
        <v>Cooking</v>
      </c>
      <c r="C25" s="3">
        <f t="shared" si="4"/>
        <v>0</v>
      </c>
      <c r="D25" s="3">
        <f t="shared" ref="D25:BO25" si="9">IF(SUM($C$19:$N$19)=0,0,C25+D7)</f>
        <v>0</v>
      </c>
      <c r="E25" s="3">
        <f t="shared" si="9"/>
        <v>0</v>
      </c>
      <c r="F25" s="3">
        <f t="shared" si="9"/>
        <v>0</v>
      </c>
      <c r="G25" s="3">
        <f t="shared" si="9"/>
        <v>0</v>
      </c>
      <c r="H25" s="3">
        <f t="shared" si="9"/>
        <v>0</v>
      </c>
      <c r="I25" s="3">
        <f t="shared" si="9"/>
        <v>0</v>
      </c>
      <c r="J25" s="3">
        <f t="shared" si="9"/>
        <v>4065.2080000000001</v>
      </c>
      <c r="K25" s="3">
        <f t="shared" si="9"/>
        <v>4065.2080000000001</v>
      </c>
      <c r="L25" s="3">
        <f t="shared" si="9"/>
        <v>4065.2080000000001</v>
      </c>
      <c r="M25" s="3">
        <f t="shared" si="9"/>
        <v>4065.2080000000001</v>
      </c>
      <c r="N25" s="3">
        <f t="shared" si="9"/>
        <v>8130.4160000000002</v>
      </c>
      <c r="O25" s="3">
        <f t="shared" si="9"/>
        <v>8130.4160000000002</v>
      </c>
      <c r="P25" s="3">
        <f t="shared" si="9"/>
        <v>8130.4160000000002</v>
      </c>
      <c r="Q25" s="3">
        <f t="shared" si="9"/>
        <v>8130.4160000000002</v>
      </c>
      <c r="R25" s="3">
        <f t="shared" si="9"/>
        <v>8130.4160000000002</v>
      </c>
      <c r="S25" s="3">
        <f t="shared" si="9"/>
        <v>8130.4160000000002</v>
      </c>
      <c r="T25" s="3">
        <f t="shared" si="9"/>
        <v>8130.4160000000002</v>
      </c>
      <c r="U25" s="3">
        <f t="shared" si="9"/>
        <v>8130.4160000000002</v>
      </c>
      <c r="V25" s="3">
        <f t="shared" si="9"/>
        <v>8130.4160000000002</v>
      </c>
      <c r="W25" s="3">
        <f t="shared" si="9"/>
        <v>8130.4160000000002</v>
      </c>
      <c r="X25" s="3">
        <f t="shared" si="9"/>
        <v>8130.4160000000002</v>
      </c>
      <c r="Y25" s="3">
        <f t="shared" si="9"/>
        <v>8130.4160000000002</v>
      </c>
      <c r="Z25" s="3">
        <f t="shared" si="9"/>
        <v>8130.4160000000002</v>
      </c>
      <c r="AA25" s="3">
        <f t="shared" si="9"/>
        <v>8130.4160000000002</v>
      </c>
      <c r="AB25" s="3">
        <f t="shared" si="9"/>
        <v>8130.4160000000002</v>
      </c>
      <c r="AC25" s="3">
        <f t="shared" si="9"/>
        <v>8130.4160000000002</v>
      </c>
      <c r="AD25" s="3">
        <f t="shared" si="9"/>
        <v>8130.4160000000002</v>
      </c>
      <c r="AE25" s="3">
        <f t="shared" si="9"/>
        <v>8130.4160000000002</v>
      </c>
      <c r="AF25" s="3">
        <f t="shared" si="9"/>
        <v>8130.4160000000002</v>
      </c>
      <c r="AG25" s="3">
        <f t="shared" si="9"/>
        <v>8130.4160000000002</v>
      </c>
      <c r="AH25" s="3">
        <f t="shared" si="9"/>
        <v>8130.4160000000002</v>
      </c>
      <c r="AI25" s="3">
        <f t="shared" si="9"/>
        <v>8130.4160000000002</v>
      </c>
      <c r="AJ25" s="3">
        <f t="shared" si="9"/>
        <v>8130.4160000000002</v>
      </c>
      <c r="AK25" s="3">
        <f t="shared" si="9"/>
        <v>8130.4160000000002</v>
      </c>
      <c r="AL25" s="3">
        <f t="shared" si="9"/>
        <v>8130.4160000000002</v>
      </c>
      <c r="AM25" s="3">
        <f t="shared" si="9"/>
        <v>8130.4160000000002</v>
      </c>
      <c r="AN25" s="3">
        <f t="shared" si="9"/>
        <v>8130.4160000000002</v>
      </c>
      <c r="AO25" s="3">
        <f t="shared" si="9"/>
        <v>8130.4160000000002</v>
      </c>
      <c r="AP25" s="3">
        <f t="shared" si="9"/>
        <v>8130.4160000000002</v>
      </c>
      <c r="AQ25" s="3">
        <f t="shared" si="9"/>
        <v>8130.4160000000002</v>
      </c>
      <c r="AR25" s="3">
        <f t="shared" si="9"/>
        <v>8130.4160000000002</v>
      </c>
      <c r="AS25" s="3">
        <f t="shared" si="9"/>
        <v>8130.4160000000002</v>
      </c>
      <c r="AT25" s="3">
        <f t="shared" si="9"/>
        <v>8130.4160000000002</v>
      </c>
      <c r="AU25" s="3">
        <f t="shared" si="9"/>
        <v>8130.4160000000002</v>
      </c>
      <c r="AV25" s="3">
        <f t="shared" si="9"/>
        <v>8130.4160000000002</v>
      </c>
      <c r="AW25" s="3">
        <f t="shared" si="9"/>
        <v>8130.4160000000002</v>
      </c>
      <c r="AX25" s="3">
        <f t="shared" si="9"/>
        <v>8130.4160000000002</v>
      </c>
      <c r="AY25" s="3">
        <f t="shared" si="9"/>
        <v>8130.4160000000002</v>
      </c>
      <c r="AZ25" s="3">
        <f t="shared" si="9"/>
        <v>8130.4160000000002</v>
      </c>
      <c r="BA25" s="3">
        <f t="shared" si="9"/>
        <v>8130.4160000000002</v>
      </c>
      <c r="BB25" s="3">
        <f t="shared" si="9"/>
        <v>8130.4160000000002</v>
      </c>
      <c r="BC25" s="3">
        <f t="shared" si="9"/>
        <v>8130.4160000000002</v>
      </c>
      <c r="BD25" s="3">
        <f t="shared" si="9"/>
        <v>8130.4160000000002</v>
      </c>
      <c r="BE25" s="3">
        <f t="shared" si="9"/>
        <v>8130.4160000000002</v>
      </c>
      <c r="BF25" s="3">
        <f t="shared" si="9"/>
        <v>8130.4160000000002</v>
      </c>
      <c r="BG25" s="3">
        <f t="shared" si="9"/>
        <v>8130.4160000000002</v>
      </c>
      <c r="BH25" s="3">
        <f t="shared" si="9"/>
        <v>8130.4160000000002</v>
      </c>
      <c r="BI25" s="3">
        <f t="shared" si="9"/>
        <v>8130.4160000000002</v>
      </c>
      <c r="BJ25" s="3">
        <f t="shared" si="9"/>
        <v>8130.4160000000002</v>
      </c>
      <c r="BK25" s="3">
        <f t="shared" si="9"/>
        <v>8130.4160000000002</v>
      </c>
      <c r="BL25" s="3">
        <f t="shared" si="9"/>
        <v>8130.4160000000002</v>
      </c>
      <c r="BM25" s="3">
        <f t="shared" si="9"/>
        <v>8130.4160000000002</v>
      </c>
      <c r="BN25" s="3">
        <f t="shared" si="9"/>
        <v>8130.4160000000002</v>
      </c>
      <c r="BO25" s="3">
        <f t="shared" si="9"/>
        <v>8130.4160000000002</v>
      </c>
      <c r="BP25" s="3">
        <f t="shared" ref="BP25:CH25" si="10">IF(SUM($C$19:$N$19)=0,0,BO25+BP7)</f>
        <v>8130.4160000000002</v>
      </c>
      <c r="BQ25" s="3">
        <f t="shared" si="10"/>
        <v>8130.4160000000002</v>
      </c>
      <c r="BR25" s="3">
        <f t="shared" si="10"/>
        <v>8130.4160000000002</v>
      </c>
      <c r="BS25" s="3">
        <f t="shared" si="10"/>
        <v>8130.4160000000002</v>
      </c>
      <c r="BT25" s="3">
        <f t="shared" si="10"/>
        <v>8130.4160000000002</v>
      </c>
      <c r="BU25" s="3">
        <f t="shared" si="10"/>
        <v>8130.4160000000002</v>
      </c>
      <c r="BV25" s="3">
        <f t="shared" si="10"/>
        <v>8130.4160000000002</v>
      </c>
      <c r="BW25" s="3">
        <f t="shared" si="10"/>
        <v>8130.4160000000002</v>
      </c>
      <c r="BX25" s="3">
        <f t="shared" si="10"/>
        <v>8130.4160000000002</v>
      </c>
      <c r="BY25" s="3">
        <f t="shared" si="10"/>
        <v>8130.4160000000002</v>
      </c>
      <c r="BZ25" s="3">
        <f t="shared" si="10"/>
        <v>8130.4160000000002</v>
      </c>
      <c r="CA25" s="3">
        <f t="shared" si="10"/>
        <v>8130.4160000000002</v>
      </c>
      <c r="CB25" s="3">
        <f t="shared" si="10"/>
        <v>8130.4160000000002</v>
      </c>
      <c r="CC25" s="3">
        <f t="shared" si="10"/>
        <v>8130.4160000000002</v>
      </c>
      <c r="CD25" s="3">
        <f t="shared" si="10"/>
        <v>8130.4160000000002</v>
      </c>
      <c r="CE25" s="3">
        <f t="shared" si="10"/>
        <v>8130.4160000000002</v>
      </c>
      <c r="CF25" s="3">
        <f t="shared" si="10"/>
        <v>8130.4160000000002</v>
      </c>
      <c r="CG25" s="3">
        <f t="shared" si="10"/>
        <v>8130.4160000000002</v>
      </c>
      <c r="CH25" s="12">
        <f t="shared" si="10"/>
        <v>8130.4160000000002</v>
      </c>
    </row>
    <row r="26" spans="1:86" x14ac:dyDescent="0.3">
      <c r="A26" s="545"/>
      <c r="B26" s="11" t="str">
        <f t="shared" si="4"/>
        <v>Cooling</v>
      </c>
      <c r="C26" s="3">
        <f t="shared" si="4"/>
        <v>198043.46942898587</v>
      </c>
      <c r="D26" s="3">
        <f t="shared" ref="D26:BO26" si="11">IF(SUM($C$19:$N$19)=0,0,C26+D8)</f>
        <v>198043.46942898587</v>
      </c>
      <c r="E26" s="3">
        <f t="shared" si="11"/>
        <v>232414.23970407431</v>
      </c>
      <c r="F26" s="3">
        <f t="shared" si="11"/>
        <v>312475.2376406457</v>
      </c>
      <c r="G26" s="3">
        <f t="shared" si="11"/>
        <v>393418.65504007967</v>
      </c>
      <c r="H26" s="3">
        <f t="shared" si="11"/>
        <v>633080.73145047959</v>
      </c>
      <c r="I26" s="3">
        <f t="shared" si="11"/>
        <v>767042.4410505041</v>
      </c>
      <c r="J26" s="3">
        <f t="shared" si="11"/>
        <v>1489645.8870599358</v>
      </c>
      <c r="K26" s="3">
        <f t="shared" si="11"/>
        <v>2432696.3333496288</v>
      </c>
      <c r="L26" s="3">
        <f t="shared" si="11"/>
        <v>4121973.3512534942</v>
      </c>
      <c r="M26" s="3">
        <f t="shared" si="11"/>
        <v>5309535.8705578009</v>
      </c>
      <c r="N26" s="3">
        <f t="shared" si="11"/>
        <v>7172951.8292266373</v>
      </c>
      <c r="O26" s="3">
        <f t="shared" si="11"/>
        <v>7172951.8292266373</v>
      </c>
      <c r="P26" s="3">
        <f t="shared" si="11"/>
        <v>7172951.8292266373</v>
      </c>
      <c r="Q26" s="3">
        <f t="shared" si="11"/>
        <v>7172951.8292266373</v>
      </c>
      <c r="R26" s="3">
        <f t="shared" si="11"/>
        <v>7172951.8292266373</v>
      </c>
      <c r="S26" s="3">
        <f t="shared" si="11"/>
        <v>7172951.8292266373</v>
      </c>
      <c r="T26" s="3">
        <f t="shared" si="11"/>
        <v>7172951.8292266373</v>
      </c>
      <c r="U26" s="3">
        <f t="shared" si="11"/>
        <v>7172951.8292266373</v>
      </c>
      <c r="V26" s="3">
        <f t="shared" si="11"/>
        <v>7172951.8292266373</v>
      </c>
      <c r="W26" s="3">
        <f t="shared" si="11"/>
        <v>7172951.8292266373</v>
      </c>
      <c r="X26" s="3">
        <f t="shared" si="11"/>
        <v>7172951.8292266373</v>
      </c>
      <c r="Y26" s="3">
        <f t="shared" si="11"/>
        <v>7172951.8292266373</v>
      </c>
      <c r="Z26" s="3">
        <f t="shared" si="11"/>
        <v>7172951.8292266373</v>
      </c>
      <c r="AA26" s="3">
        <f t="shared" si="11"/>
        <v>7172951.8292266373</v>
      </c>
      <c r="AB26" s="3">
        <f t="shared" si="11"/>
        <v>7172951.8292266373</v>
      </c>
      <c r="AC26" s="3">
        <f t="shared" si="11"/>
        <v>7172951.8292266373</v>
      </c>
      <c r="AD26" s="3">
        <f t="shared" si="11"/>
        <v>7172951.8292266373</v>
      </c>
      <c r="AE26" s="3">
        <f t="shared" si="11"/>
        <v>7172951.8292266373</v>
      </c>
      <c r="AF26" s="3">
        <f t="shared" si="11"/>
        <v>7172951.8292266373</v>
      </c>
      <c r="AG26" s="3">
        <f t="shared" si="11"/>
        <v>7172951.8292266373</v>
      </c>
      <c r="AH26" s="3">
        <f t="shared" si="11"/>
        <v>7172951.8292266373</v>
      </c>
      <c r="AI26" s="3">
        <f t="shared" si="11"/>
        <v>7172951.8292266373</v>
      </c>
      <c r="AJ26" s="3">
        <f t="shared" si="11"/>
        <v>7172951.8292266373</v>
      </c>
      <c r="AK26" s="3">
        <f t="shared" si="11"/>
        <v>7172951.8292266373</v>
      </c>
      <c r="AL26" s="3">
        <f t="shared" si="11"/>
        <v>7172951.8292266373</v>
      </c>
      <c r="AM26" s="3">
        <f t="shared" si="11"/>
        <v>7172951.8292266373</v>
      </c>
      <c r="AN26" s="3">
        <f t="shared" si="11"/>
        <v>7172951.8292266373</v>
      </c>
      <c r="AO26" s="3">
        <f t="shared" si="11"/>
        <v>7172951.8292266373</v>
      </c>
      <c r="AP26" s="3">
        <f t="shared" si="11"/>
        <v>7172951.8292266373</v>
      </c>
      <c r="AQ26" s="3">
        <f t="shared" si="11"/>
        <v>7172951.8292266373</v>
      </c>
      <c r="AR26" s="3">
        <f t="shared" si="11"/>
        <v>7172951.8292266373</v>
      </c>
      <c r="AS26" s="3">
        <f t="shared" si="11"/>
        <v>7172951.8292266373</v>
      </c>
      <c r="AT26" s="3">
        <f t="shared" si="11"/>
        <v>7172951.8292266373</v>
      </c>
      <c r="AU26" s="3">
        <f t="shared" si="11"/>
        <v>7172951.8292266373</v>
      </c>
      <c r="AV26" s="3">
        <f t="shared" si="11"/>
        <v>7172951.8292266373</v>
      </c>
      <c r="AW26" s="3">
        <f t="shared" si="11"/>
        <v>7172951.8292266373</v>
      </c>
      <c r="AX26" s="3">
        <f t="shared" si="11"/>
        <v>7172951.8292266373</v>
      </c>
      <c r="AY26" s="3">
        <f t="shared" si="11"/>
        <v>7172951.8292266373</v>
      </c>
      <c r="AZ26" s="3">
        <f t="shared" si="11"/>
        <v>7172951.8292266373</v>
      </c>
      <c r="BA26" s="3">
        <f t="shared" si="11"/>
        <v>7172951.8292266373</v>
      </c>
      <c r="BB26" s="3">
        <f t="shared" si="11"/>
        <v>7172951.8292266373</v>
      </c>
      <c r="BC26" s="3">
        <f t="shared" si="11"/>
        <v>7172951.8292266373</v>
      </c>
      <c r="BD26" s="3">
        <f t="shared" si="11"/>
        <v>7172951.8292266373</v>
      </c>
      <c r="BE26" s="3">
        <f t="shared" si="11"/>
        <v>7172951.8292266373</v>
      </c>
      <c r="BF26" s="3">
        <f t="shared" si="11"/>
        <v>7172951.8292266373</v>
      </c>
      <c r="BG26" s="3">
        <f t="shared" si="11"/>
        <v>7172951.8292266373</v>
      </c>
      <c r="BH26" s="3">
        <f t="shared" si="11"/>
        <v>7172951.8292266373</v>
      </c>
      <c r="BI26" s="3">
        <f t="shared" si="11"/>
        <v>7172951.8292266373</v>
      </c>
      <c r="BJ26" s="3">
        <f t="shared" si="11"/>
        <v>7172951.8292266373</v>
      </c>
      <c r="BK26" s="3">
        <f t="shared" si="11"/>
        <v>7172951.8292266373</v>
      </c>
      <c r="BL26" s="3">
        <f t="shared" si="11"/>
        <v>7172951.8292266373</v>
      </c>
      <c r="BM26" s="3">
        <f t="shared" si="11"/>
        <v>7172951.8292266373</v>
      </c>
      <c r="BN26" s="3">
        <f t="shared" si="11"/>
        <v>7172951.8292266373</v>
      </c>
      <c r="BO26" s="3">
        <f t="shared" si="11"/>
        <v>7172951.8292266373</v>
      </c>
      <c r="BP26" s="3">
        <f t="shared" ref="BP26:CH26" si="12">IF(SUM($C$19:$N$19)=0,0,BO26+BP8)</f>
        <v>7172951.8292266373</v>
      </c>
      <c r="BQ26" s="3">
        <f t="shared" si="12"/>
        <v>7172951.8292266373</v>
      </c>
      <c r="BR26" s="3">
        <f t="shared" si="12"/>
        <v>7172951.8292266373</v>
      </c>
      <c r="BS26" s="3">
        <f t="shared" si="12"/>
        <v>7172951.8292266373</v>
      </c>
      <c r="BT26" s="3">
        <f t="shared" si="12"/>
        <v>7172951.8292266373</v>
      </c>
      <c r="BU26" s="3">
        <f t="shared" si="12"/>
        <v>7172951.8292266373</v>
      </c>
      <c r="BV26" s="3">
        <f t="shared" si="12"/>
        <v>7172951.8292266373</v>
      </c>
      <c r="BW26" s="3">
        <f t="shared" si="12"/>
        <v>7172951.8292266373</v>
      </c>
      <c r="BX26" s="3">
        <f t="shared" si="12"/>
        <v>7172951.8292266373</v>
      </c>
      <c r="BY26" s="3">
        <f t="shared" si="12"/>
        <v>7172951.8292266373</v>
      </c>
      <c r="BZ26" s="3">
        <f t="shared" si="12"/>
        <v>7172951.8292266373</v>
      </c>
      <c r="CA26" s="3">
        <f t="shared" si="12"/>
        <v>7172951.8292266373</v>
      </c>
      <c r="CB26" s="3">
        <f t="shared" si="12"/>
        <v>7172951.8292266373</v>
      </c>
      <c r="CC26" s="3">
        <f t="shared" si="12"/>
        <v>7172951.8292266373</v>
      </c>
      <c r="CD26" s="3">
        <f t="shared" si="12"/>
        <v>7172951.8292266373</v>
      </c>
      <c r="CE26" s="3">
        <f t="shared" si="12"/>
        <v>7172951.8292266373</v>
      </c>
      <c r="CF26" s="3">
        <f t="shared" si="12"/>
        <v>7172951.8292266373</v>
      </c>
      <c r="CG26" s="3">
        <f t="shared" si="12"/>
        <v>7172951.8292266373</v>
      </c>
      <c r="CH26" s="12">
        <f t="shared" si="12"/>
        <v>7172951.8292266373</v>
      </c>
    </row>
    <row r="27" spans="1:86" x14ac:dyDescent="0.3">
      <c r="A27" s="545"/>
      <c r="B27" s="13" t="str">
        <f t="shared" si="4"/>
        <v>Ext Lighting</v>
      </c>
      <c r="C27" s="3">
        <f t="shared" si="4"/>
        <v>0</v>
      </c>
      <c r="D27" s="3">
        <f t="shared" ref="D27:BO27" si="13">IF(SUM($C$19:$N$19)=0,0,C27+D9)</f>
        <v>0</v>
      </c>
      <c r="E27" s="3">
        <f t="shared" si="13"/>
        <v>0</v>
      </c>
      <c r="F27" s="3">
        <f t="shared" si="13"/>
        <v>0</v>
      </c>
      <c r="G27" s="3">
        <f t="shared" si="13"/>
        <v>0</v>
      </c>
      <c r="H27" s="3">
        <f t="shared" si="13"/>
        <v>0</v>
      </c>
      <c r="I27" s="3">
        <f t="shared" si="13"/>
        <v>0</v>
      </c>
      <c r="J27" s="3">
        <f t="shared" si="13"/>
        <v>0</v>
      </c>
      <c r="K27" s="3">
        <f t="shared" si="13"/>
        <v>0</v>
      </c>
      <c r="L27" s="3">
        <f t="shared" si="13"/>
        <v>0</v>
      </c>
      <c r="M27" s="3">
        <f t="shared" si="13"/>
        <v>0</v>
      </c>
      <c r="N27" s="3">
        <f t="shared" si="13"/>
        <v>0</v>
      </c>
      <c r="O27" s="3">
        <f t="shared" si="13"/>
        <v>0</v>
      </c>
      <c r="P27" s="3">
        <f t="shared" si="13"/>
        <v>0</v>
      </c>
      <c r="Q27" s="3">
        <f t="shared" si="13"/>
        <v>0</v>
      </c>
      <c r="R27" s="3">
        <f t="shared" si="13"/>
        <v>0</v>
      </c>
      <c r="S27" s="3">
        <f t="shared" si="13"/>
        <v>0</v>
      </c>
      <c r="T27" s="3">
        <f t="shared" si="13"/>
        <v>0</v>
      </c>
      <c r="U27" s="3">
        <f t="shared" si="13"/>
        <v>0</v>
      </c>
      <c r="V27" s="3">
        <f t="shared" si="13"/>
        <v>0</v>
      </c>
      <c r="W27" s="3">
        <f t="shared" si="13"/>
        <v>0</v>
      </c>
      <c r="X27" s="3">
        <f t="shared" si="13"/>
        <v>0</v>
      </c>
      <c r="Y27" s="3">
        <f t="shared" si="13"/>
        <v>0</v>
      </c>
      <c r="Z27" s="3">
        <f t="shared" si="13"/>
        <v>0</v>
      </c>
      <c r="AA27" s="3">
        <f t="shared" si="13"/>
        <v>0</v>
      </c>
      <c r="AB27" s="3">
        <f t="shared" si="13"/>
        <v>0</v>
      </c>
      <c r="AC27" s="3">
        <f t="shared" si="13"/>
        <v>0</v>
      </c>
      <c r="AD27" s="3">
        <f t="shared" si="13"/>
        <v>0</v>
      </c>
      <c r="AE27" s="3">
        <f t="shared" si="13"/>
        <v>0</v>
      </c>
      <c r="AF27" s="3">
        <f t="shared" si="13"/>
        <v>0</v>
      </c>
      <c r="AG27" s="3">
        <f t="shared" si="13"/>
        <v>0</v>
      </c>
      <c r="AH27" s="3">
        <f t="shared" si="13"/>
        <v>0</v>
      </c>
      <c r="AI27" s="3">
        <f t="shared" si="13"/>
        <v>0</v>
      </c>
      <c r="AJ27" s="3">
        <f t="shared" si="13"/>
        <v>0</v>
      </c>
      <c r="AK27" s="3">
        <f t="shared" si="13"/>
        <v>0</v>
      </c>
      <c r="AL27" s="3">
        <f t="shared" si="13"/>
        <v>0</v>
      </c>
      <c r="AM27" s="3">
        <f t="shared" si="13"/>
        <v>0</v>
      </c>
      <c r="AN27" s="3">
        <f t="shared" si="13"/>
        <v>0</v>
      </c>
      <c r="AO27" s="3">
        <f t="shared" si="13"/>
        <v>0</v>
      </c>
      <c r="AP27" s="3">
        <f t="shared" si="13"/>
        <v>0</v>
      </c>
      <c r="AQ27" s="3">
        <f t="shared" si="13"/>
        <v>0</v>
      </c>
      <c r="AR27" s="3">
        <f t="shared" si="13"/>
        <v>0</v>
      </c>
      <c r="AS27" s="3">
        <f t="shared" si="13"/>
        <v>0</v>
      </c>
      <c r="AT27" s="3">
        <f t="shared" si="13"/>
        <v>0</v>
      </c>
      <c r="AU27" s="3">
        <f t="shared" si="13"/>
        <v>0</v>
      </c>
      <c r="AV27" s="3">
        <f t="shared" si="13"/>
        <v>0</v>
      </c>
      <c r="AW27" s="3">
        <f t="shared" si="13"/>
        <v>0</v>
      </c>
      <c r="AX27" s="3">
        <f t="shared" si="13"/>
        <v>0</v>
      </c>
      <c r="AY27" s="3">
        <f t="shared" si="13"/>
        <v>0</v>
      </c>
      <c r="AZ27" s="3">
        <f t="shared" si="13"/>
        <v>0</v>
      </c>
      <c r="BA27" s="3">
        <f t="shared" si="13"/>
        <v>0</v>
      </c>
      <c r="BB27" s="3">
        <f t="shared" si="13"/>
        <v>0</v>
      </c>
      <c r="BC27" s="3">
        <f t="shared" si="13"/>
        <v>0</v>
      </c>
      <c r="BD27" s="3">
        <f t="shared" si="13"/>
        <v>0</v>
      </c>
      <c r="BE27" s="3">
        <f t="shared" si="13"/>
        <v>0</v>
      </c>
      <c r="BF27" s="3">
        <f t="shared" si="13"/>
        <v>0</v>
      </c>
      <c r="BG27" s="3">
        <f t="shared" si="13"/>
        <v>0</v>
      </c>
      <c r="BH27" s="3">
        <f t="shared" si="13"/>
        <v>0</v>
      </c>
      <c r="BI27" s="3">
        <f t="shared" si="13"/>
        <v>0</v>
      </c>
      <c r="BJ27" s="3">
        <f t="shared" si="13"/>
        <v>0</v>
      </c>
      <c r="BK27" s="3">
        <f t="shared" si="13"/>
        <v>0</v>
      </c>
      <c r="BL27" s="3">
        <f t="shared" si="13"/>
        <v>0</v>
      </c>
      <c r="BM27" s="3">
        <f t="shared" si="13"/>
        <v>0</v>
      </c>
      <c r="BN27" s="3">
        <f t="shared" si="13"/>
        <v>0</v>
      </c>
      <c r="BO27" s="3">
        <f t="shared" si="13"/>
        <v>0</v>
      </c>
      <c r="BP27" s="3">
        <f t="shared" ref="BP27:CH27" si="14">IF(SUM($C$19:$N$19)=0,0,BO27+BP9)</f>
        <v>0</v>
      </c>
      <c r="BQ27" s="3">
        <f t="shared" si="14"/>
        <v>0</v>
      </c>
      <c r="BR27" s="3">
        <f t="shared" si="14"/>
        <v>0</v>
      </c>
      <c r="BS27" s="3">
        <f t="shared" si="14"/>
        <v>0</v>
      </c>
      <c r="BT27" s="3">
        <f t="shared" si="14"/>
        <v>0</v>
      </c>
      <c r="BU27" s="3">
        <f t="shared" si="14"/>
        <v>0</v>
      </c>
      <c r="BV27" s="3">
        <f t="shared" si="14"/>
        <v>0</v>
      </c>
      <c r="BW27" s="3">
        <f t="shared" si="14"/>
        <v>0</v>
      </c>
      <c r="BX27" s="3">
        <f t="shared" si="14"/>
        <v>0</v>
      </c>
      <c r="BY27" s="3">
        <f t="shared" si="14"/>
        <v>0</v>
      </c>
      <c r="BZ27" s="3">
        <f t="shared" si="14"/>
        <v>0</v>
      </c>
      <c r="CA27" s="3">
        <f t="shared" si="14"/>
        <v>0</v>
      </c>
      <c r="CB27" s="3">
        <f t="shared" si="14"/>
        <v>0</v>
      </c>
      <c r="CC27" s="3">
        <f t="shared" si="14"/>
        <v>0</v>
      </c>
      <c r="CD27" s="3">
        <f t="shared" si="14"/>
        <v>0</v>
      </c>
      <c r="CE27" s="3">
        <f t="shared" si="14"/>
        <v>0</v>
      </c>
      <c r="CF27" s="3">
        <f t="shared" si="14"/>
        <v>0</v>
      </c>
      <c r="CG27" s="3">
        <f t="shared" si="14"/>
        <v>0</v>
      </c>
      <c r="CH27" s="12">
        <f t="shared" si="14"/>
        <v>0</v>
      </c>
    </row>
    <row r="28" spans="1:86" x14ac:dyDescent="0.3">
      <c r="A28" s="545"/>
      <c r="B28" s="11" t="str">
        <f t="shared" si="4"/>
        <v>Heating</v>
      </c>
      <c r="C28" s="3">
        <f t="shared" si="4"/>
        <v>0</v>
      </c>
      <c r="D28" s="3">
        <f t="shared" ref="D28:BO28" si="15">IF(SUM($C$19:$N$19)=0,0,C28+D10)</f>
        <v>0</v>
      </c>
      <c r="E28" s="3">
        <f t="shared" si="15"/>
        <v>0</v>
      </c>
      <c r="F28" s="3">
        <f t="shared" si="15"/>
        <v>0</v>
      </c>
      <c r="G28" s="3">
        <f t="shared" si="15"/>
        <v>0</v>
      </c>
      <c r="H28" s="3">
        <f t="shared" si="15"/>
        <v>0</v>
      </c>
      <c r="I28" s="3">
        <f t="shared" si="15"/>
        <v>0</v>
      </c>
      <c r="J28" s="3">
        <f t="shared" si="15"/>
        <v>0</v>
      </c>
      <c r="K28" s="3">
        <f t="shared" si="15"/>
        <v>0</v>
      </c>
      <c r="L28" s="3">
        <f t="shared" si="15"/>
        <v>0</v>
      </c>
      <c r="M28" s="3">
        <f t="shared" si="15"/>
        <v>0</v>
      </c>
      <c r="N28" s="3">
        <f t="shared" si="15"/>
        <v>0</v>
      </c>
      <c r="O28" s="3">
        <f t="shared" si="15"/>
        <v>0</v>
      </c>
      <c r="P28" s="3">
        <f t="shared" si="15"/>
        <v>0</v>
      </c>
      <c r="Q28" s="3">
        <f t="shared" si="15"/>
        <v>0</v>
      </c>
      <c r="R28" s="3">
        <f t="shared" si="15"/>
        <v>0</v>
      </c>
      <c r="S28" s="3">
        <f t="shared" si="15"/>
        <v>0</v>
      </c>
      <c r="T28" s="3">
        <f t="shared" si="15"/>
        <v>0</v>
      </c>
      <c r="U28" s="3">
        <f t="shared" si="15"/>
        <v>0</v>
      </c>
      <c r="V28" s="3">
        <f t="shared" si="15"/>
        <v>0</v>
      </c>
      <c r="W28" s="3">
        <f t="shared" si="15"/>
        <v>0</v>
      </c>
      <c r="X28" s="3">
        <f t="shared" si="15"/>
        <v>0</v>
      </c>
      <c r="Y28" s="3">
        <f t="shared" si="15"/>
        <v>0</v>
      </c>
      <c r="Z28" s="3">
        <f t="shared" si="15"/>
        <v>0</v>
      </c>
      <c r="AA28" s="3">
        <f t="shared" si="15"/>
        <v>0</v>
      </c>
      <c r="AB28" s="3">
        <f t="shared" si="15"/>
        <v>0</v>
      </c>
      <c r="AC28" s="3">
        <f t="shared" si="15"/>
        <v>0</v>
      </c>
      <c r="AD28" s="3">
        <f t="shared" si="15"/>
        <v>0</v>
      </c>
      <c r="AE28" s="3">
        <f t="shared" si="15"/>
        <v>0</v>
      </c>
      <c r="AF28" s="3">
        <f t="shared" si="15"/>
        <v>0</v>
      </c>
      <c r="AG28" s="3">
        <f t="shared" si="15"/>
        <v>0</v>
      </c>
      <c r="AH28" s="3">
        <f t="shared" si="15"/>
        <v>0</v>
      </c>
      <c r="AI28" s="3">
        <f t="shared" si="15"/>
        <v>0</v>
      </c>
      <c r="AJ28" s="3">
        <f t="shared" si="15"/>
        <v>0</v>
      </c>
      <c r="AK28" s="3">
        <f t="shared" si="15"/>
        <v>0</v>
      </c>
      <c r="AL28" s="3">
        <f t="shared" si="15"/>
        <v>0</v>
      </c>
      <c r="AM28" s="3">
        <f t="shared" si="15"/>
        <v>0</v>
      </c>
      <c r="AN28" s="3">
        <f t="shared" si="15"/>
        <v>0</v>
      </c>
      <c r="AO28" s="3">
        <f t="shared" si="15"/>
        <v>0</v>
      </c>
      <c r="AP28" s="3">
        <f t="shared" si="15"/>
        <v>0</v>
      </c>
      <c r="AQ28" s="3">
        <f t="shared" si="15"/>
        <v>0</v>
      </c>
      <c r="AR28" s="3">
        <f t="shared" si="15"/>
        <v>0</v>
      </c>
      <c r="AS28" s="3">
        <f t="shared" si="15"/>
        <v>0</v>
      </c>
      <c r="AT28" s="3">
        <f t="shared" si="15"/>
        <v>0</v>
      </c>
      <c r="AU28" s="3">
        <f t="shared" si="15"/>
        <v>0</v>
      </c>
      <c r="AV28" s="3">
        <f t="shared" si="15"/>
        <v>0</v>
      </c>
      <c r="AW28" s="3">
        <f t="shared" si="15"/>
        <v>0</v>
      </c>
      <c r="AX28" s="3">
        <f t="shared" si="15"/>
        <v>0</v>
      </c>
      <c r="AY28" s="3">
        <f t="shared" si="15"/>
        <v>0</v>
      </c>
      <c r="AZ28" s="3">
        <f t="shared" si="15"/>
        <v>0</v>
      </c>
      <c r="BA28" s="3">
        <f t="shared" si="15"/>
        <v>0</v>
      </c>
      <c r="BB28" s="3">
        <f t="shared" si="15"/>
        <v>0</v>
      </c>
      <c r="BC28" s="3">
        <f t="shared" si="15"/>
        <v>0</v>
      </c>
      <c r="BD28" s="3">
        <f t="shared" si="15"/>
        <v>0</v>
      </c>
      <c r="BE28" s="3">
        <f t="shared" si="15"/>
        <v>0</v>
      </c>
      <c r="BF28" s="3">
        <f t="shared" si="15"/>
        <v>0</v>
      </c>
      <c r="BG28" s="3">
        <f t="shared" si="15"/>
        <v>0</v>
      </c>
      <c r="BH28" s="3">
        <f t="shared" si="15"/>
        <v>0</v>
      </c>
      <c r="BI28" s="3">
        <f t="shared" si="15"/>
        <v>0</v>
      </c>
      <c r="BJ28" s="3">
        <f t="shared" si="15"/>
        <v>0</v>
      </c>
      <c r="BK28" s="3">
        <f t="shared" si="15"/>
        <v>0</v>
      </c>
      <c r="BL28" s="3">
        <f t="shared" si="15"/>
        <v>0</v>
      </c>
      <c r="BM28" s="3">
        <f t="shared" si="15"/>
        <v>0</v>
      </c>
      <c r="BN28" s="3">
        <f t="shared" si="15"/>
        <v>0</v>
      </c>
      <c r="BO28" s="3">
        <f t="shared" si="15"/>
        <v>0</v>
      </c>
      <c r="BP28" s="3">
        <f t="shared" ref="BP28:CH28" si="16">IF(SUM($C$19:$N$19)=0,0,BO28+BP10)</f>
        <v>0</v>
      </c>
      <c r="BQ28" s="3">
        <f t="shared" si="16"/>
        <v>0</v>
      </c>
      <c r="BR28" s="3">
        <f t="shared" si="16"/>
        <v>0</v>
      </c>
      <c r="BS28" s="3">
        <f t="shared" si="16"/>
        <v>0</v>
      </c>
      <c r="BT28" s="3">
        <f t="shared" si="16"/>
        <v>0</v>
      </c>
      <c r="BU28" s="3">
        <f t="shared" si="16"/>
        <v>0</v>
      </c>
      <c r="BV28" s="3">
        <f t="shared" si="16"/>
        <v>0</v>
      </c>
      <c r="BW28" s="3">
        <f t="shared" si="16"/>
        <v>0</v>
      </c>
      <c r="BX28" s="3">
        <f t="shared" si="16"/>
        <v>0</v>
      </c>
      <c r="BY28" s="3">
        <f t="shared" si="16"/>
        <v>0</v>
      </c>
      <c r="BZ28" s="3">
        <f t="shared" si="16"/>
        <v>0</v>
      </c>
      <c r="CA28" s="3">
        <f t="shared" si="16"/>
        <v>0</v>
      </c>
      <c r="CB28" s="3">
        <f t="shared" si="16"/>
        <v>0</v>
      </c>
      <c r="CC28" s="3">
        <f t="shared" si="16"/>
        <v>0</v>
      </c>
      <c r="CD28" s="3">
        <f t="shared" si="16"/>
        <v>0</v>
      </c>
      <c r="CE28" s="3">
        <f t="shared" si="16"/>
        <v>0</v>
      </c>
      <c r="CF28" s="3">
        <f t="shared" si="16"/>
        <v>0</v>
      </c>
      <c r="CG28" s="3">
        <f t="shared" si="16"/>
        <v>0</v>
      </c>
      <c r="CH28" s="12">
        <f t="shared" si="16"/>
        <v>0</v>
      </c>
    </row>
    <row r="29" spans="1:86" x14ac:dyDescent="0.3">
      <c r="A29" s="545"/>
      <c r="B29" s="11" t="str">
        <f t="shared" si="4"/>
        <v>HVAC</v>
      </c>
      <c r="C29" s="3">
        <f t="shared" si="4"/>
        <v>0</v>
      </c>
      <c r="D29" s="3">
        <f t="shared" ref="D29:BO29" si="17">IF(SUM($C$19:$N$19)=0,0,C29+D11)</f>
        <v>22144.130782639662</v>
      </c>
      <c r="E29" s="3">
        <f t="shared" si="17"/>
        <v>35486.586782639664</v>
      </c>
      <c r="F29" s="3">
        <f t="shared" si="17"/>
        <v>81548.286602275912</v>
      </c>
      <c r="G29" s="3">
        <f t="shared" si="17"/>
        <v>945769.09335527255</v>
      </c>
      <c r="H29" s="3">
        <f t="shared" si="17"/>
        <v>1217792.8446913711</v>
      </c>
      <c r="I29" s="3">
        <f t="shared" si="17"/>
        <v>1424143.8506693987</v>
      </c>
      <c r="J29" s="3">
        <f t="shared" si="17"/>
        <v>2057862.8990903636</v>
      </c>
      <c r="K29" s="3">
        <f t="shared" si="17"/>
        <v>3618796.6434266707</v>
      </c>
      <c r="L29" s="3">
        <f t="shared" si="17"/>
        <v>5170606.941133609</v>
      </c>
      <c r="M29" s="3">
        <f t="shared" si="17"/>
        <v>6986444.0919978153</v>
      </c>
      <c r="N29" s="3">
        <f t="shared" si="17"/>
        <v>13045743.46784262</v>
      </c>
      <c r="O29" s="3">
        <f t="shared" si="17"/>
        <v>13045743.46784262</v>
      </c>
      <c r="P29" s="3">
        <f t="shared" si="17"/>
        <v>13045743.46784262</v>
      </c>
      <c r="Q29" s="3">
        <f t="shared" si="17"/>
        <v>13045743.46784262</v>
      </c>
      <c r="R29" s="3">
        <f t="shared" si="17"/>
        <v>13045743.46784262</v>
      </c>
      <c r="S29" s="3">
        <f t="shared" si="17"/>
        <v>13045743.46784262</v>
      </c>
      <c r="T29" s="3">
        <f t="shared" si="17"/>
        <v>13045743.46784262</v>
      </c>
      <c r="U29" s="3">
        <f t="shared" si="17"/>
        <v>13045743.46784262</v>
      </c>
      <c r="V29" s="3">
        <f t="shared" si="17"/>
        <v>13045743.46784262</v>
      </c>
      <c r="W29" s="3">
        <f t="shared" si="17"/>
        <v>13045743.46784262</v>
      </c>
      <c r="X29" s="3">
        <f t="shared" si="17"/>
        <v>13045743.46784262</v>
      </c>
      <c r="Y29" s="3">
        <f t="shared" si="17"/>
        <v>13045743.46784262</v>
      </c>
      <c r="Z29" s="3">
        <f t="shared" si="17"/>
        <v>13045743.46784262</v>
      </c>
      <c r="AA29" s="3">
        <f t="shared" si="17"/>
        <v>13045743.46784262</v>
      </c>
      <c r="AB29" s="3">
        <f t="shared" si="17"/>
        <v>13045743.46784262</v>
      </c>
      <c r="AC29" s="3">
        <f t="shared" si="17"/>
        <v>13045743.46784262</v>
      </c>
      <c r="AD29" s="3">
        <f t="shared" si="17"/>
        <v>13045743.46784262</v>
      </c>
      <c r="AE29" s="3">
        <f t="shared" si="17"/>
        <v>13045743.46784262</v>
      </c>
      <c r="AF29" s="3">
        <f t="shared" si="17"/>
        <v>13045743.46784262</v>
      </c>
      <c r="AG29" s="3">
        <f t="shared" si="17"/>
        <v>13045743.46784262</v>
      </c>
      <c r="AH29" s="3">
        <f t="shared" si="17"/>
        <v>13045743.46784262</v>
      </c>
      <c r="AI29" s="3">
        <f t="shared" si="17"/>
        <v>13045743.46784262</v>
      </c>
      <c r="AJ29" s="3">
        <f t="shared" si="17"/>
        <v>13045743.46784262</v>
      </c>
      <c r="AK29" s="3">
        <f t="shared" si="17"/>
        <v>13045743.46784262</v>
      </c>
      <c r="AL29" s="3">
        <f t="shared" si="17"/>
        <v>13045743.46784262</v>
      </c>
      <c r="AM29" s="3">
        <f t="shared" si="17"/>
        <v>13045743.46784262</v>
      </c>
      <c r="AN29" s="3">
        <f t="shared" si="17"/>
        <v>13045743.46784262</v>
      </c>
      <c r="AO29" s="3">
        <f t="shared" si="17"/>
        <v>13045743.46784262</v>
      </c>
      <c r="AP29" s="3">
        <f t="shared" si="17"/>
        <v>13045743.46784262</v>
      </c>
      <c r="AQ29" s="3">
        <f t="shared" si="17"/>
        <v>13045743.46784262</v>
      </c>
      <c r="AR29" s="3">
        <f t="shared" si="17"/>
        <v>13045743.46784262</v>
      </c>
      <c r="AS29" s="3">
        <f t="shared" si="17"/>
        <v>13045743.46784262</v>
      </c>
      <c r="AT29" s="3">
        <f t="shared" si="17"/>
        <v>13045743.46784262</v>
      </c>
      <c r="AU29" s="3">
        <f t="shared" si="17"/>
        <v>13045743.46784262</v>
      </c>
      <c r="AV29" s="3">
        <f t="shared" si="17"/>
        <v>13045743.46784262</v>
      </c>
      <c r="AW29" s="3">
        <f t="shared" si="17"/>
        <v>13045743.46784262</v>
      </c>
      <c r="AX29" s="3">
        <f t="shared" si="17"/>
        <v>13045743.46784262</v>
      </c>
      <c r="AY29" s="3">
        <f t="shared" si="17"/>
        <v>13045743.46784262</v>
      </c>
      <c r="AZ29" s="3">
        <f t="shared" si="17"/>
        <v>13045743.46784262</v>
      </c>
      <c r="BA29" s="3">
        <f t="shared" si="17"/>
        <v>13045743.46784262</v>
      </c>
      <c r="BB29" s="3">
        <f t="shared" si="17"/>
        <v>13045743.46784262</v>
      </c>
      <c r="BC29" s="3">
        <f t="shared" si="17"/>
        <v>13045743.46784262</v>
      </c>
      <c r="BD29" s="3">
        <f t="shared" si="17"/>
        <v>13045743.46784262</v>
      </c>
      <c r="BE29" s="3">
        <f t="shared" si="17"/>
        <v>13045743.46784262</v>
      </c>
      <c r="BF29" s="3">
        <f t="shared" si="17"/>
        <v>13045743.46784262</v>
      </c>
      <c r="BG29" s="3">
        <f t="shared" si="17"/>
        <v>13045743.46784262</v>
      </c>
      <c r="BH29" s="3">
        <f t="shared" si="17"/>
        <v>13045743.46784262</v>
      </c>
      <c r="BI29" s="3">
        <f t="shared" si="17"/>
        <v>13045743.46784262</v>
      </c>
      <c r="BJ29" s="3">
        <f t="shared" si="17"/>
        <v>13045743.46784262</v>
      </c>
      <c r="BK29" s="3">
        <f t="shared" si="17"/>
        <v>13045743.46784262</v>
      </c>
      <c r="BL29" s="3">
        <f t="shared" si="17"/>
        <v>13045743.46784262</v>
      </c>
      <c r="BM29" s="3">
        <f t="shared" si="17"/>
        <v>13045743.46784262</v>
      </c>
      <c r="BN29" s="3">
        <f t="shared" si="17"/>
        <v>13045743.46784262</v>
      </c>
      <c r="BO29" s="3">
        <f t="shared" si="17"/>
        <v>13045743.46784262</v>
      </c>
      <c r="BP29" s="3">
        <f t="shared" ref="BP29:CH29" si="18">IF(SUM($C$19:$N$19)=0,0,BO29+BP11)</f>
        <v>13045743.46784262</v>
      </c>
      <c r="BQ29" s="3">
        <f t="shared" si="18"/>
        <v>13045743.46784262</v>
      </c>
      <c r="BR29" s="3">
        <f t="shared" si="18"/>
        <v>13045743.46784262</v>
      </c>
      <c r="BS29" s="3">
        <f t="shared" si="18"/>
        <v>13045743.46784262</v>
      </c>
      <c r="BT29" s="3">
        <f t="shared" si="18"/>
        <v>13045743.46784262</v>
      </c>
      <c r="BU29" s="3">
        <f t="shared" si="18"/>
        <v>13045743.46784262</v>
      </c>
      <c r="BV29" s="3">
        <f t="shared" si="18"/>
        <v>13045743.46784262</v>
      </c>
      <c r="BW29" s="3">
        <f t="shared" si="18"/>
        <v>13045743.46784262</v>
      </c>
      <c r="BX29" s="3">
        <f t="shared" si="18"/>
        <v>13045743.46784262</v>
      </c>
      <c r="BY29" s="3">
        <f t="shared" si="18"/>
        <v>13045743.46784262</v>
      </c>
      <c r="BZ29" s="3">
        <f t="shared" si="18"/>
        <v>13045743.46784262</v>
      </c>
      <c r="CA29" s="3">
        <f t="shared" si="18"/>
        <v>13045743.46784262</v>
      </c>
      <c r="CB29" s="3">
        <f t="shared" si="18"/>
        <v>13045743.46784262</v>
      </c>
      <c r="CC29" s="3">
        <f t="shared" si="18"/>
        <v>13045743.46784262</v>
      </c>
      <c r="CD29" s="3">
        <f t="shared" si="18"/>
        <v>13045743.46784262</v>
      </c>
      <c r="CE29" s="3">
        <f t="shared" si="18"/>
        <v>13045743.46784262</v>
      </c>
      <c r="CF29" s="3">
        <f t="shared" si="18"/>
        <v>13045743.46784262</v>
      </c>
      <c r="CG29" s="3">
        <f t="shared" si="18"/>
        <v>13045743.46784262</v>
      </c>
      <c r="CH29" s="12">
        <f t="shared" si="18"/>
        <v>13045743.46784262</v>
      </c>
    </row>
    <row r="30" spans="1:86" x14ac:dyDescent="0.3">
      <c r="A30" s="545"/>
      <c r="B30" s="11" t="str">
        <f t="shared" si="4"/>
        <v>Lighting</v>
      </c>
      <c r="C30" s="3">
        <f t="shared" si="4"/>
        <v>1367856.7371391198</v>
      </c>
      <c r="D30" s="3">
        <f t="shared" ref="D30:BO30" si="19">IF(SUM($C$19:$N$19)=0,0,C30+D12)</f>
        <v>3635108.0310749845</v>
      </c>
      <c r="E30" s="3">
        <f t="shared" si="19"/>
        <v>5916011.6147126723</v>
      </c>
      <c r="F30" s="3">
        <f t="shared" si="19"/>
        <v>8476479.6420085952</v>
      </c>
      <c r="G30" s="3">
        <f t="shared" si="19"/>
        <v>11705500.236867765</v>
      </c>
      <c r="H30" s="3">
        <f t="shared" si="19"/>
        <v>15745377.684140313</v>
      </c>
      <c r="I30" s="3">
        <f t="shared" si="19"/>
        <v>19703012.134498674</v>
      </c>
      <c r="J30" s="3">
        <f t="shared" si="19"/>
        <v>24427345.285965063</v>
      </c>
      <c r="K30" s="3">
        <f t="shared" si="19"/>
        <v>28423188.534764525</v>
      </c>
      <c r="L30" s="3">
        <f t="shared" si="19"/>
        <v>32722298.197053805</v>
      </c>
      <c r="M30" s="3">
        <f t="shared" si="19"/>
        <v>39337429.184555389</v>
      </c>
      <c r="N30" s="3">
        <f t="shared" si="19"/>
        <v>57447583.136421904</v>
      </c>
      <c r="O30" s="3">
        <f t="shared" si="19"/>
        <v>57447583.136421904</v>
      </c>
      <c r="P30" s="3">
        <f t="shared" si="19"/>
        <v>57447583.136421904</v>
      </c>
      <c r="Q30" s="3">
        <f t="shared" si="19"/>
        <v>57447583.136421904</v>
      </c>
      <c r="R30" s="3">
        <f t="shared" si="19"/>
        <v>57447583.136421904</v>
      </c>
      <c r="S30" s="3">
        <f t="shared" si="19"/>
        <v>57447583.136421904</v>
      </c>
      <c r="T30" s="3">
        <f t="shared" si="19"/>
        <v>57447583.136421904</v>
      </c>
      <c r="U30" s="3">
        <f t="shared" si="19"/>
        <v>57447583.136421904</v>
      </c>
      <c r="V30" s="3">
        <f t="shared" si="19"/>
        <v>57447583.136421904</v>
      </c>
      <c r="W30" s="3">
        <f t="shared" si="19"/>
        <v>57447583.136421904</v>
      </c>
      <c r="X30" s="3">
        <f t="shared" si="19"/>
        <v>57447583.136421904</v>
      </c>
      <c r="Y30" s="3">
        <f t="shared" si="19"/>
        <v>57447583.136421904</v>
      </c>
      <c r="Z30" s="3">
        <f t="shared" si="19"/>
        <v>57447583.136421904</v>
      </c>
      <c r="AA30" s="3">
        <f t="shared" si="19"/>
        <v>57447583.136421904</v>
      </c>
      <c r="AB30" s="3">
        <f t="shared" si="19"/>
        <v>57447583.136421904</v>
      </c>
      <c r="AC30" s="3">
        <f t="shared" si="19"/>
        <v>57447583.136421904</v>
      </c>
      <c r="AD30" s="3">
        <f t="shared" si="19"/>
        <v>57447583.136421904</v>
      </c>
      <c r="AE30" s="3">
        <f t="shared" si="19"/>
        <v>57447583.136421904</v>
      </c>
      <c r="AF30" s="3">
        <f t="shared" si="19"/>
        <v>57447583.136421904</v>
      </c>
      <c r="AG30" s="3">
        <f t="shared" si="19"/>
        <v>57447583.136421904</v>
      </c>
      <c r="AH30" s="3">
        <f t="shared" si="19"/>
        <v>57447583.136421904</v>
      </c>
      <c r="AI30" s="3">
        <f t="shared" si="19"/>
        <v>57447583.136421904</v>
      </c>
      <c r="AJ30" s="3">
        <f t="shared" si="19"/>
        <v>57447583.136421904</v>
      </c>
      <c r="AK30" s="3">
        <f t="shared" si="19"/>
        <v>57447583.136421904</v>
      </c>
      <c r="AL30" s="3">
        <f t="shared" si="19"/>
        <v>57447583.136421904</v>
      </c>
      <c r="AM30" s="3">
        <f t="shared" si="19"/>
        <v>57447583.136421904</v>
      </c>
      <c r="AN30" s="3">
        <f t="shared" si="19"/>
        <v>57447583.136421904</v>
      </c>
      <c r="AO30" s="3">
        <f t="shared" si="19"/>
        <v>57447583.136421904</v>
      </c>
      <c r="AP30" s="3">
        <f t="shared" si="19"/>
        <v>57447583.136421904</v>
      </c>
      <c r="AQ30" s="3">
        <f t="shared" si="19"/>
        <v>57447583.136421904</v>
      </c>
      <c r="AR30" s="3">
        <f t="shared" si="19"/>
        <v>57447583.136421904</v>
      </c>
      <c r="AS30" s="3">
        <f t="shared" si="19"/>
        <v>57447583.136421904</v>
      </c>
      <c r="AT30" s="3">
        <f t="shared" si="19"/>
        <v>57447583.136421904</v>
      </c>
      <c r="AU30" s="3">
        <f t="shared" si="19"/>
        <v>57447583.136421904</v>
      </c>
      <c r="AV30" s="3">
        <f t="shared" si="19"/>
        <v>57447583.136421904</v>
      </c>
      <c r="AW30" s="3">
        <f t="shared" si="19"/>
        <v>57447583.136421904</v>
      </c>
      <c r="AX30" s="3">
        <f t="shared" si="19"/>
        <v>57447583.136421904</v>
      </c>
      <c r="AY30" s="3">
        <f t="shared" si="19"/>
        <v>57447583.136421904</v>
      </c>
      <c r="AZ30" s="3">
        <f t="shared" si="19"/>
        <v>57447583.136421904</v>
      </c>
      <c r="BA30" s="3">
        <f t="shared" si="19"/>
        <v>57447583.136421904</v>
      </c>
      <c r="BB30" s="3">
        <f t="shared" si="19"/>
        <v>57447583.136421904</v>
      </c>
      <c r="BC30" s="3">
        <f t="shared" si="19"/>
        <v>57447583.136421904</v>
      </c>
      <c r="BD30" s="3">
        <f t="shared" si="19"/>
        <v>57447583.136421904</v>
      </c>
      <c r="BE30" s="3">
        <f t="shared" si="19"/>
        <v>57447583.136421904</v>
      </c>
      <c r="BF30" s="3">
        <f t="shared" si="19"/>
        <v>57447583.136421904</v>
      </c>
      <c r="BG30" s="3">
        <f t="shared" si="19"/>
        <v>57447583.136421904</v>
      </c>
      <c r="BH30" s="3">
        <f t="shared" si="19"/>
        <v>57447583.136421904</v>
      </c>
      <c r="BI30" s="3">
        <f t="shared" si="19"/>
        <v>57447583.136421904</v>
      </c>
      <c r="BJ30" s="3">
        <f t="shared" si="19"/>
        <v>57447583.136421904</v>
      </c>
      <c r="BK30" s="3">
        <f t="shared" si="19"/>
        <v>57447583.136421904</v>
      </c>
      <c r="BL30" s="3">
        <f t="shared" si="19"/>
        <v>57447583.136421904</v>
      </c>
      <c r="BM30" s="3">
        <f t="shared" si="19"/>
        <v>57447583.136421904</v>
      </c>
      <c r="BN30" s="3">
        <f t="shared" si="19"/>
        <v>57447583.136421904</v>
      </c>
      <c r="BO30" s="3">
        <f t="shared" si="19"/>
        <v>57447583.136421904</v>
      </c>
      <c r="BP30" s="3">
        <f t="shared" ref="BP30:CH30" si="20">IF(SUM($C$19:$N$19)=0,0,BO30+BP12)</f>
        <v>57447583.136421904</v>
      </c>
      <c r="BQ30" s="3">
        <f t="shared" si="20"/>
        <v>57447583.136421904</v>
      </c>
      <c r="BR30" s="3">
        <f t="shared" si="20"/>
        <v>57447583.136421904</v>
      </c>
      <c r="BS30" s="3">
        <f t="shared" si="20"/>
        <v>57447583.136421904</v>
      </c>
      <c r="BT30" s="3">
        <f t="shared" si="20"/>
        <v>57447583.136421904</v>
      </c>
      <c r="BU30" s="3">
        <f t="shared" si="20"/>
        <v>57447583.136421904</v>
      </c>
      <c r="BV30" s="3">
        <f t="shared" si="20"/>
        <v>57447583.136421904</v>
      </c>
      <c r="BW30" s="3">
        <f t="shared" si="20"/>
        <v>57447583.136421904</v>
      </c>
      <c r="BX30" s="3">
        <f t="shared" si="20"/>
        <v>57447583.136421904</v>
      </c>
      <c r="BY30" s="3">
        <f t="shared" si="20"/>
        <v>57447583.136421904</v>
      </c>
      <c r="BZ30" s="3">
        <f t="shared" si="20"/>
        <v>57447583.136421904</v>
      </c>
      <c r="CA30" s="3">
        <f t="shared" si="20"/>
        <v>57447583.136421904</v>
      </c>
      <c r="CB30" s="3">
        <f t="shared" si="20"/>
        <v>57447583.136421904</v>
      </c>
      <c r="CC30" s="3">
        <f t="shared" si="20"/>
        <v>57447583.136421904</v>
      </c>
      <c r="CD30" s="3">
        <f t="shared" si="20"/>
        <v>57447583.136421904</v>
      </c>
      <c r="CE30" s="3">
        <f t="shared" si="20"/>
        <v>57447583.136421904</v>
      </c>
      <c r="CF30" s="3">
        <f t="shared" si="20"/>
        <v>57447583.136421904</v>
      </c>
      <c r="CG30" s="3">
        <f t="shared" si="20"/>
        <v>57447583.136421904</v>
      </c>
      <c r="CH30" s="12">
        <f t="shared" si="20"/>
        <v>57447583.136421904</v>
      </c>
    </row>
    <row r="31" spans="1:86" x14ac:dyDescent="0.3">
      <c r="A31" s="545"/>
      <c r="B31" s="11" t="str">
        <f t="shared" si="4"/>
        <v>Miscellaneous</v>
      </c>
      <c r="C31" s="3">
        <f t="shared" si="4"/>
        <v>0</v>
      </c>
      <c r="D31" s="3">
        <f t="shared" ref="D31:BO31" si="21">IF(SUM($C$19:$N$19)=0,0,C31+D13)</f>
        <v>0</v>
      </c>
      <c r="E31" s="3">
        <f t="shared" si="21"/>
        <v>0</v>
      </c>
      <c r="F31" s="3">
        <f t="shared" si="21"/>
        <v>0</v>
      </c>
      <c r="G31" s="3">
        <f t="shared" si="21"/>
        <v>0</v>
      </c>
      <c r="H31" s="3">
        <f t="shared" si="21"/>
        <v>0</v>
      </c>
      <c r="I31" s="3">
        <f t="shared" si="21"/>
        <v>0</v>
      </c>
      <c r="J31" s="3">
        <f t="shared" si="21"/>
        <v>0</v>
      </c>
      <c r="K31" s="3">
        <f t="shared" si="21"/>
        <v>0</v>
      </c>
      <c r="L31" s="3">
        <f t="shared" si="21"/>
        <v>0</v>
      </c>
      <c r="M31" s="3">
        <f t="shared" si="21"/>
        <v>0</v>
      </c>
      <c r="N31" s="3">
        <f t="shared" si="21"/>
        <v>0</v>
      </c>
      <c r="O31" s="3">
        <f t="shared" si="21"/>
        <v>0</v>
      </c>
      <c r="P31" s="3">
        <f t="shared" si="21"/>
        <v>0</v>
      </c>
      <c r="Q31" s="3">
        <f t="shared" si="21"/>
        <v>0</v>
      </c>
      <c r="R31" s="3">
        <f t="shared" si="21"/>
        <v>0</v>
      </c>
      <c r="S31" s="3">
        <f t="shared" si="21"/>
        <v>0</v>
      </c>
      <c r="T31" s="3">
        <f t="shared" si="21"/>
        <v>0</v>
      </c>
      <c r="U31" s="3">
        <f t="shared" si="21"/>
        <v>0</v>
      </c>
      <c r="V31" s="3">
        <f t="shared" si="21"/>
        <v>0</v>
      </c>
      <c r="W31" s="3">
        <f t="shared" si="21"/>
        <v>0</v>
      </c>
      <c r="X31" s="3">
        <f t="shared" si="21"/>
        <v>0</v>
      </c>
      <c r="Y31" s="3">
        <f t="shared" si="21"/>
        <v>0</v>
      </c>
      <c r="Z31" s="3">
        <f t="shared" si="21"/>
        <v>0</v>
      </c>
      <c r="AA31" s="3">
        <f t="shared" si="21"/>
        <v>0</v>
      </c>
      <c r="AB31" s="3">
        <f t="shared" si="21"/>
        <v>0</v>
      </c>
      <c r="AC31" s="3">
        <f t="shared" si="21"/>
        <v>0</v>
      </c>
      <c r="AD31" s="3">
        <f t="shared" si="21"/>
        <v>0</v>
      </c>
      <c r="AE31" s="3">
        <f t="shared" si="21"/>
        <v>0</v>
      </c>
      <c r="AF31" s="3">
        <f t="shared" si="21"/>
        <v>0</v>
      </c>
      <c r="AG31" s="3">
        <f t="shared" si="21"/>
        <v>0</v>
      </c>
      <c r="AH31" s="3">
        <f t="shared" si="21"/>
        <v>0</v>
      </c>
      <c r="AI31" s="3">
        <f t="shared" si="21"/>
        <v>0</v>
      </c>
      <c r="AJ31" s="3">
        <f t="shared" si="21"/>
        <v>0</v>
      </c>
      <c r="AK31" s="3">
        <f t="shared" si="21"/>
        <v>0</v>
      </c>
      <c r="AL31" s="3">
        <f t="shared" si="21"/>
        <v>0</v>
      </c>
      <c r="AM31" s="3">
        <f t="shared" si="21"/>
        <v>0</v>
      </c>
      <c r="AN31" s="3">
        <f t="shared" si="21"/>
        <v>0</v>
      </c>
      <c r="AO31" s="3">
        <f t="shared" si="21"/>
        <v>0</v>
      </c>
      <c r="AP31" s="3">
        <f t="shared" si="21"/>
        <v>0</v>
      </c>
      <c r="AQ31" s="3">
        <f t="shared" si="21"/>
        <v>0</v>
      </c>
      <c r="AR31" s="3">
        <f t="shared" si="21"/>
        <v>0</v>
      </c>
      <c r="AS31" s="3">
        <f t="shared" si="21"/>
        <v>0</v>
      </c>
      <c r="AT31" s="3">
        <f t="shared" si="21"/>
        <v>0</v>
      </c>
      <c r="AU31" s="3">
        <f t="shared" si="21"/>
        <v>0</v>
      </c>
      <c r="AV31" s="3">
        <f t="shared" si="21"/>
        <v>0</v>
      </c>
      <c r="AW31" s="3">
        <f t="shared" si="21"/>
        <v>0</v>
      </c>
      <c r="AX31" s="3">
        <f t="shared" si="21"/>
        <v>0</v>
      </c>
      <c r="AY31" s="3">
        <f t="shared" si="21"/>
        <v>0</v>
      </c>
      <c r="AZ31" s="3">
        <f t="shared" si="21"/>
        <v>0</v>
      </c>
      <c r="BA31" s="3">
        <f t="shared" si="21"/>
        <v>0</v>
      </c>
      <c r="BB31" s="3">
        <f t="shared" si="21"/>
        <v>0</v>
      </c>
      <c r="BC31" s="3">
        <f t="shared" si="21"/>
        <v>0</v>
      </c>
      <c r="BD31" s="3">
        <f t="shared" si="21"/>
        <v>0</v>
      </c>
      <c r="BE31" s="3">
        <f t="shared" si="21"/>
        <v>0</v>
      </c>
      <c r="BF31" s="3">
        <f t="shared" si="21"/>
        <v>0</v>
      </c>
      <c r="BG31" s="3">
        <f t="shared" si="21"/>
        <v>0</v>
      </c>
      <c r="BH31" s="3">
        <f t="shared" si="21"/>
        <v>0</v>
      </c>
      <c r="BI31" s="3">
        <f t="shared" si="21"/>
        <v>0</v>
      </c>
      <c r="BJ31" s="3">
        <f t="shared" si="21"/>
        <v>0</v>
      </c>
      <c r="BK31" s="3">
        <f t="shared" si="21"/>
        <v>0</v>
      </c>
      <c r="BL31" s="3">
        <f t="shared" si="21"/>
        <v>0</v>
      </c>
      <c r="BM31" s="3">
        <f t="shared" si="21"/>
        <v>0</v>
      </c>
      <c r="BN31" s="3">
        <f t="shared" si="21"/>
        <v>0</v>
      </c>
      <c r="BO31" s="3">
        <f t="shared" si="21"/>
        <v>0</v>
      </c>
      <c r="BP31" s="3">
        <f t="shared" ref="BP31:CH31" si="22">IF(SUM($C$19:$N$19)=0,0,BO31+BP13)</f>
        <v>0</v>
      </c>
      <c r="BQ31" s="3">
        <f t="shared" si="22"/>
        <v>0</v>
      </c>
      <c r="BR31" s="3">
        <f t="shared" si="22"/>
        <v>0</v>
      </c>
      <c r="BS31" s="3">
        <f t="shared" si="22"/>
        <v>0</v>
      </c>
      <c r="BT31" s="3">
        <f t="shared" si="22"/>
        <v>0</v>
      </c>
      <c r="BU31" s="3">
        <f t="shared" si="22"/>
        <v>0</v>
      </c>
      <c r="BV31" s="3">
        <f t="shared" si="22"/>
        <v>0</v>
      </c>
      <c r="BW31" s="3">
        <f t="shared" si="22"/>
        <v>0</v>
      </c>
      <c r="BX31" s="3">
        <f t="shared" si="22"/>
        <v>0</v>
      </c>
      <c r="BY31" s="3">
        <f t="shared" si="22"/>
        <v>0</v>
      </c>
      <c r="BZ31" s="3">
        <f t="shared" si="22"/>
        <v>0</v>
      </c>
      <c r="CA31" s="3">
        <f t="shared" si="22"/>
        <v>0</v>
      </c>
      <c r="CB31" s="3">
        <f t="shared" si="22"/>
        <v>0</v>
      </c>
      <c r="CC31" s="3">
        <f t="shared" si="22"/>
        <v>0</v>
      </c>
      <c r="CD31" s="3">
        <f t="shared" si="22"/>
        <v>0</v>
      </c>
      <c r="CE31" s="3">
        <f t="shared" si="22"/>
        <v>0</v>
      </c>
      <c r="CF31" s="3">
        <f t="shared" si="22"/>
        <v>0</v>
      </c>
      <c r="CG31" s="3">
        <f t="shared" si="22"/>
        <v>0</v>
      </c>
      <c r="CH31" s="12">
        <f t="shared" si="22"/>
        <v>0</v>
      </c>
    </row>
    <row r="32" spans="1:86" ht="15" customHeight="1" x14ac:dyDescent="0.3">
      <c r="A32" s="545"/>
      <c r="B32" s="11" t="str">
        <f t="shared" si="4"/>
        <v>Motors</v>
      </c>
      <c r="C32" s="3">
        <f t="shared" si="4"/>
        <v>0</v>
      </c>
      <c r="D32" s="3">
        <f t="shared" ref="D32:BO32" si="23">IF(SUM($C$19:$N$19)=0,0,C32+D14)</f>
        <v>0</v>
      </c>
      <c r="E32" s="3">
        <f t="shared" si="23"/>
        <v>0</v>
      </c>
      <c r="F32" s="3">
        <f t="shared" si="23"/>
        <v>345985.57431450469</v>
      </c>
      <c r="G32" s="3">
        <f t="shared" si="23"/>
        <v>383850.42823433888</v>
      </c>
      <c r="H32" s="3">
        <f t="shared" si="23"/>
        <v>383850.42823433888</v>
      </c>
      <c r="I32" s="3">
        <f t="shared" si="23"/>
        <v>383850.42823433888</v>
      </c>
      <c r="J32" s="3">
        <f t="shared" si="23"/>
        <v>610675.38212974358</v>
      </c>
      <c r="K32" s="3">
        <f t="shared" si="23"/>
        <v>610675.38212974358</v>
      </c>
      <c r="L32" s="3">
        <f t="shared" si="23"/>
        <v>910699.40888050513</v>
      </c>
      <c r="M32" s="3">
        <f t="shared" si="23"/>
        <v>1271323.0161997252</v>
      </c>
      <c r="N32" s="3">
        <f t="shared" si="23"/>
        <v>2073827.8968784399</v>
      </c>
      <c r="O32" s="3">
        <f t="shared" si="23"/>
        <v>2073827.8968784399</v>
      </c>
      <c r="P32" s="3">
        <f t="shared" si="23"/>
        <v>2073827.8968784399</v>
      </c>
      <c r="Q32" s="3">
        <f t="shared" si="23"/>
        <v>2073827.8968784399</v>
      </c>
      <c r="R32" s="3">
        <f t="shared" si="23"/>
        <v>2073827.8968784399</v>
      </c>
      <c r="S32" s="3">
        <f t="shared" si="23"/>
        <v>2073827.8968784399</v>
      </c>
      <c r="T32" s="3">
        <f t="shared" si="23"/>
        <v>2073827.8968784399</v>
      </c>
      <c r="U32" s="3">
        <f t="shared" si="23"/>
        <v>2073827.8968784399</v>
      </c>
      <c r="V32" s="3">
        <f t="shared" si="23"/>
        <v>2073827.8968784399</v>
      </c>
      <c r="W32" s="3">
        <f t="shared" si="23"/>
        <v>2073827.8968784399</v>
      </c>
      <c r="X32" s="3">
        <f t="shared" si="23"/>
        <v>2073827.8968784399</v>
      </c>
      <c r="Y32" s="3">
        <f t="shared" si="23"/>
        <v>2073827.8968784399</v>
      </c>
      <c r="Z32" s="3">
        <f t="shared" si="23"/>
        <v>2073827.8968784399</v>
      </c>
      <c r="AA32" s="3">
        <f t="shared" si="23"/>
        <v>2073827.8968784399</v>
      </c>
      <c r="AB32" s="3">
        <f t="shared" si="23"/>
        <v>2073827.8968784399</v>
      </c>
      <c r="AC32" s="3">
        <f t="shared" si="23"/>
        <v>2073827.8968784399</v>
      </c>
      <c r="AD32" s="3">
        <f t="shared" si="23"/>
        <v>2073827.8968784399</v>
      </c>
      <c r="AE32" s="3">
        <f t="shared" si="23"/>
        <v>2073827.8968784399</v>
      </c>
      <c r="AF32" s="3">
        <f t="shared" si="23"/>
        <v>2073827.8968784399</v>
      </c>
      <c r="AG32" s="3">
        <f t="shared" si="23"/>
        <v>2073827.8968784399</v>
      </c>
      <c r="AH32" s="3">
        <f t="shared" si="23"/>
        <v>2073827.8968784399</v>
      </c>
      <c r="AI32" s="3">
        <f t="shared" si="23"/>
        <v>2073827.8968784399</v>
      </c>
      <c r="AJ32" s="3">
        <f t="shared" si="23"/>
        <v>2073827.8968784399</v>
      </c>
      <c r="AK32" s="3">
        <f t="shared" si="23"/>
        <v>2073827.8968784399</v>
      </c>
      <c r="AL32" s="3">
        <f t="shared" si="23"/>
        <v>2073827.8968784399</v>
      </c>
      <c r="AM32" s="3">
        <f t="shared" si="23"/>
        <v>2073827.8968784399</v>
      </c>
      <c r="AN32" s="3">
        <f t="shared" si="23"/>
        <v>2073827.8968784399</v>
      </c>
      <c r="AO32" s="3">
        <f t="shared" si="23"/>
        <v>2073827.8968784399</v>
      </c>
      <c r="AP32" s="3">
        <f t="shared" si="23"/>
        <v>2073827.8968784399</v>
      </c>
      <c r="AQ32" s="3">
        <f t="shared" si="23"/>
        <v>2073827.8968784399</v>
      </c>
      <c r="AR32" s="3">
        <f t="shared" si="23"/>
        <v>2073827.8968784399</v>
      </c>
      <c r="AS32" s="3">
        <f t="shared" si="23"/>
        <v>2073827.8968784399</v>
      </c>
      <c r="AT32" s="3">
        <f t="shared" si="23"/>
        <v>2073827.8968784399</v>
      </c>
      <c r="AU32" s="3">
        <f t="shared" si="23"/>
        <v>2073827.8968784399</v>
      </c>
      <c r="AV32" s="3">
        <f t="shared" si="23"/>
        <v>2073827.8968784399</v>
      </c>
      <c r="AW32" s="3">
        <f t="shared" si="23"/>
        <v>2073827.8968784399</v>
      </c>
      <c r="AX32" s="3">
        <f t="shared" si="23"/>
        <v>2073827.8968784399</v>
      </c>
      <c r="AY32" s="3">
        <f t="shared" si="23"/>
        <v>2073827.8968784399</v>
      </c>
      <c r="AZ32" s="3">
        <f t="shared" si="23"/>
        <v>2073827.8968784399</v>
      </c>
      <c r="BA32" s="3">
        <f t="shared" si="23"/>
        <v>2073827.8968784399</v>
      </c>
      <c r="BB32" s="3">
        <f t="shared" si="23"/>
        <v>2073827.8968784399</v>
      </c>
      <c r="BC32" s="3">
        <f t="shared" si="23"/>
        <v>2073827.8968784399</v>
      </c>
      <c r="BD32" s="3">
        <f t="shared" si="23"/>
        <v>2073827.8968784399</v>
      </c>
      <c r="BE32" s="3">
        <f t="shared" si="23"/>
        <v>2073827.8968784399</v>
      </c>
      <c r="BF32" s="3">
        <f t="shared" si="23"/>
        <v>2073827.8968784399</v>
      </c>
      <c r="BG32" s="3">
        <f t="shared" si="23"/>
        <v>2073827.8968784399</v>
      </c>
      <c r="BH32" s="3">
        <f t="shared" si="23"/>
        <v>2073827.8968784399</v>
      </c>
      <c r="BI32" s="3">
        <f t="shared" si="23"/>
        <v>2073827.8968784399</v>
      </c>
      <c r="BJ32" s="3">
        <f t="shared" si="23"/>
        <v>2073827.8968784399</v>
      </c>
      <c r="BK32" s="3">
        <f t="shared" si="23"/>
        <v>2073827.8968784399</v>
      </c>
      <c r="BL32" s="3">
        <f t="shared" si="23"/>
        <v>2073827.8968784399</v>
      </c>
      <c r="BM32" s="3">
        <f t="shared" si="23"/>
        <v>2073827.8968784399</v>
      </c>
      <c r="BN32" s="3">
        <f t="shared" si="23"/>
        <v>2073827.8968784399</v>
      </c>
      <c r="BO32" s="3">
        <f t="shared" si="23"/>
        <v>2073827.8968784399</v>
      </c>
      <c r="BP32" s="3">
        <f t="shared" ref="BP32:CH32" si="24">IF(SUM($C$19:$N$19)=0,0,BO32+BP14)</f>
        <v>2073827.8968784399</v>
      </c>
      <c r="BQ32" s="3">
        <f t="shared" si="24"/>
        <v>2073827.8968784399</v>
      </c>
      <c r="BR32" s="3">
        <f t="shared" si="24"/>
        <v>2073827.8968784399</v>
      </c>
      <c r="BS32" s="3">
        <f t="shared" si="24"/>
        <v>2073827.8968784399</v>
      </c>
      <c r="BT32" s="3">
        <f t="shared" si="24"/>
        <v>2073827.8968784399</v>
      </c>
      <c r="BU32" s="3">
        <f t="shared" si="24"/>
        <v>2073827.8968784399</v>
      </c>
      <c r="BV32" s="3">
        <f t="shared" si="24"/>
        <v>2073827.8968784399</v>
      </c>
      <c r="BW32" s="3">
        <f t="shared" si="24"/>
        <v>2073827.8968784399</v>
      </c>
      <c r="BX32" s="3">
        <f t="shared" si="24"/>
        <v>2073827.8968784399</v>
      </c>
      <c r="BY32" s="3">
        <f t="shared" si="24"/>
        <v>2073827.8968784399</v>
      </c>
      <c r="BZ32" s="3">
        <f t="shared" si="24"/>
        <v>2073827.8968784399</v>
      </c>
      <c r="CA32" s="3">
        <f t="shared" si="24"/>
        <v>2073827.8968784399</v>
      </c>
      <c r="CB32" s="3">
        <f t="shared" si="24"/>
        <v>2073827.8968784399</v>
      </c>
      <c r="CC32" s="3">
        <f t="shared" si="24"/>
        <v>2073827.8968784399</v>
      </c>
      <c r="CD32" s="3">
        <f t="shared" si="24"/>
        <v>2073827.8968784399</v>
      </c>
      <c r="CE32" s="3">
        <f t="shared" si="24"/>
        <v>2073827.8968784399</v>
      </c>
      <c r="CF32" s="3">
        <f t="shared" si="24"/>
        <v>2073827.8968784399</v>
      </c>
      <c r="CG32" s="3">
        <f t="shared" si="24"/>
        <v>2073827.8968784399</v>
      </c>
      <c r="CH32" s="12">
        <f t="shared" si="24"/>
        <v>2073827.8968784399</v>
      </c>
    </row>
    <row r="33" spans="1:86" x14ac:dyDescent="0.3">
      <c r="A33" s="545"/>
      <c r="B33" s="11" t="str">
        <f t="shared" si="4"/>
        <v>Process</v>
      </c>
      <c r="C33" s="3">
        <f t="shared" si="4"/>
        <v>0</v>
      </c>
      <c r="D33" s="3">
        <f t="shared" ref="D33:BO33" si="25">IF(SUM($C$19:$N$19)=0,0,C33+D15)</f>
        <v>0</v>
      </c>
      <c r="E33" s="3">
        <f t="shared" si="25"/>
        <v>0</v>
      </c>
      <c r="F33" s="3">
        <f t="shared" si="25"/>
        <v>0</v>
      </c>
      <c r="G33" s="3">
        <f t="shared" si="25"/>
        <v>0</v>
      </c>
      <c r="H33" s="3">
        <f t="shared" si="25"/>
        <v>0</v>
      </c>
      <c r="I33" s="3">
        <f t="shared" si="25"/>
        <v>0</v>
      </c>
      <c r="J33" s="3">
        <f t="shared" si="25"/>
        <v>0</v>
      </c>
      <c r="K33" s="3">
        <f t="shared" si="25"/>
        <v>0</v>
      </c>
      <c r="L33" s="3">
        <f t="shared" si="25"/>
        <v>0</v>
      </c>
      <c r="M33" s="3">
        <f t="shared" si="25"/>
        <v>0</v>
      </c>
      <c r="N33" s="3">
        <f t="shared" si="25"/>
        <v>0</v>
      </c>
      <c r="O33" s="3">
        <f t="shared" si="25"/>
        <v>0</v>
      </c>
      <c r="P33" s="3">
        <f t="shared" si="25"/>
        <v>0</v>
      </c>
      <c r="Q33" s="3">
        <f t="shared" si="25"/>
        <v>0</v>
      </c>
      <c r="R33" s="3">
        <f t="shared" si="25"/>
        <v>0</v>
      </c>
      <c r="S33" s="3">
        <f t="shared" si="25"/>
        <v>0</v>
      </c>
      <c r="T33" s="3">
        <f t="shared" si="25"/>
        <v>0</v>
      </c>
      <c r="U33" s="3">
        <f t="shared" si="25"/>
        <v>0</v>
      </c>
      <c r="V33" s="3">
        <f t="shared" si="25"/>
        <v>0</v>
      </c>
      <c r="W33" s="3">
        <f t="shared" si="25"/>
        <v>0</v>
      </c>
      <c r="X33" s="3">
        <f t="shared" si="25"/>
        <v>0</v>
      </c>
      <c r="Y33" s="3">
        <f t="shared" si="25"/>
        <v>0</v>
      </c>
      <c r="Z33" s="3">
        <f t="shared" si="25"/>
        <v>0</v>
      </c>
      <c r="AA33" s="3">
        <f t="shared" si="25"/>
        <v>0</v>
      </c>
      <c r="AB33" s="3">
        <f t="shared" si="25"/>
        <v>0</v>
      </c>
      <c r="AC33" s="3">
        <f t="shared" si="25"/>
        <v>0</v>
      </c>
      <c r="AD33" s="3">
        <f t="shared" si="25"/>
        <v>0</v>
      </c>
      <c r="AE33" s="3">
        <f t="shared" si="25"/>
        <v>0</v>
      </c>
      <c r="AF33" s="3">
        <f t="shared" si="25"/>
        <v>0</v>
      </c>
      <c r="AG33" s="3">
        <f t="shared" si="25"/>
        <v>0</v>
      </c>
      <c r="AH33" s="3">
        <f t="shared" si="25"/>
        <v>0</v>
      </c>
      <c r="AI33" s="3">
        <f t="shared" si="25"/>
        <v>0</v>
      </c>
      <c r="AJ33" s="3">
        <f t="shared" si="25"/>
        <v>0</v>
      </c>
      <c r="AK33" s="3">
        <f t="shared" si="25"/>
        <v>0</v>
      </c>
      <c r="AL33" s="3">
        <f t="shared" si="25"/>
        <v>0</v>
      </c>
      <c r="AM33" s="3">
        <f t="shared" si="25"/>
        <v>0</v>
      </c>
      <c r="AN33" s="3">
        <f t="shared" si="25"/>
        <v>0</v>
      </c>
      <c r="AO33" s="3">
        <f t="shared" si="25"/>
        <v>0</v>
      </c>
      <c r="AP33" s="3">
        <f t="shared" si="25"/>
        <v>0</v>
      </c>
      <c r="AQ33" s="3">
        <f t="shared" si="25"/>
        <v>0</v>
      </c>
      <c r="AR33" s="3">
        <f t="shared" si="25"/>
        <v>0</v>
      </c>
      <c r="AS33" s="3">
        <f t="shared" si="25"/>
        <v>0</v>
      </c>
      <c r="AT33" s="3">
        <f t="shared" si="25"/>
        <v>0</v>
      </c>
      <c r="AU33" s="3">
        <f t="shared" si="25"/>
        <v>0</v>
      </c>
      <c r="AV33" s="3">
        <f t="shared" si="25"/>
        <v>0</v>
      </c>
      <c r="AW33" s="3">
        <f t="shared" si="25"/>
        <v>0</v>
      </c>
      <c r="AX33" s="3">
        <f t="shared" si="25"/>
        <v>0</v>
      </c>
      <c r="AY33" s="3">
        <f t="shared" si="25"/>
        <v>0</v>
      </c>
      <c r="AZ33" s="3">
        <f t="shared" si="25"/>
        <v>0</v>
      </c>
      <c r="BA33" s="3">
        <f t="shared" si="25"/>
        <v>0</v>
      </c>
      <c r="BB33" s="3">
        <f t="shared" si="25"/>
        <v>0</v>
      </c>
      <c r="BC33" s="3">
        <f t="shared" si="25"/>
        <v>0</v>
      </c>
      <c r="BD33" s="3">
        <f t="shared" si="25"/>
        <v>0</v>
      </c>
      <c r="BE33" s="3">
        <f t="shared" si="25"/>
        <v>0</v>
      </c>
      <c r="BF33" s="3">
        <f t="shared" si="25"/>
        <v>0</v>
      </c>
      <c r="BG33" s="3">
        <f t="shared" si="25"/>
        <v>0</v>
      </c>
      <c r="BH33" s="3">
        <f t="shared" si="25"/>
        <v>0</v>
      </c>
      <c r="BI33" s="3">
        <f t="shared" si="25"/>
        <v>0</v>
      </c>
      <c r="BJ33" s="3">
        <f t="shared" si="25"/>
        <v>0</v>
      </c>
      <c r="BK33" s="3">
        <f t="shared" si="25"/>
        <v>0</v>
      </c>
      <c r="BL33" s="3">
        <f t="shared" si="25"/>
        <v>0</v>
      </c>
      <c r="BM33" s="3">
        <f t="shared" si="25"/>
        <v>0</v>
      </c>
      <c r="BN33" s="3">
        <f t="shared" si="25"/>
        <v>0</v>
      </c>
      <c r="BO33" s="3">
        <f t="shared" si="25"/>
        <v>0</v>
      </c>
      <c r="BP33" s="3">
        <f t="shared" ref="BP33:CH33" si="26">IF(SUM($C$19:$N$19)=0,0,BO33+BP15)</f>
        <v>0</v>
      </c>
      <c r="BQ33" s="3">
        <f t="shared" si="26"/>
        <v>0</v>
      </c>
      <c r="BR33" s="3">
        <f t="shared" si="26"/>
        <v>0</v>
      </c>
      <c r="BS33" s="3">
        <f t="shared" si="26"/>
        <v>0</v>
      </c>
      <c r="BT33" s="3">
        <f t="shared" si="26"/>
        <v>0</v>
      </c>
      <c r="BU33" s="3">
        <f t="shared" si="26"/>
        <v>0</v>
      </c>
      <c r="BV33" s="3">
        <f t="shared" si="26"/>
        <v>0</v>
      </c>
      <c r="BW33" s="3">
        <f t="shared" si="26"/>
        <v>0</v>
      </c>
      <c r="BX33" s="3">
        <f t="shared" si="26"/>
        <v>0</v>
      </c>
      <c r="BY33" s="3">
        <f t="shared" si="26"/>
        <v>0</v>
      </c>
      <c r="BZ33" s="3">
        <f t="shared" si="26"/>
        <v>0</v>
      </c>
      <c r="CA33" s="3">
        <f t="shared" si="26"/>
        <v>0</v>
      </c>
      <c r="CB33" s="3">
        <f t="shared" si="26"/>
        <v>0</v>
      </c>
      <c r="CC33" s="3">
        <f t="shared" si="26"/>
        <v>0</v>
      </c>
      <c r="CD33" s="3">
        <f t="shared" si="26"/>
        <v>0</v>
      </c>
      <c r="CE33" s="3">
        <f t="shared" si="26"/>
        <v>0</v>
      </c>
      <c r="CF33" s="3">
        <f t="shared" si="26"/>
        <v>0</v>
      </c>
      <c r="CG33" s="3">
        <f t="shared" si="26"/>
        <v>0</v>
      </c>
      <c r="CH33" s="12">
        <f t="shared" si="26"/>
        <v>0</v>
      </c>
    </row>
    <row r="34" spans="1:86" x14ac:dyDescent="0.3">
      <c r="A34" s="545"/>
      <c r="B34" s="11" t="str">
        <f t="shared" si="4"/>
        <v>Refrigeration</v>
      </c>
      <c r="C34" s="3">
        <f t="shared" si="4"/>
        <v>70607.916805421206</v>
      </c>
      <c r="D34" s="3">
        <f t="shared" ref="D34:BO34" si="27">IF(SUM($C$19:$N$19)=0,0,C34+D16)</f>
        <v>70607.916805421206</v>
      </c>
      <c r="E34" s="3">
        <f t="shared" si="27"/>
        <v>70607.916805421206</v>
      </c>
      <c r="F34" s="3">
        <f t="shared" si="27"/>
        <v>98728.647877233481</v>
      </c>
      <c r="G34" s="3">
        <f t="shared" si="27"/>
        <v>1415983.2604903772</v>
      </c>
      <c r="H34" s="3">
        <f t="shared" si="27"/>
        <v>1469909.8107108804</v>
      </c>
      <c r="I34" s="3">
        <f t="shared" si="27"/>
        <v>1469909.8107108804</v>
      </c>
      <c r="J34" s="3">
        <f t="shared" si="27"/>
        <v>1469909.8107108804</v>
      </c>
      <c r="K34" s="3">
        <f t="shared" si="27"/>
        <v>1469909.8107108804</v>
      </c>
      <c r="L34" s="3">
        <f t="shared" si="27"/>
        <v>1469909.8107108804</v>
      </c>
      <c r="M34" s="3">
        <f t="shared" si="27"/>
        <v>1587726.7742047228</v>
      </c>
      <c r="N34" s="3">
        <f t="shared" si="27"/>
        <v>2057337.699424848</v>
      </c>
      <c r="O34" s="3">
        <f t="shared" si="27"/>
        <v>2057337.699424848</v>
      </c>
      <c r="P34" s="3">
        <f t="shared" si="27"/>
        <v>2057337.699424848</v>
      </c>
      <c r="Q34" s="3">
        <f t="shared" si="27"/>
        <v>2057337.699424848</v>
      </c>
      <c r="R34" s="3">
        <f t="shared" si="27"/>
        <v>2057337.699424848</v>
      </c>
      <c r="S34" s="3">
        <f t="shared" si="27"/>
        <v>2057337.699424848</v>
      </c>
      <c r="T34" s="3">
        <f t="shared" si="27"/>
        <v>2057337.699424848</v>
      </c>
      <c r="U34" s="3">
        <f t="shared" si="27"/>
        <v>2057337.699424848</v>
      </c>
      <c r="V34" s="3">
        <f t="shared" si="27"/>
        <v>2057337.699424848</v>
      </c>
      <c r="W34" s="3">
        <f t="shared" si="27"/>
        <v>2057337.699424848</v>
      </c>
      <c r="X34" s="3">
        <f t="shared" si="27"/>
        <v>2057337.699424848</v>
      </c>
      <c r="Y34" s="3">
        <f t="shared" si="27"/>
        <v>2057337.699424848</v>
      </c>
      <c r="Z34" s="3">
        <f t="shared" si="27"/>
        <v>2057337.699424848</v>
      </c>
      <c r="AA34" s="3">
        <f t="shared" si="27"/>
        <v>2057337.699424848</v>
      </c>
      <c r="AB34" s="3">
        <f t="shared" si="27"/>
        <v>2057337.699424848</v>
      </c>
      <c r="AC34" s="3">
        <f t="shared" si="27"/>
        <v>2057337.699424848</v>
      </c>
      <c r="AD34" s="3">
        <f t="shared" si="27"/>
        <v>2057337.699424848</v>
      </c>
      <c r="AE34" s="3">
        <f t="shared" si="27"/>
        <v>2057337.699424848</v>
      </c>
      <c r="AF34" s="3">
        <f t="shared" si="27"/>
        <v>2057337.699424848</v>
      </c>
      <c r="AG34" s="3">
        <f t="shared" si="27"/>
        <v>2057337.699424848</v>
      </c>
      <c r="AH34" s="3">
        <f t="shared" si="27"/>
        <v>2057337.699424848</v>
      </c>
      <c r="AI34" s="3">
        <f t="shared" si="27"/>
        <v>2057337.699424848</v>
      </c>
      <c r="AJ34" s="3">
        <f t="shared" si="27"/>
        <v>2057337.699424848</v>
      </c>
      <c r="AK34" s="3">
        <f t="shared" si="27"/>
        <v>2057337.699424848</v>
      </c>
      <c r="AL34" s="3">
        <f t="shared" si="27"/>
        <v>2057337.699424848</v>
      </c>
      <c r="AM34" s="3">
        <f t="shared" si="27"/>
        <v>2057337.699424848</v>
      </c>
      <c r="AN34" s="3">
        <f t="shared" si="27"/>
        <v>2057337.699424848</v>
      </c>
      <c r="AO34" s="3">
        <f t="shared" si="27"/>
        <v>2057337.699424848</v>
      </c>
      <c r="AP34" s="3">
        <f t="shared" si="27"/>
        <v>2057337.699424848</v>
      </c>
      <c r="AQ34" s="3">
        <f t="shared" si="27"/>
        <v>2057337.699424848</v>
      </c>
      <c r="AR34" s="3">
        <f t="shared" si="27"/>
        <v>2057337.699424848</v>
      </c>
      <c r="AS34" s="3">
        <f t="shared" si="27"/>
        <v>2057337.699424848</v>
      </c>
      <c r="AT34" s="3">
        <f t="shared" si="27"/>
        <v>2057337.699424848</v>
      </c>
      <c r="AU34" s="3">
        <f t="shared" si="27"/>
        <v>2057337.699424848</v>
      </c>
      <c r="AV34" s="3">
        <f t="shared" si="27"/>
        <v>2057337.699424848</v>
      </c>
      <c r="AW34" s="3">
        <f t="shared" si="27"/>
        <v>2057337.699424848</v>
      </c>
      <c r="AX34" s="3">
        <f t="shared" si="27"/>
        <v>2057337.699424848</v>
      </c>
      <c r="AY34" s="3">
        <f t="shared" si="27"/>
        <v>2057337.699424848</v>
      </c>
      <c r="AZ34" s="3">
        <f t="shared" si="27"/>
        <v>2057337.699424848</v>
      </c>
      <c r="BA34" s="3">
        <f t="shared" si="27"/>
        <v>2057337.699424848</v>
      </c>
      <c r="BB34" s="3">
        <f t="shared" si="27"/>
        <v>2057337.699424848</v>
      </c>
      <c r="BC34" s="3">
        <f t="shared" si="27"/>
        <v>2057337.699424848</v>
      </c>
      <c r="BD34" s="3">
        <f t="shared" si="27"/>
        <v>2057337.699424848</v>
      </c>
      <c r="BE34" s="3">
        <f t="shared" si="27"/>
        <v>2057337.699424848</v>
      </c>
      <c r="BF34" s="3">
        <f t="shared" si="27"/>
        <v>2057337.699424848</v>
      </c>
      <c r="BG34" s="3">
        <f t="shared" si="27"/>
        <v>2057337.699424848</v>
      </c>
      <c r="BH34" s="3">
        <f t="shared" si="27"/>
        <v>2057337.699424848</v>
      </c>
      <c r="BI34" s="3">
        <f t="shared" si="27"/>
        <v>2057337.699424848</v>
      </c>
      <c r="BJ34" s="3">
        <f t="shared" si="27"/>
        <v>2057337.699424848</v>
      </c>
      <c r="BK34" s="3">
        <f t="shared" si="27"/>
        <v>2057337.699424848</v>
      </c>
      <c r="BL34" s="3">
        <f t="shared" si="27"/>
        <v>2057337.699424848</v>
      </c>
      <c r="BM34" s="3">
        <f t="shared" si="27"/>
        <v>2057337.699424848</v>
      </c>
      <c r="BN34" s="3">
        <f t="shared" si="27"/>
        <v>2057337.699424848</v>
      </c>
      <c r="BO34" s="3">
        <f t="shared" si="27"/>
        <v>2057337.699424848</v>
      </c>
      <c r="BP34" s="3">
        <f t="shared" ref="BP34:CH34" si="28">IF(SUM($C$19:$N$19)=0,0,BO34+BP16)</f>
        <v>2057337.699424848</v>
      </c>
      <c r="BQ34" s="3">
        <f t="shared" si="28"/>
        <v>2057337.699424848</v>
      </c>
      <c r="BR34" s="3">
        <f t="shared" si="28"/>
        <v>2057337.699424848</v>
      </c>
      <c r="BS34" s="3">
        <f t="shared" si="28"/>
        <v>2057337.699424848</v>
      </c>
      <c r="BT34" s="3">
        <f t="shared" si="28"/>
        <v>2057337.699424848</v>
      </c>
      <c r="BU34" s="3">
        <f t="shared" si="28"/>
        <v>2057337.699424848</v>
      </c>
      <c r="BV34" s="3">
        <f t="shared" si="28"/>
        <v>2057337.699424848</v>
      </c>
      <c r="BW34" s="3">
        <f t="shared" si="28"/>
        <v>2057337.699424848</v>
      </c>
      <c r="BX34" s="3">
        <f t="shared" si="28"/>
        <v>2057337.699424848</v>
      </c>
      <c r="BY34" s="3">
        <f t="shared" si="28"/>
        <v>2057337.699424848</v>
      </c>
      <c r="BZ34" s="3">
        <f t="shared" si="28"/>
        <v>2057337.699424848</v>
      </c>
      <c r="CA34" s="3">
        <f t="shared" si="28"/>
        <v>2057337.699424848</v>
      </c>
      <c r="CB34" s="3">
        <f t="shared" si="28"/>
        <v>2057337.699424848</v>
      </c>
      <c r="CC34" s="3">
        <f t="shared" si="28"/>
        <v>2057337.699424848</v>
      </c>
      <c r="CD34" s="3">
        <f t="shared" si="28"/>
        <v>2057337.699424848</v>
      </c>
      <c r="CE34" s="3">
        <f t="shared" si="28"/>
        <v>2057337.699424848</v>
      </c>
      <c r="CF34" s="3">
        <f t="shared" si="28"/>
        <v>2057337.699424848</v>
      </c>
      <c r="CG34" s="3">
        <f t="shared" si="28"/>
        <v>2057337.699424848</v>
      </c>
      <c r="CH34" s="12">
        <f t="shared" si="28"/>
        <v>2057337.699424848</v>
      </c>
    </row>
    <row r="35" spans="1:86" x14ac:dyDescent="0.3">
      <c r="A35" s="545"/>
      <c r="B35" s="11" t="str">
        <f t="shared" si="4"/>
        <v>Water Heating</v>
      </c>
      <c r="C35" s="3">
        <f t="shared" si="4"/>
        <v>0</v>
      </c>
      <c r="D35" s="3">
        <f t="shared" ref="D35:BO35" si="29">IF(SUM($C$19:$N$19)=0,0,C35+D17)</f>
        <v>0</v>
      </c>
      <c r="E35" s="3">
        <f t="shared" si="29"/>
        <v>0</v>
      </c>
      <c r="F35" s="3">
        <f t="shared" si="29"/>
        <v>0</v>
      </c>
      <c r="G35" s="3">
        <f t="shared" si="29"/>
        <v>0</v>
      </c>
      <c r="H35" s="3">
        <f t="shared" si="29"/>
        <v>0</v>
      </c>
      <c r="I35" s="3">
        <f t="shared" si="29"/>
        <v>0</v>
      </c>
      <c r="J35" s="3">
        <f t="shared" si="29"/>
        <v>0</v>
      </c>
      <c r="K35" s="3">
        <f t="shared" si="29"/>
        <v>0</v>
      </c>
      <c r="L35" s="3">
        <f t="shared" si="29"/>
        <v>0</v>
      </c>
      <c r="M35" s="3">
        <f t="shared" si="29"/>
        <v>0</v>
      </c>
      <c r="N35" s="3">
        <f t="shared" si="29"/>
        <v>218023.5895297307</v>
      </c>
      <c r="O35" s="3">
        <f t="shared" si="29"/>
        <v>218023.5895297307</v>
      </c>
      <c r="P35" s="3">
        <f t="shared" si="29"/>
        <v>218023.5895297307</v>
      </c>
      <c r="Q35" s="3">
        <f t="shared" si="29"/>
        <v>218023.5895297307</v>
      </c>
      <c r="R35" s="3">
        <f t="shared" si="29"/>
        <v>218023.5895297307</v>
      </c>
      <c r="S35" s="3">
        <f t="shared" si="29"/>
        <v>218023.5895297307</v>
      </c>
      <c r="T35" s="3">
        <f t="shared" si="29"/>
        <v>218023.5895297307</v>
      </c>
      <c r="U35" s="3">
        <f t="shared" si="29"/>
        <v>218023.5895297307</v>
      </c>
      <c r="V35" s="3">
        <f t="shared" si="29"/>
        <v>218023.5895297307</v>
      </c>
      <c r="W35" s="3">
        <f t="shared" si="29"/>
        <v>218023.5895297307</v>
      </c>
      <c r="X35" s="3">
        <f t="shared" si="29"/>
        <v>218023.5895297307</v>
      </c>
      <c r="Y35" s="3">
        <f t="shared" si="29"/>
        <v>218023.5895297307</v>
      </c>
      <c r="Z35" s="3">
        <f t="shared" si="29"/>
        <v>218023.5895297307</v>
      </c>
      <c r="AA35" s="3">
        <f t="shared" si="29"/>
        <v>218023.5895297307</v>
      </c>
      <c r="AB35" s="3">
        <f t="shared" si="29"/>
        <v>218023.5895297307</v>
      </c>
      <c r="AC35" s="3">
        <f t="shared" si="29"/>
        <v>218023.5895297307</v>
      </c>
      <c r="AD35" s="3">
        <f t="shared" si="29"/>
        <v>218023.5895297307</v>
      </c>
      <c r="AE35" s="3">
        <f t="shared" si="29"/>
        <v>218023.5895297307</v>
      </c>
      <c r="AF35" s="3">
        <f t="shared" si="29"/>
        <v>218023.5895297307</v>
      </c>
      <c r="AG35" s="3">
        <f t="shared" si="29"/>
        <v>218023.5895297307</v>
      </c>
      <c r="AH35" s="3">
        <f t="shared" si="29"/>
        <v>218023.5895297307</v>
      </c>
      <c r="AI35" s="3">
        <f t="shared" si="29"/>
        <v>218023.5895297307</v>
      </c>
      <c r="AJ35" s="3">
        <f t="shared" si="29"/>
        <v>218023.5895297307</v>
      </c>
      <c r="AK35" s="3">
        <f t="shared" si="29"/>
        <v>218023.5895297307</v>
      </c>
      <c r="AL35" s="3">
        <f t="shared" si="29"/>
        <v>218023.5895297307</v>
      </c>
      <c r="AM35" s="3">
        <f t="shared" si="29"/>
        <v>218023.5895297307</v>
      </c>
      <c r="AN35" s="3">
        <f t="shared" si="29"/>
        <v>218023.5895297307</v>
      </c>
      <c r="AO35" s="3">
        <f t="shared" si="29"/>
        <v>218023.5895297307</v>
      </c>
      <c r="AP35" s="3">
        <f t="shared" si="29"/>
        <v>218023.5895297307</v>
      </c>
      <c r="AQ35" s="3">
        <f t="shared" si="29"/>
        <v>218023.5895297307</v>
      </c>
      <c r="AR35" s="3">
        <f t="shared" si="29"/>
        <v>218023.5895297307</v>
      </c>
      <c r="AS35" s="3">
        <f t="shared" si="29"/>
        <v>218023.5895297307</v>
      </c>
      <c r="AT35" s="3">
        <f t="shared" si="29"/>
        <v>218023.5895297307</v>
      </c>
      <c r="AU35" s="3">
        <f t="shared" si="29"/>
        <v>218023.5895297307</v>
      </c>
      <c r="AV35" s="3">
        <f t="shared" si="29"/>
        <v>218023.5895297307</v>
      </c>
      <c r="AW35" s="3">
        <f t="shared" si="29"/>
        <v>218023.5895297307</v>
      </c>
      <c r="AX35" s="3">
        <f t="shared" si="29"/>
        <v>218023.5895297307</v>
      </c>
      <c r="AY35" s="3">
        <f t="shared" si="29"/>
        <v>218023.5895297307</v>
      </c>
      <c r="AZ35" s="3">
        <f t="shared" si="29"/>
        <v>218023.5895297307</v>
      </c>
      <c r="BA35" s="3">
        <f t="shared" si="29"/>
        <v>218023.5895297307</v>
      </c>
      <c r="BB35" s="3">
        <f t="shared" si="29"/>
        <v>218023.5895297307</v>
      </c>
      <c r="BC35" s="3">
        <f t="shared" si="29"/>
        <v>218023.5895297307</v>
      </c>
      <c r="BD35" s="3">
        <f t="shared" si="29"/>
        <v>218023.5895297307</v>
      </c>
      <c r="BE35" s="3">
        <f t="shared" si="29"/>
        <v>218023.5895297307</v>
      </c>
      <c r="BF35" s="3">
        <f t="shared" si="29"/>
        <v>218023.5895297307</v>
      </c>
      <c r="BG35" s="3">
        <f t="shared" si="29"/>
        <v>218023.5895297307</v>
      </c>
      <c r="BH35" s="3">
        <f t="shared" si="29"/>
        <v>218023.5895297307</v>
      </c>
      <c r="BI35" s="3">
        <f t="shared" si="29"/>
        <v>218023.5895297307</v>
      </c>
      <c r="BJ35" s="3">
        <f t="shared" si="29"/>
        <v>218023.5895297307</v>
      </c>
      <c r="BK35" s="3">
        <f t="shared" si="29"/>
        <v>218023.5895297307</v>
      </c>
      <c r="BL35" s="3">
        <f t="shared" si="29"/>
        <v>218023.5895297307</v>
      </c>
      <c r="BM35" s="3">
        <f t="shared" si="29"/>
        <v>218023.5895297307</v>
      </c>
      <c r="BN35" s="3">
        <f t="shared" si="29"/>
        <v>218023.5895297307</v>
      </c>
      <c r="BO35" s="3">
        <f t="shared" si="29"/>
        <v>218023.5895297307</v>
      </c>
      <c r="BP35" s="3">
        <f t="shared" ref="BP35:CH35" si="30">IF(SUM($C$19:$N$19)=0,0,BO35+BP17)</f>
        <v>218023.5895297307</v>
      </c>
      <c r="BQ35" s="3">
        <f t="shared" si="30"/>
        <v>218023.5895297307</v>
      </c>
      <c r="BR35" s="3">
        <f t="shared" si="30"/>
        <v>218023.5895297307</v>
      </c>
      <c r="BS35" s="3">
        <f t="shared" si="30"/>
        <v>218023.5895297307</v>
      </c>
      <c r="BT35" s="3">
        <f t="shared" si="30"/>
        <v>218023.5895297307</v>
      </c>
      <c r="BU35" s="3">
        <f t="shared" si="30"/>
        <v>218023.5895297307</v>
      </c>
      <c r="BV35" s="3">
        <f t="shared" si="30"/>
        <v>218023.5895297307</v>
      </c>
      <c r="BW35" s="3">
        <f t="shared" si="30"/>
        <v>218023.5895297307</v>
      </c>
      <c r="BX35" s="3">
        <f t="shared" si="30"/>
        <v>218023.5895297307</v>
      </c>
      <c r="BY35" s="3">
        <f t="shared" si="30"/>
        <v>218023.5895297307</v>
      </c>
      <c r="BZ35" s="3">
        <f t="shared" si="30"/>
        <v>218023.5895297307</v>
      </c>
      <c r="CA35" s="3">
        <f t="shared" si="30"/>
        <v>218023.5895297307</v>
      </c>
      <c r="CB35" s="3">
        <f t="shared" si="30"/>
        <v>218023.5895297307</v>
      </c>
      <c r="CC35" s="3">
        <f t="shared" si="30"/>
        <v>218023.5895297307</v>
      </c>
      <c r="CD35" s="3">
        <f t="shared" si="30"/>
        <v>218023.5895297307</v>
      </c>
      <c r="CE35" s="3">
        <f t="shared" si="30"/>
        <v>218023.5895297307</v>
      </c>
      <c r="CF35" s="3">
        <f t="shared" si="30"/>
        <v>218023.5895297307</v>
      </c>
      <c r="CG35" s="3">
        <f t="shared" si="30"/>
        <v>218023.5895297307</v>
      </c>
      <c r="CH35" s="12">
        <f t="shared" si="30"/>
        <v>218023.5895297307</v>
      </c>
    </row>
    <row r="36" spans="1:86" ht="15" customHeight="1" x14ac:dyDescent="0.3">
      <c r="A36" s="545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12"/>
    </row>
    <row r="37" spans="1:86" ht="15" customHeight="1" thickBot="1" x14ac:dyDescent="0.35">
      <c r="A37" s="546"/>
      <c r="B37" s="16" t="str">
        <f t="shared" si="4"/>
        <v>Monthly kWh</v>
      </c>
      <c r="C37" s="296">
        <f>SUM(C23:C36)</f>
        <v>1636508.1233735268</v>
      </c>
      <c r="D37" s="296">
        <f t="shared" ref="D37:BO37" si="31">SUM(D23:D36)</f>
        <v>3991487.0660920311</v>
      </c>
      <c r="E37" s="296">
        <f t="shared" si="31"/>
        <v>6320103.8760048077</v>
      </c>
      <c r="F37" s="296">
        <f t="shared" si="31"/>
        <v>9475339.2774247471</v>
      </c>
      <c r="G37" s="296">
        <f t="shared" si="31"/>
        <v>15004643.562969325</v>
      </c>
      <c r="H37" s="296">
        <f t="shared" si="31"/>
        <v>19648594.444472235</v>
      </c>
      <c r="I37" s="296">
        <f t="shared" si="31"/>
        <v>23946541.610408649</v>
      </c>
      <c r="J37" s="296">
        <f t="shared" si="31"/>
        <v>30258087.418200839</v>
      </c>
      <c r="K37" s="296">
        <f t="shared" si="31"/>
        <v>36757914.857626297</v>
      </c>
      <c r="L37" s="296">
        <f t="shared" si="31"/>
        <v>44611676.115647718</v>
      </c>
      <c r="M37" s="296">
        <f t="shared" si="31"/>
        <v>54818757.344130881</v>
      </c>
      <c r="N37" s="296">
        <f t="shared" si="31"/>
        <v>84452145.599874601</v>
      </c>
      <c r="O37" s="296">
        <f t="shared" si="31"/>
        <v>84452145.599874601</v>
      </c>
      <c r="P37" s="296">
        <f t="shared" si="31"/>
        <v>84452145.599874601</v>
      </c>
      <c r="Q37" s="296">
        <f t="shared" si="31"/>
        <v>84452145.599874601</v>
      </c>
      <c r="R37" s="296">
        <f t="shared" si="31"/>
        <v>84452145.599874601</v>
      </c>
      <c r="S37" s="296">
        <f t="shared" si="31"/>
        <v>84452145.599874601</v>
      </c>
      <c r="T37" s="296">
        <f t="shared" si="31"/>
        <v>84452145.599874601</v>
      </c>
      <c r="U37" s="296">
        <f t="shared" si="31"/>
        <v>84452145.599874601</v>
      </c>
      <c r="V37" s="296">
        <f t="shared" si="31"/>
        <v>84452145.599874601</v>
      </c>
      <c r="W37" s="296">
        <f t="shared" si="31"/>
        <v>84452145.599874601</v>
      </c>
      <c r="X37" s="296">
        <f t="shared" si="31"/>
        <v>84452145.599874601</v>
      </c>
      <c r="Y37" s="296">
        <f t="shared" si="31"/>
        <v>84452145.599874601</v>
      </c>
      <c r="Z37" s="296">
        <f t="shared" si="31"/>
        <v>84452145.599874601</v>
      </c>
      <c r="AA37" s="296">
        <f t="shared" si="31"/>
        <v>84452145.599874601</v>
      </c>
      <c r="AB37" s="296">
        <f t="shared" si="31"/>
        <v>84452145.599874601</v>
      </c>
      <c r="AC37" s="296">
        <f t="shared" si="31"/>
        <v>84452145.599874601</v>
      </c>
      <c r="AD37" s="296">
        <f t="shared" si="31"/>
        <v>84452145.599874601</v>
      </c>
      <c r="AE37" s="296">
        <f t="shared" si="31"/>
        <v>84452145.599874601</v>
      </c>
      <c r="AF37" s="296">
        <f t="shared" si="31"/>
        <v>84452145.599874601</v>
      </c>
      <c r="AG37" s="296">
        <f t="shared" si="31"/>
        <v>84452145.599874601</v>
      </c>
      <c r="AH37" s="296">
        <f t="shared" si="31"/>
        <v>84452145.599874601</v>
      </c>
      <c r="AI37" s="296">
        <f t="shared" si="31"/>
        <v>84452145.599874601</v>
      </c>
      <c r="AJ37" s="296">
        <f t="shared" si="31"/>
        <v>84452145.599874601</v>
      </c>
      <c r="AK37" s="296">
        <f t="shared" si="31"/>
        <v>84452145.599874601</v>
      </c>
      <c r="AL37" s="296">
        <f t="shared" si="31"/>
        <v>84452145.599874601</v>
      </c>
      <c r="AM37" s="296">
        <f t="shared" si="31"/>
        <v>84452145.599874601</v>
      </c>
      <c r="AN37" s="296">
        <f t="shared" si="31"/>
        <v>84452145.599874601</v>
      </c>
      <c r="AO37" s="296">
        <f t="shared" si="31"/>
        <v>84452145.599874601</v>
      </c>
      <c r="AP37" s="296">
        <f t="shared" si="31"/>
        <v>84452145.599874601</v>
      </c>
      <c r="AQ37" s="296">
        <f t="shared" si="31"/>
        <v>84452145.599874601</v>
      </c>
      <c r="AR37" s="296">
        <f t="shared" si="31"/>
        <v>84452145.599874601</v>
      </c>
      <c r="AS37" s="296">
        <f t="shared" si="31"/>
        <v>84452145.599874601</v>
      </c>
      <c r="AT37" s="296">
        <f t="shared" si="31"/>
        <v>84452145.599874601</v>
      </c>
      <c r="AU37" s="296">
        <f t="shared" si="31"/>
        <v>84452145.599874601</v>
      </c>
      <c r="AV37" s="296">
        <f t="shared" si="31"/>
        <v>84452145.599874601</v>
      </c>
      <c r="AW37" s="296">
        <f t="shared" si="31"/>
        <v>84452145.599874601</v>
      </c>
      <c r="AX37" s="296">
        <f t="shared" si="31"/>
        <v>84452145.599874601</v>
      </c>
      <c r="AY37" s="296">
        <f t="shared" si="31"/>
        <v>84452145.599874601</v>
      </c>
      <c r="AZ37" s="296">
        <f t="shared" si="31"/>
        <v>84452145.599874601</v>
      </c>
      <c r="BA37" s="296">
        <f t="shared" si="31"/>
        <v>84452145.599874601</v>
      </c>
      <c r="BB37" s="296">
        <f t="shared" si="31"/>
        <v>84452145.599874601</v>
      </c>
      <c r="BC37" s="296">
        <f t="shared" si="31"/>
        <v>84452145.599874601</v>
      </c>
      <c r="BD37" s="296">
        <f t="shared" si="31"/>
        <v>84452145.599874601</v>
      </c>
      <c r="BE37" s="296">
        <f t="shared" si="31"/>
        <v>84452145.599874601</v>
      </c>
      <c r="BF37" s="296">
        <f t="shared" si="31"/>
        <v>84452145.599874601</v>
      </c>
      <c r="BG37" s="296">
        <f t="shared" si="31"/>
        <v>84452145.599874601</v>
      </c>
      <c r="BH37" s="296">
        <f t="shared" si="31"/>
        <v>84452145.599874601</v>
      </c>
      <c r="BI37" s="296">
        <f t="shared" si="31"/>
        <v>84452145.599874601</v>
      </c>
      <c r="BJ37" s="296">
        <f t="shared" si="31"/>
        <v>84452145.599874601</v>
      </c>
      <c r="BK37" s="296">
        <f t="shared" si="31"/>
        <v>84452145.599874601</v>
      </c>
      <c r="BL37" s="296">
        <f t="shared" si="31"/>
        <v>84452145.599874601</v>
      </c>
      <c r="BM37" s="296">
        <f t="shared" si="31"/>
        <v>84452145.599874601</v>
      </c>
      <c r="BN37" s="296">
        <f t="shared" si="31"/>
        <v>84452145.599874601</v>
      </c>
      <c r="BO37" s="296">
        <f t="shared" si="31"/>
        <v>84452145.599874601</v>
      </c>
      <c r="BP37" s="296">
        <f t="shared" ref="BP37:CH37" si="32">SUM(BP23:BP36)</f>
        <v>84452145.599874601</v>
      </c>
      <c r="BQ37" s="296">
        <f t="shared" si="32"/>
        <v>84452145.599874601</v>
      </c>
      <c r="BR37" s="296">
        <f t="shared" si="32"/>
        <v>84452145.599874601</v>
      </c>
      <c r="BS37" s="296">
        <f t="shared" si="32"/>
        <v>84452145.599874601</v>
      </c>
      <c r="BT37" s="296">
        <f t="shared" si="32"/>
        <v>84452145.599874601</v>
      </c>
      <c r="BU37" s="296">
        <f t="shared" si="32"/>
        <v>84452145.599874601</v>
      </c>
      <c r="BV37" s="296">
        <f t="shared" si="32"/>
        <v>84452145.599874601</v>
      </c>
      <c r="BW37" s="296">
        <f t="shared" si="32"/>
        <v>84452145.599874601</v>
      </c>
      <c r="BX37" s="296">
        <f t="shared" si="32"/>
        <v>84452145.599874601</v>
      </c>
      <c r="BY37" s="296">
        <f t="shared" si="32"/>
        <v>84452145.599874601</v>
      </c>
      <c r="BZ37" s="296">
        <f t="shared" si="32"/>
        <v>84452145.599874601</v>
      </c>
      <c r="CA37" s="296">
        <f t="shared" si="32"/>
        <v>84452145.599874601</v>
      </c>
      <c r="CB37" s="296">
        <f t="shared" si="32"/>
        <v>84452145.599874601</v>
      </c>
      <c r="CC37" s="296">
        <f t="shared" si="32"/>
        <v>84452145.599874601</v>
      </c>
      <c r="CD37" s="296">
        <f t="shared" si="32"/>
        <v>84452145.599874601</v>
      </c>
      <c r="CE37" s="296">
        <f t="shared" si="32"/>
        <v>84452145.599874601</v>
      </c>
      <c r="CF37" s="296">
        <f t="shared" si="32"/>
        <v>84452145.599874601</v>
      </c>
      <c r="CG37" s="296">
        <f t="shared" si="32"/>
        <v>84452145.599874601</v>
      </c>
      <c r="CH37" s="299">
        <f t="shared" si="32"/>
        <v>84452145.599874601</v>
      </c>
    </row>
    <row r="38" spans="1:86" x14ac:dyDescent="0.3">
      <c r="A38" s="47"/>
      <c r="B38" s="151"/>
      <c r="C38" s="9"/>
      <c r="D38" s="38"/>
      <c r="E38" s="9"/>
      <c r="F38" s="38"/>
      <c r="G38" s="38"/>
      <c r="H38" s="9"/>
      <c r="I38" s="38"/>
      <c r="J38" s="38"/>
      <c r="K38" s="9"/>
      <c r="L38" s="38"/>
      <c r="M38" s="146"/>
      <c r="N38" s="407" t="s">
        <v>147</v>
      </c>
      <c r="O38" s="406">
        <f>SUM(C5:N18)</f>
        <v>84452145.599874601</v>
      </c>
      <c r="P38" s="38"/>
      <c r="Q38" s="9"/>
      <c r="R38" s="38"/>
      <c r="S38" s="38"/>
      <c r="T38" s="9"/>
      <c r="U38" s="38"/>
      <c r="V38" s="38"/>
      <c r="W38" s="9"/>
      <c r="X38" s="38"/>
      <c r="Y38" s="38"/>
      <c r="Z38" s="9"/>
      <c r="AA38" s="38"/>
      <c r="AB38" s="38"/>
      <c r="AC38" s="9"/>
      <c r="AD38" s="38"/>
      <c r="AE38" s="38"/>
      <c r="AF38" s="9"/>
      <c r="AG38" s="38"/>
      <c r="AH38" s="38"/>
      <c r="AI38" s="9"/>
      <c r="AJ38" s="38"/>
      <c r="AK38" s="38"/>
      <c r="AL38" s="9"/>
      <c r="AM38" s="38"/>
      <c r="AN38" s="38"/>
      <c r="AO38" s="9"/>
      <c r="AP38" s="38"/>
      <c r="AQ38" s="38"/>
      <c r="AR38" s="9"/>
      <c r="AS38" s="38"/>
      <c r="AT38" s="38"/>
      <c r="AU38" s="9"/>
      <c r="AV38" s="38"/>
      <c r="AW38" s="38"/>
      <c r="AX38" s="9"/>
      <c r="AY38" s="38"/>
      <c r="AZ38" s="38"/>
      <c r="BA38" s="9"/>
      <c r="BB38" s="38"/>
      <c r="BC38" s="38"/>
      <c r="BD38" s="9"/>
      <c r="BE38" s="38"/>
      <c r="BF38" s="38"/>
      <c r="BG38" s="9"/>
      <c r="BH38" s="38"/>
      <c r="BI38" s="38"/>
      <c r="BJ38" s="9"/>
      <c r="BK38" s="38"/>
      <c r="BL38" s="38"/>
      <c r="BM38" s="9"/>
      <c r="BN38" s="38"/>
      <c r="BO38" s="38"/>
      <c r="BP38" s="9"/>
      <c r="BQ38" s="38"/>
      <c r="BR38" s="38"/>
      <c r="BS38" s="9"/>
      <c r="BT38" s="38"/>
      <c r="BU38" s="38"/>
      <c r="BV38" s="9"/>
      <c r="BW38" s="38"/>
      <c r="BX38" s="38"/>
      <c r="BY38" s="9"/>
      <c r="BZ38" s="38"/>
      <c r="CA38" s="38"/>
      <c r="CB38" s="9"/>
      <c r="CC38" s="38"/>
      <c r="CD38" s="38"/>
      <c r="CE38" s="9"/>
      <c r="CF38" s="38"/>
      <c r="CG38" s="38"/>
      <c r="CH38" s="153"/>
    </row>
    <row r="39" spans="1:86" ht="15" thickBot="1" x14ac:dyDescent="0.35">
      <c r="A39" s="29"/>
      <c r="B39" s="152"/>
      <c r="C39" s="23"/>
      <c r="D39" s="24"/>
      <c r="E39" s="23"/>
      <c r="F39" s="24"/>
      <c r="G39" s="24"/>
      <c r="H39" s="23"/>
      <c r="I39" s="24"/>
      <c r="J39" s="24"/>
      <c r="K39" s="23"/>
      <c r="L39" s="24"/>
      <c r="M39" s="24"/>
      <c r="N39" s="23"/>
      <c r="O39" s="24"/>
      <c r="P39" s="24"/>
      <c r="Q39" s="23"/>
      <c r="R39" s="24"/>
      <c r="S39" s="24"/>
      <c r="T39" s="23"/>
      <c r="U39" s="24"/>
      <c r="V39" s="24"/>
      <c r="W39" s="23"/>
      <c r="X39" s="24"/>
      <c r="Y39" s="24"/>
      <c r="Z39" s="23"/>
      <c r="AA39" s="24"/>
      <c r="AB39" s="24"/>
      <c r="AC39" s="23"/>
      <c r="AD39" s="24"/>
      <c r="AE39" s="24"/>
      <c r="AF39" s="23"/>
      <c r="AG39" s="24"/>
      <c r="AH39" s="24"/>
      <c r="AI39" s="23"/>
      <c r="AJ39" s="24"/>
      <c r="AK39" s="24"/>
      <c r="AL39" s="23"/>
      <c r="AM39" s="24"/>
      <c r="AN39" s="24"/>
      <c r="AO39" s="23"/>
      <c r="AP39" s="24"/>
      <c r="AQ39" s="24"/>
      <c r="AR39" s="23"/>
      <c r="AS39" s="24"/>
      <c r="AT39" s="24"/>
      <c r="AU39" s="23"/>
      <c r="AV39" s="24"/>
      <c r="AW39" s="24"/>
      <c r="AX39" s="23"/>
      <c r="AY39" s="24"/>
      <c r="AZ39" s="24"/>
      <c r="BA39" s="23"/>
      <c r="BB39" s="24"/>
      <c r="BC39" s="24"/>
      <c r="BD39" s="23"/>
      <c r="BE39" s="24"/>
      <c r="BF39" s="24"/>
      <c r="BG39" s="23"/>
      <c r="BH39" s="24"/>
      <c r="BI39" s="24"/>
      <c r="BJ39" s="23"/>
      <c r="BK39" s="24"/>
      <c r="BL39" s="24"/>
      <c r="BM39" s="23"/>
      <c r="BN39" s="24"/>
      <c r="BO39" s="24"/>
      <c r="BP39" s="23"/>
      <c r="BQ39" s="24"/>
      <c r="BR39" s="24"/>
      <c r="BS39" s="23"/>
      <c r="BT39" s="24"/>
      <c r="BU39" s="24"/>
      <c r="BV39" s="23"/>
      <c r="BW39" s="24"/>
      <c r="BX39" s="24"/>
      <c r="BY39" s="23"/>
      <c r="BZ39" s="24"/>
      <c r="CA39" s="24"/>
      <c r="CB39" s="23"/>
      <c r="CC39" s="24"/>
      <c r="CD39" s="24"/>
      <c r="CE39" s="23"/>
      <c r="CF39" s="24"/>
      <c r="CG39" s="24"/>
      <c r="CH39" s="23"/>
    </row>
    <row r="40" spans="1:86" ht="15.6" x14ac:dyDescent="0.3">
      <c r="A40" s="547" t="s">
        <v>129</v>
      </c>
      <c r="B40" s="18" t="s">
        <v>124</v>
      </c>
      <c r="C40" s="292">
        <f>'2M - SGS'!C40</f>
        <v>43831</v>
      </c>
      <c r="D40" s="292">
        <f>'2M - SGS'!D40</f>
        <v>43862</v>
      </c>
      <c r="E40" s="292">
        <f>'2M - SGS'!E40</f>
        <v>43891</v>
      </c>
      <c r="F40" s="292">
        <f>'2M - SGS'!F40</f>
        <v>43922</v>
      </c>
      <c r="G40" s="292">
        <f>'2M - SGS'!G40</f>
        <v>43952</v>
      </c>
      <c r="H40" s="292">
        <f>'2M - SGS'!H40</f>
        <v>43983</v>
      </c>
      <c r="I40" s="292">
        <f>'2M - SGS'!I40</f>
        <v>44013</v>
      </c>
      <c r="J40" s="292">
        <f>'2M - SGS'!J40</f>
        <v>44044</v>
      </c>
      <c r="K40" s="292">
        <f>'2M - SGS'!K40</f>
        <v>44075</v>
      </c>
      <c r="L40" s="292">
        <f>'2M - SGS'!L40</f>
        <v>44105</v>
      </c>
      <c r="M40" s="292">
        <f>'2M - SGS'!M40</f>
        <v>44136</v>
      </c>
      <c r="N40" s="292">
        <f>'2M - SGS'!N40</f>
        <v>44166</v>
      </c>
      <c r="O40" s="292">
        <f>'2M - SGS'!O40</f>
        <v>44197</v>
      </c>
      <c r="P40" s="292">
        <f>'2M - SGS'!P40</f>
        <v>44228</v>
      </c>
      <c r="Q40" s="292">
        <f>'2M - SGS'!Q40</f>
        <v>44256</v>
      </c>
      <c r="R40" s="292">
        <f>'2M - SGS'!R40</f>
        <v>44287</v>
      </c>
      <c r="S40" s="292">
        <f>'2M - SGS'!S40</f>
        <v>44317</v>
      </c>
      <c r="T40" s="292">
        <f>'2M - SGS'!T40</f>
        <v>44348</v>
      </c>
      <c r="U40" s="292">
        <f>'2M - SGS'!U40</f>
        <v>44378</v>
      </c>
      <c r="V40" s="292">
        <f>'2M - SGS'!V40</f>
        <v>44409</v>
      </c>
      <c r="W40" s="292">
        <f>'2M - SGS'!W40</f>
        <v>44440</v>
      </c>
      <c r="X40" s="292">
        <f>'2M - SGS'!X40</f>
        <v>44470</v>
      </c>
      <c r="Y40" s="292">
        <f>'2M - SGS'!Y40</f>
        <v>44501</v>
      </c>
      <c r="Z40" s="292">
        <f>'2M - SGS'!Z40</f>
        <v>44531</v>
      </c>
      <c r="AA40" s="292">
        <f>'2M - SGS'!AA40</f>
        <v>44562</v>
      </c>
      <c r="AB40" s="292">
        <f>'2M - SGS'!AB40</f>
        <v>44593</v>
      </c>
      <c r="AC40" s="292">
        <f>'2M - SGS'!AC40</f>
        <v>44621</v>
      </c>
      <c r="AD40" s="292">
        <f>'2M - SGS'!AD40</f>
        <v>44652</v>
      </c>
      <c r="AE40" s="292">
        <f>'2M - SGS'!AE40</f>
        <v>44682</v>
      </c>
      <c r="AF40" s="292">
        <f>'2M - SGS'!AF40</f>
        <v>44713</v>
      </c>
      <c r="AG40" s="292">
        <f>'2M - SGS'!AG40</f>
        <v>44743</v>
      </c>
      <c r="AH40" s="292">
        <f>'2M - SGS'!AH40</f>
        <v>44774</v>
      </c>
      <c r="AI40" s="292">
        <f>'2M - SGS'!AI40</f>
        <v>44805</v>
      </c>
      <c r="AJ40" s="292">
        <f>'2M - SGS'!AJ40</f>
        <v>44835</v>
      </c>
      <c r="AK40" s="292">
        <f>'2M - SGS'!AK40</f>
        <v>44866</v>
      </c>
      <c r="AL40" s="292">
        <f>'2M - SGS'!AL40</f>
        <v>44896</v>
      </c>
      <c r="AM40" s="292">
        <f>'2M - SGS'!AM40</f>
        <v>44927</v>
      </c>
      <c r="AN40" s="292">
        <f>'2M - SGS'!AN40</f>
        <v>44958</v>
      </c>
      <c r="AO40" s="292">
        <f>'2M - SGS'!AO40</f>
        <v>44986</v>
      </c>
      <c r="AP40" s="292">
        <f>'2M - SGS'!AP40</f>
        <v>45017</v>
      </c>
      <c r="AQ40" s="292">
        <f>'2M - SGS'!AQ40</f>
        <v>45047</v>
      </c>
      <c r="AR40" s="292">
        <f>'2M - SGS'!AR40</f>
        <v>45078</v>
      </c>
      <c r="AS40" s="292">
        <f>'2M - SGS'!AS40</f>
        <v>45108</v>
      </c>
      <c r="AT40" s="292">
        <f>'2M - SGS'!AT40</f>
        <v>45139</v>
      </c>
      <c r="AU40" s="292">
        <f>'2M - SGS'!AU40</f>
        <v>45170</v>
      </c>
      <c r="AV40" s="292">
        <f>'2M - SGS'!AV40</f>
        <v>45200</v>
      </c>
      <c r="AW40" s="292">
        <f>'2M - SGS'!AW40</f>
        <v>45231</v>
      </c>
      <c r="AX40" s="292">
        <f>'2M - SGS'!AX40</f>
        <v>45261</v>
      </c>
      <c r="AY40" s="292">
        <f>'2M - SGS'!AY40</f>
        <v>45292</v>
      </c>
      <c r="AZ40" s="292">
        <f>'2M - SGS'!AZ40</f>
        <v>45323</v>
      </c>
      <c r="BA40" s="292">
        <f>'2M - SGS'!BA40</f>
        <v>45352</v>
      </c>
      <c r="BB40" s="292">
        <f>'2M - SGS'!BB40</f>
        <v>45383</v>
      </c>
      <c r="BC40" s="292">
        <f>'2M - SGS'!BC40</f>
        <v>45413</v>
      </c>
      <c r="BD40" s="292">
        <f>'2M - SGS'!BD40</f>
        <v>45444</v>
      </c>
      <c r="BE40" s="292">
        <f>'2M - SGS'!BE40</f>
        <v>45474</v>
      </c>
      <c r="BF40" s="292">
        <f>'2M - SGS'!BF40</f>
        <v>45505</v>
      </c>
      <c r="BG40" s="292">
        <f>'2M - SGS'!BG40</f>
        <v>45536</v>
      </c>
      <c r="BH40" s="292">
        <f>'2M - SGS'!BH40</f>
        <v>45566</v>
      </c>
      <c r="BI40" s="292">
        <f>'2M - SGS'!BI40</f>
        <v>45597</v>
      </c>
      <c r="BJ40" s="292">
        <f>'2M - SGS'!BJ40</f>
        <v>45627</v>
      </c>
      <c r="BK40" s="292">
        <f>'2M - SGS'!BK40</f>
        <v>45658</v>
      </c>
      <c r="BL40" s="292">
        <f>'2M - SGS'!BL40</f>
        <v>45689</v>
      </c>
      <c r="BM40" s="292">
        <f>'2M - SGS'!BM40</f>
        <v>45717</v>
      </c>
      <c r="BN40" s="292">
        <f>'2M - SGS'!BN40</f>
        <v>45748</v>
      </c>
      <c r="BO40" s="292">
        <f>'2M - SGS'!BO40</f>
        <v>45778</v>
      </c>
      <c r="BP40" s="292">
        <f>'2M - SGS'!BP40</f>
        <v>45809</v>
      </c>
      <c r="BQ40" s="292">
        <f>'2M - SGS'!BQ40</f>
        <v>45839</v>
      </c>
      <c r="BR40" s="292">
        <f>'2M - SGS'!BR40</f>
        <v>45870</v>
      </c>
      <c r="BS40" s="292">
        <f>'2M - SGS'!BS40</f>
        <v>45901</v>
      </c>
      <c r="BT40" s="292">
        <f>'2M - SGS'!BT40</f>
        <v>45931</v>
      </c>
      <c r="BU40" s="292">
        <f>'2M - SGS'!BU40</f>
        <v>45962</v>
      </c>
      <c r="BV40" s="292">
        <f>'2M - SGS'!BV40</f>
        <v>45992</v>
      </c>
      <c r="BW40" s="292">
        <f>'2M - SGS'!BW40</f>
        <v>46023</v>
      </c>
      <c r="BX40" s="292">
        <f>'2M - SGS'!BX40</f>
        <v>46054</v>
      </c>
      <c r="BY40" s="292">
        <f>'2M - SGS'!BY40</f>
        <v>46082</v>
      </c>
      <c r="BZ40" s="292">
        <f>'2M - SGS'!BZ40</f>
        <v>46113</v>
      </c>
      <c r="CA40" s="292">
        <f>'2M - SGS'!CA40</f>
        <v>46143</v>
      </c>
      <c r="CB40" s="292">
        <f>'2M - SGS'!CB40</f>
        <v>46174</v>
      </c>
      <c r="CC40" s="292">
        <f>'2M - SGS'!CC40</f>
        <v>46204</v>
      </c>
      <c r="CD40" s="292">
        <f>'2M - SGS'!CD40</f>
        <v>46235</v>
      </c>
      <c r="CE40" s="292">
        <f>'2M - SGS'!CE40</f>
        <v>46266</v>
      </c>
      <c r="CF40" s="292">
        <f>'2M - SGS'!CF40</f>
        <v>46296</v>
      </c>
      <c r="CG40" s="292">
        <f>'2M - SGS'!CG40</f>
        <v>46327</v>
      </c>
      <c r="CH40" s="293">
        <f>'2M - SGS'!CH40</f>
        <v>46357</v>
      </c>
    </row>
    <row r="41" spans="1:86" ht="15" customHeight="1" x14ac:dyDescent="0.3">
      <c r="A41" s="548"/>
      <c r="B41" s="11" t="str">
        <f t="shared" ref="B41:B55" si="33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BS41" si="34">G41</f>
        <v>0</v>
      </c>
      <c r="I41" s="3">
        <f t="shared" si="34"/>
        <v>0</v>
      </c>
      <c r="J41" s="3">
        <f t="shared" si="34"/>
        <v>0</v>
      </c>
      <c r="K41" s="3">
        <f t="shared" si="34"/>
        <v>0</v>
      </c>
      <c r="L41" s="3">
        <f t="shared" si="34"/>
        <v>0</v>
      </c>
      <c r="M41" s="3">
        <f t="shared" si="34"/>
        <v>0</v>
      </c>
      <c r="N41" s="3">
        <f t="shared" si="34"/>
        <v>0</v>
      </c>
      <c r="O41" s="3">
        <f t="shared" si="34"/>
        <v>0</v>
      </c>
      <c r="P41" s="3">
        <f t="shared" si="34"/>
        <v>0</v>
      </c>
      <c r="Q41" s="3">
        <f t="shared" si="34"/>
        <v>0</v>
      </c>
      <c r="R41" s="3">
        <f t="shared" si="34"/>
        <v>0</v>
      </c>
      <c r="S41" s="3">
        <f t="shared" si="34"/>
        <v>0</v>
      </c>
      <c r="T41" s="3">
        <f t="shared" si="34"/>
        <v>0</v>
      </c>
      <c r="U41" s="3">
        <f t="shared" si="34"/>
        <v>0</v>
      </c>
      <c r="V41" s="3">
        <f t="shared" si="34"/>
        <v>0</v>
      </c>
      <c r="W41" s="3">
        <f t="shared" si="34"/>
        <v>0</v>
      </c>
      <c r="X41" s="3">
        <f t="shared" si="34"/>
        <v>0</v>
      </c>
      <c r="Y41" s="3">
        <f t="shared" si="34"/>
        <v>0</v>
      </c>
      <c r="Z41" s="3">
        <f t="shared" si="34"/>
        <v>0</v>
      </c>
      <c r="AA41" s="3">
        <f t="shared" si="34"/>
        <v>0</v>
      </c>
      <c r="AB41" s="3">
        <f t="shared" si="34"/>
        <v>0</v>
      </c>
      <c r="AC41" s="3">
        <f t="shared" si="34"/>
        <v>0</v>
      </c>
      <c r="AD41" s="3">
        <f t="shared" si="34"/>
        <v>0</v>
      </c>
      <c r="AE41" s="3">
        <f t="shared" si="34"/>
        <v>0</v>
      </c>
      <c r="AF41" s="3">
        <f t="shared" si="34"/>
        <v>0</v>
      </c>
      <c r="AG41" s="3">
        <f t="shared" si="34"/>
        <v>0</v>
      </c>
      <c r="AH41" s="3">
        <f t="shared" si="34"/>
        <v>0</v>
      </c>
      <c r="AI41" s="3">
        <f t="shared" si="34"/>
        <v>0</v>
      </c>
      <c r="AJ41" s="3">
        <f t="shared" si="34"/>
        <v>0</v>
      </c>
      <c r="AK41" s="3">
        <f t="shared" si="34"/>
        <v>0</v>
      </c>
      <c r="AL41" s="3">
        <f t="shared" si="34"/>
        <v>0</v>
      </c>
      <c r="AM41" s="3">
        <f t="shared" si="34"/>
        <v>0</v>
      </c>
      <c r="AN41" s="3">
        <f t="shared" si="34"/>
        <v>0</v>
      </c>
      <c r="AO41" s="3">
        <f t="shared" si="34"/>
        <v>0</v>
      </c>
      <c r="AP41" s="3">
        <f t="shared" si="34"/>
        <v>0</v>
      </c>
      <c r="AQ41" s="3">
        <f t="shared" si="34"/>
        <v>0</v>
      </c>
      <c r="AR41" s="3">
        <f t="shared" si="34"/>
        <v>0</v>
      </c>
      <c r="AS41" s="3">
        <f t="shared" si="34"/>
        <v>0</v>
      </c>
      <c r="AT41" s="3">
        <f t="shared" si="34"/>
        <v>0</v>
      </c>
      <c r="AU41" s="3">
        <f t="shared" si="34"/>
        <v>0</v>
      </c>
      <c r="AV41" s="3">
        <f t="shared" si="34"/>
        <v>0</v>
      </c>
      <c r="AW41" s="3">
        <f t="shared" si="34"/>
        <v>0</v>
      </c>
      <c r="AX41" s="3">
        <f t="shared" si="34"/>
        <v>0</v>
      </c>
      <c r="AY41" s="3">
        <f t="shared" si="34"/>
        <v>0</v>
      </c>
      <c r="AZ41" s="3">
        <f t="shared" si="34"/>
        <v>0</v>
      </c>
      <c r="BA41" s="3">
        <f t="shared" si="34"/>
        <v>0</v>
      </c>
      <c r="BB41" s="3">
        <f t="shared" si="34"/>
        <v>0</v>
      </c>
      <c r="BC41" s="3">
        <f t="shared" si="34"/>
        <v>0</v>
      </c>
      <c r="BD41" s="3">
        <f t="shared" si="34"/>
        <v>0</v>
      </c>
      <c r="BE41" s="3">
        <f t="shared" si="34"/>
        <v>0</v>
      </c>
      <c r="BF41" s="3">
        <f t="shared" si="34"/>
        <v>0</v>
      </c>
      <c r="BG41" s="3">
        <f t="shared" si="34"/>
        <v>0</v>
      </c>
      <c r="BH41" s="3">
        <f t="shared" si="34"/>
        <v>0</v>
      </c>
      <c r="BI41" s="3">
        <f t="shared" si="34"/>
        <v>0</v>
      </c>
      <c r="BJ41" s="3">
        <f t="shared" si="34"/>
        <v>0</v>
      </c>
      <c r="BK41" s="3">
        <f t="shared" si="34"/>
        <v>0</v>
      </c>
      <c r="BL41" s="3">
        <f t="shared" si="34"/>
        <v>0</v>
      </c>
      <c r="BM41" s="3">
        <f t="shared" si="34"/>
        <v>0</v>
      </c>
      <c r="BN41" s="3">
        <f t="shared" si="34"/>
        <v>0</v>
      </c>
      <c r="BO41" s="3">
        <f t="shared" si="34"/>
        <v>0</v>
      </c>
      <c r="BP41" s="3">
        <f t="shared" si="34"/>
        <v>0</v>
      </c>
      <c r="BQ41" s="3">
        <f t="shared" si="34"/>
        <v>0</v>
      </c>
      <c r="BR41" s="3">
        <f t="shared" si="34"/>
        <v>0</v>
      </c>
      <c r="BS41" s="3">
        <f t="shared" si="34"/>
        <v>0</v>
      </c>
      <c r="BT41" s="3">
        <f t="shared" ref="BT41:CH41" si="35">BS41</f>
        <v>0</v>
      </c>
      <c r="BU41" s="3">
        <f t="shared" si="35"/>
        <v>0</v>
      </c>
      <c r="BV41" s="3">
        <f t="shared" si="35"/>
        <v>0</v>
      </c>
      <c r="BW41" s="3">
        <f t="shared" si="35"/>
        <v>0</v>
      </c>
      <c r="BX41" s="3">
        <f t="shared" si="35"/>
        <v>0</v>
      </c>
      <c r="BY41" s="3">
        <f t="shared" si="35"/>
        <v>0</v>
      </c>
      <c r="BZ41" s="3">
        <f t="shared" si="35"/>
        <v>0</v>
      </c>
      <c r="CA41" s="3">
        <f t="shared" si="35"/>
        <v>0</v>
      </c>
      <c r="CB41" s="3">
        <f t="shared" si="35"/>
        <v>0</v>
      </c>
      <c r="CC41" s="3">
        <f t="shared" si="35"/>
        <v>0</v>
      </c>
      <c r="CD41" s="3">
        <f t="shared" si="35"/>
        <v>0</v>
      </c>
      <c r="CE41" s="3">
        <f t="shared" si="35"/>
        <v>0</v>
      </c>
      <c r="CF41" s="3">
        <f t="shared" si="35"/>
        <v>0</v>
      </c>
      <c r="CG41" s="3">
        <f t="shared" si="35"/>
        <v>0</v>
      </c>
      <c r="CH41" s="12">
        <f t="shared" si="35"/>
        <v>0</v>
      </c>
    </row>
    <row r="42" spans="1:86" x14ac:dyDescent="0.3">
      <c r="A42" s="548"/>
      <c r="B42" s="13" t="str">
        <f t="shared" si="33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BR42" si="36">F42</f>
        <v>0</v>
      </c>
      <c r="H42" s="3">
        <f t="shared" si="36"/>
        <v>0</v>
      </c>
      <c r="I42" s="3">
        <f t="shared" si="36"/>
        <v>0</v>
      </c>
      <c r="J42" s="3">
        <f t="shared" si="36"/>
        <v>0</v>
      </c>
      <c r="K42" s="3">
        <f t="shared" si="36"/>
        <v>0</v>
      </c>
      <c r="L42" s="3">
        <f t="shared" si="36"/>
        <v>0</v>
      </c>
      <c r="M42" s="3">
        <f t="shared" si="36"/>
        <v>0</v>
      </c>
      <c r="N42" s="3">
        <f t="shared" si="36"/>
        <v>0</v>
      </c>
      <c r="O42" s="3">
        <f t="shared" si="36"/>
        <v>0</v>
      </c>
      <c r="P42" s="3">
        <f t="shared" si="36"/>
        <v>0</v>
      </c>
      <c r="Q42" s="3">
        <f t="shared" si="36"/>
        <v>0</v>
      </c>
      <c r="R42" s="3">
        <f t="shared" si="36"/>
        <v>0</v>
      </c>
      <c r="S42" s="3">
        <f t="shared" si="36"/>
        <v>0</v>
      </c>
      <c r="T42" s="3">
        <f t="shared" si="36"/>
        <v>0</v>
      </c>
      <c r="U42" s="3">
        <f t="shared" si="36"/>
        <v>0</v>
      </c>
      <c r="V42" s="3">
        <f t="shared" si="36"/>
        <v>0</v>
      </c>
      <c r="W42" s="3">
        <f t="shared" si="36"/>
        <v>0</v>
      </c>
      <c r="X42" s="3">
        <f t="shared" si="36"/>
        <v>0</v>
      </c>
      <c r="Y42" s="3">
        <f t="shared" si="36"/>
        <v>0</v>
      </c>
      <c r="Z42" s="3">
        <f t="shared" si="36"/>
        <v>0</v>
      </c>
      <c r="AA42" s="3">
        <f t="shared" si="36"/>
        <v>0</v>
      </c>
      <c r="AB42" s="3">
        <f t="shared" si="36"/>
        <v>0</v>
      </c>
      <c r="AC42" s="3">
        <f t="shared" si="36"/>
        <v>0</v>
      </c>
      <c r="AD42" s="3">
        <f t="shared" si="36"/>
        <v>0</v>
      </c>
      <c r="AE42" s="3">
        <f t="shared" si="36"/>
        <v>0</v>
      </c>
      <c r="AF42" s="3">
        <f t="shared" si="36"/>
        <v>0</v>
      </c>
      <c r="AG42" s="3">
        <f t="shared" si="36"/>
        <v>0</v>
      </c>
      <c r="AH42" s="3">
        <f t="shared" si="36"/>
        <v>0</v>
      </c>
      <c r="AI42" s="3">
        <f t="shared" si="36"/>
        <v>0</v>
      </c>
      <c r="AJ42" s="3">
        <f t="shared" si="36"/>
        <v>0</v>
      </c>
      <c r="AK42" s="3">
        <f t="shared" si="36"/>
        <v>0</v>
      </c>
      <c r="AL42" s="3">
        <f t="shared" si="36"/>
        <v>0</v>
      </c>
      <c r="AM42" s="3">
        <f t="shared" si="36"/>
        <v>0</v>
      </c>
      <c r="AN42" s="3">
        <f t="shared" si="36"/>
        <v>0</v>
      </c>
      <c r="AO42" s="3">
        <f t="shared" si="36"/>
        <v>0</v>
      </c>
      <c r="AP42" s="3">
        <f t="shared" si="36"/>
        <v>0</v>
      </c>
      <c r="AQ42" s="3">
        <f t="shared" si="36"/>
        <v>0</v>
      </c>
      <c r="AR42" s="3">
        <f t="shared" si="36"/>
        <v>0</v>
      </c>
      <c r="AS42" s="3">
        <f t="shared" si="36"/>
        <v>0</v>
      </c>
      <c r="AT42" s="3">
        <f t="shared" si="36"/>
        <v>0</v>
      </c>
      <c r="AU42" s="3">
        <f t="shared" si="36"/>
        <v>0</v>
      </c>
      <c r="AV42" s="3">
        <f t="shared" si="36"/>
        <v>0</v>
      </c>
      <c r="AW42" s="3">
        <f t="shared" si="36"/>
        <v>0</v>
      </c>
      <c r="AX42" s="3">
        <f t="shared" si="36"/>
        <v>0</v>
      </c>
      <c r="AY42" s="3">
        <f t="shared" si="36"/>
        <v>0</v>
      </c>
      <c r="AZ42" s="3">
        <f t="shared" si="36"/>
        <v>0</v>
      </c>
      <c r="BA42" s="3">
        <f t="shared" si="36"/>
        <v>0</v>
      </c>
      <c r="BB42" s="3">
        <f t="shared" si="36"/>
        <v>0</v>
      </c>
      <c r="BC42" s="3">
        <f t="shared" si="36"/>
        <v>0</v>
      </c>
      <c r="BD42" s="3">
        <f t="shared" si="36"/>
        <v>0</v>
      </c>
      <c r="BE42" s="3">
        <f t="shared" si="36"/>
        <v>0</v>
      </c>
      <c r="BF42" s="3">
        <f t="shared" si="36"/>
        <v>0</v>
      </c>
      <c r="BG42" s="3">
        <f t="shared" si="36"/>
        <v>0</v>
      </c>
      <c r="BH42" s="3">
        <f t="shared" si="36"/>
        <v>0</v>
      </c>
      <c r="BI42" s="3">
        <f t="shared" si="36"/>
        <v>0</v>
      </c>
      <c r="BJ42" s="3">
        <f t="shared" si="36"/>
        <v>0</v>
      </c>
      <c r="BK42" s="3">
        <f t="shared" si="36"/>
        <v>0</v>
      </c>
      <c r="BL42" s="3">
        <f t="shared" si="36"/>
        <v>0</v>
      </c>
      <c r="BM42" s="3">
        <f t="shared" si="36"/>
        <v>0</v>
      </c>
      <c r="BN42" s="3">
        <f t="shared" si="36"/>
        <v>0</v>
      </c>
      <c r="BO42" s="3">
        <f t="shared" si="36"/>
        <v>0</v>
      </c>
      <c r="BP42" s="3">
        <f t="shared" si="36"/>
        <v>0</v>
      </c>
      <c r="BQ42" s="3">
        <f t="shared" si="36"/>
        <v>0</v>
      </c>
      <c r="BR42" s="3">
        <f t="shared" si="36"/>
        <v>0</v>
      </c>
      <c r="BS42" s="3">
        <f t="shared" ref="BS42:CH42" si="37">BR42</f>
        <v>0</v>
      </c>
      <c r="BT42" s="3">
        <f t="shared" si="37"/>
        <v>0</v>
      </c>
      <c r="BU42" s="3">
        <f t="shared" si="37"/>
        <v>0</v>
      </c>
      <c r="BV42" s="3">
        <f t="shared" si="37"/>
        <v>0</v>
      </c>
      <c r="BW42" s="3">
        <f t="shared" si="37"/>
        <v>0</v>
      </c>
      <c r="BX42" s="3">
        <f t="shared" si="37"/>
        <v>0</v>
      </c>
      <c r="BY42" s="3">
        <f t="shared" si="37"/>
        <v>0</v>
      </c>
      <c r="BZ42" s="3">
        <f t="shared" si="37"/>
        <v>0</v>
      </c>
      <c r="CA42" s="3">
        <f t="shared" si="37"/>
        <v>0</v>
      </c>
      <c r="CB42" s="3">
        <f t="shared" si="37"/>
        <v>0</v>
      </c>
      <c r="CC42" s="3">
        <f t="shared" si="37"/>
        <v>0</v>
      </c>
      <c r="CD42" s="3">
        <f t="shared" si="37"/>
        <v>0</v>
      </c>
      <c r="CE42" s="3">
        <f t="shared" si="37"/>
        <v>0</v>
      </c>
      <c r="CF42" s="3">
        <f t="shared" si="37"/>
        <v>0</v>
      </c>
      <c r="CG42" s="3">
        <f t="shared" si="37"/>
        <v>0</v>
      </c>
      <c r="CH42" s="12">
        <f t="shared" si="37"/>
        <v>0</v>
      </c>
    </row>
    <row r="43" spans="1:86" x14ac:dyDescent="0.3">
      <c r="A43" s="548"/>
      <c r="B43" s="11" t="str">
        <f t="shared" si="33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BR43" si="38">F43</f>
        <v>0</v>
      </c>
      <c r="H43" s="3">
        <f t="shared" si="38"/>
        <v>0</v>
      </c>
      <c r="I43" s="3">
        <f t="shared" si="38"/>
        <v>0</v>
      </c>
      <c r="J43" s="3">
        <f t="shared" si="38"/>
        <v>0</v>
      </c>
      <c r="K43" s="3">
        <f t="shared" si="38"/>
        <v>0</v>
      </c>
      <c r="L43" s="3">
        <f t="shared" si="38"/>
        <v>0</v>
      </c>
      <c r="M43" s="3">
        <f t="shared" si="38"/>
        <v>0</v>
      </c>
      <c r="N43" s="3">
        <f t="shared" si="38"/>
        <v>0</v>
      </c>
      <c r="O43" s="3">
        <f t="shared" si="38"/>
        <v>0</v>
      </c>
      <c r="P43" s="3">
        <f t="shared" si="38"/>
        <v>0</v>
      </c>
      <c r="Q43" s="3">
        <f t="shared" si="38"/>
        <v>0</v>
      </c>
      <c r="R43" s="3">
        <f t="shared" si="38"/>
        <v>0</v>
      </c>
      <c r="S43" s="3">
        <f t="shared" si="38"/>
        <v>0</v>
      </c>
      <c r="T43" s="3">
        <f t="shared" si="38"/>
        <v>0</v>
      </c>
      <c r="U43" s="3">
        <f t="shared" si="38"/>
        <v>0</v>
      </c>
      <c r="V43" s="3">
        <f t="shared" si="38"/>
        <v>0</v>
      </c>
      <c r="W43" s="3">
        <f t="shared" si="38"/>
        <v>0</v>
      </c>
      <c r="X43" s="3">
        <f t="shared" si="38"/>
        <v>0</v>
      </c>
      <c r="Y43" s="3">
        <f t="shared" si="38"/>
        <v>0</v>
      </c>
      <c r="Z43" s="3">
        <f t="shared" si="38"/>
        <v>0</v>
      </c>
      <c r="AA43" s="3">
        <f t="shared" si="38"/>
        <v>0</v>
      </c>
      <c r="AB43" s="3">
        <f t="shared" si="38"/>
        <v>0</v>
      </c>
      <c r="AC43" s="3">
        <f t="shared" si="38"/>
        <v>0</v>
      </c>
      <c r="AD43" s="3">
        <f t="shared" si="38"/>
        <v>0</v>
      </c>
      <c r="AE43" s="3">
        <f t="shared" si="38"/>
        <v>0</v>
      </c>
      <c r="AF43" s="3">
        <f t="shared" si="38"/>
        <v>0</v>
      </c>
      <c r="AG43" s="3">
        <f t="shared" si="38"/>
        <v>0</v>
      </c>
      <c r="AH43" s="3">
        <f t="shared" si="38"/>
        <v>0</v>
      </c>
      <c r="AI43" s="3">
        <f t="shared" si="38"/>
        <v>0</v>
      </c>
      <c r="AJ43" s="3">
        <f t="shared" si="38"/>
        <v>0</v>
      </c>
      <c r="AK43" s="3">
        <f t="shared" si="38"/>
        <v>0</v>
      </c>
      <c r="AL43" s="3">
        <f t="shared" si="38"/>
        <v>0</v>
      </c>
      <c r="AM43" s="3">
        <f t="shared" si="38"/>
        <v>0</v>
      </c>
      <c r="AN43" s="3">
        <f t="shared" si="38"/>
        <v>0</v>
      </c>
      <c r="AO43" s="3">
        <f t="shared" si="38"/>
        <v>0</v>
      </c>
      <c r="AP43" s="3">
        <f t="shared" si="38"/>
        <v>0</v>
      </c>
      <c r="AQ43" s="3">
        <f t="shared" si="38"/>
        <v>0</v>
      </c>
      <c r="AR43" s="3">
        <f t="shared" si="38"/>
        <v>0</v>
      </c>
      <c r="AS43" s="3">
        <f t="shared" si="38"/>
        <v>0</v>
      </c>
      <c r="AT43" s="3">
        <f t="shared" si="38"/>
        <v>0</v>
      </c>
      <c r="AU43" s="3">
        <f t="shared" si="38"/>
        <v>0</v>
      </c>
      <c r="AV43" s="3">
        <f t="shared" si="38"/>
        <v>0</v>
      </c>
      <c r="AW43" s="3">
        <f t="shared" si="38"/>
        <v>0</v>
      </c>
      <c r="AX43" s="3">
        <f t="shared" si="38"/>
        <v>0</v>
      </c>
      <c r="AY43" s="3">
        <f t="shared" si="38"/>
        <v>0</v>
      </c>
      <c r="AZ43" s="3">
        <f t="shared" si="38"/>
        <v>0</v>
      </c>
      <c r="BA43" s="3">
        <f t="shared" si="38"/>
        <v>0</v>
      </c>
      <c r="BB43" s="3">
        <f t="shared" si="38"/>
        <v>0</v>
      </c>
      <c r="BC43" s="3">
        <f t="shared" si="38"/>
        <v>0</v>
      </c>
      <c r="BD43" s="3">
        <f t="shared" si="38"/>
        <v>0</v>
      </c>
      <c r="BE43" s="3">
        <f t="shared" si="38"/>
        <v>0</v>
      </c>
      <c r="BF43" s="3">
        <f t="shared" si="38"/>
        <v>0</v>
      </c>
      <c r="BG43" s="3">
        <f t="shared" si="38"/>
        <v>0</v>
      </c>
      <c r="BH43" s="3">
        <f t="shared" si="38"/>
        <v>0</v>
      </c>
      <c r="BI43" s="3">
        <f t="shared" si="38"/>
        <v>0</v>
      </c>
      <c r="BJ43" s="3">
        <f t="shared" si="38"/>
        <v>0</v>
      </c>
      <c r="BK43" s="3">
        <f t="shared" si="38"/>
        <v>0</v>
      </c>
      <c r="BL43" s="3">
        <f t="shared" si="38"/>
        <v>0</v>
      </c>
      <c r="BM43" s="3">
        <f t="shared" si="38"/>
        <v>0</v>
      </c>
      <c r="BN43" s="3">
        <f t="shared" si="38"/>
        <v>0</v>
      </c>
      <c r="BO43" s="3">
        <f t="shared" si="38"/>
        <v>0</v>
      </c>
      <c r="BP43" s="3">
        <f t="shared" si="38"/>
        <v>0</v>
      </c>
      <c r="BQ43" s="3">
        <f t="shared" si="38"/>
        <v>0</v>
      </c>
      <c r="BR43" s="3">
        <f t="shared" si="38"/>
        <v>0</v>
      </c>
      <c r="BS43" s="3">
        <f t="shared" ref="BS43:CH43" si="39">BR43</f>
        <v>0</v>
      </c>
      <c r="BT43" s="3">
        <f t="shared" si="39"/>
        <v>0</v>
      </c>
      <c r="BU43" s="3">
        <f t="shared" si="39"/>
        <v>0</v>
      </c>
      <c r="BV43" s="3">
        <f t="shared" si="39"/>
        <v>0</v>
      </c>
      <c r="BW43" s="3">
        <f t="shared" si="39"/>
        <v>0</v>
      </c>
      <c r="BX43" s="3">
        <f t="shared" si="39"/>
        <v>0</v>
      </c>
      <c r="BY43" s="3">
        <f t="shared" si="39"/>
        <v>0</v>
      </c>
      <c r="BZ43" s="3">
        <f t="shared" si="39"/>
        <v>0</v>
      </c>
      <c r="CA43" s="3">
        <f t="shared" si="39"/>
        <v>0</v>
      </c>
      <c r="CB43" s="3">
        <f t="shared" si="39"/>
        <v>0</v>
      </c>
      <c r="CC43" s="3">
        <f t="shared" si="39"/>
        <v>0</v>
      </c>
      <c r="CD43" s="3">
        <f t="shared" si="39"/>
        <v>0</v>
      </c>
      <c r="CE43" s="3">
        <f t="shared" si="39"/>
        <v>0</v>
      </c>
      <c r="CF43" s="3">
        <f t="shared" si="39"/>
        <v>0</v>
      </c>
      <c r="CG43" s="3">
        <f t="shared" si="39"/>
        <v>0</v>
      </c>
      <c r="CH43" s="12">
        <f t="shared" si="39"/>
        <v>0</v>
      </c>
    </row>
    <row r="44" spans="1:86" x14ac:dyDescent="0.3">
      <c r="A44" s="548"/>
      <c r="B44" s="11" t="str">
        <f t="shared" si="33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BR44" si="40">F44</f>
        <v>0</v>
      </c>
      <c r="H44" s="3">
        <f t="shared" si="40"/>
        <v>0</v>
      </c>
      <c r="I44" s="3">
        <f t="shared" si="40"/>
        <v>0</v>
      </c>
      <c r="J44" s="3">
        <f t="shared" si="40"/>
        <v>0</v>
      </c>
      <c r="K44" s="3">
        <f t="shared" si="40"/>
        <v>0</v>
      </c>
      <c r="L44" s="3">
        <f t="shared" si="40"/>
        <v>0</v>
      </c>
      <c r="M44" s="3">
        <f t="shared" si="40"/>
        <v>0</v>
      </c>
      <c r="N44" s="3">
        <f t="shared" si="40"/>
        <v>0</v>
      </c>
      <c r="O44" s="3">
        <f t="shared" si="40"/>
        <v>0</v>
      </c>
      <c r="P44" s="3">
        <f t="shared" si="40"/>
        <v>0</v>
      </c>
      <c r="Q44" s="3">
        <f t="shared" si="40"/>
        <v>0</v>
      </c>
      <c r="R44" s="3">
        <f t="shared" si="40"/>
        <v>0</v>
      </c>
      <c r="S44" s="3">
        <f t="shared" si="40"/>
        <v>0</v>
      </c>
      <c r="T44" s="3">
        <f t="shared" si="40"/>
        <v>0</v>
      </c>
      <c r="U44" s="3">
        <f t="shared" si="40"/>
        <v>0</v>
      </c>
      <c r="V44" s="3">
        <f t="shared" si="40"/>
        <v>0</v>
      </c>
      <c r="W44" s="3">
        <f t="shared" si="40"/>
        <v>0</v>
      </c>
      <c r="X44" s="3">
        <f t="shared" si="40"/>
        <v>0</v>
      </c>
      <c r="Y44" s="3">
        <f t="shared" si="40"/>
        <v>0</v>
      </c>
      <c r="Z44" s="3">
        <f t="shared" si="40"/>
        <v>0</v>
      </c>
      <c r="AA44" s="3">
        <f t="shared" si="40"/>
        <v>0</v>
      </c>
      <c r="AB44" s="3">
        <f t="shared" si="40"/>
        <v>0</v>
      </c>
      <c r="AC44" s="3">
        <f t="shared" si="40"/>
        <v>0</v>
      </c>
      <c r="AD44" s="3">
        <f t="shared" si="40"/>
        <v>0</v>
      </c>
      <c r="AE44" s="3">
        <f t="shared" si="40"/>
        <v>0</v>
      </c>
      <c r="AF44" s="3">
        <f t="shared" si="40"/>
        <v>0</v>
      </c>
      <c r="AG44" s="3">
        <f t="shared" si="40"/>
        <v>0</v>
      </c>
      <c r="AH44" s="3">
        <f t="shared" si="40"/>
        <v>0</v>
      </c>
      <c r="AI44" s="3">
        <f t="shared" si="40"/>
        <v>0</v>
      </c>
      <c r="AJ44" s="3">
        <f t="shared" si="40"/>
        <v>0</v>
      </c>
      <c r="AK44" s="3">
        <f t="shared" si="40"/>
        <v>0</v>
      </c>
      <c r="AL44" s="3">
        <f t="shared" si="40"/>
        <v>0</v>
      </c>
      <c r="AM44" s="3">
        <f t="shared" si="40"/>
        <v>0</v>
      </c>
      <c r="AN44" s="3">
        <f t="shared" si="40"/>
        <v>0</v>
      </c>
      <c r="AO44" s="3">
        <f t="shared" si="40"/>
        <v>0</v>
      </c>
      <c r="AP44" s="3">
        <f t="shared" si="40"/>
        <v>0</v>
      </c>
      <c r="AQ44" s="3">
        <f t="shared" si="40"/>
        <v>0</v>
      </c>
      <c r="AR44" s="3">
        <f t="shared" si="40"/>
        <v>0</v>
      </c>
      <c r="AS44" s="3">
        <f t="shared" si="40"/>
        <v>0</v>
      </c>
      <c r="AT44" s="3">
        <f t="shared" si="40"/>
        <v>0</v>
      </c>
      <c r="AU44" s="3">
        <f t="shared" si="40"/>
        <v>0</v>
      </c>
      <c r="AV44" s="3">
        <f t="shared" si="40"/>
        <v>0</v>
      </c>
      <c r="AW44" s="3">
        <f t="shared" si="40"/>
        <v>0</v>
      </c>
      <c r="AX44" s="3">
        <f t="shared" si="40"/>
        <v>0</v>
      </c>
      <c r="AY44" s="3">
        <f t="shared" si="40"/>
        <v>0</v>
      </c>
      <c r="AZ44" s="3">
        <f t="shared" si="40"/>
        <v>0</v>
      </c>
      <c r="BA44" s="3">
        <f t="shared" si="40"/>
        <v>0</v>
      </c>
      <c r="BB44" s="3">
        <f t="shared" si="40"/>
        <v>0</v>
      </c>
      <c r="BC44" s="3">
        <f t="shared" si="40"/>
        <v>0</v>
      </c>
      <c r="BD44" s="3">
        <f t="shared" si="40"/>
        <v>0</v>
      </c>
      <c r="BE44" s="3">
        <f t="shared" si="40"/>
        <v>0</v>
      </c>
      <c r="BF44" s="3">
        <f t="shared" si="40"/>
        <v>0</v>
      </c>
      <c r="BG44" s="3">
        <f t="shared" si="40"/>
        <v>0</v>
      </c>
      <c r="BH44" s="3">
        <f t="shared" si="40"/>
        <v>0</v>
      </c>
      <c r="BI44" s="3">
        <f t="shared" si="40"/>
        <v>0</v>
      </c>
      <c r="BJ44" s="3">
        <f t="shared" si="40"/>
        <v>0</v>
      </c>
      <c r="BK44" s="3">
        <f t="shared" si="40"/>
        <v>0</v>
      </c>
      <c r="BL44" s="3">
        <f t="shared" si="40"/>
        <v>0</v>
      </c>
      <c r="BM44" s="3">
        <f t="shared" si="40"/>
        <v>0</v>
      </c>
      <c r="BN44" s="3">
        <f t="shared" si="40"/>
        <v>0</v>
      </c>
      <c r="BO44" s="3">
        <f t="shared" si="40"/>
        <v>0</v>
      </c>
      <c r="BP44" s="3">
        <f t="shared" si="40"/>
        <v>0</v>
      </c>
      <c r="BQ44" s="3">
        <f t="shared" si="40"/>
        <v>0</v>
      </c>
      <c r="BR44" s="3">
        <f t="shared" si="40"/>
        <v>0</v>
      </c>
      <c r="BS44" s="3">
        <f t="shared" ref="BS44:CH44" si="41">BR44</f>
        <v>0</v>
      </c>
      <c r="BT44" s="3">
        <f t="shared" si="41"/>
        <v>0</v>
      </c>
      <c r="BU44" s="3">
        <f t="shared" si="41"/>
        <v>0</v>
      </c>
      <c r="BV44" s="3">
        <f t="shared" si="41"/>
        <v>0</v>
      </c>
      <c r="BW44" s="3">
        <f t="shared" si="41"/>
        <v>0</v>
      </c>
      <c r="BX44" s="3">
        <f t="shared" si="41"/>
        <v>0</v>
      </c>
      <c r="BY44" s="3">
        <f t="shared" si="41"/>
        <v>0</v>
      </c>
      <c r="BZ44" s="3">
        <f t="shared" si="41"/>
        <v>0</v>
      </c>
      <c r="CA44" s="3">
        <f t="shared" si="41"/>
        <v>0</v>
      </c>
      <c r="CB44" s="3">
        <f t="shared" si="41"/>
        <v>0</v>
      </c>
      <c r="CC44" s="3">
        <f t="shared" si="41"/>
        <v>0</v>
      </c>
      <c r="CD44" s="3">
        <f t="shared" si="41"/>
        <v>0</v>
      </c>
      <c r="CE44" s="3">
        <f t="shared" si="41"/>
        <v>0</v>
      </c>
      <c r="CF44" s="3">
        <f t="shared" si="41"/>
        <v>0</v>
      </c>
      <c r="CG44" s="3">
        <f t="shared" si="41"/>
        <v>0</v>
      </c>
      <c r="CH44" s="12">
        <f t="shared" si="41"/>
        <v>0</v>
      </c>
    </row>
    <row r="45" spans="1:86" x14ac:dyDescent="0.3">
      <c r="A45" s="548"/>
      <c r="B45" s="13" t="str">
        <f t="shared" si="33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BR45" si="42">F45</f>
        <v>0</v>
      </c>
      <c r="H45" s="3">
        <f t="shared" si="42"/>
        <v>0</v>
      </c>
      <c r="I45" s="3">
        <f t="shared" si="42"/>
        <v>0</v>
      </c>
      <c r="J45" s="3">
        <f t="shared" si="42"/>
        <v>0</v>
      </c>
      <c r="K45" s="3">
        <f t="shared" si="42"/>
        <v>0</v>
      </c>
      <c r="L45" s="3">
        <f t="shared" si="42"/>
        <v>0</v>
      </c>
      <c r="M45" s="3">
        <f t="shared" si="42"/>
        <v>0</v>
      </c>
      <c r="N45" s="3">
        <f t="shared" si="42"/>
        <v>0</v>
      </c>
      <c r="O45" s="3">
        <f t="shared" si="42"/>
        <v>0</v>
      </c>
      <c r="P45" s="3">
        <f t="shared" si="42"/>
        <v>0</v>
      </c>
      <c r="Q45" s="3">
        <f t="shared" si="42"/>
        <v>0</v>
      </c>
      <c r="R45" s="3">
        <f t="shared" si="42"/>
        <v>0</v>
      </c>
      <c r="S45" s="3">
        <f t="shared" si="42"/>
        <v>0</v>
      </c>
      <c r="T45" s="3">
        <f t="shared" si="42"/>
        <v>0</v>
      </c>
      <c r="U45" s="3">
        <f t="shared" si="42"/>
        <v>0</v>
      </c>
      <c r="V45" s="3">
        <f t="shared" si="42"/>
        <v>0</v>
      </c>
      <c r="W45" s="3">
        <f t="shared" si="42"/>
        <v>0</v>
      </c>
      <c r="X45" s="3">
        <f t="shared" si="42"/>
        <v>0</v>
      </c>
      <c r="Y45" s="3">
        <f t="shared" si="42"/>
        <v>0</v>
      </c>
      <c r="Z45" s="3">
        <f t="shared" si="42"/>
        <v>0</v>
      </c>
      <c r="AA45" s="3">
        <f t="shared" si="42"/>
        <v>0</v>
      </c>
      <c r="AB45" s="3">
        <f t="shared" si="42"/>
        <v>0</v>
      </c>
      <c r="AC45" s="3">
        <f t="shared" si="42"/>
        <v>0</v>
      </c>
      <c r="AD45" s="3">
        <f t="shared" si="42"/>
        <v>0</v>
      </c>
      <c r="AE45" s="3">
        <f t="shared" si="42"/>
        <v>0</v>
      </c>
      <c r="AF45" s="3">
        <f t="shared" si="42"/>
        <v>0</v>
      </c>
      <c r="AG45" s="3">
        <f t="shared" si="42"/>
        <v>0</v>
      </c>
      <c r="AH45" s="3">
        <f t="shared" si="42"/>
        <v>0</v>
      </c>
      <c r="AI45" s="3">
        <f t="shared" si="42"/>
        <v>0</v>
      </c>
      <c r="AJ45" s="3">
        <f t="shared" si="42"/>
        <v>0</v>
      </c>
      <c r="AK45" s="3">
        <f t="shared" si="42"/>
        <v>0</v>
      </c>
      <c r="AL45" s="3">
        <f t="shared" si="42"/>
        <v>0</v>
      </c>
      <c r="AM45" s="3">
        <f t="shared" si="42"/>
        <v>0</v>
      </c>
      <c r="AN45" s="3">
        <f t="shared" si="42"/>
        <v>0</v>
      </c>
      <c r="AO45" s="3">
        <f t="shared" si="42"/>
        <v>0</v>
      </c>
      <c r="AP45" s="3">
        <f t="shared" si="42"/>
        <v>0</v>
      </c>
      <c r="AQ45" s="3">
        <f t="shared" si="42"/>
        <v>0</v>
      </c>
      <c r="AR45" s="3">
        <f t="shared" si="42"/>
        <v>0</v>
      </c>
      <c r="AS45" s="3">
        <f t="shared" si="42"/>
        <v>0</v>
      </c>
      <c r="AT45" s="3">
        <f t="shared" si="42"/>
        <v>0</v>
      </c>
      <c r="AU45" s="3">
        <f t="shared" si="42"/>
        <v>0</v>
      </c>
      <c r="AV45" s="3">
        <f t="shared" si="42"/>
        <v>0</v>
      </c>
      <c r="AW45" s="3">
        <f t="shared" si="42"/>
        <v>0</v>
      </c>
      <c r="AX45" s="3">
        <f t="shared" si="42"/>
        <v>0</v>
      </c>
      <c r="AY45" s="3">
        <f t="shared" si="42"/>
        <v>0</v>
      </c>
      <c r="AZ45" s="3">
        <f t="shared" si="42"/>
        <v>0</v>
      </c>
      <c r="BA45" s="3">
        <f t="shared" si="42"/>
        <v>0</v>
      </c>
      <c r="BB45" s="3">
        <f t="shared" si="42"/>
        <v>0</v>
      </c>
      <c r="BC45" s="3">
        <f t="shared" si="42"/>
        <v>0</v>
      </c>
      <c r="BD45" s="3">
        <f t="shared" si="42"/>
        <v>0</v>
      </c>
      <c r="BE45" s="3">
        <f t="shared" si="42"/>
        <v>0</v>
      </c>
      <c r="BF45" s="3">
        <f t="shared" si="42"/>
        <v>0</v>
      </c>
      <c r="BG45" s="3">
        <f t="shared" si="42"/>
        <v>0</v>
      </c>
      <c r="BH45" s="3">
        <f t="shared" si="42"/>
        <v>0</v>
      </c>
      <c r="BI45" s="3">
        <f t="shared" si="42"/>
        <v>0</v>
      </c>
      <c r="BJ45" s="3">
        <f t="shared" si="42"/>
        <v>0</v>
      </c>
      <c r="BK45" s="3">
        <f t="shared" si="42"/>
        <v>0</v>
      </c>
      <c r="BL45" s="3">
        <f t="shared" si="42"/>
        <v>0</v>
      </c>
      <c r="BM45" s="3">
        <f t="shared" si="42"/>
        <v>0</v>
      </c>
      <c r="BN45" s="3">
        <f t="shared" si="42"/>
        <v>0</v>
      </c>
      <c r="BO45" s="3">
        <f t="shared" si="42"/>
        <v>0</v>
      </c>
      <c r="BP45" s="3">
        <f t="shared" si="42"/>
        <v>0</v>
      </c>
      <c r="BQ45" s="3">
        <f t="shared" si="42"/>
        <v>0</v>
      </c>
      <c r="BR45" s="3">
        <f t="shared" si="42"/>
        <v>0</v>
      </c>
      <c r="BS45" s="3">
        <f t="shared" ref="BS45:CH45" si="43">BR45</f>
        <v>0</v>
      </c>
      <c r="BT45" s="3">
        <f t="shared" si="43"/>
        <v>0</v>
      </c>
      <c r="BU45" s="3">
        <f t="shared" si="43"/>
        <v>0</v>
      </c>
      <c r="BV45" s="3">
        <f t="shared" si="43"/>
        <v>0</v>
      </c>
      <c r="BW45" s="3">
        <f t="shared" si="43"/>
        <v>0</v>
      </c>
      <c r="BX45" s="3">
        <f t="shared" si="43"/>
        <v>0</v>
      </c>
      <c r="BY45" s="3">
        <f t="shared" si="43"/>
        <v>0</v>
      </c>
      <c r="BZ45" s="3">
        <f t="shared" si="43"/>
        <v>0</v>
      </c>
      <c r="CA45" s="3">
        <f t="shared" si="43"/>
        <v>0</v>
      </c>
      <c r="CB45" s="3">
        <f t="shared" si="43"/>
        <v>0</v>
      </c>
      <c r="CC45" s="3">
        <f t="shared" si="43"/>
        <v>0</v>
      </c>
      <c r="CD45" s="3">
        <f t="shared" si="43"/>
        <v>0</v>
      </c>
      <c r="CE45" s="3">
        <f t="shared" si="43"/>
        <v>0</v>
      </c>
      <c r="CF45" s="3">
        <f t="shared" si="43"/>
        <v>0</v>
      </c>
      <c r="CG45" s="3">
        <f t="shared" si="43"/>
        <v>0</v>
      </c>
      <c r="CH45" s="12">
        <f t="shared" si="43"/>
        <v>0</v>
      </c>
    </row>
    <row r="46" spans="1:86" x14ac:dyDescent="0.3">
      <c r="A46" s="548"/>
      <c r="B46" s="11" t="str">
        <f t="shared" si="33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BR46" si="44">F46</f>
        <v>0</v>
      </c>
      <c r="H46" s="3">
        <f t="shared" si="44"/>
        <v>0</v>
      </c>
      <c r="I46" s="3">
        <f t="shared" si="44"/>
        <v>0</v>
      </c>
      <c r="J46" s="3">
        <f t="shared" si="44"/>
        <v>0</v>
      </c>
      <c r="K46" s="3">
        <f t="shared" si="44"/>
        <v>0</v>
      </c>
      <c r="L46" s="3">
        <f t="shared" si="44"/>
        <v>0</v>
      </c>
      <c r="M46" s="3">
        <f t="shared" si="44"/>
        <v>0</v>
      </c>
      <c r="N46" s="3">
        <f t="shared" si="44"/>
        <v>0</v>
      </c>
      <c r="O46" s="3">
        <f t="shared" si="44"/>
        <v>0</v>
      </c>
      <c r="P46" s="3">
        <f t="shared" si="44"/>
        <v>0</v>
      </c>
      <c r="Q46" s="3">
        <f t="shared" si="44"/>
        <v>0</v>
      </c>
      <c r="R46" s="3">
        <f t="shared" si="44"/>
        <v>0</v>
      </c>
      <c r="S46" s="3">
        <f t="shared" si="44"/>
        <v>0</v>
      </c>
      <c r="T46" s="3">
        <f t="shared" si="44"/>
        <v>0</v>
      </c>
      <c r="U46" s="3">
        <f t="shared" si="44"/>
        <v>0</v>
      </c>
      <c r="V46" s="3">
        <f t="shared" si="44"/>
        <v>0</v>
      </c>
      <c r="W46" s="3">
        <f t="shared" si="44"/>
        <v>0</v>
      </c>
      <c r="X46" s="3">
        <f t="shared" si="44"/>
        <v>0</v>
      </c>
      <c r="Y46" s="3">
        <f t="shared" si="44"/>
        <v>0</v>
      </c>
      <c r="Z46" s="3">
        <f t="shared" si="44"/>
        <v>0</v>
      </c>
      <c r="AA46" s="3">
        <f t="shared" si="44"/>
        <v>0</v>
      </c>
      <c r="AB46" s="3">
        <f t="shared" si="44"/>
        <v>0</v>
      </c>
      <c r="AC46" s="3">
        <f t="shared" si="44"/>
        <v>0</v>
      </c>
      <c r="AD46" s="3">
        <f t="shared" si="44"/>
        <v>0</v>
      </c>
      <c r="AE46" s="3">
        <f t="shared" si="44"/>
        <v>0</v>
      </c>
      <c r="AF46" s="3">
        <f t="shared" si="44"/>
        <v>0</v>
      </c>
      <c r="AG46" s="3">
        <f t="shared" si="44"/>
        <v>0</v>
      </c>
      <c r="AH46" s="3">
        <f t="shared" si="44"/>
        <v>0</v>
      </c>
      <c r="AI46" s="3">
        <f t="shared" si="44"/>
        <v>0</v>
      </c>
      <c r="AJ46" s="3">
        <f t="shared" si="44"/>
        <v>0</v>
      </c>
      <c r="AK46" s="3">
        <f t="shared" si="44"/>
        <v>0</v>
      </c>
      <c r="AL46" s="3">
        <f t="shared" si="44"/>
        <v>0</v>
      </c>
      <c r="AM46" s="3">
        <f t="shared" si="44"/>
        <v>0</v>
      </c>
      <c r="AN46" s="3">
        <f t="shared" si="44"/>
        <v>0</v>
      </c>
      <c r="AO46" s="3">
        <f t="shared" si="44"/>
        <v>0</v>
      </c>
      <c r="AP46" s="3">
        <f t="shared" si="44"/>
        <v>0</v>
      </c>
      <c r="AQ46" s="3">
        <f t="shared" si="44"/>
        <v>0</v>
      </c>
      <c r="AR46" s="3">
        <f t="shared" si="44"/>
        <v>0</v>
      </c>
      <c r="AS46" s="3">
        <f t="shared" si="44"/>
        <v>0</v>
      </c>
      <c r="AT46" s="3">
        <f t="shared" si="44"/>
        <v>0</v>
      </c>
      <c r="AU46" s="3">
        <f t="shared" si="44"/>
        <v>0</v>
      </c>
      <c r="AV46" s="3">
        <f t="shared" si="44"/>
        <v>0</v>
      </c>
      <c r="AW46" s="3">
        <f t="shared" si="44"/>
        <v>0</v>
      </c>
      <c r="AX46" s="3">
        <f t="shared" si="44"/>
        <v>0</v>
      </c>
      <c r="AY46" s="3">
        <f t="shared" si="44"/>
        <v>0</v>
      </c>
      <c r="AZ46" s="3">
        <f t="shared" si="44"/>
        <v>0</v>
      </c>
      <c r="BA46" s="3">
        <f t="shared" si="44"/>
        <v>0</v>
      </c>
      <c r="BB46" s="3">
        <f t="shared" si="44"/>
        <v>0</v>
      </c>
      <c r="BC46" s="3">
        <f t="shared" si="44"/>
        <v>0</v>
      </c>
      <c r="BD46" s="3">
        <f t="shared" si="44"/>
        <v>0</v>
      </c>
      <c r="BE46" s="3">
        <f t="shared" si="44"/>
        <v>0</v>
      </c>
      <c r="BF46" s="3">
        <f t="shared" si="44"/>
        <v>0</v>
      </c>
      <c r="BG46" s="3">
        <f t="shared" si="44"/>
        <v>0</v>
      </c>
      <c r="BH46" s="3">
        <f t="shared" si="44"/>
        <v>0</v>
      </c>
      <c r="BI46" s="3">
        <f t="shared" si="44"/>
        <v>0</v>
      </c>
      <c r="BJ46" s="3">
        <f t="shared" si="44"/>
        <v>0</v>
      </c>
      <c r="BK46" s="3">
        <f t="shared" si="44"/>
        <v>0</v>
      </c>
      <c r="BL46" s="3">
        <f t="shared" si="44"/>
        <v>0</v>
      </c>
      <c r="BM46" s="3">
        <f t="shared" si="44"/>
        <v>0</v>
      </c>
      <c r="BN46" s="3">
        <f t="shared" si="44"/>
        <v>0</v>
      </c>
      <c r="BO46" s="3">
        <f t="shared" si="44"/>
        <v>0</v>
      </c>
      <c r="BP46" s="3">
        <f t="shared" si="44"/>
        <v>0</v>
      </c>
      <c r="BQ46" s="3">
        <f t="shared" si="44"/>
        <v>0</v>
      </c>
      <c r="BR46" s="3">
        <f t="shared" si="44"/>
        <v>0</v>
      </c>
      <c r="BS46" s="3">
        <f t="shared" ref="BS46:CH46" si="45">BR46</f>
        <v>0</v>
      </c>
      <c r="BT46" s="3">
        <f t="shared" si="45"/>
        <v>0</v>
      </c>
      <c r="BU46" s="3">
        <f t="shared" si="45"/>
        <v>0</v>
      </c>
      <c r="BV46" s="3">
        <f t="shared" si="45"/>
        <v>0</v>
      </c>
      <c r="BW46" s="3">
        <f t="shared" si="45"/>
        <v>0</v>
      </c>
      <c r="BX46" s="3">
        <f t="shared" si="45"/>
        <v>0</v>
      </c>
      <c r="BY46" s="3">
        <f t="shared" si="45"/>
        <v>0</v>
      </c>
      <c r="BZ46" s="3">
        <f t="shared" si="45"/>
        <v>0</v>
      </c>
      <c r="CA46" s="3">
        <f t="shared" si="45"/>
        <v>0</v>
      </c>
      <c r="CB46" s="3">
        <f t="shared" si="45"/>
        <v>0</v>
      </c>
      <c r="CC46" s="3">
        <f t="shared" si="45"/>
        <v>0</v>
      </c>
      <c r="CD46" s="3">
        <f t="shared" si="45"/>
        <v>0</v>
      </c>
      <c r="CE46" s="3">
        <f t="shared" si="45"/>
        <v>0</v>
      </c>
      <c r="CF46" s="3">
        <f t="shared" si="45"/>
        <v>0</v>
      </c>
      <c r="CG46" s="3">
        <f t="shared" si="45"/>
        <v>0</v>
      </c>
      <c r="CH46" s="12">
        <f t="shared" si="45"/>
        <v>0</v>
      </c>
    </row>
    <row r="47" spans="1:86" x14ac:dyDescent="0.3">
      <c r="A47" s="548"/>
      <c r="B47" s="11" t="str">
        <f t="shared" si="33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BR47" si="46">F47</f>
        <v>0</v>
      </c>
      <c r="H47" s="3">
        <f t="shared" si="46"/>
        <v>0</v>
      </c>
      <c r="I47" s="3">
        <f t="shared" si="46"/>
        <v>0</v>
      </c>
      <c r="J47" s="3">
        <f t="shared" si="46"/>
        <v>0</v>
      </c>
      <c r="K47" s="3">
        <f t="shared" si="46"/>
        <v>0</v>
      </c>
      <c r="L47" s="3">
        <f t="shared" si="46"/>
        <v>0</v>
      </c>
      <c r="M47" s="3">
        <f t="shared" si="46"/>
        <v>0</v>
      </c>
      <c r="N47" s="3">
        <f t="shared" si="46"/>
        <v>0</v>
      </c>
      <c r="O47" s="3">
        <f t="shared" si="46"/>
        <v>0</v>
      </c>
      <c r="P47" s="3">
        <f t="shared" si="46"/>
        <v>0</v>
      </c>
      <c r="Q47" s="3">
        <f t="shared" si="46"/>
        <v>0</v>
      </c>
      <c r="R47" s="3">
        <f t="shared" si="46"/>
        <v>0</v>
      </c>
      <c r="S47" s="3">
        <f t="shared" si="46"/>
        <v>0</v>
      </c>
      <c r="T47" s="3">
        <f t="shared" si="46"/>
        <v>0</v>
      </c>
      <c r="U47" s="3">
        <f t="shared" si="46"/>
        <v>0</v>
      </c>
      <c r="V47" s="3">
        <f t="shared" si="46"/>
        <v>0</v>
      </c>
      <c r="W47" s="3">
        <f t="shared" si="46"/>
        <v>0</v>
      </c>
      <c r="X47" s="3">
        <f t="shared" si="46"/>
        <v>0</v>
      </c>
      <c r="Y47" s="3">
        <f t="shared" si="46"/>
        <v>0</v>
      </c>
      <c r="Z47" s="3">
        <f t="shared" si="46"/>
        <v>0</v>
      </c>
      <c r="AA47" s="3">
        <f t="shared" si="46"/>
        <v>0</v>
      </c>
      <c r="AB47" s="3">
        <f t="shared" si="46"/>
        <v>0</v>
      </c>
      <c r="AC47" s="3">
        <f t="shared" si="46"/>
        <v>0</v>
      </c>
      <c r="AD47" s="3">
        <f t="shared" si="46"/>
        <v>0</v>
      </c>
      <c r="AE47" s="3">
        <f t="shared" si="46"/>
        <v>0</v>
      </c>
      <c r="AF47" s="3">
        <f t="shared" si="46"/>
        <v>0</v>
      </c>
      <c r="AG47" s="3">
        <f t="shared" si="46"/>
        <v>0</v>
      </c>
      <c r="AH47" s="3">
        <f t="shared" si="46"/>
        <v>0</v>
      </c>
      <c r="AI47" s="3">
        <f t="shared" si="46"/>
        <v>0</v>
      </c>
      <c r="AJ47" s="3">
        <f t="shared" si="46"/>
        <v>0</v>
      </c>
      <c r="AK47" s="3">
        <f t="shared" si="46"/>
        <v>0</v>
      </c>
      <c r="AL47" s="3">
        <f t="shared" si="46"/>
        <v>0</v>
      </c>
      <c r="AM47" s="3">
        <f t="shared" si="46"/>
        <v>0</v>
      </c>
      <c r="AN47" s="3">
        <f t="shared" si="46"/>
        <v>0</v>
      </c>
      <c r="AO47" s="3">
        <f t="shared" si="46"/>
        <v>0</v>
      </c>
      <c r="AP47" s="3">
        <f t="shared" si="46"/>
        <v>0</v>
      </c>
      <c r="AQ47" s="3">
        <f t="shared" si="46"/>
        <v>0</v>
      </c>
      <c r="AR47" s="3">
        <f t="shared" si="46"/>
        <v>0</v>
      </c>
      <c r="AS47" s="3">
        <f t="shared" si="46"/>
        <v>0</v>
      </c>
      <c r="AT47" s="3">
        <f t="shared" si="46"/>
        <v>0</v>
      </c>
      <c r="AU47" s="3">
        <f t="shared" si="46"/>
        <v>0</v>
      </c>
      <c r="AV47" s="3">
        <f t="shared" si="46"/>
        <v>0</v>
      </c>
      <c r="AW47" s="3">
        <f t="shared" si="46"/>
        <v>0</v>
      </c>
      <c r="AX47" s="3">
        <f t="shared" si="46"/>
        <v>0</v>
      </c>
      <c r="AY47" s="3">
        <f t="shared" si="46"/>
        <v>0</v>
      </c>
      <c r="AZ47" s="3">
        <f t="shared" si="46"/>
        <v>0</v>
      </c>
      <c r="BA47" s="3">
        <f t="shared" si="46"/>
        <v>0</v>
      </c>
      <c r="BB47" s="3">
        <f t="shared" si="46"/>
        <v>0</v>
      </c>
      <c r="BC47" s="3">
        <f t="shared" si="46"/>
        <v>0</v>
      </c>
      <c r="BD47" s="3">
        <f t="shared" si="46"/>
        <v>0</v>
      </c>
      <c r="BE47" s="3">
        <f t="shared" si="46"/>
        <v>0</v>
      </c>
      <c r="BF47" s="3">
        <f t="shared" si="46"/>
        <v>0</v>
      </c>
      <c r="BG47" s="3">
        <f t="shared" si="46"/>
        <v>0</v>
      </c>
      <c r="BH47" s="3">
        <f t="shared" si="46"/>
        <v>0</v>
      </c>
      <c r="BI47" s="3">
        <f t="shared" si="46"/>
        <v>0</v>
      </c>
      <c r="BJ47" s="3">
        <f t="shared" si="46"/>
        <v>0</v>
      </c>
      <c r="BK47" s="3">
        <f t="shared" si="46"/>
        <v>0</v>
      </c>
      <c r="BL47" s="3">
        <f t="shared" si="46"/>
        <v>0</v>
      </c>
      <c r="BM47" s="3">
        <f t="shared" si="46"/>
        <v>0</v>
      </c>
      <c r="BN47" s="3">
        <f t="shared" si="46"/>
        <v>0</v>
      </c>
      <c r="BO47" s="3">
        <f t="shared" si="46"/>
        <v>0</v>
      </c>
      <c r="BP47" s="3">
        <f t="shared" si="46"/>
        <v>0</v>
      </c>
      <c r="BQ47" s="3">
        <f t="shared" si="46"/>
        <v>0</v>
      </c>
      <c r="BR47" s="3">
        <f t="shared" si="46"/>
        <v>0</v>
      </c>
      <c r="BS47" s="3">
        <f t="shared" ref="BS47:CH47" si="47">BR47</f>
        <v>0</v>
      </c>
      <c r="BT47" s="3">
        <f t="shared" si="47"/>
        <v>0</v>
      </c>
      <c r="BU47" s="3">
        <f t="shared" si="47"/>
        <v>0</v>
      </c>
      <c r="BV47" s="3">
        <f t="shared" si="47"/>
        <v>0</v>
      </c>
      <c r="BW47" s="3">
        <f t="shared" si="47"/>
        <v>0</v>
      </c>
      <c r="BX47" s="3">
        <f t="shared" si="47"/>
        <v>0</v>
      </c>
      <c r="BY47" s="3">
        <f t="shared" si="47"/>
        <v>0</v>
      </c>
      <c r="BZ47" s="3">
        <f t="shared" si="47"/>
        <v>0</v>
      </c>
      <c r="CA47" s="3">
        <f t="shared" si="47"/>
        <v>0</v>
      </c>
      <c r="CB47" s="3">
        <f t="shared" si="47"/>
        <v>0</v>
      </c>
      <c r="CC47" s="3">
        <f t="shared" si="47"/>
        <v>0</v>
      </c>
      <c r="CD47" s="3">
        <f t="shared" si="47"/>
        <v>0</v>
      </c>
      <c r="CE47" s="3">
        <f t="shared" si="47"/>
        <v>0</v>
      </c>
      <c r="CF47" s="3">
        <f t="shared" si="47"/>
        <v>0</v>
      </c>
      <c r="CG47" s="3">
        <f t="shared" si="47"/>
        <v>0</v>
      </c>
      <c r="CH47" s="12">
        <f t="shared" si="47"/>
        <v>0</v>
      </c>
    </row>
    <row r="48" spans="1:86" x14ac:dyDescent="0.3">
      <c r="A48" s="548"/>
      <c r="B48" s="11" t="str">
        <f t="shared" si="33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BR48" si="48">F48</f>
        <v>0</v>
      </c>
      <c r="H48" s="3">
        <f t="shared" si="48"/>
        <v>0</v>
      </c>
      <c r="I48" s="3">
        <f t="shared" si="48"/>
        <v>0</v>
      </c>
      <c r="J48" s="3">
        <f t="shared" si="48"/>
        <v>0</v>
      </c>
      <c r="K48" s="3">
        <f t="shared" si="48"/>
        <v>0</v>
      </c>
      <c r="L48" s="3">
        <f t="shared" si="48"/>
        <v>0</v>
      </c>
      <c r="M48" s="3">
        <f t="shared" si="48"/>
        <v>0</v>
      </c>
      <c r="N48" s="3">
        <f t="shared" si="48"/>
        <v>0</v>
      </c>
      <c r="O48" s="3">
        <f t="shared" si="48"/>
        <v>0</v>
      </c>
      <c r="P48" s="3">
        <f t="shared" si="48"/>
        <v>0</v>
      </c>
      <c r="Q48" s="3">
        <f t="shared" si="48"/>
        <v>0</v>
      </c>
      <c r="R48" s="3">
        <f t="shared" si="48"/>
        <v>0</v>
      </c>
      <c r="S48" s="3">
        <f t="shared" si="48"/>
        <v>0</v>
      </c>
      <c r="T48" s="3">
        <f t="shared" si="48"/>
        <v>0</v>
      </c>
      <c r="U48" s="3">
        <f t="shared" si="48"/>
        <v>0</v>
      </c>
      <c r="V48" s="3">
        <f t="shared" si="48"/>
        <v>0</v>
      </c>
      <c r="W48" s="3">
        <f t="shared" si="48"/>
        <v>0</v>
      </c>
      <c r="X48" s="3">
        <f t="shared" si="48"/>
        <v>0</v>
      </c>
      <c r="Y48" s="3">
        <f t="shared" si="48"/>
        <v>0</v>
      </c>
      <c r="Z48" s="3">
        <f t="shared" si="48"/>
        <v>0</v>
      </c>
      <c r="AA48" s="3">
        <f t="shared" si="48"/>
        <v>0</v>
      </c>
      <c r="AB48" s="3">
        <f t="shared" si="48"/>
        <v>0</v>
      </c>
      <c r="AC48" s="3">
        <f t="shared" si="48"/>
        <v>0</v>
      </c>
      <c r="AD48" s="3">
        <f t="shared" si="48"/>
        <v>0</v>
      </c>
      <c r="AE48" s="3">
        <f t="shared" si="48"/>
        <v>0</v>
      </c>
      <c r="AF48" s="3">
        <f t="shared" si="48"/>
        <v>0</v>
      </c>
      <c r="AG48" s="3">
        <f t="shared" si="48"/>
        <v>0</v>
      </c>
      <c r="AH48" s="3">
        <f t="shared" si="48"/>
        <v>0</v>
      </c>
      <c r="AI48" s="3">
        <f t="shared" si="48"/>
        <v>0</v>
      </c>
      <c r="AJ48" s="3">
        <f t="shared" si="48"/>
        <v>0</v>
      </c>
      <c r="AK48" s="3">
        <f t="shared" si="48"/>
        <v>0</v>
      </c>
      <c r="AL48" s="3">
        <f t="shared" si="48"/>
        <v>0</v>
      </c>
      <c r="AM48" s="3">
        <f t="shared" si="48"/>
        <v>0</v>
      </c>
      <c r="AN48" s="3">
        <f t="shared" si="48"/>
        <v>0</v>
      </c>
      <c r="AO48" s="3">
        <f t="shared" si="48"/>
        <v>0</v>
      </c>
      <c r="AP48" s="3">
        <f t="shared" si="48"/>
        <v>0</v>
      </c>
      <c r="AQ48" s="3">
        <f t="shared" si="48"/>
        <v>0</v>
      </c>
      <c r="AR48" s="3">
        <f t="shared" si="48"/>
        <v>0</v>
      </c>
      <c r="AS48" s="3">
        <f t="shared" si="48"/>
        <v>0</v>
      </c>
      <c r="AT48" s="3">
        <f t="shared" si="48"/>
        <v>0</v>
      </c>
      <c r="AU48" s="3">
        <f t="shared" si="48"/>
        <v>0</v>
      </c>
      <c r="AV48" s="3">
        <f t="shared" si="48"/>
        <v>0</v>
      </c>
      <c r="AW48" s="3">
        <f t="shared" si="48"/>
        <v>0</v>
      </c>
      <c r="AX48" s="3">
        <f t="shared" si="48"/>
        <v>0</v>
      </c>
      <c r="AY48" s="3">
        <f t="shared" si="48"/>
        <v>0</v>
      </c>
      <c r="AZ48" s="3">
        <f t="shared" si="48"/>
        <v>0</v>
      </c>
      <c r="BA48" s="3">
        <f t="shared" si="48"/>
        <v>0</v>
      </c>
      <c r="BB48" s="3">
        <f t="shared" si="48"/>
        <v>0</v>
      </c>
      <c r="BC48" s="3">
        <f t="shared" si="48"/>
        <v>0</v>
      </c>
      <c r="BD48" s="3">
        <f t="shared" si="48"/>
        <v>0</v>
      </c>
      <c r="BE48" s="3">
        <f t="shared" si="48"/>
        <v>0</v>
      </c>
      <c r="BF48" s="3">
        <f t="shared" si="48"/>
        <v>0</v>
      </c>
      <c r="BG48" s="3">
        <f t="shared" si="48"/>
        <v>0</v>
      </c>
      <c r="BH48" s="3">
        <f t="shared" si="48"/>
        <v>0</v>
      </c>
      <c r="BI48" s="3">
        <f t="shared" si="48"/>
        <v>0</v>
      </c>
      <c r="BJ48" s="3">
        <f t="shared" si="48"/>
        <v>0</v>
      </c>
      <c r="BK48" s="3">
        <f t="shared" si="48"/>
        <v>0</v>
      </c>
      <c r="BL48" s="3">
        <f t="shared" si="48"/>
        <v>0</v>
      </c>
      <c r="BM48" s="3">
        <f t="shared" si="48"/>
        <v>0</v>
      </c>
      <c r="BN48" s="3">
        <f t="shared" si="48"/>
        <v>0</v>
      </c>
      <c r="BO48" s="3">
        <f t="shared" si="48"/>
        <v>0</v>
      </c>
      <c r="BP48" s="3">
        <f t="shared" si="48"/>
        <v>0</v>
      </c>
      <c r="BQ48" s="3">
        <f t="shared" si="48"/>
        <v>0</v>
      </c>
      <c r="BR48" s="3">
        <f t="shared" si="48"/>
        <v>0</v>
      </c>
      <c r="BS48" s="3">
        <f t="shared" ref="BS48:CH48" si="49">BR48</f>
        <v>0</v>
      </c>
      <c r="BT48" s="3">
        <f t="shared" si="49"/>
        <v>0</v>
      </c>
      <c r="BU48" s="3">
        <f t="shared" si="49"/>
        <v>0</v>
      </c>
      <c r="BV48" s="3">
        <f t="shared" si="49"/>
        <v>0</v>
      </c>
      <c r="BW48" s="3">
        <f t="shared" si="49"/>
        <v>0</v>
      </c>
      <c r="BX48" s="3">
        <f t="shared" si="49"/>
        <v>0</v>
      </c>
      <c r="BY48" s="3">
        <f t="shared" si="49"/>
        <v>0</v>
      </c>
      <c r="BZ48" s="3">
        <f t="shared" si="49"/>
        <v>0</v>
      </c>
      <c r="CA48" s="3">
        <f t="shared" si="49"/>
        <v>0</v>
      </c>
      <c r="CB48" s="3">
        <f t="shared" si="49"/>
        <v>0</v>
      </c>
      <c r="CC48" s="3">
        <f t="shared" si="49"/>
        <v>0</v>
      </c>
      <c r="CD48" s="3">
        <f t="shared" si="49"/>
        <v>0</v>
      </c>
      <c r="CE48" s="3">
        <f t="shared" si="49"/>
        <v>0</v>
      </c>
      <c r="CF48" s="3">
        <f t="shared" si="49"/>
        <v>0</v>
      </c>
      <c r="CG48" s="3">
        <f t="shared" si="49"/>
        <v>0</v>
      </c>
      <c r="CH48" s="12">
        <f t="shared" si="49"/>
        <v>0</v>
      </c>
    </row>
    <row r="49" spans="1:86" x14ac:dyDescent="0.3">
      <c r="A49" s="548"/>
      <c r="B49" s="11" t="str">
        <f t="shared" si="33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BR49" si="50">F49</f>
        <v>0</v>
      </c>
      <c r="H49" s="3">
        <f t="shared" si="50"/>
        <v>0</v>
      </c>
      <c r="I49" s="3">
        <f t="shared" si="50"/>
        <v>0</v>
      </c>
      <c r="J49" s="3">
        <f t="shared" si="50"/>
        <v>0</v>
      </c>
      <c r="K49" s="3">
        <f t="shared" si="50"/>
        <v>0</v>
      </c>
      <c r="L49" s="3">
        <f t="shared" si="50"/>
        <v>0</v>
      </c>
      <c r="M49" s="3">
        <f t="shared" si="50"/>
        <v>0</v>
      </c>
      <c r="N49" s="3">
        <f t="shared" si="50"/>
        <v>0</v>
      </c>
      <c r="O49" s="3">
        <f t="shared" si="50"/>
        <v>0</v>
      </c>
      <c r="P49" s="3">
        <f t="shared" si="50"/>
        <v>0</v>
      </c>
      <c r="Q49" s="3">
        <f t="shared" si="50"/>
        <v>0</v>
      </c>
      <c r="R49" s="3">
        <f t="shared" si="50"/>
        <v>0</v>
      </c>
      <c r="S49" s="3">
        <f t="shared" si="50"/>
        <v>0</v>
      </c>
      <c r="T49" s="3">
        <f t="shared" si="50"/>
        <v>0</v>
      </c>
      <c r="U49" s="3">
        <f t="shared" si="50"/>
        <v>0</v>
      </c>
      <c r="V49" s="3">
        <f t="shared" si="50"/>
        <v>0</v>
      </c>
      <c r="W49" s="3">
        <f t="shared" si="50"/>
        <v>0</v>
      </c>
      <c r="X49" s="3">
        <f t="shared" si="50"/>
        <v>0</v>
      </c>
      <c r="Y49" s="3">
        <f t="shared" si="50"/>
        <v>0</v>
      </c>
      <c r="Z49" s="3">
        <f t="shared" si="50"/>
        <v>0</v>
      </c>
      <c r="AA49" s="3">
        <f t="shared" si="50"/>
        <v>0</v>
      </c>
      <c r="AB49" s="3">
        <f t="shared" si="50"/>
        <v>0</v>
      </c>
      <c r="AC49" s="3">
        <f t="shared" si="50"/>
        <v>0</v>
      </c>
      <c r="AD49" s="3">
        <f t="shared" si="50"/>
        <v>0</v>
      </c>
      <c r="AE49" s="3">
        <f t="shared" si="50"/>
        <v>0</v>
      </c>
      <c r="AF49" s="3">
        <f t="shared" si="50"/>
        <v>0</v>
      </c>
      <c r="AG49" s="3">
        <f t="shared" si="50"/>
        <v>0</v>
      </c>
      <c r="AH49" s="3">
        <f t="shared" si="50"/>
        <v>0</v>
      </c>
      <c r="AI49" s="3">
        <f t="shared" si="50"/>
        <v>0</v>
      </c>
      <c r="AJ49" s="3">
        <f t="shared" si="50"/>
        <v>0</v>
      </c>
      <c r="AK49" s="3">
        <f t="shared" si="50"/>
        <v>0</v>
      </c>
      <c r="AL49" s="3">
        <f t="shared" si="50"/>
        <v>0</v>
      </c>
      <c r="AM49" s="3">
        <f t="shared" si="50"/>
        <v>0</v>
      </c>
      <c r="AN49" s="3">
        <f t="shared" si="50"/>
        <v>0</v>
      </c>
      <c r="AO49" s="3">
        <f t="shared" si="50"/>
        <v>0</v>
      </c>
      <c r="AP49" s="3">
        <f t="shared" si="50"/>
        <v>0</v>
      </c>
      <c r="AQ49" s="3">
        <f t="shared" si="50"/>
        <v>0</v>
      </c>
      <c r="AR49" s="3">
        <f t="shared" si="50"/>
        <v>0</v>
      </c>
      <c r="AS49" s="3">
        <f t="shared" si="50"/>
        <v>0</v>
      </c>
      <c r="AT49" s="3">
        <f t="shared" si="50"/>
        <v>0</v>
      </c>
      <c r="AU49" s="3">
        <f t="shared" si="50"/>
        <v>0</v>
      </c>
      <c r="AV49" s="3">
        <f t="shared" si="50"/>
        <v>0</v>
      </c>
      <c r="AW49" s="3">
        <f t="shared" si="50"/>
        <v>0</v>
      </c>
      <c r="AX49" s="3">
        <f t="shared" si="50"/>
        <v>0</v>
      </c>
      <c r="AY49" s="3">
        <f t="shared" si="50"/>
        <v>0</v>
      </c>
      <c r="AZ49" s="3">
        <f t="shared" si="50"/>
        <v>0</v>
      </c>
      <c r="BA49" s="3">
        <f t="shared" si="50"/>
        <v>0</v>
      </c>
      <c r="BB49" s="3">
        <f t="shared" si="50"/>
        <v>0</v>
      </c>
      <c r="BC49" s="3">
        <f t="shared" si="50"/>
        <v>0</v>
      </c>
      <c r="BD49" s="3">
        <f t="shared" si="50"/>
        <v>0</v>
      </c>
      <c r="BE49" s="3">
        <f t="shared" si="50"/>
        <v>0</v>
      </c>
      <c r="BF49" s="3">
        <f t="shared" si="50"/>
        <v>0</v>
      </c>
      <c r="BG49" s="3">
        <f t="shared" si="50"/>
        <v>0</v>
      </c>
      <c r="BH49" s="3">
        <f t="shared" si="50"/>
        <v>0</v>
      </c>
      <c r="BI49" s="3">
        <f t="shared" si="50"/>
        <v>0</v>
      </c>
      <c r="BJ49" s="3">
        <f t="shared" si="50"/>
        <v>0</v>
      </c>
      <c r="BK49" s="3">
        <f t="shared" si="50"/>
        <v>0</v>
      </c>
      <c r="BL49" s="3">
        <f t="shared" si="50"/>
        <v>0</v>
      </c>
      <c r="BM49" s="3">
        <f t="shared" si="50"/>
        <v>0</v>
      </c>
      <c r="BN49" s="3">
        <f t="shared" si="50"/>
        <v>0</v>
      </c>
      <c r="BO49" s="3">
        <f t="shared" si="50"/>
        <v>0</v>
      </c>
      <c r="BP49" s="3">
        <f t="shared" si="50"/>
        <v>0</v>
      </c>
      <c r="BQ49" s="3">
        <f t="shared" si="50"/>
        <v>0</v>
      </c>
      <c r="BR49" s="3">
        <f t="shared" si="50"/>
        <v>0</v>
      </c>
      <c r="BS49" s="3">
        <f t="shared" ref="BS49:CH49" si="51">BR49</f>
        <v>0</v>
      </c>
      <c r="BT49" s="3">
        <f t="shared" si="51"/>
        <v>0</v>
      </c>
      <c r="BU49" s="3">
        <f t="shared" si="51"/>
        <v>0</v>
      </c>
      <c r="BV49" s="3">
        <f t="shared" si="51"/>
        <v>0</v>
      </c>
      <c r="BW49" s="3">
        <f t="shared" si="51"/>
        <v>0</v>
      </c>
      <c r="BX49" s="3">
        <f t="shared" si="51"/>
        <v>0</v>
      </c>
      <c r="BY49" s="3">
        <f t="shared" si="51"/>
        <v>0</v>
      </c>
      <c r="BZ49" s="3">
        <f t="shared" si="51"/>
        <v>0</v>
      </c>
      <c r="CA49" s="3">
        <f t="shared" si="51"/>
        <v>0</v>
      </c>
      <c r="CB49" s="3">
        <f t="shared" si="51"/>
        <v>0</v>
      </c>
      <c r="CC49" s="3">
        <f t="shared" si="51"/>
        <v>0</v>
      </c>
      <c r="CD49" s="3">
        <f t="shared" si="51"/>
        <v>0</v>
      </c>
      <c r="CE49" s="3">
        <f t="shared" si="51"/>
        <v>0</v>
      </c>
      <c r="CF49" s="3">
        <f t="shared" si="51"/>
        <v>0</v>
      </c>
      <c r="CG49" s="3">
        <f t="shared" si="51"/>
        <v>0</v>
      </c>
      <c r="CH49" s="12">
        <f t="shared" si="51"/>
        <v>0</v>
      </c>
    </row>
    <row r="50" spans="1:86" ht="15" customHeight="1" x14ac:dyDescent="0.3">
      <c r="A50" s="548"/>
      <c r="B50" s="11" t="str">
        <f t="shared" si="33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BR50" si="52">F50</f>
        <v>0</v>
      </c>
      <c r="H50" s="3">
        <f t="shared" si="52"/>
        <v>0</v>
      </c>
      <c r="I50" s="3">
        <f t="shared" si="52"/>
        <v>0</v>
      </c>
      <c r="J50" s="3">
        <f t="shared" si="52"/>
        <v>0</v>
      </c>
      <c r="K50" s="3">
        <f t="shared" si="52"/>
        <v>0</v>
      </c>
      <c r="L50" s="3">
        <f t="shared" si="52"/>
        <v>0</v>
      </c>
      <c r="M50" s="3">
        <f t="shared" si="52"/>
        <v>0</v>
      </c>
      <c r="N50" s="3">
        <f t="shared" si="52"/>
        <v>0</v>
      </c>
      <c r="O50" s="3">
        <f t="shared" si="52"/>
        <v>0</v>
      </c>
      <c r="P50" s="3">
        <f t="shared" si="52"/>
        <v>0</v>
      </c>
      <c r="Q50" s="3">
        <f t="shared" si="52"/>
        <v>0</v>
      </c>
      <c r="R50" s="3">
        <f t="shared" si="52"/>
        <v>0</v>
      </c>
      <c r="S50" s="3">
        <f t="shared" si="52"/>
        <v>0</v>
      </c>
      <c r="T50" s="3">
        <f t="shared" si="52"/>
        <v>0</v>
      </c>
      <c r="U50" s="3">
        <f t="shared" si="52"/>
        <v>0</v>
      </c>
      <c r="V50" s="3">
        <f t="shared" si="52"/>
        <v>0</v>
      </c>
      <c r="W50" s="3">
        <f t="shared" si="52"/>
        <v>0</v>
      </c>
      <c r="X50" s="3">
        <f t="shared" si="52"/>
        <v>0</v>
      </c>
      <c r="Y50" s="3">
        <f t="shared" si="52"/>
        <v>0</v>
      </c>
      <c r="Z50" s="3">
        <f t="shared" si="52"/>
        <v>0</v>
      </c>
      <c r="AA50" s="3">
        <f t="shared" si="52"/>
        <v>0</v>
      </c>
      <c r="AB50" s="3">
        <f t="shared" si="52"/>
        <v>0</v>
      </c>
      <c r="AC50" s="3">
        <f t="shared" si="52"/>
        <v>0</v>
      </c>
      <c r="AD50" s="3">
        <f t="shared" si="52"/>
        <v>0</v>
      </c>
      <c r="AE50" s="3">
        <f t="shared" si="52"/>
        <v>0</v>
      </c>
      <c r="AF50" s="3">
        <f t="shared" si="52"/>
        <v>0</v>
      </c>
      <c r="AG50" s="3">
        <f t="shared" si="52"/>
        <v>0</v>
      </c>
      <c r="AH50" s="3">
        <f t="shared" si="52"/>
        <v>0</v>
      </c>
      <c r="AI50" s="3">
        <f t="shared" si="52"/>
        <v>0</v>
      </c>
      <c r="AJ50" s="3">
        <f t="shared" si="52"/>
        <v>0</v>
      </c>
      <c r="AK50" s="3">
        <f t="shared" si="52"/>
        <v>0</v>
      </c>
      <c r="AL50" s="3">
        <f t="shared" si="52"/>
        <v>0</v>
      </c>
      <c r="AM50" s="3">
        <f t="shared" si="52"/>
        <v>0</v>
      </c>
      <c r="AN50" s="3">
        <f t="shared" si="52"/>
        <v>0</v>
      </c>
      <c r="AO50" s="3">
        <f t="shared" si="52"/>
        <v>0</v>
      </c>
      <c r="AP50" s="3">
        <f t="shared" si="52"/>
        <v>0</v>
      </c>
      <c r="AQ50" s="3">
        <f t="shared" si="52"/>
        <v>0</v>
      </c>
      <c r="AR50" s="3">
        <f t="shared" si="52"/>
        <v>0</v>
      </c>
      <c r="AS50" s="3">
        <f t="shared" si="52"/>
        <v>0</v>
      </c>
      <c r="AT50" s="3">
        <f t="shared" si="52"/>
        <v>0</v>
      </c>
      <c r="AU50" s="3">
        <f t="shared" si="52"/>
        <v>0</v>
      </c>
      <c r="AV50" s="3">
        <f t="shared" si="52"/>
        <v>0</v>
      </c>
      <c r="AW50" s="3">
        <f t="shared" si="52"/>
        <v>0</v>
      </c>
      <c r="AX50" s="3">
        <f t="shared" si="52"/>
        <v>0</v>
      </c>
      <c r="AY50" s="3">
        <f t="shared" si="52"/>
        <v>0</v>
      </c>
      <c r="AZ50" s="3">
        <f t="shared" si="52"/>
        <v>0</v>
      </c>
      <c r="BA50" s="3">
        <f t="shared" si="52"/>
        <v>0</v>
      </c>
      <c r="BB50" s="3">
        <f t="shared" si="52"/>
        <v>0</v>
      </c>
      <c r="BC50" s="3">
        <f t="shared" si="52"/>
        <v>0</v>
      </c>
      <c r="BD50" s="3">
        <f t="shared" si="52"/>
        <v>0</v>
      </c>
      <c r="BE50" s="3">
        <f t="shared" si="52"/>
        <v>0</v>
      </c>
      <c r="BF50" s="3">
        <f t="shared" si="52"/>
        <v>0</v>
      </c>
      <c r="BG50" s="3">
        <f t="shared" si="52"/>
        <v>0</v>
      </c>
      <c r="BH50" s="3">
        <f t="shared" si="52"/>
        <v>0</v>
      </c>
      <c r="BI50" s="3">
        <f t="shared" si="52"/>
        <v>0</v>
      </c>
      <c r="BJ50" s="3">
        <f t="shared" si="52"/>
        <v>0</v>
      </c>
      <c r="BK50" s="3">
        <f t="shared" si="52"/>
        <v>0</v>
      </c>
      <c r="BL50" s="3">
        <f t="shared" si="52"/>
        <v>0</v>
      </c>
      <c r="BM50" s="3">
        <f t="shared" si="52"/>
        <v>0</v>
      </c>
      <c r="BN50" s="3">
        <f t="shared" si="52"/>
        <v>0</v>
      </c>
      <c r="BO50" s="3">
        <f t="shared" si="52"/>
        <v>0</v>
      </c>
      <c r="BP50" s="3">
        <f t="shared" si="52"/>
        <v>0</v>
      </c>
      <c r="BQ50" s="3">
        <f t="shared" si="52"/>
        <v>0</v>
      </c>
      <c r="BR50" s="3">
        <f t="shared" si="52"/>
        <v>0</v>
      </c>
      <c r="BS50" s="3">
        <f t="shared" ref="BS50:CH50" si="53">BR50</f>
        <v>0</v>
      </c>
      <c r="BT50" s="3">
        <f t="shared" si="53"/>
        <v>0</v>
      </c>
      <c r="BU50" s="3">
        <f t="shared" si="53"/>
        <v>0</v>
      </c>
      <c r="BV50" s="3">
        <f t="shared" si="53"/>
        <v>0</v>
      </c>
      <c r="BW50" s="3">
        <f t="shared" si="53"/>
        <v>0</v>
      </c>
      <c r="BX50" s="3">
        <f t="shared" si="53"/>
        <v>0</v>
      </c>
      <c r="BY50" s="3">
        <f t="shared" si="53"/>
        <v>0</v>
      </c>
      <c r="BZ50" s="3">
        <f t="shared" si="53"/>
        <v>0</v>
      </c>
      <c r="CA50" s="3">
        <f t="shared" si="53"/>
        <v>0</v>
      </c>
      <c r="CB50" s="3">
        <f t="shared" si="53"/>
        <v>0</v>
      </c>
      <c r="CC50" s="3">
        <f t="shared" si="53"/>
        <v>0</v>
      </c>
      <c r="CD50" s="3">
        <f t="shared" si="53"/>
        <v>0</v>
      </c>
      <c r="CE50" s="3">
        <f t="shared" si="53"/>
        <v>0</v>
      </c>
      <c r="CF50" s="3">
        <f t="shared" si="53"/>
        <v>0</v>
      </c>
      <c r="CG50" s="3">
        <f t="shared" si="53"/>
        <v>0</v>
      </c>
      <c r="CH50" s="12">
        <f t="shared" si="53"/>
        <v>0</v>
      </c>
    </row>
    <row r="51" spans="1:86" x14ac:dyDescent="0.3">
      <c r="A51" s="548"/>
      <c r="B51" s="11" t="str">
        <f t="shared" si="33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BR51" si="54">F51</f>
        <v>0</v>
      </c>
      <c r="H51" s="3">
        <f t="shared" si="54"/>
        <v>0</v>
      </c>
      <c r="I51" s="3">
        <f t="shared" si="54"/>
        <v>0</v>
      </c>
      <c r="J51" s="3">
        <f t="shared" si="54"/>
        <v>0</v>
      </c>
      <c r="K51" s="3">
        <f t="shared" si="54"/>
        <v>0</v>
      </c>
      <c r="L51" s="3">
        <f t="shared" si="54"/>
        <v>0</v>
      </c>
      <c r="M51" s="3">
        <f t="shared" si="54"/>
        <v>0</v>
      </c>
      <c r="N51" s="3">
        <f t="shared" si="54"/>
        <v>0</v>
      </c>
      <c r="O51" s="3">
        <f t="shared" si="54"/>
        <v>0</v>
      </c>
      <c r="P51" s="3">
        <f t="shared" si="54"/>
        <v>0</v>
      </c>
      <c r="Q51" s="3">
        <f t="shared" si="54"/>
        <v>0</v>
      </c>
      <c r="R51" s="3">
        <f t="shared" si="54"/>
        <v>0</v>
      </c>
      <c r="S51" s="3">
        <f t="shared" si="54"/>
        <v>0</v>
      </c>
      <c r="T51" s="3">
        <f t="shared" si="54"/>
        <v>0</v>
      </c>
      <c r="U51" s="3">
        <f t="shared" si="54"/>
        <v>0</v>
      </c>
      <c r="V51" s="3">
        <f t="shared" si="54"/>
        <v>0</v>
      </c>
      <c r="W51" s="3">
        <f t="shared" si="54"/>
        <v>0</v>
      </c>
      <c r="X51" s="3">
        <f t="shared" si="54"/>
        <v>0</v>
      </c>
      <c r="Y51" s="3">
        <f t="shared" si="54"/>
        <v>0</v>
      </c>
      <c r="Z51" s="3">
        <f t="shared" si="54"/>
        <v>0</v>
      </c>
      <c r="AA51" s="3">
        <f t="shared" si="54"/>
        <v>0</v>
      </c>
      <c r="AB51" s="3">
        <f t="shared" si="54"/>
        <v>0</v>
      </c>
      <c r="AC51" s="3">
        <f t="shared" si="54"/>
        <v>0</v>
      </c>
      <c r="AD51" s="3">
        <f t="shared" si="54"/>
        <v>0</v>
      </c>
      <c r="AE51" s="3">
        <f t="shared" si="54"/>
        <v>0</v>
      </c>
      <c r="AF51" s="3">
        <f t="shared" si="54"/>
        <v>0</v>
      </c>
      <c r="AG51" s="3">
        <f t="shared" si="54"/>
        <v>0</v>
      </c>
      <c r="AH51" s="3">
        <f t="shared" si="54"/>
        <v>0</v>
      </c>
      <c r="AI51" s="3">
        <f t="shared" si="54"/>
        <v>0</v>
      </c>
      <c r="AJ51" s="3">
        <f t="shared" si="54"/>
        <v>0</v>
      </c>
      <c r="AK51" s="3">
        <f t="shared" si="54"/>
        <v>0</v>
      </c>
      <c r="AL51" s="3">
        <f t="shared" si="54"/>
        <v>0</v>
      </c>
      <c r="AM51" s="3">
        <f t="shared" si="54"/>
        <v>0</v>
      </c>
      <c r="AN51" s="3">
        <f t="shared" si="54"/>
        <v>0</v>
      </c>
      <c r="AO51" s="3">
        <f t="shared" si="54"/>
        <v>0</v>
      </c>
      <c r="AP51" s="3">
        <f t="shared" si="54"/>
        <v>0</v>
      </c>
      <c r="AQ51" s="3">
        <f t="shared" si="54"/>
        <v>0</v>
      </c>
      <c r="AR51" s="3">
        <f t="shared" si="54"/>
        <v>0</v>
      </c>
      <c r="AS51" s="3">
        <f t="shared" si="54"/>
        <v>0</v>
      </c>
      <c r="AT51" s="3">
        <f t="shared" si="54"/>
        <v>0</v>
      </c>
      <c r="AU51" s="3">
        <f t="shared" si="54"/>
        <v>0</v>
      </c>
      <c r="AV51" s="3">
        <f t="shared" si="54"/>
        <v>0</v>
      </c>
      <c r="AW51" s="3">
        <f t="shared" si="54"/>
        <v>0</v>
      </c>
      <c r="AX51" s="3">
        <f t="shared" si="54"/>
        <v>0</v>
      </c>
      <c r="AY51" s="3">
        <f t="shared" si="54"/>
        <v>0</v>
      </c>
      <c r="AZ51" s="3">
        <f t="shared" si="54"/>
        <v>0</v>
      </c>
      <c r="BA51" s="3">
        <f t="shared" si="54"/>
        <v>0</v>
      </c>
      <c r="BB51" s="3">
        <f t="shared" si="54"/>
        <v>0</v>
      </c>
      <c r="BC51" s="3">
        <f t="shared" si="54"/>
        <v>0</v>
      </c>
      <c r="BD51" s="3">
        <f t="shared" si="54"/>
        <v>0</v>
      </c>
      <c r="BE51" s="3">
        <f t="shared" si="54"/>
        <v>0</v>
      </c>
      <c r="BF51" s="3">
        <f t="shared" si="54"/>
        <v>0</v>
      </c>
      <c r="BG51" s="3">
        <f t="shared" si="54"/>
        <v>0</v>
      </c>
      <c r="BH51" s="3">
        <f t="shared" si="54"/>
        <v>0</v>
      </c>
      <c r="BI51" s="3">
        <f t="shared" si="54"/>
        <v>0</v>
      </c>
      <c r="BJ51" s="3">
        <f t="shared" si="54"/>
        <v>0</v>
      </c>
      <c r="BK51" s="3">
        <f t="shared" si="54"/>
        <v>0</v>
      </c>
      <c r="BL51" s="3">
        <f t="shared" si="54"/>
        <v>0</v>
      </c>
      <c r="BM51" s="3">
        <f t="shared" si="54"/>
        <v>0</v>
      </c>
      <c r="BN51" s="3">
        <f t="shared" si="54"/>
        <v>0</v>
      </c>
      <c r="BO51" s="3">
        <f t="shared" si="54"/>
        <v>0</v>
      </c>
      <c r="BP51" s="3">
        <f t="shared" si="54"/>
        <v>0</v>
      </c>
      <c r="BQ51" s="3">
        <f t="shared" si="54"/>
        <v>0</v>
      </c>
      <c r="BR51" s="3">
        <f t="shared" si="54"/>
        <v>0</v>
      </c>
      <c r="BS51" s="3">
        <f t="shared" ref="BS51:CH51" si="55">BR51</f>
        <v>0</v>
      </c>
      <c r="BT51" s="3">
        <f t="shared" si="55"/>
        <v>0</v>
      </c>
      <c r="BU51" s="3">
        <f t="shared" si="55"/>
        <v>0</v>
      </c>
      <c r="BV51" s="3">
        <f t="shared" si="55"/>
        <v>0</v>
      </c>
      <c r="BW51" s="3">
        <f t="shared" si="55"/>
        <v>0</v>
      </c>
      <c r="BX51" s="3">
        <f t="shared" si="55"/>
        <v>0</v>
      </c>
      <c r="BY51" s="3">
        <f t="shared" si="55"/>
        <v>0</v>
      </c>
      <c r="BZ51" s="3">
        <f t="shared" si="55"/>
        <v>0</v>
      </c>
      <c r="CA51" s="3">
        <f t="shared" si="55"/>
        <v>0</v>
      </c>
      <c r="CB51" s="3">
        <f t="shared" si="55"/>
        <v>0</v>
      </c>
      <c r="CC51" s="3">
        <f t="shared" si="55"/>
        <v>0</v>
      </c>
      <c r="CD51" s="3">
        <f t="shared" si="55"/>
        <v>0</v>
      </c>
      <c r="CE51" s="3">
        <f t="shared" si="55"/>
        <v>0</v>
      </c>
      <c r="CF51" s="3">
        <f t="shared" si="55"/>
        <v>0</v>
      </c>
      <c r="CG51" s="3">
        <f t="shared" si="55"/>
        <v>0</v>
      </c>
      <c r="CH51" s="12">
        <f t="shared" si="55"/>
        <v>0</v>
      </c>
    </row>
    <row r="52" spans="1:86" x14ac:dyDescent="0.3">
      <c r="A52" s="548"/>
      <c r="B52" s="11" t="str">
        <f t="shared" si="33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BR52" si="56">F52</f>
        <v>0</v>
      </c>
      <c r="H52" s="3">
        <f t="shared" si="56"/>
        <v>0</v>
      </c>
      <c r="I52" s="3">
        <f t="shared" si="56"/>
        <v>0</v>
      </c>
      <c r="J52" s="3">
        <f t="shared" si="56"/>
        <v>0</v>
      </c>
      <c r="K52" s="3">
        <f t="shared" si="56"/>
        <v>0</v>
      </c>
      <c r="L52" s="3">
        <f t="shared" si="56"/>
        <v>0</v>
      </c>
      <c r="M52" s="3">
        <f t="shared" si="56"/>
        <v>0</v>
      </c>
      <c r="N52" s="3">
        <f t="shared" si="56"/>
        <v>0</v>
      </c>
      <c r="O52" s="3">
        <f t="shared" si="56"/>
        <v>0</v>
      </c>
      <c r="P52" s="3">
        <f t="shared" si="56"/>
        <v>0</v>
      </c>
      <c r="Q52" s="3">
        <f t="shared" si="56"/>
        <v>0</v>
      </c>
      <c r="R52" s="3">
        <f t="shared" si="56"/>
        <v>0</v>
      </c>
      <c r="S52" s="3">
        <f t="shared" si="56"/>
        <v>0</v>
      </c>
      <c r="T52" s="3">
        <f t="shared" si="56"/>
        <v>0</v>
      </c>
      <c r="U52" s="3">
        <f t="shared" si="56"/>
        <v>0</v>
      </c>
      <c r="V52" s="3">
        <f t="shared" si="56"/>
        <v>0</v>
      </c>
      <c r="W52" s="3">
        <f t="shared" si="56"/>
        <v>0</v>
      </c>
      <c r="X52" s="3">
        <f t="shared" si="56"/>
        <v>0</v>
      </c>
      <c r="Y52" s="3">
        <f t="shared" si="56"/>
        <v>0</v>
      </c>
      <c r="Z52" s="3">
        <f t="shared" si="56"/>
        <v>0</v>
      </c>
      <c r="AA52" s="3">
        <f t="shared" si="56"/>
        <v>0</v>
      </c>
      <c r="AB52" s="3">
        <f t="shared" si="56"/>
        <v>0</v>
      </c>
      <c r="AC52" s="3">
        <f t="shared" si="56"/>
        <v>0</v>
      </c>
      <c r="AD52" s="3">
        <f t="shared" si="56"/>
        <v>0</v>
      </c>
      <c r="AE52" s="3">
        <f t="shared" si="56"/>
        <v>0</v>
      </c>
      <c r="AF52" s="3">
        <f t="shared" si="56"/>
        <v>0</v>
      </c>
      <c r="AG52" s="3">
        <f t="shared" si="56"/>
        <v>0</v>
      </c>
      <c r="AH52" s="3">
        <f t="shared" si="56"/>
        <v>0</v>
      </c>
      <c r="AI52" s="3">
        <f t="shared" si="56"/>
        <v>0</v>
      </c>
      <c r="AJ52" s="3">
        <f t="shared" si="56"/>
        <v>0</v>
      </c>
      <c r="AK52" s="3">
        <f t="shared" si="56"/>
        <v>0</v>
      </c>
      <c r="AL52" s="3">
        <f t="shared" si="56"/>
        <v>0</v>
      </c>
      <c r="AM52" s="3">
        <f t="shared" si="56"/>
        <v>0</v>
      </c>
      <c r="AN52" s="3">
        <f t="shared" si="56"/>
        <v>0</v>
      </c>
      <c r="AO52" s="3">
        <f t="shared" si="56"/>
        <v>0</v>
      </c>
      <c r="AP52" s="3">
        <f t="shared" si="56"/>
        <v>0</v>
      </c>
      <c r="AQ52" s="3">
        <f t="shared" si="56"/>
        <v>0</v>
      </c>
      <c r="AR52" s="3">
        <f t="shared" si="56"/>
        <v>0</v>
      </c>
      <c r="AS52" s="3">
        <f t="shared" si="56"/>
        <v>0</v>
      </c>
      <c r="AT52" s="3">
        <f t="shared" si="56"/>
        <v>0</v>
      </c>
      <c r="AU52" s="3">
        <f t="shared" si="56"/>
        <v>0</v>
      </c>
      <c r="AV52" s="3">
        <f t="shared" si="56"/>
        <v>0</v>
      </c>
      <c r="AW52" s="3">
        <f t="shared" si="56"/>
        <v>0</v>
      </c>
      <c r="AX52" s="3">
        <f t="shared" si="56"/>
        <v>0</v>
      </c>
      <c r="AY52" s="3">
        <f t="shared" si="56"/>
        <v>0</v>
      </c>
      <c r="AZ52" s="3">
        <f t="shared" si="56"/>
        <v>0</v>
      </c>
      <c r="BA52" s="3">
        <f t="shared" si="56"/>
        <v>0</v>
      </c>
      <c r="BB52" s="3">
        <f t="shared" si="56"/>
        <v>0</v>
      </c>
      <c r="BC52" s="3">
        <f t="shared" si="56"/>
        <v>0</v>
      </c>
      <c r="BD52" s="3">
        <f t="shared" si="56"/>
        <v>0</v>
      </c>
      <c r="BE52" s="3">
        <f t="shared" si="56"/>
        <v>0</v>
      </c>
      <c r="BF52" s="3">
        <f t="shared" si="56"/>
        <v>0</v>
      </c>
      <c r="BG52" s="3">
        <f t="shared" si="56"/>
        <v>0</v>
      </c>
      <c r="BH52" s="3">
        <f t="shared" si="56"/>
        <v>0</v>
      </c>
      <c r="BI52" s="3">
        <f t="shared" si="56"/>
        <v>0</v>
      </c>
      <c r="BJ52" s="3">
        <f t="shared" si="56"/>
        <v>0</v>
      </c>
      <c r="BK52" s="3">
        <f t="shared" si="56"/>
        <v>0</v>
      </c>
      <c r="BL52" s="3">
        <f t="shared" si="56"/>
        <v>0</v>
      </c>
      <c r="BM52" s="3">
        <f t="shared" si="56"/>
        <v>0</v>
      </c>
      <c r="BN52" s="3">
        <f t="shared" si="56"/>
        <v>0</v>
      </c>
      <c r="BO52" s="3">
        <f t="shared" si="56"/>
        <v>0</v>
      </c>
      <c r="BP52" s="3">
        <f t="shared" si="56"/>
        <v>0</v>
      </c>
      <c r="BQ52" s="3">
        <f t="shared" si="56"/>
        <v>0</v>
      </c>
      <c r="BR52" s="3">
        <f t="shared" si="56"/>
        <v>0</v>
      </c>
      <c r="BS52" s="3">
        <f t="shared" ref="BS52:CH52" si="57">BR52</f>
        <v>0</v>
      </c>
      <c r="BT52" s="3">
        <f t="shared" si="57"/>
        <v>0</v>
      </c>
      <c r="BU52" s="3">
        <f t="shared" si="57"/>
        <v>0</v>
      </c>
      <c r="BV52" s="3">
        <f t="shared" si="57"/>
        <v>0</v>
      </c>
      <c r="BW52" s="3">
        <f t="shared" si="57"/>
        <v>0</v>
      </c>
      <c r="BX52" s="3">
        <f t="shared" si="57"/>
        <v>0</v>
      </c>
      <c r="BY52" s="3">
        <f t="shared" si="57"/>
        <v>0</v>
      </c>
      <c r="BZ52" s="3">
        <f t="shared" si="57"/>
        <v>0</v>
      </c>
      <c r="CA52" s="3">
        <f t="shared" si="57"/>
        <v>0</v>
      </c>
      <c r="CB52" s="3">
        <f t="shared" si="57"/>
        <v>0</v>
      </c>
      <c r="CC52" s="3">
        <f t="shared" si="57"/>
        <v>0</v>
      </c>
      <c r="CD52" s="3">
        <f t="shared" si="57"/>
        <v>0</v>
      </c>
      <c r="CE52" s="3">
        <f t="shared" si="57"/>
        <v>0</v>
      </c>
      <c r="CF52" s="3">
        <f t="shared" si="57"/>
        <v>0</v>
      </c>
      <c r="CG52" s="3">
        <f t="shared" si="57"/>
        <v>0</v>
      </c>
      <c r="CH52" s="12">
        <f t="shared" si="57"/>
        <v>0</v>
      </c>
    </row>
    <row r="53" spans="1:86" x14ac:dyDescent="0.3">
      <c r="A53" s="548"/>
      <c r="B53" s="11" t="str">
        <f t="shared" si="33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BR53" si="58">F53</f>
        <v>0</v>
      </c>
      <c r="H53" s="3">
        <f t="shared" si="58"/>
        <v>0</v>
      </c>
      <c r="I53" s="3">
        <f t="shared" si="58"/>
        <v>0</v>
      </c>
      <c r="J53" s="3">
        <f t="shared" si="58"/>
        <v>0</v>
      </c>
      <c r="K53" s="3">
        <f t="shared" si="58"/>
        <v>0</v>
      </c>
      <c r="L53" s="3">
        <f t="shared" si="58"/>
        <v>0</v>
      </c>
      <c r="M53" s="3">
        <f t="shared" si="58"/>
        <v>0</v>
      </c>
      <c r="N53" s="3">
        <f t="shared" si="58"/>
        <v>0</v>
      </c>
      <c r="O53" s="3">
        <f t="shared" si="58"/>
        <v>0</v>
      </c>
      <c r="P53" s="3">
        <f t="shared" si="58"/>
        <v>0</v>
      </c>
      <c r="Q53" s="3">
        <f t="shared" si="58"/>
        <v>0</v>
      </c>
      <c r="R53" s="3">
        <f t="shared" si="58"/>
        <v>0</v>
      </c>
      <c r="S53" s="3">
        <f t="shared" si="58"/>
        <v>0</v>
      </c>
      <c r="T53" s="3">
        <f t="shared" si="58"/>
        <v>0</v>
      </c>
      <c r="U53" s="3">
        <f t="shared" si="58"/>
        <v>0</v>
      </c>
      <c r="V53" s="3">
        <f t="shared" si="58"/>
        <v>0</v>
      </c>
      <c r="W53" s="3">
        <f t="shared" si="58"/>
        <v>0</v>
      </c>
      <c r="X53" s="3">
        <f t="shared" si="58"/>
        <v>0</v>
      </c>
      <c r="Y53" s="3">
        <f t="shared" si="58"/>
        <v>0</v>
      </c>
      <c r="Z53" s="3">
        <f t="shared" si="58"/>
        <v>0</v>
      </c>
      <c r="AA53" s="3">
        <f t="shared" si="58"/>
        <v>0</v>
      </c>
      <c r="AB53" s="3">
        <f t="shared" si="58"/>
        <v>0</v>
      </c>
      <c r="AC53" s="3">
        <f t="shared" si="58"/>
        <v>0</v>
      </c>
      <c r="AD53" s="3">
        <f t="shared" si="58"/>
        <v>0</v>
      </c>
      <c r="AE53" s="3">
        <f t="shared" si="58"/>
        <v>0</v>
      </c>
      <c r="AF53" s="3">
        <f t="shared" si="58"/>
        <v>0</v>
      </c>
      <c r="AG53" s="3">
        <f t="shared" si="58"/>
        <v>0</v>
      </c>
      <c r="AH53" s="3">
        <f t="shared" si="58"/>
        <v>0</v>
      </c>
      <c r="AI53" s="3">
        <f t="shared" si="58"/>
        <v>0</v>
      </c>
      <c r="AJ53" s="3">
        <f t="shared" si="58"/>
        <v>0</v>
      </c>
      <c r="AK53" s="3">
        <f t="shared" si="58"/>
        <v>0</v>
      </c>
      <c r="AL53" s="3">
        <f t="shared" si="58"/>
        <v>0</v>
      </c>
      <c r="AM53" s="3">
        <f t="shared" si="58"/>
        <v>0</v>
      </c>
      <c r="AN53" s="3">
        <f t="shared" si="58"/>
        <v>0</v>
      </c>
      <c r="AO53" s="3">
        <f t="shared" si="58"/>
        <v>0</v>
      </c>
      <c r="AP53" s="3">
        <f t="shared" si="58"/>
        <v>0</v>
      </c>
      <c r="AQ53" s="3">
        <f t="shared" si="58"/>
        <v>0</v>
      </c>
      <c r="AR53" s="3">
        <f t="shared" si="58"/>
        <v>0</v>
      </c>
      <c r="AS53" s="3">
        <f t="shared" si="58"/>
        <v>0</v>
      </c>
      <c r="AT53" s="3">
        <f t="shared" si="58"/>
        <v>0</v>
      </c>
      <c r="AU53" s="3">
        <f t="shared" si="58"/>
        <v>0</v>
      </c>
      <c r="AV53" s="3">
        <f t="shared" si="58"/>
        <v>0</v>
      </c>
      <c r="AW53" s="3">
        <f t="shared" si="58"/>
        <v>0</v>
      </c>
      <c r="AX53" s="3">
        <f t="shared" si="58"/>
        <v>0</v>
      </c>
      <c r="AY53" s="3">
        <f t="shared" si="58"/>
        <v>0</v>
      </c>
      <c r="AZ53" s="3">
        <f t="shared" si="58"/>
        <v>0</v>
      </c>
      <c r="BA53" s="3">
        <f t="shared" si="58"/>
        <v>0</v>
      </c>
      <c r="BB53" s="3">
        <f t="shared" si="58"/>
        <v>0</v>
      </c>
      <c r="BC53" s="3">
        <f t="shared" si="58"/>
        <v>0</v>
      </c>
      <c r="BD53" s="3">
        <f t="shared" si="58"/>
        <v>0</v>
      </c>
      <c r="BE53" s="3">
        <f t="shared" si="58"/>
        <v>0</v>
      </c>
      <c r="BF53" s="3">
        <f t="shared" si="58"/>
        <v>0</v>
      </c>
      <c r="BG53" s="3">
        <f t="shared" si="58"/>
        <v>0</v>
      </c>
      <c r="BH53" s="3">
        <f t="shared" si="58"/>
        <v>0</v>
      </c>
      <c r="BI53" s="3">
        <f t="shared" si="58"/>
        <v>0</v>
      </c>
      <c r="BJ53" s="3">
        <f t="shared" si="58"/>
        <v>0</v>
      </c>
      <c r="BK53" s="3">
        <f t="shared" si="58"/>
        <v>0</v>
      </c>
      <c r="BL53" s="3">
        <f t="shared" si="58"/>
        <v>0</v>
      </c>
      <c r="BM53" s="3">
        <f t="shared" si="58"/>
        <v>0</v>
      </c>
      <c r="BN53" s="3">
        <f t="shared" si="58"/>
        <v>0</v>
      </c>
      <c r="BO53" s="3">
        <f t="shared" si="58"/>
        <v>0</v>
      </c>
      <c r="BP53" s="3">
        <f t="shared" si="58"/>
        <v>0</v>
      </c>
      <c r="BQ53" s="3">
        <f t="shared" si="58"/>
        <v>0</v>
      </c>
      <c r="BR53" s="3">
        <f t="shared" si="58"/>
        <v>0</v>
      </c>
      <c r="BS53" s="3">
        <f t="shared" ref="BS53:CH53" si="59">BR53</f>
        <v>0</v>
      </c>
      <c r="BT53" s="3">
        <f t="shared" si="59"/>
        <v>0</v>
      </c>
      <c r="BU53" s="3">
        <f t="shared" si="59"/>
        <v>0</v>
      </c>
      <c r="BV53" s="3">
        <f t="shared" si="59"/>
        <v>0</v>
      </c>
      <c r="BW53" s="3">
        <f t="shared" si="59"/>
        <v>0</v>
      </c>
      <c r="BX53" s="3">
        <f t="shared" si="59"/>
        <v>0</v>
      </c>
      <c r="BY53" s="3">
        <f t="shared" si="59"/>
        <v>0</v>
      </c>
      <c r="BZ53" s="3">
        <f t="shared" si="59"/>
        <v>0</v>
      </c>
      <c r="CA53" s="3">
        <f t="shared" si="59"/>
        <v>0</v>
      </c>
      <c r="CB53" s="3">
        <f t="shared" si="59"/>
        <v>0</v>
      </c>
      <c r="CC53" s="3">
        <f t="shared" si="59"/>
        <v>0</v>
      </c>
      <c r="CD53" s="3">
        <f t="shared" si="59"/>
        <v>0</v>
      </c>
      <c r="CE53" s="3">
        <f t="shared" si="59"/>
        <v>0</v>
      </c>
      <c r="CF53" s="3">
        <f t="shared" si="59"/>
        <v>0</v>
      </c>
      <c r="CG53" s="3">
        <f t="shared" si="59"/>
        <v>0</v>
      </c>
      <c r="CH53" s="12">
        <f t="shared" si="59"/>
        <v>0</v>
      </c>
    </row>
    <row r="54" spans="1:86" ht="15" customHeight="1" x14ac:dyDescent="0.3">
      <c r="A54" s="548"/>
      <c r="B54" s="11" t="str">
        <f t="shared" si="33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12"/>
    </row>
    <row r="55" spans="1:86" ht="15" customHeight="1" thickBot="1" x14ac:dyDescent="0.35">
      <c r="A55" s="549"/>
      <c r="B55" s="295" t="str">
        <f t="shared" si="33"/>
        <v>Monthly kWh</v>
      </c>
      <c r="C55" s="296">
        <f>SUM(C41:C54)</f>
        <v>0</v>
      </c>
      <c r="D55" s="296">
        <f t="shared" ref="D55:BO55" si="60">SUM(D41:D54)</f>
        <v>0</v>
      </c>
      <c r="E55" s="296">
        <f t="shared" si="60"/>
        <v>0</v>
      </c>
      <c r="F55" s="296">
        <f t="shared" si="60"/>
        <v>0</v>
      </c>
      <c r="G55" s="296">
        <f t="shared" si="60"/>
        <v>0</v>
      </c>
      <c r="H55" s="296">
        <f t="shared" si="60"/>
        <v>0</v>
      </c>
      <c r="I55" s="296">
        <f t="shared" si="60"/>
        <v>0</v>
      </c>
      <c r="J55" s="296">
        <f t="shared" si="60"/>
        <v>0</v>
      </c>
      <c r="K55" s="296">
        <f t="shared" si="60"/>
        <v>0</v>
      </c>
      <c r="L55" s="296">
        <f t="shared" si="60"/>
        <v>0</v>
      </c>
      <c r="M55" s="296">
        <f t="shared" si="60"/>
        <v>0</v>
      </c>
      <c r="N55" s="296">
        <f t="shared" si="60"/>
        <v>0</v>
      </c>
      <c r="O55" s="296">
        <f t="shared" si="60"/>
        <v>0</v>
      </c>
      <c r="P55" s="296">
        <f t="shared" si="60"/>
        <v>0</v>
      </c>
      <c r="Q55" s="296">
        <f t="shared" si="60"/>
        <v>0</v>
      </c>
      <c r="R55" s="296">
        <f t="shared" si="60"/>
        <v>0</v>
      </c>
      <c r="S55" s="296">
        <f t="shared" si="60"/>
        <v>0</v>
      </c>
      <c r="T55" s="296">
        <f t="shared" si="60"/>
        <v>0</v>
      </c>
      <c r="U55" s="296">
        <f t="shared" si="60"/>
        <v>0</v>
      </c>
      <c r="V55" s="296">
        <f t="shared" si="60"/>
        <v>0</v>
      </c>
      <c r="W55" s="296">
        <f t="shared" si="60"/>
        <v>0</v>
      </c>
      <c r="X55" s="296">
        <f t="shared" si="60"/>
        <v>0</v>
      </c>
      <c r="Y55" s="296">
        <f t="shared" si="60"/>
        <v>0</v>
      </c>
      <c r="Z55" s="296">
        <f t="shared" si="60"/>
        <v>0</v>
      </c>
      <c r="AA55" s="296">
        <f t="shared" si="60"/>
        <v>0</v>
      </c>
      <c r="AB55" s="296">
        <f t="shared" si="60"/>
        <v>0</v>
      </c>
      <c r="AC55" s="296">
        <f t="shared" si="60"/>
        <v>0</v>
      </c>
      <c r="AD55" s="296">
        <f t="shared" si="60"/>
        <v>0</v>
      </c>
      <c r="AE55" s="296">
        <f t="shared" si="60"/>
        <v>0</v>
      </c>
      <c r="AF55" s="296">
        <f t="shared" si="60"/>
        <v>0</v>
      </c>
      <c r="AG55" s="296">
        <f t="shared" si="60"/>
        <v>0</v>
      </c>
      <c r="AH55" s="296">
        <f t="shared" si="60"/>
        <v>0</v>
      </c>
      <c r="AI55" s="296">
        <f t="shared" si="60"/>
        <v>0</v>
      </c>
      <c r="AJ55" s="296">
        <f t="shared" si="60"/>
        <v>0</v>
      </c>
      <c r="AK55" s="296">
        <f t="shared" si="60"/>
        <v>0</v>
      </c>
      <c r="AL55" s="296">
        <f t="shared" si="60"/>
        <v>0</v>
      </c>
      <c r="AM55" s="296">
        <f t="shared" si="60"/>
        <v>0</v>
      </c>
      <c r="AN55" s="296">
        <f t="shared" si="60"/>
        <v>0</v>
      </c>
      <c r="AO55" s="296">
        <f t="shared" si="60"/>
        <v>0</v>
      </c>
      <c r="AP55" s="296">
        <f t="shared" si="60"/>
        <v>0</v>
      </c>
      <c r="AQ55" s="296">
        <f t="shared" si="60"/>
        <v>0</v>
      </c>
      <c r="AR55" s="296">
        <f t="shared" si="60"/>
        <v>0</v>
      </c>
      <c r="AS55" s="296">
        <f t="shared" si="60"/>
        <v>0</v>
      </c>
      <c r="AT55" s="296">
        <f t="shared" si="60"/>
        <v>0</v>
      </c>
      <c r="AU55" s="296">
        <f t="shared" si="60"/>
        <v>0</v>
      </c>
      <c r="AV55" s="296">
        <f t="shared" si="60"/>
        <v>0</v>
      </c>
      <c r="AW55" s="296">
        <f t="shared" si="60"/>
        <v>0</v>
      </c>
      <c r="AX55" s="296">
        <f t="shared" si="60"/>
        <v>0</v>
      </c>
      <c r="AY55" s="296">
        <f t="shared" si="60"/>
        <v>0</v>
      </c>
      <c r="AZ55" s="296">
        <f t="shared" si="60"/>
        <v>0</v>
      </c>
      <c r="BA55" s="296">
        <f t="shared" si="60"/>
        <v>0</v>
      </c>
      <c r="BB55" s="296">
        <f t="shared" si="60"/>
        <v>0</v>
      </c>
      <c r="BC55" s="296">
        <f t="shared" si="60"/>
        <v>0</v>
      </c>
      <c r="BD55" s="296">
        <f t="shared" si="60"/>
        <v>0</v>
      </c>
      <c r="BE55" s="296">
        <f t="shared" si="60"/>
        <v>0</v>
      </c>
      <c r="BF55" s="296">
        <f t="shared" si="60"/>
        <v>0</v>
      </c>
      <c r="BG55" s="296">
        <f t="shared" si="60"/>
        <v>0</v>
      </c>
      <c r="BH55" s="296">
        <f t="shared" si="60"/>
        <v>0</v>
      </c>
      <c r="BI55" s="296">
        <f t="shared" si="60"/>
        <v>0</v>
      </c>
      <c r="BJ55" s="296">
        <f t="shared" si="60"/>
        <v>0</v>
      </c>
      <c r="BK55" s="296">
        <f t="shared" si="60"/>
        <v>0</v>
      </c>
      <c r="BL55" s="296">
        <f t="shared" si="60"/>
        <v>0</v>
      </c>
      <c r="BM55" s="296">
        <f t="shared" si="60"/>
        <v>0</v>
      </c>
      <c r="BN55" s="296">
        <f t="shared" si="60"/>
        <v>0</v>
      </c>
      <c r="BO55" s="296">
        <f t="shared" si="60"/>
        <v>0</v>
      </c>
      <c r="BP55" s="296">
        <f t="shared" ref="BP55:CH55" si="61">SUM(BP41:BP54)</f>
        <v>0</v>
      </c>
      <c r="BQ55" s="296">
        <f t="shared" si="61"/>
        <v>0</v>
      </c>
      <c r="BR55" s="296">
        <f t="shared" si="61"/>
        <v>0</v>
      </c>
      <c r="BS55" s="296">
        <f t="shared" si="61"/>
        <v>0</v>
      </c>
      <c r="BT55" s="296">
        <f t="shared" si="61"/>
        <v>0</v>
      </c>
      <c r="BU55" s="296">
        <f t="shared" si="61"/>
        <v>0</v>
      </c>
      <c r="BV55" s="296">
        <f t="shared" si="61"/>
        <v>0</v>
      </c>
      <c r="BW55" s="296">
        <f t="shared" si="61"/>
        <v>0</v>
      </c>
      <c r="BX55" s="296">
        <f t="shared" si="61"/>
        <v>0</v>
      </c>
      <c r="BY55" s="296">
        <f t="shared" si="61"/>
        <v>0</v>
      </c>
      <c r="BZ55" s="296">
        <f t="shared" si="61"/>
        <v>0</v>
      </c>
      <c r="CA55" s="296">
        <f t="shared" si="61"/>
        <v>0</v>
      </c>
      <c r="CB55" s="296">
        <f t="shared" si="61"/>
        <v>0</v>
      </c>
      <c r="CC55" s="296">
        <f t="shared" si="61"/>
        <v>0</v>
      </c>
      <c r="CD55" s="296">
        <f t="shared" si="61"/>
        <v>0</v>
      </c>
      <c r="CE55" s="296">
        <f t="shared" si="61"/>
        <v>0</v>
      </c>
      <c r="CF55" s="296">
        <f t="shared" si="61"/>
        <v>0</v>
      </c>
      <c r="CG55" s="296">
        <f t="shared" si="61"/>
        <v>0</v>
      </c>
      <c r="CH55" s="299">
        <f t="shared" si="61"/>
        <v>0</v>
      </c>
    </row>
    <row r="56" spans="1:86" x14ac:dyDescent="0.3">
      <c r="A56" s="47"/>
      <c r="B56" s="151"/>
      <c r="C56" s="9"/>
      <c r="D56" s="38"/>
      <c r="E56" s="9"/>
      <c r="F56" s="38"/>
      <c r="G56" s="38"/>
      <c r="H56" s="9"/>
      <c r="I56" s="38"/>
      <c r="J56" s="38"/>
      <c r="K56" s="9"/>
      <c r="L56" s="38"/>
      <c r="M56" s="38"/>
      <c r="N56" s="9"/>
      <c r="O56" s="38"/>
      <c r="P56" s="38"/>
      <c r="Q56" s="9"/>
      <c r="R56" s="38"/>
      <c r="S56" s="38"/>
      <c r="T56" s="9"/>
      <c r="U56" s="38"/>
      <c r="V56" s="38"/>
      <c r="W56" s="9"/>
      <c r="X56" s="38"/>
      <c r="Y56" s="38"/>
      <c r="Z56" s="9"/>
      <c r="AA56" s="38"/>
      <c r="AB56" s="38"/>
      <c r="AC56" s="9"/>
      <c r="AD56" s="38"/>
      <c r="AE56" s="38"/>
      <c r="AF56" s="9"/>
      <c r="AG56" s="38"/>
      <c r="AH56" s="38"/>
      <c r="AI56" s="9"/>
      <c r="AJ56" s="38"/>
      <c r="AK56" s="38"/>
      <c r="AL56" s="9"/>
      <c r="AM56" s="38"/>
      <c r="AN56" s="38"/>
      <c r="AO56" s="9"/>
      <c r="AP56" s="38"/>
      <c r="AQ56" s="38"/>
      <c r="AR56" s="9"/>
      <c r="AS56" s="38"/>
      <c r="AT56" s="38"/>
      <c r="AU56" s="9"/>
      <c r="AV56" s="38"/>
      <c r="AW56" s="38"/>
      <c r="AX56" s="9"/>
      <c r="AY56" s="38"/>
      <c r="AZ56" s="38"/>
      <c r="BA56" s="9"/>
      <c r="BB56" s="38"/>
      <c r="BC56" s="38"/>
      <c r="BD56" s="9"/>
      <c r="BE56" s="38"/>
      <c r="BF56" s="38"/>
      <c r="BG56" s="9"/>
      <c r="BH56" s="38"/>
      <c r="BI56" s="38"/>
      <c r="BJ56" s="9"/>
      <c r="BK56" s="38"/>
      <c r="BL56" s="38"/>
      <c r="BM56" s="9"/>
      <c r="BN56" s="38"/>
      <c r="BO56" s="38"/>
      <c r="BP56" s="9"/>
      <c r="BQ56" s="38"/>
      <c r="BR56" s="38"/>
      <c r="BS56" s="9"/>
      <c r="BT56" s="38"/>
      <c r="BU56" s="38"/>
      <c r="BV56" s="9"/>
      <c r="BW56" s="38"/>
      <c r="BX56" s="38"/>
      <c r="BY56" s="9"/>
      <c r="BZ56" s="38"/>
      <c r="CA56" s="38"/>
      <c r="CB56" s="9"/>
      <c r="CC56" s="38"/>
      <c r="CD56" s="38"/>
      <c r="CE56" s="9"/>
      <c r="CF56" s="38"/>
      <c r="CG56" s="38"/>
      <c r="CH56" s="153"/>
    </row>
    <row r="57" spans="1:86" ht="15" thickBot="1" x14ac:dyDescent="0.35">
      <c r="A57" s="253" t="s">
        <v>130</v>
      </c>
      <c r="B57" s="254"/>
      <c r="C57" s="254"/>
      <c r="D57" s="254"/>
      <c r="E57" s="254"/>
      <c r="F57" s="254"/>
      <c r="G57" s="254"/>
      <c r="H57" s="254"/>
      <c r="I57" s="254"/>
      <c r="J57" s="254"/>
      <c r="K57" s="23"/>
      <c r="L57" s="24"/>
      <c r="M57" s="24"/>
      <c r="N57" s="23"/>
      <c r="O57" s="24"/>
      <c r="P57" s="24"/>
      <c r="Q57" s="23"/>
      <c r="R57" s="24"/>
      <c r="S57" s="24"/>
      <c r="T57" s="23"/>
      <c r="U57" s="24"/>
      <c r="V57" s="24"/>
      <c r="W57" s="23"/>
      <c r="X57" s="24"/>
      <c r="Y57" s="24"/>
      <c r="Z57" s="23"/>
      <c r="AA57" s="24"/>
      <c r="AB57" s="24"/>
      <c r="AC57" s="23"/>
      <c r="AD57" s="24"/>
      <c r="AE57" s="24"/>
      <c r="AF57" s="23"/>
      <c r="AG57" s="24"/>
      <c r="AH57" s="24"/>
      <c r="AI57" s="23"/>
      <c r="AJ57" s="24"/>
      <c r="AK57" s="24"/>
      <c r="AL57" s="23"/>
      <c r="AM57" s="24"/>
      <c r="AN57" s="24"/>
      <c r="AO57" s="23"/>
      <c r="AP57" s="24"/>
      <c r="AQ57" s="24"/>
      <c r="AR57" s="23"/>
      <c r="AS57" s="24"/>
      <c r="AT57" s="24"/>
      <c r="AU57" s="23"/>
      <c r="AV57" s="24"/>
      <c r="AW57" s="24"/>
      <c r="AX57" s="23"/>
      <c r="AY57" s="24"/>
      <c r="AZ57" s="24"/>
      <c r="BA57" s="23"/>
      <c r="BB57" s="24"/>
      <c r="BC57" s="24"/>
      <c r="BD57" s="23"/>
      <c r="BE57" s="24"/>
      <c r="BF57" s="24"/>
      <c r="BG57" s="23"/>
      <c r="BH57" s="24"/>
      <c r="BI57" s="24"/>
      <c r="BJ57" s="23"/>
      <c r="BK57" s="24"/>
      <c r="BL57" s="24"/>
      <c r="BM57" s="23"/>
      <c r="BN57" s="24"/>
      <c r="BO57" s="24"/>
      <c r="BP57" s="23"/>
      <c r="BQ57" s="24"/>
      <c r="BR57" s="24"/>
      <c r="BS57" s="23"/>
      <c r="BT57" s="24"/>
      <c r="BU57" s="24"/>
      <c r="BV57" s="23"/>
      <c r="BW57" s="24"/>
      <c r="BX57" s="24"/>
      <c r="BY57" s="23"/>
      <c r="BZ57" s="24"/>
      <c r="CA57" s="24"/>
      <c r="CB57" s="23"/>
      <c r="CC57" s="24"/>
      <c r="CD57" s="24"/>
      <c r="CE57" s="23"/>
      <c r="CF57" s="24"/>
      <c r="CG57" s="24"/>
      <c r="CH57" s="23"/>
    </row>
    <row r="58" spans="1:86" ht="15.6" x14ac:dyDescent="0.3">
      <c r="A58" s="550" t="s">
        <v>30</v>
      </c>
      <c r="B58" s="18" t="s">
        <v>124</v>
      </c>
      <c r="C58" s="292">
        <f>'2M - SGS'!C58</f>
        <v>43831</v>
      </c>
      <c r="D58" s="292">
        <f>'2M - SGS'!D58</f>
        <v>43862</v>
      </c>
      <c r="E58" s="292">
        <f>'2M - SGS'!E58</f>
        <v>43891</v>
      </c>
      <c r="F58" s="292">
        <f>'2M - SGS'!F58</f>
        <v>43922</v>
      </c>
      <c r="G58" s="292">
        <f>'2M - SGS'!G58</f>
        <v>43952</v>
      </c>
      <c r="H58" s="292">
        <f>'2M - SGS'!H58</f>
        <v>43983</v>
      </c>
      <c r="I58" s="292">
        <f>'2M - SGS'!I58</f>
        <v>44013</v>
      </c>
      <c r="J58" s="292">
        <f>'2M - SGS'!J58</f>
        <v>44044</v>
      </c>
      <c r="K58" s="292">
        <f>'2M - SGS'!K58</f>
        <v>44075</v>
      </c>
      <c r="L58" s="292">
        <f>'2M - SGS'!L58</f>
        <v>44105</v>
      </c>
      <c r="M58" s="292">
        <f>'2M - SGS'!M58</f>
        <v>44136</v>
      </c>
      <c r="N58" s="292">
        <f>'2M - SGS'!N58</f>
        <v>44166</v>
      </c>
      <c r="O58" s="292">
        <f>'2M - SGS'!O58</f>
        <v>44197</v>
      </c>
      <c r="P58" s="292">
        <f>'2M - SGS'!P58</f>
        <v>44228</v>
      </c>
      <c r="Q58" s="292">
        <f>'2M - SGS'!Q58</f>
        <v>44256</v>
      </c>
      <c r="R58" s="292">
        <f>'2M - SGS'!R58</f>
        <v>44287</v>
      </c>
      <c r="S58" s="292">
        <f>'2M - SGS'!S58</f>
        <v>44317</v>
      </c>
      <c r="T58" s="292">
        <f>'2M - SGS'!T58</f>
        <v>44348</v>
      </c>
      <c r="U58" s="292">
        <f>'2M - SGS'!U58</f>
        <v>44378</v>
      </c>
      <c r="V58" s="292">
        <f>'2M - SGS'!V58</f>
        <v>44409</v>
      </c>
      <c r="W58" s="292">
        <f>'2M - SGS'!W58</f>
        <v>44440</v>
      </c>
      <c r="X58" s="292">
        <f>'2M - SGS'!X58</f>
        <v>44470</v>
      </c>
      <c r="Y58" s="292">
        <f>'2M - SGS'!Y58</f>
        <v>44501</v>
      </c>
      <c r="Z58" s="292">
        <f>'2M - SGS'!Z58</f>
        <v>44531</v>
      </c>
      <c r="AA58" s="292">
        <f>'2M - SGS'!AA58</f>
        <v>44562</v>
      </c>
      <c r="AB58" s="292">
        <f>'2M - SGS'!AB58</f>
        <v>44593</v>
      </c>
      <c r="AC58" s="292">
        <f>'2M - SGS'!AC58</f>
        <v>44621</v>
      </c>
      <c r="AD58" s="292">
        <f>'2M - SGS'!AD58</f>
        <v>44652</v>
      </c>
      <c r="AE58" s="292">
        <f>'2M - SGS'!AE58</f>
        <v>44682</v>
      </c>
      <c r="AF58" s="292">
        <f>'2M - SGS'!AF58</f>
        <v>44713</v>
      </c>
      <c r="AG58" s="292">
        <f>'2M - SGS'!AG58</f>
        <v>44743</v>
      </c>
      <c r="AH58" s="292">
        <f>'2M - SGS'!AH58</f>
        <v>44774</v>
      </c>
      <c r="AI58" s="292">
        <f>'2M - SGS'!AI58</f>
        <v>44805</v>
      </c>
      <c r="AJ58" s="292">
        <f>'2M - SGS'!AJ58</f>
        <v>44835</v>
      </c>
      <c r="AK58" s="292">
        <f>'2M - SGS'!AK58</f>
        <v>44866</v>
      </c>
      <c r="AL58" s="292">
        <f>'2M - SGS'!AL58</f>
        <v>44896</v>
      </c>
      <c r="AM58" s="292">
        <f>'2M - SGS'!AM58</f>
        <v>44927</v>
      </c>
      <c r="AN58" s="292">
        <f>'2M - SGS'!AN58</f>
        <v>44958</v>
      </c>
      <c r="AO58" s="292">
        <f>'2M - SGS'!AO58</f>
        <v>44986</v>
      </c>
      <c r="AP58" s="292">
        <f>'2M - SGS'!AP58</f>
        <v>45017</v>
      </c>
      <c r="AQ58" s="292">
        <f>'2M - SGS'!AQ58</f>
        <v>45047</v>
      </c>
      <c r="AR58" s="292">
        <f>'2M - SGS'!AR58</f>
        <v>45078</v>
      </c>
      <c r="AS58" s="292">
        <f>'2M - SGS'!AS58</f>
        <v>45108</v>
      </c>
      <c r="AT58" s="292">
        <f>'2M - SGS'!AT58</f>
        <v>45139</v>
      </c>
      <c r="AU58" s="292">
        <f>'2M - SGS'!AU58</f>
        <v>45170</v>
      </c>
      <c r="AV58" s="292">
        <f>'2M - SGS'!AV58</f>
        <v>45200</v>
      </c>
      <c r="AW58" s="292">
        <f>'2M - SGS'!AW58</f>
        <v>45231</v>
      </c>
      <c r="AX58" s="292">
        <f>'2M - SGS'!AX58</f>
        <v>45261</v>
      </c>
      <c r="AY58" s="292">
        <f>'2M - SGS'!AY58</f>
        <v>45292</v>
      </c>
      <c r="AZ58" s="292">
        <f>'2M - SGS'!AZ58</f>
        <v>45323</v>
      </c>
      <c r="BA58" s="292">
        <f>'2M - SGS'!BA58</f>
        <v>45352</v>
      </c>
      <c r="BB58" s="292">
        <f>'2M - SGS'!BB58</f>
        <v>45383</v>
      </c>
      <c r="BC58" s="292">
        <f>'2M - SGS'!BC58</f>
        <v>45413</v>
      </c>
      <c r="BD58" s="292">
        <f>'2M - SGS'!BD58</f>
        <v>45444</v>
      </c>
      <c r="BE58" s="292">
        <f>'2M - SGS'!BE58</f>
        <v>45474</v>
      </c>
      <c r="BF58" s="292">
        <f>'2M - SGS'!BF58</f>
        <v>45505</v>
      </c>
      <c r="BG58" s="292">
        <f>'2M - SGS'!BG58</f>
        <v>45536</v>
      </c>
      <c r="BH58" s="292">
        <f>'2M - SGS'!BH58</f>
        <v>45566</v>
      </c>
      <c r="BI58" s="292">
        <f>'2M - SGS'!BI58</f>
        <v>45597</v>
      </c>
      <c r="BJ58" s="292">
        <f>'2M - SGS'!BJ58</f>
        <v>45627</v>
      </c>
      <c r="BK58" s="292">
        <f>'2M - SGS'!BK58</f>
        <v>45658</v>
      </c>
      <c r="BL58" s="292">
        <f>'2M - SGS'!BL58</f>
        <v>45689</v>
      </c>
      <c r="BM58" s="292">
        <f>'2M - SGS'!BM58</f>
        <v>45717</v>
      </c>
      <c r="BN58" s="292">
        <f>'2M - SGS'!BN58</f>
        <v>45748</v>
      </c>
      <c r="BO58" s="292">
        <f>'2M - SGS'!BO58</f>
        <v>45778</v>
      </c>
      <c r="BP58" s="292">
        <f>'2M - SGS'!BP58</f>
        <v>45809</v>
      </c>
      <c r="BQ58" s="292">
        <f>'2M - SGS'!BQ58</f>
        <v>45839</v>
      </c>
      <c r="BR58" s="292">
        <f>'2M - SGS'!BR58</f>
        <v>45870</v>
      </c>
      <c r="BS58" s="292">
        <f>'2M - SGS'!BS58</f>
        <v>45901</v>
      </c>
      <c r="BT58" s="292">
        <f>'2M - SGS'!BT58</f>
        <v>45931</v>
      </c>
      <c r="BU58" s="292">
        <f>'2M - SGS'!BU58</f>
        <v>45962</v>
      </c>
      <c r="BV58" s="292">
        <f>'2M - SGS'!BV58</f>
        <v>45992</v>
      </c>
      <c r="BW58" s="292">
        <f>'2M - SGS'!BW58</f>
        <v>46023</v>
      </c>
      <c r="BX58" s="292">
        <f>'2M - SGS'!BX58</f>
        <v>46054</v>
      </c>
      <c r="BY58" s="292">
        <f>'2M - SGS'!BY58</f>
        <v>46082</v>
      </c>
      <c r="BZ58" s="292">
        <f>'2M - SGS'!BZ58</f>
        <v>46113</v>
      </c>
      <c r="CA58" s="292">
        <f>'2M - SGS'!CA58</f>
        <v>46143</v>
      </c>
      <c r="CB58" s="292">
        <f>'2M - SGS'!CB58</f>
        <v>46174</v>
      </c>
      <c r="CC58" s="292">
        <f>'2M - SGS'!CC58</f>
        <v>46204</v>
      </c>
      <c r="CD58" s="292">
        <f>'2M - SGS'!CD58</f>
        <v>46235</v>
      </c>
      <c r="CE58" s="292">
        <f>'2M - SGS'!CE58</f>
        <v>46266</v>
      </c>
      <c r="CF58" s="292">
        <f>'2M - SGS'!CF58</f>
        <v>46296</v>
      </c>
      <c r="CG58" s="292">
        <f>'2M - SGS'!CG58</f>
        <v>46327</v>
      </c>
      <c r="CH58" s="293">
        <f>'2M - SGS'!CH58</f>
        <v>46357</v>
      </c>
    </row>
    <row r="59" spans="1:86" ht="15" customHeight="1" x14ac:dyDescent="0.3">
      <c r="A59" s="551"/>
      <c r="B59" s="14" t="str">
        <f t="shared" ref="B59:B72" si="62">B41</f>
        <v>Air Comp</v>
      </c>
      <c r="C59" s="30">
        <f>IF(C23=0,0,(C5*0.5)-C41)*C78*C93*C$2</f>
        <v>0</v>
      </c>
      <c r="D59" s="30">
        <f>IF(D23=0,0,((D5*0.5)+C23-D41)*D78*D93*D$2)</f>
        <v>61.2629645996211</v>
      </c>
      <c r="E59" s="30">
        <f t="shared" ref="E59:BP60" si="63">IF(E23=0,0,((E5*0.5)+D23-E41)*E78*E93*E$2)</f>
        <v>124.81744941834579</v>
      </c>
      <c r="F59" s="30">
        <f t="shared" si="63"/>
        <v>240.32590069928457</v>
      </c>
      <c r="G59" s="30">
        <f t="shared" si="63"/>
        <v>396.39992358851873</v>
      </c>
      <c r="H59" s="30">
        <f t="shared" si="63"/>
        <v>709.39096771930724</v>
      </c>
      <c r="I59" s="30">
        <f t="shared" si="63"/>
        <v>702.68508118632451</v>
      </c>
      <c r="J59" s="30">
        <f t="shared" si="63"/>
        <v>725.36982079152619</v>
      </c>
      <c r="K59" s="30">
        <f t="shared" si="63"/>
        <v>689.97827412835466</v>
      </c>
      <c r="L59" s="30">
        <f t="shared" si="63"/>
        <v>385.30879596269455</v>
      </c>
      <c r="M59" s="30">
        <f t="shared" si="63"/>
        <v>507.40883249237601</v>
      </c>
      <c r="N59" s="30">
        <f t="shared" si="63"/>
        <v>2969.8513167623992</v>
      </c>
      <c r="O59" s="30">
        <f t="shared" si="63"/>
        <v>5213.7656322374442</v>
      </c>
      <c r="P59" s="30">
        <f t="shared" si="63"/>
        <v>4866.3005024598206</v>
      </c>
      <c r="Q59" s="30">
        <f t="shared" si="63"/>
        <v>5552.8631619605412</v>
      </c>
      <c r="R59" s="30">
        <f t="shared" si="63"/>
        <v>5018.2997486123359</v>
      </c>
      <c r="S59" s="30">
        <f t="shared" si="63"/>
        <v>5833.7907115369253</v>
      </c>
      <c r="T59" s="30">
        <f t="shared" si="63"/>
        <v>10440.058617733168</v>
      </c>
      <c r="U59" s="30">
        <f t="shared" si="63"/>
        <v>10341.368541775071</v>
      </c>
      <c r="V59" s="30">
        <f t="shared" si="63"/>
        <v>10675.218311483482</v>
      </c>
      <c r="W59" s="30">
        <f t="shared" si="63"/>
        <v>10154.363326645349</v>
      </c>
      <c r="X59" s="30">
        <f t="shared" si="63"/>
        <v>5670.5633407083451</v>
      </c>
      <c r="Y59" s="30">
        <f t="shared" si="63"/>
        <v>5556.871908672385</v>
      </c>
      <c r="Z59" s="30">
        <f t="shared" si="63"/>
        <v>5328.6409306660389</v>
      </c>
      <c r="AA59" s="30">
        <f t="shared" si="63"/>
        <v>5213.7656322374442</v>
      </c>
      <c r="AB59" s="30">
        <f t="shared" si="63"/>
        <v>4866.3005024598206</v>
      </c>
      <c r="AC59" s="30">
        <f t="shared" si="63"/>
        <v>5552.8631619605412</v>
      </c>
      <c r="AD59" s="30">
        <f t="shared" si="63"/>
        <v>5018.2997486123359</v>
      </c>
      <c r="AE59" s="30">
        <f t="shared" si="63"/>
        <v>5833.7907115369253</v>
      </c>
      <c r="AF59" s="30">
        <f t="shared" si="63"/>
        <v>10440.058617733168</v>
      </c>
      <c r="AG59" s="30">
        <f t="shared" si="63"/>
        <v>10341.368541775071</v>
      </c>
      <c r="AH59" s="30">
        <f t="shared" si="63"/>
        <v>10675.218311483482</v>
      </c>
      <c r="AI59" s="30">
        <f t="shared" si="63"/>
        <v>10154.363326645349</v>
      </c>
      <c r="AJ59" s="30">
        <f t="shared" si="63"/>
        <v>5670.5633407083451</v>
      </c>
      <c r="AK59" s="30">
        <f t="shared" si="63"/>
        <v>5556.871908672385</v>
      </c>
      <c r="AL59" s="30">
        <f t="shared" si="63"/>
        <v>5328.6409306660389</v>
      </c>
      <c r="AM59" s="30">
        <f t="shared" si="63"/>
        <v>5213.7656322374442</v>
      </c>
      <c r="AN59" s="30">
        <f t="shared" si="63"/>
        <v>4866.3005024598206</v>
      </c>
      <c r="AO59" s="30">
        <f t="shared" si="63"/>
        <v>5552.8631619605412</v>
      </c>
      <c r="AP59" s="30">
        <f t="shared" si="63"/>
        <v>5018.2997486123359</v>
      </c>
      <c r="AQ59" s="30">
        <f t="shared" si="63"/>
        <v>5833.7907115369253</v>
      </c>
      <c r="AR59" s="30">
        <f t="shared" si="63"/>
        <v>10440.058617733168</v>
      </c>
      <c r="AS59" s="30">
        <f t="shared" si="63"/>
        <v>10341.368541775071</v>
      </c>
      <c r="AT59" s="30">
        <f t="shared" si="63"/>
        <v>10675.218311483482</v>
      </c>
      <c r="AU59" s="30">
        <f t="shared" si="63"/>
        <v>10154.363326645349</v>
      </c>
      <c r="AV59" s="30">
        <f t="shared" si="63"/>
        <v>5670.5633407083451</v>
      </c>
      <c r="AW59" s="30">
        <f t="shared" si="63"/>
        <v>5556.871908672385</v>
      </c>
      <c r="AX59" s="30">
        <f t="shared" si="63"/>
        <v>5328.6409306660389</v>
      </c>
      <c r="AY59" s="30">
        <f t="shared" si="63"/>
        <v>5213.7656322374442</v>
      </c>
      <c r="AZ59" s="30">
        <f t="shared" si="63"/>
        <v>4866.3005024598206</v>
      </c>
      <c r="BA59" s="30">
        <f t="shared" si="63"/>
        <v>5552.8631619605412</v>
      </c>
      <c r="BB59" s="30">
        <f t="shared" si="63"/>
        <v>5018.2997486123359</v>
      </c>
      <c r="BC59" s="30">
        <f t="shared" si="63"/>
        <v>5833.7907115369253</v>
      </c>
      <c r="BD59" s="30">
        <f t="shared" si="63"/>
        <v>10440.058617733168</v>
      </c>
      <c r="BE59" s="30">
        <f t="shared" si="63"/>
        <v>10341.368541775071</v>
      </c>
      <c r="BF59" s="30">
        <f t="shared" si="63"/>
        <v>10675.218311483482</v>
      </c>
      <c r="BG59" s="30">
        <f t="shared" si="63"/>
        <v>10154.363326645349</v>
      </c>
      <c r="BH59" s="30">
        <f t="shared" si="63"/>
        <v>5670.5633407083451</v>
      </c>
      <c r="BI59" s="30">
        <f t="shared" si="63"/>
        <v>5556.871908672385</v>
      </c>
      <c r="BJ59" s="30">
        <f t="shared" si="63"/>
        <v>5328.6409306660389</v>
      </c>
      <c r="BK59" s="30">
        <f t="shared" si="63"/>
        <v>5213.7656322374442</v>
      </c>
      <c r="BL59" s="30">
        <f t="shared" si="63"/>
        <v>4866.3005024598206</v>
      </c>
      <c r="BM59" s="30">
        <f t="shared" si="63"/>
        <v>5552.8631619605412</v>
      </c>
      <c r="BN59" s="30">
        <f t="shared" si="63"/>
        <v>5018.2997486123359</v>
      </c>
      <c r="BO59" s="30">
        <f t="shared" si="63"/>
        <v>5833.7907115369253</v>
      </c>
      <c r="BP59" s="30">
        <f t="shared" si="63"/>
        <v>10440.058617733168</v>
      </c>
      <c r="BQ59" s="30">
        <f t="shared" ref="BQ59:CH63" si="64">IF(BQ23=0,0,((BQ5*0.5)+BP23-BQ41)*BQ78*BQ93*BQ$2)</f>
        <v>10341.368541775071</v>
      </c>
      <c r="BR59" s="30">
        <f t="shared" si="64"/>
        <v>10675.218311483482</v>
      </c>
      <c r="BS59" s="30">
        <f t="shared" si="64"/>
        <v>10154.363326645349</v>
      </c>
      <c r="BT59" s="30">
        <f t="shared" si="64"/>
        <v>5670.5633407083451</v>
      </c>
      <c r="BU59" s="30">
        <f t="shared" si="64"/>
        <v>5556.871908672385</v>
      </c>
      <c r="BV59" s="30">
        <f t="shared" si="64"/>
        <v>5328.6409306660389</v>
      </c>
      <c r="BW59" s="30">
        <f t="shared" si="64"/>
        <v>5213.7656322374442</v>
      </c>
      <c r="BX59" s="30">
        <f t="shared" si="64"/>
        <v>4866.3005024598206</v>
      </c>
      <c r="BY59" s="30">
        <f t="shared" si="64"/>
        <v>5552.8631619605412</v>
      </c>
      <c r="BZ59" s="30">
        <f t="shared" si="64"/>
        <v>5018.2997486123359</v>
      </c>
      <c r="CA59" s="30">
        <f t="shared" si="64"/>
        <v>5833.7907115369253</v>
      </c>
      <c r="CB59" s="30">
        <f t="shared" si="64"/>
        <v>10440.058617733168</v>
      </c>
      <c r="CC59" s="30">
        <f t="shared" si="64"/>
        <v>10341.368541775071</v>
      </c>
      <c r="CD59" s="30">
        <f t="shared" si="64"/>
        <v>10675.218311483482</v>
      </c>
      <c r="CE59" s="30">
        <f t="shared" si="64"/>
        <v>10154.363326645349</v>
      </c>
      <c r="CF59" s="30">
        <f t="shared" si="64"/>
        <v>5670.5633407083451</v>
      </c>
      <c r="CG59" s="30">
        <f t="shared" si="64"/>
        <v>5556.871908672385</v>
      </c>
      <c r="CH59" s="34">
        <f t="shared" si="64"/>
        <v>5328.6409306660389</v>
      </c>
    </row>
    <row r="60" spans="1:86" ht="15.6" x14ac:dyDescent="0.3">
      <c r="A60" s="551"/>
      <c r="B60" s="14" t="str">
        <f t="shared" si="62"/>
        <v>Building Shell</v>
      </c>
      <c r="C60" s="30">
        <f t="shared" ref="C60:C71" si="65">IF(C24=0,0,(C6*0.5)-C42)*C79*C94*C$2</f>
        <v>0</v>
      </c>
      <c r="D60" s="30">
        <f t="shared" ref="D60:S71" si="66">IF(D24=0,0,((D6*0.5)+C24-D42)*D79*D94*D$2)</f>
        <v>0</v>
      </c>
      <c r="E60" s="30">
        <f t="shared" si="66"/>
        <v>0</v>
      </c>
      <c r="F60" s="30">
        <f t="shared" si="66"/>
        <v>0</v>
      </c>
      <c r="G60" s="30">
        <f t="shared" si="66"/>
        <v>0</v>
      </c>
      <c r="H60" s="30">
        <f t="shared" si="66"/>
        <v>136.87475165760623</v>
      </c>
      <c r="I60" s="30">
        <f t="shared" si="66"/>
        <v>345.3726529970744</v>
      </c>
      <c r="J60" s="30">
        <f t="shared" si="66"/>
        <v>337.97689118483248</v>
      </c>
      <c r="K60" s="30">
        <f t="shared" si="66"/>
        <v>145.89288372273322</v>
      </c>
      <c r="L60" s="30">
        <f t="shared" si="66"/>
        <v>48.78045985374559</v>
      </c>
      <c r="M60" s="30">
        <f t="shared" si="66"/>
        <v>97.307644480303466</v>
      </c>
      <c r="N60" s="30">
        <f t="shared" si="66"/>
        <v>175.44955763540614</v>
      </c>
      <c r="O60" s="30">
        <f t="shared" si="66"/>
        <v>212.62140636853351</v>
      </c>
      <c r="P60" s="30">
        <f t="shared" si="66"/>
        <v>188.54633502214043</v>
      </c>
      <c r="Q60" s="30">
        <f t="shared" si="66"/>
        <v>157.09066071929476</v>
      </c>
      <c r="R60" s="30">
        <f t="shared" si="66"/>
        <v>79.96673681467594</v>
      </c>
      <c r="S60" s="30">
        <f t="shared" si="66"/>
        <v>107.52368802650165</v>
      </c>
      <c r="T60" s="30">
        <f t="shared" si="63"/>
        <v>512.78305442087571</v>
      </c>
      <c r="U60" s="30">
        <f t="shared" si="63"/>
        <v>646.94635706189922</v>
      </c>
      <c r="V60" s="30">
        <f t="shared" si="63"/>
        <v>633.09273801995403</v>
      </c>
      <c r="W60" s="30">
        <f t="shared" si="63"/>
        <v>273.28414345092062</v>
      </c>
      <c r="X60" s="30">
        <f t="shared" si="63"/>
        <v>77.697934923056579</v>
      </c>
      <c r="Y60" s="30">
        <f t="shared" si="63"/>
        <v>134.81375663964823</v>
      </c>
      <c r="Z60" s="30">
        <f t="shared" si="63"/>
        <v>203.7986489093316</v>
      </c>
      <c r="AA60" s="30">
        <f t="shared" si="63"/>
        <v>212.62140636853351</v>
      </c>
      <c r="AB60" s="30">
        <f t="shared" si="63"/>
        <v>188.54633502214043</v>
      </c>
      <c r="AC60" s="30">
        <f t="shared" si="63"/>
        <v>157.09066071929476</v>
      </c>
      <c r="AD60" s="30">
        <f t="shared" si="63"/>
        <v>79.96673681467594</v>
      </c>
      <c r="AE60" s="30">
        <f t="shared" si="63"/>
        <v>107.52368802650165</v>
      </c>
      <c r="AF60" s="30">
        <f t="shared" si="63"/>
        <v>512.78305442087571</v>
      </c>
      <c r="AG60" s="30">
        <f t="shared" si="63"/>
        <v>646.94635706189922</v>
      </c>
      <c r="AH60" s="30">
        <f t="shared" si="63"/>
        <v>633.09273801995403</v>
      </c>
      <c r="AI60" s="30">
        <f t="shared" si="63"/>
        <v>273.28414345092062</v>
      </c>
      <c r="AJ60" s="30">
        <f t="shared" si="63"/>
        <v>77.697934923056579</v>
      </c>
      <c r="AK60" s="30">
        <f t="shared" si="63"/>
        <v>134.81375663964823</v>
      </c>
      <c r="AL60" s="30">
        <f t="shared" si="63"/>
        <v>203.7986489093316</v>
      </c>
      <c r="AM60" s="30">
        <f t="shared" si="63"/>
        <v>212.62140636853351</v>
      </c>
      <c r="AN60" s="30">
        <f t="shared" si="63"/>
        <v>188.54633502214043</v>
      </c>
      <c r="AO60" s="30">
        <f t="shared" si="63"/>
        <v>157.09066071929476</v>
      </c>
      <c r="AP60" s="30">
        <f t="shared" si="63"/>
        <v>79.96673681467594</v>
      </c>
      <c r="AQ60" s="30">
        <f t="shared" si="63"/>
        <v>107.52368802650165</v>
      </c>
      <c r="AR60" s="30">
        <f t="shared" si="63"/>
        <v>512.78305442087571</v>
      </c>
      <c r="AS60" s="30">
        <f t="shared" si="63"/>
        <v>646.94635706189922</v>
      </c>
      <c r="AT60" s="30">
        <f t="shared" si="63"/>
        <v>633.09273801995403</v>
      </c>
      <c r="AU60" s="30">
        <f t="shared" si="63"/>
        <v>273.28414345092062</v>
      </c>
      <c r="AV60" s="30">
        <f t="shared" si="63"/>
        <v>77.697934923056579</v>
      </c>
      <c r="AW60" s="30">
        <f t="shared" si="63"/>
        <v>134.81375663964823</v>
      </c>
      <c r="AX60" s="30">
        <f t="shared" si="63"/>
        <v>203.7986489093316</v>
      </c>
      <c r="AY60" s="30">
        <f t="shared" si="63"/>
        <v>212.62140636853351</v>
      </c>
      <c r="AZ60" s="30">
        <f t="shared" si="63"/>
        <v>188.54633502214043</v>
      </c>
      <c r="BA60" s="30">
        <f t="shared" si="63"/>
        <v>157.09066071929476</v>
      </c>
      <c r="BB60" s="30">
        <f t="shared" si="63"/>
        <v>79.96673681467594</v>
      </c>
      <c r="BC60" s="30">
        <f t="shared" si="63"/>
        <v>107.52368802650165</v>
      </c>
      <c r="BD60" s="30">
        <f t="shared" si="63"/>
        <v>512.78305442087571</v>
      </c>
      <c r="BE60" s="30">
        <f t="shared" si="63"/>
        <v>646.94635706189922</v>
      </c>
      <c r="BF60" s="30">
        <f t="shared" si="63"/>
        <v>633.09273801995403</v>
      </c>
      <c r="BG60" s="30">
        <f t="shared" si="63"/>
        <v>273.28414345092062</v>
      </c>
      <c r="BH60" s="30">
        <f t="shared" si="63"/>
        <v>77.697934923056579</v>
      </c>
      <c r="BI60" s="30">
        <f t="shared" si="63"/>
        <v>134.81375663964823</v>
      </c>
      <c r="BJ60" s="30">
        <f t="shared" si="63"/>
        <v>203.7986489093316</v>
      </c>
      <c r="BK60" s="30">
        <f t="shared" si="63"/>
        <v>212.62140636853351</v>
      </c>
      <c r="BL60" s="30">
        <f t="shared" si="63"/>
        <v>188.54633502214043</v>
      </c>
      <c r="BM60" s="30">
        <f t="shared" si="63"/>
        <v>157.09066071929476</v>
      </c>
      <c r="BN60" s="30">
        <f t="shared" si="63"/>
        <v>79.96673681467594</v>
      </c>
      <c r="BO60" s="30">
        <f t="shared" si="63"/>
        <v>107.52368802650165</v>
      </c>
      <c r="BP60" s="30">
        <f t="shared" si="63"/>
        <v>512.78305442087571</v>
      </c>
      <c r="BQ60" s="30">
        <f t="shared" si="64"/>
        <v>646.94635706189922</v>
      </c>
      <c r="BR60" s="30">
        <f t="shared" si="64"/>
        <v>633.09273801995403</v>
      </c>
      <c r="BS60" s="30">
        <f t="shared" si="64"/>
        <v>273.28414345092062</v>
      </c>
      <c r="BT60" s="30">
        <f t="shared" si="64"/>
        <v>77.697934923056579</v>
      </c>
      <c r="BU60" s="30">
        <f t="shared" si="64"/>
        <v>134.81375663964823</v>
      </c>
      <c r="BV60" s="30">
        <f t="shared" si="64"/>
        <v>203.7986489093316</v>
      </c>
      <c r="BW60" s="30">
        <f t="shared" si="64"/>
        <v>212.62140636853351</v>
      </c>
      <c r="BX60" s="30">
        <f t="shared" si="64"/>
        <v>188.54633502214043</v>
      </c>
      <c r="BY60" s="30">
        <f t="shared" si="64"/>
        <v>157.09066071929476</v>
      </c>
      <c r="BZ60" s="30">
        <f t="shared" si="64"/>
        <v>79.96673681467594</v>
      </c>
      <c r="CA60" s="30">
        <f t="shared" si="64"/>
        <v>107.52368802650165</v>
      </c>
      <c r="CB60" s="30">
        <f t="shared" si="64"/>
        <v>512.78305442087571</v>
      </c>
      <c r="CC60" s="30">
        <f t="shared" si="64"/>
        <v>646.94635706189922</v>
      </c>
      <c r="CD60" s="30">
        <f t="shared" si="64"/>
        <v>633.09273801995403</v>
      </c>
      <c r="CE60" s="30">
        <f t="shared" si="64"/>
        <v>273.28414345092062</v>
      </c>
      <c r="CF60" s="30">
        <f t="shared" si="64"/>
        <v>77.697934923056579</v>
      </c>
      <c r="CG60" s="30">
        <f t="shared" si="64"/>
        <v>134.81375663964823</v>
      </c>
      <c r="CH60" s="34">
        <f t="shared" si="64"/>
        <v>203.7986489093316</v>
      </c>
    </row>
    <row r="61" spans="1:86" ht="15.6" x14ac:dyDescent="0.3">
      <c r="A61" s="551"/>
      <c r="B61" s="14" t="str">
        <f t="shared" si="62"/>
        <v>Cooking</v>
      </c>
      <c r="C61" s="30">
        <f t="shared" si="65"/>
        <v>0</v>
      </c>
      <c r="D61" s="30">
        <f t="shared" si="66"/>
        <v>0</v>
      </c>
      <c r="E61" s="30">
        <f t="shared" ref="E61:BP64" si="67">IF(E25=0,0,((E7*0.5)+D25-E43)*E80*E95*E$2)</f>
        <v>0</v>
      </c>
      <c r="F61" s="30">
        <f t="shared" si="67"/>
        <v>0</v>
      </c>
      <c r="G61" s="30">
        <f t="shared" si="67"/>
        <v>0</v>
      </c>
      <c r="H61" s="30">
        <f t="shared" si="67"/>
        <v>0</v>
      </c>
      <c r="I61" s="30">
        <f t="shared" si="67"/>
        <v>0</v>
      </c>
      <c r="J61" s="30">
        <f t="shared" si="67"/>
        <v>10.085435398578868</v>
      </c>
      <c r="K61" s="30">
        <f t="shared" si="67"/>
        <v>18.814402430274495</v>
      </c>
      <c r="L61" s="30">
        <f t="shared" si="67"/>
        <v>10.345833334333349</v>
      </c>
      <c r="M61" s="30">
        <f t="shared" si="67"/>
        <v>9.9113720868288677</v>
      </c>
      <c r="N61" s="30">
        <f t="shared" si="67"/>
        <v>14.228070364190708</v>
      </c>
      <c r="O61" s="30">
        <f t="shared" si="67"/>
        <v>18.427811560718581</v>
      </c>
      <c r="P61" s="30">
        <f t="shared" si="67"/>
        <v>16.990446612695777</v>
      </c>
      <c r="Q61" s="30">
        <f t="shared" si="67"/>
        <v>18.133325429400017</v>
      </c>
      <c r="R61" s="30">
        <f t="shared" si="67"/>
        <v>16.993313334898609</v>
      </c>
      <c r="S61" s="30">
        <f t="shared" si="67"/>
        <v>21.259509710055166</v>
      </c>
      <c r="T61" s="30">
        <f t="shared" si="67"/>
        <v>39.303961932952504</v>
      </c>
      <c r="U61" s="30">
        <f t="shared" si="67"/>
        <v>38.99194060248437</v>
      </c>
      <c r="V61" s="30">
        <f t="shared" si="67"/>
        <v>40.341741594315472</v>
      </c>
      <c r="W61" s="30">
        <f t="shared" si="67"/>
        <v>37.628804860548989</v>
      </c>
      <c r="X61" s="30">
        <f t="shared" si="67"/>
        <v>20.691666668666699</v>
      </c>
      <c r="Y61" s="30">
        <f t="shared" si="67"/>
        <v>19.822744173657735</v>
      </c>
      <c r="Z61" s="30">
        <f t="shared" si="67"/>
        <v>18.970760485587611</v>
      </c>
      <c r="AA61" s="30">
        <f t="shared" si="67"/>
        <v>18.427811560718581</v>
      </c>
      <c r="AB61" s="30">
        <f t="shared" si="67"/>
        <v>16.990446612695777</v>
      </c>
      <c r="AC61" s="30">
        <f t="shared" si="67"/>
        <v>18.133325429400017</v>
      </c>
      <c r="AD61" s="30">
        <f t="shared" si="67"/>
        <v>16.993313334898609</v>
      </c>
      <c r="AE61" s="30">
        <f t="shared" si="67"/>
        <v>21.259509710055166</v>
      </c>
      <c r="AF61" s="30">
        <f t="shared" si="67"/>
        <v>39.303961932952504</v>
      </c>
      <c r="AG61" s="30">
        <f t="shared" si="67"/>
        <v>38.99194060248437</v>
      </c>
      <c r="AH61" s="30">
        <f t="shared" si="67"/>
        <v>40.341741594315472</v>
      </c>
      <c r="AI61" s="30">
        <f t="shared" si="67"/>
        <v>37.628804860548989</v>
      </c>
      <c r="AJ61" s="30">
        <f t="shared" si="67"/>
        <v>20.691666668666699</v>
      </c>
      <c r="AK61" s="30">
        <f t="shared" si="67"/>
        <v>19.822744173657735</v>
      </c>
      <c r="AL61" s="30">
        <f t="shared" si="67"/>
        <v>18.970760485587611</v>
      </c>
      <c r="AM61" s="30">
        <f t="shared" si="67"/>
        <v>18.427811560718581</v>
      </c>
      <c r="AN61" s="30">
        <f t="shared" si="67"/>
        <v>16.990446612695777</v>
      </c>
      <c r="AO61" s="30">
        <f t="shared" si="67"/>
        <v>18.133325429400017</v>
      </c>
      <c r="AP61" s="30">
        <f t="shared" si="67"/>
        <v>16.993313334898609</v>
      </c>
      <c r="AQ61" s="30">
        <f t="shared" si="67"/>
        <v>21.259509710055166</v>
      </c>
      <c r="AR61" s="30">
        <f t="shared" si="67"/>
        <v>39.303961932952504</v>
      </c>
      <c r="AS61" s="30">
        <f t="shared" si="67"/>
        <v>38.99194060248437</v>
      </c>
      <c r="AT61" s="30">
        <f t="shared" si="67"/>
        <v>40.341741594315472</v>
      </c>
      <c r="AU61" s="30">
        <f t="shared" si="67"/>
        <v>37.628804860548989</v>
      </c>
      <c r="AV61" s="30">
        <f t="shared" si="67"/>
        <v>20.691666668666699</v>
      </c>
      <c r="AW61" s="30">
        <f t="shared" si="67"/>
        <v>19.822744173657735</v>
      </c>
      <c r="AX61" s="30">
        <f t="shared" si="67"/>
        <v>18.970760485587611</v>
      </c>
      <c r="AY61" s="30">
        <f t="shared" si="67"/>
        <v>18.427811560718581</v>
      </c>
      <c r="AZ61" s="30">
        <f t="shared" si="67"/>
        <v>16.990446612695777</v>
      </c>
      <c r="BA61" s="30">
        <f t="shared" si="67"/>
        <v>18.133325429400017</v>
      </c>
      <c r="BB61" s="30">
        <f t="shared" si="67"/>
        <v>16.993313334898609</v>
      </c>
      <c r="BC61" s="30">
        <f t="shared" si="67"/>
        <v>21.259509710055166</v>
      </c>
      <c r="BD61" s="30">
        <f t="shared" si="67"/>
        <v>39.303961932952504</v>
      </c>
      <c r="BE61" s="30">
        <f t="shared" si="67"/>
        <v>38.99194060248437</v>
      </c>
      <c r="BF61" s="30">
        <f t="shared" si="67"/>
        <v>40.341741594315472</v>
      </c>
      <c r="BG61" s="30">
        <f t="shared" si="67"/>
        <v>37.628804860548989</v>
      </c>
      <c r="BH61" s="30">
        <f t="shared" si="67"/>
        <v>20.691666668666699</v>
      </c>
      <c r="BI61" s="30">
        <f t="shared" si="67"/>
        <v>19.822744173657735</v>
      </c>
      <c r="BJ61" s="30">
        <f t="shared" si="67"/>
        <v>18.970760485587611</v>
      </c>
      <c r="BK61" s="30">
        <f t="shared" si="67"/>
        <v>18.427811560718581</v>
      </c>
      <c r="BL61" s="30">
        <f t="shared" si="67"/>
        <v>16.990446612695777</v>
      </c>
      <c r="BM61" s="30">
        <f t="shared" si="67"/>
        <v>18.133325429400017</v>
      </c>
      <c r="BN61" s="30">
        <f t="shared" si="67"/>
        <v>16.993313334898609</v>
      </c>
      <c r="BO61" s="30">
        <f t="shared" si="67"/>
        <v>21.259509710055166</v>
      </c>
      <c r="BP61" s="30">
        <f t="shared" si="67"/>
        <v>39.303961932952504</v>
      </c>
      <c r="BQ61" s="30">
        <f t="shared" si="64"/>
        <v>38.99194060248437</v>
      </c>
      <c r="BR61" s="30">
        <f t="shared" si="64"/>
        <v>40.341741594315472</v>
      </c>
      <c r="BS61" s="30">
        <f t="shared" si="64"/>
        <v>37.628804860548989</v>
      </c>
      <c r="BT61" s="30">
        <f t="shared" si="64"/>
        <v>20.691666668666699</v>
      </c>
      <c r="BU61" s="30">
        <f t="shared" si="64"/>
        <v>19.822744173657735</v>
      </c>
      <c r="BV61" s="30">
        <f t="shared" si="64"/>
        <v>18.970760485587611</v>
      </c>
      <c r="BW61" s="30">
        <f t="shared" si="64"/>
        <v>18.427811560718581</v>
      </c>
      <c r="BX61" s="30">
        <f t="shared" si="64"/>
        <v>16.990446612695777</v>
      </c>
      <c r="BY61" s="30">
        <f t="shared" si="64"/>
        <v>18.133325429400017</v>
      </c>
      <c r="BZ61" s="30">
        <f t="shared" si="64"/>
        <v>16.993313334898609</v>
      </c>
      <c r="CA61" s="30">
        <f t="shared" si="64"/>
        <v>21.259509710055166</v>
      </c>
      <c r="CB61" s="30">
        <f t="shared" si="64"/>
        <v>39.303961932952504</v>
      </c>
      <c r="CC61" s="30">
        <f t="shared" si="64"/>
        <v>38.99194060248437</v>
      </c>
      <c r="CD61" s="30">
        <f t="shared" si="64"/>
        <v>40.341741594315472</v>
      </c>
      <c r="CE61" s="30">
        <f t="shared" si="64"/>
        <v>37.628804860548989</v>
      </c>
      <c r="CF61" s="30">
        <f t="shared" si="64"/>
        <v>20.691666668666699</v>
      </c>
      <c r="CG61" s="30">
        <f t="shared" si="64"/>
        <v>19.822744173657735</v>
      </c>
      <c r="CH61" s="34">
        <f t="shared" si="64"/>
        <v>18.970760485587611</v>
      </c>
    </row>
    <row r="62" spans="1:86" ht="15.6" x14ac:dyDescent="0.3">
      <c r="A62" s="551"/>
      <c r="B62" s="14" t="str">
        <f t="shared" si="62"/>
        <v>Cooling</v>
      </c>
      <c r="C62" s="30">
        <f t="shared" si="65"/>
        <v>9.5928422228047597E-3</v>
      </c>
      <c r="D62" s="30">
        <f t="shared" si="66"/>
        <v>0.82602740355060922</v>
      </c>
      <c r="E62" s="30">
        <f t="shared" si="67"/>
        <v>25.613370676341773</v>
      </c>
      <c r="F62" s="30">
        <f t="shared" si="67"/>
        <v>176.28753277907654</v>
      </c>
      <c r="G62" s="30">
        <f t="shared" si="67"/>
        <v>860.98884315388295</v>
      </c>
      <c r="H62" s="30">
        <f t="shared" si="67"/>
        <v>7410.9589776141556</v>
      </c>
      <c r="I62" s="30">
        <f t="shared" si="67"/>
        <v>12822.973675183201</v>
      </c>
      <c r="J62" s="30">
        <f t="shared" si="67"/>
        <v>20194.718881285742</v>
      </c>
      <c r="K62" s="30">
        <f t="shared" si="67"/>
        <v>14578.211880552177</v>
      </c>
      <c r="L62" s="30">
        <f t="shared" si="67"/>
        <v>1944.5135784164993</v>
      </c>
      <c r="M62" s="30">
        <f t="shared" si="67"/>
        <v>623.19573242490742</v>
      </c>
      <c r="N62" s="30">
        <f t="shared" si="67"/>
        <v>8.3727430960401108</v>
      </c>
      <c r="O62" s="30">
        <f t="shared" si="67"/>
        <v>0.87944080154471937</v>
      </c>
      <c r="P62" s="30">
        <f t="shared" si="67"/>
        <v>37.137401100076332</v>
      </c>
      <c r="Q62" s="30">
        <f t="shared" si="67"/>
        <v>1111.9523534840907</v>
      </c>
      <c r="R62" s="30">
        <f t="shared" si="67"/>
        <v>4641.3154714586299</v>
      </c>
      <c r="S62" s="30">
        <f t="shared" si="67"/>
        <v>17497.903187661352</v>
      </c>
      <c r="T62" s="30">
        <f t="shared" si="67"/>
        <v>103572.30107373265</v>
      </c>
      <c r="U62" s="30">
        <f t="shared" si="67"/>
        <v>131386.40126244427</v>
      </c>
      <c r="V62" s="30">
        <f t="shared" si="67"/>
        <v>128379.04458124816</v>
      </c>
      <c r="W62" s="30">
        <f t="shared" si="67"/>
        <v>53319.575753153593</v>
      </c>
      <c r="X62" s="30">
        <f t="shared" si="67"/>
        <v>4255.8673130462075</v>
      </c>
      <c r="Y62" s="30">
        <f t="shared" si="67"/>
        <v>947.91890963236392</v>
      </c>
      <c r="Z62" s="30">
        <f t="shared" si="67"/>
        <v>9.622646438886175</v>
      </c>
      <c r="AA62" s="30">
        <f t="shared" si="67"/>
        <v>0.87944080154471937</v>
      </c>
      <c r="AB62" s="30">
        <f t="shared" si="67"/>
        <v>37.137401100076332</v>
      </c>
      <c r="AC62" s="30">
        <f t="shared" si="67"/>
        <v>1111.9523534840907</v>
      </c>
      <c r="AD62" s="30">
        <f t="shared" si="67"/>
        <v>4641.3154714586299</v>
      </c>
      <c r="AE62" s="30">
        <f t="shared" si="67"/>
        <v>17497.903187661352</v>
      </c>
      <c r="AF62" s="30">
        <f t="shared" si="67"/>
        <v>103572.30107373265</v>
      </c>
      <c r="AG62" s="30">
        <f t="shared" si="67"/>
        <v>131386.40126244427</v>
      </c>
      <c r="AH62" s="30">
        <f t="shared" si="67"/>
        <v>128379.04458124816</v>
      </c>
      <c r="AI62" s="30">
        <f t="shared" si="67"/>
        <v>53319.575753153593</v>
      </c>
      <c r="AJ62" s="30">
        <f t="shared" si="67"/>
        <v>4255.8673130462075</v>
      </c>
      <c r="AK62" s="30">
        <f t="shared" si="67"/>
        <v>947.91890963236392</v>
      </c>
      <c r="AL62" s="30">
        <f t="shared" si="67"/>
        <v>9.622646438886175</v>
      </c>
      <c r="AM62" s="30">
        <f t="shared" si="67"/>
        <v>0.87944080154471937</v>
      </c>
      <c r="AN62" s="30">
        <f t="shared" si="67"/>
        <v>37.137401100076332</v>
      </c>
      <c r="AO62" s="30">
        <f t="shared" si="67"/>
        <v>1111.9523534840907</v>
      </c>
      <c r="AP62" s="30">
        <f t="shared" si="67"/>
        <v>4641.3154714586299</v>
      </c>
      <c r="AQ62" s="30">
        <f t="shared" si="67"/>
        <v>17497.903187661352</v>
      </c>
      <c r="AR62" s="30">
        <f t="shared" si="67"/>
        <v>103572.30107373265</v>
      </c>
      <c r="AS62" s="30">
        <f t="shared" si="67"/>
        <v>131386.40126244427</v>
      </c>
      <c r="AT62" s="30">
        <f t="shared" si="67"/>
        <v>128379.04458124816</v>
      </c>
      <c r="AU62" s="30">
        <f t="shared" si="67"/>
        <v>53319.575753153593</v>
      </c>
      <c r="AV62" s="30">
        <f t="shared" si="67"/>
        <v>4255.8673130462075</v>
      </c>
      <c r="AW62" s="30">
        <f t="shared" si="67"/>
        <v>947.91890963236392</v>
      </c>
      <c r="AX62" s="30">
        <f t="shared" si="67"/>
        <v>9.622646438886175</v>
      </c>
      <c r="AY62" s="30">
        <f t="shared" si="67"/>
        <v>0.87944080154471937</v>
      </c>
      <c r="AZ62" s="30">
        <f t="shared" si="67"/>
        <v>37.137401100076332</v>
      </c>
      <c r="BA62" s="30">
        <f t="shared" si="67"/>
        <v>1111.9523534840907</v>
      </c>
      <c r="BB62" s="30">
        <f t="shared" si="67"/>
        <v>4641.3154714586299</v>
      </c>
      <c r="BC62" s="30">
        <f t="shared" si="67"/>
        <v>17497.903187661352</v>
      </c>
      <c r="BD62" s="30">
        <f t="shared" si="67"/>
        <v>103572.30107373265</v>
      </c>
      <c r="BE62" s="30">
        <f t="shared" si="67"/>
        <v>131386.40126244427</v>
      </c>
      <c r="BF62" s="30">
        <f t="shared" si="67"/>
        <v>128379.04458124816</v>
      </c>
      <c r="BG62" s="30">
        <f t="shared" si="67"/>
        <v>53319.575753153593</v>
      </c>
      <c r="BH62" s="30">
        <f t="shared" si="67"/>
        <v>4255.8673130462075</v>
      </c>
      <c r="BI62" s="30">
        <f t="shared" si="67"/>
        <v>947.91890963236392</v>
      </c>
      <c r="BJ62" s="30">
        <f t="shared" si="67"/>
        <v>9.622646438886175</v>
      </c>
      <c r="BK62" s="30">
        <f t="shared" si="67"/>
        <v>0.87944080154471937</v>
      </c>
      <c r="BL62" s="30">
        <f t="shared" si="67"/>
        <v>37.137401100076332</v>
      </c>
      <c r="BM62" s="30">
        <f t="shared" si="67"/>
        <v>1111.9523534840907</v>
      </c>
      <c r="BN62" s="30">
        <f t="shared" si="67"/>
        <v>4641.3154714586299</v>
      </c>
      <c r="BO62" s="30">
        <f t="shared" si="67"/>
        <v>17497.903187661352</v>
      </c>
      <c r="BP62" s="30">
        <f t="shared" si="67"/>
        <v>103572.30107373265</v>
      </c>
      <c r="BQ62" s="30">
        <f t="shared" si="64"/>
        <v>131386.40126244427</v>
      </c>
      <c r="BR62" s="30">
        <f t="shared" si="64"/>
        <v>128379.04458124816</v>
      </c>
      <c r="BS62" s="30">
        <f t="shared" si="64"/>
        <v>53319.575753153593</v>
      </c>
      <c r="BT62" s="30">
        <f t="shared" si="64"/>
        <v>4255.8673130462075</v>
      </c>
      <c r="BU62" s="30">
        <f t="shared" si="64"/>
        <v>947.91890963236392</v>
      </c>
      <c r="BV62" s="30">
        <f t="shared" si="64"/>
        <v>9.622646438886175</v>
      </c>
      <c r="BW62" s="30">
        <f t="shared" si="64"/>
        <v>0.87944080154471937</v>
      </c>
      <c r="BX62" s="30">
        <f t="shared" si="64"/>
        <v>37.137401100076332</v>
      </c>
      <c r="BY62" s="30">
        <f t="shared" si="64"/>
        <v>1111.9523534840907</v>
      </c>
      <c r="BZ62" s="30">
        <f t="shared" si="64"/>
        <v>4641.3154714586299</v>
      </c>
      <c r="CA62" s="30">
        <f t="shared" si="64"/>
        <v>17497.903187661352</v>
      </c>
      <c r="CB62" s="30">
        <f t="shared" si="64"/>
        <v>103572.30107373265</v>
      </c>
      <c r="CC62" s="30">
        <f t="shared" si="64"/>
        <v>131386.40126244427</v>
      </c>
      <c r="CD62" s="30">
        <f t="shared" si="64"/>
        <v>128379.04458124816</v>
      </c>
      <c r="CE62" s="30">
        <f t="shared" si="64"/>
        <v>53319.575753153593</v>
      </c>
      <c r="CF62" s="30">
        <f t="shared" si="64"/>
        <v>4255.8673130462075</v>
      </c>
      <c r="CG62" s="30">
        <f t="shared" si="64"/>
        <v>947.91890963236392</v>
      </c>
      <c r="CH62" s="34">
        <f t="shared" si="64"/>
        <v>9.622646438886175</v>
      </c>
    </row>
    <row r="63" spans="1:86" ht="15.6" x14ac:dyDescent="0.3">
      <c r="A63" s="551"/>
      <c r="B63" s="14" t="str">
        <f t="shared" si="62"/>
        <v>Ext Lighting</v>
      </c>
      <c r="C63" s="30">
        <f t="shared" si="65"/>
        <v>0</v>
      </c>
      <c r="D63" s="30">
        <f t="shared" si="66"/>
        <v>0</v>
      </c>
      <c r="E63" s="30">
        <f t="shared" si="67"/>
        <v>0</v>
      </c>
      <c r="F63" s="30">
        <f t="shared" si="67"/>
        <v>0</v>
      </c>
      <c r="G63" s="30">
        <f t="shared" si="67"/>
        <v>0</v>
      </c>
      <c r="H63" s="30">
        <f t="shared" si="67"/>
        <v>0</v>
      </c>
      <c r="I63" s="30">
        <f t="shared" si="67"/>
        <v>0</v>
      </c>
      <c r="J63" s="30">
        <f t="shared" si="67"/>
        <v>0</v>
      </c>
      <c r="K63" s="30">
        <f t="shared" si="67"/>
        <v>0</v>
      </c>
      <c r="L63" s="30">
        <f t="shared" si="67"/>
        <v>0</v>
      </c>
      <c r="M63" s="30">
        <f t="shared" si="67"/>
        <v>0</v>
      </c>
      <c r="N63" s="30">
        <f t="shared" si="67"/>
        <v>0</v>
      </c>
      <c r="O63" s="30">
        <f t="shared" si="67"/>
        <v>0</v>
      </c>
      <c r="P63" s="30">
        <f t="shared" si="67"/>
        <v>0</v>
      </c>
      <c r="Q63" s="30">
        <f t="shared" si="67"/>
        <v>0</v>
      </c>
      <c r="R63" s="30">
        <f t="shared" si="67"/>
        <v>0</v>
      </c>
      <c r="S63" s="30">
        <f t="shared" si="67"/>
        <v>0</v>
      </c>
      <c r="T63" s="30">
        <f t="shared" si="67"/>
        <v>0</v>
      </c>
      <c r="U63" s="30">
        <f t="shared" si="67"/>
        <v>0</v>
      </c>
      <c r="V63" s="30">
        <f t="shared" si="67"/>
        <v>0</v>
      </c>
      <c r="W63" s="30">
        <f t="shared" si="67"/>
        <v>0</v>
      </c>
      <c r="X63" s="30">
        <f t="shared" si="67"/>
        <v>0</v>
      </c>
      <c r="Y63" s="30">
        <f t="shared" si="67"/>
        <v>0</v>
      </c>
      <c r="Z63" s="30">
        <f t="shared" si="67"/>
        <v>0</v>
      </c>
      <c r="AA63" s="30">
        <f t="shared" si="67"/>
        <v>0</v>
      </c>
      <c r="AB63" s="30">
        <f t="shared" si="67"/>
        <v>0</v>
      </c>
      <c r="AC63" s="30">
        <f t="shared" si="67"/>
        <v>0</v>
      </c>
      <c r="AD63" s="30">
        <f t="shared" si="67"/>
        <v>0</v>
      </c>
      <c r="AE63" s="30">
        <f t="shared" si="67"/>
        <v>0</v>
      </c>
      <c r="AF63" s="30">
        <f t="shared" si="67"/>
        <v>0</v>
      </c>
      <c r="AG63" s="30">
        <f t="shared" si="67"/>
        <v>0</v>
      </c>
      <c r="AH63" s="30">
        <f t="shared" si="67"/>
        <v>0</v>
      </c>
      <c r="AI63" s="30">
        <f t="shared" si="67"/>
        <v>0</v>
      </c>
      <c r="AJ63" s="30">
        <f t="shared" si="67"/>
        <v>0</v>
      </c>
      <c r="AK63" s="30">
        <f t="shared" si="67"/>
        <v>0</v>
      </c>
      <c r="AL63" s="30">
        <f t="shared" si="67"/>
        <v>0</v>
      </c>
      <c r="AM63" s="30">
        <f t="shared" si="67"/>
        <v>0</v>
      </c>
      <c r="AN63" s="30">
        <f t="shared" si="67"/>
        <v>0</v>
      </c>
      <c r="AO63" s="30">
        <f t="shared" si="67"/>
        <v>0</v>
      </c>
      <c r="AP63" s="30">
        <f t="shared" si="67"/>
        <v>0</v>
      </c>
      <c r="AQ63" s="30">
        <f t="shared" si="67"/>
        <v>0</v>
      </c>
      <c r="AR63" s="30">
        <f t="shared" si="67"/>
        <v>0</v>
      </c>
      <c r="AS63" s="30">
        <f t="shared" si="67"/>
        <v>0</v>
      </c>
      <c r="AT63" s="30">
        <f t="shared" si="67"/>
        <v>0</v>
      </c>
      <c r="AU63" s="30">
        <f t="shared" si="67"/>
        <v>0</v>
      </c>
      <c r="AV63" s="30">
        <f t="shared" si="67"/>
        <v>0</v>
      </c>
      <c r="AW63" s="30">
        <f t="shared" si="67"/>
        <v>0</v>
      </c>
      <c r="AX63" s="30">
        <f t="shared" si="67"/>
        <v>0</v>
      </c>
      <c r="AY63" s="30">
        <f t="shared" si="67"/>
        <v>0</v>
      </c>
      <c r="AZ63" s="30">
        <f t="shared" si="67"/>
        <v>0</v>
      </c>
      <c r="BA63" s="30">
        <f t="shared" si="67"/>
        <v>0</v>
      </c>
      <c r="BB63" s="30">
        <f t="shared" si="67"/>
        <v>0</v>
      </c>
      <c r="BC63" s="30">
        <f t="shared" si="67"/>
        <v>0</v>
      </c>
      <c r="BD63" s="30">
        <f t="shared" si="67"/>
        <v>0</v>
      </c>
      <c r="BE63" s="30">
        <f t="shared" si="67"/>
        <v>0</v>
      </c>
      <c r="BF63" s="30">
        <f t="shared" si="67"/>
        <v>0</v>
      </c>
      <c r="BG63" s="30">
        <f t="shared" si="67"/>
        <v>0</v>
      </c>
      <c r="BH63" s="30">
        <f t="shared" si="67"/>
        <v>0</v>
      </c>
      <c r="BI63" s="30">
        <f t="shared" si="67"/>
        <v>0</v>
      </c>
      <c r="BJ63" s="30">
        <f t="shared" si="67"/>
        <v>0</v>
      </c>
      <c r="BK63" s="30">
        <f t="shared" si="67"/>
        <v>0</v>
      </c>
      <c r="BL63" s="30">
        <f t="shared" si="67"/>
        <v>0</v>
      </c>
      <c r="BM63" s="30">
        <f t="shared" si="67"/>
        <v>0</v>
      </c>
      <c r="BN63" s="30">
        <f t="shared" si="67"/>
        <v>0</v>
      </c>
      <c r="BO63" s="30">
        <f t="shared" si="67"/>
        <v>0</v>
      </c>
      <c r="BP63" s="30">
        <f t="shared" si="67"/>
        <v>0</v>
      </c>
      <c r="BQ63" s="30">
        <f t="shared" si="64"/>
        <v>0</v>
      </c>
      <c r="BR63" s="30">
        <f t="shared" si="64"/>
        <v>0</v>
      </c>
      <c r="BS63" s="30">
        <f t="shared" si="64"/>
        <v>0</v>
      </c>
      <c r="BT63" s="30">
        <f t="shared" si="64"/>
        <v>0</v>
      </c>
      <c r="BU63" s="30">
        <f t="shared" si="64"/>
        <v>0</v>
      </c>
      <c r="BV63" s="30">
        <f t="shared" si="64"/>
        <v>0</v>
      </c>
      <c r="BW63" s="30">
        <f t="shared" si="64"/>
        <v>0</v>
      </c>
      <c r="BX63" s="30">
        <f t="shared" si="64"/>
        <v>0</v>
      </c>
      <c r="BY63" s="30">
        <f t="shared" si="64"/>
        <v>0</v>
      </c>
      <c r="BZ63" s="30">
        <f t="shared" si="64"/>
        <v>0</v>
      </c>
      <c r="CA63" s="30">
        <f t="shared" si="64"/>
        <v>0</v>
      </c>
      <c r="CB63" s="30">
        <f t="shared" si="64"/>
        <v>0</v>
      </c>
      <c r="CC63" s="30">
        <f t="shared" si="64"/>
        <v>0</v>
      </c>
      <c r="CD63" s="30">
        <f t="shared" si="64"/>
        <v>0</v>
      </c>
      <c r="CE63" s="30">
        <f t="shared" si="64"/>
        <v>0</v>
      </c>
      <c r="CF63" s="30">
        <f t="shared" si="64"/>
        <v>0</v>
      </c>
      <c r="CG63" s="30">
        <f t="shared" si="64"/>
        <v>0</v>
      </c>
      <c r="CH63" s="34">
        <f t="shared" si="64"/>
        <v>0</v>
      </c>
    </row>
    <row r="64" spans="1:86" ht="15.6" x14ac:dyDescent="0.3">
      <c r="A64" s="551"/>
      <c r="B64" s="14" t="str">
        <f t="shared" si="62"/>
        <v>Heating</v>
      </c>
      <c r="C64" s="30">
        <f t="shared" si="65"/>
        <v>0</v>
      </c>
      <c r="D64" s="30">
        <f t="shared" si="66"/>
        <v>0</v>
      </c>
      <c r="E64" s="30">
        <f t="shared" si="67"/>
        <v>0</v>
      </c>
      <c r="F64" s="30">
        <f t="shared" si="67"/>
        <v>0</v>
      </c>
      <c r="G64" s="30">
        <f t="shared" si="67"/>
        <v>0</v>
      </c>
      <c r="H64" s="30">
        <f t="shared" si="67"/>
        <v>0</v>
      </c>
      <c r="I64" s="30">
        <f t="shared" si="67"/>
        <v>0</v>
      </c>
      <c r="J64" s="30">
        <f t="shared" si="67"/>
        <v>0</v>
      </c>
      <c r="K64" s="30">
        <f t="shared" si="67"/>
        <v>0</v>
      </c>
      <c r="L64" s="30">
        <f t="shared" si="67"/>
        <v>0</v>
      </c>
      <c r="M64" s="30">
        <f t="shared" si="67"/>
        <v>0</v>
      </c>
      <c r="N64" s="30">
        <f t="shared" si="67"/>
        <v>0</v>
      </c>
      <c r="O64" s="30">
        <f t="shared" si="67"/>
        <v>0</v>
      </c>
      <c r="P64" s="30">
        <f t="shared" si="67"/>
        <v>0</v>
      </c>
      <c r="Q64" s="30">
        <f t="shared" si="67"/>
        <v>0</v>
      </c>
      <c r="R64" s="30">
        <f t="shared" si="67"/>
        <v>0</v>
      </c>
      <c r="S64" s="30">
        <f t="shared" si="67"/>
        <v>0</v>
      </c>
      <c r="T64" s="30">
        <f t="shared" si="67"/>
        <v>0</v>
      </c>
      <c r="U64" s="30">
        <f t="shared" si="67"/>
        <v>0</v>
      </c>
      <c r="V64" s="30">
        <f t="shared" si="67"/>
        <v>0</v>
      </c>
      <c r="W64" s="30">
        <f t="shared" si="67"/>
        <v>0</v>
      </c>
      <c r="X64" s="30">
        <f t="shared" si="67"/>
        <v>0</v>
      </c>
      <c r="Y64" s="30">
        <f t="shared" si="67"/>
        <v>0</v>
      </c>
      <c r="Z64" s="30">
        <f t="shared" si="67"/>
        <v>0</v>
      </c>
      <c r="AA64" s="30">
        <f t="shared" si="67"/>
        <v>0</v>
      </c>
      <c r="AB64" s="30">
        <f t="shared" si="67"/>
        <v>0</v>
      </c>
      <c r="AC64" s="30">
        <f t="shared" si="67"/>
        <v>0</v>
      </c>
      <c r="AD64" s="30">
        <f t="shared" si="67"/>
        <v>0</v>
      </c>
      <c r="AE64" s="30">
        <f t="shared" si="67"/>
        <v>0</v>
      </c>
      <c r="AF64" s="30">
        <f t="shared" si="67"/>
        <v>0</v>
      </c>
      <c r="AG64" s="30">
        <f t="shared" si="67"/>
        <v>0</v>
      </c>
      <c r="AH64" s="30">
        <f t="shared" si="67"/>
        <v>0</v>
      </c>
      <c r="AI64" s="30">
        <f t="shared" si="67"/>
        <v>0</v>
      </c>
      <c r="AJ64" s="30">
        <f t="shared" si="67"/>
        <v>0</v>
      </c>
      <c r="AK64" s="30">
        <f t="shared" si="67"/>
        <v>0</v>
      </c>
      <c r="AL64" s="30">
        <f t="shared" si="67"/>
        <v>0</v>
      </c>
      <c r="AM64" s="30">
        <f t="shared" si="67"/>
        <v>0</v>
      </c>
      <c r="AN64" s="30">
        <f t="shared" si="67"/>
        <v>0</v>
      </c>
      <c r="AO64" s="30">
        <f t="shared" si="67"/>
        <v>0</v>
      </c>
      <c r="AP64" s="30">
        <f t="shared" si="67"/>
        <v>0</v>
      </c>
      <c r="AQ64" s="30">
        <f t="shared" si="67"/>
        <v>0</v>
      </c>
      <c r="AR64" s="30">
        <f t="shared" si="67"/>
        <v>0</v>
      </c>
      <c r="AS64" s="30">
        <f t="shared" si="67"/>
        <v>0</v>
      </c>
      <c r="AT64" s="30">
        <f t="shared" si="67"/>
        <v>0</v>
      </c>
      <c r="AU64" s="30">
        <f t="shared" si="67"/>
        <v>0</v>
      </c>
      <c r="AV64" s="30">
        <f t="shared" si="67"/>
        <v>0</v>
      </c>
      <c r="AW64" s="30">
        <f t="shared" si="67"/>
        <v>0</v>
      </c>
      <c r="AX64" s="30">
        <f t="shared" si="67"/>
        <v>0</v>
      </c>
      <c r="AY64" s="30">
        <f t="shared" si="67"/>
        <v>0</v>
      </c>
      <c r="AZ64" s="30">
        <f t="shared" si="67"/>
        <v>0</v>
      </c>
      <c r="BA64" s="30">
        <f t="shared" si="67"/>
        <v>0</v>
      </c>
      <c r="BB64" s="30">
        <f t="shared" si="67"/>
        <v>0</v>
      </c>
      <c r="BC64" s="30">
        <f t="shared" si="67"/>
        <v>0</v>
      </c>
      <c r="BD64" s="30">
        <f t="shared" si="67"/>
        <v>0</v>
      </c>
      <c r="BE64" s="30">
        <f t="shared" si="67"/>
        <v>0</v>
      </c>
      <c r="BF64" s="30">
        <f t="shared" si="67"/>
        <v>0</v>
      </c>
      <c r="BG64" s="30">
        <f t="shared" si="67"/>
        <v>0</v>
      </c>
      <c r="BH64" s="30">
        <f t="shared" si="67"/>
        <v>0</v>
      </c>
      <c r="BI64" s="30">
        <f t="shared" si="67"/>
        <v>0</v>
      </c>
      <c r="BJ64" s="30">
        <f t="shared" si="67"/>
        <v>0</v>
      </c>
      <c r="BK64" s="30">
        <f t="shared" si="67"/>
        <v>0</v>
      </c>
      <c r="BL64" s="30">
        <f t="shared" si="67"/>
        <v>0</v>
      </c>
      <c r="BM64" s="30">
        <f t="shared" si="67"/>
        <v>0</v>
      </c>
      <c r="BN64" s="30">
        <f t="shared" si="67"/>
        <v>0</v>
      </c>
      <c r="BO64" s="30">
        <f t="shared" si="67"/>
        <v>0</v>
      </c>
      <c r="BP64" s="30">
        <f t="shared" ref="BP64:CH67" si="68">IF(BP28=0,0,((BP10*0.5)+BO28-BP46)*BP83*BP98*BP$2)</f>
        <v>0</v>
      </c>
      <c r="BQ64" s="30">
        <f t="shared" si="68"/>
        <v>0</v>
      </c>
      <c r="BR64" s="30">
        <f t="shared" si="68"/>
        <v>0</v>
      </c>
      <c r="BS64" s="30">
        <f t="shared" si="68"/>
        <v>0</v>
      </c>
      <c r="BT64" s="30">
        <f t="shared" si="68"/>
        <v>0</v>
      </c>
      <c r="BU64" s="30">
        <f t="shared" si="68"/>
        <v>0</v>
      </c>
      <c r="BV64" s="30">
        <f t="shared" si="68"/>
        <v>0</v>
      </c>
      <c r="BW64" s="30">
        <f t="shared" si="68"/>
        <v>0</v>
      </c>
      <c r="BX64" s="30">
        <f t="shared" si="68"/>
        <v>0</v>
      </c>
      <c r="BY64" s="30">
        <f t="shared" si="68"/>
        <v>0</v>
      </c>
      <c r="BZ64" s="30">
        <f t="shared" si="68"/>
        <v>0</v>
      </c>
      <c r="CA64" s="30">
        <f t="shared" si="68"/>
        <v>0</v>
      </c>
      <c r="CB64" s="30">
        <f t="shared" si="68"/>
        <v>0</v>
      </c>
      <c r="CC64" s="30">
        <f t="shared" si="68"/>
        <v>0</v>
      </c>
      <c r="CD64" s="30">
        <f t="shared" si="68"/>
        <v>0</v>
      </c>
      <c r="CE64" s="30">
        <f t="shared" si="68"/>
        <v>0</v>
      </c>
      <c r="CF64" s="30">
        <f t="shared" si="68"/>
        <v>0</v>
      </c>
      <c r="CG64" s="30">
        <f t="shared" si="68"/>
        <v>0</v>
      </c>
      <c r="CH64" s="34">
        <f t="shared" si="68"/>
        <v>0</v>
      </c>
    </row>
    <row r="65" spans="1:88" ht="15.6" x14ac:dyDescent="0.3">
      <c r="A65" s="551"/>
      <c r="B65" s="14" t="str">
        <f t="shared" si="62"/>
        <v>HVAC</v>
      </c>
      <c r="C65" s="30">
        <f t="shared" si="65"/>
        <v>0</v>
      </c>
      <c r="D65" s="30">
        <f t="shared" si="66"/>
        <v>27.018454276405055</v>
      </c>
      <c r="E65" s="30">
        <f t="shared" ref="E65:BP68" si="69">IF(E29=0,0,((E11*0.5)+D29-E47)*E84*E99*E$2)</f>
        <v>51.703887383829802</v>
      </c>
      <c r="F65" s="30">
        <f t="shared" si="69"/>
        <v>64.952090864278318</v>
      </c>
      <c r="G65" s="30">
        <f t="shared" si="69"/>
        <v>766.61490657557772</v>
      </c>
      <c r="H65" s="30">
        <f t="shared" si="69"/>
        <v>7699.6586089111233</v>
      </c>
      <c r="I65" s="30">
        <f t="shared" si="69"/>
        <v>11862.03362797861</v>
      </c>
      <c r="J65" s="30">
        <f t="shared" si="69"/>
        <v>15299.083419733968</v>
      </c>
      <c r="K65" s="30">
        <f t="shared" si="69"/>
        <v>10766.529979039924</v>
      </c>
      <c r="L65" s="30">
        <f t="shared" si="69"/>
        <v>4739.5526796387649</v>
      </c>
      <c r="M65" s="30">
        <f t="shared" si="69"/>
        <v>11374.463529748571</v>
      </c>
      <c r="N65" s="30">
        <f t="shared" si="69"/>
        <v>28333.364611742712</v>
      </c>
      <c r="O65" s="30">
        <f t="shared" si="69"/>
        <v>38501.202015635383</v>
      </c>
      <c r="P65" s="30">
        <f t="shared" si="69"/>
        <v>34141.720055283287</v>
      </c>
      <c r="Q65" s="30">
        <f t="shared" si="69"/>
        <v>28445.768309141873</v>
      </c>
      <c r="R65" s="30">
        <f t="shared" si="69"/>
        <v>14480.270548566124</v>
      </c>
      <c r="S65" s="30">
        <f t="shared" si="69"/>
        <v>19470.246692842662</v>
      </c>
      <c r="T65" s="30">
        <f t="shared" si="69"/>
        <v>92854.074787901875</v>
      </c>
      <c r="U65" s="30">
        <f t="shared" si="69"/>
        <v>117148.18753172259</v>
      </c>
      <c r="V65" s="30">
        <f t="shared" si="69"/>
        <v>114639.59258593863</v>
      </c>
      <c r="W65" s="30">
        <f t="shared" si="69"/>
        <v>49485.929918253634</v>
      </c>
      <c r="X65" s="30">
        <f t="shared" si="69"/>
        <v>14069.438913809239</v>
      </c>
      <c r="Y65" s="30">
        <f t="shared" si="69"/>
        <v>24411.896090430335</v>
      </c>
      <c r="Z65" s="30">
        <f t="shared" si="69"/>
        <v>36903.588806912114</v>
      </c>
      <c r="AA65" s="30">
        <f t="shared" si="69"/>
        <v>38501.202015635383</v>
      </c>
      <c r="AB65" s="30">
        <f t="shared" si="69"/>
        <v>34141.720055283287</v>
      </c>
      <c r="AC65" s="30">
        <f t="shared" si="69"/>
        <v>28445.768309141873</v>
      </c>
      <c r="AD65" s="30">
        <f t="shared" si="69"/>
        <v>14480.270548566124</v>
      </c>
      <c r="AE65" s="30">
        <f t="shared" si="69"/>
        <v>19470.246692842662</v>
      </c>
      <c r="AF65" s="30">
        <f t="shared" si="69"/>
        <v>92854.074787901875</v>
      </c>
      <c r="AG65" s="30">
        <f t="shared" si="69"/>
        <v>117148.18753172259</v>
      </c>
      <c r="AH65" s="30">
        <f t="shared" si="69"/>
        <v>114639.59258593863</v>
      </c>
      <c r="AI65" s="30">
        <f t="shared" si="69"/>
        <v>49485.929918253634</v>
      </c>
      <c r="AJ65" s="30">
        <f t="shared" si="69"/>
        <v>14069.438913809239</v>
      </c>
      <c r="AK65" s="30">
        <f t="shared" si="69"/>
        <v>24411.896090430335</v>
      </c>
      <c r="AL65" s="30">
        <f t="shared" si="69"/>
        <v>36903.588806912114</v>
      </c>
      <c r="AM65" s="30">
        <f t="shared" si="69"/>
        <v>38501.202015635383</v>
      </c>
      <c r="AN65" s="30">
        <f t="shared" si="69"/>
        <v>34141.720055283287</v>
      </c>
      <c r="AO65" s="30">
        <f t="shared" si="69"/>
        <v>28445.768309141873</v>
      </c>
      <c r="AP65" s="30">
        <f t="shared" si="69"/>
        <v>14480.270548566124</v>
      </c>
      <c r="AQ65" s="30">
        <f t="shared" si="69"/>
        <v>19470.246692842662</v>
      </c>
      <c r="AR65" s="30">
        <f t="shared" si="69"/>
        <v>92854.074787901875</v>
      </c>
      <c r="AS65" s="30">
        <f t="shared" si="69"/>
        <v>117148.18753172259</v>
      </c>
      <c r="AT65" s="30">
        <f t="shared" si="69"/>
        <v>114639.59258593863</v>
      </c>
      <c r="AU65" s="30">
        <f t="shared" si="69"/>
        <v>49485.929918253634</v>
      </c>
      <c r="AV65" s="30">
        <f t="shared" si="69"/>
        <v>14069.438913809239</v>
      </c>
      <c r="AW65" s="30">
        <f t="shared" si="69"/>
        <v>24411.896090430335</v>
      </c>
      <c r="AX65" s="30">
        <f t="shared" si="69"/>
        <v>36903.588806912114</v>
      </c>
      <c r="AY65" s="30">
        <f t="shared" si="69"/>
        <v>38501.202015635383</v>
      </c>
      <c r="AZ65" s="30">
        <f t="shared" si="69"/>
        <v>34141.720055283287</v>
      </c>
      <c r="BA65" s="30">
        <f t="shared" si="69"/>
        <v>28445.768309141873</v>
      </c>
      <c r="BB65" s="30">
        <f t="shared" si="69"/>
        <v>14480.270548566124</v>
      </c>
      <c r="BC65" s="30">
        <f t="shared" si="69"/>
        <v>19470.246692842662</v>
      </c>
      <c r="BD65" s="30">
        <f t="shared" si="69"/>
        <v>92854.074787901875</v>
      </c>
      <c r="BE65" s="30">
        <f t="shared" si="69"/>
        <v>117148.18753172259</v>
      </c>
      <c r="BF65" s="30">
        <f t="shared" si="69"/>
        <v>114639.59258593863</v>
      </c>
      <c r="BG65" s="30">
        <f t="shared" si="69"/>
        <v>49485.929918253634</v>
      </c>
      <c r="BH65" s="30">
        <f t="shared" si="69"/>
        <v>14069.438913809239</v>
      </c>
      <c r="BI65" s="30">
        <f t="shared" si="69"/>
        <v>24411.896090430335</v>
      </c>
      <c r="BJ65" s="30">
        <f t="shared" si="69"/>
        <v>36903.588806912114</v>
      </c>
      <c r="BK65" s="30">
        <f t="shared" si="69"/>
        <v>38501.202015635383</v>
      </c>
      <c r="BL65" s="30">
        <f t="shared" si="69"/>
        <v>34141.720055283287</v>
      </c>
      <c r="BM65" s="30">
        <f t="shared" si="69"/>
        <v>28445.768309141873</v>
      </c>
      <c r="BN65" s="30">
        <f t="shared" si="69"/>
        <v>14480.270548566124</v>
      </c>
      <c r="BO65" s="30">
        <f t="shared" si="69"/>
        <v>19470.246692842662</v>
      </c>
      <c r="BP65" s="30">
        <f t="shared" si="69"/>
        <v>92854.074787901875</v>
      </c>
      <c r="BQ65" s="30">
        <f t="shared" si="68"/>
        <v>117148.18753172259</v>
      </c>
      <c r="BR65" s="30">
        <f t="shared" si="68"/>
        <v>114639.59258593863</v>
      </c>
      <c r="BS65" s="30">
        <f t="shared" si="68"/>
        <v>49485.929918253634</v>
      </c>
      <c r="BT65" s="30">
        <f t="shared" si="68"/>
        <v>14069.438913809239</v>
      </c>
      <c r="BU65" s="30">
        <f t="shared" si="68"/>
        <v>24411.896090430335</v>
      </c>
      <c r="BV65" s="30">
        <f t="shared" si="68"/>
        <v>36903.588806912114</v>
      </c>
      <c r="BW65" s="30">
        <f t="shared" si="68"/>
        <v>38501.202015635383</v>
      </c>
      <c r="BX65" s="30">
        <f t="shared" si="68"/>
        <v>34141.720055283287</v>
      </c>
      <c r="BY65" s="30">
        <f t="shared" si="68"/>
        <v>28445.768309141873</v>
      </c>
      <c r="BZ65" s="30">
        <f t="shared" si="68"/>
        <v>14480.270548566124</v>
      </c>
      <c r="CA65" s="30">
        <f t="shared" si="68"/>
        <v>19470.246692842662</v>
      </c>
      <c r="CB65" s="30">
        <f t="shared" si="68"/>
        <v>92854.074787901875</v>
      </c>
      <c r="CC65" s="30">
        <f t="shared" si="68"/>
        <v>117148.18753172259</v>
      </c>
      <c r="CD65" s="30">
        <f t="shared" si="68"/>
        <v>114639.59258593863</v>
      </c>
      <c r="CE65" s="30">
        <f t="shared" si="68"/>
        <v>49485.929918253634</v>
      </c>
      <c r="CF65" s="30">
        <f t="shared" si="68"/>
        <v>14069.438913809239</v>
      </c>
      <c r="CG65" s="30">
        <f t="shared" si="68"/>
        <v>24411.896090430335</v>
      </c>
      <c r="CH65" s="34">
        <f t="shared" si="68"/>
        <v>36903.588806912114</v>
      </c>
    </row>
    <row r="66" spans="1:88" ht="15.6" x14ac:dyDescent="0.3">
      <c r="A66" s="551"/>
      <c r="B66" s="14" t="str">
        <f t="shared" si="62"/>
        <v>Lighting</v>
      </c>
      <c r="C66" s="30">
        <f t="shared" si="65"/>
        <v>1533.925127677589</v>
      </c>
      <c r="D66" s="30">
        <f t="shared" si="66"/>
        <v>4504.0454306586389</v>
      </c>
      <c r="E66" s="30">
        <f t="shared" si="69"/>
        <v>8597.9069586787773</v>
      </c>
      <c r="F66" s="30">
        <f t="shared" si="69"/>
        <v>15526.915735989935</v>
      </c>
      <c r="G66" s="30">
        <f t="shared" si="69"/>
        <v>28976.802798709774</v>
      </c>
      <c r="H66" s="30">
        <f t="shared" si="69"/>
        <v>59404.970724258084</v>
      </c>
      <c r="I66" s="30">
        <f t="shared" si="69"/>
        <v>94152.41760995255</v>
      </c>
      <c r="J66" s="30">
        <f>IF(J30=0,0,((J12*0.5)+I30-J48)*J85*J100*J$2)</f>
        <v>96812.124550354041</v>
      </c>
      <c r="K66" s="30">
        <f t="shared" si="69"/>
        <v>115463.57145376777</v>
      </c>
      <c r="L66" s="30">
        <f t="shared" si="69"/>
        <v>85589.764261103715</v>
      </c>
      <c r="M66" s="30">
        <f t="shared" si="69"/>
        <v>81075.177683013972</v>
      </c>
      <c r="N66" s="30">
        <f t="shared" si="69"/>
        <v>109143.43478847119</v>
      </c>
      <c r="O66" s="30">
        <f t="shared" si="69"/>
        <v>145055.5160674341</v>
      </c>
      <c r="P66" s="30">
        <f t="shared" si="69"/>
        <v>113129.81217494358</v>
      </c>
      <c r="Q66" s="30">
        <f t="shared" si="69"/>
        <v>127328.08227806643</v>
      </c>
      <c r="R66" s="30">
        <f t="shared" si="69"/>
        <v>123951.26968431464</v>
      </c>
      <c r="S66" s="30">
        <f t="shared" si="69"/>
        <v>164963.7248473228</v>
      </c>
      <c r="T66" s="30">
        <f t="shared" si="69"/>
        <v>248638.45915738944</v>
      </c>
      <c r="U66" s="30">
        <f t="shared" si="69"/>
        <v>305166.4047825872</v>
      </c>
      <c r="V66" s="30">
        <f t="shared" si="69"/>
        <v>252054.27278688244</v>
      </c>
      <c r="W66" s="30">
        <f t="shared" si="69"/>
        <v>251013.66592883159</v>
      </c>
      <c r="X66" s="30">
        <f t="shared" si="69"/>
        <v>160827.08179532352</v>
      </c>
      <c r="Y66" s="30">
        <f t="shared" si="69"/>
        <v>129269.79269793384</v>
      </c>
      <c r="Z66" s="30">
        <f t="shared" si="69"/>
        <v>129566.0638655799</v>
      </c>
      <c r="AA66" s="30">
        <f t="shared" si="69"/>
        <v>145055.5160674341</v>
      </c>
      <c r="AB66" s="30">
        <f t="shared" si="69"/>
        <v>113129.81217494358</v>
      </c>
      <c r="AC66" s="30">
        <f t="shared" si="69"/>
        <v>127328.08227806643</v>
      </c>
      <c r="AD66" s="30">
        <f t="shared" si="69"/>
        <v>123951.26968431464</v>
      </c>
      <c r="AE66" s="30">
        <f t="shared" si="69"/>
        <v>164963.7248473228</v>
      </c>
      <c r="AF66" s="30">
        <f t="shared" si="69"/>
        <v>248638.45915738944</v>
      </c>
      <c r="AG66" s="30">
        <f t="shared" si="69"/>
        <v>305166.4047825872</v>
      </c>
      <c r="AH66" s="30">
        <f t="shared" si="69"/>
        <v>252054.27278688244</v>
      </c>
      <c r="AI66" s="30">
        <f t="shared" si="69"/>
        <v>251013.66592883159</v>
      </c>
      <c r="AJ66" s="30">
        <f t="shared" si="69"/>
        <v>160827.08179532352</v>
      </c>
      <c r="AK66" s="30">
        <f t="shared" si="69"/>
        <v>129269.79269793384</v>
      </c>
      <c r="AL66" s="30">
        <f t="shared" si="69"/>
        <v>129566.0638655799</v>
      </c>
      <c r="AM66" s="30">
        <f t="shared" si="69"/>
        <v>145055.5160674341</v>
      </c>
      <c r="AN66" s="30">
        <f t="shared" si="69"/>
        <v>113129.81217494358</v>
      </c>
      <c r="AO66" s="30">
        <f t="shared" si="69"/>
        <v>127328.08227806643</v>
      </c>
      <c r="AP66" s="30">
        <f t="shared" si="69"/>
        <v>123951.26968431464</v>
      </c>
      <c r="AQ66" s="30">
        <f t="shared" si="69"/>
        <v>164963.7248473228</v>
      </c>
      <c r="AR66" s="30">
        <f t="shared" si="69"/>
        <v>248638.45915738944</v>
      </c>
      <c r="AS66" s="30">
        <f t="shared" si="69"/>
        <v>305166.4047825872</v>
      </c>
      <c r="AT66" s="30">
        <f t="shared" si="69"/>
        <v>252054.27278688244</v>
      </c>
      <c r="AU66" s="30">
        <f t="shared" si="69"/>
        <v>251013.66592883159</v>
      </c>
      <c r="AV66" s="30">
        <f t="shared" si="69"/>
        <v>160827.08179532352</v>
      </c>
      <c r="AW66" s="30">
        <f t="shared" si="69"/>
        <v>129269.79269793384</v>
      </c>
      <c r="AX66" s="30">
        <f t="shared" si="69"/>
        <v>129566.0638655799</v>
      </c>
      <c r="AY66" s="30">
        <f t="shared" si="69"/>
        <v>145055.5160674341</v>
      </c>
      <c r="AZ66" s="30">
        <f t="shared" si="69"/>
        <v>113129.81217494358</v>
      </c>
      <c r="BA66" s="30">
        <f t="shared" si="69"/>
        <v>127328.08227806643</v>
      </c>
      <c r="BB66" s="30">
        <f t="shared" si="69"/>
        <v>123951.26968431464</v>
      </c>
      <c r="BC66" s="30">
        <f t="shared" si="69"/>
        <v>164963.7248473228</v>
      </c>
      <c r="BD66" s="30">
        <f t="shared" si="69"/>
        <v>248638.45915738944</v>
      </c>
      <c r="BE66" s="30">
        <f t="shared" si="69"/>
        <v>305166.4047825872</v>
      </c>
      <c r="BF66" s="30">
        <f t="shared" si="69"/>
        <v>252054.27278688244</v>
      </c>
      <c r="BG66" s="30">
        <f t="shared" si="69"/>
        <v>251013.66592883159</v>
      </c>
      <c r="BH66" s="30">
        <f t="shared" si="69"/>
        <v>160827.08179532352</v>
      </c>
      <c r="BI66" s="30">
        <f t="shared" si="69"/>
        <v>129269.79269793384</v>
      </c>
      <c r="BJ66" s="30">
        <f t="shared" si="69"/>
        <v>129566.0638655799</v>
      </c>
      <c r="BK66" s="30">
        <f t="shared" si="69"/>
        <v>145055.5160674341</v>
      </c>
      <c r="BL66" s="30">
        <f t="shared" si="69"/>
        <v>113129.81217494358</v>
      </c>
      <c r="BM66" s="30">
        <f t="shared" si="69"/>
        <v>127328.08227806643</v>
      </c>
      <c r="BN66" s="30">
        <f t="shared" si="69"/>
        <v>123951.26968431464</v>
      </c>
      <c r="BO66" s="30">
        <f t="shared" si="69"/>
        <v>164963.7248473228</v>
      </c>
      <c r="BP66" s="30">
        <f t="shared" si="69"/>
        <v>248638.45915738944</v>
      </c>
      <c r="BQ66" s="30">
        <f t="shared" si="68"/>
        <v>305166.4047825872</v>
      </c>
      <c r="BR66" s="30">
        <f t="shared" si="68"/>
        <v>252054.27278688244</v>
      </c>
      <c r="BS66" s="30">
        <f t="shared" si="68"/>
        <v>251013.66592883159</v>
      </c>
      <c r="BT66" s="30">
        <f t="shared" si="68"/>
        <v>160827.08179532352</v>
      </c>
      <c r="BU66" s="30">
        <f t="shared" si="68"/>
        <v>129269.79269793384</v>
      </c>
      <c r="BV66" s="30">
        <f t="shared" si="68"/>
        <v>129566.0638655799</v>
      </c>
      <c r="BW66" s="30">
        <f t="shared" si="68"/>
        <v>145055.5160674341</v>
      </c>
      <c r="BX66" s="30">
        <f t="shared" si="68"/>
        <v>113129.81217494358</v>
      </c>
      <c r="BY66" s="30">
        <f t="shared" si="68"/>
        <v>127328.08227806643</v>
      </c>
      <c r="BZ66" s="30">
        <f t="shared" si="68"/>
        <v>123951.26968431464</v>
      </c>
      <c r="CA66" s="30">
        <f t="shared" si="68"/>
        <v>164963.7248473228</v>
      </c>
      <c r="CB66" s="30">
        <f t="shared" si="68"/>
        <v>248638.45915738944</v>
      </c>
      <c r="CC66" s="30">
        <f t="shared" si="68"/>
        <v>305166.4047825872</v>
      </c>
      <c r="CD66" s="30">
        <f t="shared" si="68"/>
        <v>252054.27278688244</v>
      </c>
      <c r="CE66" s="30">
        <f t="shared" si="68"/>
        <v>251013.66592883159</v>
      </c>
      <c r="CF66" s="30">
        <f t="shared" si="68"/>
        <v>160827.08179532352</v>
      </c>
      <c r="CG66" s="30">
        <f t="shared" si="68"/>
        <v>129269.79269793384</v>
      </c>
      <c r="CH66" s="34">
        <f t="shared" si="68"/>
        <v>129566.0638655799</v>
      </c>
    </row>
    <row r="67" spans="1:88" ht="15.6" x14ac:dyDescent="0.3">
      <c r="A67" s="551"/>
      <c r="B67" s="14" t="str">
        <f t="shared" si="62"/>
        <v>Miscellaneous</v>
      </c>
      <c r="C67" s="30">
        <f t="shared" si="65"/>
        <v>0</v>
      </c>
      <c r="D67" s="30">
        <f t="shared" si="66"/>
        <v>0</v>
      </c>
      <c r="E67" s="30">
        <f t="shared" si="69"/>
        <v>0</v>
      </c>
      <c r="F67" s="30">
        <f t="shared" si="69"/>
        <v>0</v>
      </c>
      <c r="G67" s="30">
        <f t="shared" si="69"/>
        <v>0</v>
      </c>
      <c r="H67" s="30">
        <f t="shared" si="69"/>
        <v>0</v>
      </c>
      <c r="I67" s="30">
        <f t="shared" si="69"/>
        <v>0</v>
      </c>
      <c r="J67" s="30">
        <f t="shared" si="69"/>
        <v>0</v>
      </c>
      <c r="K67" s="30">
        <f t="shared" si="69"/>
        <v>0</v>
      </c>
      <c r="L67" s="30">
        <f t="shared" si="69"/>
        <v>0</v>
      </c>
      <c r="M67" s="30">
        <f t="shared" si="69"/>
        <v>0</v>
      </c>
      <c r="N67" s="30">
        <f t="shared" si="69"/>
        <v>0</v>
      </c>
      <c r="O67" s="30">
        <f t="shared" si="69"/>
        <v>0</v>
      </c>
      <c r="P67" s="30">
        <f t="shared" si="69"/>
        <v>0</v>
      </c>
      <c r="Q67" s="30">
        <f t="shared" si="69"/>
        <v>0</v>
      </c>
      <c r="R67" s="30">
        <f t="shared" si="69"/>
        <v>0</v>
      </c>
      <c r="S67" s="30">
        <f t="shared" si="69"/>
        <v>0</v>
      </c>
      <c r="T67" s="30">
        <f t="shared" si="69"/>
        <v>0</v>
      </c>
      <c r="U67" s="30">
        <f t="shared" si="69"/>
        <v>0</v>
      </c>
      <c r="V67" s="30">
        <f t="shared" si="69"/>
        <v>0</v>
      </c>
      <c r="W67" s="30">
        <f t="shared" si="69"/>
        <v>0</v>
      </c>
      <c r="X67" s="30">
        <f t="shared" si="69"/>
        <v>0</v>
      </c>
      <c r="Y67" s="30">
        <f t="shared" si="69"/>
        <v>0</v>
      </c>
      <c r="Z67" s="30">
        <f t="shared" si="69"/>
        <v>0</v>
      </c>
      <c r="AA67" s="30">
        <f t="shared" si="69"/>
        <v>0</v>
      </c>
      <c r="AB67" s="30">
        <f t="shared" si="69"/>
        <v>0</v>
      </c>
      <c r="AC67" s="30">
        <f t="shared" si="69"/>
        <v>0</v>
      </c>
      <c r="AD67" s="30">
        <f t="shared" si="69"/>
        <v>0</v>
      </c>
      <c r="AE67" s="30">
        <f t="shared" si="69"/>
        <v>0</v>
      </c>
      <c r="AF67" s="30">
        <f t="shared" si="69"/>
        <v>0</v>
      </c>
      <c r="AG67" s="30">
        <f t="shared" si="69"/>
        <v>0</v>
      </c>
      <c r="AH67" s="30">
        <f t="shared" si="69"/>
        <v>0</v>
      </c>
      <c r="AI67" s="30">
        <f t="shared" si="69"/>
        <v>0</v>
      </c>
      <c r="AJ67" s="30">
        <f t="shared" si="69"/>
        <v>0</v>
      </c>
      <c r="AK67" s="30">
        <f t="shared" si="69"/>
        <v>0</v>
      </c>
      <c r="AL67" s="30">
        <f t="shared" si="69"/>
        <v>0</v>
      </c>
      <c r="AM67" s="30">
        <f t="shared" si="69"/>
        <v>0</v>
      </c>
      <c r="AN67" s="30">
        <f t="shared" si="69"/>
        <v>0</v>
      </c>
      <c r="AO67" s="30">
        <f t="shared" si="69"/>
        <v>0</v>
      </c>
      <c r="AP67" s="30">
        <f t="shared" si="69"/>
        <v>0</v>
      </c>
      <c r="AQ67" s="30">
        <f t="shared" si="69"/>
        <v>0</v>
      </c>
      <c r="AR67" s="30">
        <f t="shared" si="69"/>
        <v>0</v>
      </c>
      <c r="AS67" s="30">
        <f t="shared" si="69"/>
        <v>0</v>
      </c>
      <c r="AT67" s="30">
        <f t="shared" si="69"/>
        <v>0</v>
      </c>
      <c r="AU67" s="30">
        <f t="shared" si="69"/>
        <v>0</v>
      </c>
      <c r="AV67" s="30">
        <f t="shared" si="69"/>
        <v>0</v>
      </c>
      <c r="AW67" s="30">
        <f t="shared" si="69"/>
        <v>0</v>
      </c>
      <c r="AX67" s="30">
        <f t="shared" si="69"/>
        <v>0</v>
      </c>
      <c r="AY67" s="30">
        <f t="shared" si="69"/>
        <v>0</v>
      </c>
      <c r="AZ67" s="30">
        <f t="shared" si="69"/>
        <v>0</v>
      </c>
      <c r="BA67" s="30">
        <f t="shared" si="69"/>
        <v>0</v>
      </c>
      <c r="BB67" s="30">
        <f t="shared" si="69"/>
        <v>0</v>
      </c>
      <c r="BC67" s="30">
        <f t="shared" si="69"/>
        <v>0</v>
      </c>
      <c r="BD67" s="30">
        <f t="shared" si="69"/>
        <v>0</v>
      </c>
      <c r="BE67" s="30">
        <f t="shared" si="69"/>
        <v>0</v>
      </c>
      <c r="BF67" s="30">
        <f t="shared" si="69"/>
        <v>0</v>
      </c>
      <c r="BG67" s="30">
        <f t="shared" si="69"/>
        <v>0</v>
      </c>
      <c r="BH67" s="30">
        <f t="shared" si="69"/>
        <v>0</v>
      </c>
      <c r="BI67" s="30">
        <f t="shared" si="69"/>
        <v>0</v>
      </c>
      <c r="BJ67" s="30">
        <f t="shared" si="69"/>
        <v>0</v>
      </c>
      <c r="BK67" s="30">
        <f t="shared" si="69"/>
        <v>0</v>
      </c>
      <c r="BL67" s="30">
        <f t="shared" si="69"/>
        <v>0</v>
      </c>
      <c r="BM67" s="30">
        <f t="shared" si="69"/>
        <v>0</v>
      </c>
      <c r="BN67" s="30">
        <f t="shared" si="69"/>
        <v>0</v>
      </c>
      <c r="BO67" s="30">
        <f t="shared" si="69"/>
        <v>0</v>
      </c>
      <c r="BP67" s="30">
        <f t="shared" si="69"/>
        <v>0</v>
      </c>
      <c r="BQ67" s="30">
        <f t="shared" si="68"/>
        <v>0</v>
      </c>
      <c r="BR67" s="30">
        <f t="shared" si="68"/>
        <v>0</v>
      </c>
      <c r="BS67" s="30">
        <f t="shared" si="68"/>
        <v>0</v>
      </c>
      <c r="BT67" s="30">
        <f t="shared" si="68"/>
        <v>0</v>
      </c>
      <c r="BU67" s="30">
        <f t="shared" si="68"/>
        <v>0</v>
      </c>
      <c r="BV67" s="30">
        <f t="shared" si="68"/>
        <v>0</v>
      </c>
      <c r="BW67" s="30">
        <f t="shared" si="68"/>
        <v>0</v>
      </c>
      <c r="BX67" s="30">
        <f t="shared" si="68"/>
        <v>0</v>
      </c>
      <c r="BY67" s="30">
        <f t="shared" si="68"/>
        <v>0</v>
      </c>
      <c r="BZ67" s="30">
        <f t="shared" si="68"/>
        <v>0</v>
      </c>
      <c r="CA67" s="30">
        <f t="shared" si="68"/>
        <v>0</v>
      </c>
      <c r="CB67" s="30">
        <f t="shared" si="68"/>
        <v>0</v>
      </c>
      <c r="CC67" s="30">
        <f t="shared" si="68"/>
        <v>0</v>
      </c>
      <c r="CD67" s="30">
        <f t="shared" si="68"/>
        <v>0</v>
      </c>
      <c r="CE67" s="30">
        <f t="shared" si="68"/>
        <v>0</v>
      </c>
      <c r="CF67" s="30">
        <f t="shared" si="68"/>
        <v>0</v>
      </c>
      <c r="CG67" s="30">
        <f t="shared" si="68"/>
        <v>0</v>
      </c>
      <c r="CH67" s="34">
        <f t="shared" si="68"/>
        <v>0</v>
      </c>
    </row>
    <row r="68" spans="1:88" ht="15.75" customHeight="1" x14ac:dyDescent="0.3">
      <c r="A68" s="551"/>
      <c r="B68" s="14" t="str">
        <f t="shared" si="62"/>
        <v>Motors</v>
      </c>
      <c r="C68" s="30">
        <f t="shared" si="65"/>
        <v>0</v>
      </c>
      <c r="D68" s="30">
        <f t="shared" si="66"/>
        <v>0</v>
      </c>
      <c r="E68" s="30">
        <f t="shared" si="69"/>
        <v>0</v>
      </c>
      <c r="F68" s="30">
        <f t="shared" si="69"/>
        <v>368.39744287964919</v>
      </c>
      <c r="G68" s="30">
        <f t="shared" si="69"/>
        <v>903.39596129780136</v>
      </c>
      <c r="H68" s="30">
        <f t="shared" si="69"/>
        <v>1700.5796551407193</v>
      </c>
      <c r="I68" s="30">
        <f t="shared" si="69"/>
        <v>1684.5040427822255</v>
      </c>
      <c r="J68" s="30">
        <f t="shared" si="69"/>
        <v>2252.6558155947096</v>
      </c>
      <c r="K68" s="30">
        <f t="shared" si="69"/>
        <v>2631.4500090818551</v>
      </c>
      <c r="L68" s="30">
        <f t="shared" si="69"/>
        <v>1830.4776837847191</v>
      </c>
      <c r="M68" s="30">
        <f t="shared" si="69"/>
        <v>2572.7146080204011</v>
      </c>
      <c r="N68" s="30">
        <f t="shared" si="69"/>
        <v>3782.110284928413</v>
      </c>
      <c r="O68" s="30">
        <f t="shared" si="69"/>
        <v>4588.3467379424847</v>
      </c>
      <c r="P68" s="30">
        <f t="shared" si="69"/>
        <v>4282.5618969618699</v>
      </c>
      <c r="Q68" s="30">
        <f t="shared" si="69"/>
        <v>4886.7677169617555</v>
      </c>
      <c r="R68" s="30">
        <f t="shared" si="69"/>
        <v>4416.3280257923125</v>
      </c>
      <c r="S68" s="30">
        <f t="shared" si="69"/>
        <v>5133.9965140766371</v>
      </c>
      <c r="T68" s="30">
        <f t="shared" si="69"/>
        <v>9187.7181065477434</v>
      </c>
      <c r="U68" s="30">
        <f t="shared" si="69"/>
        <v>9100.8664296542229</v>
      </c>
      <c r="V68" s="30">
        <f t="shared" si="69"/>
        <v>9394.6691453599287</v>
      </c>
      <c r="W68" s="30">
        <f t="shared" si="69"/>
        <v>8936.2934838521942</v>
      </c>
      <c r="X68" s="30">
        <f t="shared" si="69"/>
        <v>4990.3491337929108</v>
      </c>
      <c r="Y68" s="30">
        <f t="shared" si="69"/>
        <v>4890.2955932024515</v>
      </c>
      <c r="Z68" s="30">
        <f t="shared" si="69"/>
        <v>4689.4421338605425</v>
      </c>
      <c r="AA68" s="30">
        <f t="shared" si="69"/>
        <v>4588.3467379424847</v>
      </c>
      <c r="AB68" s="30">
        <f t="shared" si="69"/>
        <v>4282.5618969618699</v>
      </c>
      <c r="AC68" s="30">
        <f t="shared" si="69"/>
        <v>4886.7677169617555</v>
      </c>
      <c r="AD68" s="30">
        <f t="shared" si="69"/>
        <v>4416.3280257923125</v>
      </c>
      <c r="AE68" s="30">
        <f t="shared" si="69"/>
        <v>5133.9965140766371</v>
      </c>
      <c r="AF68" s="30">
        <f t="shared" si="69"/>
        <v>9187.7181065477434</v>
      </c>
      <c r="AG68" s="30">
        <f t="shared" si="69"/>
        <v>9100.8664296542229</v>
      </c>
      <c r="AH68" s="30">
        <f t="shared" si="69"/>
        <v>9394.6691453599287</v>
      </c>
      <c r="AI68" s="30">
        <f t="shared" si="69"/>
        <v>8936.2934838521942</v>
      </c>
      <c r="AJ68" s="30">
        <f t="shared" si="69"/>
        <v>4990.3491337929108</v>
      </c>
      <c r="AK68" s="30">
        <f t="shared" si="69"/>
        <v>4890.2955932024515</v>
      </c>
      <c r="AL68" s="30">
        <f t="shared" si="69"/>
        <v>4689.4421338605425</v>
      </c>
      <c r="AM68" s="30">
        <f t="shared" si="69"/>
        <v>4588.3467379424847</v>
      </c>
      <c r="AN68" s="30">
        <f t="shared" si="69"/>
        <v>4282.5618969618699</v>
      </c>
      <c r="AO68" s="30">
        <f t="shared" si="69"/>
        <v>4886.7677169617555</v>
      </c>
      <c r="AP68" s="30">
        <f t="shared" si="69"/>
        <v>4416.3280257923125</v>
      </c>
      <c r="AQ68" s="30">
        <f t="shared" si="69"/>
        <v>5133.9965140766371</v>
      </c>
      <c r="AR68" s="30">
        <f t="shared" si="69"/>
        <v>9187.7181065477434</v>
      </c>
      <c r="AS68" s="30">
        <f t="shared" si="69"/>
        <v>9100.8664296542229</v>
      </c>
      <c r="AT68" s="30">
        <f t="shared" si="69"/>
        <v>9394.6691453599287</v>
      </c>
      <c r="AU68" s="30">
        <f t="shared" si="69"/>
        <v>8936.2934838521942</v>
      </c>
      <c r="AV68" s="30">
        <f t="shared" si="69"/>
        <v>4990.3491337929108</v>
      </c>
      <c r="AW68" s="30">
        <f t="shared" si="69"/>
        <v>4890.2955932024515</v>
      </c>
      <c r="AX68" s="30">
        <f t="shared" si="69"/>
        <v>4689.4421338605425</v>
      </c>
      <c r="AY68" s="30">
        <f t="shared" si="69"/>
        <v>4588.3467379424847</v>
      </c>
      <c r="AZ68" s="30">
        <f t="shared" si="69"/>
        <v>4282.5618969618699</v>
      </c>
      <c r="BA68" s="30">
        <f t="shared" si="69"/>
        <v>4886.7677169617555</v>
      </c>
      <c r="BB68" s="30">
        <f t="shared" si="69"/>
        <v>4416.3280257923125</v>
      </c>
      <c r="BC68" s="30">
        <f t="shared" si="69"/>
        <v>5133.9965140766371</v>
      </c>
      <c r="BD68" s="30">
        <f t="shared" si="69"/>
        <v>9187.7181065477434</v>
      </c>
      <c r="BE68" s="30">
        <f t="shared" si="69"/>
        <v>9100.8664296542229</v>
      </c>
      <c r="BF68" s="30">
        <f t="shared" si="69"/>
        <v>9394.6691453599287</v>
      </c>
      <c r="BG68" s="30">
        <f t="shared" si="69"/>
        <v>8936.2934838521942</v>
      </c>
      <c r="BH68" s="30">
        <f t="shared" si="69"/>
        <v>4990.3491337929108</v>
      </c>
      <c r="BI68" s="30">
        <f t="shared" si="69"/>
        <v>4890.2955932024515</v>
      </c>
      <c r="BJ68" s="30">
        <f t="shared" si="69"/>
        <v>4689.4421338605425</v>
      </c>
      <c r="BK68" s="30">
        <f t="shared" si="69"/>
        <v>4588.3467379424847</v>
      </c>
      <c r="BL68" s="30">
        <f t="shared" si="69"/>
        <v>4282.5618969618699</v>
      </c>
      <c r="BM68" s="30">
        <f t="shared" si="69"/>
        <v>4886.7677169617555</v>
      </c>
      <c r="BN68" s="30">
        <f t="shared" si="69"/>
        <v>4416.3280257923125</v>
      </c>
      <c r="BO68" s="30">
        <f t="shared" si="69"/>
        <v>5133.9965140766371</v>
      </c>
      <c r="BP68" s="30">
        <f t="shared" ref="BP68:CH71" si="70">IF(BP32=0,0,((BP14*0.5)+BO32-BP50)*BP87*BP102*BP$2)</f>
        <v>9187.7181065477434</v>
      </c>
      <c r="BQ68" s="30">
        <f t="shared" si="70"/>
        <v>9100.8664296542229</v>
      </c>
      <c r="BR68" s="30">
        <f t="shared" si="70"/>
        <v>9394.6691453599287</v>
      </c>
      <c r="BS68" s="30">
        <f t="shared" si="70"/>
        <v>8936.2934838521942</v>
      </c>
      <c r="BT68" s="30">
        <f t="shared" si="70"/>
        <v>4990.3491337929108</v>
      </c>
      <c r="BU68" s="30">
        <f t="shared" si="70"/>
        <v>4890.2955932024515</v>
      </c>
      <c r="BV68" s="30">
        <f t="shared" si="70"/>
        <v>4689.4421338605425</v>
      </c>
      <c r="BW68" s="30">
        <f t="shared" si="70"/>
        <v>4588.3467379424847</v>
      </c>
      <c r="BX68" s="30">
        <f t="shared" si="70"/>
        <v>4282.5618969618699</v>
      </c>
      <c r="BY68" s="30">
        <f t="shared" si="70"/>
        <v>4886.7677169617555</v>
      </c>
      <c r="BZ68" s="30">
        <f t="shared" si="70"/>
        <v>4416.3280257923125</v>
      </c>
      <c r="CA68" s="30">
        <f t="shared" si="70"/>
        <v>5133.9965140766371</v>
      </c>
      <c r="CB68" s="30">
        <f t="shared" si="70"/>
        <v>9187.7181065477434</v>
      </c>
      <c r="CC68" s="30">
        <f t="shared" si="70"/>
        <v>9100.8664296542229</v>
      </c>
      <c r="CD68" s="30">
        <f t="shared" si="70"/>
        <v>9394.6691453599287</v>
      </c>
      <c r="CE68" s="30">
        <f t="shared" si="70"/>
        <v>8936.2934838521942</v>
      </c>
      <c r="CF68" s="30">
        <f t="shared" si="70"/>
        <v>4990.3491337929108</v>
      </c>
      <c r="CG68" s="30">
        <f t="shared" si="70"/>
        <v>4890.2955932024515</v>
      </c>
      <c r="CH68" s="34">
        <f t="shared" si="70"/>
        <v>4689.4421338605425</v>
      </c>
    </row>
    <row r="69" spans="1:88" ht="15.6" x14ac:dyDescent="0.3">
      <c r="A69" s="551"/>
      <c r="B69" s="14" t="str">
        <f t="shared" si="62"/>
        <v>Process</v>
      </c>
      <c r="C69" s="30">
        <f t="shared" si="65"/>
        <v>0</v>
      </c>
      <c r="D69" s="30">
        <f t="shared" si="66"/>
        <v>0</v>
      </c>
      <c r="E69" s="30">
        <f t="shared" ref="E69:BP71" si="71">IF(E33=0,0,((E15*0.5)+D33-E51)*E88*E103*E$2)</f>
        <v>0</v>
      </c>
      <c r="F69" s="30">
        <f t="shared" si="71"/>
        <v>0</v>
      </c>
      <c r="G69" s="30">
        <f t="shared" si="71"/>
        <v>0</v>
      </c>
      <c r="H69" s="30">
        <f t="shared" si="71"/>
        <v>0</v>
      </c>
      <c r="I69" s="30">
        <f t="shared" si="71"/>
        <v>0</v>
      </c>
      <c r="J69" s="30">
        <f t="shared" si="71"/>
        <v>0</v>
      </c>
      <c r="K69" s="30">
        <f t="shared" si="71"/>
        <v>0</v>
      </c>
      <c r="L69" s="30">
        <f t="shared" si="71"/>
        <v>0</v>
      </c>
      <c r="M69" s="30">
        <f t="shared" si="71"/>
        <v>0</v>
      </c>
      <c r="N69" s="30">
        <f t="shared" si="71"/>
        <v>0</v>
      </c>
      <c r="O69" s="30">
        <f t="shared" si="71"/>
        <v>0</v>
      </c>
      <c r="P69" s="30">
        <f t="shared" si="71"/>
        <v>0</v>
      </c>
      <c r="Q69" s="30">
        <f t="shared" si="71"/>
        <v>0</v>
      </c>
      <c r="R69" s="30">
        <f t="shared" si="71"/>
        <v>0</v>
      </c>
      <c r="S69" s="30">
        <f t="shared" si="71"/>
        <v>0</v>
      </c>
      <c r="T69" s="30">
        <f t="shared" si="71"/>
        <v>0</v>
      </c>
      <c r="U69" s="30">
        <f t="shared" si="71"/>
        <v>0</v>
      </c>
      <c r="V69" s="30">
        <f t="shared" si="71"/>
        <v>0</v>
      </c>
      <c r="W69" s="30">
        <f t="shared" si="71"/>
        <v>0</v>
      </c>
      <c r="X69" s="30">
        <f t="shared" si="71"/>
        <v>0</v>
      </c>
      <c r="Y69" s="30">
        <f t="shared" si="71"/>
        <v>0</v>
      </c>
      <c r="Z69" s="30">
        <f t="shared" si="71"/>
        <v>0</v>
      </c>
      <c r="AA69" s="30">
        <f t="shared" si="71"/>
        <v>0</v>
      </c>
      <c r="AB69" s="30">
        <f t="shared" si="71"/>
        <v>0</v>
      </c>
      <c r="AC69" s="30">
        <f t="shared" si="71"/>
        <v>0</v>
      </c>
      <c r="AD69" s="30">
        <f t="shared" si="71"/>
        <v>0</v>
      </c>
      <c r="AE69" s="30">
        <f t="shared" si="71"/>
        <v>0</v>
      </c>
      <c r="AF69" s="30">
        <f t="shared" si="71"/>
        <v>0</v>
      </c>
      <c r="AG69" s="30">
        <f t="shared" si="71"/>
        <v>0</v>
      </c>
      <c r="AH69" s="30">
        <f t="shared" si="71"/>
        <v>0</v>
      </c>
      <c r="AI69" s="30">
        <f t="shared" si="71"/>
        <v>0</v>
      </c>
      <c r="AJ69" s="30">
        <f t="shared" si="71"/>
        <v>0</v>
      </c>
      <c r="AK69" s="30">
        <f t="shared" si="71"/>
        <v>0</v>
      </c>
      <c r="AL69" s="30">
        <f t="shared" si="71"/>
        <v>0</v>
      </c>
      <c r="AM69" s="30">
        <f t="shared" si="71"/>
        <v>0</v>
      </c>
      <c r="AN69" s="30">
        <f t="shared" si="71"/>
        <v>0</v>
      </c>
      <c r="AO69" s="30">
        <f t="shared" si="71"/>
        <v>0</v>
      </c>
      <c r="AP69" s="30">
        <f t="shared" si="71"/>
        <v>0</v>
      </c>
      <c r="AQ69" s="30">
        <f t="shared" si="71"/>
        <v>0</v>
      </c>
      <c r="AR69" s="30">
        <f t="shared" si="71"/>
        <v>0</v>
      </c>
      <c r="AS69" s="30">
        <f t="shared" si="71"/>
        <v>0</v>
      </c>
      <c r="AT69" s="30">
        <f t="shared" si="71"/>
        <v>0</v>
      </c>
      <c r="AU69" s="30">
        <f t="shared" si="71"/>
        <v>0</v>
      </c>
      <c r="AV69" s="30">
        <f t="shared" si="71"/>
        <v>0</v>
      </c>
      <c r="AW69" s="30">
        <f t="shared" si="71"/>
        <v>0</v>
      </c>
      <c r="AX69" s="30">
        <f t="shared" si="71"/>
        <v>0</v>
      </c>
      <c r="AY69" s="30">
        <f t="shared" si="71"/>
        <v>0</v>
      </c>
      <c r="AZ69" s="30">
        <f t="shared" si="71"/>
        <v>0</v>
      </c>
      <c r="BA69" s="30">
        <f t="shared" si="71"/>
        <v>0</v>
      </c>
      <c r="BB69" s="30">
        <f t="shared" si="71"/>
        <v>0</v>
      </c>
      <c r="BC69" s="30">
        <f t="shared" si="71"/>
        <v>0</v>
      </c>
      <c r="BD69" s="30">
        <f t="shared" si="71"/>
        <v>0</v>
      </c>
      <c r="BE69" s="30">
        <f t="shared" si="71"/>
        <v>0</v>
      </c>
      <c r="BF69" s="30">
        <f t="shared" si="71"/>
        <v>0</v>
      </c>
      <c r="BG69" s="30">
        <f t="shared" si="71"/>
        <v>0</v>
      </c>
      <c r="BH69" s="30">
        <f t="shared" si="71"/>
        <v>0</v>
      </c>
      <c r="BI69" s="30">
        <f t="shared" si="71"/>
        <v>0</v>
      </c>
      <c r="BJ69" s="30">
        <f t="shared" si="71"/>
        <v>0</v>
      </c>
      <c r="BK69" s="30">
        <f t="shared" si="71"/>
        <v>0</v>
      </c>
      <c r="BL69" s="30">
        <f t="shared" si="71"/>
        <v>0</v>
      </c>
      <c r="BM69" s="30">
        <f t="shared" si="71"/>
        <v>0</v>
      </c>
      <c r="BN69" s="30">
        <f t="shared" si="71"/>
        <v>0</v>
      </c>
      <c r="BO69" s="30">
        <f t="shared" si="71"/>
        <v>0</v>
      </c>
      <c r="BP69" s="30">
        <f t="shared" si="71"/>
        <v>0</v>
      </c>
      <c r="BQ69" s="30">
        <f t="shared" si="70"/>
        <v>0</v>
      </c>
      <c r="BR69" s="30">
        <f t="shared" si="70"/>
        <v>0</v>
      </c>
      <c r="BS69" s="30">
        <f t="shared" si="70"/>
        <v>0</v>
      </c>
      <c r="BT69" s="30">
        <f t="shared" si="70"/>
        <v>0</v>
      </c>
      <c r="BU69" s="30">
        <f t="shared" si="70"/>
        <v>0</v>
      </c>
      <c r="BV69" s="30">
        <f t="shared" si="70"/>
        <v>0</v>
      </c>
      <c r="BW69" s="30">
        <f t="shared" si="70"/>
        <v>0</v>
      </c>
      <c r="BX69" s="30">
        <f t="shared" si="70"/>
        <v>0</v>
      </c>
      <c r="BY69" s="30">
        <f t="shared" si="70"/>
        <v>0</v>
      </c>
      <c r="BZ69" s="30">
        <f t="shared" si="70"/>
        <v>0</v>
      </c>
      <c r="CA69" s="30">
        <f t="shared" si="70"/>
        <v>0</v>
      </c>
      <c r="CB69" s="30">
        <f t="shared" si="70"/>
        <v>0</v>
      </c>
      <c r="CC69" s="30">
        <f t="shared" si="70"/>
        <v>0</v>
      </c>
      <c r="CD69" s="30">
        <f t="shared" si="70"/>
        <v>0</v>
      </c>
      <c r="CE69" s="30">
        <f t="shared" si="70"/>
        <v>0</v>
      </c>
      <c r="CF69" s="30">
        <f t="shared" si="70"/>
        <v>0</v>
      </c>
      <c r="CG69" s="30">
        <f t="shared" si="70"/>
        <v>0</v>
      </c>
      <c r="CH69" s="34">
        <f t="shared" si="70"/>
        <v>0</v>
      </c>
    </row>
    <row r="70" spans="1:88" ht="15.6" x14ac:dyDescent="0.3">
      <c r="A70" s="551"/>
      <c r="B70" s="14" t="str">
        <f t="shared" si="62"/>
        <v>Refrigeration</v>
      </c>
      <c r="C70" s="30">
        <f t="shared" si="65"/>
        <v>63.976968423324742</v>
      </c>
      <c r="D70" s="30">
        <f t="shared" si="66"/>
        <v>122.20814236000042</v>
      </c>
      <c r="E70" s="30">
        <f t="shared" si="71"/>
        <v>123.85199114257703</v>
      </c>
      <c r="F70" s="30">
        <f t="shared" si="71"/>
        <v>181.01180871205864</v>
      </c>
      <c r="G70" s="30">
        <f t="shared" si="71"/>
        <v>1808.9906614071981</v>
      </c>
      <c r="H70" s="30">
        <f t="shared" si="71"/>
        <v>6290.2397968073637</v>
      </c>
      <c r="I70" s="30">
        <f t="shared" si="71"/>
        <v>6414.6172986601314</v>
      </c>
      <c r="J70" s="30">
        <f t="shared" si="71"/>
        <v>6610.8281035211803</v>
      </c>
      <c r="K70" s="30">
        <f t="shared" si="71"/>
        <v>6128.7241200819144</v>
      </c>
      <c r="L70" s="30">
        <f t="shared" si="71"/>
        <v>3381.28970136508</v>
      </c>
      <c r="M70" s="30">
        <f t="shared" si="71"/>
        <v>3415.3141641625598</v>
      </c>
      <c r="N70" s="30">
        <f t="shared" si="71"/>
        <v>3889.1145802390574</v>
      </c>
      <c r="O70" s="30">
        <f t="shared" si="71"/>
        <v>4309.9361741515786</v>
      </c>
      <c r="P70" s="30">
        <f t="shared" si="71"/>
        <v>4001.8273192672791</v>
      </c>
      <c r="Q70" s="30">
        <f t="shared" si="71"/>
        <v>4501.7413483495984</v>
      </c>
      <c r="R70" s="30">
        <f t="shared" si="71"/>
        <v>4398.3698240518625</v>
      </c>
      <c r="S70" s="30">
        <f t="shared" si="71"/>
        <v>4914.0759573632222</v>
      </c>
      <c r="T70" s="30">
        <f t="shared" si="71"/>
        <v>8968.5564593753388</v>
      </c>
      <c r="U70" s="30">
        <f t="shared" si="71"/>
        <v>8978.1249840994624</v>
      </c>
      <c r="V70" s="30">
        <f t="shared" si="71"/>
        <v>9252.7485582355548</v>
      </c>
      <c r="W70" s="30">
        <f t="shared" si="71"/>
        <v>8577.9787914477456</v>
      </c>
      <c r="X70" s="30">
        <f t="shared" si="71"/>
        <v>4732.5725188071719</v>
      </c>
      <c r="Y70" s="30">
        <f t="shared" si="71"/>
        <v>4596.0037369877564</v>
      </c>
      <c r="Z70" s="30">
        <f t="shared" si="71"/>
        <v>4390.1676369205306</v>
      </c>
      <c r="AA70" s="30">
        <f t="shared" si="71"/>
        <v>4309.9361741515786</v>
      </c>
      <c r="AB70" s="30">
        <f t="shared" si="71"/>
        <v>4001.8273192672791</v>
      </c>
      <c r="AC70" s="30">
        <f t="shared" si="71"/>
        <v>4501.7413483495984</v>
      </c>
      <c r="AD70" s="30">
        <f t="shared" si="71"/>
        <v>4398.3698240518625</v>
      </c>
      <c r="AE70" s="30">
        <f t="shared" si="71"/>
        <v>4914.0759573632222</v>
      </c>
      <c r="AF70" s="30">
        <f t="shared" si="71"/>
        <v>8968.5564593753388</v>
      </c>
      <c r="AG70" s="30">
        <f t="shared" si="71"/>
        <v>8978.1249840994624</v>
      </c>
      <c r="AH70" s="30">
        <f t="shared" si="71"/>
        <v>9252.7485582355548</v>
      </c>
      <c r="AI70" s="30">
        <f t="shared" si="71"/>
        <v>8577.9787914477456</v>
      </c>
      <c r="AJ70" s="30">
        <f t="shared" si="71"/>
        <v>4732.5725188071719</v>
      </c>
      <c r="AK70" s="30">
        <f t="shared" si="71"/>
        <v>4596.0037369877564</v>
      </c>
      <c r="AL70" s="30">
        <f t="shared" si="71"/>
        <v>4390.1676369205306</v>
      </c>
      <c r="AM70" s="30">
        <f t="shared" si="71"/>
        <v>4309.9361741515786</v>
      </c>
      <c r="AN70" s="30">
        <f t="shared" si="71"/>
        <v>4001.8273192672791</v>
      </c>
      <c r="AO70" s="30">
        <f t="shared" si="71"/>
        <v>4501.7413483495984</v>
      </c>
      <c r="AP70" s="30">
        <f t="shared" si="71"/>
        <v>4398.3698240518625</v>
      </c>
      <c r="AQ70" s="30">
        <f t="shared" si="71"/>
        <v>4914.0759573632222</v>
      </c>
      <c r="AR70" s="30">
        <f t="shared" si="71"/>
        <v>8968.5564593753388</v>
      </c>
      <c r="AS70" s="30">
        <f t="shared" si="71"/>
        <v>8978.1249840994624</v>
      </c>
      <c r="AT70" s="30">
        <f t="shared" si="71"/>
        <v>9252.7485582355548</v>
      </c>
      <c r="AU70" s="30">
        <f t="shared" si="71"/>
        <v>8577.9787914477456</v>
      </c>
      <c r="AV70" s="30">
        <f t="shared" si="71"/>
        <v>4732.5725188071719</v>
      </c>
      <c r="AW70" s="30">
        <f t="shared" si="71"/>
        <v>4596.0037369877564</v>
      </c>
      <c r="AX70" s="30">
        <f t="shared" si="71"/>
        <v>4390.1676369205306</v>
      </c>
      <c r="AY70" s="30">
        <f t="shared" si="71"/>
        <v>4309.9361741515786</v>
      </c>
      <c r="AZ70" s="30">
        <f t="shared" si="71"/>
        <v>4001.8273192672791</v>
      </c>
      <c r="BA70" s="30">
        <f t="shared" si="71"/>
        <v>4501.7413483495984</v>
      </c>
      <c r="BB70" s="30">
        <f t="shared" si="71"/>
        <v>4398.3698240518625</v>
      </c>
      <c r="BC70" s="30">
        <f t="shared" si="71"/>
        <v>4914.0759573632222</v>
      </c>
      <c r="BD70" s="30">
        <f t="shared" si="71"/>
        <v>8968.5564593753388</v>
      </c>
      <c r="BE70" s="30">
        <f t="shared" si="71"/>
        <v>8978.1249840994624</v>
      </c>
      <c r="BF70" s="30">
        <f t="shared" si="71"/>
        <v>9252.7485582355548</v>
      </c>
      <c r="BG70" s="30">
        <f t="shared" si="71"/>
        <v>8577.9787914477456</v>
      </c>
      <c r="BH70" s="30">
        <f t="shared" si="71"/>
        <v>4732.5725188071719</v>
      </c>
      <c r="BI70" s="30">
        <f t="shared" si="71"/>
        <v>4596.0037369877564</v>
      </c>
      <c r="BJ70" s="30">
        <f t="shared" si="71"/>
        <v>4390.1676369205306</v>
      </c>
      <c r="BK70" s="30">
        <f t="shared" si="71"/>
        <v>4309.9361741515786</v>
      </c>
      <c r="BL70" s="30">
        <f t="shared" si="71"/>
        <v>4001.8273192672791</v>
      </c>
      <c r="BM70" s="30">
        <f t="shared" si="71"/>
        <v>4501.7413483495984</v>
      </c>
      <c r="BN70" s="30">
        <f t="shared" si="71"/>
        <v>4398.3698240518625</v>
      </c>
      <c r="BO70" s="30">
        <f t="shared" si="71"/>
        <v>4914.0759573632222</v>
      </c>
      <c r="BP70" s="30">
        <f t="shared" si="71"/>
        <v>8968.5564593753388</v>
      </c>
      <c r="BQ70" s="30">
        <f t="shared" si="70"/>
        <v>8978.1249840994624</v>
      </c>
      <c r="BR70" s="30">
        <f t="shared" si="70"/>
        <v>9252.7485582355548</v>
      </c>
      <c r="BS70" s="30">
        <f t="shared" si="70"/>
        <v>8577.9787914477456</v>
      </c>
      <c r="BT70" s="30">
        <f t="shared" si="70"/>
        <v>4732.5725188071719</v>
      </c>
      <c r="BU70" s="30">
        <f t="shared" si="70"/>
        <v>4596.0037369877564</v>
      </c>
      <c r="BV70" s="30">
        <f t="shared" si="70"/>
        <v>4390.1676369205306</v>
      </c>
      <c r="BW70" s="30">
        <f t="shared" si="70"/>
        <v>4309.9361741515786</v>
      </c>
      <c r="BX70" s="30">
        <f t="shared" si="70"/>
        <v>4001.8273192672791</v>
      </c>
      <c r="BY70" s="30">
        <f t="shared" si="70"/>
        <v>4501.7413483495984</v>
      </c>
      <c r="BZ70" s="30">
        <f t="shared" si="70"/>
        <v>4398.3698240518625</v>
      </c>
      <c r="CA70" s="30">
        <f t="shared" si="70"/>
        <v>4914.0759573632222</v>
      </c>
      <c r="CB70" s="30">
        <f t="shared" si="70"/>
        <v>8968.5564593753388</v>
      </c>
      <c r="CC70" s="30">
        <f t="shared" si="70"/>
        <v>8978.1249840994624</v>
      </c>
      <c r="CD70" s="30">
        <f t="shared" si="70"/>
        <v>9252.7485582355548</v>
      </c>
      <c r="CE70" s="30">
        <f t="shared" si="70"/>
        <v>8577.9787914477456</v>
      </c>
      <c r="CF70" s="30">
        <f t="shared" si="70"/>
        <v>4732.5725188071719</v>
      </c>
      <c r="CG70" s="30">
        <f t="shared" si="70"/>
        <v>4596.0037369877564</v>
      </c>
      <c r="CH70" s="34">
        <f t="shared" si="70"/>
        <v>4390.1676369205306</v>
      </c>
    </row>
    <row r="71" spans="1:88" ht="15.6" x14ac:dyDescent="0.3">
      <c r="A71" s="551"/>
      <c r="B71" s="14" t="str">
        <f t="shared" si="62"/>
        <v>Water Heating</v>
      </c>
      <c r="C71" s="30">
        <f t="shared" si="65"/>
        <v>0</v>
      </c>
      <c r="D71" s="30">
        <f t="shared" si="66"/>
        <v>0</v>
      </c>
      <c r="E71" s="30">
        <f t="shared" si="71"/>
        <v>0</v>
      </c>
      <c r="F71" s="30">
        <f t="shared" si="71"/>
        <v>0</v>
      </c>
      <c r="G71" s="30">
        <f t="shared" si="71"/>
        <v>0</v>
      </c>
      <c r="H71" s="30">
        <f t="shared" si="71"/>
        <v>0</v>
      </c>
      <c r="I71" s="30">
        <f t="shared" si="71"/>
        <v>0</v>
      </c>
      <c r="J71" s="30">
        <f t="shared" si="71"/>
        <v>0</v>
      </c>
      <c r="K71" s="30">
        <f t="shared" si="71"/>
        <v>0</v>
      </c>
      <c r="L71" s="30">
        <f t="shared" si="71"/>
        <v>0</v>
      </c>
      <c r="M71" s="30">
        <f t="shared" si="71"/>
        <v>0</v>
      </c>
      <c r="N71" s="30">
        <f t="shared" si="71"/>
        <v>285.80853707174839</v>
      </c>
      <c r="O71" s="30">
        <f t="shared" si="71"/>
        <v>632.1381960506319</v>
      </c>
      <c r="P71" s="30">
        <f t="shared" si="71"/>
        <v>531.72595080717747</v>
      </c>
      <c r="Q71" s="30">
        <f t="shared" si="71"/>
        <v>505.83684902264355</v>
      </c>
      <c r="R71" s="30">
        <f t="shared" si="71"/>
        <v>464.4886939097251</v>
      </c>
      <c r="S71" s="30">
        <f t="shared" si="71"/>
        <v>542.89921618621793</v>
      </c>
      <c r="T71" s="30">
        <f t="shared" si="71"/>
        <v>919.17858579489643</v>
      </c>
      <c r="U71" s="30">
        <f t="shared" si="71"/>
        <v>912.5183757548989</v>
      </c>
      <c r="V71" s="30">
        <f t="shared" si="71"/>
        <v>954.68505889487506</v>
      </c>
      <c r="W71" s="30">
        <f t="shared" si="71"/>
        <v>903.54830458825575</v>
      </c>
      <c r="X71" s="30">
        <f t="shared" si="71"/>
        <v>546.59804944598159</v>
      </c>
      <c r="Y71" s="30">
        <f t="shared" si="71"/>
        <v>568.36830157752354</v>
      </c>
      <c r="Z71" s="30">
        <f t="shared" si="71"/>
        <v>571.61707414349678</v>
      </c>
      <c r="AA71" s="30">
        <f t="shared" si="71"/>
        <v>632.1381960506319</v>
      </c>
      <c r="AB71" s="30">
        <f t="shared" si="71"/>
        <v>531.72595080717747</v>
      </c>
      <c r="AC71" s="30">
        <f t="shared" si="71"/>
        <v>505.83684902264355</v>
      </c>
      <c r="AD71" s="30">
        <f t="shared" si="71"/>
        <v>464.4886939097251</v>
      </c>
      <c r="AE71" s="30">
        <f t="shared" si="71"/>
        <v>542.89921618621793</v>
      </c>
      <c r="AF71" s="30">
        <f t="shared" si="71"/>
        <v>919.17858579489643</v>
      </c>
      <c r="AG71" s="30">
        <f t="shared" si="71"/>
        <v>912.5183757548989</v>
      </c>
      <c r="AH71" s="30">
        <f t="shared" si="71"/>
        <v>954.68505889487506</v>
      </c>
      <c r="AI71" s="30">
        <f t="shared" si="71"/>
        <v>903.54830458825575</v>
      </c>
      <c r="AJ71" s="30">
        <f t="shared" si="71"/>
        <v>546.59804944598159</v>
      </c>
      <c r="AK71" s="30">
        <f t="shared" si="71"/>
        <v>568.36830157752354</v>
      </c>
      <c r="AL71" s="30">
        <f t="shared" si="71"/>
        <v>571.61707414349678</v>
      </c>
      <c r="AM71" s="30">
        <f t="shared" si="71"/>
        <v>632.1381960506319</v>
      </c>
      <c r="AN71" s="30">
        <f t="shared" si="71"/>
        <v>531.72595080717747</v>
      </c>
      <c r="AO71" s="30">
        <f t="shared" si="71"/>
        <v>505.83684902264355</v>
      </c>
      <c r="AP71" s="30">
        <f t="shared" si="71"/>
        <v>464.4886939097251</v>
      </c>
      <c r="AQ71" s="30">
        <f t="shared" si="71"/>
        <v>542.89921618621793</v>
      </c>
      <c r="AR71" s="30">
        <f t="shared" si="71"/>
        <v>919.17858579489643</v>
      </c>
      <c r="AS71" s="30">
        <f t="shared" si="71"/>
        <v>912.5183757548989</v>
      </c>
      <c r="AT71" s="30">
        <f t="shared" si="71"/>
        <v>954.68505889487506</v>
      </c>
      <c r="AU71" s="30">
        <f t="shared" si="71"/>
        <v>903.54830458825575</v>
      </c>
      <c r="AV71" s="30">
        <f t="shared" si="71"/>
        <v>546.59804944598159</v>
      </c>
      <c r="AW71" s="30">
        <f t="shared" si="71"/>
        <v>568.36830157752354</v>
      </c>
      <c r="AX71" s="30">
        <f t="shared" si="71"/>
        <v>571.61707414349678</v>
      </c>
      <c r="AY71" s="30">
        <f t="shared" si="71"/>
        <v>632.1381960506319</v>
      </c>
      <c r="AZ71" s="30">
        <f t="shared" si="71"/>
        <v>531.72595080717747</v>
      </c>
      <c r="BA71" s="30">
        <f t="shared" si="71"/>
        <v>505.83684902264355</v>
      </c>
      <c r="BB71" s="30">
        <f t="shared" si="71"/>
        <v>464.4886939097251</v>
      </c>
      <c r="BC71" s="30">
        <f t="shared" si="71"/>
        <v>542.89921618621793</v>
      </c>
      <c r="BD71" s="30">
        <f t="shared" si="71"/>
        <v>919.17858579489643</v>
      </c>
      <c r="BE71" s="30">
        <f t="shared" si="71"/>
        <v>912.5183757548989</v>
      </c>
      <c r="BF71" s="30">
        <f t="shared" si="71"/>
        <v>954.68505889487506</v>
      </c>
      <c r="BG71" s="30">
        <f t="shared" si="71"/>
        <v>903.54830458825575</v>
      </c>
      <c r="BH71" s="30">
        <f t="shared" si="71"/>
        <v>546.59804944598159</v>
      </c>
      <c r="BI71" s="30">
        <f t="shared" si="71"/>
        <v>568.36830157752354</v>
      </c>
      <c r="BJ71" s="30">
        <f t="shared" si="71"/>
        <v>571.61707414349678</v>
      </c>
      <c r="BK71" s="30">
        <f t="shared" si="71"/>
        <v>632.1381960506319</v>
      </c>
      <c r="BL71" s="30">
        <f t="shared" si="71"/>
        <v>531.72595080717747</v>
      </c>
      <c r="BM71" s="30">
        <f t="shared" si="71"/>
        <v>505.83684902264355</v>
      </c>
      <c r="BN71" s="30">
        <f t="shared" si="71"/>
        <v>464.4886939097251</v>
      </c>
      <c r="BO71" s="30">
        <f t="shared" si="71"/>
        <v>542.89921618621793</v>
      </c>
      <c r="BP71" s="30">
        <f t="shared" si="71"/>
        <v>919.17858579489643</v>
      </c>
      <c r="BQ71" s="30">
        <f t="shared" si="70"/>
        <v>912.5183757548989</v>
      </c>
      <c r="BR71" s="30">
        <f t="shared" si="70"/>
        <v>954.68505889487506</v>
      </c>
      <c r="BS71" s="30">
        <f t="shared" si="70"/>
        <v>903.54830458825575</v>
      </c>
      <c r="BT71" s="30">
        <f t="shared" si="70"/>
        <v>546.59804944598159</v>
      </c>
      <c r="BU71" s="30">
        <f t="shared" si="70"/>
        <v>568.36830157752354</v>
      </c>
      <c r="BV71" s="30">
        <f t="shared" si="70"/>
        <v>571.61707414349678</v>
      </c>
      <c r="BW71" s="30">
        <f t="shared" si="70"/>
        <v>632.1381960506319</v>
      </c>
      <c r="BX71" s="30">
        <f t="shared" si="70"/>
        <v>531.72595080717747</v>
      </c>
      <c r="BY71" s="30">
        <f t="shared" si="70"/>
        <v>505.83684902264355</v>
      </c>
      <c r="BZ71" s="30">
        <f t="shared" si="70"/>
        <v>464.4886939097251</v>
      </c>
      <c r="CA71" s="30">
        <f t="shared" si="70"/>
        <v>542.89921618621793</v>
      </c>
      <c r="CB71" s="30">
        <f t="shared" si="70"/>
        <v>919.17858579489643</v>
      </c>
      <c r="CC71" s="30">
        <f t="shared" si="70"/>
        <v>912.5183757548989</v>
      </c>
      <c r="CD71" s="30">
        <f t="shared" si="70"/>
        <v>954.68505889487506</v>
      </c>
      <c r="CE71" s="30">
        <f t="shared" si="70"/>
        <v>903.54830458825575</v>
      </c>
      <c r="CF71" s="30">
        <f t="shared" si="70"/>
        <v>546.59804944598159</v>
      </c>
      <c r="CG71" s="30">
        <f t="shared" si="70"/>
        <v>568.36830157752354</v>
      </c>
      <c r="CH71" s="34">
        <f t="shared" si="70"/>
        <v>571.61707414349678</v>
      </c>
    </row>
    <row r="72" spans="1:88" ht="15.75" customHeight="1" x14ac:dyDescent="0.3">
      <c r="A72" s="551"/>
      <c r="B72" s="14" t="str">
        <f t="shared" si="62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12"/>
    </row>
    <row r="73" spans="1:88" ht="15.75" customHeight="1" x14ac:dyDescent="0.3">
      <c r="A73" s="551"/>
      <c r="B73" s="301" t="s">
        <v>149</v>
      </c>
      <c r="C73" s="30">
        <f>SUM(C59:C72)</f>
        <v>1597.9116889431366</v>
      </c>
      <c r="D73" s="30">
        <f>SUM(D59:D72)</f>
        <v>4715.361019298216</v>
      </c>
      <c r="E73" s="30">
        <f t="shared" ref="E73:BP73" si="72">SUM(E59:E72)</f>
        <v>8923.8936572998718</v>
      </c>
      <c r="F73" s="30">
        <f t="shared" si="72"/>
        <v>16557.890511924281</v>
      </c>
      <c r="G73" s="30">
        <f t="shared" si="72"/>
        <v>33713.193094732749</v>
      </c>
      <c r="H73" s="30">
        <f t="shared" si="72"/>
        <v>83352.673482108366</v>
      </c>
      <c r="I73" s="30">
        <f t="shared" si="72"/>
        <v>127984.60398874011</v>
      </c>
      <c r="J73" s="30">
        <f t="shared" si="72"/>
        <v>142242.84291786459</v>
      </c>
      <c r="K73" s="30">
        <f t="shared" si="72"/>
        <v>150423.17300280504</v>
      </c>
      <c r="L73" s="30">
        <f t="shared" si="72"/>
        <v>97930.03299345955</v>
      </c>
      <c r="M73" s="30">
        <f t="shared" si="72"/>
        <v>99675.493566429912</v>
      </c>
      <c r="N73" s="30">
        <f t="shared" si="72"/>
        <v>148601.73449031115</v>
      </c>
      <c r="O73" s="30">
        <f t="shared" si="72"/>
        <v>198532.83348218241</v>
      </c>
      <c r="P73" s="30">
        <f t="shared" si="72"/>
        <v>161196.62208245797</v>
      </c>
      <c r="Q73" s="30">
        <f t="shared" si="72"/>
        <v>172508.23600313565</v>
      </c>
      <c r="R73" s="30">
        <f t="shared" si="72"/>
        <v>157467.30204685521</v>
      </c>
      <c r="S73" s="30">
        <f t="shared" si="72"/>
        <v>218485.42032472635</v>
      </c>
      <c r="T73" s="30">
        <f t="shared" si="72"/>
        <v>475132.43380482896</v>
      </c>
      <c r="U73" s="30">
        <f t="shared" si="72"/>
        <v>583719.81020570209</v>
      </c>
      <c r="V73" s="30">
        <f t="shared" si="72"/>
        <v>526023.66550765745</v>
      </c>
      <c r="W73" s="30">
        <f t="shared" si="72"/>
        <v>382702.26845508383</v>
      </c>
      <c r="X73" s="30">
        <f t="shared" si="72"/>
        <v>195190.86066652508</v>
      </c>
      <c r="Y73" s="30">
        <f t="shared" si="72"/>
        <v>170395.78373924998</v>
      </c>
      <c r="Z73" s="30">
        <f t="shared" si="72"/>
        <v>181681.91250391642</v>
      </c>
      <c r="AA73" s="30">
        <f t="shared" si="72"/>
        <v>198532.83348218241</v>
      </c>
      <c r="AB73" s="30">
        <f t="shared" si="72"/>
        <v>161196.62208245797</v>
      </c>
      <c r="AC73" s="30">
        <f t="shared" si="72"/>
        <v>172508.23600313565</v>
      </c>
      <c r="AD73" s="30">
        <f t="shared" si="72"/>
        <v>157467.30204685521</v>
      </c>
      <c r="AE73" s="30">
        <f t="shared" si="72"/>
        <v>218485.42032472635</v>
      </c>
      <c r="AF73" s="30">
        <f t="shared" si="72"/>
        <v>475132.43380482896</v>
      </c>
      <c r="AG73" s="30">
        <f t="shared" si="72"/>
        <v>583719.81020570209</v>
      </c>
      <c r="AH73" s="30">
        <f t="shared" si="72"/>
        <v>526023.66550765745</v>
      </c>
      <c r="AI73" s="30">
        <f t="shared" si="72"/>
        <v>382702.26845508383</v>
      </c>
      <c r="AJ73" s="30">
        <f t="shared" si="72"/>
        <v>195190.86066652508</v>
      </c>
      <c r="AK73" s="30">
        <f t="shared" si="72"/>
        <v>170395.78373924998</v>
      </c>
      <c r="AL73" s="30">
        <f t="shared" si="72"/>
        <v>181681.91250391642</v>
      </c>
      <c r="AM73" s="30">
        <f t="shared" si="72"/>
        <v>198532.83348218241</v>
      </c>
      <c r="AN73" s="30">
        <f t="shared" si="72"/>
        <v>161196.62208245797</v>
      </c>
      <c r="AO73" s="30">
        <f t="shared" si="72"/>
        <v>172508.23600313565</v>
      </c>
      <c r="AP73" s="30">
        <f t="shared" si="72"/>
        <v>157467.30204685521</v>
      </c>
      <c r="AQ73" s="30">
        <f t="shared" si="72"/>
        <v>218485.42032472635</v>
      </c>
      <c r="AR73" s="30">
        <f t="shared" si="72"/>
        <v>475132.43380482896</v>
      </c>
      <c r="AS73" s="30">
        <f t="shared" si="72"/>
        <v>583719.81020570209</v>
      </c>
      <c r="AT73" s="30">
        <f t="shared" si="72"/>
        <v>526023.66550765745</v>
      </c>
      <c r="AU73" s="30">
        <f t="shared" si="72"/>
        <v>382702.26845508383</v>
      </c>
      <c r="AV73" s="30">
        <f t="shared" si="72"/>
        <v>195190.86066652508</v>
      </c>
      <c r="AW73" s="30">
        <f t="shared" si="72"/>
        <v>170395.78373924998</v>
      </c>
      <c r="AX73" s="30">
        <f t="shared" si="72"/>
        <v>181681.91250391642</v>
      </c>
      <c r="AY73" s="30">
        <f t="shared" si="72"/>
        <v>198532.83348218241</v>
      </c>
      <c r="AZ73" s="30">
        <f t="shared" si="72"/>
        <v>161196.62208245797</v>
      </c>
      <c r="BA73" s="30">
        <f t="shared" si="72"/>
        <v>172508.23600313565</v>
      </c>
      <c r="BB73" s="30">
        <f t="shared" si="72"/>
        <v>157467.30204685521</v>
      </c>
      <c r="BC73" s="30">
        <f t="shared" si="72"/>
        <v>218485.42032472635</v>
      </c>
      <c r="BD73" s="30">
        <f t="shared" si="72"/>
        <v>475132.43380482896</v>
      </c>
      <c r="BE73" s="30">
        <f t="shared" si="72"/>
        <v>583719.81020570209</v>
      </c>
      <c r="BF73" s="30">
        <f t="shared" si="72"/>
        <v>526023.66550765745</v>
      </c>
      <c r="BG73" s="30">
        <f t="shared" si="72"/>
        <v>382702.26845508383</v>
      </c>
      <c r="BH73" s="30">
        <f t="shared" si="72"/>
        <v>195190.86066652508</v>
      </c>
      <c r="BI73" s="30">
        <f t="shared" si="72"/>
        <v>170395.78373924998</v>
      </c>
      <c r="BJ73" s="30">
        <f t="shared" si="72"/>
        <v>181681.91250391642</v>
      </c>
      <c r="BK73" s="30">
        <f t="shared" si="72"/>
        <v>198532.83348218241</v>
      </c>
      <c r="BL73" s="30">
        <f t="shared" si="72"/>
        <v>161196.62208245797</v>
      </c>
      <c r="BM73" s="30">
        <f t="shared" si="72"/>
        <v>172508.23600313565</v>
      </c>
      <c r="BN73" s="30">
        <f t="shared" si="72"/>
        <v>157467.30204685521</v>
      </c>
      <c r="BO73" s="30">
        <f t="shared" si="72"/>
        <v>218485.42032472635</v>
      </c>
      <c r="BP73" s="30">
        <f t="shared" si="72"/>
        <v>475132.43380482896</v>
      </c>
      <c r="BQ73" s="30">
        <f t="shared" ref="BQ73:CH73" si="73">SUM(BQ59:BQ72)</f>
        <v>583719.81020570209</v>
      </c>
      <c r="BR73" s="30">
        <f t="shared" si="73"/>
        <v>526023.66550765745</v>
      </c>
      <c r="BS73" s="30">
        <f t="shared" si="73"/>
        <v>382702.26845508383</v>
      </c>
      <c r="BT73" s="30">
        <f t="shared" si="73"/>
        <v>195190.86066652508</v>
      </c>
      <c r="BU73" s="30">
        <f t="shared" si="73"/>
        <v>170395.78373924998</v>
      </c>
      <c r="BV73" s="30">
        <f t="shared" si="73"/>
        <v>181681.91250391642</v>
      </c>
      <c r="BW73" s="30">
        <f t="shared" si="73"/>
        <v>198532.83348218241</v>
      </c>
      <c r="BX73" s="30">
        <f t="shared" si="73"/>
        <v>161196.62208245797</v>
      </c>
      <c r="BY73" s="30">
        <f t="shared" si="73"/>
        <v>172508.23600313565</v>
      </c>
      <c r="BZ73" s="30">
        <f t="shared" si="73"/>
        <v>157467.30204685521</v>
      </c>
      <c r="CA73" s="30">
        <f t="shared" si="73"/>
        <v>218485.42032472635</v>
      </c>
      <c r="CB73" s="30">
        <f t="shared" si="73"/>
        <v>475132.43380482896</v>
      </c>
      <c r="CC73" s="30">
        <f t="shared" si="73"/>
        <v>583719.81020570209</v>
      </c>
      <c r="CD73" s="30">
        <f t="shared" si="73"/>
        <v>526023.66550765745</v>
      </c>
      <c r="CE73" s="30">
        <f t="shared" si="73"/>
        <v>382702.26845508383</v>
      </c>
      <c r="CF73" s="30">
        <f t="shared" si="73"/>
        <v>195190.86066652508</v>
      </c>
      <c r="CG73" s="30">
        <f t="shared" si="73"/>
        <v>170395.78373924998</v>
      </c>
      <c r="CH73" s="34">
        <f t="shared" si="73"/>
        <v>181681.91250391642</v>
      </c>
    </row>
    <row r="74" spans="1:88" ht="16.5" customHeight="1" thickBot="1" x14ac:dyDescent="0.35">
      <c r="A74" s="552"/>
      <c r="B74" s="162" t="s">
        <v>150</v>
      </c>
      <c r="C74" s="31">
        <f>C73</f>
        <v>1597.9116889431366</v>
      </c>
      <c r="D74" s="31">
        <f>C74+D73</f>
        <v>6313.272708241353</v>
      </c>
      <c r="E74" s="31">
        <f t="shared" ref="E74:BP74" si="74">D74+E73</f>
        <v>15237.166365541225</v>
      </c>
      <c r="F74" s="31">
        <f t="shared" si="74"/>
        <v>31795.056877465504</v>
      </c>
      <c r="G74" s="31">
        <f t="shared" si="74"/>
        <v>65508.249972198253</v>
      </c>
      <c r="H74" s="31">
        <f t="shared" si="74"/>
        <v>148860.92345430661</v>
      </c>
      <c r="I74" s="31">
        <f t="shared" si="74"/>
        <v>276845.52744304674</v>
      </c>
      <c r="J74" s="31">
        <f t="shared" si="74"/>
        <v>419088.37036091136</v>
      </c>
      <c r="K74" s="31">
        <f t="shared" si="74"/>
        <v>569511.54336371645</v>
      </c>
      <c r="L74" s="31">
        <f t="shared" si="74"/>
        <v>667441.57635717606</v>
      </c>
      <c r="M74" s="31">
        <f t="shared" si="74"/>
        <v>767117.069923606</v>
      </c>
      <c r="N74" s="31">
        <f t="shared" si="74"/>
        <v>915718.80441391713</v>
      </c>
      <c r="O74" s="31">
        <f t="shared" si="74"/>
        <v>1114251.6378960996</v>
      </c>
      <c r="P74" s="31">
        <f t="shared" si="74"/>
        <v>1275448.2599785575</v>
      </c>
      <c r="Q74" s="31">
        <f t="shared" si="74"/>
        <v>1447956.495981693</v>
      </c>
      <c r="R74" s="31">
        <f t="shared" si="74"/>
        <v>1605423.7980285482</v>
      </c>
      <c r="S74" s="31">
        <f t="shared" si="74"/>
        <v>1823909.2183532745</v>
      </c>
      <c r="T74" s="31">
        <f t="shared" si="74"/>
        <v>2299041.6521581034</v>
      </c>
      <c r="U74" s="31">
        <f t="shared" si="74"/>
        <v>2882761.4623638056</v>
      </c>
      <c r="V74" s="31">
        <f t="shared" si="74"/>
        <v>3408785.1278714631</v>
      </c>
      <c r="W74" s="31">
        <f t="shared" si="74"/>
        <v>3791487.396326547</v>
      </c>
      <c r="X74" s="31">
        <f t="shared" si="74"/>
        <v>3986678.2569930721</v>
      </c>
      <c r="Y74" s="31">
        <f t="shared" si="74"/>
        <v>4157074.0407323223</v>
      </c>
      <c r="Z74" s="31">
        <f t="shared" si="74"/>
        <v>4338755.953236239</v>
      </c>
      <c r="AA74" s="31">
        <f t="shared" si="74"/>
        <v>4537288.7867184216</v>
      </c>
      <c r="AB74" s="31">
        <f t="shared" si="74"/>
        <v>4698485.4088008795</v>
      </c>
      <c r="AC74" s="31">
        <f t="shared" si="74"/>
        <v>4870993.6448040148</v>
      </c>
      <c r="AD74" s="31">
        <f t="shared" si="74"/>
        <v>5028460.9468508698</v>
      </c>
      <c r="AE74" s="31">
        <f t="shared" si="74"/>
        <v>5246946.3671755958</v>
      </c>
      <c r="AF74" s="31">
        <f t="shared" si="74"/>
        <v>5722078.8009804245</v>
      </c>
      <c r="AG74" s="31">
        <f t="shared" si="74"/>
        <v>6305798.6111861262</v>
      </c>
      <c r="AH74" s="31">
        <f t="shared" si="74"/>
        <v>6831822.2766937837</v>
      </c>
      <c r="AI74" s="31">
        <f t="shared" si="74"/>
        <v>7214524.5451488672</v>
      </c>
      <c r="AJ74" s="31">
        <f t="shared" si="74"/>
        <v>7409715.4058153927</v>
      </c>
      <c r="AK74" s="31">
        <f t="shared" si="74"/>
        <v>7580111.1895546429</v>
      </c>
      <c r="AL74" s="31">
        <f t="shared" si="74"/>
        <v>7761793.1020585597</v>
      </c>
      <c r="AM74" s="31">
        <f t="shared" si="74"/>
        <v>7960325.9355407422</v>
      </c>
      <c r="AN74" s="31">
        <f t="shared" si="74"/>
        <v>8121522.5576232001</v>
      </c>
      <c r="AO74" s="31">
        <f t="shared" si="74"/>
        <v>8294030.7936263354</v>
      </c>
      <c r="AP74" s="31">
        <f t="shared" si="74"/>
        <v>8451498.0956731904</v>
      </c>
      <c r="AQ74" s="31">
        <f t="shared" si="74"/>
        <v>8669983.5159979165</v>
      </c>
      <c r="AR74" s="31">
        <f t="shared" si="74"/>
        <v>9145115.9498027451</v>
      </c>
      <c r="AS74" s="31">
        <f t="shared" si="74"/>
        <v>9728835.7600084469</v>
      </c>
      <c r="AT74" s="31">
        <f t="shared" si="74"/>
        <v>10254859.425516104</v>
      </c>
      <c r="AU74" s="31">
        <f t="shared" si="74"/>
        <v>10637561.693971189</v>
      </c>
      <c r="AV74" s="31">
        <f t="shared" si="74"/>
        <v>10832752.554637713</v>
      </c>
      <c r="AW74" s="31">
        <f t="shared" si="74"/>
        <v>11003148.338376964</v>
      </c>
      <c r="AX74" s="31">
        <f t="shared" si="74"/>
        <v>11184830.25088088</v>
      </c>
      <c r="AY74" s="31">
        <f t="shared" si="74"/>
        <v>11383363.084363062</v>
      </c>
      <c r="AZ74" s="31">
        <f t="shared" si="74"/>
        <v>11544559.706445521</v>
      </c>
      <c r="BA74" s="31">
        <f t="shared" si="74"/>
        <v>11717067.942448657</v>
      </c>
      <c r="BB74" s="31">
        <f t="shared" si="74"/>
        <v>11874535.244495513</v>
      </c>
      <c r="BC74" s="31">
        <f t="shared" si="74"/>
        <v>12093020.664820239</v>
      </c>
      <c r="BD74" s="31">
        <f t="shared" si="74"/>
        <v>12568153.098625068</v>
      </c>
      <c r="BE74" s="31">
        <f t="shared" si="74"/>
        <v>13151872.908830769</v>
      </c>
      <c r="BF74" s="31">
        <f t="shared" si="74"/>
        <v>13677896.574338427</v>
      </c>
      <c r="BG74" s="31">
        <f t="shared" si="74"/>
        <v>14060598.842793511</v>
      </c>
      <c r="BH74" s="31">
        <f t="shared" si="74"/>
        <v>14255789.703460036</v>
      </c>
      <c r="BI74" s="31">
        <f t="shared" si="74"/>
        <v>14426185.487199286</v>
      </c>
      <c r="BJ74" s="31">
        <f t="shared" si="74"/>
        <v>14607867.399703203</v>
      </c>
      <c r="BK74" s="31">
        <f t="shared" si="74"/>
        <v>14806400.233185384</v>
      </c>
      <c r="BL74" s="31">
        <f t="shared" si="74"/>
        <v>14967596.855267843</v>
      </c>
      <c r="BM74" s="31">
        <f t="shared" si="74"/>
        <v>15140105.091270979</v>
      </c>
      <c r="BN74" s="31">
        <f t="shared" si="74"/>
        <v>15297572.393317835</v>
      </c>
      <c r="BO74" s="31">
        <f t="shared" si="74"/>
        <v>15516057.813642561</v>
      </c>
      <c r="BP74" s="31">
        <f t="shared" si="74"/>
        <v>15991190.24744739</v>
      </c>
      <c r="BQ74" s="31">
        <f t="shared" ref="BQ74:CH74" si="75">BP74+BQ73</f>
        <v>16574910.057653092</v>
      </c>
      <c r="BR74" s="31">
        <f t="shared" si="75"/>
        <v>17100933.723160751</v>
      </c>
      <c r="BS74" s="31">
        <f t="shared" si="75"/>
        <v>17483635.991615836</v>
      </c>
      <c r="BT74" s="31">
        <f t="shared" si="75"/>
        <v>17678826.85228236</v>
      </c>
      <c r="BU74" s="31">
        <f t="shared" si="75"/>
        <v>17849222.63602161</v>
      </c>
      <c r="BV74" s="31">
        <f t="shared" si="75"/>
        <v>18030904.548525527</v>
      </c>
      <c r="BW74" s="31">
        <f t="shared" si="75"/>
        <v>18229437.382007711</v>
      </c>
      <c r="BX74" s="31">
        <f t="shared" si="75"/>
        <v>18390634.004090168</v>
      </c>
      <c r="BY74" s="31">
        <f t="shared" si="75"/>
        <v>18563142.240093302</v>
      </c>
      <c r="BZ74" s="31">
        <f t="shared" si="75"/>
        <v>18720609.542140156</v>
      </c>
      <c r="CA74" s="31">
        <f t="shared" si="75"/>
        <v>18939094.962464884</v>
      </c>
      <c r="CB74" s="31">
        <f t="shared" si="75"/>
        <v>19414227.396269713</v>
      </c>
      <c r="CC74" s="31">
        <f t="shared" si="75"/>
        <v>19997947.206475414</v>
      </c>
      <c r="CD74" s="31">
        <f t="shared" si="75"/>
        <v>20523970.871983074</v>
      </c>
      <c r="CE74" s="31">
        <f t="shared" si="75"/>
        <v>20906673.140438158</v>
      </c>
      <c r="CF74" s="31">
        <f t="shared" si="75"/>
        <v>21101864.001104683</v>
      </c>
      <c r="CG74" s="31">
        <f t="shared" si="75"/>
        <v>21272259.784843933</v>
      </c>
      <c r="CH74" s="35">
        <f t="shared" si="75"/>
        <v>21453941.69734785</v>
      </c>
    </row>
    <row r="75" spans="1:88" x14ac:dyDescent="0.3">
      <c r="A75" s="8"/>
      <c r="B75" s="41"/>
      <c r="C75" s="257"/>
      <c r="D75" s="258"/>
      <c r="E75" s="257"/>
      <c r="F75" s="258"/>
      <c r="G75" s="257"/>
      <c r="H75" s="258"/>
      <c r="I75" s="257"/>
      <c r="J75" s="258"/>
      <c r="K75" s="257"/>
      <c r="L75" s="258"/>
      <c r="M75" s="257"/>
      <c r="N75" s="258"/>
      <c r="O75" s="257"/>
      <c r="P75" s="258"/>
      <c r="Q75" s="257"/>
      <c r="R75" s="258"/>
      <c r="S75" s="257"/>
      <c r="T75" s="258"/>
      <c r="U75" s="257"/>
      <c r="V75" s="258"/>
      <c r="W75" s="257"/>
      <c r="X75" s="258"/>
      <c r="Y75" s="257"/>
      <c r="Z75" s="258"/>
      <c r="AA75" s="257"/>
      <c r="AB75" s="258"/>
      <c r="AC75" s="257"/>
      <c r="AD75" s="258"/>
      <c r="AE75" s="257"/>
      <c r="AF75" s="258"/>
      <c r="AG75" s="257"/>
      <c r="AH75" s="258"/>
      <c r="AI75" s="257"/>
      <c r="AJ75" s="258"/>
      <c r="AK75" s="257"/>
      <c r="AL75" s="258"/>
      <c r="AM75" s="257"/>
      <c r="AN75" s="258"/>
      <c r="AO75" s="257"/>
      <c r="AP75" s="258"/>
      <c r="AQ75" s="257"/>
      <c r="AR75" s="258"/>
      <c r="AS75" s="257"/>
      <c r="AT75" s="258"/>
      <c r="AU75" s="257"/>
      <c r="AV75" s="258"/>
      <c r="AW75" s="257"/>
      <c r="AX75" s="258"/>
      <c r="AY75" s="257"/>
      <c r="AZ75" s="258"/>
      <c r="BA75" s="257"/>
      <c r="BB75" s="258"/>
      <c r="BC75" s="257"/>
      <c r="BD75" s="258"/>
      <c r="BE75" s="257"/>
      <c r="BF75" s="258"/>
      <c r="BG75" s="257"/>
      <c r="BH75" s="258"/>
      <c r="BI75" s="257"/>
      <c r="BJ75" s="258"/>
      <c r="BK75" s="257"/>
      <c r="BL75" s="258"/>
      <c r="BM75" s="257"/>
      <c r="BN75" s="258"/>
      <c r="BO75" s="257"/>
      <c r="BP75" s="258"/>
      <c r="BQ75" s="257"/>
      <c r="BR75" s="258"/>
      <c r="BS75" s="257"/>
      <c r="BT75" s="258"/>
      <c r="BU75" s="257"/>
      <c r="BV75" s="258"/>
      <c r="BW75" s="257"/>
      <c r="BX75" s="258"/>
      <c r="BY75" s="257"/>
      <c r="BZ75" s="258"/>
      <c r="CA75" s="257"/>
      <c r="CB75" s="258"/>
      <c r="CC75" s="257"/>
      <c r="CD75" s="258"/>
      <c r="CE75" s="257"/>
      <c r="CF75" s="258"/>
      <c r="CG75" s="257"/>
      <c r="CH75" s="258"/>
    </row>
    <row r="76" spans="1:88" ht="15" thickBot="1" x14ac:dyDescent="0.35">
      <c r="B76" s="1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241"/>
    </row>
    <row r="77" spans="1:88" ht="15.6" x14ac:dyDescent="0.3">
      <c r="A77" s="553" t="s">
        <v>134</v>
      </c>
      <c r="B77" s="18" t="s">
        <v>134</v>
      </c>
      <c r="C77" s="292">
        <f t="shared" ref="C77:AH77" si="76">C58</f>
        <v>43831</v>
      </c>
      <c r="D77" s="292">
        <f t="shared" si="76"/>
        <v>43862</v>
      </c>
      <c r="E77" s="292">
        <f t="shared" si="76"/>
        <v>43891</v>
      </c>
      <c r="F77" s="292">
        <f t="shared" si="76"/>
        <v>43922</v>
      </c>
      <c r="G77" s="292">
        <f t="shared" si="76"/>
        <v>43952</v>
      </c>
      <c r="H77" s="292">
        <f t="shared" si="76"/>
        <v>43983</v>
      </c>
      <c r="I77" s="292">
        <f t="shared" si="76"/>
        <v>44013</v>
      </c>
      <c r="J77" s="292">
        <f t="shared" si="76"/>
        <v>44044</v>
      </c>
      <c r="K77" s="292">
        <f t="shared" si="76"/>
        <v>44075</v>
      </c>
      <c r="L77" s="292">
        <f t="shared" si="76"/>
        <v>44105</v>
      </c>
      <c r="M77" s="292">
        <f t="shared" si="76"/>
        <v>44136</v>
      </c>
      <c r="N77" s="292">
        <f t="shared" si="76"/>
        <v>44166</v>
      </c>
      <c r="O77" s="292">
        <f t="shared" si="76"/>
        <v>44197</v>
      </c>
      <c r="P77" s="292">
        <f t="shared" si="76"/>
        <v>44228</v>
      </c>
      <c r="Q77" s="292">
        <f t="shared" si="76"/>
        <v>44256</v>
      </c>
      <c r="R77" s="292">
        <f t="shared" si="76"/>
        <v>44287</v>
      </c>
      <c r="S77" s="292">
        <f t="shared" si="76"/>
        <v>44317</v>
      </c>
      <c r="T77" s="292">
        <f t="shared" si="76"/>
        <v>44348</v>
      </c>
      <c r="U77" s="292">
        <f t="shared" si="76"/>
        <v>44378</v>
      </c>
      <c r="V77" s="292">
        <f t="shared" si="76"/>
        <v>44409</v>
      </c>
      <c r="W77" s="292">
        <f t="shared" si="76"/>
        <v>44440</v>
      </c>
      <c r="X77" s="292">
        <f t="shared" si="76"/>
        <v>44470</v>
      </c>
      <c r="Y77" s="292">
        <f t="shared" si="76"/>
        <v>44501</v>
      </c>
      <c r="Z77" s="292">
        <f t="shared" si="76"/>
        <v>44531</v>
      </c>
      <c r="AA77" s="292">
        <f t="shared" si="76"/>
        <v>44562</v>
      </c>
      <c r="AB77" s="292">
        <f t="shared" si="76"/>
        <v>44593</v>
      </c>
      <c r="AC77" s="292">
        <f t="shared" si="76"/>
        <v>44621</v>
      </c>
      <c r="AD77" s="292">
        <f t="shared" si="76"/>
        <v>44652</v>
      </c>
      <c r="AE77" s="292">
        <f t="shared" si="76"/>
        <v>44682</v>
      </c>
      <c r="AF77" s="292">
        <f t="shared" si="76"/>
        <v>44713</v>
      </c>
      <c r="AG77" s="292">
        <f t="shared" si="76"/>
        <v>44743</v>
      </c>
      <c r="AH77" s="292">
        <f t="shared" si="76"/>
        <v>44774</v>
      </c>
      <c r="AI77" s="292">
        <f t="shared" ref="AI77:BN77" si="77">AI58</f>
        <v>44805</v>
      </c>
      <c r="AJ77" s="292">
        <f t="shared" si="77"/>
        <v>44835</v>
      </c>
      <c r="AK77" s="292">
        <f t="shared" si="77"/>
        <v>44866</v>
      </c>
      <c r="AL77" s="292">
        <f t="shared" si="77"/>
        <v>44896</v>
      </c>
      <c r="AM77" s="292">
        <f t="shared" si="77"/>
        <v>44927</v>
      </c>
      <c r="AN77" s="292">
        <f t="shared" si="77"/>
        <v>44958</v>
      </c>
      <c r="AO77" s="292">
        <f t="shared" si="77"/>
        <v>44986</v>
      </c>
      <c r="AP77" s="292">
        <f t="shared" si="77"/>
        <v>45017</v>
      </c>
      <c r="AQ77" s="292">
        <f t="shared" si="77"/>
        <v>45047</v>
      </c>
      <c r="AR77" s="292">
        <f t="shared" si="77"/>
        <v>45078</v>
      </c>
      <c r="AS77" s="292">
        <f t="shared" si="77"/>
        <v>45108</v>
      </c>
      <c r="AT77" s="292">
        <f t="shared" si="77"/>
        <v>45139</v>
      </c>
      <c r="AU77" s="292">
        <f t="shared" si="77"/>
        <v>45170</v>
      </c>
      <c r="AV77" s="292">
        <f t="shared" si="77"/>
        <v>45200</v>
      </c>
      <c r="AW77" s="292">
        <f t="shared" si="77"/>
        <v>45231</v>
      </c>
      <c r="AX77" s="292">
        <f t="shared" si="77"/>
        <v>45261</v>
      </c>
      <c r="AY77" s="292">
        <f t="shared" si="77"/>
        <v>45292</v>
      </c>
      <c r="AZ77" s="292">
        <f t="shared" si="77"/>
        <v>45323</v>
      </c>
      <c r="BA77" s="292">
        <f t="shared" si="77"/>
        <v>45352</v>
      </c>
      <c r="BB77" s="292">
        <f t="shared" si="77"/>
        <v>45383</v>
      </c>
      <c r="BC77" s="292">
        <f t="shared" si="77"/>
        <v>45413</v>
      </c>
      <c r="BD77" s="292">
        <f t="shared" si="77"/>
        <v>45444</v>
      </c>
      <c r="BE77" s="292">
        <f t="shared" si="77"/>
        <v>45474</v>
      </c>
      <c r="BF77" s="292">
        <f t="shared" si="77"/>
        <v>45505</v>
      </c>
      <c r="BG77" s="292">
        <f t="shared" si="77"/>
        <v>45536</v>
      </c>
      <c r="BH77" s="292">
        <f t="shared" si="77"/>
        <v>45566</v>
      </c>
      <c r="BI77" s="292">
        <f t="shared" si="77"/>
        <v>45597</v>
      </c>
      <c r="BJ77" s="292">
        <f t="shared" si="77"/>
        <v>45627</v>
      </c>
      <c r="BK77" s="292">
        <f t="shared" si="77"/>
        <v>45658</v>
      </c>
      <c r="BL77" s="292">
        <f t="shared" si="77"/>
        <v>45689</v>
      </c>
      <c r="BM77" s="292">
        <f t="shared" si="77"/>
        <v>45717</v>
      </c>
      <c r="BN77" s="292">
        <f t="shared" si="77"/>
        <v>45748</v>
      </c>
      <c r="BO77" s="292">
        <f t="shared" ref="BO77:CH77" si="78">BO58</f>
        <v>45778</v>
      </c>
      <c r="BP77" s="292">
        <f t="shared" si="78"/>
        <v>45809</v>
      </c>
      <c r="BQ77" s="292">
        <f t="shared" si="78"/>
        <v>45839</v>
      </c>
      <c r="BR77" s="292">
        <f t="shared" si="78"/>
        <v>45870</v>
      </c>
      <c r="BS77" s="292">
        <f t="shared" si="78"/>
        <v>45901</v>
      </c>
      <c r="BT77" s="292">
        <f t="shared" si="78"/>
        <v>45931</v>
      </c>
      <c r="BU77" s="292">
        <f t="shared" si="78"/>
        <v>45962</v>
      </c>
      <c r="BV77" s="292">
        <f t="shared" si="78"/>
        <v>45992</v>
      </c>
      <c r="BW77" s="292">
        <f t="shared" si="78"/>
        <v>46023</v>
      </c>
      <c r="BX77" s="292">
        <f t="shared" si="78"/>
        <v>46054</v>
      </c>
      <c r="BY77" s="292">
        <f t="shared" si="78"/>
        <v>46082</v>
      </c>
      <c r="BZ77" s="292">
        <f t="shared" si="78"/>
        <v>46113</v>
      </c>
      <c r="CA77" s="292">
        <f t="shared" si="78"/>
        <v>46143</v>
      </c>
      <c r="CB77" s="292">
        <f t="shared" si="78"/>
        <v>46174</v>
      </c>
      <c r="CC77" s="292">
        <f t="shared" si="78"/>
        <v>46204</v>
      </c>
      <c r="CD77" s="292">
        <f t="shared" si="78"/>
        <v>46235</v>
      </c>
      <c r="CE77" s="292">
        <f t="shared" si="78"/>
        <v>46266</v>
      </c>
      <c r="CF77" s="292">
        <f t="shared" si="78"/>
        <v>46296</v>
      </c>
      <c r="CG77" s="292">
        <f t="shared" si="78"/>
        <v>46327</v>
      </c>
      <c r="CH77" s="293">
        <f t="shared" si="78"/>
        <v>46357</v>
      </c>
      <c r="CJ77" s="243" t="s">
        <v>36</v>
      </c>
    </row>
    <row r="78" spans="1:88" ht="15.75" customHeight="1" x14ac:dyDescent="0.3">
      <c r="A78" s="554"/>
      <c r="B78" s="14" t="str">
        <f>B59</f>
        <v>Air Comp</v>
      </c>
      <c r="C78" s="397">
        <f>'2M - SGS'!C78</f>
        <v>8.5109000000000004E-2</v>
      </c>
      <c r="D78" s="397">
        <f>'2M - SGS'!D78</f>
        <v>7.7715000000000006E-2</v>
      </c>
      <c r="E78" s="397">
        <f>'2M - SGS'!E78</f>
        <v>8.6136000000000004E-2</v>
      </c>
      <c r="F78" s="397">
        <f>'2M - SGS'!F78</f>
        <v>7.9796000000000006E-2</v>
      </c>
      <c r="G78" s="397">
        <f>'2M - SGS'!G78</f>
        <v>8.5334999999999994E-2</v>
      </c>
      <c r="H78" s="397">
        <f>'2M - SGS'!H78</f>
        <v>8.1994999999999998E-2</v>
      </c>
      <c r="I78" s="397">
        <f>'2M - SGS'!I78</f>
        <v>8.4098999999999993E-2</v>
      </c>
      <c r="J78" s="397">
        <f>'2M - SGS'!J78</f>
        <v>8.4198999999999996E-2</v>
      </c>
      <c r="K78" s="397">
        <f>'2M - SGS'!K78</f>
        <v>8.2512000000000002E-2</v>
      </c>
      <c r="L78" s="397">
        <f>'2M - SGS'!L78</f>
        <v>8.5277000000000006E-2</v>
      </c>
      <c r="M78" s="397">
        <f>'2M - SGS'!M78</f>
        <v>8.2588999999999996E-2</v>
      </c>
      <c r="N78" s="397">
        <f>'2M - SGS'!N78</f>
        <v>8.5237999999999994E-2</v>
      </c>
      <c r="O78" s="397">
        <f>'2M - SGS'!O78</f>
        <v>8.5109000000000004E-2</v>
      </c>
      <c r="P78" s="397">
        <f>'2M - SGS'!P78</f>
        <v>7.7715000000000006E-2</v>
      </c>
      <c r="Q78" s="397">
        <f>'2M - SGS'!Q78</f>
        <v>8.6136000000000004E-2</v>
      </c>
      <c r="R78" s="397">
        <f>'2M - SGS'!R78</f>
        <v>7.9796000000000006E-2</v>
      </c>
      <c r="S78" s="397">
        <f>'2M - SGS'!S78</f>
        <v>8.5334999999999994E-2</v>
      </c>
      <c r="T78" s="397">
        <f>'2M - SGS'!T78</f>
        <v>8.1994999999999998E-2</v>
      </c>
      <c r="U78" s="397">
        <f>'2M - SGS'!U78</f>
        <v>8.4098999999999993E-2</v>
      </c>
      <c r="V78" s="397">
        <f>'2M - SGS'!V78</f>
        <v>8.4198999999999996E-2</v>
      </c>
      <c r="W78" s="397">
        <f>'2M - SGS'!W78</f>
        <v>8.2512000000000002E-2</v>
      </c>
      <c r="X78" s="397">
        <f>'2M - SGS'!X78</f>
        <v>8.5277000000000006E-2</v>
      </c>
      <c r="Y78" s="397">
        <f>'2M - SGS'!Y78</f>
        <v>8.2588999999999996E-2</v>
      </c>
      <c r="Z78" s="397">
        <f>'2M - SGS'!Z78</f>
        <v>8.5237999999999994E-2</v>
      </c>
      <c r="AA78" s="397">
        <f>'2M - SGS'!AA78</f>
        <v>8.5109000000000004E-2</v>
      </c>
      <c r="AB78" s="397">
        <f>'2M - SGS'!AB78</f>
        <v>7.7715000000000006E-2</v>
      </c>
      <c r="AC78" s="397">
        <f>'2M - SGS'!AC78</f>
        <v>8.6136000000000004E-2</v>
      </c>
      <c r="AD78" s="397">
        <f>'2M - SGS'!AD78</f>
        <v>7.9796000000000006E-2</v>
      </c>
      <c r="AE78" s="397">
        <f>'2M - SGS'!AE78</f>
        <v>8.5334999999999994E-2</v>
      </c>
      <c r="AF78" s="397">
        <f>'2M - SGS'!AF78</f>
        <v>8.1994999999999998E-2</v>
      </c>
      <c r="AG78" s="397">
        <f>'2M - SGS'!AG78</f>
        <v>8.4098999999999993E-2</v>
      </c>
      <c r="AH78" s="397">
        <f>'2M - SGS'!AH78</f>
        <v>8.4198999999999996E-2</v>
      </c>
      <c r="AI78" s="397">
        <f>'2M - SGS'!AI78</f>
        <v>8.2512000000000002E-2</v>
      </c>
      <c r="AJ78" s="397">
        <f>'2M - SGS'!AJ78</f>
        <v>8.5277000000000006E-2</v>
      </c>
      <c r="AK78" s="397">
        <f>'2M - SGS'!AK78</f>
        <v>8.2588999999999996E-2</v>
      </c>
      <c r="AL78" s="397">
        <f>'2M - SGS'!AL78</f>
        <v>8.5237999999999994E-2</v>
      </c>
      <c r="AM78" s="397">
        <f>'2M - SGS'!AM78</f>
        <v>8.5109000000000004E-2</v>
      </c>
      <c r="AN78" s="397">
        <f>'2M - SGS'!AN78</f>
        <v>7.7715000000000006E-2</v>
      </c>
      <c r="AO78" s="397">
        <f>'2M - SGS'!AO78</f>
        <v>8.6136000000000004E-2</v>
      </c>
      <c r="AP78" s="397">
        <f>'2M - SGS'!AP78</f>
        <v>7.9796000000000006E-2</v>
      </c>
      <c r="AQ78" s="397">
        <f>'2M - SGS'!AQ78</f>
        <v>8.5334999999999994E-2</v>
      </c>
      <c r="AR78" s="397">
        <f>'2M - SGS'!AR78</f>
        <v>8.1994999999999998E-2</v>
      </c>
      <c r="AS78" s="397">
        <f>'2M - SGS'!AS78</f>
        <v>8.4098999999999993E-2</v>
      </c>
      <c r="AT78" s="397">
        <f>'2M - SGS'!AT78</f>
        <v>8.4198999999999996E-2</v>
      </c>
      <c r="AU78" s="397">
        <f>'2M - SGS'!AU78</f>
        <v>8.2512000000000002E-2</v>
      </c>
      <c r="AV78" s="397">
        <f>'2M - SGS'!AV78</f>
        <v>8.5277000000000006E-2</v>
      </c>
      <c r="AW78" s="397">
        <f>'2M - SGS'!AW78</f>
        <v>8.2588999999999996E-2</v>
      </c>
      <c r="AX78" s="397">
        <f>'2M - SGS'!AX78</f>
        <v>8.5237999999999994E-2</v>
      </c>
      <c r="AY78" s="397">
        <f>'2M - SGS'!AY78</f>
        <v>8.5109000000000004E-2</v>
      </c>
      <c r="AZ78" s="397">
        <f>'2M - SGS'!AZ78</f>
        <v>7.7715000000000006E-2</v>
      </c>
      <c r="BA78" s="397">
        <f>'2M - SGS'!BA78</f>
        <v>8.6136000000000004E-2</v>
      </c>
      <c r="BB78" s="397">
        <f>'2M - SGS'!BB78</f>
        <v>7.9796000000000006E-2</v>
      </c>
      <c r="BC78" s="397">
        <f>'2M - SGS'!BC78</f>
        <v>8.5334999999999994E-2</v>
      </c>
      <c r="BD78" s="397">
        <f>'2M - SGS'!BD78</f>
        <v>8.1994999999999998E-2</v>
      </c>
      <c r="BE78" s="397">
        <f>'2M - SGS'!BE78</f>
        <v>8.4098999999999993E-2</v>
      </c>
      <c r="BF78" s="397">
        <f>'2M - SGS'!BF78</f>
        <v>8.4198999999999996E-2</v>
      </c>
      <c r="BG78" s="397">
        <f>'2M - SGS'!BG78</f>
        <v>8.2512000000000002E-2</v>
      </c>
      <c r="BH78" s="397">
        <f>'2M - SGS'!BH78</f>
        <v>8.5277000000000006E-2</v>
      </c>
      <c r="BI78" s="397">
        <f>'2M - SGS'!BI78</f>
        <v>8.2588999999999996E-2</v>
      </c>
      <c r="BJ78" s="397">
        <f>'2M - SGS'!BJ78</f>
        <v>8.5237999999999994E-2</v>
      </c>
      <c r="BK78" s="397">
        <f>'2M - SGS'!BK78</f>
        <v>8.5109000000000004E-2</v>
      </c>
      <c r="BL78" s="397">
        <f>'2M - SGS'!BL78</f>
        <v>7.7715000000000006E-2</v>
      </c>
      <c r="BM78" s="397">
        <f>'2M - SGS'!BM78</f>
        <v>8.6136000000000004E-2</v>
      </c>
      <c r="BN78" s="397">
        <f>'2M - SGS'!BN78</f>
        <v>7.9796000000000006E-2</v>
      </c>
      <c r="BO78" s="397">
        <f>'2M - SGS'!BO78</f>
        <v>8.5334999999999994E-2</v>
      </c>
      <c r="BP78" s="397">
        <f>'2M - SGS'!BP78</f>
        <v>8.1994999999999998E-2</v>
      </c>
      <c r="BQ78" s="397">
        <f>'2M - SGS'!BQ78</f>
        <v>8.4098999999999993E-2</v>
      </c>
      <c r="BR78" s="397">
        <f>'2M - SGS'!BR78</f>
        <v>8.4198999999999996E-2</v>
      </c>
      <c r="BS78" s="397">
        <f>'2M - SGS'!BS78</f>
        <v>8.2512000000000002E-2</v>
      </c>
      <c r="BT78" s="397">
        <f>'2M - SGS'!BT78</f>
        <v>8.5277000000000006E-2</v>
      </c>
      <c r="BU78" s="397">
        <f>'2M - SGS'!BU78</f>
        <v>8.2588999999999996E-2</v>
      </c>
      <c r="BV78" s="397">
        <f>'2M - SGS'!BV78</f>
        <v>8.5237999999999994E-2</v>
      </c>
      <c r="BW78" s="397">
        <f>'2M - SGS'!BW78</f>
        <v>8.5109000000000004E-2</v>
      </c>
      <c r="BX78" s="397">
        <f>'2M - SGS'!BX78</f>
        <v>7.7715000000000006E-2</v>
      </c>
      <c r="BY78" s="397">
        <f>'2M - SGS'!BY78</f>
        <v>8.6136000000000004E-2</v>
      </c>
      <c r="BZ78" s="397">
        <f>'2M - SGS'!BZ78</f>
        <v>7.9796000000000006E-2</v>
      </c>
      <c r="CA78" s="397">
        <f>'2M - SGS'!CA78</f>
        <v>8.5334999999999994E-2</v>
      </c>
      <c r="CB78" s="397">
        <f>'2M - SGS'!CB78</f>
        <v>8.1994999999999998E-2</v>
      </c>
      <c r="CC78" s="397">
        <f>'2M - SGS'!CC78</f>
        <v>8.4098999999999993E-2</v>
      </c>
      <c r="CD78" s="397">
        <f>'2M - SGS'!CD78</f>
        <v>8.4198999999999996E-2</v>
      </c>
      <c r="CE78" s="397">
        <f>'2M - SGS'!CE78</f>
        <v>8.2512000000000002E-2</v>
      </c>
      <c r="CF78" s="397">
        <f>'2M - SGS'!CF78</f>
        <v>8.5277000000000006E-2</v>
      </c>
      <c r="CG78" s="397">
        <f>'2M - SGS'!CG78</f>
        <v>8.2588999999999996E-2</v>
      </c>
      <c r="CH78" s="398">
        <f>'2M - SGS'!CH78</f>
        <v>8.5237999999999994E-2</v>
      </c>
      <c r="CJ78" s="261">
        <f>SUM(C78:N78)</f>
        <v>1.0000000000000002</v>
      </c>
    </row>
    <row r="79" spans="1:88" ht="15.6" x14ac:dyDescent="0.3">
      <c r="A79" s="554"/>
      <c r="B79" s="14" t="str">
        <f t="shared" ref="B79:B90" si="79">B60</f>
        <v>Building Shell</v>
      </c>
      <c r="C79" s="397">
        <f>'2M - SGS'!C79</f>
        <v>0.107824</v>
      </c>
      <c r="D79" s="397">
        <f>'2M - SGS'!D79</f>
        <v>9.1051999999999994E-2</v>
      </c>
      <c r="E79" s="397">
        <f>'2M - SGS'!E79</f>
        <v>7.1135000000000004E-2</v>
      </c>
      <c r="F79" s="397">
        <f>'2M - SGS'!F79</f>
        <v>4.1179E-2</v>
      </c>
      <c r="G79" s="397">
        <f>'2M - SGS'!G79</f>
        <v>4.4423999999999998E-2</v>
      </c>
      <c r="H79" s="397">
        <f>'2M - SGS'!H79</f>
        <v>0.106128</v>
      </c>
      <c r="I79" s="397">
        <f>'2M - SGS'!I79</f>
        <v>0.14288100000000001</v>
      </c>
      <c r="J79" s="397">
        <f>'2M - SGS'!J79</f>
        <v>0.133494</v>
      </c>
      <c r="K79" s="397">
        <f>'2M - SGS'!K79</f>
        <v>5.781E-2</v>
      </c>
      <c r="L79" s="397">
        <f>'2M - SGS'!L79</f>
        <v>3.8018000000000003E-2</v>
      </c>
      <c r="M79" s="397">
        <f>'2M - SGS'!M79</f>
        <v>6.2103999999999999E-2</v>
      </c>
      <c r="N79" s="397">
        <f>'2M - SGS'!N79</f>
        <v>0.10395</v>
      </c>
      <c r="O79" s="397">
        <f>'2M - SGS'!O79</f>
        <v>0.107824</v>
      </c>
      <c r="P79" s="397">
        <f>'2M - SGS'!P79</f>
        <v>9.1051999999999994E-2</v>
      </c>
      <c r="Q79" s="397">
        <f>'2M - SGS'!Q79</f>
        <v>7.1135000000000004E-2</v>
      </c>
      <c r="R79" s="397">
        <f>'2M - SGS'!R79</f>
        <v>4.1179E-2</v>
      </c>
      <c r="S79" s="397">
        <f>'2M - SGS'!S79</f>
        <v>4.4423999999999998E-2</v>
      </c>
      <c r="T79" s="397">
        <f>'2M - SGS'!T79</f>
        <v>0.106128</v>
      </c>
      <c r="U79" s="397">
        <f>'2M - SGS'!U79</f>
        <v>0.14288100000000001</v>
      </c>
      <c r="V79" s="397">
        <f>'2M - SGS'!V79</f>
        <v>0.133494</v>
      </c>
      <c r="W79" s="397">
        <f>'2M - SGS'!W79</f>
        <v>5.781E-2</v>
      </c>
      <c r="X79" s="397">
        <f>'2M - SGS'!X79</f>
        <v>3.8018000000000003E-2</v>
      </c>
      <c r="Y79" s="397">
        <f>'2M - SGS'!Y79</f>
        <v>6.2103999999999999E-2</v>
      </c>
      <c r="Z79" s="397">
        <f>'2M - SGS'!Z79</f>
        <v>0.10395</v>
      </c>
      <c r="AA79" s="397">
        <f>'2M - SGS'!AA79</f>
        <v>0.107824</v>
      </c>
      <c r="AB79" s="397">
        <f>'2M - SGS'!AB79</f>
        <v>9.1051999999999994E-2</v>
      </c>
      <c r="AC79" s="397">
        <f>'2M - SGS'!AC79</f>
        <v>7.1135000000000004E-2</v>
      </c>
      <c r="AD79" s="397">
        <f>'2M - SGS'!AD79</f>
        <v>4.1179E-2</v>
      </c>
      <c r="AE79" s="397">
        <f>'2M - SGS'!AE79</f>
        <v>4.4423999999999998E-2</v>
      </c>
      <c r="AF79" s="397">
        <f>'2M - SGS'!AF79</f>
        <v>0.106128</v>
      </c>
      <c r="AG79" s="397">
        <f>'2M - SGS'!AG79</f>
        <v>0.14288100000000001</v>
      </c>
      <c r="AH79" s="397">
        <f>'2M - SGS'!AH79</f>
        <v>0.133494</v>
      </c>
      <c r="AI79" s="397">
        <f>'2M - SGS'!AI79</f>
        <v>5.781E-2</v>
      </c>
      <c r="AJ79" s="397">
        <f>'2M - SGS'!AJ79</f>
        <v>3.8018000000000003E-2</v>
      </c>
      <c r="AK79" s="397">
        <f>'2M - SGS'!AK79</f>
        <v>6.2103999999999999E-2</v>
      </c>
      <c r="AL79" s="397">
        <f>'2M - SGS'!AL79</f>
        <v>0.10395</v>
      </c>
      <c r="AM79" s="397">
        <f>'2M - SGS'!AM79</f>
        <v>0.107824</v>
      </c>
      <c r="AN79" s="397">
        <f>'2M - SGS'!AN79</f>
        <v>9.1051999999999994E-2</v>
      </c>
      <c r="AO79" s="397">
        <f>'2M - SGS'!AO79</f>
        <v>7.1135000000000004E-2</v>
      </c>
      <c r="AP79" s="397">
        <f>'2M - SGS'!AP79</f>
        <v>4.1179E-2</v>
      </c>
      <c r="AQ79" s="397">
        <f>'2M - SGS'!AQ79</f>
        <v>4.4423999999999998E-2</v>
      </c>
      <c r="AR79" s="397">
        <f>'2M - SGS'!AR79</f>
        <v>0.106128</v>
      </c>
      <c r="AS79" s="397">
        <f>'2M - SGS'!AS79</f>
        <v>0.14288100000000001</v>
      </c>
      <c r="AT79" s="397">
        <f>'2M - SGS'!AT79</f>
        <v>0.133494</v>
      </c>
      <c r="AU79" s="397">
        <f>'2M - SGS'!AU79</f>
        <v>5.781E-2</v>
      </c>
      <c r="AV79" s="397">
        <f>'2M - SGS'!AV79</f>
        <v>3.8018000000000003E-2</v>
      </c>
      <c r="AW79" s="397">
        <f>'2M - SGS'!AW79</f>
        <v>6.2103999999999999E-2</v>
      </c>
      <c r="AX79" s="397">
        <f>'2M - SGS'!AX79</f>
        <v>0.10395</v>
      </c>
      <c r="AY79" s="397">
        <f>'2M - SGS'!AY79</f>
        <v>0.107824</v>
      </c>
      <c r="AZ79" s="397">
        <f>'2M - SGS'!AZ79</f>
        <v>9.1051999999999994E-2</v>
      </c>
      <c r="BA79" s="397">
        <f>'2M - SGS'!BA79</f>
        <v>7.1135000000000004E-2</v>
      </c>
      <c r="BB79" s="397">
        <f>'2M - SGS'!BB79</f>
        <v>4.1179E-2</v>
      </c>
      <c r="BC79" s="397">
        <f>'2M - SGS'!BC79</f>
        <v>4.4423999999999998E-2</v>
      </c>
      <c r="BD79" s="397">
        <f>'2M - SGS'!BD79</f>
        <v>0.106128</v>
      </c>
      <c r="BE79" s="397">
        <f>'2M - SGS'!BE79</f>
        <v>0.14288100000000001</v>
      </c>
      <c r="BF79" s="397">
        <f>'2M - SGS'!BF79</f>
        <v>0.133494</v>
      </c>
      <c r="BG79" s="397">
        <f>'2M - SGS'!BG79</f>
        <v>5.781E-2</v>
      </c>
      <c r="BH79" s="397">
        <f>'2M - SGS'!BH79</f>
        <v>3.8018000000000003E-2</v>
      </c>
      <c r="BI79" s="397">
        <f>'2M - SGS'!BI79</f>
        <v>6.2103999999999999E-2</v>
      </c>
      <c r="BJ79" s="397">
        <f>'2M - SGS'!BJ79</f>
        <v>0.10395</v>
      </c>
      <c r="BK79" s="397">
        <f>'2M - SGS'!BK79</f>
        <v>0.107824</v>
      </c>
      <c r="BL79" s="397">
        <f>'2M - SGS'!BL79</f>
        <v>9.1051999999999994E-2</v>
      </c>
      <c r="BM79" s="397">
        <f>'2M - SGS'!BM79</f>
        <v>7.1135000000000004E-2</v>
      </c>
      <c r="BN79" s="397">
        <f>'2M - SGS'!BN79</f>
        <v>4.1179E-2</v>
      </c>
      <c r="BO79" s="397">
        <f>'2M - SGS'!BO79</f>
        <v>4.4423999999999998E-2</v>
      </c>
      <c r="BP79" s="397">
        <f>'2M - SGS'!BP79</f>
        <v>0.106128</v>
      </c>
      <c r="BQ79" s="397">
        <f>'2M - SGS'!BQ79</f>
        <v>0.14288100000000001</v>
      </c>
      <c r="BR79" s="397">
        <f>'2M - SGS'!BR79</f>
        <v>0.133494</v>
      </c>
      <c r="BS79" s="397">
        <f>'2M - SGS'!BS79</f>
        <v>5.781E-2</v>
      </c>
      <c r="BT79" s="397">
        <f>'2M - SGS'!BT79</f>
        <v>3.8018000000000003E-2</v>
      </c>
      <c r="BU79" s="397">
        <f>'2M - SGS'!BU79</f>
        <v>6.2103999999999999E-2</v>
      </c>
      <c r="BV79" s="397">
        <f>'2M - SGS'!BV79</f>
        <v>0.10395</v>
      </c>
      <c r="BW79" s="397">
        <f>'2M - SGS'!BW79</f>
        <v>0.107824</v>
      </c>
      <c r="BX79" s="397">
        <f>'2M - SGS'!BX79</f>
        <v>9.1051999999999994E-2</v>
      </c>
      <c r="BY79" s="397">
        <f>'2M - SGS'!BY79</f>
        <v>7.1135000000000004E-2</v>
      </c>
      <c r="BZ79" s="397">
        <f>'2M - SGS'!BZ79</f>
        <v>4.1179E-2</v>
      </c>
      <c r="CA79" s="397">
        <f>'2M - SGS'!CA79</f>
        <v>4.4423999999999998E-2</v>
      </c>
      <c r="CB79" s="397">
        <f>'2M - SGS'!CB79</f>
        <v>0.106128</v>
      </c>
      <c r="CC79" s="397">
        <f>'2M - SGS'!CC79</f>
        <v>0.14288100000000001</v>
      </c>
      <c r="CD79" s="397">
        <f>'2M - SGS'!CD79</f>
        <v>0.133494</v>
      </c>
      <c r="CE79" s="397">
        <f>'2M - SGS'!CE79</f>
        <v>5.781E-2</v>
      </c>
      <c r="CF79" s="397">
        <f>'2M - SGS'!CF79</f>
        <v>3.8018000000000003E-2</v>
      </c>
      <c r="CG79" s="397">
        <f>'2M - SGS'!CG79</f>
        <v>6.2103999999999999E-2</v>
      </c>
      <c r="CH79" s="398">
        <f>'2M - SGS'!CH79</f>
        <v>0.10395</v>
      </c>
      <c r="CJ79" s="261">
        <f t="shared" ref="CJ79:CJ90" si="80">SUM(C79:N79)</f>
        <v>0.99999900000000008</v>
      </c>
    </row>
    <row r="80" spans="1:88" ht="15.6" x14ac:dyDescent="0.3">
      <c r="A80" s="554"/>
      <c r="B80" s="14" t="str">
        <f t="shared" si="79"/>
        <v>Cooking</v>
      </c>
      <c r="C80" s="397">
        <f>'2M - SGS'!C80</f>
        <v>8.6096000000000006E-2</v>
      </c>
      <c r="D80" s="397">
        <f>'2M - SGS'!D80</f>
        <v>7.8608999999999998E-2</v>
      </c>
      <c r="E80" s="397">
        <f>'2M - SGS'!E80</f>
        <v>8.1547999999999995E-2</v>
      </c>
      <c r="F80" s="397">
        <f>'2M - SGS'!F80</f>
        <v>7.2947999999999999E-2</v>
      </c>
      <c r="G80" s="397">
        <f>'2M - SGS'!G80</f>
        <v>8.6277000000000006E-2</v>
      </c>
      <c r="H80" s="397">
        <f>'2M - SGS'!H80</f>
        <v>8.3294000000000007E-2</v>
      </c>
      <c r="I80" s="397">
        <f>'2M - SGS'!I80</f>
        <v>8.5859000000000005E-2</v>
      </c>
      <c r="J80" s="397">
        <f>'2M - SGS'!J80</f>
        <v>8.5885000000000003E-2</v>
      </c>
      <c r="K80" s="397">
        <f>'2M - SGS'!K80</f>
        <v>8.3474999999999994E-2</v>
      </c>
      <c r="L80" s="397">
        <f>'2M - SGS'!L80</f>
        <v>8.6262000000000005E-2</v>
      </c>
      <c r="M80" s="397">
        <f>'2M - SGS'!M80</f>
        <v>8.3496000000000001E-2</v>
      </c>
      <c r="N80" s="397">
        <f>'2M - SGS'!N80</f>
        <v>8.6250999999999994E-2</v>
      </c>
      <c r="O80" s="397">
        <f>'2M - SGS'!O80</f>
        <v>8.6096000000000006E-2</v>
      </c>
      <c r="P80" s="397">
        <f>'2M - SGS'!P80</f>
        <v>7.8608999999999998E-2</v>
      </c>
      <c r="Q80" s="397">
        <f>'2M - SGS'!Q80</f>
        <v>8.1547999999999995E-2</v>
      </c>
      <c r="R80" s="397">
        <f>'2M - SGS'!R80</f>
        <v>7.2947999999999999E-2</v>
      </c>
      <c r="S80" s="397">
        <f>'2M - SGS'!S80</f>
        <v>8.6277000000000006E-2</v>
      </c>
      <c r="T80" s="397">
        <f>'2M - SGS'!T80</f>
        <v>8.3294000000000007E-2</v>
      </c>
      <c r="U80" s="397">
        <f>'2M - SGS'!U80</f>
        <v>8.5859000000000005E-2</v>
      </c>
      <c r="V80" s="397">
        <f>'2M - SGS'!V80</f>
        <v>8.5885000000000003E-2</v>
      </c>
      <c r="W80" s="397">
        <f>'2M - SGS'!W80</f>
        <v>8.3474999999999994E-2</v>
      </c>
      <c r="X80" s="397">
        <f>'2M - SGS'!X80</f>
        <v>8.6262000000000005E-2</v>
      </c>
      <c r="Y80" s="397">
        <f>'2M - SGS'!Y80</f>
        <v>8.3496000000000001E-2</v>
      </c>
      <c r="Z80" s="397">
        <f>'2M - SGS'!Z80</f>
        <v>8.6250999999999994E-2</v>
      </c>
      <c r="AA80" s="397">
        <f>'2M - SGS'!AA80</f>
        <v>8.6096000000000006E-2</v>
      </c>
      <c r="AB80" s="397">
        <f>'2M - SGS'!AB80</f>
        <v>7.8608999999999998E-2</v>
      </c>
      <c r="AC80" s="397">
        <f>'2M - SGS'!AC80</f>
        <v>8.1547999999999995E-2</v>
      </c>
      <c r="AD80" s="397">
        <f>'2M - SGS'!AD80</f>
        <v>7.2947999999999999E-2</v>
      </c>
      <c r="AE80" s="397">
        <f>'2M - SGS'!AE80</f>
        <v>8.6277000000000006E-2</v>
      </c>
      <c r="AF80" s="397">
        <f>'2M - SGS'!AF80</f>
        <v>8.3294000000000007E-2</v>
      </c>
      <c r="AG80" s="397">
        <f>'2M - SGS'!AG80</f>
        <v>8.5859000000000005E-2</v>
      </c>
      <c r="AH80" s="397">
        <f>'2M - SGS'!AH80</f>
        <v>8.5885000000000003E-2</v>
      </c>
      <c r="AI80" s="397">
        <f>'2M - SGS'!AI80</f>
        <v>8.3474999999999994E-2</v>
      </c>
      <c r="AJ80" s="397">
        <f>'2M - SGS'!AJ80</f>
        <v>8.6262000000000005E-2</v>
      </c>
      <c r="AK80" s="397">
        <f>'2M - SGS'!AK80</f>
        <v>8.3496000000000001E-2</v>
      </c>
      <c r="AL80" s="397">
        <f>'2M - SGS'!AL80</f>
        <v>8.6250999999999994E-2</v>
      </c>
      <c r="AM80" s="397">
        <f>'2M - SGS'!AM80</f>
        <v>8.6096000000000006E-2</v>
      </c>
      <c r="AN80" s="397">
        <f>'2M - SGS'!AN80</f>
        <v>7.8608999999999998E-2</v>
      </c>
      <c r="AO80" s="397">
        <f>'2M - SGS'!AO80</f>
        <v>8.1547999999999995E-2</v>
      </c>
      <c r="AP80" s="397">
        <f>'2M - SGS'!AP80</f>
        <v>7.2947999999999999E-2</v>
      </c>
      <c r="AQ80" s="397">
        <f>'2M - SGS'!AQ80</f>
        <v>8.6277000000000006E-2</v>
      </c>
      <c r="AR80" s="397">
        <f>'2M - SGS'!AR80</f>
        <v>8.3294000000000007E-2</v>
      </c>
      <c r="AS80" s="397">
        <f>'2M - SGS'!AS80</f>
        <v>8.5859000000000005E-2</v>
      </c>
      <c r="AT80" s="397">
        <f>'2M - SGS'!AT80</f>
        <v>8.5885000000000003E-2</v>
      </c>
      <c r="AU80" s="397">
        <f>'2M - SGS'!AU80</f>
        <v>8.3474999999999994E-2</v>
      </c>
      <c r="AV80" s="397">
        <f>'2M - SGS'!AV80</f>
        <v>8.6262000000000005E-2</v>
      </c>
      <c r="AW80" s="397">
        <f>'2M - SGS'!AW80</f>
        <v>8.3496000000000001E-2</v>
      </c>
      <c r="AX80" s="397">
        <f>'2M - SGS'!AX80</f>
        <v>8.6250999999999994E-2</v>
      </c>
      <c r="AY80" s="397">
        <f>'2M - SGS'!AY80</f>
        <v>8.6096000000000006E-2</v>
      </c>
      <c r="AZ80" s="397">
        <f>'2M - SGS'!AZ80</f>
        <v>7.8608999999999998E-2</v>
      </c>
      <c r="BA80" s="397">
        <f>'2M - SGS'!BA80</f>
        <v>8.1547999999999995E-2</v>
      </c>
      <c r="BB80" s="397">
        <f>'2M - SGS'!BB80</f>
        <v>7.2947999999999999E-2</v>
      </c>
      <c r="BC80" s="397">
        <f>'2M - SGS'!BC80</f>
        <v>8.6277000000000006E-2</v>
      </c>
      <c r="BD80" s="397">
        <f>'2M - SGS'!BD80</f>
        <v>8.3294000000000007E-2</v>
      </c>
      <c r="BE80" s="397">
        <f>'2M - SGS'!BE80</f>
        <v>8.5859000000000005E-2</v>
      </c>
      <c r="BF80" s="397">
        <f>'2M - SGS'!BF80</f>
        <v>8.5885000000000003E-2</v>
      </c>
      <c r="BG80" s="397">
        <f>'2M - SGS'!BG80</f>
        <v>8.3474999999999994E-2</v>
      </c>
      <c r="BH80" s="397">
        <f>'2M - SGS'!BH80</f>
        <v>8.6262000000000005E-2</v>
      </c>
      <c r="BI80" s="397">
        <f>'2M - SGS'!BI80</f>
        <v>8.3496000000000001E-2</v>
      </c>
      <c r="BJ80" s="397">
        <f>'2M - SGS'!BJ80</f>
        <v>8.6250999999999994E-2</v>
      </c>
      <c r="BK80" s="397">
        <f>'2M - SGS'!BK80</f>
        <v>8.6096000000000006E-2</v>
      </c>
      <c r="BL80" s="397">
        <f>'2M - SGS'!BL80</f>
        <v>7.8608999999999998E-2</v>
      </c>
      <c r="BM80" s="397">
        <f>'2M - SGS'!BM80</f>
        <v>8.1547999999999995E-2</v>
      </c>
      <c r="BN80" s="397">
        <f>'2M - SGS'!BN80</f>
        <v>7.2947999999999999E-2</v>
      </c>
      <c r="BO80" s="397">
        <f>'2M - SGS'!BO80</f>
        <v>8.6277000000000006E-2</v>
      </c>
      <c r="BP80" s="397">
        <f>'2M - SGS'!BP80</f>
        <v>8.3294000000000007E-2</v>
      </c>
      <c r="BQ80" s="397">
        <f>'2M - SGS'!BQ80</f>
        <v>8.5859000000000005E-2</v>
      </c>
      <c r="BR80" s="397">
        <f>'2M - SGS'!BR80</f>
        <v>8.5885000000000003E-2</v>
      </c>
      <c r="BS80" s="397">
        <f>'2M - SGS'!BS80</f>
        <v>8.3474999999999994E-2</v>
      </c>
      <c r="BT80" s="397">
        <f>'2M - SGS'!BT80</f>
        <v>8.6262000000000005E-2</v>
      </c>
      <c r="BU80" s="397">
        <f>'2M - SGS'!BU80</f>
        <v>8.3496000000000001E-2</v>
      </c>
      <c r="BV80" s="397">
        <f>'2M - SGS'!BV80</f>
        <v>8.6250999999999994E-2</v>
      </c>
      <c r="BW80" s="397">
        <f>'2M - SGS'!BW80</f>
        <v>8.6096000000000006E-2</v>
      </c>
      <c r="BX80" s="397">
        <f>'2M - SGS'!BX80</f>
        <v>7.8608999999999998E-2</v>
      </c>
      <c r="BY80" s="397">
        <f>'2M - SGS'!BY80</f>
        <v>8.1547999999999995E-2</v>
      </c>
      <c r="BZ80" s="397">
        <f>'2M - SGS'!BZ80</f>
        <v>7.2947999999999999E-2</v>
      </c>
      <c r="CA80" s="397">
        <f>'2M - SGS'!CA80</f>
        <v>8.6277000000000006E-2</v>
      </c>
      <c r="CB80" s="397">
        <f>'2M - SGS'!CB80</f>
        <v>8.3294000000000007E-2</v>
      </c>
      <c r="CC80" s="397">
        <f>'2M - SGS'!CC80</f>
        <v>8.5859000000000005E-2</v>
      </c>
      <c r="CD80" s="397">
        <f>'2M - SGS'!CD80</f>
        <v>8.5885000000000003E-2</v>
      </c>
      <c r="CE80" s="397">
        <f>'2M - SGS'!CE80</f>
        <v>8.3474999999999994E-2</v>
      </c>
      <c r="CF80" s="397">
        <f>'2M - SGS'!CF80</f>
        <v>8.6262000000000005E-2</v>
      </c>
      <c r="CG80" s="397">
        <f>'2M - SGS'!CG80</f>
        <v>8.3496000000000001E-2</v>
      </c>
      <c r="CH80" s="398">
        <f>'2M - SGS'!CH80</f>
        <v>8.6250999999999994E-2</v>
      </c>
      <c r="CJ80" s="261">
        <f t="shared" si="80"/>
        <v>0.99999999999999989</v>
      </c>
    </row>
    <row r="81" spans="1:88" ht="15.6" x14ac:dyDescent="0.3">
      <c r="A81" s="554"/>
      <c r="B81" s="14" t="str">
        <f t="shared" si="79"/>
        <v>Cooling</v>
      </c>
      <c r="C81" s="397">
        <f>'2M - SGS'!C81</f>
        <v>6.0000000000000002E-6</v>
      </c>
      <c r="D81" s="397">
        <f>'2M - SGS'!D81</f>
        <v>2.4699999999999999E-4</v>
      </c>
      <c r="E81" s="397">
        <f>'2M - SGS'!E81</f>
        <v>7.2360000000000002E-3</v>
      </c>
      <c r="F81" s="397">
        <f>'2M - SGS'!F81</f>
        <v>2.1690999999999998E-2</v>
      </c>
      <c r="G81" s="397">
        <f>'2M - SGS'!G81</f>
        <v>6.2979999999999994E-2</v>
      </c>
      <c r="H81" s="397">
        <f>'2M - SGS'!H81</f>
        <v>0.21317</v>
      </c>
      <c r="I81" s="397">
        <f>'2M - SGS'!I81</f>
        <v>0.29002899999999998</v>
      </c>
      <c r="J81" s="397">
        <f>'2M - SGS'!J81</f>
        <v>0.270206</v>
      </c>
      <c r="K81" s="397">
        <f>'2M - SGS'!K81</f>
        <v>0.108695</v>
      </c>
      <c r="L81" s="397">
        <f>'2M - SGS'!L81</f>
        <v>1.9643000000000001E-2</v>
      </c>
      <c r="M81" s="397">
        <f>'2M - SGS'!M81</f>
        <v>6.0299999999999998E-3</v>
      </c>
      <c r="N81" s="397">
        <f>'2M - SGS'!N81</f>
        <v>6.3999999999999997E-5</v>
      </c>
      <c r="O81" s="397">
        <f>'2M - SGS'!O81</f>
        <v>6.0000000000000002E-6</v>
      </c>
      <c r="P81" s="397">
        <f>'2M - SGS'!P81</f>
        <v>2.4699999999999999E-4</v>
      </c>
      <c r="Q81" s="397">
        <f>'2M - SGS'!Q81</f>
        <v>7.2360000000000002E-3</v>
      </c>
      <c r="R81" s="397">
        <f>'2M - SGS'!R81</f>
        <v>2.1690999999999998E-2</v>
      </c>
      <c r="S81" s="397">
        <f>'2M - SGS'!S81</f>
        <v>6.2979999999999994E-2</v>
      </c>
      <c r="T81" s="397">
        <f>'2M - SGS'!T81</f>
        <v>0.21317</v>
      </c>
      <c r="U81" s="397">
        <f>'2M - SGS'!U81</f>
        <v>0.29002899999999998</v>
      </c>
      <c r="V81" s="397">
        <f>'2M - SGS'!V81</f>
        <v>0.270206</v>
      </c>
      <c r="W81" s="397">
        <f>'2M - SGS'!W81</f>
        <v>0.108695</v>
      </c>
      <c r="X81" s="397">
        <f>'2M - SGS'!X81</f>
        <v>1.9643000000000001E-2</v>
      </c>
      <c r="Y81" s="397">
        <f>'2M - SGS'!Y81</f>
        <v>6.0299999999999998E-3</v>
      </c>
      <c r="Z81" s="397">
        <f>'2M - SGS'!Z81</f>
        <v>6.3999999999999997E-5</v>
      </c>
      <c r="AA81" s="397">
        <f>'2M - SGS'!AA81</f>
        <v>6.0000000000000002E-6</v>
      </c>
      <c r="AB81" s="397">
        <f>'2M - SGS'!AB81</f>
        <v>2.4699999999999999E-4</v>
      </c>
      <c r="AC81" s="397">
        <f>'2M - SGS'!AC81</f>
        <v>7.2360000000000002E-3</v>
      </c>
      <c r="AD81" s="397">
        <f>'2M - SGS'!AD81</f>
        <v>2.1690999999999998E-2</v>
      </c>
      <c r="AE81" s="397">
        <f>'2M - SGS'!AE81</f>
        <v>6.2979999999999994E-2</v>
      </c>
      <c r="AF81" s="397">
        <f>'2M - SGS'!AF81</f>
        <v>0.21317</v>
      </c>
      <c r="AG81" s="397">
        <f>'2M - SGS'!AG81</f>
        <v>0.29002899999999998</v>
      </c>
      <c r="AH81" s="397">
        <f>'2M - SGS'!AH81</f>
        <v>0.270206</v>
      </c>
      <c r="AI81" s="397">
        <f>'2M - SGS'!AI81</f>
        <v>0.108695</v>
      </c>
      <c r="AJ81" s="397">
        <f>'2M - SGS'!AJ81</f>
        <v>1.9643000000000001E-2</v>
      </c>
      <c r="AK81" s="397">
        <f>'2M - SGS'!AK81</f>
        <v>6.0299999999999998E-3</v>
      </c>
      <c r="AL81" s="397">
        <f>'2M - SGS'!AL81</f>
        <v>6.3999999999999997E-5</v>
      </c>
      <c r="AM81" s="397">
        <f>'2M - SGS'!AM81</f>
        <v>6.0000000000000002E-6</v>
      </c>
      <c r="AN81" s="397">
        <f>'2M - SGS'!AN81</f>
        <v>2.4699999999999999E-4</v>
      </c>
      <c r="AO81" s="397">
        <f>'2M - SGS'!AO81</f>
        <v>7.2360000000000002E-3</v>
      </c>
      <c r="AP81" s="397">
        <f>'2M - SGS'!AP81</f>
        <v>2.1690999999999998E-2</v>
      </c>
      <c r="AQ81" s="397">
        <f>'2M - SGS'!AQ81</f>
        <v>6.2979999999999994E-2</v>
      </c>
      <c r="AR81" s="397">
        <f>'2M - SGS'!AR81</f>
        <v>0.21317</v>
      </c>
      <c r="AS81" s="397">
        <f>'2M - SGS'!AS81</f>
        <v>0.29002899999999998</v>
      </c>
      <c r="AT81" s="397">
        <f>'2M - SGS'!AT81</f>
        <v>0.270206</v>
      </c>
      <c r="AU81" s="397">
        <f>'2M - SGS'!AU81</f>
        <v>0.108695</v>
      </c>
      <c r="AV81" s="397">
        <f>'2M - SGS'!AV81</f>
        <v>1.9643000000000001E-2</v>
      </c>
      <c r="AW81" s="397">
        <f>'2M - SGS'!AW81</f>
        <v>6.0299999999999998E-3</v>
      </c>
      <c r="AX81" s="397">
        <f>'2M - SGS'!AX81</f>
        <v>6.3999999999999997E-5</v>
      </c>
      <c r="AY81" s="397">
        <f>'2M - SGS'!AY81</f>
        <v>6.0000000000000002E-6</v>
      </c>
      <c r="AZ81" s="397">
        <f>'2M - SGS'!AZ81</f>
        <v>2.4699999999999999E-4</v>
      </c>
      <c r="BA81" s="397">
        <f>'2M - SGS'!BA81</f>
        <v>7.2360000000000002E-3</v>
      </c>
      <c r="BB81" s="397">
        <f>'2M - SGS'!BB81</f>
        <v>2.1690999999999998E-2</v>
      </c>
      <c r="BC81" s="397">
        <f>'2M - SGS'!BC81</f>
        <v>6.2979999999999994E-2</v>
      </c>
      <c r="BD81" s="397">
        <f>'2M - SGS'!BD81</f>
        <v>0.21317</v>
      </c>
      <c r="BE81" s="397">
        <f>'2M - SGS'!BE81</f>
        <v>0.29002899999999998</v>
      </c>
      <c r="BF81" s="397">
        <f>'2M - SGS'!BF81</f>
        <v>0.270206</v>
      </c>
      <c r="BG81" s="397">
        <f>'2M - SGS'!BG81</f>
        <v>0.108695</v>
      </c>
      <c r="BH81" s="397">
        <f>'2M - SGS'!BH81</f>
        <v>1.9643000000000001E-2</v>
      </c>
      <c r="BI81" s="397">
        <f>'2M - SGS'!BI81</f>
        <v>6.0299999999999998E-3</v>
      </c>
      <c r="BJ81" s="397">
        <f>'2M - SGS'!BJ81</f>
        <v>6.3999999999999997E-5</v>
      </c>
      <c r="BK81" s="397">
        <f>'2M - SGS'!BK81</f>
        <v>6.0000000000000002E-6</v>
      </c>
      <c r="BL81" s="397">
        <f>'2M - SGS'!BL81</f>
        <v>2.4699999999999999E-4</v>
      </c>
      <c r="BM81" s="397">
        <f>'2M - SGS'!BM81</f>
        <v>7.2360000000000002E-3</v>
      </c>
      <c r="BN81" s="397">
        <f>'2M - SGS'!BN81</f>
        <v>2.1690999999999998E-2</v>
      </c>
      <c r="BO81" s="397">
        <f>'2M - SGS'!BO81</f>
        <v>6.2979999999999994E-2</v>
      </c>
      <c r="BP81" s="397">
        <f>'2M - SGS'!BP81</f>
        <v>0.21317</v>
      </c>
      <c r="BQ81" s="397">
        <f>'2M - SGS'!BQ81</f>
        <v>0.29002899999999998</v>
      </c>
      <c r="BR81" s="397">
        <f>'2M - SGS'!BR81</f>
        <v>0.270206</v>
      </c>
      <c r="BS81" s="397">
        <f>'2M - SGS'!BS81</f>
        <v>0.108695</v>
      </c>
      <c r="BT81" s="397">
        <f>'2M - SGS'!BT81</f>
        <v>1.9643000000000001E-2</v>
      </c>
      <c r="BU81" s="397">
        <f>'2M - SGS'!BU81</f>
        <v>6.0299999999999998E-3</v>
      </c>
      <c r="BV81" s="397">
        <f>'2M - SGS'!BV81</f>
        <v>6.3999999999999997E-5</v>
      </c>
      <c r="BW81" s="397">
        <f>'2M - SGS'!BW81</f>
        <v>6.0000000000000002E-6</v>
      </c>
      <c r="BX81" s="397">
        <f>'2M - SGS'!BX81</f>
        <v>2.4699999999999999E-4</v>
      </c>
      <c r="BY81" s="397">
        <f>'2M - SGS'!BY81</f>
        <v>7.2360000000000002E-3</v>
      </c>
      <c r="BZ81" s="397">
        <f>'2M - SGS'!BZ81</f>
        <v>2.1690999999999998E-2</v>
      </c>
      <c r="CA81" s="397">
        <f>'2M - SGS'!CA81</f>
        <v>6.2979999999999994E-2</v>
      </c>
      <c r="CB81" s="397">
        <f>'2M - SGS'!CB81</f>
        <v>0.21317</v>
      </c>
      <c r="CC81" s="397">
        <f>'2M - SGS'!CC81</f>
        <v>0.29002899999999998</v>
      </c>
      <c r="CD81" s="397">
        <f>'2M - SGS'!CD81</f>
        <v>0.270206</v>
      </c>
      <c r="CE81" s="397">
        <f>'2M - SGS'!CE81</f>
        <v>0.108695</v>
      </c>
      <c r="CF81" s="397">
        <f>'2M - SGS'!CF81</f>
        <v>1.9643000000000001E-2</v>
      </c>
      <c r="CG81" s="397">
        <f>'2M - SGS'!CG81</f>
        <v>6.0299999999999998E-3</v>
      </c>
      <c r="CH81" s="398">
        <f>'2M - SGS'!CH81</f>
        <v>6.3999999999999997E-5</v>
      </c>
      <c r="CJ81" s="261">
        <f t="shared" si="80"/>
        <v>0.9999969999999998</v>
      </c>
    </row>
    <row r="82" spans="1:88" ht="15.6" x14ac:dyDescent="0.3">
      <c r="A82" s="554"/>
      <c r="B82" s="14" t="str">
        <f t="shared" si="79"/>
        <v>Ext Lighting</v>
      </c>
      <c r="C82" s="397">
        <f>'2M - SGS'!C82</f>
        <v>0.106265</v>
      </c>
      <c r="D82" s="397">
        <f>'2M - SGS'!D82</f>
        <v>8.2161999999999999E-2</v>
      </c>
      <c r="E82" s="397">
        <f>'2M - SGS'!E82</f>
        <v>7.0887000000000006E-2</v>
      </c>
      <c r="F82" s="397">
        <f>'2M - SGS'!F82</f>
        <v>6.8145999999999998E-2</v>
      </c>
      <c r="G82" s="397">
        <f>'2M - SGS'!G82</f>
        <v>8.1852999999999995E-2</v>
      </c>
      <c r="H82" s="397">
        <f>'2M - SGS'!H82</f>
        <v>6.7163E-2</v>
      </c>
      <c r="I82" s="397">
        <f>'2M - SGS'!I82</f>
        <v>8.6751999999999996E-2</v>
      </c>
      <c r="J82" s="397">
        <f>'2M - SGS'!J82</f>
        <v>6.9401000000000004E-2</v>
      </c>
      <c r="K82" s="397">
        <f>'2M - SGS'!K82</f>
        <v>8.2907999999999996E-2</v>
      </c>
      <c r="L82" s="397">
        <f>'2M - SGS'!L82</f>
        <v>0.100507</v>
      </c>
      <c r="M82" s="397">
        <f>'2M - SGS'!M82</f>
        <v>8.7251999999999996E-2</v>
      </c>
      <c r="N82" s="397">
        <f>'2M - SGS'!N82</f>
        <v>9.6703999999999998E-2</v>
      </c>
      <c r="O82" s="397">
        <f>'2M - SGS'!O82</f>
        <v>0.106265</v>
      </c>
      <c r="P82" s="397">
        <f>'2M - SGS'!P82</f>
        <v>8.2161999999999999E-2</v>
      </c>
      <c r="Q82" s="397">
        <f>'2M - SGS'!Q82</f>
        <v>7.0887000000000006E-2</v>
      </c>
      <c r="R82" s="397">
        <f>'2M - SGS'!R82</f>
        <v>6.8145999999999998E-2</v>
      </c>
      <c r="S82" s="397">
        <f>'2M - SGS'!S82</f>
        <v>8.1852999999999995E-2</v>
      </c>
      <c r="T82" s="397">
        <f>'2M - SGS'!T82</f>
        <v>6.7163E-2</v>
      </c>
      <c r="U82" s="397">
        <f>'2M - SGS'!U82</f>
        <v>8.6751999999999996E-2</v>
      </c>
      <c r="V82" s="397">
        <f>'2M - SGS'!V82</f>
        <v>6.9401000000000004E-2</v>
      </c>
      <c r="W82" s="397">
        <f>'2M - SGS'!W82</f>
        <v>8.2907999999999996E-2</v>
      </c>
      <c r="X82" s="397">
        <f>'2M - SGS'!X82</f>
        <v>0.100507</v>
      </c>
      <c r="Y82" s="397">
        <f>'2M - SGS'!Y82</f>
        <v>8.7251999999999996E-2</v>
      </c>
      <c r="Z82" s="397">
        <f>'2M - SGS'!Z82</f>
        <v>9.6703999999999998E-2</v>
      </c>
      <c r="AA82" s="397">
        <f>'2M - SGS'!AA82</f>
        <v>0.106265</v>
      </c>
      <c r="AB82" s="397">
        <f>'2M - SGS'!AB82</f>
        <v>8.2161999999999999E-2</v>
      </c>
      <c r="AC82" s="397">
        <f>'2M - SGS'!AC82</f>
        <v>7.0887000000000006E-2</v>
      </c>
      <c r="AD82" s="397">
        <f>'2M - SGS'!AD82</f>
        <v>6.8145999999999998E-2</v>
      </c>
      <c r="AE82" s="397">
        <f>'2M - SGS'!AE82</f>
        <v>8.1852999999999995E-2</v>
      </c>
      <c r="AF82" s="397">
        <f>'2M - SGS'!AF82</f>
        <v>6.7163E-2</v>
      </c>
      <c r="AG82" s="397">
        <f>'2M - SGS'!AG82</f>
        <v>8.6751999999999996E-2</v>
      </c>
      <c r="AH82" s="397">
        <f>'2M - SGS'!AH82</f>
        <v>6.9401000000000004E-2</v>
      </c>
      <c r="AI82" s="397">
        <f>'2M - SGS'!AI82</f>
        <v>8.2907999999999996E-2</v>
      </c>
      <c r="AJ82" s="397">
        <f>'2M - SGS'!AJ82</f>
        <v>0.100507</v>
      </c>
      <c r="AK82" s="397">
        <f>'2M - SGS'!AK82</f>
        <v>8.7251999999999996E-2</v>
      </c>
      <c r="AL82" s="397">
        <f>'2M - SGS'!AL82</f>
        <v>9.6703999999999998E-2</v>
      </c>
      <c r="AM82" s="397">
        <f>'2M - SGS'!AM82</f>
        <v>0.106265</v>
      </c>
      <c r="AN82" s="397">
        <f>'2M - SGS'!AN82</f>
        <v>8.2161999999999999E-2</v>
      </c>
      <c r="AO82" s="397">
        <f>'2M - SGS'!AO82</f>
        <v>7.0887000000000006E-2</v>
      </c>
      <c r="AP82" s="397">
        <f>'2M - SGS'!AP82</f>
        <v>6.8145999999999998E-2</v>
      </c>
      <c r="AQ82" s="397">
        <f>'2M - SGS'!AQ82</f>
        <v>8.1852999999999995E-2</v>
      </c>
      <c r="AR82" s="397">
        <f>'2M - SGS'!AR82</f>
        <v>6.7163E-2</v>
      </c>
      <c r="AS82" s="397">
        <f>'2M - SGS'!AS82</f>
        <v>8.6751999999999996E-2</v>
      </c>
      <c r="AT82" s="397">
        <f>'2M - SGS'!AT82</f>
        <v>6.9401000000000004E-2</v>
      </c>
      <c r="AU82" s="397">
        <f>'2M - SGS'!AU82</f>
        <v>8.2907999999999996E-2</v>
      </c>
      <c r="AV82" s="397">
        <f>'2M - SGS'!AV82</f>
        <v>0.100507</v>
      </c>
      <c r="AW82" s="397">
        <f>'2M - SGS'!AW82</f>
        <v>8.7251999999999996E-2</v>
      </c>
      <c r="AX82" s="397">
        <f>'2M - SGS'!AX82</f>
        <v>9.6703999999999998E-2</v>
      </c>
      <c r="AY82" s="397">
        <f>'2M - SGS'!AY82</f>
        <v>0.106265</v>
      </c>
      <c r="AZ82" s="397">
        <f>'2M - SGS'!AZ82</f>
        <v>8.2161999999999999E-2</v>
      </c>
      <c r="BA82" s="397">
        <f>'2M - SGS'!BA82</f>
        <v>7.0887000000000006E-2</v>
      </c>
      <c r="BB82" s="397">
        <f>'2M - SGS'!BB82</f>
        <v>6.8145999999999998E-2</v>
      </c>
      <c r="BC82" s="397">
        <f>'2M - SGS'!BC82</f>
        <v>8.1852999999999995E-2</v>
      </c>
      <c r="BD82" s="397">
        <f>'2M - SGS'!BD82</f>
        <v>6.7163E-2</v>
      </c>
      <c r="BE82" s="397">
        <f>'2M - SGS'!BE82</f>
        <v>8.6751999999999996E-2</v>
      </c>
      <c r="BF82" s="397">
        <f>'2M - SGS'!BF82</f>
        <v>6.9401000000000004E-2</v>
      </c>
      <c r="BG82" s="397">
        <f>'2M - SGS'!BG82</f>
        <v>8.2907999999999996E-2</v>
      </c>
      <c r="BH82" s="397">
        <f>'2M - SGS'!BH82</f>
        <v>0.100507</v>
      </c>
      <c r="BI82" s="397">
        <f>'2M - SGS'!BI82</f>
        <v>8.7251999999999996E-2</v>
      </c>
      <c r="BJ82" s="397">
        <f>'2M - SGS'!BJ82</f>
        <v>9.6703999999999998E-2</v>
      </c>
      <c r="BK82" s="397">
        <f>'2M - SGS'!BK82</f>
        <v>0.106265</v>
      </c>
      <c r="BL82" s="397">
        <f>'2M - SGS'!BL82</f>
        <v>8.2161999999999999E-2</v>
      </c>
      <c r="BM82" s="397">
        <f>'2M - SGS'!BM82</f>
        <v>7.0887000000000006E-2</v>
      </c>
      <c r="BN82" s="397">
        <f>'2M - SGS'!BN82</f>
        <v>6.8145999999999998E-2</v>
      </c>
      <c r="BO82" s="397">
        <f>'2M - SGS'!BO82</f>
        <v>8.1852999999999995E-2</v>
      </c>
      <c r="BP82" s="397">
        <f>'2M - SGS'!BP82</f>
        <v>6.7163E-2</v>
      </c>
      <c r="BQ82" s="397">
        <f>'2M - SGS'!BQ82</f>
        <v>8.6751999999999996E-2</v>
      </c>
      <c r="BR82" s="397">
        <f>'2M - SGS'!BR82</f>
        <v>6.9401000000000004E-2</v>
      </c>
      <c r="BS82" s="397">
        <f>'2M - SGS'!BS82</f>
        <v>8.2907999999999996E-2</v>
      </c>
      <c r="BT82" s="397">
        <f>'2M - SGS'!BT82</f>
        <v>0.100507</v>
      </c>
      <c r="BU82" s="397">
        <f>'2M - SGS'!BU82</f>
        <v>8.7251999999999996E-2</v>
      </c>
      <c r="BV82" s="397">
        <f>'2M - SGS'!BV82</f>
        <v>9.6703999999999998E-2</v>
      </c>
      <c r="BW82" s="397">
        <f>'2M - SGS'!BW82</f>
        <v>0.106265</v>
      </c>
      <c r="BX82" s="397">
        <f>'2M - SGS'!BX82</f>
        <v>8.2161999999999999E-2</v>
      </c>
      <c r="BY82" s="397">
        <f>'2M - SGS'!BY82</f>
        <v>7.0887000000000006E-2</v>
      </c>
      <c r="BZ82" s="397">
        <f>'2M - SGS'!BZ82</f>
        <v>6.8145999999999998E-2</v>
      </c>
      <c r="CA82" s="397">
        <f>'2M - SGS'!CA82</f>
        <v>8.1852999999999995E-2</v>
      </c>
      <c r="CB82" s="397">
        <f>'2M - SGS'!CB82</f>
        <v>6.7163E-2</v>
      </c>
      <c r="CC82" s="397">
        <f>'2M - SGS'!CC82</f>
        <v>8.6751999999999996E-2</v>
      </c>
      <c r="CD82" s="397">
        <f>'2M - SGS'!CD82</f>
        <v>6.9401000000000004E-2</v>
      </c>
      <c r="CE82" s="397">
        <f>'2M - SGS'!CE82</f>
        <v>8.2907999999999996E-2</v>
      </c>
      <c r="CF82" s="397">
        <f>'2M - SGS'!CF82</f>
        <v>0.100507</v>
      </c>
      <c r="CG82" s="397">
        <f>'2M - SGS'!CG82</f>
        <v>8.7251999999999996E-2</v>
      </c>
      <c r="CH82" s="398">
        <f>'2M - SGS'!CH82</f>
        <v>9.6703999999999998E-2</v>
      </c>
      <c r="CJ82" s="261">
        <f t="shared" si="80"/>
        <v>1</v>
      </c>
    </row>
    <row r="83" spans="1:88" ht="15.6" x14ac:dyDescent="0.3">
      <c r="A83" s="554"/>
      <c r="B83" s="14" t="str">
        <f t="shared" si="79"/>
        <v>Heating</v>
      </c>
      <c r="C83" s="397">
        <f>'2M - SGS'!C83</f>
        <v>0.210397</v>
      </c>
      <c r="D83" s="397">
        <f>'2M - SGS'!D83</f>
        <v>0.17743600000000001</v>
      </c>
      <c r="E83" s="397">
        <f>'2M - SGS'!E83</f>
        <v>0.13192400000000001</v>
      </c>
      <c r="F83" s="397">
        <f>'2M - SGS'!F83</f>
        <v>5.9718E-2</v>
      </c>
      <c r="G83" s="397">
        <f>'2M - SGS'!G83</f>
        <v>2.6769000000000001E-2</v>
      </c>
      <c r="H83" s="397">
        <f>'2M - SGS'!H83</f>
        <v>4.2950000000000002E-3</v>
      </c>
      <c r="I83" s="397">
        <f>'2M - SGS'!I83</f>
        <v>2.895E-3</v>
      </c>
      <c r="J83" s="397">
        <f>'2M - SGS'!J83</f>
        <v>3.4320000000000002E-3</v>
      </c>
      <c r="K83" s="397">
        <f>'2M - SGS'!K83</f>
        <v>9.4020000000000006E-3</v>
      </c>
      <c r="L83" s="397">
        <f>'2M - SGS'!L83</f>
        <v>5.5496999999999998E-2</v>
      </c>
      <c r="M83" s="397">
        <f>'2M - SGS'!M83</f>
        <v>0.115452</v>
      </c>
      <c r="N83" s="397">
        <f>'2M - SGS'!N83</f>
        <v>0.20278099999999999</v>
      </c>
      <c r="O83" s="397">
        <f>'2M - SGS'!O83</f>
        <v>0.210397</v>
      </c>
      <c r="P83" s="397">
        <f>'2M - SGS'!P83</f>
        <v>0.17743600000000001</v>
      </c>
      <c r="Q83" s="397">
        <f>'2M - SGS'!Q83</f>
        <v>0.13192400000000001</v>
      </c>
      <c r="R83" s="397">
        <f>'2M - SGS'!R83</f>
        <v>5.9718E-2</v>
      </c>
      <c r="S83" s="397">
        <f>'2M - SGS'!S83</f>
        <v>2.6769000000000001E-2</v>
      </c>
      <c r="T83" s="397">
        <f>'2M - SGS'!T83</f>
        <v>4.2950000000000002E-3</v>
      </c>
      <c r="U83" s="397">
        <f>'2M - SGS'!U83</f>
        <v>2.895E-3</v>
      </c>
      <c r="V83" s="397">
        <f>'2M - SGS'!V83</f>
        <v>3.4320000000000002E-3</v>
      </c>
      <c r="W83" s="397">
        <f>'2M - SGS'!W83</f>
        <v>9.4020000000000006E-3</v>
      </c>
      <c r="X83" s="397">
        <f>'2M - SGS'!X83</f>
        <v>5.5496999999999998E-2</v>
      </c>
      <c r="Y83" s="397">
        <f>'2M - SGS'!Y83</f>
        <v>0.115452</v>
      </c>
      <c r="Z83" s="397">
        <f>'2M - SGS'!Z83</f>
        <v>0.20278099999999999</v>
      </c>
      <c r="AA83" s="397">
        <f>'2M - SGS'!AA83</f>
        <v>0.210397</v>
      </c>
      <c r="AB83" s="397">
        <f>'2M - SGS'!AB83</f>
        <v>0.17743600000000001</v>
      </c>
      <c r="AC83" s="397">
        <f>'2M - SGS'!AC83</f>
        <v>0.13192400000000001</v>
      </c>
      <c r="AD83" s="397">
        <f>'2M - SGS'!AD83</f>
        <v>5.9718E-2</v>
      </c>
      <c r="AE83" s="397">
        <f>'2M - SGS'!AE83</f>
        <v>2.6769000000000001E-2</v>
      </c>
      <c r="AF83" s="397">
        <f>'2M - SGS'!AF83</f>
        <v>4.2950000000000002E-3</v>
      </c>
      <c r="AG83" s="397">
        <f>'2M - SGS'!AG83</f>
        <v>2.895E-3</v>
      </c>
      <c r="AH83" s="397">
        <f>'2M - SGS'!AH83</f>
        <v>3.4320000000000002E-3</v>
      </c>
      <c r="AI83" s="397">
        <f>'2M - SGS'!AI83</f>
        <v>9.4020000000000006E-3</v>
      </c>
      <c r="AJ83" s="397">
        <f>'2M - SGS'!AJ83</f>
        <v>5.5496999999999998E-2</v>
      </c>
      <c r="AK83" s="397">
        <f>'2M - SGS'!AK83</f>
        <v>0.115452</v>
      </c>
      <c r="AL83" s="397">
        <f>'2M - SGS'!AL83</f>
        <v>0.20278099999999999</v>
      </c>
      <c r="AM83" s="397">
        <f>'2M - SGS'!AM83</f>
        <v>0.210397</v>
      </c>
      <c r="AN83" s="397">
        <f>'2M - SGS'!AN83</f>
        <v>0.17743600000000001</v>
      </c>
      <c r="AO83" s="397">
        <f>'2M - SGS'!AO83</f>
        <v>0.13192400000000001</v>
      </c>
      <c r="AP83" s="397">
        <f>'2M - SGS'!AP83</f>
        <v>5.9718E-2</v>
      </c>
      <c r="AQ83" s="397">
        <f>'2M - SGS'!AQ83</f>
        <v>2.6769000000000001E-2</v>
      </c>
      <c r="AR83" s="397">
        <f>'2M - SGS'!AR83</f>
        <v>4.2950000000000002E-3</v>
      </c>
      <c r="AS83" s="397">
        <f>'2M - SGS'!AS83</f>
        <v>2.895E-3</v>
      </c>
      <c r="AT83" s="397">
        <f>'2M - SGS'!AT83</f>
        <v>3.4320000000000002E-3</v>
      </c>
      <c r="AU83" s="397">
        <f>'2M - SGS'!AU83</f>
        <v>9.4020000000000006E-3</v>
      </c>
      <c r="AV83" s="397">
        <f>'2M - SGS'!AV83</f>
        <v>5.5496999999999998E-2</v>
      </c>
      <c r="AW83" s="397">
        <f>'2M - SGS'!AW83</f>
        <v>0.115452</v>
      </c>
      <c r="AX83" s="397">
        <f>'2M - SGS'!AX83</f>
        <v>0.20278099999999999</v>
      </c>
      <c r="AY83" s="397">
        <f>'2M - SGS'!AY83</f>
        <v>0.210397</v>
      </c>
      <c r="AZ83" s="397">
        <f>'2M - SGS'!AZ83</f>
        <v>0.17743600000000001</v>
      </c>
      <c r="BA83" s="397">
        <f>'2M - SGS'!BA83</f>
        <v>0.13192400000000001</v>
      </c>
      <c r="BB83" s="397">
        <f>'2M - SGS'!BB83</f>
        <v>5.9718E-2</v>
      </c>
      <c r="BC83" s="397">
        <f>'2M - SGS'!BC83</f>
        <v>2.6769000000000001E-2</v>
      </c>
      <c r="BD83" s="397">
        <f>'2M - SGS'!BD83</f>
        <v>4.2950000000000002E-3</v>
      </c>
      <c r="BE83" s="397">
        <f>'2M - SGS'!BE83</f>
        <v>2.895E-3</v>
      </c>
      <c r="BF83" s="397">
        <f>'2M - SGS'!BF83</f>
        <v>3.4320000000000002E-3</v>
      </c>
      <c r="BG83" s="397">
        <f>'2M - SGS'!BG83</f>
        <v>9.4020000000000006E-3</v>
      </c>
      <c r="BH83" s="397">
        <f>'2M - SGS'!BH83</f>
        <v>5.5496999999999998E-2</v>
      </c>
      <c r="BI83" s="397">
        <f>'2M - SGS'!BI83</f>
        <v>0.115452</v>
      </c>
      <c r="BJ83" s="397">
        <f>'2M - SGS'!BJ83</f>
        <v>0.20278099999999999</v>
      </c>
      <c r="BK83" s="397">
        <f>'2M - SGS'!BK83</f>
        <v>0.210397</v>
      </c>
      <c r="BL83" s="397">
        <f>'2M - SGS'!BL83</f>
        <v>0.17743600000000001</v>
      </c>
      <c r="BM83" s="397">
        <f>'2M - SGS'!BM83</f>
        <v>0.13192400000000001</v>
      </c>
      <c r="BN83" s="397">
        <f>'2M - SGS'!BN83</f>
        <v>5.9718E-2</v>
      </c>
      <c r="BO83" s="397">
        <f>'2M - SGS'!BO83</f>
        <v>2.6769000000000001E-2</v>
      </c>
      <c r="BP83" s="397">
        <f>'2M - SGS'!BP83</f>
        <v>4.2950000000000002E-3</v>
      </c>
      <c r="BQ83" s="397">
        <f>'2M - SGS'!BQ83</f>
        <v>2.895E-3</v>
      </c>
      <c r="BR83" s="397">
        <f>'2M - SGS'!BR83</f>
        <v>3.4320000000000002E-3</v>
      </c>
      <c r="BS83" s="397">
        <f>'2M - SGS'!BS83</f>
        <v>9.4020000000000006E-3</v>
      </c>
      <c r="BT83" s="397">
        <f>'2M - SGS'!BT83</f>
        <v>5.5496999999999998E-2</v>
      </c>
      <c r="BU83" s="397">
        <f>'2M - SGS'!BU83</f>
        <v>0.115452</v>
      </c>
      <c r="BV83" s="397">
        <f>'2M - SGS'!BV83</f>
        <v>0.20278099999999999</v>
      </c>
      <c r="BW83" s="397">
        <f>'2M - SGS'!BW83</f>
        <v>0.210397</v>
      </c>
      <c r="BX83" s="397">
        <f>'2M - SGS'!BX83</f>
        <v>0.17743600000000001</v>
      </c>
      <c r="BY83" s="397">
        <f>'2M - SGS'!BY83</f>
        <v>0.13192400000000001</v>
      </c>
      <c r="BZ83" s="397">
        <f>'2M - SGS'!BZ83</f>
        <v>5.9718E-2</v>
      </c>
      <c r="CA83" s="397">
        <f>'2M - SGS'!CA83</f>
        <v>2.6769000000000001E-2</v>
      </c>
      <c r="CB83" s="397">
        <f>'2M - SGS'!CB83</f>
        <v>4.2950000000000002E-3</v>
      </c>
      <c r="CC83" s="397">
        <f>'2M - SGS'!CC83</f>
        <v>2.895E-3</v>
      </c>
      <c r="CD83" s="397">
        <f>'2M - SGS'!CD83</f>
        <v>3.4320000000000002E-3</v>
      </c>
      <c r="CE83" s="397">
        <f>'2M - SGS'!CE83</f>
        <v>9.4020000000000006E-3</v>
      </c>
      <c r="CF83" s="397">
        <f>'2M - SGS'!CF83</f>
        <v>5.5496999999999998E-2</v>
      </c>
      <c r="CG83" s="397">
        <f>'2M - SGS'!CG83</f>
        <v>0.115452</v>
      </c>
      <c r="CH83" s="398">
        <f>'2M - SGS'!CH83</f>
        <v>0.20278099999999999</v>
      </c>
      <c r="CJ83" s="261">
        <f t="shared" si="80"/>
        <v>0.99999800000000016</v>
      </c>
    </row>
    <row r="84" spans="1:88" ht="15.6" x14ac:dyDescent="0.3">
      <c r="A84" s="554"/>
      <c r="B84" s="14" t="str">
        <f t="shared" si="79"/>
        <v>HVAC</v>
      </c>
      <c r="C84" s="397">
        <f>'2M - SGS'!C84</f>
        <v>0.107824</v>
      </c>
      <c r="D84" s="397">
        <f>'2M - SGS'!D84</f>
        <v>9.1051999999999994E-2</v>
      </c>
      <c r="E84" s="397">
        <f>'2M - SGS'!E84</f>
        <v>7.1135000000000004E-2</v>
      </c>
      <c r="F84" s="397">
        <f>'2M - SGS'!F84</f>
        <v>4.1179E-2</v>
      </c>
      <c r="G84" s="397">
        <f>'2M - SGS'!G84</f>
        <v>4.4423999999999998E-2</v>
      </c>
      <c r="H84" s="397">
        <f>'2M - SGS'!H84</f>
        <v>0.106128</v>
      </c>
      <c r="I84" s="397">
        <f>'2M - SGS'!I84</f>
        <v>0.14288100000000001</v>
      </c>
      <c r="J84" s="397">
        <f>'2M - SGS'!J84</f>
        <v>0.133494</v>
      </c>
      <c r="K84" s="397">
        <f>'2M - SGS'!K84</f>
        <v>5.781E-2</v>
      </c>
      <c r="L84" s="397">
        <f>'2M - SGS'!L84</f>
        <v>3.8018000000000003E-2</v>
      </c>
      <c r="M84" s="397">
        <f>'2M - SGS'!M84</f>
        <v>6.2103999999999999E-2</v>
      </c>
      <c r="N84" s="397">
        <f>'2M - SGS'!N84</f>
        <v>0.10395</v>
      </c>
      <c r="O84" s="397">
        <f>'2M - SGS'!O84</f>
        <v>0.107824</v>
      </c>
      <c r="P84" s="397">
        <f>'2M - SGS'!P84</f>
        <v>9.1051999999999994E-2</v>
      </c>
      <c r="Q84" s="397">
        <f>'2M - SGS'!Q84</f>
        <v>7.1135000000000004E-2</v>
      </c>
      <c r="R84" s="397">
        <f>'2M - SGS'!R84</f>
        <v>4.1179E-2</v>
      </c>
      <c r="S84" s="397">
        <f>'2M - SGS'!S84</f>
        <v>4.4423999999999998E-2</v>
      </c>
      <c r="T84" s="397">
        <f>'2M - SGS'!T84</f>
        <v>0.106128</v>
      </c>
      <c r="U84" s="397">
        <f>'2M - SGS'!U84</f>
        <v>0.14288100000000001</v>
      </c>
      <c r="V84" s="397">
        <f>'2M - SGS'!V84</f>
        <v>0.133494</v>
      </c>
      <c r="W84" s="397">
        <f>'2M - SGS'!W84</f>
        <v>5.781E-2</v>
      </c>
      <c r="X84" s="397">
        <f>'2M - SGS'!X84</f>
        <v>3.8018000000000003E-2</v>
      </c>
      <c r="Y84" s="397">
        <f>'2M - SGS'!Y84</f>
        <v>6.2103999999999999E-2</v>
      </c>
      <c r="Z84" s="397">
        <f>'2M - SGS'!Z84</f>
        <v>0.10395</v>
      </c>
      <c r="AA84" s="397">
        <f>'2M - SGS'!AA84</f>
        <v>0.107824</v>
      </c>
      <c r="AB84" s="397">
        <f>'2M - SGS'!AB84</f>
        <v>9.1051999999999994E-2</v>
      </c>
      <c r="AC84" s="397">
        <f>'2M - SGS'!AC84</f>
        <v>7.1135000000000004E-2</v>
      </c>
      <c r="AD84" s="397">
        <f>'2M - SGS'!AD84</f>
        <v>4.1179E-2</v>
      </c>
      <c r="AE84" s="397">
        <f>'2M - SGS'!AE84</f>
        <v>4.4423999999999998E-2</v>
      </c>
      <c r="AF84" s="397">
        <f>'2M - SGS'!AF84</f>
        <v>0.106128</v>
      </c>
      <c r="AG84" s="397">
        <f>'2M - SGS'!AG84</f>
        <v>0.14288100000000001</v>
      </c>
      <c r="AH84" s="397">
        <f>'2M - SGS'!AH84</f>
        <v>0.133494</v>
      </c>
      <c r="AI84" s="397">
        <f>'2M - SGS'!AI84</f>
        <v>5.781E-2</v>
      </c>
      <c r="AJ84" s="397">
        <f>'2M - SGS'!AJ84</f>
        <v>3.8018000000000003E-2</v>
      </c>
      <c r="AK84" s="397">
        <f>'2M - SGS'!AK84</f>
        <v>6.2103999999999999E-2</v>
      </c>
      <c r="AL84" s="397">
        <f>'2M - SGS'!AL84</f>
        <v>0.10395</v>
      </c>
      <c r="AM84" s="397">
        <f>'2M - SGS'!AM84</f>
        <v>0.107824</v>
      </c>
      <c r="AN84" s="397">
        <f>'2M - SGS'!AN84</f>
        <v>9.1051999999999994E-2</v>
      </c>
      <c r="AO84" s="397">
        <f>'2M - SGS'!AO84</f>
        <v>7.1135000000000004E-2</v>
      </c>
      <c r="AP84" s="397">
        <f>'2M - SGS'!AP84</f>
        <v>4.1179E-2</v>
      </c>
      <c r="AQ84" s="397">
        <f>'2M - SGS'!AQ84</f>
        <v>4.4423999999999998E-2</v>
      </c>
      <c r="AR84" s="397">
        <f>'2M - SGS'!AR84</f>
        <v>0.106128</v>
      </c>
      <c r="AS84" s="397">
        <f>'2M - SGS'!AS84</f>
        <v>0.14288100000000001</v>
      </c>
      <c r="AT84" s="397">
        <f>'2M - SGS'!AT84</f>
        <v>0.133494</v>
      </c>
      <c r="AU84" s="397">
        <f>'2M - SGS'!AU84</f>
        <v>5.781E-2</v>
      </c>
      <c r="AV84" s="397">
        <f>'2M - SGS'!AV84</f>
        <v>3.8018000000000003E-2</v>
      </c>
      <c r="AW84" s="397">
        <f>'2M - SGS'!AW84</f>
        <v>6.2103999999999999E-2</v>
      </c>
      <c r="AX84" s="397">
        <f>'2M - SGS'!AX84</f>
        <v>0.10395</v>
      </c>
      <c r="AY84" s="397">
        <f>'2M - SGS'!AY84</f>
        <v>0.107824</v>
      </c>
      <c r="AZ84" s="397">
        <f>'2M - SGS'!AZ84</f>
        <v>9.1051999999999994E-2</v>
      </c>
      <c r="BA84" s="397">
        <f>'2M - SGS'!BA84</f>
        <v>7.1135000000000004E-2</v>
      </c>
      <c r="BB84" s="397">
        <f>'2M - SGS'!BB84</f>
        <v>4.1179E-2</v>
      </c>
      <c r="BC84" s="397">
        <f>'2M - SGS'!BC84</f>
        <v>4.4423999999999998E-2</v>
      </c>
      <c r="BD84" s="397">
        <f>'2M - SGS'!BD84</f>
        <v>0.106128</v>
      </c>
      <c r="BE84" s="397">
        <f>'2M - SGS'!BE84</f>
        <v>0.14288100000000001</v>
      </c>
      <c r="BF84" s="397">
        <f>'2M - SGS'!BF84</f>
        <v>0.133494</v>
      </c>
      <c r="BG84" s="397">
        <f>'2M - SGS'!BG84</f>
        <v>5.781E-2</v>
      </c>
      <c r="BH84" s="397">
        <f>'2M - SGS'!BH84</f>
        <v>3.8018000000000003E-2</v>
      </c>
      <c r="BI84" s="397">
        <f>'2M - SGS'!BI84</f>
        <v>6.2103999999999999E-2</v>
      </c>
      <c r="BJ84" s="397">
        <f>'2M - SGS'!BJ84</f>
        <v>0.10395</v>
      </c>
      <c r="BK84" s="397">
        <f>'2M - SGS'!BK84</f>
        <v>0.107824</v>
      </c>
      <c r="BL84" s="397">
        <f>'2M - SGS'!BL84</f>
        <v>9.1051999999999994E-2</v>
      </c>
      <c r="BM84" s="397">
        <f>'2M - SGS'!BM84</f>
        <v>7.1135000000000004E-2</v>
      </c>
      <c r="BN84" s="397">
        <f>'2M - SGS'!BN84</f>
        <v>4.1179E-2</v>
      </c>
      <c r="BO84" s="397">
        <f>'2M - SGS'!BO84</f>
        <v>4.4423999999999998E-2</v>
      </c>
      <c r="BP84" s="397">
        <f>'2M - SGS'!BP84</f>
        <v>0.106128</v>
      </c>
      <c r="BQ84" s="397">
        <f>'2M - SGS'!BQ84</f>
        <v>0.14288100000000001</v>
      </c>
      <c r="BR84" s="397">
        <f>'2M - SGS'!BR84</f>
        <v>0.133494</v>
      </c>
      <c r="BS84" s="397">
        <f>'2M - SGS'!BS84</f>
        <v>5.781E-2</v>
      </c>
      <c r="BT84" s="397">
        <f>'2M - SGS'!BT84</f>
        <v>3.8018000000000003E-2</v>
      </c>
      <c r="BU84" s="397">
        <f>'2M - SGS'!BU84</f>
        <v>6.2103999999999999E-2</v>
      </c>
      <c r="BV84" s="397">
        <f>'2M - SGS'!BV84</f>
        <v>0.10395</v>
      </c>
      <c r="BW84" s="397">
        <f>'2M - SGS'!BW84</f>
        <v>0.107824</v>
      </c>
      <c r="BX84" s="397">
        <f>'2M - SGS'!BX84</f>
        <v>9.1051999999999994E-2</v>
      </c>
      <c r="BY84" s="397">
        <f>'2M - SGS'!BY84</f>
        <v>7.1135000000000004E-2</v>
      </c>
      <c r="BZ84" s="397">
        <f>'2M - SGS'!BZ84</f>
        <v>4.1179E-2</v>
      </c>
      <c r="CA84" s="397">
        <f>'2M - SGS'!CA84</f>
        <v>4.4423999999999998E-2</v>
      </c>
      <c r="CB84" s="397">
        <f>'2M - SGS'!CB84</f>
        <v>0.106128</v>
      </c>
      <c r="CC84" s="397">
        <f>'2M - SGS'!CC84</f>
        <v>0.14288100000000001</v>
      </c>
      <c r="CD84" s="397">
        <f>'2M - SGS'!CD84</f>
        <v>0.133494</v>
      </c>
      <c r="CE84" s="397">
        <f>'2M - SGS'!CE84</f>
        <v>5.781E-2</v>
      </c>
      <c r="CF84" s="397">
        <f>'2M - SGS'!CF84</f>
        <v>3.8018000000000003E-2</v>
      </c>
      <c r="CG84" s="397">
        <f>'2M - SGS'!CG84</f>
        <v>6.2103999999999999E-2</v>
      </c>
      <c r="CH84" s="398">
        <f>'2M - SGS'!CH84</f>
        <v>0.10395</v>
      </c>
      <c r="CJ84" s="261">
        <f t="shared" si="80"/>
        <v>0.99999900000000008</v>
      </c>
    </row>
    <row r="85" spans="1:88" ht="15.6" x14ac:dyDescent="0.3">
      <c r="A85" s="554"/>
      <c r="B85" s="14" t="str">
        <f t="shared" si="79"/>
        <v>Lighting</v>
      </c>
      <c r="C85" s="397">
        <f>'2M - SGS'!C85</f>
        <v>9.3563999999999994E-2</v>
      </c>
      <c r="D85" s="397">
        <f>'2M - SGS'!D85</f>
        <v>7.2162000000000004E-2</v>
      </c>
      <c r="E85" s="397">
        <f>'2M - SGS'!E85</f>
        <v>7.8372999999999998E-2</v>
      </c>
      <c r="F85" s="397">
        <f>'2M - SGS'!F85</f>
        <v>7.6534000000000005E-2</v>
      </c>
      <c r="G85" s="397">
        <f>'2M - SGS'!G85</f>
        <v>9.4246999999999997E-2</v>
      </c>
      <c r="H85" s="397">
        <f>'2M - SGS'!H85</f>
        <v>7.5599E-2</v>
      </c>
      <c r="I85" s="397">
        <f>'2M - SGS'!I85</f>
        <v>9.6199999999999994E-2</v>
      </c>
      <c r="J85" s="397">
        <f>'2M - SGS'!J85</f>
        <v>7.7077999999999994E-2</v>
      </c>
      <c r="K85" s="397">
        <f>'2M - SGS'!K85</f>
        <v>8.1374000000000002E-2</v>
      </c>
      <c r="L85" s="397">
        <f>'2M - SGS'!L85</f>
        <v>9.4072000000000003E-2</v>
      </c>
      <c r="M85" s="397">
        <f>'2M - SGS'!M85</f>
        <v>7.6706999999999997E-2</v>
      </c>
      <c r="N85" s="397">
        <f>'2M - SGS'!N85</f>
        <v>8.4089999999999998E-2</v>
      </c>
      <c r="O85" s="397">
        <f>'2M - SGS'!O85</f>
        <v>9.3563999999999994E-2</v>
      </c>
      <c r="P85" s="397">
        <f>'2M - SGS'!P85</f>
        <v>7.2162000000000004E-2</v>
      </c>
      <c r="Q85" s="397">
        <f>'2M - SGS'!Q85</f>
        <v>7.8372999999999998E-2</v>
      </c>
      <c r="R85" s="397">
        <f>'2M - SGS'!R85</f>
        <v>7.6534000000000005E-2</v>
      </c>
      <c r="S85" s="397">
        <f>'2M - SGS'!S85</f>
        <v>9.4246999999999997E-2</v>
      </c>
      <c r="T85" s="397">
        <f>'2M - SGS'!T85</f>
        <v>7.5599E-2</v>
      </c>
      <c r="U85" s="397">
        <f>'2M - SGS'!U85</f>
        <v>9.6199999999999994E-2</v>
      </c>
      <c r="V85" s="397">
        <f>'2M - SGS'!V85</f>
        <v>7.7077999999999994E-2</v>
      </c>
      <c r="W85" s="397">
        <f>'2M - SGS'!W85</f>
        <v>8.1374000000000002E-2</v>
      </c>
      <c r="X85" s="397">
        <f>'2M - SGS'!X85</f>
        <v>9.4072000000000003E-2</v>
      </c>
      <c r="Y85" s="397">
        <f>'2M - SGS'!Y85</f>
        <v>7.6706999999999997E-2</v>
      </c>
      <c r="Z85" s="397">
        <f>'2M - SGS'!Z85</f>
        <v>8.4089999999999998E-2</v>
      </c>
      <c r="AA85" s="397">
        <f>'2M - SGS'!AA85</f>
        <v>9.3563999999999994E-2</v>
      </c>
      <c r="AB85" s="397">
        <f>'2M - SGS'!AB85</f>
        <v>7.2162000000000004E-2</v>
      </c>
      <c r="AC85" s="397">
        <f>'2M - SGS'!AC85</f>
        <v>7.8372999999999998E-2</v>
      </c>
      <c r="AD85" s="397">
        <f>'2M - SGS'!AD85</f>
        <v>7.6534000000000005E-2</v>
      </c>
      <c r="AE85" s="397">
        <f>'2M - SGS'!AE85</f>
        <v>9.4246999999999997E-2</v>
      </c>
      <c r="AF85" s="397">
        <f>'2M - SGS'!AF85</f>
        <v>7.5599E-2</v>
      </c>
      <c r="AG85" s="397">
        <f>'2M - SGS'!AG85</f>
        <v>9.6199999999999994E-2</v>
      </c>
      <c r="AH85" s="397">
        <f>'2M - SGS'!AH85</f>
        <v>7.7077999999999994E-2</v>
      </c>
      <c r="AI85" s="397">
        <f>'2M - SGS'!AI85</f>
        <v>8.1374000000000002E-2</v>
      </c>
      <c r="AJ85" s="397">
        <f>'2M - SGS'!AJ85</f>
        <v>9.4072000000000003E-2</v>
      </c>
      <c r="AK85" s="397">
        <f>'2M - SGS'!AK85</f>
        <v>7.6706999999999997E-2</v>
      </c>
      <c r="AL85" s="397">
        <f>'2M - SGS'!AL85</f>
        <v>8.4089999999999998E-2</v>
      </c>
      <c r="AM85" s="397">
        <f>'2M - SGS'!AM85</f>
        <v>9.3563999999999994E-2</v>
      </c>
      <c r="AN85" s="397">
        <f>'2M - SGS'!AN85</f>
        <v>7.2162000000000004E-2</v>
      </c>
      <c r="AO85" s="397">
        <f>'2M - SGS'!AO85</f>
        <v>7.8372999999999998E-2</v>
      </c>
      <c r="AP85" s="397">
        <f>'2M - SGS'!AP85</f>
        <v>7.6534000000000005E-2</v>
      </c>
      <c r="AQ85" s="397">
        <f>'2M - SGS'!AQ85</f>
        <v>9.4246999999999997E-2</v>
      </c>
      <c r="AR85" s="397">
        <f>'2M - SGS'!AR85</f>
        <v>7.5599E-2</v>
      </c>
      <c r="AS85" s="397">
        <f>'2M - SGS'!AS85</f>
        <v>9.6199999999999994E-2</v>
      </c>
      <c r="AT85" s="397">
        <f>'2M - SGS'!AT85</f>
        <v>7.7077999999999994E-2</v>
      </c>
      <c r="AU85" s="397">
        <f>'2M - SGS'!AU85</f>
        <v>8.1374000000000002E-2</v>
      </c>
      <c r="AV85" s="397">
        <f>'2M - SGS'!AV85</f>
        <v>9.4072000000000003E-2</v>
      </c>
      <c r="AW85" s="397">
        <f>'2M - SGS'!AW85</f>
        <v>7.6706999999999997E-2</v>
      </c>
      <c r="AX85" s="397">
        <f>'2M - SGS'!AX85</f>
        <v>8.4089999999999998E-2</v>
      </c>
      <c r="AY85" s="397">
        <f>'2M - SGS'!AY85</f>
        <v>9.3563999999999994E-2</v>
      </c>
      <c r="AZ85" s="397">
        <f>'2M - SGS'!AZ85</f>
        <v>7.2162000000000004E-2</v>
      </c>
      <c r="BA85" s="397">
        <f>'2M - SGS'!BA85</f>
        <v>7.8372999999999998E-2</v>
      </c>
      <c r="BB85" s="397">
        <f>'2M - SGS'!BB85</f>
        <v>7.6534000000000005E-2</v>
      </c>
      <c r="BC85" s="397">
        <f>'2M - SGS'!BC85</f>
        <v>9.4246999999999997E-2</v>
      </c>
      <c r="BD85" s="397">
        <f>'2M - SGS'!BD85</f>
        <v>7.5599E-2</v>
      </c>
      <c r="BE85" s="397">
        <f>'2M - SGS'!BE85</f>
        <v>9.6199999999999994E-2</v>
      </c>
      <c r="BF85" s="397">
        <f>'2M - SGS'!BF85</f>
        <v>7.7077999999999994E-2</v>
      </c>
      <c r="BG85" s="397">
        <f>'2M - SGS'!BG85</f>
        <v>8.1374000000000002E-2</v>
      </c>
      <c r="BH85" s="397">
        <f>'2M - SGS'!BH85</f>
        <v>9.4072000000000003E-2</v>
      </c>
      <c r="BI85" s="397">
        <f>'2M - SGS'!BI85</f>
        <v>7.6706999999999997E-2</v>
      </c>
      <c r="BJ85" s="397">
        <f>'2M - SGS'!BJ85</f>
        <v>8.4089999999999998E-2</v>
      </c>
      <c r="BK85" s="397">
        <f>'2M - SGS'!BK85</f>
        <v>9.3563999999999994E-2</v>
      </c>
      <c r="BL85" s="397">
        <f>'2M - SGS'!BL85</f>
        <v>7.2162000000000004E-2</v>
      </c>
      <c r="BM85" s="397">
        <f>'2M - SGS'!BM85</f>
        <v>7.8372999999999998E-2</v>
      </c>
      <c r="BN85" s="397">
        <f>'2M - SGS'!BN85</f>
        <v>7.6534000000000005E-2</v>
      </c>
      <c r="BO85" s="397">
        <f>'2M - SGS'!BO85</f>
        <v>9.4246999999999997E-2</v>
      </c>
      <c r="BP85" s="397">
        <f>'2M - SGS'!BP85</f>
        <v>7.5599E-2</v>
      </c>
      <c r="BQ85" s="397">
        <f>'2M - SGS'!BQ85</f>
        <v>9.6199999999999994E-2</v>
      </c>
      <c r="BR85" s="397">
        <f>'2M - SGS'!BR85</f>
        <v>7.7077999999999994E-2</v>
      </c>
      <c r="BS85" s="397">
        <f>'2M - SGS'!BS85</f>
        <v>8.1374000000000002E-2</v>
      </c>
      <c r="BT85" s="397">
        <f>'2M - SGS'!BT85</f>
        <v>9.4072000000000003E-2</v>
      </c>
      <c r="BU85" s="397">
        <f>'2M - SGS'!BU85</f>
        <v>7.6706999999999997E-2</v>
      </c>
      <c r="BV85" s="397">
        <f>'2M - SGS'!BV85</f>
        <v>8.4089999999999998E-2</v>
      </c>
      <c r="BW85" s="397">
        <f>'2M - SGS'!BW85</f>
        <v>9.3563999999999994E-2</v>
      </c>
      <c r="BX85" s="397">
        <f>'2M - SGS'!BX85</f>
        <v>7.2162000000000004E-2</v>
      </c>
      <c r="BY85" s="397">
        <f>'2M - SGS'!BY85</f>
        <v>7.8372999999999998E-2</v>
      </c>
      <c r="BZ85" s="397">
        <f>'2M - SGS'!BZ85</f>
        <v>7.6534000000000005E-2</v>
      </c>
      <c r="CA85" s="397">
        <f>'2M - SGS'!CA85</f>
        <v>9.4246999999999997E-2</v>
      </c>
      <c r="CB85" s="397">
        <f>'2M - SGS'!CB85</f>
        <v>7.5599E-2</v>
      </c>
      <c r="CC85" s="397">
        <f>'2M - SGS'!CC85</f>
        <v>9.6199999999999994E-2</v>
      </c>
      <c r="CD85" s="397">
        <f>'2M - SGS'!CD85</f>
        <v>7.7077999999999994E-2</v>
      </c>
      <c r="CE85" s="397">
        <f>'2M - SGS'!CE85</f>
        <v>8.1374000000000002E-2</v>
      </c>
      <c r="CF85" s="397">
        <f>'2M - SGS'!CF85</f>
        <v>9.4072000000000003E-2</v>
      </c>
      <c r="CG85" s="397">
        <f>'2M - SGS'!CG85</f>
        <v>7.6706999999999997E-2</v>
      </c>
      <c r="CH85" s="398">
        <f>'2M - SGS'!CH85</f>
        <v>8.4089999999999998E-2</v>
      </c>
      <c r="CJ85" s="261">
        <f t="shared" si="80"/>
        <v>1</v>
      </c>
    </row>
    <row r="86" spans="1:88" ht="15.6" x14ac:dyDescent="0.3">
      <c r="A86" s="554"/>
      <c r="B86" s="14" t="str">
        <f t="shared" si="79"/>
        <v>Miscellaneous</v>
      </c>
      <c r="C86" s="397">
        <f>'2M - SGS'!C86</f>
        <v>8.5109000000000004E-2</v>
      </c>
      <c r="D86" s="397">
        <f>'2M - SGS'!D86</f>
        <v>7.7715000000000006E-2</v>
      </c>
      <c r="E86" s="397">
        <f>'2M - SGS'!E86</f>
        <v>8.6136000000000004E-2</v>
      </c>
      <c r="F86" s="397">
        <f>'2M - SGS'!F86</f>
        <v>7.9796000000000006E-2</v>
      </c>
      <c r="G86" s="397">
        <f>'2M - SGS'!G86</f>
        <v>8.5334999999999994E-2</v>
      </c>
      <c r="H86" s="397">
        <f>'2M - SGS'!H86</f>
        <v>8.1994999999999998E-2</v>
      </c>
      <c r="I86" s="397">
        <f>'2M - SGS'!I86</f>
        <v>8.4098999999999993E-2</v>
      </c>
      <c r="J86" s="397">
        <f>'2M - SGS'!J86</f>
        <v>8.4198999999999996E-2</v>
      </c>
      <c r="K86" s="397">
        <f>'2M - SGS'!K86</f>
        <v>8.2512000000000002E-2</v>
      </c>
      <c r="L86" s="397">
        <f>'2M - SGS'!L86</f>
        <v>8.5277000000000006E-2</v>
      </c>
      <c r="M86" s="397">
        <f>'2M - SGS'!M86</f>
        <v>8.2588999999999996E-2</v>
      </c>
      <c r="N86" s="397">
        <f>'2M - SGS'!N86</f>
        <v>8.5237999999999994E-2</v>
      </c>
      <c r="O86" s="397">
        <f>'2M - SGS'!O86</f>
        <v>8.5109000000000004E-2</v>
      </c>
      <c r="P86" s="397">
        <f>'2M - SGS'!P86</f>
        <v>7.7715000000000006E-2</v>
      </c>
      <c r="Q86" s="397">
        <f>'2M - SGS'!Q86</f>
        <v>8.6136000000000004E-2</v>
      </c>
      <c r="R86" s="397">
        <f>'2M - SGS'!R86</f>
        <v>7.9796000000000006E-2</v>
      </c>
      <c r="S86" s="397">
        <f>'2M - SGS'!S86</f>
        <v>8.5334999999999994E-2</v>
      </c>
      <c r="T86" s="397">
        <f>'2M - SGS'!T86</f>
        <v>8.1994999999999998E-2</v>
      </c>
      <c r="U86" s="397">
        <f>'2M - SGS'!U86</f>
        <v>8.4098999999999993E-2</v>
      </c>
      <c r="V86" s="397">
        <f>'2M - SGS'!V86</f>
        <v>8.4198999999999996E-2</v>
      </c>
      <c r="W86" s="397">
        <f>'2M - SGS'!W86</f>
        <v>8.2512000000000002E-2</v>
      </c>
      <c r="X86" s="397">
        <f>'2M - SGS'!X86</f>
        <v>8.5277000000000006E-2</v>
      </c>
      <c r="Y86" s="397">
        <f>'2M - SGS'!Y86</f>
        <v>8.2588999999999996E-2</v>
      </c>
      <c r="Z86" s="397">
        <f>'2M - SGS'!Z86</f>
        <v>8.5237999999999994E-2</v>
      </c>
      <c r="AA86" s="397">
        <f>'2M - SGS'!AA86</f>
        <v>8.5109000000000004E-2</v>
      </c>
      <c r="AB86" s="397">
        <f>'2M - SGS'!AB86</f>
        <v>7.7715000000000006E-2</v>
      </c>
      <c r="AC86" s="397">
        <f>'2M - SGS'!AC86</f>
        <v>8.6136000000000004E-2</v>
      </c>
      <c r="AD86" s="397">
        <f>'2M - SGS'!AD86</f>
        <v>7.9796000000000006E-2</v>
      </c>
      <c r="AE86" s="397">
        <f>'2M - SGS'!AE86</f>
        <v>8.5334999999999994E-2</v>
      </c>
      <c r="AF86" s="397">
        <f>'2M - SGS'!AF86</f>
        <v>8.1994999999999998E-2</v>
      </c>
      <c r="AG86" s="397">
        <f>'2M - SGS'!AG86</f>
        <v>8.4098999999999993E-2</v>
      </c>
      <c r="AH86" s="397">
        <f>'2M - SGS'!AH86</f>
        <v>8.4198999999999996E-2</v>
      </c>
      <c r="AI86" s="397">
        <f>'2M - SGS'!AI86</f>
        <v>8.2512000000000002E-2</v>
      </c>
      <c r="AJ86" s="397">
        <f>'2M - SGS'!AJ86</f>
        <v>8.5277000000000006E-2</v>
      </c>
      <c r="AK86" s="397">
        <f>'2M - SGS'!AK86</f>
        <v>8.2588999999999996E-2</v>
      </c>
      <c r="AL86" s="397">
        <f>'2M - SGS'!AL86</f>
        <v>8.5237999999999994E-2</v>
      </c>
      <c r="AM86" s="397">
        <f>'2M - SGS'!AM86</f>
        <v>8.5109000000000004E-2</v>
      </c>
      <c r="AN86" s="397">
        <f>'2M - SGS'!AN86</f>
        <v>7.7715000000000006E-2</v>
      </c>
      <c r="AO86" s="397">
        <f>'2M - SGS'!AO86</f>
        <v>8.6136000000000004E-2</v>
      </c>
      <c r="AP86" s="397">
        <f>'2M - SGS'!AP86</f>
        <v>7.9796000000000006E-2</v>
      </c>
      <c r="AQ86" s="397">
        <f>'2M - SGS'!AQ86</f>
        <v>8.5334999999999994E-2</v>
      </c>
      <c r="AR86" s="397">
        <f>'2M - SGS'!AR86</f>
        <v>8.1994999999999998E-2</v>
      </c>
      <c r="AS86" s="397">
        <f>'2M - SGS'!AS86</f>
        <v>8.4098999999999993E-2</v>
      </c>
      <c r="AT86" s="397">
        <f>'2M - SGS'!AT86</f>
        <v>8.4198999999999996E-2</v>
      </c>
      <c r="AU86" s="397">
        <f>'2M - SGS'!AU86</f>
        <v>8.2512000000000002E-2</v>
      </c>
      <c r="AV86" s="397">
        <f>'2M - SGS'!AV86</f>
        <v>8.5277000000000006E-2</v>
      </c>
      <c r="AW86" s="397">
        <f>'2M - SGS'!AW86</f>
        <v>8.2588999999999996E-2</v>
      </c>
      <c r="AX86" s="397">
        <f>'2M - SGS'!AX86</f>
        <v>8.5237999999999994E-2</v>
      </c>
      <c r="AY86" s="397">
        <f>'2M - SGS'!AY86</f>
        <v>8.5109000000000004E-2</v>
      </c>
      <c r="AZ86" s="397">
        <f>'2M - SGS'!AZ86</f>
        <v>7.7715000000000006E-2</v>
      </c>
      <c r="BA86" s="397">
        <f>'2M - SGS'!BA86</f>
        <v>8.6136000000000004E-2</v>
      </c>
      <c r="BB86" s="397">
        <f>'2M - SGS'!BB86</f>
        <v>7.9796000000000006E-2</v>
      </c>
      <c r="BC86" s="397">
        <f>'2M - SGS'!BC86</f>
        <v>8.5334999999999994E-2</v>
      </c>
      <c r="BD86" s="397">
        <f>'2M - SGS'!BD86</f>
        <v>8.1994999999999998E-2</v>
      </c>
      <c r="BE86" s="397">
        <f>'2M - SGS'!BE86</f>
        <v>8.4098999999999993E-2</v>
      </c>
      <c r="BF86" s="397">
        <f>'2M - SGS'!BF86</f>
        <v>8.4198999999999996E-2</v>
      </c>
      <c r="BG86" s="397">
        <f>'2M - SGS'!BG86</f>
        <v>8.2512000000000002E-2</v>
      </c>
      <c r="BH86" s="397">
        <f>'2M - SGS'!BH86</f>
        <v>8.5277000000000006E-2</v>
      </c>
      <c r="BI86" s="397">
        <f>'2M - SGS'!BI86</f>
        <v>8.2588999999999996E-2</v>
      </c>
      <c r="BJ86" s="397">
        <f>'2M - SGS'!BJ86</f>
        <v>8.5237999999999994E-2</v>
      </c>
      <c r="BK86" s="397">
        <f>'2M - SGS'!BK86</f>
        <v>8.5109000000000004E-2</v>
      </c>
      <c r="BL86" s="397">
        <f>'2M - SGS'!BL86</f>
        <v>7.7715000000000006E-2</v>
      </c>
      <c r="BM86" s="397">
        <f>'2M - SGS'!BM86</f>
        <v>8.6136000000000004E-2</v>
      </c>
      <c r="BN86" s="397">
        <f>'2M - SGS'!BN86</f>
        <v>7.9796000000000006E-2</v>
      </c>
      <c r="BO86" s="397">
        <f>'2M - SGS'!BO86</f>
        <v>8.5334999999999994E-2</v>
      </c>
      <c r="BP86" s="397">
        <f>'2M - SGS'!BP86</f>
        <v>8.1994999999999998E-2</v>
      </c>
      <c r="BQ86" s="397">
        <f>'2M - SGS'!BQ86</f>
        <v>8.4098999999999993E-2</v>
      </c>
      <c r="BR86" s="397">
        <f>'2M - SGS'!BR86</f>
        <v>8.4198999999999996E-2</v>
      </c>
      <c r="BS86" s="397">
        <f>'2M - SGS'!BS86</f>
        <v>8.2512000000000002E-2</v>
      </c>
      <c r="BT86" s="397">
        <f>'2M - SGS'!BT86</f>
        <v>8.5277000000000006E-2</v>
      </c>
      <c r="BU86" s="397">
        <f>'2M - SGS'!BU86</f>
        <v>8.2588999999999996E-2</v>
      </c>
      <c r="BV86" s="397">
        <f>'2M - SGS'!BV86</f>
        <v>8.5237999999999994E-2</v>
      </c>
      <c r="BW86" s="397">
        <f>'2M - SGS'!BW86</f>
        <v>8.5109000000000004E-2</v>
      </c>
      <c r="BX86" s="397">
        <f>'2M - SGS'!BX86</f>
        <v>7.7715000000000006E-2</v>
      </c>
      <c r="BY86" s="397">
        <f>'2M - SGS'!BY86</f>
        <v>8.6136000000000004E-2</v>
      </c>
      <c r="BZ86" s="397">
        <f>'2M - SGS'!BZ86</f>
        <v>7.9796000000000006E-2</v>
      </c>
      <c r="CA86" s="397">
        <f>'2M - SGS'!CA86</f>
        <v>8.5334999999999994E-2</v>
      </c>
      <c r="CB86" s="397">
        <f>'2M - SGS'!CB86</f>
        <v>8.1994999999999998E-2</v>
      </c>
      <c r="CC86" s="397">
        <f>'2M - SGS'!CC86</f>
        <v>8.4098999999999993E-2</v>
      </c>
      <c r="CD86" s="397">
        <f>'2M - SGS'!CD86</f>
        <v>8.4198999999999996E-2</v>
      </c>
      <c r="CE86" s="397">
        <f>'2M - SGS'!CE86</f>
        <v>8.2512000000000002E-2</v>
      </c>
      <c r="CF86" s="397">
        <f>'2M - SGS'!CF86</f>
        <v>8.5277000000000006E-2</v>
      </c>
      <c r="CG86" s="397">
        <f>'2M - SGS'!CG86</f>
        <v>8.2588999999999996E-2</v>
      </c>
      <c r="CH86" s="398">
        <f>'2M - SGS'!CH86</f>
        <v>8.5237999999999994E-2</v>
      </c>
      <c r="CJ86" s="261">
        <f t="shared" si="80"/>
        <v>1.0000000000000002</v>
      </c>
    </row>
    <row r="87" spans="1:88" ht="15.6" x14ac:dyDescent="0.3">
      <c r="A87" s="554"/>
      <c r="B87" s="14" t="str">
        <f t="shared" si="79"/>
        <v>Motors</v>
      </c>
      <c r="C87" s="397">
        <f>'2M - SGS'!C87</f>
        <v>8.5109000000000004E-2</v>
      </c>
      <c r="D87" s="397">
        <f>'2M - SGS'!D87</f>
        <v>7.7715000000000006E-2</v>
      </c>
      <c r="E87" s="397">
        <f>'2M - SGS'!E87</f>
        <v>8.6136000000000004E-2</v>
      </c>
      <c r="F87" s="397">
        <f>'2M - SGS'!F87</f>
        <v>7.9796000000000006E-2</v>
      </c>
      <c r="G87" s="397">
        <f>'2M - SGS'!G87</f>
        <v>8.5334999999999994E-2</v>
      </c>
      <c r="H87" s="397">
        <f>'2M - SGS'!H87</f>
        <v>8.1994999999999998E-2</v>
      </c>
      <c r="I87" s="397">
        <f>'2M - SGS'!I87</f>
        <v>8.4098999999999993E-2</v>
      </c>
      <c r="J87" s="397">
        <f>'2M - SGS'!J87</f>
        <v>8.4198999999999996E-2</v>
      </c>
      <c r="K87" s="397">
        <f>'2M - SGS'!K87</f>
        <v>8.2512000000000002E-2</v>
      </c>
      <c r="L87" s="397">
        <f>'2M - SGS'!L87</f>
        <v>8.5277000000000006E-2</v>
      </c>
      <c r="M87" s="397">
        <f>'2M - SGS'!M87</f>
        <v>8.2588999999999996E-2</v>
      </c>
      <c r="N87" s="397">
        <f>'2M - SGS'!N87</f>
        <v>8.5237999999999994E-2</v>
      </c>
      <c r="O87" s="397">
        <f>'2M - SGS'!O87</f>
        <v>8.5109000000000004E-2</v>
      </c>
      <c r="P87" s="397">
        <f>'2M - SGS'!P87</f>
        <v>7.7715000000000006E-2</v>
      </c>
      <c r="Q87" s="397">
        <f>'2M - SGS'!Q87</f>
        <v>8.6136000000000004E-2</v>
      </c>
      <c r="R87" s="397">
        <f>'2M - SGS'!R87</f>
        <v>7.9796000000000006E-2</v>
      </c>
      <c r="S87" s="397">
        <f>'2M - SGS'!S87</f>
        <v>8.5334999999999994E-2</v>
      </c>
      <c r="T87" s="397">
        <f>'2M - SGS'!T87</f>
        <v>8.1994999999999998E-2</v>
      </c>
      <c r="U87" s="397">
        <f>'2M - SGS'!U87</f>
        <v>8.4098999999999993E-2</v>
      </c>
      <c r="V87" s="397">
        <f>'2M - SGS'!V87</f>
        <v>8.4198999999999996E-2</v>
      </c>
      <c r="W87" s="397">
        <f>'2M - SGS'!W87</f>
        <v>8.2512000000000002E-2</v>
      </c>
      <c r="X87" s="397">
        <f>'2M - SGS'!X87</f>
        <v>8.5277000000000006E-2</v>
      </c>
      <c r="Y87" s="397">
        <f>'2M - SGS'!Y87</f>
        <v>8.2588999999999996E-2</v>
      </c>
      <c r="Z87" s="397">
        <f>'2M - SGS'!Z87</f>
        <v>8.5237999999999994E-2</v>
      </c>
      <c r="AA87" s="397">
        <f>'2M - SGS'!AA87</f>
        <v>8.5109000000000004E-2</v>
      </c>
      <c r="AB87" s="397">
        <f>'2M - SGS'!AB87</f>
        <v>7.7715000000000006E-2</v>
      </c>
      <c r="AC87" s="397">
        <f>'2M - SGS'!AC87</f>
        <v>8.6136000000000004E-2</v>
      </c>
      <c r="AD87" s="397">
        <f>'2M - SGS'!AD87</f>
        <v>7.9796000000000006E-2</v>
      </c>
      <c r="AE87" s="397">
        <f>'2M - SGS'!AE87</f>
        <v>8.5334999999999994E-2</v>
      </c>
      <c r="AF87" s="397">
        <f>'2M - SGS'!AF87</f>
        <v>8.1994999999999998E-2</v>
      </c>
      <c r="AG87" s="397">
        <f>'2M - SGS'!AG87</f>
        <v>8.4098999999999993E-2</v>
      </c>
      <c r="AH87" s="397">
        <f>'2M - SGS'!AH87</f>
        <v>8.4198999999999996E-2</v>
      </c>
      <c r="AI87" s="397">
        <f>'2M - SGS'!AI87</f>
        <v>8.2512000000000002E-2</v>
      </c>
      <c r="AJ87" s="397">
        <f>'2M - SGS'!AJ87</f>
        <v>8.5277000000000006E-2</v>
      </c>
      <c r="AK87" s="397">
        <f>'2M - SGS'!AK87</f>
        <v>8.2588999999999996E-2</v>
      </c>
      <c r="AL87" s="397">
        <f>'2M - SGS'!AL87</f>
        <v>8.5237999999999994E-2</v>
      </c>
      <c r="AM87" s="397">
        <f>'2M - SGS'!AM87</f>
        <v>8.5109000000000004E-2</v>
      </c>
      <c r="AN87" s="397">
        <f>'2M - SGS'!AN87</f>
        <v>7.7715000000000006E-2</v>
      </c>
      <c r="AO87" s="397">
        <f>'2M - SGS'!AO87</f>
        <v>8.6136000000000004E-2</v>
      </c>
      <c r="AP87" s="397">
        <f>'2M - SGS'!AP87</f>
        <v>7.9796000000000006E-2</v>
      </c>
      <c r="AQ87" s="397">
        <f>'2M - SGS'!AQ87</f>
        <v>8.5334999999999994E-2</v>
      </c>
      <c r="AR87" s="397">
        <f>'2M - SGS'!AR87</f>
        <v>8.1994999999999998E-2</v>
      </c>
      <c r="AS87" s="397">
        <f>'2M - SGS'!AS87</f>
        <v>8.4098999999999993E-2</v>
      </c>
      <c r="AT87" s="397">
        <f>'2M - SGS'!AT87</f>
        <v>8.4198999999999996E-2</v>
      </c>
      <c r="AU87" s="397">
        <f>'2M - SGS'!AU87</f>
        <v>8.2512000000000002E-2</v>
      </c>
      <c r="AV87" s="397">
        <f>'2M - SGS'!AV87</f>
        <v>8.5277000000000006E-2</v>
      </c>
      <c r="AW87" s="397">
        <f>'2M - SGS'!AW87</f>
        <v>8.2588999999999996E-2</v>
      </c>
      <c r="AX87" s="397">
        <f>'2M - SGS'!AX87</f>
        <v>8.5237999999999994E-2</v>
      </c>
      <c r="AY87" s="397">
        <f>'2M - SGS'!AY87</f>
        <v>8.5109000000000004E-2</v>
      </c>
      <c r="AZ87" s="397">
        <f>'2M - SGS'!AZ87</f>
        <v>7.7715000000000006E-2</v>
      </c>
      <c r="BA87" s="397">
        <f>'2M - SGS'!BA87</f>
        <v>8.6136000000000004E-2</v>
      </c>
      <c r="BB87" s="397">
        <f>'2M - SGS'!BB87</f>
        <v>7.9796000000000006E-2</v>
      </c>
      <c r="BC87" s="397">
        <f>'2M - SGS'!BC87</f>
        <v>8.5334999999999994E-2</v>
      </c>
      <c r="BD87" s="397">
        <f>'2M - SGS'!BD87</f>
        <v>8.1994999999999998E-2</v>
      </c>
      <c r="BE87" s="397">
        <f>'2M - SGS'!BE87</f>
        <v>8.4098999999999993E-2</v>
      </c>
      <c r="BF87" s="397">
        <f>'2M - SGS'!BF87</f>
        <v>8.4198999999999996E-2</v>
      </c>
      <c r="BG87" s="397">
        <f>'2M - SGS'!BG87</f>
        <v>8.2512000000000002E-2</v>
      </c>
      <c r="BH87" s="397">
        <f>'2M - SGS'!BH87</f>
        <v>8.5277000000000006E-2</v>
      </c>
      <c r="BI87" s="397">
        <f>'2M - SGS'!BI87</f>
        <v>8.2588999999999996E-2</v>
      </c>
      <c r="BJ87" s="397">
        <f>'2M - SGS'!BJ87</f>
        <v>8.5237999999999994E-2</v>
      </c>
      <c r="BK87" s="397">
        <f>'2M - SGS'!BK87</f>
        <v>8.5109000000000004E-2</v>
      </c>
      <c r="BL87" s="397">
        <f>'2M - SGS'!BL87</f>
        <v>7.7715000000000006E-2</v>
      </c>
      <c r="BM87" s="397">
        <f>'2M - SGS'!BM87</f>
        <v>8.6136000000000004E-2</v>
      </c>
      <c r="BN87" s="397">
        <f>'2M - SGS'!BN87</f>
        <v>7.9796000000000006E-2</v>
      </c>
      <c r="BO87" s="397">
        <f>'2M - SGS'!BO87</f>
        <v>8.5334999999999994E-2</v>
      </c>
      <c r="BP87" s="397">
        <f>'2M - SGS'!BP87</f>
        <v>8.1994999999999998E-2</v>
      </c>
      <c r="BQ87" s="397">
        <f>'2M - SGS'!BQ87</f>
        <v>8.4098999999999993E-2</v>
      </c>
      <c r="BR87" s="397">
        <f>'2M - SGS'!BR87</f>
        <v>8.4198999999999996E-2</v>
      </c>
      <c r="BS87" s="397">
        <f>'2M - SGS'!BS87</f>
        <v>8.2512000000000002E-2</v>
      </c>
      <c r="BT87" s="397">
        <f>'2M - SGS'!BT87</f>
        <v>8.5277000000000006E-2</v>
      </c>
      <c r="BU87" s="397">
        <f>'2M - SGS'!BU87</f>
        <v>8.2588999999999996E-2</v>
      </c>
      <c r="BV87" s="397">
        <f>'2M - SGS'!BV87</f>
        <v>8.5237999999999994E-2</v>
      </c>
      <c r="BW87" s="397">
        <f>'2M - SGS'!BW87</f>
        <v>8.5109000000000004E-2</v>
      </c>
      <c r="BX87" s="397">
        <f>'2M - SGS'!BX87</f>
        <v>7.7715000000000006E-2</v>
      </c>
      <c r="BY87" s="397">
        <f>'2M - SGS'!BY87</f>
        <v>8.6136000000000004E-2</v>
      </c>
      <c r="BZ87" s="397">
        <f>'2M - SGS'!BZ87</f>
        <v>7.9796000000000006E-2</v>
      </c>
      <c r="CA87" s="397">
        <f>'2M - SGS'!CA87</f>
        <v>8.5334999999999994E-2</v>
      </c>
      <c r="CB87" s="397">
        <f>'2M - SGS'!CB87</f>
        <v>8.1994999999999998E-2</v>
      </c>
      <c r="CC87" s="397">
        <f>'2M - SGS'!CC87</f>
        <v>8.4098999999999993E-2</v>
      </c>
      <c r="CD87" s="397">
        <f>'2M - SGS'!CD87</f>
        <v>8.4198999999999996E-2</v>
      </c>
      <c r="CE87" s="397">
        <f>'2M - SGS'!CE87</f>
        <v>8.2512000000000002E-2</v>
      </c>
      <c r="CF87" s="397">
        <f>'2M - SGS'!CF87</f>
        <v>8.5277000000000006E-2</v>
      </c>
      <c r="CG87" s="397">
        <f>'2M - SGS'!CG87</f>
        <v>8.2588999999999996E-2</v>
      </c>
      <c r="CH87" s="398">
        <f>'2M - SGS'!CH87</f>
        <v>8.5237999999999994E-2</v>
      </c>
      <c r="CJ87" s="261">
        <f t="shared" si="80"/>
        <v>1.0000000000000002</v>
      </c>
    </row>
    <row r="88" spans="1:88" ht="15.6" x14ac:dyDescent="0.3">
      <c r="A88" s="554"/>
      <c r="B88" s="14" t="str">
        <f t="shared" si="79"/>
        <v>Process</v>
      </c>
      <c r="C88" s="397">
        <f>'2M - SGS'!C88</f>
        <v>8.5109000000000004E-2</v>
      </c>
      <c r="D88" s="397">
        <f>'2M - SGS'!D88</f>
        <v>7.7715000000000006E-2</v>
      </c>
      <c r="E88" s="397">
        <f>'2M - SGS'!E88</f>
        <v>8.6136000000000004E-2</v>
      </c>
      <c r="F88" s="397">
        <f>'2M - SGS'!F88</f>
        <v>7.9796000000000006E-2</v>
      </c>
      <c r="G88" s="397">
        <f>'2M - SGS'!G88</f>
        <v>8.5334999999999994E-2</v>
      </c>
      <c r="H88" s="397">
        <f>'2M - SGS'!H88</f>
        <v>8.1994999999999998E-2</v>
      </c>
      <c r="I88" s="397">
        <f>'2M - SGS'!I88</f>
        <v>8.4098999999999993E-2</v>
      </c>
      <c r="J88" s="397">
        <f>'2M - SGS'!J88</f>
        <v>8.4198999999999996E-2</v>
      </c>
      <c r="K88" s="397">
        <f>'2M - SGS'!K88</f>
        <v>8.2512000000000002E-2</v>
      </c>
      <c r="L88" s="397">
        <f>'2M - SGS'!L88</f>
        <v>8.5277000000000006E-2</v>
      </c>
      <c r="M88" s="397">
        <f>'2M - SGS'!M88</f>
        <v>8.2588999999999996E-2</v>
      </c>
      <c r="N88" s="397">
        <f>'2M - SGS'!N88</f>
        <v>8.5237999999999994E-2</v>
      </c>
      <c r="O88" s="397">
        <f>'2M - SGS'!O88</f>
        <v>8.5109000000000004E-2</v>
      </c>
      <c r="P88" s="397">
        <f>'2M - SGS'!P88</f>
        <v>7.7715000000000006E-2</v>
      </c>
      <c r="Q88" s="397">
        <f>'2M - SGS'!Q88</f>
        <v>8.6136000000000004E-2</v>
      </c>
      <c r="R88" s="397">
        <f>'2M - SGS'!R88</f>
        <v>7.9796000000000006E-2</v>
      </c>
      <c r="S88" s="397">
        <f>'2M - SGS'!S88</f>
        <v>8.5334999999999994E-2</v>
      </c>
      <c r="T88" s="397">
        <f>'2M - SGS'!T88</f>
        <v>8.1994999999999998E-2</v>
      </c>
      <c r="U88" s="397">
        <f>'2M - SGS'!U88</f>
        <v>8.4098999999999993E-2</v>
      </c>
      <c r="V88" s="397">
        <f>'2M - SGS'!V88</f>
        <v>8.4198999999999996E-2</v>
      </c>
      <c r="W88" s="397">
        <f>'2M - SGS'!W88</f>
        <v>8.2512000000000002E-2</v>
      </c>
      <c r="X88" s="397">
        <f>'2M - SGS'!X88</f>
        <v>8.5277000000000006E-2</v>
      </c>
      <c r="Y88" s="397">
        <f>'2M - SGS'!Y88</f>
        <v>8.2588999999999996E-2</v>
      </c>
      <c r="Z88" s="397">
        <f>'2M - SGS'!Z88</f>
        <v>8.5237999999999994E-2</v>
      </c>
      <c r="AA88" s="397">
        <f>'2M - SGS'!AA88</f>
        <v>8.5109000000000004E-2</v>
      </c>
      <c r="AB88" s="397">
        <f>'2M - SGS'!AB88</f>
        <v>7.7715000000000006E-2</v>
      </c>
      <c r="AC88" s="397">
        <f>'2M - SGS'!AC88</f>
        <v>8.6136000000000004E-2</v>
      </c>
      <c r="AD88" s="397">
        <f>'2M - SGS'!AD88</f>
        <v>7.9796000000000006E-2</v>
      </c>
      <c r="AE88" s="397">
        <f>'2M - SGS'!AE88</f>
        <v>8.5334999999999994E-2</v>
      </c>
      <c r="AF88" s="397">
        <f>'2M - SGS'!AF88</f>
        <v>8.1994999999999998E-2</v>
      </c>
      <c r="AG88" s="397">
        <f>'2M - SGS'!AG88</f>
        <v>8.4098999999999993E-2</v>
      </c>
      <c r="AH88" s="397">
        <f>'2M - SGS'!AH88</f>
        <v>8.4198999999999996E-2</v>
      </c>
      <c r="AI88" s="397">
        <f>'2M - SGS'!AI88</f>
        <v>8.2512000000000002E-2</v>
      </c>
      <c r="AJ88" s="397">
        <f>'2M - SGS'!AJ88</f>
        <v>8.5277000000000006E-2</v>
      </c>
      <c r="AK88" s="397">
        <f>'2M - SGS'!AK88</f>
        <v>8.2588999999999996E-2</v>
      </c>
      <c r="AL88" s="397">
        <f>'2M - SGS'!AL88</f>
        <v>8.5237999999999994E-2</v>
      </c>
      <c r="AM88" s="397">
        <f>'2M - SGS'!AM88</f>
        <v>8.5109000000000004E-2</v>
      </c>
      <c r="AN88" s="397">
        <f>'2M - SGS'!AN88</f>
        <v>7.7715000000000006E-2</v>
      </c>
      <c r="AO88" s="397">
        <f>'2M - SGS'!AO88</f>
        <v>8.6136000000000004E-2</v>
      </c>
      <c r="AP88" s="397">
        <f>'2M - SGS'!AP88</f>
        <v>7.9796000000000006E-2</v>
      </c>
      <c r="AQ88" s="397">
        <f>'2M - SGS'!AQ88</f>
        <v>8.5334999999999994E-2</v>
      </c>
      <c r="AR88" s="397">
        <f>'2M - SGS'!AR88</f>
        <v>8.1994999999999998E-2</v>
      </c>
      <c r="AS88" s="397">
        <f>'2M - SGS'!AS88</f>
        <v>8.4098999999999993E-2</v>
      </c>
      <c r="AT88" s="397">
        <f>'2M - SGS'!AT88</f>
        <v>8.4198999999999996E-2</v>
      </c>
      <c r="AU88" s="397">
        <f>'2M - SGS'!AU88</f>
        <v>8.2512000000000002E-2</v>
      </c>
      <c r="AV88" s="397">
        <f>'2M - SGS'!AV88</f>
        <v>8.5277000000000006E-2</v>
      </c>
      <c r="AW88" s="397">
        <f>'2M - SGS'!AW88</f>
        <v>8.2588999999999996E-2</v>
      </c>
      <c r="AX88" s="397">
        <f>'2M - SGS'!AX88</f>
        <v>8.5237999999999994E-2</v>
      </c>
      <c r="AY88" s="397">
        <f>'2M - SGS'!AY88</f>
        <v>8.5109000000000004E-2</v>
      </c>
      <c r="AZ88" s="397">
        <f>'2M - SGS'!AZ88</f>
        <v>7.7715000000000006E-2</v>
      </c>
      <c r="BA88" s="397">
        <f>'2M - SGS'!BA88</f>
        <v>8.6136000000000004E-2</v>
      </c>
      <c r="BB88" s="397">
        <f>'2M - SGS'!BB88</f>
        <v>7.9796000000000006E-2</v>
      </c>
      <c r="BC88" s="397">
        <f>'2M - SGS'!BC88</f>
        <v>8.5334999999999994E-2</v>
      </c>
      <c r="BD88" s="397">
        <f>'2M - SGS'!BD88</f>
        <v>8.1994999999999998E-2</v>
      </c>
      <c r="BE88" s="397">
        <f>'2M - SGS'!BE88</f>
        <v>8.4098999999999993E-2</v>
      </c>
      <c r="BF88" s="397">
        <f>'2M - SGS'!BF88</f>
        <v>8.4198999999999996E-2</v>
      </c>
      <c r="BG88" s="397">
        <f>'2M - SGS'!BG88</f>
        <v>8.2512000000000002E-2</v>
      </c>
      <c r="BH88" s="397">
        <f>'2M - SGS'!BH88</f>
        <v>8.5277000000000006E-2</v>
      </c>
      <c r="BI88" s="397">
        <f>'2M - SGS'!BI88</f>
        <v>8.2588999999999996E-2</v>
      </c>
      <c r="BJ88" s="397">
        <f>'2M - SGS'!BJ88</f>
        <v>8.5237999999999994E-2</v>
      </c>
      <c r="BK88" s="397">
        <f>'2M - SGS'!BK88</f>
        <v>8.5109000000000004E-2</v>
      </c>
      <c r="BL88" s="397">
        <f>'2M - SGS'!BL88</f>
        <v>7.7715000000000006E-2</v>
      </c>
      <c r="BM88" s="397">
        <f>'2M - SGS'!BM88</f>
        <v>8.6136000000000004E-2</v>
      </c>
      <c r="BN88" s="397">
        <f>'2M - SGS'!BN88</f>
        <v>7.9796000000000006E-2</v>
      </c>
      <c r="BO88" s="397">
        <f>'2M - SGS'!BO88</f>
        <v>8.5334999999999994E-2</v>
      </c>
      <c r="BP88" s="397">
        <f>'2M - SGS'!BP88</f>
        <v>8.1994999999999998E-2</v>
      </c>
      <c r="BQ88" s="397">
        <f>'2M - SGS'!BQ88</f>
        <v>8.4098999999999993E-2</v>
      </c>
      <c r="BR88" s="397">
        <f>'2M - SGS'!BR88</f>
        <v>8.4198999999999996E-2</v>
      </c>
      <c r="BS88" s="397">
        <f>'2M - SGS'!BS88</f>
        <v>8.2512000000000002E-2</v>
      </c>
      <c r="BT88" s="397">
        <f>'2M - SGS'!BT88</f>
        <v>8.5277000000000006E-2</v>
      </c>
      <c r="BU88" s="397">
        <f>'2M - SGS'!BU88</f>
        <v>8.2588999999999996E-2</v>
      </c>
      <c r="BV88" s="397">
        <f>'2M - SGS'!BV88</f>
        <v>8.5237999999999994E-2</v>
      </c>
      <c r="BW88" s="397">
        <f>'2M - SGS'!BW88</f>
        <v>8.5109000000000004E-2</v>
      </c>
      <c r="BX88" s="397">
        <f>'2M - SGS'!BX88</f>
        <v>7.7715000000000006E-2</v>
      </c>
      <c r="BY88" s="397">
        <f>'2M - SGS'!BY88</f>
        <v>8.6136000000000004E-2</v>
      </c>
      <c r="BZ88" s="397">
        <f>'2M - SGS'!BZ88</f>
        <v>7.9796000000000006E-2</v>
      </c>
      <c r="CA88" s="397">
        <f>'2M - SGS'!CA88</f>
        <v>8.5334999999999994E-2</v>
      </c>
      <c r="CB88" s="397">
        <f>'2M - SGS'!CB88</f>
        <v>8.1994999999999998E-2</v>
      </c>
      <c r="CC88" s="397">
        <f>'2M - SGS'!CC88</f>
        <v>8.4098999999999993E-2</v>
      </c>
      <c r="CD88" s="397">
        <f>'2M - SGS'!CD88</f>
        <v>8.4198999999999996E-2</v>
      </c>
      <c r="CE88" s="397">
        <f>'2M - SGS'!CE88</f>
        <v>8.2512000000000002E-2</v>
      </c>
      <c r="CF88" s="397">
        <f>'2M - SGS'!CF88</f>
        <v>8.5277000000000006E-2</v>
      </c>
      <c r="CG88" s="397">
        <f>'2M - SGS'!CG88</f>
        <v>8.2588999999999996E-2</v>
      </c>
      <c r="CH88" s="398">
        <f>'2M - SGS'!CH88</f>
        <v>8.5237999999999994E-2</v>
      </c>
      <c r="CJ88" s="261">
        <f t="shared" si="80"/>
        <v>1.0000000000000002</v>
      </c>
    </row>
    <row r="89" spans="1:88" ht="15.6" x14ac:dyDescent="0.3">
      <c r="A89" s="554"/>
      <c r="B89" s="14" t="str">
        <f t="shared" si="79"/>
        <v>Refrigeration</v>
      </c>
      <c r="C89" s="397">
        <f>'2M - SGS'!C89</f>
        <v>8.3486000000000005E-2</v>
      </c>
      <c r="D89" s="397">
        <f>'2M - SGS'!D89</f>
        <v>7.6158000000000003E-2</v>
      </c>
      <c r="E89" s="397">
        <f>'2M - SGS'!E89</f>
        <v>8.3346000000000003E-2</v>
      </c>
      <c r="F89" s="397">
        <f>'2M - SGS'!F89</f>
        <v>8.0782999999999994E-2</v>
      </c>
      <c r="G89" s="397">
        <f>'2M - SGS'!G89</f>
        <v>8.5133E-2</v>
      </c>
      <c r="H89" s="397">
        <f>'2M - SGS'!H89</f>
        <v>8.4294999999999995E-2</v>
      </c>
      <c r="I89" s="397">
        <f>'2M - SGS'!I89</f>
        <v>8.7456999999999993E-2</v>
      </c>
      <c r="J89" s="397">
        <f>'2M - SGS'!J89</f>
        <v>8.7230000000000002E-2</v>
      </c>
      <c r="K89" s="397">
        <f>'2M - SGS'!K89</f>
        <v>8.3319000000000004E-2</v>
      </c>
      <c r="L89" s="397">
        <f>'2M - SGS'!L89</f>
        <v>8.4562999999999999E-2</v>
      </c>
      <c r="M89" s="397">
        <f>'2M - SGS'!M89</f>
        <v>8.1112000000000004E-2</v>
      </c>
      <c r="N89" s="397">
        <f>'2M - SGS'!N89</f>
        <v>8.3118999999999998E-2</v>
      </c>
      <c r="O89" s="397">
        <f>'2M - SGS'!O89</f>
        <v>8.3486000000000005E-2</v>
      </c>
      <c r="P89" s="397">
        <f>'2M - SGS'!P89</f>
        <v>7.6158000000000003E-2</v>
      </c>
      <c r="Q89" s="397">
        <f>'2M - SGS'!Q89</f>
        <v>8.3346000000000003E-2</v>
      </c>
      <c r="R89" s="397">
        <f>'2M - SGS'!R89</f>
        <v>8.0782999999999994E-2</v>
      </c>
      <c r="S89" s="397">
        <f>'2M - SGS'!S89</f>
        <v>8.5133E-2</v>
      </c>
      <c r="T89" s="397">
        <f>'2M - SGS'!T89</f>
        <v>8.4294999999999995E-2</v>
      </c>
      <c r="U89" s="397">
        <f>'2M - SGS'!U89</f>
        <v>8.7456999999999993E-2</v>
      </c>
      <c r="V89" s="397">
        <f>'2M - SGS'!V89</f>
        <v>8.7230000000000002E-2</v>
      </c>
      <c r="W89" s="397">
        <f>'2M - SGS'!W89</f>
        <v>8.3319000000000004E-2</v>
      </c>
      <c r="X89" s="397">
        <f>'2M - SGS'!X89</f>
        <v>8.4562999999999999E-2</v>
      </c>
      <c r="Y89" s="397">
        <f>'2M - SGS'!Y89</f>
        <v>8.1112000000000004E-2</v>
      </c>
      <c r="Z89" s="397">
        <f>'2M - SGS'!Z89</f>
        <v>8.3118999999999998E-2</v>
      </c>
      <c r="AA89" s="397">
        <f>'2M - SGS'!AA89</f>
        <v>8.3486000000000005E-2</v>
      </c>
      <c r="AB89" s="397">
        <f>'2M - SGS'!AB89</f>
        <v>7.6158000000000003E-2</v>
      </c>
      <c r="AC89" s="397">
        <f>'2M - SGS'!AC89</f>
        <v>8.3346000000000003E-2</v>
      </c>
      <c r="AD89" s="397">
        <f>'2M - SGS'!AD89</f>
        <v>8.0782999999999994E-2</v>
      </c>
      <c r="AE89" s="397">
        <f>'2M - SGS'!AE89</f>
        <v>8.5133E-2</v>
      </c>
      <c r="AF89" s="397">
        <f>'2M - SGS'!AF89</f>
        <v>8.4294999999999995E-2</v>
      </c>
      <c r="AG89" s="397">
        <f>'2M - SGS'!AG89</f>
        <v>8.7456999999999993E-2</v>
      </c>
      <c r="AH89" s="397">
        <f>'2M - SGS'!AH89</f>
        <v>8.7230000000000002E-2</v>
      </c>
      <c r="AI89" s="397">
        <f>'2M - SGS'!AI89</f>
        <v>8.3319000000000004E-2</v>
      </c>
      <c r="AJ89" s="397">
        <f>'2M - SGS'!AJ89</f>
        <v>8.4562999999999999E-2</v>
      </c>
      <c r="AK89" s="397">
        <f>'2M - SGS'!AK89</f>
        <v>8.1112000000000004E-2</v>
      </c>
      <c r="AL89" s="397">
        <f>'2M - SGS'!AL89</f>
        <v>8.3118999999999998E-2</v>
      </c>
      <c r="AM89" s="397">
        <f>'2M - SGS'!AM89</f>
        <v>8.3486000000000005E-2</v>
      </c>
      <c r="AN89" s="397">
        <f>'2M - SGS'!AN89</f>
        <v>7.6158000000000003E-2</v>
      </c>
      <c r="AO89" s="397">
        <f>'2M - SGS'!AO89</f>
        <v>8.3346000000000003E-2</v>
      </c>
      <c r="AP89" s="397">
        <f>'2M - SGS'!AP89</f>
        <v>8.0782999999999994E-2</v>
      </c>
      <c r="AQ89" s="397">
        <f>'2M - SGS'!AQ89</f>
        <v>8.5133E-2</v>
      </c>
      <c r="AR89" s="397">
        <f>'2M - SGS'!AR89</f>
        <v>8.4294999999999995E-2</v>
      </c>
      <c r="AS89" s="397">
        <f>'2M - SGS'!AS89</f>
        <v>8.7456999999999993E-2</v>
      </c>
      <c r="AT89" s="397">
        <f>'2M - SGS'!AT89</f>
        <v>8.7230000000000002E-2</v>
      </c>
      <c r="AU89" s="397">
        <f>'2M - SGS'!AU89</f>
        <v>8.3319000000000004E-2</v>
      </c>
      <c r="AV89" s="397">
        <f>'2M - SGS'!AV89</f>
        <v>8.4562999999999999E-2</v>
      </c>
      <c r="AW89" s="397">
        <f>'2M - SGS'!AW89</f>
        <v>8.1112000000000004E-2</v>
      </c>
      <c r="AX89" s="397">
        <f>'2M - SGS'!AX89</f>
        <v>8.3118999999999998E-2</v>
      </c>
      <c r="AY89" s="397">
        <f>'2M - SGS'!AY89</f>
        <v>8.3486000000000005E-2</v>
      </c>
      <c r="AZ89" s="397">
        <f>'2M - SGS'!AZ89</f>
        <v>7.6158000000000003E-2</v>
      </c>
      <c r="BA89" s="397">
        <f>'2M - SGS'!BA89</f>
        <v>8.3346000000000003E-2</v>
      </c>
      <c r="BB89" s="397">
        <f>'2M - SGS'!BB89</f>
        <v>8.0782999999999994E-2</v>
      </c>
      <c r="BC89" s="397">
        <f>'2M - SGS'!BC89</f>
        <v>8.5133E-2</v>
      </c>
      <c r="BD89" s="397">
        <f>'2M - SGS'!BD89</f>
        <v>8.4294999999999995E-2</v>
      </c>
      <c r="BE89" s="397">
        <f>'2M - SGS'!BE89</f>
        <v>8.7456999999999993E-2</v>
      </c>
      <c r="BF89" s="397">
        <f>'2M - SGS'!BF89</f>
        <v>8.7230000000000002E-2</v>
      </c>
      <c r="BG89" s="397">
        <f>'2M - SGS'!BG89</f>
        <v>8.3319000000000004E-2</v>
      </c>
      <c r="BH89" s="397">
        <f>'2M - SGS'!BH89</f>
        <v>8.4562999999999999E-2</v>
      </c>
      <c r="BI89" s="397">
        <f>'2M - SGS'!BI89</f>
        <v>8.1112000000000004E-2</v>
      </c>
      <c r="BJ89" s="397">
        <f>'2M - SGS'!BJ89</f>
        <v>8.3118999999999998E-2</v>
      </c>
      <c r="BK89" s="397">
        <f>'2M - SGS'!BK89</f>
        <v>8.3486000000000005E-2</v>
      </c>
      <c r="BL89" s="397">
        <f>'2M - SGS'!BL89</f>
        <v>7.6158000000000003E-2</v>
      </c>
      <c r="BM89" s="397">
        <f>'2M - SGS'!BM89</f>
        <v>8.3346000000000003E-2</v>
      </c>
      <c r="BN89" s="397">
        <f>'2M - SGS'!BN89</f>
        <v>8.0782999999999994E-2</v>
      </c>
      <c r="BO89" s="397">
        <f>'2M - SGS'!BO89</f>
        <v>8.5133E-2</v>
      </c>
      <c r="BP89" s="397">
        <f>'2M - SGS'!BP89</f>
        <v>8.4294999999999995E-2</v>
      </c>
      <c r="BQ89" s="397">
        <f>'2M - SGS'!BQ89</f>
        <v>8.7456999999999993E-2</v>
      </c>
      <c r="BR89" s="397">
        <f>'2M - SGS'!BR89</f>
        <v>8.7230000000000002E-2</v>
      </c>
      <c r="BS89" s="397">
        <f>'2M - SGS'!BS89</f>
        <v>8.3319000000000004E-2</v>
      </c>
      <c r="BT89" s="397">
        <f>'2M - SGS'!BT89</f>
        <v>8.4562999999999999E-2</v>
      </c>
      <c r="BU89" s="397">
        <f>'2M - SGS'!BU89</f>
        <v>8.1112000000000004E-2</v>
      </c>
      <c r="BV89" s="397">
        <f>'2M - SGS'!BV89</f>
        <v>8.3118999999999998E-2</v>
      </c>
      <c r="BW89" s="397">
        <f>'2M - SGS'!BW89</f>
        <v>8.3486000000000005E-2</v>
      </c>
      <c r="BX89" s="397">
        <f>'2M - SGS'!BX89</f>
        <v>7.6158000000000003E-2</v>
      </c>
      <c r="BY89" s="397">
        <f>'2M - SGS'!BY89</f>
        <v>8.3346000000000003E-2</v>
      </c>
      <c r="BZ89" s="397">
        <f>'2M - SGS'!BZ89</f>
        <v>8.0782999999999994E-2</v>
      </c>
      <c r="CA89" s="397">
        <f>'2M - SGS'!CA89</f>
        <v>8.5133E-2</v>
      </c>
      <c r="CB89" s="397">
        <f>'2M - SGS'!CB89</f>
        <v>8.4294999999999995E-2</v>
      </c>
      <c r="CC89" s="397">
        <f>'2M - SGS'!CC89</f>
        <v>8.7456999999999993E-2</v>
      </c>
      <c r="CD89" s="397">
        <f>'2M - SGS'!CD89</f>
        <v>8.7230000000000002E-2</v>
      </c>
      <c r="CE89" s="397">
        <f>'2M - SGS'!CE89</f>
        <v>8.3319000000000004E-2</v>
      </c>
      <c r="CF89" s="397">
        <f>'2M - SGS'!CF89</f>
        <v>8.4562999999999999E-2</v>
      </c>
      <c r="CG89" s="397">
        <f>'2M - SGS'!CG89</f>
        <v>8.1112000000000004E-2</v>
      </c>
      <c r="CH89" s="398">
        <f>'2M - SGS'!CH89</f>
        <v>8.3118999999999998E-2</v>
      </c>
      <c r="CJ89" s="261">
        <f t="shared" si="80"/>
        <v>1.0000010000000001</v>
      </c>
    </row>
    <row r="90" spans="1:88" ht="16.2" thickBot="1" x14ac:dyDescent="0.35">
      <c r="A90" s="555"/>
      <c r="B90" s="15" t="str">
        <f t="shared" si="79"/>
        <v>Water Heating</v>
      </c>
      <c r="C90" s="399">
        <f>'2M - SGS'!C90</f>
        <v>0.108255</v>
      </c>
      <c r="D90" s="399">
        <f>'2M - SGS'!D90</f>
        <v>9.1078000000000006E-2</v>
      </c>
      <c r="E90" s="399">
        <f>'2M - SGS'!E90</f>
        <v>8.5239999999999996E-2</v>
      </c>
      <c r="F90" s="399">
        <f>'2M - SGS'!F90</f>
        <v>7.2980000000000003E-2</v>
      </c>
      <c r="G90" s="399">
        <f>'2M - SGS'!G90</f>
        <v>7.9849000000000003E-2</v>
      </c>
      <c r="H90" s="399">
        <f>'2M - SGS'!H90</f>
        <v>7.2720999999999994E-2</v>
      </c>
      <c r="I90" s="399">
        <f>'2M - SGS'!I90</f>
        <v>7.4929999999999997E-2</v>
      </c>
      <c r="J90" s="399">
        <f>'2M - SGS'!J90</f>
        <v>7.5861999999999999E-2</v>
      </c>
      <c r="K90" s="399">
        <f>'2M - SGS'!K90</f>
        <v>7.5733999999999996E-2</v>
      </c>
      <c r="L90" s="399">
        <f>'2M - SGS'!L90</f>
        <v>8.2808000000000007E-2</v>
      </c>
      <c r="M90" s="399">
        <f>'2M - SGS'!M90</f>
        <v>8.6345000000000005E-2</v>
      </c>
      <c r="N90" s="399">
        <f>'2M - SGS'!N90</f>
        <v>9.4200000000000006E-2</v>
      </c>
      <c r="O90" s="399">
        <f>'2M - SGS'!O90</f>
        <v>0.108255</v>
      </c>
      <c r="P90" s="399">
        <f>'2M - SGS'!P90</f>
        <v>9.1078000000000006E-2</v>
      </c>
      <c r="Q90" s="399">
        <f>'2M - SGS'!Q90</f>
        <v>8.5239999999999996E-2</v>
      </c>
      <c r="R90" s="399">
        <f>'2M - SGS'!R90</f>
        <v>7.2980000000000003E-2</v>
      </c>
      <c r="S90" s="399">
        <f>'2M - SGS'!S90</f>
        <v>7.9849000000000003E-2</v>
      </c>
      <c r="T90" s="399">
        <f>'2M - SGS'!T90</f>
        <v>7.2720999999999994E-2</v>
      </c>
      <c r="U90" s="399">
        <f>'2M - SGS'!U90</f>
        <v>7.4929999999999997E-2</v>
      </c>
      <c r="V90" s="399">
        <f>'2M - SGS'!V90</f>
        <v>7.5861999999999999E-2</v>
      </c>
      <c r="W90" s="399">
        <f>'2M - SGS'!W90</f>
        <v>7.5733999999999996E-2</v>
      </c>
      <c r="X90" s="399">
        <f>'2M - SGS'!X90</f>
        <v>8.2808000000000007E-2</v>
      </c>
      <c r="Y90" s="399">
        <f>'2M - SGS'!Y90</f>
        <v>8.6345000000000005E-2</v>
      </c>
      <c r="Z90" s="399">
        <f>'2M - SGS'!Z90</f>
        <v>9.4200000000000006E-2</v>
      </c>
      <c r="AA90" s="399">
        <f>'2M - SGS'!AA90</f>
        <v>0.108255</v>
      </c>
      <c r="AB90" s="399">
        <f>'2M - SGS'!AB90</f>
        <v>9.1078000000000006E-2</v>
      </c>
      <c r="AC90" s="399">
        <f>'2M - SGS'!AC90</f>
        <v>8.5239999999999996E-2</v>
      </c>
      <c r="AD90" s="399">
        <f>'2M - SGS'!AD90</f>
        <v>7.2980000000000003E-2</v>
      </c>
      <c r="AE90" s="399">
        <f>'2M - SGS'!AE90</f>
        <v>7.9849000000000003E-2</v>
      </c>
      <c r="AF90" s="399">
        <f>'2M - SGS'!AF90</f>
        <v>7.2720999999999994E-2</v>
      </c>
      <c r="AG90" s="399">
        <f>'2M - SGS'!AG90</f>
        <v>7.4929999999999997E-2</v>
      </c>
      <c r="AH90" s="399">
        <f>'2M - SGS'!AH90</f>
        <v>7.5861999999999999E-2</v>
      </c>
      <c r="AI90" s="399">
        <f>'2M - SGS'!AI90</f>
        <v>7.5733999999999996E-2</v>
      </c>
      <c r="AJ90" s="399">
        <f>'2M - SGS'!AJ90</f>
        <v>8.2808000000000007E-2</v>
      </c>
      <c r="AK90" s="399">
        <f>'2M - SGS'!AK90</f>
        <v>8.6345000000000005E-2</v>
      </c>
      <c r="AL90" s="399">
        <f>'2M - SGS'!AL90</f>
        <v>9.4200000000000006E-2</v>
      </c>
      <c r="AM90" s="399">
        <f>'2M - SGS'!AM90</f>
        <v>0.108255</v>
      </c>
      <c r="AN90" s="399">
        <f>'2M - SGS'!AN90</f>
        <v>9.1078000000000006E-2</v>
      </c>
      <c r="AO90" s="399">
        <f>'2M - SGS'!AO90</f>
        <v>8.5239999999999996E-2</v>
      </c>
      <c r="AP90" s="399">
        <f>'2M - SGS'!AP90</f>
        <v>7.2980000000000003E-2</v>
      </c>
      <c r="AQ90" s="399">
        <f>'2M - SGS'!AQ90</f>
        <v>7.9849000000000003E-2</v>
      </c>
      <c r="AR90" s="399">
        <f>'2M - SGS'!AR90</f>
        <v>7.2720999999999994E-2</v>
      </c>
      <c r="AS90" s="399">
        <f>'2M - SGS'!AS90</f>
        <v>7.4929999999999997E-2</v>
      </c>
      <c r="AT90" s="399">
        <f>'2M - SGS'!AT90</f>
        <v>7.5861999999999999E-2</v>
      </c>
      <c r="AU90" s="399">
        <f>'2M - SGS'!AU90</f>
        <v>7.5733999999999996E-2</v>
      </c>
      <c r="AV90" s="399">
        <f>'2M - SGS'!AV90</f>
        <v>8.2808000000000007E-2</v>
      </c>
      <c r="AW90" s="399">
        <f>'2M - SGS'!AW90</f>
        <v>8.6345000000000005E-2</v>
      </c>
      <c r="AX90" s="399">
        <f>'2M - SGS'!AX90</f>
        <v>9.4200000000000006E-2</v>
      </c>
      <c r="AY90" s="399">
        <f>'2M - SGS'!AY90</f>
        <v>0.108255</v>
      </c>
      <c r="AZ90" s="399">
        <f>'2M - SGS'!AZ90</f>
        <v>9.1078000000000006E-2</v>
      </c>
      <c r="BA90" s="399">
        <f>'2M - SGS'!BA90</f>
        <v>8.5239999999999996E-2</v>
      </c>
      <c r="BB90" s="399">
        <f>'2M - SGS'!BB90</f>
        <v>7.2980000000000003E-2</v>
      </c>
      <c r="BC90" s="399">
        <f>'2M - SGS'!BC90</f>
        <v>7.9849000000000003E-2</v>
      </c>
      <c r="BD90" s="399">
        <f>'2M - SGS'!BD90</f>
        <v>7.2720999999999994E-2</v>
      </c>
      <c r="BE90" s="399">
        <f>'2M - SGS'!BE90</f>
        <v>7.4929999999999997E-2</v>
      </c>
      <c r="BF90" s="399">
        <f>'2M - SGS'!BF90</f>
        <v>7.5861999999999999E-2</v>
      </c>
      <c r="BG90" s="399">
        <f>'2M - SGS'!BG90</f>
        <v>7.5733999999999996E-2</v>
      </c>
      <c r="BH90" s="399">
        <f>'2M - SGS'!BH90</f>
        <v>8.2808000000000007E-2</v>
      </c>
      <c r="BI90" s="399">
        <f>'2M - SGS'!BI90</f>
        <v>8.6345000000000005E-2</v>
      </c>
      <c r="BJ90" s="399">
        <f>'2M - SGS'!BJ90</f>
        <v>9.4200000000000006E-2</v>
      </c>
      <c r="BK90" s="399">
        <f>'2M - SGS'!BK90</f>
        <v>0.108255</v>
      </c>
      <c r="BL90" s="399">
        <f>'2M - SGS'!BL90</f>
        <v>9.1078000000000006E-2</v>
      </c>
      <c r="BM90" s="399">
        <f>'2M - SGS'!BM90</f>
        <v>8.5239999999999996E-2</v>
      </c>
      <c r="BN90" s="399">
        <f>'2M - SGS'!BN90</f>
        <v>7.2980000000000003E-2</v>
      </c>
      <c r="BO90" s="399">
        <f>'2M - SGS'!BO90</f>
        <v>7.9849000000000003E-2</v>
      </c>
      <c r="BP90" s="399">
        <f>'2M - SGS'!BP90</f>
        <v>7.2720999999999994E-2</v>
      </c>
      <c r="BQ90" s="399">
        <f>'2M - SGS'!BQ90</f>
        <v>7.4929999999999997E-2</v>
      </c>
      <c r="BR90" s="399">
        <f>'2M - SGS'!BR90</f>
        <v>7.5861999999999999E-2</v>
      </c>
      <c r="BS90" s="399">
        <f>'2M - SGS'!BS90</f>
        <v>7.5733999999999996E-2</v>
      </c>
      <c r="BT90" s="399">
        <f>'2M - SGS'!BT90</f>
        <v>8.2808000000000007E-2</v>
      </c>
      <c r="BU90" s="399">
        <f>'2M - SGS'!BU90</f>
        <v>8.6345000000000005E-2</v>
      </c>
      <c r="BV90" s="399">
        <f>'2M - SGS'!BV90</f>
        <v>9.4200000000000006E-2</v>
      </c>
      <c r="BW90" s="399">
        <f>'2M - SGS'!BW90</f>
        <v>0.108255</v>
      </c>
      <c r="BX90" s="399">
        <f>'2M - SGS'!BX90</f>
        <v>9.1078000000000006E-2</v>
      </c>
      <c r="BY90" s="399">
        <f>'2M - SGS'!BY90</f>
        <v>8.5239999999999996E-2</v>
      </c>
      <c r="BZ90" s="399">
        <f>'2M - SGS'!BZ90</f>
        <v>7.2980000000000003E-2</v>
      </c>
      <c r="CA90" s="399">
        <f>'2M - SGS'!CA90</f>
        <v>7.9849000000000003E-2</v>
      </c>
      <c r="CB90" s="399">
        <f>'2M - SGS'!CB90</f>
        <v>7.2720999999999994E-2</v>
      </c>
      <c r="CC90" s="399">
        <f>'2M - SGS'!CC90</f>
        <v>7.4929999999999997E-2</v>
      </c>
      <c r="CD90" s="399">
        <f>'2M - SGS'!CD90</f>
        <v>7.5861999999999999E-2</v>
      </c>
      <c r="CE90" s="399">
        <f>'2M - SGS'!CE90</f>
        <v>7.5733999999999996E-2</v>
      </c>
      <c r="CF90" s="399">
        <f>'2M - SGS'!CF90</f>
        <v>8.2808000000000007E-2</v>
      </c>
      <c r="CG90" s="399">
        <f>'2M - SGS'!CG90</f>
        <v>8.6345000000000005E-2</v>
      </c>
      <c r="CH90" s="400">
        <f>'2M - SGS'!CH90</f>
        <v>9.4200000000000006E-2</v>
      </c>
      <c r="CJ90" s="261">
        <f t="shared" si="80"/>
        <v>1.0000020000000001</v>
      </c>
    </row>
    <row r="91" spans="1:88" ht="15" thickBot="1" x14ac:dyDescent="0.35">
      <c r="CJ91" s="243" t="s">
        <v>137</v>
      </c>
    </row>
    <row r="92" spans="1:88" ht="15" customHeight="1" x14ac:dyDescent="0.3">
      <c r="A92" s="578" t="s">
        <v>153</v>
      </c>
      <c r="B92" s="304" t="s">
        <v>14</v>
      </c>
      <c r="C92" s="234">
        <f>C77</f>
        <v>43831</v>
      </c>
      <c r="D92" s="234">
        <f t="shared" ref="D92:N92" si="81">D77</f>
        <v>43862</v>
      </c>
      <c r="E92" s="234">
        <f t="shared" si="81"/>
        <v>43891</v>
      </c>
      <c r="F92" s="234">
        <f t="shared" si="81"/>
        <v>43922</v>
      </c>
      <c r="G92" s="234">
        <f t="shared" si="81"/>
        <v>43952</v>
      </c>
      <c r="H92" s="234">
        <f t="shared" si="81"/>
        <v>43983</v>
      </c>
      <c r="I92" s="234">
        <f t="shared" si="81"/>
        <v>44013</v>
      </c>
      <c r="J92" s="234">
        <f t="shared" si="81"/>
        <v>44044</v>
      </c>
      <c r="K92" s="234">
        <f t="shared" si="81"/>
        <v>44075</v>
      </c>
      <c r="L92" s="234">
        <f t="shared" si="81"/>
        <v>44105</v>
      </c>
      <c r="M92" s="234">
        <f t="shared" si="81"/>
        <v>44136</v>
      </c>
      <c r="N92" s="234">
        <f t="shared" si="81"/>
        <v>44166</v>
      </c>
      <c r="O92" s="234">
        <f t="shared" ref="O92:BO92" si="82">O77</f>
        <v>44197</v>
      </c>
      <c r="P92" s="234">
        <f t="shared" si="82"/>
        <v>44228</v>
      </c>
      <c r="Q92" s="234">
        <f t="shared" si="82"/>
        <v>44256</v>
      </c>
      <c r="R92" s="234">
        <f t="shared" si="82"/>
        <v>44287</v>
      </c>
      <c r="S92" s="234">
        <f t="shared" si="82"/>
        <v>44317</v>
      </c>
      <c r="T92" s="234">
        <f t="shared" si="82"/>
        <v>44348</v>
      </c>
      <c r="U92" s="234">
        <f t="shared" si="82"/>
        <v>44378</v>
      </c>
      <c r="V92" s="234">
        <f t="shared" si="82"/>
        <v>44409</v>
      </c>
      <c r="W92" s="234">
        <f t="shared" si="82"/>
        <v>44440</v>
      </c>
      <c r="X92" s="234">
        <f t="shared" si="82"/>
        <v>44470</v>
      </c>
      <c r="Y92" s="234">
        <f t="shared" si="82"/>
        <v>44501</v>
      </c>
      <c r="Z92" s="234">
        <f t="shared" si="82"/>
        <v>44531</v>
      </c>
      <c r="AA92" s="234">
        <f t="shared" si="82"/>
        <v>44562</v>
      </c>
      <c r="AB92" s="234">
        <f t="shared" si="82"/>
        <v>44593</v>
      </c>
      <c r="AC92" s="234">
        <f t="shared" si="82"/>
        <v>44621</v>
      </c>
      <c r="AD92" s="234">
        <f t="shared" si="82"/>
        <v>44652</v>
      </c>
      <c r="AE92" s="234">
        <f t="shared" si="82"/>
        <v>44682</v>
      </c>
      <c r="AF92" s="234">
        <f t="shared" si="82"/>
        <v>44713</v>
      </c>
      <c r="AG92" s="234">
        <f t="shared" si="82"/>
        <v>44743</v>
      </c>
      <c r="AH92" s="234">
        <f t="shared" si="82"/>
        <v>44774</v>
      </c>
      <c r="AI92" s="234">
        <f t="shared" si="82"/>
        <v>44805</v>
      </c>
      <c r="AJ92" s="234">
        <f t="shared" si="82"/>
        <v>44835</v>
      </c>
      <c r="AK92" s="234">
        <f t="shared" si="82"/>
        <v>44866</v>
      </c>
      <c r="AL92" s="234">
        <f t="shared" si="82"/>
        <v>44896</v>
      </c>
      <c r="AM92" s="234">
        <f t="shared" si="82"/>
        <v>44927</v>
      </c>
      <c r="AN92" s="234">
        <f t="shared" si="82"/>
        <v>44958</v>
      </c>
      <c r="AO92" s="234">
        <f t="shared" si="82"/>
        <v>44986</v>
      </c>
      <c r="AP92" s="234">
        <f t="shared" si="82"/>
        <v>45017</v>
      </c>
      <c r="AQ92" s="234">
        <f t="shared" si="82"/>
        <v>45047</v>
      </c>
      <c r="AR92" s="234">
        <f t="shared" si="82"/>
        <v>45078</v>
      </c>
      <c r="AS92" s="234">
        <f t="shared" si="82"/>
        <v>45108</v>
      </c>
      <c r="AT92" s="234">
        <f t="shared" si="82"/>
        <v>45139</v>
      </c>
      <c r="AU92" s="234">
        <f t="shared" si="82"/>
        <v>45170</v>
      </c>
      <c r="AV92" s="234">
        <f t="shared" si="82"/>
        <v>45200</v>
      </c>
      <c r="AW92" s="234">
        <f t="shared" si="82"/>
        <v>45231</v>
      </c>
      <c r="AX92" s="234">
        <f t="shared" si="82"/>
        <v>45261</v>
      </c>
      <c r="AY92" s="234">
        <f t="shared" si="82"/>
        <v>45292</v>
      </c>
      <c r="AZ92" s="234">
        <f t="shared" si="82"/>
        <v>45323</v>
      </c>
      <c r="BA92" s="234">
        <f t="shared" si="82"/>
        <v>45352</v>
      </c>
      <c r="BB92" s="234">
        <f t="shared" si="82"/>
        <v>45383</v>
      </c>
      <c r="BC92" s="234">
        <f t="shared" si="82"/>
        <v>45413</v>
      </c>
      <c r="BD92" s="234">
        <f t="shared" si="82"/>
        <v>45444</v>
      </c>
      <c r="BE92" s="234">
        <f t="shared" si="82"/>
        <v>45474</v>
      </c>
      <c r="BF92" s="234">
        <f t="shared" si="82"/>
        <v>45505</v>
      </c>
      <c r="BG92" s="234">
        <f t="shared" si="82"/>
        <v>45536</v>
      </c>
      <c r="BH92" s="234">
        <f t="shared" si="82"/>
        <v>45566</v>
      </c>
      <c r="BI92" s="234">
        <f t="shared" si="82"/>
        <v>45597</v>
      </c>
      <c r="BJ92" s="234">
        <f t="shared" si="82"/>
        <v>45627</v>
      </c>
      <c r="BK92" s="234">
        <f t="shared" si="82"/>
        <v>45658</v>
      </c>
      <c r="BL92" s="234">
        <f t="shared" si="82"/>
        <v>45689</v>
      </c>
      <c r="BM92" s="234">
        <f t="shared" si="82"/>
        <v>45717</v>
      </c>
      <c r="BN92" s="234">
        <f t="shared" si="82"/>
        <v>45748</v>
      </c>
      <c r="BO92" s="234">
        <f t="shared" si="82"/>
        <v>45778</v>
      </c>
      <c r="BP92" s="234">
        <f t="shared" ref="BP92:CH92" si="83">BP77</f>
        <v>45809</v>
      </c>
      <c r="BQ92" s="234">
        <f t="shared" si="83"/>
        <v>45839</v>
      </c>
      <c r="BR92" s="234">
        <f t="shared" si="83"/>
        <v>45870</v>
      </c>
      <c r="BS92" s="234">
        <f t="shared" si="83"/>
        <v>45901</v>
      </c>
      <c r="BT92" s="234">
        <f t="shared" si="83"/>
        <v>45931</v>
      </c>
      <c r="BU92" s="234">
        <f t="shared" si="83"/>
        <v>45962</v>
      </c>
      <c r="BV92" s="234">
        <f t="shared" si="83"/>
        <v>45992</v>
      </c>
      <c r="BW92" s="234">
        <f t="shared" si="83"/>
        <v>46023</v>
      </c>
      <c r="BX92" s="234">
        <f t="shared" si="83"/>
        <v>46054</v>
      </c>
      <c r="BY92" s="234">
        <f t="shared" si="83"/>
        <v>46082</v>
      </c>
      <c r="BZ92" s="234">
        <f t="shared" si="83"/>
        <v>46113</v>
      </c>
      <c r="CA92" s="234">
        <f t="shared" si="83"/>
        <v>46143</v>
      </c>
      <c r="CB92" s="234">
        <f t="shared" si="83"/>
        <v>46174</v>
      </c>
      <c r="CC92" s="234">
        <f t="shared" si="83"/>
        <v>46204</v>
      </c>
      <c r="CD92" s="234">
        <f t="shared" si="83"/>
        <v>46235</v>
      </c>
      <c r="CE92" s="234">
        <f t="shared" si="83"/>
        <v>46266</v>
      </c>
      <c r="CF92" s="234">
        <f t="shared" si="83"/>
        <v>46296</v>
      </c>
      <c r="CG92" s="234">
        <f t="shared" si="83"/>
        <v>46327</v>
      </c>
      <c r="CH92" s="302">
        <f t="shared" si="83"/>
        <v>46357</v>
      </c>
    </row>
    <row r="93" spans="1:88" x14ac:dyDescent="0.3">
      <c r="A93" s="579"/>
      <c r="B93" s="11" t="s">
        <v>141</v>
      </c>
      <c r="C93" s="381">
        <v>2.8837000000000002E-2</v>
      </c>
      <c r="D93" s="381">
        <v>3.0424E-2</v>
      </c>
      <c r="E93" s="381">
        <v>2.7962999999999998E-2</v>
      </c>
      <c r="F93" s="382">
        <v>3.3774999999999999E-2</v>
      </c>
      <c r="G93" s="382">
        <v>3.6714999999999998E-2</v>
      </c>
      <c r="H93" s="382">
        <v>6.8380999999999997E-2</v>
      </c>
      <c r="I93" s="382">
        <v>6.6040000000000001E-2</v>
      </c>
      <c r="J93" s="382">
        <v>6.8090999999999999E-2</v>
      </c>
      <c r="K93" s="382">
        <v>6.6092999999999999E-2</v>
      </c>
      <c r="L93" s="382">
        <v>3.5712000000000001E-2</v>
      </c>
      <c r="M93" s="382">
        <v>3.6135E-2</v>
      </c>
      <c r="N93" s="382">
        <v>3.3574E-2</v>
      </c>
      <c r="O93" s="382">
        <v>3.2899999999999999E-2</v>
      </c>
      <c r="P93" s="382">
        <v>3.3628999999999999E-2</v>
      </c>
      <c r="Q93" s="382">
        <v>3.4622E-2</v>
      </c>
      <c r="R93" s="382">
        <v>3.3774999999999999E-2</v>
      </c>
      <c r="S93" s="382">
        <v>3.6714999999999998E-2</v>
      </c>
      <c r="T93" s="382">
        <v>6.8380999999999997E-2</v>
      </c>
      <c r="U93" s="382">
        <v>6.6040000000000001E-2</v>
      </c>
      <c r="V93" s="382">
        <v>6.8090999999999999E-2</v>
      </c>
      <c r="W93" s="382">
        <v>6.6092999999999999E-2</v>
      </c>
      <c r="X93" s="382">
        <v>3.5712000000000001E-2</v>
      </c>
      <c r="Y93" s="382">
        <v>3.6135E-2</v>
      </c>
      <c r="Z93" s="382">
        <v>3.3574E-2</v>
      </c>
      <c r="AA93" s="382">
        <v>3.2899999999999999E-2</v>
      </c>
      <c r="AB93" s="382">
        <v>3.3628999999999999E-2</v>
      </c>
      <c r="AC93" s="382">
        <v>3.4622E-2</v>
      </c>
      <c r="AD93" s="382">
        <v>3.3774999999999999E-2</v>
      </c>
      <c r="AE93" s="382">
        <v>3.6714999999999998E-2</v>
      </c>
      <c r="AF93" s="382">
        <v>6.8380999999999997E-2</v>
      </c>
      <c r="AG93" s="382">
        <v>6.6040000000000001E-2</v>
      </c>
      <c r="AH93" s="382">
        <v>6.8090999999999999E-2</v>
      </c>
      <c r="AI93" s="382">
        <v>6.6092999999999999E-2</v>
      </c>
      <c r="AJ93" s="382">
        <v>3.5712000000000001E-2</v>
      </c>
      <c r="AK93" s="382">
        <v>3.6135E-2</v>
      </c>
      <c r="AL93" s="382">
        <v>3.3574E-2</v>
      </c>
      <c r="AM93" s="382">
        <v>3.2899999999999999E-2</v>
      </c>
      <c r="AN93" s="382">
        <v>3.3628999999999999E-2</v>
      </c>
      <c r="AO93" s="382">
        <v>3.4622E-2</v>
      </c>
      <c r="AP93" s="382">
        <v>3.3774999999999999E-2</v>
      </c>
      <c r="AQ93" s="382">
        <v>3.6714999999999998E-2</v>
      </c>
      <c r="AR93" s="382">
        <v>6.8380999999999997E-2</v>
      </c>
      <c r="AS93" s="382">
        <v>6.6040000000000001E-2</v>
      </c>
      <c r="AT93" s="382">
        <v>6.8090999999999999E-2</v>
      </c>
      <c r="AU93" s="382">
        <v>6.6092999999999999E-2</v>
      </c>
      <c r="AV93" s="382">
        <v>3.5712000000000001E-2</v>
      </c>
      <c r="AW93" s="382">
        <v>3.6135E-2</v>
      </c>
      <c r="AX93" s="382">
        <v>3.3574E-2</v>
      </c>
      <c r="AY93" s="382">
        <v>3.2899999999999999E-2</v>
      </c>
      <c r="AZ93" s="382">
        <v>3.3628999999999999E-2</v>
      </c>
      <c r="BA93" s="382">
        <v>3.4622E-2</v>
      </c>
      <c r="BB93" s="382">
        <v>3.3774999999999999E-2</v>
      </c>
      <c r="BC93" s="382">
        <v>3.6714999999999998E-2</v>
      </c>
      <c r="BD93" s="382">
        <v>6.8380999999999997E-2</v>
      </c>
      <c r="BE93" s="382">
        <v>6.6040000000000001E-2</v>
      </c>
      <c r="BF93" s="382">
        <v>6.8090999999999999E-2</v>
      </c>
      <c r="BG93" s="382">
        <v>6.6092999999999999E-2</v>
      </c>
      <c r="BH93" s="382">
        <v>3.5712000000000001E-2</v>
      </c>
      <c r="BI93" s="382">
        <v>3.6135E-2</v>
      </c>
      <c r="BJ93" s="382">
        <v>3.3574E-2</v>
      </c>
      <c r="BK93" s="382">
        <v>3.2899999999999999E-2</v>
      </c>
      <c r="BL93" s="382">
        <v>3.3628999999999999E-2</v>
      </c>
      <c r="BM93" s="382">
        <v>3.4622E-2</v>
      </c>
      <c r="BN93" s="382">
        <v>3.3774999999999999E-2</v>
      </c>
      <c r="BO93" s="382">
        <v>3.6714999999999998E-2</v>
      </c>
      <c r="BP93" s="382">
        <v>6.8380999999999997E-2</v>
      </c>
      <c r="BQ93" s="382">
        <v>6.6040000000000001E-2</v>
      </c>
      <c r="BR93" s="382">
        <v>6.8090999999999999E-2</v>
      </c>
      <c r="BS93" s="382">
        <v>6.6092999999999999E-2</v>
      </c>
      <c r="BT93" s="382">
        <v>3.5712000000000001E-2</v>
      </c>
      <c r="BU93" s="382">
        <v>3.6135E-2</v>
      </c>
      <c r="BV93" s="382">
        <v>3.3574E-2</v>
      </c>
      <c r="BW93" s="382">
        <v>3.2899999999999999E-2</v>
      </c>
      <c r="BX93" s="382">
        <v>3.3628999999999999E-2</v>
      </c>
      <c r="BY93" s="382">
        <v>3.4622E-2</v>
      </c>
      <c r="BZ93" s="382">
        <v>3.3774999999999999E-2</v>
      </c>
      <c r="CA93" s="382">
        <v>3.6714999999999998E-2</v>
      </c>
      <c r="CB93" s="382">
        <v>6.8380999999999997E-2</v>
      </c>
      <c r="CC93" s="382">
        <v>6.6040000000000001E-2</v>
      </c>
      <c r="CD93" s="382">
        <v>6.8090999999999999E-2</v>
      </c>
      <c r="CE93" s="382">
        <v>6.6092999999999999E-2</v>
      </c>
      <c r="CF93" s="382">
        <v>3.5712000000000001E-2</v>
      </c>
      <c r="CG93" s="382">
        <v>3.6135E-2</v>
      </c>
      <c r="CH93" s="383">
        <v>3.3574E-2</v>
      </c>
      <c r="CJ93" s="243" t="s">
        <v>139</v>
      </c>
    </row>
    <row r="94" spans="1:88" x14ac:dyDescent="0.3">
      <c r="A94" s="579"/>
      <c r="B94" s="11" t="s">
        <v>59</v>
      </c>
      <c r="C94" s="381">
        <v>3.0917E-2</v>
      </c>
      <c r="D94" s="381">
        <v>3.3917999999999997E-2</v>
      </c>
      <c r="E94" s="381">
        <v>3.1923E-2</v>
      </c>
      <c r="F94" s="382">
        <v>3.4112999999999997E-2</v>
      </c>
      <c r="G94" s="382">
        <v>4.2518E-2</v>
      </c>
      <c r="H94" s="382">
        <v>8.4876999999999994E-2</v>
      </c>
      <c r="I94" s="382">
        <v>7.9538999999999999E-2</v>
      </c>
      <c r="J94" s="382">
        <v>8.3308999999999994E-2</v>
      </c>
      <c r="K94" s="382">
        <v>8.3042000000000005E-2</v>
      </c>
      <c r="L94" s="382">
        <v>3.5901000000000002E-2</v>
      </c>
      <c r="M94" s="382">
        <v>3.8133E-2</v>
      </c>
      <c r="N94" s="382">
        <v>3.4439999999999998E-2</v>
      </c>
      <c r="O94" s="382">
        <v>3.4639999999999997E-2</v>
      </c>
      <c r="P94" s="382">
        <v>3.6375999999999999E-2</v>
      </c>
      <c r="Q94" s="382">
        <v>3.8793000000000001E-2</v>
      </c>
      <c r="R94" s="382">
        <v>3.4112999999999997E-2</v>
      </c>
      <c r="S94" s="382">
        <v>4.2518E-2</v>
      </c>
      <c r="T94" s="382">
        <v>8.4876999999999994E-2</v>
      </c>
      <c r="U94" s="382">
        <v>7.9538999999999999E-2</v>
      </c>
      <c r="V94" s="382">
        <v>8.3308999999999994E-2</v>
      </c>
      <c r="W94" s="382">
        <v>8.3042000000000005E-2</v>
      </c>
      <c r="X94" s="382">
        <v>3.5901000000000002E-2</v>
      </c>
      <c r="Y94" s="382">
        <v>3.8133E-2</v>
      </c>
      <c r="Z94" s="382">
        <v>3.4439999999999998E-2</v>
      </c>
      <c r="AA94" s="382">
        <v>3.4639999999999997E-2</v>
      </c>
      <c r="AB94" s="382">
        <v>3.6375999999999999E-2</v>
      </c>
      <c r="AC94" s="382">
        <v>3.8793000000000001E-2</v>
      </c>
      <c r="AD94" s="382">
        <v>3.4112999999999997E-2</v>
      </c>
      <c r="AE94" s="382">
        <v>4.2518E-2</v>
      </c>
      <c r="AF94" s="382">
        <v>8.4876999999999994E-2</v>
      </c>
      <c r="AG94" s="382">
        <v>7.9538999999999999E-2</v>
      </c>
      <c r="AH94" s="382">
        <v>8.3308999999999994E-2</v>
      </c>
      <c r="AI94" s="382">
        <v>8.3042000000000005E-2</v>
      </c>
      <c r="AJ94" s="382">
        <v>3.5901000000000002E-2</v>
      </c>
      <c r="AK94" s="382">
        <v>3.8133E-2</v>
      </c>
      <c r="AL94" s="382">
        <v>3.4439999999999998E-2</v>
      </c>
      <c r="AM94" s="382">
        <v>3.4639999999999997E-2</v>
      </c>
      <c r="AN94" s="382">
        <v>3.6375999999999999E-2</v>
      </c>
      <c r="AO94" s="382">
        <v>3.8793000000000001E-2</v>
      </c>
      <c r="AP94" s="382">
        <v>3.4112999999999997E-2</v>
      </c>
      <c r="AQ94" s="382">
        <v>4.2518E-2</v>
      </c>
      <c r="AR94" s="382">
        <v>8.4876999999999994E-2</v>
      </c>
      <c r="AS94" s="382">
        <v>7.9538999999999999E-2</v>
      </c>
      <c r="AT94" s="382">
        <v>8.3308999999999994E-2</v>
      </c>
      <c r="AU94" s="382">
        <v>8.3042000000000005E-2</v>
      </c>
      <c r="AV94" s="382">
        <v>3.5901000000000002E-2</v>
      </c>
      <c r="AW94" s="382">
        <v>3.8133E-2</v>
      </c>
      <c r="AX94" s="382">
        <v>3.4439999999999998E-2</v>
      </c>
      <c r="AY94" s="382">
        <v>3.4639999999999997E-2</v>
      </c>
      <c r="AZ94" s="382">
        <v>3.6375999999999999E-2</v>
      </c>
      <c r="BA94" s="382">
        <v>3.8793000000000001E-2</v>
      </c>
      <c r="BB94" s="382">
        <v>3.4112999999999997E-2</v>
      </c>
      <c r="BC94" s="382">
        <v>4.2518E-2</v>
      </c>
      <c r="BD94" s="382">
        <v>8.4876999999999994E-2</v>
      </c>
      <c r="BE94" s="382">
        <v>7.9538999999999999E-2</v>
      </c>
      <c r="BF94" s="382">
        <v>8.3308999999999994E-2</v>
      </c>
      <c r="BG94" s="382">
        <v>8.3042000000000005E-2</v>
      </c>
      <c r="BH94" s="382">
        <v>3.5901000000000002E-2</v>
      </c>
      <c r="BI94" s="382">
        <v>3.8133E-2</v>
      </c>
      <c r="BJ94" s="382">
        <v>3.4439999999999998E-2</v>
      </c>
      <c r="BK94" s="382">
        <v>3.4639999999999997E-2</v>
      </c>
      <c r="BL94" s="382">
        <v>3.6375999999999999E-2</v>
      </c>
      <c r="BM94" s="382">
        <v>3.8793000000000001E-2</v>
      </c>
      <c r="BN94" s="382">
        <v>3.4112999999999997E-2</v>
      </c>
      <c r="BO94" s="382">
        <v>4.2518E-2</v>
      </c>
      <c r="BP94" s="382">
        <v>8.4876999999999994E-2</v>
      </c>
      <c r="BQ94" s="382">
        <v>7.9538999999999999E-2</v>
      </c>
      <c r="BR94" s="382">
        <v>8.3308999999999994E-2</v>
      </c>
      <c r="BS94" s="382">
        <v>8.3042000000000005E-2</v>
      </c>
      <c r="BT94" s="382">
        <v>3.5901000000000002E-2</v>
      </c>
      <c r="BU94" s="382">
        <v>3.8133E-2</v>
      </c>
      <c r="BV94" s="382">
        <v>3.4439999999999998E-2</v>
      </c>
      <c r="BW94" s="382">
        <v>3.4639999999999997E-2</v>
      </c>
      <c r="BX94" s="382">
        <v>3.6375999999999999E-2</v>
      </c>
      <c r="BY94" s="382">
        <v>3.8793000000000001E-2</v>
      </c>
      <c r="BZ94" s="382">
        <v>3.4112999999999997E-2</v>
      </c>
      <c r="CA94" s="382">
        <v>4.2518E-2</v>
      </c>
      <c r="CB94" s="382">
        <v>8.4876999999999994E-2</v>
      </c>
      <c r="CC94" s="382">
        <v>7.9538999999999999E-2</v>
      </c>
      <c r="CD94" s="382">
        <v>8.3308999999999994E-2</v>
      </c>
      <c r="CE94" s="382">
        <v>8.3042000000000005E-2</v>
      </c>
      <c r="CF94" s="382">
        <v>3.5901000000000002E-2</v>
      </c>
      <c r="CG94" s="382">
        <v>3.8133E-2</v>
      </c>
      <c r="CH94" s="383">
        <v>3.4439999999999998E-2</v>
      </c>
      <c r="CJ94" s="243" t="s">
        <v>140</v>
      </c>
    </row>
    <row r="95" spans="1:88" x14ac:dyDescent="0.3">
      <c r="A95" s="579"/>
      <c r="B95" s="11" t="s">
        <v>142</v>
      </c>
      <c r="C95" s="381">
        <v>2.9335E-2</v>
      </c>
      <c r="D95" s="381">
        <v>3.0443999999999999E-2</v>
      </c>
      <c r="E95" s="381">
        <v>2.7954E-2</v>
      </c>
      <c r="F95" s="382">
        <v>3.6261000000000002E-2</v>
      </c>
      <c r="G95" s="382">
        <v>3.8356000000000001E-2</v>
      </c>
      <c r="H95" s="382">
        <v>7.3451000000000002E-2</v>
      </c>
      <c r="I95" s="382">
        <v>7.0691000000000004E-2</v>
      </c>
      <c r="J95" s="382">
        <v>7.3116E-2</v>
      </c>
      <c r="K95" s="382">
        <v>7.0167999999999994E-2</v>
      </c>
      <c r="L95" s="382">
        <v>3.7338000000000003E-2</v>
      </c>
      <c r="M95" s="382">
        <v>3.6955000000000002E-2</v>
      </c>
      <c r="N95" s="382">
        <v>3.4236999999999997E-2</v>
      </c>
      <c r="O95" s="382">
        <v>3.3316999999999999E-2</v>
      </c>
      <c r="P95" s="382">
        <v>3.3644E-2</v>
      </c>
      <c r="Q95" s="382">
        <v>3.4612999999999998E-2</v>
      </c>
      <c r="R95" s="382">
        <v>3.6261000000000002E-2</v>
      </c>
      <c r="S95" s="382">
        <v>3.8356000000000001E-2</v>
      </c>
      <c r="T95" s="382">
        <v>7.3451000000000002E-2</v>
      </c>
      <c r="U95" s="382">
        <v>7.0691000000000004E-2</v>
      </c>
      <c r="V95" s="382">
        <v>7.3116E-2</v>
      </c>
      <c r="W95" s="382">
        <v>7.0167999999999994E-2</v>
      </c>
      <c r="X95" s="382">
        <v>3.7338000000000003E-2</v>
      </c>
      <c r="Y95" s="382">
        <v>3.6955000000000002E-2</v>
      </c>
      <c r="Z95" s="382">
        <v>3.4236999999999997E-2</v>
      </c>
      <c r="AA95" s="382">
        <v>3.3316999999999999E-2</v>
      </c>
      <c r="AB95" s="382">
        <v>3.3644E-2</v>
      </c>
      <c r="AC95" s="382">
        <v>3.4612999999999998E-2</v>
      </c>
      <c r="AD95" s="382">
        <v>3.6261000000000002E-2</v>
      </c>
      <c r="AE95" s="382">
        <v>3.8356000000000001E-2</v>
      </c>
      <c r="AF95" s="382">
        <v>7.3451000000000002E-2</v>
      </c>
      <c r="AG95" s="382">
        <v>7.0691000000000004E-2</v>
      </c>
      <c r="AH95" s="382">
        <v>7.3116E-2</v>
      </c>
      <c r="AI95" s="382">
        <v>7.0167999999999994E-2</v>
      </c>
      <c r="AJ95" s="382">
        <v>3.7338000000000003E-2</v>
      </c>
      <c r="AK95" s="382">
        <v>3.6955000000000002E-2</v>
      </c>
      <c r="AL95" s="382">
        <v>3.4236999999999997E-2</v>
      </c>
      <c r="AM95" s="382">
        <v>3.3316999999999999E-2</v>
      </c>
      <c r="AN95" s="382">
        <v>3.3644E-2</v>
      </c>
      <c r="AO95" s="382">
        <v>3.4612999999999998E-2</v>
      </c>
      <c r="AP95" s="382">
        <v>3.6261000000000002E-2</v>
      </c>
      <c r="AQ95" s="382">
        <v>3.8356000000000001E-2</v>
      </c>
      <c r="AR95" s="382">
        <v>7.3451000000000002E-2</v>
      </c>
      <c r="AS95" s="382">
        <v>7.0691000000000004E-2</v>
      </c>
      <c r="AT95" s="382">
        <v>7.3116E-2</v>
      </c>
      <c r="AU95" s="382">
        <v>7.0167999999999994E-2</v>
      </c>
      <c r="AV95" s="382">
        <v>3.7338000000000003E-2</v>
      </c>
      <c r="AW95" s="382">
        <v>3.6955000000000002E-2</v>
      </c>
      <c r="AX95" s="382">
        <v>3.4236999999999997E-2</v>
      </c>
      <c r="AY95" s="382">
        <v>3.3316999999999999E-2</v>
      </c>
      <c r="AZ95" s="382">
        <v>3.3644E-2</v>
      </c>
      <c r="BA95" s="382">
        <v>3.4612999999999998E-2</v>
      </c>
      <c r="BB95" s="382">
        <v>3.6261000000000002E-2</v>
      </c>
      <c r="BC95" s="382">
        <v>3.8356000000000001E-2</v>
      </c>
      <c r="BD95" s="382">
        <v>7.3451000000000002E-2</v>
      </c>
      <c r="BE95" s="382">
        <v>7.0691000000000004E-2</v>
      </c>
      <c r="BF95" s="382">
        <v>7.3116E-2</v>
      </c>
      <c r="BG95" s="382">
        <v>7.0167999999999994E-2</v>
      </c>
      <c r="BH95" s="382">
        <v>3.7338000000000003E-2</v>
      </c>
      <c r="BI95" s="382">
        <v>3.6955000000000002E-2</v>
      </c>
      <c r="BJ95" s="382">
        <v>3.4236999999999997E-2</v>
      </c>
      <c r="BK95" s="382">
        <v>3.3316999999999999E-2</v>
      </c>
      <c r="BL95" s="382">
        <v>3.3644E-2</v>
      </c>
      <c r="BM95" s="382">
        <v>3.4612999999999998E-2</v>
      </c>
      <c r="BN95" s="382">
        <v>3.6261000000000002E-2</v>
      </c>
      <c r="BO95" s="382">
        <v>3.8356000000000001E-2</v>
      </c>
      <c r="BP95" s="382">
        <v>7.3451000000000002E-2</v>
      </c>
      <c r="BQ95" s="382">
        <v>7.0691000000000004E-2</v>
      </c>
      <c r="BR95" s="382">
        <v>7.3116E-2</v>
      </c>
      <c r="BS95" s="382">
        <v>7.0167999999999994E-2</v>
      </c>
      <c r="BT95" s="382">
        <v>3.7338000000000003E-2</v>
      </c>
      <c r="BU95" s="382">
        <v>3.6955000000000002E-2</v>
      </c>
      <c r="BV95" s="382">
        <v>3.4236999999999997E-2</v>
      </c>
      <c r="BW95" s="382">
        <v>3.3316999999999999E-2</v>
      </c>
      <c r="BX95" s="382">
        <v>3.3644E-2</v>
      </c>
      <c r="BY95" s="382">
        <v>3.4612999999999998E-2</v>
      </c>
      <c r="BZ95" s="382">
        <v>3.6261000000000002E-2</v>
      </c>
      <c r="CA95" s="382">
        <v>3.8356000000000001E-2</v>
      </c>
      <c r="CB95" s="382">
        <v>7.3451000000000002E-2</v>
      </c>
      <c r="CC95" s="382">
        <v>7.0691000000000004E-2</v>
      </c>
      <c r="CD95" s="382">
        <v>7.3116E-2</v>
      </c>
      <c r="CE95" s="382">
        <v>7.0167999999999994E-2</v>
      </c>
      <c r="CF95" s="382">
        <v>3.7338000000000003E-2</v>
      </c>
      <c r="CG95" s="382">
        <v>3.6955000000000002E-2</v>
      </c>
      <c r="CH95" s="383">
        <v>3.4236999999999997E-2</v>
      </c>
    </row>
    <row r="96" spans="1:88" x14ac:dyDescent="0.3">
      <c r="A96" s="579"/>
      <c r="B96" s="11" t="s">
        <v>60</v>
      </c>
      <c r="C96" s="381">
        <v>2.0434000000000001E-2</v>
      </c>
      <c r="D96" s="381">
        <v>2.1371000000000001E-2</v>
      </c>
      <c r="E96" s="381">
        <v>2.0813999999999999E-2</v>
      </c>
      <c r="F96" s="382">
        <v>3.7753000000000002E-2</v>
      </c>
      <c r="G96" s="382">
        <v>4.9020000000000001E-2</v>
      </c>
      <c r="H96" s="382">
        <v>8.5724999999999996E-2</v>
      </c>
      <c r="I96" s="382">
        <v>7.9927999999999999E-2</v>
      </c>
      <c r="J96" s="382">
        <v>8.3828E-2</v>
      </c>
      <c r="K96" s="382">
        <v>8.6550000000000002E-2</v>
      </c>
      <c r="L96" s="382">
        <v>3.8226999999999997E-2</v>
      </c>
      <c r="M96" s="382">
        <v>2.7736E-2</v>
      </c>
      <c r="N96" s="382">
        <v>2.6527999999999999E-2</v>
      </c>
      <c r="O96" s="382">
        <v>2.5860999999999999E-2</v>
      </c>
      <c r="P96" s="382">
        <v>2.6527999999999999E-2</v>
      </c>
      <c r="Q96" s="382">
        <v>2.7113000000000002E-2</v>
      </c>
      <c r="R96" s="382">
        <v>3.7753000000000002E-2</v>
      </c>
      <c r="S96" s="382">
        <v>4.9020000000000001E-2</v>
      </c>
      <c r="T96" s="382">
        <v>8.5724999999999996E-2</v>
      </c>
      <c r="U96" s="382">
        <v>7.9927999999999999E-2</v>
      </c>
      <c r="V96" s="382">
        <v>8.3828E-2</v>
      </c>
      <c r="W96" s="382">
        <v>8.6550000000000002E-2</v>
      </c>
      <c r="X96" s="382">
        <v>3.8226999999999997E-2</v>
      </c>
      <c r="Y96" s="382">
        <v>2.7736E-2</v>
      </c>
      <c r="Z96" s="382">
        <v>2.6527999999999999E-2</v>
      </c>
      <c r="AA96" s="382">
        <v>2.5860999999999999E-2</v>
      </c>
      <c r="AB96" s="382">
        <v>2.6527999999999999E-2</v>
      </c>
      <c r="AC96" s="382">
        <v>2.7113000000000002E-2</v>
      </c>
      <c r="AD96" s="382">
        <v>3.7753000000000002E-2</v>
      </c>
      <c r="AE96" s="382">
        <v>4.9020000000000001E-2</v>
      </c>
      <c r="AF96" s="382">
        <v>8.5724999999999996E-2</v>
      </c>
      <c r="AG96" s="382">
        <v>7.9927999999999999E-2</v>
      </c>
      <c r="AH96" s="382">
        <v>8.3828E-2</v>
      </c>
      <c r="AI96" s="382">
        <v>8.6550000000000002E-2</v>
      </c>
      <c r="AJ96" s="382">
        <v>3.8226999999999997E-2</v>
      </c>
      <c r="AK96" s="382">
        <v>2.7736E-2</v>
      </c>
      <c r="AL96" s="382">
        <v>2.6527999999999999E-2</v>
      </c>
      <c r="AM96" s="382">
        <v>2.5860999999999999E-2</v>
      </c>
      <c r="AN96" s="382">
        <v>2.6527999999999999E-2</v>
      </c>
      <c r="AO96" s="382">
        <v>2.7113000000000002E-2</v>
      </c>
      <c r="AP96" s="382">
        <v>3.7753000000000002E-2</v>
      </c>
      <c r="AQ96" s="382">
        <v>4.9020000000000001E-2</v>
      </c>
      <c r="AR96" s="382">
        <v>8.5724999999999996E-2</v>
      </c>
      <c r="AS96" s="382">
        <v>7.9927999999999999E-2</v>
      </c>
      <c r="AT96" s="382">
        <v>8.3828E-2</v>
      </c>
      <c r="AU96" s="382">
        <v>8.6550000000000002E-2</v>
      </c>
      <c r="AV96" s="382">
        <v>3.8226999999999997E-2</v>
      </c>
      <c r="AW96" s="382">
        <v>2.7736E-2</v>
      </c>
      <c r="AX96" s="382">
        <v>2.6527999999999999E-2</v>
      </c>
      <c r="AY96" s="382">
        <v>2.5860999999999999E-2</v>
      </c>
      <c r="AZ96" s="382">
        <v>2.6527999999999999E-2</v>
      </c>
      <c r="BA96" s="382">
        <v>2.7113000000000002E-2</v>
      </c>
      <c r="BB96" s="382">
        <v>3.7753000000000002E-2</v>
      </c>
      <c r="BC96" s="382">
        <v>4.9020000000000001E-2</v>
      </c>
      <c r="BD96" s="382">
        <v>8.5724999999999996E-2</v>
      </c>
      <c r="BE96" s="382">
        <v>7.9927999999999999E-2</v>
      </c>
      <c r="BF96" s="382">
        <v>8.3828E-2</v>
      </c>
      <c r="BG96" s="382">
        <v>8.6550000000000002E-2</v>
      </c>
      <c r="BH96" s="382">
        <v>3.8226999999999997E-2</v>
      </c>
      <c r="BI96" s="382">
        <v>2.7736E-2</v>
      </c>
      <c r="BJ96" s="382">
        <v>2.6527999999999999E-2</v>
      </c>
      <c r="BK96" s="382">
        <v>2.5860999999999999E-2</v>
      </c>
      <c r="BL96" s="382">
        <v>2.6527999999999999E-2</v>
      </c>
      <c r="BM96" s="382">
        <v>2.7113000000000002E-2</v>
      </c>
      <c r="BN96" s="382">
        <v>3.7753000000000002E-2</v>
      </c>
      <c r="BO96" s="382">
        <v>4.9020000000000001E-2</v>
      </c>
      <c r="BP96" s="382">
        <v>8.5724999999999996E-2</v>
      </c>
      <c r="BQ96" s="382">
        <v>7.9927999999999999E-2</v>
      </c>
      <c r="BR96" s="382">
        <v>8.3828E-2</v>
      </c>
      <c r="BS96" s="382">
        <v>8.6550000000000002E-2</v>
      </c>
      <c r="BT96" s="382">
        <v>3.8226999999999997E-2</v>
      </c>
      <c r="BU96" s="382">
        <v>2.7736E-2</v>
      </c>
      <c r="BV96" s="382">
        <v>2.6527999999999999E-2</v>
      </c>
      <c r="BW96" s="382">
        <v>2.5860999999999999E-2</v>
      </c>
      <c r="BX96" s="382">
        <v>2.6527999999999999E-2</v>
      </c>
      <c r="BY96" s="382">
        <v>2.7113000000000002E-2</v>
      </c>
      <c r="BZ96" s="382">
        <v>3.7753000000000002E-2</v>
      </c>
      <c r="CA96" s="382">
        <v>4.9020000000000001E-2</v>
      </c>
      <c r="CB96" s="382">
        <v>8.5724999999999996E-2</v>
      </c>
      <c r="CC96" s="382">
        <v>7.9927999999999999E-2</v>
      </c>
      <c r="CD96" s="382">
        <v>8.3828E-2</v>
      </c>
      <c r="CE96" s="382">
        <v>8.6550000000000002E-2</v>
      </c>
      <c r="CF96" s="382">
        <v>3.8226999999999997E-2</v>
      </c>
      <c r="CG96" s="382">
        <v>2.7736E-2</v>
      </c>
      <c r="CH96" s="383">
        <v>2.6527999999999999E-2</v>
      </c>
    </row>
    <row r="97" spans="1:86" x14ac:dyDescent="0.3">
      <c r="A97" s="579"/>
      <c r="B97" s="11" t="s">
        <v>143</v>
      </c>
      <c r="C97" s="381">
        <v>2.0459000000000001E-2</v>
      </c>
      <c r="D97" s="381">
        <v>2.1388999999999998E-2</v>
      </c>
      <c r="E97" s="381">
        <v>2.0832E-2</v>
      </c>
      <c r="F97" s="382">
        <v>2.8126000000000002E-2</v>
      </c>
      <c r="G97" s="382">
        <v>2.8292999999999999E-2</v>
      </c>
      <c r="H97" s="382">
        <v>4.5440000000000001E-2</v>
      </c>
      <c r="I97" s="382">
        <v>4.4248999999999997E-2</v>
      </c>
      <c r="J97" s="382">
        <v>4.5360999999999999E-2</v>
      </c>
      <c r="K97" s="382">
        <v>4.5532000000000003E-2</v>
      </c>
      <c r="L97" s="382">
        <v>2.7123000000000001E-2</v>
      </c>
      <c r="M97" s="382">
        <v>2.7875E-2</v>
      </c>
      <c r="N97" s="382">
        <v>2.6683999999999999E-2</v>
      </c>
      <c r="O97" s="382">
        <v>2.5881000000000001E-2</v>
      </c>
      <c r="P97" s="382">
        <v>2.6544000000000002E-2</v>
      </c>
      <c r="Q97" s="382">
        <v>2.7130999999999999E-2</v>
      </c>
      <c r="R97" s="382">
        <v>2.8126000000000002E-2</v>
      </c>
      <c r="S97" s="382">
        <v>2.8292999999999999E-2</v>
      </c>
      <c r="T97" s="382">
        <v>4.5440000000000001E-2</v>
      </c>
      <c r="U97" s="382">
        <v>4.4248999999999997E-2</v>
      </c>
      <c r="V97" s="382">
        <v>4.5360999999999999E-2</v>
      </c>
      <c r="W97" s="382">
        <v>4.5532000000000003E-2</v>
      </c>
      <c r="X97" s="382">
        <v>2.7123000000000001E-2</v>
      </c>
      <c r="Y97" s="382">
        <v>2.7875E-2</v>
      </c>
      <c r="Z97" s="382">
        <v>2.6683999999999999E-2</v>
      </c>
      <c r="AA97" s="382">
        <v>2.5881000000000001E-2</v>
      </c>
      <c r="AB97" s="382">
        <v>2.6544000000000002E-2</v>
      </c>
      <c r="AC97" s="382">
        <v>2.7130999999999999E-2</v>
      </c>
      <c r="AD97" s="382">
        <v>2.8126000000000002E-2</v>
      </c>
      <c r="AE97" s="382">
        <v>2.8292999999999999E-2</v>
      </c>
      <c r="AF97" s="382">
        <v>4.5440000000000001E-2</v>
      </c>
      <c r="AG97" s="382">
        <v>4.4248999999999997E-2</v>
      </c>
      <c r="AH97" s="382">
        <v>4.5360999999999999E-2</v>
      </c>
      <c r="AI97" s="382">
        <v>4.5532000000000003E-2</v>
      </c>
      <c r="AJ97" s="382">
        <v>2.7123000000000001E-2</v>
      </c>
      <c r="AK97" s="382">
        <v>2.7875E-2</v>
      </c>
      <c r="AL97" s="382">
        <v>2.6683999999999999E-2</v>
      </c>
      <c r="AM97" s="382">
        <v>2.5881000000000001E-2</v>
      </c>
      <c r="AN97" s="382">
        <v>2.6544000000000002E-2</v>
      </c>
      <c r="AO97" s="382">
        <v>2.7130999999999999E-2</v>
      </c>
      <c r="AP97" s="382">
        <v>2.8126000000000002E-2</v>
      </c>
      <c r="AQ97" s="382">
        <v>2.8292999999999999E-2</v>
      </c>
      <c r="AR97" s="382">
        <v>4.5440000000000001E-2</v>
      </c>
      <c r="AS97" s="382">
        <v>4.4248999999999997E-2</v>
      </c>
      <c r="AT97" s="382">
        <v>4.5360999999999999E-2</v>
      </c>
      <c r="AU97" s="382">
        <v>4.5532000000000003E-2</v>
      </c>
      <c r="AV97" s="382">
        <v>2.7123000000000001E-2</v>
      </c>
      <c r="AW97" s="382">
        <v>2.7875E-2</v>
      </c>
      <c r="AX97" s="382">
        <v>2.6683999999999999E-2</v>
      </c>
      <c r="AY97" s="382">
        <v>2.5881000000000001E-2</v>
      </c>
      <c r="AZ97" s="382">
        <v>2.6544000000000002E-2</v>
      </c>
      <c r="BA97" s="382">
        <v>2.7130999999999999E-2</v>
      </c>
      <c r="BB97" s="382">
        <v>2.8126000000000002E-2</v>
      </c>
      <c r="BC97" s="382">
        <v>2.8292999999999999E-2</v>
      </c>
      <c r="BD97" s="382">
        <v>4.5440000000000001E-2</v>
      </c>
      <c r="BE97" s="382">
        <v>4.4248999999999997E-2</v>
      </c>
      <c r="BF97" s="382">
        <v>4.5360999999999999E-2</v>
      </c>
      <c r="BG97" s="382">
        <v>4.5532000000000003E-2</v>
      </c>
      <c r="BH97" s="382">
        <v>2.7123000000000001E-2</v>
      </c>
      <c r="BI97" s="382">
        <v>2.7875E-2</v>
      </c>
      <c r="BJ97" s="382">
        <v>2.6683999999999999E-2</v>
      </c>
      <c r="BK97" s="382">
        <v>2.5881000000000001E-2</v>
      </c>
      <c r="BL97" s="382">
        <v>2.6544000000000002E-2</v>
      </c>
      <c r="BM97" s="382">
        <v>2.7130999999999999E-2</v>
      </c>
      <c r="BN97" s="382">
        <v>2.8126000000000002E-2</v>
      </c>
      <c r="BO97" s="382">
        <v>2.8292999999999999E-2</v>
      </c>
      <c r="BP97" s="382">
        <v>4.5440000000000001E-2</v>
      </c>
      <c r="BQ97" s="382">
        <v>4.4248999999999997E-2</v>
      </c>
      <c r="BR97" s="382">
        <v>4.5360999999999999E-2</v>
      </c>
      <c r="BS97" s="382">
        <v>4.5532000000000003E-2</v>
      </c>
      <c r="BT97" s="382">
        <v>2.7123000000000001E-2</v>
      </c>
      <c r="BU97" s="382">
        <v>2.7875E-2</v>
      </c>
      <c r="BV97" s="382">
        <v>2.6683999999999999E-2</v>
      </c>
      <c r="BW97" s="382">
        <v>2.5881000000000001E-2</v>
      </c>
      <c r="BX97" s="382">
        <v>2.6544000000000002E-2</v>
      </c>
      <c r="BY97" s="382">
        <v>2.7130999999999999E-2</v>
      </c>
      <c r="BZ97" s="382">
        <v>2.8126000000000002E-2</v>
      </c>
      <c r="CA97" s="382">
        <v>2.8292999999999999E-2</v>
      </c>
      <c r="CB97" s="382">
        <v>4.5440000000000001E-2</v>
      </c>
      <c r="CC97" s="382">
        <v>4.4248999999999997E-2</v>
      </c>
      <c r="CD97" s="382">
        <v>4.5360999999999999E-2</v>
      </c>
      <c r="CE97" s="382">
        <v>4.5532000000000003E-2</v>
      </c>
      <c r="CF97" s="382">
        <v>2.7123000000000001E-2</v>
      </c>
      <c r="CG97" s="382">
        <v>2.7875E-2</v>
      </c>
      <c r="CH97" s="383">
        <v>2.6683999999999999E-2</v>
      </c>
    </row>
    <row r="98" spans="1:86" x14ac:dyDescent="0.3">
      <c r="A98" s="579"/>
      <c r="B98" s="11" t="s">
        <v>62</v>
      </c>
      <c r="C98" s="381">
        <v>3.0918000000000001E-2</v>
      </c>
      <c r="D98" s="381">
        <v>3.3936000000000001E-2</v>
      </c>
      <c r="E98" s="381">
        <v>3.2333000000000001E-2</v>
      </c>
      <c r="F98" s="382">
        <v>3.6452999999999999E-2</v>
      </c>
      <c r="G98" s="382">
        <v>3.5632999999999998E-2</v>
      </c>
      <c r="H98" s="382">
        <v>4.5009E-2</v>
      </c>
      <c r="I98" s="382">
        <v>4.3836E-2</v>
      </c>
      <c r="J98" s="382">
        <v>4.4943999999999998E-2</v>
      </c>
      <c r="K98" s="382">
        <v>6.8141999999999994E-2</v>
      </c>
      <c r="L98" s="382">
        <v>3.7690000000000001E-2</v>
      </c>
      <c r="M98" s="382">
        <v>3.8654000000000001E-2</v>
      </c>
      <c r="N98" s="382">
        <v>3.4444000000000002E-2</v>
      </c>
      <c r="O98" s="382">
        <v>3.4639999999999997E-2</v>
      </c>
      <c r="P98" s="382">
        <v>3.6391E-2</v>
      </c>
      <c r="Q98" s="382">
        <v>3.9224000000000002E-2</v>
      </c>
      <c r="R98" s="382">
        <v>3.6452999999999999E-2</v>
      </c>
      <c r="S98" s="382">
        <v>3.5632999999999998E-2</v>
      </c>
      <c r="T98" s="382">
        <v>4.5009E-2</v>
      </c>
      <c r="U98" s="382">
        <v>4.3836E-2</v>
      </c>
      <c r="V98" s="382">
        <v>4.4943999999999998E-2</v>
      </c>
      <c r="W98" s="382">
        <v>6.8141999999999994E-2</v>
      </c>
      <c r="X98" s="382">
        <v>3.7690000000000001E-2</v>
      </c>
      <c r="Y98" s="382">
        <v>3.8654000000000001E-2</v>
      </c>
      <c r="Z98" s="382">
        <v>3.4444000000000002E-2</v>
      </c>
      <c r="AA98" s="382">
        <v>3.4639999999999997E-2</v>
      </c>
      <c r="AB98" s="382">
        <v>3.6391E-2</v>
      </c>
      <c r="AC98" s="382">
        <v>3.9224000000000002E-2</v>
      </c>
      <c r="AD98" s="382">
        <v>3.6452999999999999E-2</v>
      </c>
      <c r="AE98" s="382">
        <v>3.5632999999999998E-2</v>
      </c>
      <c r="AF98" s="382">
        <v>4.5009E-2</v>
      </c>
      <c r="AG98" s="382">
        <v>4.3836E-2</v>
      </c>
      <c r="AH98" s="382">
        <v>4.4943999999999998E-2</v>
      </c>
      <c r="AI98" s="382">
        <v>6.8141999999999994E-2</v>
      </c>
      <c r="AJ98" s="382">
        <v>3.7690000000000001E-2</v>
      </c>
      <c r="AK98" s="382">
        <v>3.8654000000000001E-2</v>
      </c>
      <c r="AL98" s="382">
        <v>3.4444000000000002E-2</v>
      </c>
      <c r="AM98" s="382">
        <v>3.4639999999999997E-2</v>
      </c>
      <c r="AN98" s="382">
        <v>3.6391E-2</v>
      </c>
      <c r="AO98" s="382">
        <v>3.9224000000000002E-2</v>
      </c>
      <c r="AP98" s="382">
        <v>3.6452999999999999E-2</v>
      </c>
      <c r="AQ98" s="382">
        <v>3.5632999999999998E-2</v>
      </c>
      <c r="AR98" s="382">
        <v>4.5009E-2</v>
      </c>
      <c r="AS98" s="382">
        <v>4.3836E-2</v>
      </c>
      <c r="AT98" s="382">
        <v>4.4943999999999998E-2</v>
      </c>
      <c r="AU98" s="382">
        <v>6.8141999999999994E-2</v>
      </c>
      <c r="AV98" s="382">
        <v>3.7690000000000001E-2</v>
      </c>
      <c r="AW98" s="382">
        <v>3.8654000000000001E-2</v>
      </c>
      <c r="AX98" s="382">
        <v>3.4444000000000002E-2</v>
      </c>
      <c r="AY98" s="382">
        <v>3.4639999999999997E-2</v>
      </c>
      <c r="AZ98" s="382">
        <v>3.6391E-2</v>
      </c>
      <c r="BA98" s="382">
        <v>3.9224000000000002E-2</v>
      </c>
      <c r="BB98" s="382">
        <v>3.6452999999999999E-2</v>
      </c>
      <c r="BC98" s="382">
        <v>3.5632999999999998E-2</v>
      </c>
      <c r="BD98" s="382">
        <v>4.5009E-2</v>
      </c>
      <c r="BE98" s="382">
        <v>4.3836E-2</v>
      </c>
      <c r="BF98" s="382">
        <v>4.4943999999999998E-2</v>
      </c>
      <c r="BG98" s="382">
        <v>6.8141999999999994E-2</v>
      </c>
      <c r="BH98" s="382">
        <v>3.7690000000000001E-2</v>
      </c>
      <c r="BI98" s="382">
        <v>3.8654000000000001E-2</v>
      </c>
      <c r="BJ98" s="382">
        <v>3.4444000000000002E-2</v>
      </c>
      <c r="BK98" s="382">
        <v>3.4639999999999997E-2</v>
      </c>
      <c r="BL98" s="382">
        <v>3.6391E-2</v>
      </c>
      <c r="BM98" s="382">
        <v>3.9224000000000002E-2</v>
      </c>
      <c r="BN98" s="382">
        <v>3.6452999999999999E-2</v>
      </c>
      <c r="BO98" s="382">
        <v>3.5632999999999998E-2</v>
      </c>
      <c r="BP98" s="382">
        <v>4.5009E-2</v>
      </c>
      <c r="BQ98" s="382">
        <v>4.3836E-2</v>
      </c>
      <c r="BR98" s="382">
        <v>4.4943999999999998E-2</v>
      </c>
      <c r="BS98" s="382">
        <v>6.8141999999999994E-2</v>
      </c>
      <c r="BT98" s="382">
        <v>3.7690000000000001E-2</v>
      </c>
      <c r="BU98" s="382">
        <v>3.8654000000000001E-2</v>
      </c>
      <c r="BV98" s="382">
        <v>3.4444000000000002E-2</v>
      </c>
      <c r="BW98" s="382">
        <v>3.4639999999999997E-2</v>
      </c>
      <c r="BX98" s="382">
        <v>3.6391E-2</v>
      </c>
      <c r="BY98" s="382">
        <v>3.9224000000000002E-2</v>
      </c>
      <c r="BZ98" s="382">
        <v>3.6452999999999999E-2</v>
      </c>
      <c r="CA98" s="382">
        <v>3.5632999999999998E-2</v>
      </c>
      <c r="CB98" s="382">
        <v>4.5009E-2</v>
      </c>
      <c r="CC98" s="382">
        <v>4.3836E-2</v>
      </c>
      <c r="CD98" s="382">
        <v>4.4943999999999998E-2</v>
      </c>
      <c r="CE98" s="382">
        <v>6.8141999999999994E-2</v>
      </c>
      <c r="CF98" s="382">
        <v>3.7690000000000001E-2</v>
      </c>
      <c r="CG98" s="382">
        <v>3.8654000000000001E-2</v>
      </c>
      <c r="CH98" s="383">
        <v>3.4444000000000002E-2</v>
      </c>
    </row>
    <row r="99" spans="1:86" x14ac:dyDescent="0.3">
      <c r="A99" s="579"/>
      <c r="B99" s="11" t="s">
        <v>63</v>
      </c>
      <c r="C99" s="381">
        <v>3.0917E-2</v>
      </c>
      <c r="D99" s="381">
        <v>3.3917999999999997E-2</v>
      </c>
      <c r="E99" s="381">
        <v>3.1923E-2</v>
      </c>
      <c r="F99" s="382">
        <v>3.4112999999999997E-2</v>
      </c>
      <c r="G99" s="382">
        <v>4.2518E-2</v>
      </c>
      <c r="H99" s="382">
        <v>8.4876999999999994E-2</v>
      </c>
      <c r="I99" s="382">
        <v>7.9538999999999999E-2</v>
      </c>
      <c r="J99" s="382">
        <v>8.3308999999999994E-2</v>
      </c>
      <c r="K99" s="382">
        <v>8.3042000000000005E-2</v>
      </c>
      <c r="L99" s="382">
        <v>3.5901000000000002E-2</v>
      </c>
      <c r="M99" s="382">
        <v>3.8133E-2</v>
      </c>
      <c r="N99" s="382">
        <v>3.4439999999999998E-2</v>
      </c>
      <c r="O99" s="382">
        <v>3.4639999999999997E-2</v>
      </c>
      <c r="P99" s="382">
        <v>3.6375999999999999E-2</v>
      </c>
      <c r="Q99" s="382">
        <v>3.8793000000000001E-2</v>
      </c>
      <c r="R99" s="382">
        <v>3.4112999999999997E-2</v>
      </c>
      <c r="S99" s="382">
        <v>4.2518E-2</v>
      </c>
      <c r="T99" s="382">
        <v>8.4876999999999994E-2</v>
      </c>
      <c r="U99" s="382">
        <v>7.9538999999999999E-2</v>
      </c>
      <c r="V99" s="382">
        <v>8.3308999999999994E-2</v>
      </c>
      <c r="W99" s="382">
        <v>8.3042000000000005E-2</v>
      </c>
      <c r="X99" s="382">
        <v>3.5901000000000002E-2</v>
      </c>
      <c r="Y99" s="382">
        <v>3.8133E-2</v>
      </c>
      <c r="Z99" s="382">
        <v>3.4439999999999998E-2</v>
      </c>
      <c r="AA99" s="382">
        <v>3.4639999999999997E-2</v>
      </c>
      <c r="AB99" s="382">
        <v>3.6375999999999999E-2</v>
      </c>
      <c r="AC99" s="382">
        <v>3.8793000000000001E-2</v>
      </c>
      <c r="AD99" s="382">
        <v>3.4112999999999997E-2</v>
      </c>
      <c r="AE99" s="382">
        <v>4.2518E-2</v>
      </c>
      <c r="AF99" s="382">
        <v>8.4876999999999994E-2</v>
      </c>
      <c r="AG99" s="382">
        <v>7.9538999999999999E-2</v>
      </c>
      <c r="AH99" s="382">
        <v>8.3308999999999994E-2</v>
      </c>
      <c r="AI99" s="382">
        <v>8.3042000000000005E-2</v>
      </c>
      <c r="AJ99" s="382">
        <v>3.5901000000000002E-2</v>
      </c>
      <c r="AK99" s="382">
        <v>3.8133E-2</v>
      </c>
      <c r="AL99" s="382">
        <v>3.4439999999999998E-2</v>
      </c>
      <c r="AM99" s="382">
        <v>3.4639999999999997E-2</v>
      </c>
      <c r="AN99" s="382">
        <v>3.6375999999999999E-2</v>
      </c>
      <c r="AO99" s="382">
        <v>3.8793000000000001E-2</v>
      </c>
      <c r="AP99" s="382">
        <v>3.4112999999999997E-2</v>
      </c>
      <c r="AQ99" s="382">
        <v>4.2518E-2</v>
      </c>
      <c r="AR99" s="382">
        <v>8.4876999999999994E-2</v>
      </c>
      <c r="AS99" s="382">
        <v>7.9538999999999999E-2</v>
      </c>
      <c r="AT99" s="382">
        <v>8.3308999999999994E-2</v>
      </c>
      <c r="AU99" s="382">
        <v>8.3042000000000005E-2</v>
      </c>
      <c r="AV99" s="382">
        <v>3.5901000000000002E-2</v>
      </c>
      <c r="AW99" s="382">
        <v>3.8133E-2</v>
      </c>
      <c r="AX99" s="382">
        <v>3.4439999999999998E-2</v>
      </c>
      <c r="AY99" s="382">
        <v>3.4639999999999997E-2</v>
      </c>
      <c r="AZ99" s="382">
        <v>3.6375999999999999E-2</v>
      </c>
      <c r="BA99" s="382">
        <v>3.8793000000000001E-2</v>
      </c>
      <c r="BB99" s="382">
        <v>3.4112999999999997E-2</v>
      </c>
      <c r="BC99" s="382">
        <v>4.2518E-2</v>
      </c>
      <c r="BD99" s="382">
        <v>8.4876999999999994E-2</v>
      </c>
      <c r="BE99" s="382">
        <v>7.9538999999999999E-2</v>
      </c>
      <c r="BF99" s="382">
        <v>8.3308999999999994E-2</v>
      </c>
      <c r="BG99" s="382">
        <v>8.3042000000000005E-2</v>
      </c>
      <c r="BH99" s="382">
        <v>3.5901000000000002E-2</v>
      </c>
      <c r="BI99" s="382">
        <v>3.8133E-2</v>
      </c>
      <c r="BJ99" s="382">
        <v>3.4439999999999998E-2</v>
      </c>
      <c r="BK99" s="382">
        <v>3.4639999999999997E-2</v>
      </c>
      <c r="BL99" s="382">
        <v>3.6375999999999999E-2</v>
      </c>
      <c r="BM99" s="382">
        <v>3.8793000000000001E-2</v>
      </c>
      <c r="BN99" s="382">
        <v>3.4112999999999997E-2</v>
      </c>
      <c r="BO99" s="382">
        <v>4.2518E-2</v>
      </c>
      <c r="BP99" s="382">
        <v>8.4876999999999994E-2</v>
      </c>
      <c r="BQ99" s="382">
        <v>7.9538999999999999E-2</v>
      </c>
      <c r="BR99" s="382">
        <v>8.3308999999999994E-2</v>
      </c>
      <c r="BS99" s="382">
        <v>8.3042000000000005E-2</v>
      </c>
      <c r="BT99" s="382">
        <v>3.5901000000000002E-2</v>
      </c>
      <c r="BU99" s="382">
        <v>3.8133E-2</v>
      </c>
      <c r="BV99" s="382">
        <v>3.4439999999999998E-2</v>
      </c>
      <c r="BW99" s="382">
        <v>3.4639999999999997E-2</v>
      </c>
      <c r="BX99" s="382">
        <v>3.6375999999999999E-2</v>
      </c>
      <c r="BY99" s="382">
        <v>3.8793000000000001E-2</v>
      </c>
      <c r="BZ99" s="382">
        <v>3.4112999999999997E-2</v>
      </c>
      <c r="CA99" s="382">
        <v>4.2518E-2</v>
      </c>
      <c r="CB99" s="382">
        <v>8.4876999999999994E-2</v>
      </c>
      <c r="CC99" s="382">
        <v>7.9538999999999999E-2</v>
      </c>
      <c r="CD99" s="382">
        <v>8.3308999999999994E-2</v>
      </c>
      <c r="CE99" s="382">
        <v>8.3042000000000005E-2</v>
      </c>
      <c r="CF99" s="382">
        <v>3.5901000000000002E-2</v>
      </c>
      <c r="CG99" s="382">
        <v>3.8133E-2</v>
      </c>
      <c r="CH99" s="383">
        <v>3.4439999999999998E-2</v>
      </c>
    </row>
    <row r="100" spans="1:86" x14ac:dyDescent="0.3">
      <c r="A100" s="579"/>
      <c r="B100" s="11" t="s">
        <v>64</v>
      </c>
      <c r="C100" s="381">
        <v>3.0336999999999999E-2</v>
      </c>
      <c r="D100" s="381">
        <v>3.1578000000000002E-2</v>
      </c>
      <c r="E100" s="381">
        <v>2.9073000000000002E-2</v>
      </c>
      <c r="F100" s="382">
        <v>3.5679000000000002E-2</v>
      </c>
      <c r="G100" s="382">
        <v>3.8559999999999997E-2</v>
      </c>
      <c r="H100" s="382">
        <v>7.2455000000000006E-2</v>
      </c>
      <c r="I100" s="382">
        <v>6.9884000000000002E-2</v>
      </c>
      <c r="J100" s="382">
        <v>7.2040999999999994E-2</v>
      </c>
      <c r="K100" s="382">
        <v>6.7956000000000003E-2</v>
      </c>
      <c r="L100" s="382">
        <v>3.7663000000000002E-2</v>
      </c>
      <c r="M100" s="382">
        <v>3.7125999999999999E-2</v>
      </c>
      <c r="N100" s="382">
        <v>3.3944000000000002E-2</v>
      </c>
      <c r="O100" s="382">
        <v>3.4153999999999997E-2</v>
      </c>
      <c r="P100" s="382">
        <v>3.4536999999999998E-2</v>
      </c>
      <c r="Q100" s="382">
        <v>3.5791000000000003E-2</v>
      </c>
      <c r="R100" s="382">
        <v>3.5679000000000002E-2</v>
      </c>
      <c r="S100" s="382">
        <v>3.8559999999999997E-2</v>
      </c>
      <c r="T100" s="382">
        <v>7.2455000000000006E-2</v>
      </c>
      <c r="U100" s="382">
        <v>6.9884000000000002E-2</v>
      </c>
      <c r="V100" s="382">
        <v>7.2040999999999994E-2</v>
      </c>
      <c r="W100" s="382">
        <v>6.7956000000000003E-2</v>
      </c>
      <c r="X100" s="382">
        <v>3.7663000000000002E-2</v>
      </c>
      <c r="Y100" s="382">
        <v>3.7125999999999999E-2</v>
      </c>
      <c r="Z100" s="382">
        <v>3.3944000000000002E-2</v>
      </c>
      <c r="AA100" s="382">
        <v>3.4153999999999997E-2</v>
      </c>
      <c r="AB100" s="382">
        <v>3.4536999999999998E-2</v>
      </c>
      <c r="AC100" s="382">
        <v>3.5791000000000003E-2</v>
      </c>
      <c r="AD100" s="382">
        <v>3.5679000000000002E-2</v>
      </c>
      <c r="AE100" s="382">
        <v>3.8559999999999997E-2</v>
      </c>
      <c r="AF100" s="382">
        <v>7.2455000000000006E-2</v>
      </c>
      <c r="AG100" s="382">
        <v>6.9884000000000002E-2</v>
      </c>
      <c r="AH100" s="382">
        <v>7.2040999999999994E-2</v>
      </c>
      <c r="AI100" s="382">
        <v>6.7956000000000003E-2</v>
      </c>
      <c r="AJ100" s="382">
        <v>3.7663000000000002E-2</v>
      </c>
      <c r="AK100" s="382">
        <v>3.7125999999999999E-2</v>
      </c>
      <c r="AL100" s="382">
        <v>3.3944000000000002E-2</v>
      </c>
      <c r="AM100" s="382">
        <v>3.4153999999999997E-2</v>
      </c>
      <c r="AN100" s="382">
        <v>3.4536999999999998E-2</v>
      </c>
      <c r="AO100" s="382">
        <v>3.5791000000000003E-2</v>
      </c>
      <c r="AP100" s="382">
        <v>3.5679000000000002E-2</v>
      </c>
      <c r="AQ100" s="382">
        <v>3.8559999999999997E-2</v>
      </c>
      <c r="AR100" s="382">
        <v>7.2455000000000006E-2</v>
      </c>
      <c r="AS100" s="382">
        <v>6.9884000000000002E-2</v>
      </c>
      <c r="AT100" s="382">
        <v>7.2040999999999994E-2</v>
      </c>
      <c r="AU100" s="382">
        <v>6.7956000000000003E-2</v>
      </c>
      <c r="AV100" s="382">
        <v>3.7663000000000002E-2</v>
      </c>
      <c r="AW100" s="382">
        <v>3.7125999999999999E-2</v>
      </c>
      <c r="AX100" s="382">
        <v>3.3944000000000002E-2</v>
      </c>
      <c r="AY100" s="382">
        <v>3.4153999999999997E-2</v>
      </c>
      <c r="AZ100" s="382">
        <v>3.4536999999999998E-2</v>
      </c>
      <c r="BA100" s="382">
        <v>3.5791000000000003E-2</v>
      </c>
      <c r="BB100" s="382">
        <v>3.5679000000000002E-2</v>
      </c>
      <c r="BC100" s="382">
        <v>3.8559999999999997E-2</v>
      </c>
      <c r="BD100" s="382">
        <v>7.2455000000000006E-2</v>
      </c>
      <c r="BE100" s="382">
        <v>6.9884000000000002E-2</v>
      </c>
      <c r="BF100" s="382">
        <v>7.2040999999999994E-2</v>
      </c>
      <c r="BG100" s="382">
        <v>6.7956000000000003E-2</v>
      </c>
      <c r="BH100" s="382">
        <v>3.7663000000000002E-2</v>
      </c>
      <c r="BI100" s="382">
        <v>3.7125999999999999E-2</v>
      </c>
      <c r="BJ100" s="382">
        <v>3.3944000000000002E-2</v>
      </c>
      <c r="BK100" s="382">
        <v>3.4153999999999997E-2</v>
      </c>
      <c r="BL100" s="382">
        <v>3.4536999999999998E-2</v>
      </c>
      <c r="BM100" s="382">
        <v>3.5791000000000003E-2</v>
      </c>
      <c r="BN100" s="382">
        <v>3.5679000000000002E-2</v>
      </c>
      <c r="BO100" s="382">
        <v>3.8559999999999997E-2</v>
      </c>
      <c r="BP100" s="382">
        <v>7.2455000000000006E-2</v>
      </c>
      <c r="BQ100" s="382">
        <v>6.9884000000000002E-2</v>
      </c>
      <c r="BR100" s="382">
        <v>7.2040999999999994E-2</v>
      </c>
      <c r="BS100" s="382">
        <v>6.7956000000000003E-2</v>
      </c>
      <c r="BT100" s="382">
        <v>3.7663000000000002E-2</v>
      </c>
      <c r="BU100" s="382">
        <v>3.7125999999999999E-2</v>
      </c>
      <c r="BV100" s="382">
        <v>3.3944000000000002E-2</v>
      </c>
      <c r="BW100" s="382">
        <v>3.4153999999999997E-2</v>
      </c>
      <c r="BX100" s="382">
        <v>3.4536999999999998E-2</v>
      </c>
      <c r="BY100" s="382">
        <v>3.5791000000000003E-2</v>
      </c>
      <c r="BZ100" s="382">
        <v>3.5679000000000002E-2</v>
      </c>
      <c r="CA100" s="382">
        <v>3.8559999999999997E-2</v>
      </c>
      <c r="CB100" s="382">
        <v>7.2455000000000006E-2</v>
      </c>
      <c r="CC100" s="382">
        <v>6.9884000000000002E-2</v>
      </c>
      <c r="CD100" s="382">
        <v>7.2040999999999994E-2</v>
      </c>
      <c r="CE100" s="382">
        <v>6.7956000000000003E-2</v>
      </c>
      <c r="CF100" s="382">
        <v>3.7663000000000002E-2</v>
      </c>
      <c r="CG100" s="382">
        <v>3.7125999999999999E-2</v>
      </c>
      <c r="CH100" s="383">
        <v>3.3944000000000002E-2</v>
      </c>
    </row>
    <row r="101" spans="1:86" x14ac:dyDescent="0.3">
      <c r="A101" s="579"/>
      <c r="B101" s="11" t="s">
        <v>65</v>
      </c>
      <c r="C101" s="381">
        <v>2.8837000000000002E-2</v>
      </c>
      <c r="D101" s="381">
        <v>3.0424E-2</v>
      </c>
      <c r="E101" s="381">
        <v>2.7962999999999998E-2</v>
      </c>
      <c r="F101" s="382">
        <v>3.3774999999999999E-2</v>
      </c>
      <c r="G101" s="382">
        <v>3.6714999999999998E-2</v>
      </c>
      <c r="H101" s="382">
        <v>6.8380999999999997E-2</v>
      </c>
      <c r="I101" s="382">
        <v>6.6040000000000001E-2</v>
      </c>
      <c r="J101" s="382">
        <v>6.8090999999999999E-2</v>
      </c>
      <c r="K101" s="382">
        <v>6.6092999999999999E-2</v>
      </c>
      <c r="L101" s="382">
        <v>3.5712000000000001E-2</v>
      </c>
      <c r="M101" s="382">
        <v>3.6135E-2</v>
      </c>
      <c r="N101" s="382">
        <v>3.3574E-2</v>
      </c>
      <c r="O101" s="382">
        <v>3.2899999999999999E-2</v>
      </c>
      <c r="P101" s="382">
        <v>3.3628999999999999E-2</v>
      </c>
      <c r="Q101" s="382">
        <v>3.4622E-2</v>
      </c>
      <c r="R101" s="382">
        <v>3.3774999999999999E-2</v>
      </c>
      <c r="S101" s="382">
        <v>3.6714999999999998E-2</v>
      </c>
      <c r="T101" s="382">
        <v>6.8380999999999997E-2</v>
      </c>
      <c r="U101" s="382">
        <v>6.6040000000000001E-2</v>
      </c>
      <c r="V101" s="382">
        <v>6.8090999999999999E-2</v>
      </c>
      <c r="W101" s="382">
        <v>6.6092999999999999E-2</v>
      </c>
      <c r="X101" s="382">
        <v>3.5712000000000001E-2</v>
      </c>
      <c r="Y101" s="382">
        <v>3.6135E-2</v>
      </c>
      <c r="Z101" s="382">
        <v>3.3574E-2</v>
      </c>
      <c r="AA101" s="382">
        <v>3.2899999999999999E-2</v>
      </c>
      <c r="AB101" s="382">
        <v>3.3628999999999999E-2</v>
      </c>
      <c r="AC101" s="382">
        <v>3.4622E-2</v>
      </c>
      <c r="AD101" s="382">
        <v>3.3774999999999999E-2</v>
      </c>
      <c r="AE101" s="382">
        <v>3.6714999999999998E-2</v>
      </c>
      <c r="AF101" s="382">
        <v>6.8380999999999997E-2</v>
      </c>
      <c r="AG101" s="382">
        <v>6.6040000000000001E-2</v>
      </c>
      <c r="AH101" s="382">
        <v>6.8090999999999999E-2</v>
      </c>
      <c r="AI101" s="382">
        <v>6.6092999999999999E-2</v>
      </c>
      <c r="AJ101" s="382">
        <v>3.5712000000000001E-2</v>
      </c>
      <c r="AK101" s="382">
        <v>3.6135E-2</v>
      </c>
      <c r="AL101" s="382">
        <v>3.3574E-2</v>
      </c>
      <c r="AM101" s="382">
        <v>3.2899999999999999E-2</v>
      </c>
      <c r="AN101" s="382">
        <v>3.3628999999999999E-2</v>
      </c>
      <c r="AO101" s="382">
        <v>3.4622E-2</v>
      </c>
      <c r="AP101" s="382">
        <v>3.3774999999999999E-2</v>
      </c>
      <c r="AQ101" s="382">
        <v>3.6714999999999998E-2</v>
      </c>
      <c r="AR101" s="382">
        <v>6.8380999999999997E-2</v>
      </c>
      <c r="AS101" s="382">
        <v>6.6040000000000001E-2</v>
      </c>
      <c r="AT101" s="382">
        <v>6.8090999999999999E-2</v>
      </c>
      <c r="AU101" s="382">
        <v>6.6092999999999999E-2</v>
      </c>
      <c r="AV101" s="382">
        <v>3.5712000000000001E-2</v>
      </c>
      <c r="AW101" s="382">
        <v>3.6135E-2</v>
      </c>
      <c r="AX101" s="382">
        <v>3.3574E-2</v>
      </c>
      <c r="AY101" s="382">
        <v>3.2899999999999999E-2</v>
      </c>
      <c r="AZ101" s="382">
        <v>3.3628999999999999E-2</v>
      </c>
      <c r="BA101" s="382">
        <v>3.4622E-2</v>
      </c>
      <c r="BB101" s="382">
        <v>3.3774999999999999E-2</v>
      </c>
      <c r="BC101" s="382">
        <v>3.6714999999999998E-2</v>
      </c>
      <c r="BD101" s="382">
        <v>6.8380999999999997E-2</v>
      </c>
      <c r="BE101" s="382">
        <v>6.6040000000000001E-2</v>
      </c>
      <c r="BF101" s="382">
        <v>6.8090999999999999E-2</v>
      </c>
      <c r="BG101" s="382">
        <v>6.6092999999999999E-2</v>
      </c>
      <c r="BH101" s="382">
        <v>3.5712000000000001E-2</v>
      </c>
      <c r="BI101" s="382">
        <v>3.6135E-2</v>
      </c>
      <c r="BJ101" s="382">
        <v>3.3574E-2</v>
      </c>
      <c r="BK101" s="382">
        <v>3.2899999999999999E-2</v>
      </c>
      <c r="BL101" s="382">
        <v>3.3628999999999999E-2</v>
      </c>
      <c r="BM101" s="382">
        <v>3.4622E-2</v>
      </c>
      <c r="BN101" s="382">
        <v>3.3774999999999999E-2</v>
      </c>
      <c r="BO101" s="382">
        <v>3.6714999999999998E-2</v>
      </c>
      <c r="BP101" s="382">
        <v>6.8380999999999997E-2</v>
      </c>
      <c r="BQ101" s="382">
        <v>6.6040000000000001E-2</v>
      </c>
      <c r="BR101" s="382">
        <v>6.8090999999999999E-2</v>
      </c>
      <c r="BS101" s="382">
        <v>6.6092999999999999E-2</v>
      </c>
      <c r="BT101" s="382">
        <v>3.5712000000000001E-2</v>
      </c>
      <c r="BU101" s="382">
        <v>3.6135E-2</v>
      </c>
      <c r="BV101" s="382">
        <v>3.3574E-2</v>
      </c>
      <c r="BW101" s="382">
        <v>3.2899999999999999E-2</v>
      </c>
      <c r="BX101" s="382">
        <v>3.3628999999999999E-2</v>
      </c>
      <c r="BY101" s="382">
        <v>3.4622E-2</v>
      </c>
      <c r="BZ101" s="382">
        <v>3.3774999999999999E-2</v>
      </c>
      <c r="CA101" s="382">
        <v>3.6714999999999998E-2</v>
      </c>
      <c r="CB101" s="382">
        <v>6.8380999999999997E-2</v>
      </c>
      <c r="CC101" s="382">
        <v>6.6040000000000001E-2</v>
      </c>
      <c r="CD101" s="382">
        <v>6.8090999999999999E-2</v>
      </c>
      <c r="CE101" s="382">
        <v>6.6092999999999999E-2</v>
      </c>
      <c r="CF101" s="382">
        <v>3.5712000000000001E-2</v>
      </c>
      <c r="CG101" s="382">
        <v>3.6135E-2</v>
      </c>
      <c r="CH101" s="383">
        <v>3.3574E-2</v>
      </c>
    </row>
    <row r="102" spans="1:86" x14ac:dyDescent="0.3">
      <c r="A102" s="579"/>
      <c r="B102" s="11" t="s">
        <v>144</v>
      </c>
      <c r="C102" s="381">
        <v>2.8837000000000002E-2</v>
      </c>
      <c r="D102" s="381">
        <v>3.0424E-2</v>
      </c>
      <c r="E102" s="381">
        <v>2.7962999999999998E-2</v>
      </c>
      <c r="F102" s="382">
        <v>3.3774999999999999E-2</v>
      </c>
      <c r="G102" s="382">
        <v>3.6714999999999998E-2</v>
      </c>
      <c r="H102" s="382">
        <v>6.8380999999999997E-2</v>
      </c>
      <c r="I102" s="382">
        <v>6.6040000000000001E-2</v>
      </c>
      <c r="J102" s="382">
        <v>6.8090999999999999E-2</v>
      </c>
      <c r="K102" s="382">
        <v>6.6092999999999999E-2</v>
      </c>
      <c r="L102" s="382">
        <v>3.5712000000000001E-2</v>
      </c>
      <c r="M102" s="382">
        <v>3.6135E-2</v>
      </c>
      <c r="N102" s="382">
        <v>3.3574E-2</v>
      </c>
      <c r="O102" s="382">
        <v>3.2899999999999999E-2</v>
      </c>
      <c r="P102" s="382">
        <v>3.3628999999999999E-2</v>
      </c>
      <c r="Q102" s="382">
        <v>3.4622E-2</v>
      </c>
      <c r="R102" s="382">
        <v>3.3774999999999999E-2</v>
      </c>
      <c r="S102" s="382">
        <v>3.6714999999999998E-2</v>
      </c>
      <c r="T102" s="382">
        <v>6.8380999999999997E-2</v>
      </c>
      <c r="U102" s="382">
        <v>6.6040000000000001E-2</v>
      </c>
      <c r="V102" s="382">
        <v>6.8090999999999999E-2</v>
      </c>
      <c r="W102" s="382">
        <v>6.6092999999999999E-2</v>
      </c>
      <c r="X102" s="382">
        <v>3.5712000000000001E-2</v>
      </c>
      <c r="Y102" s="382">
        <v>3.6135E-2</v>
      </c>
      <c r="Z102" s="382">
        <v>3.3574E-2</v>
      </c>
      <c r="AA102" s="382">
        <v>3.2899999999999999E-2</v>
      </c>
      <c r="AB102" s="382">
        <v>3.3628999999999999E-2</v>
      </c>
      <c r="AC102" s="382">
        <v>3.4622E-2</v>
      </c>
      <c r="AD102" s="382">
        <v>3.3774999999999999E-2</v>
      </c>
      <c r="AE102" s="382">
        <v>3.6714999999999998E-2</v>
      </c>
      <c r="AF102" s="382">
        <v>6.8380999999999997E-2</v>
      </c>
      <c r="AG102" s="382">
        <v>6.6040000000000001E-2</v>
      </c>
      <c r="AH102" s="382">
        <v>6.8090999999999999E-2</v>
      </c>
      <c r="AI102" s="382">
        <v>6.6092999999999999E-2</v>
      </c>
      <c r="AJ102" s="382">
        <v>3.5712000000000001E-2</v>
      </c>
      <c r="AK102" s="382">
        <v>3.6135E-2</v>
      </c>
      <c r="AL102" s="382">
        <v>3.3574E-2</v>
      </c>
      <c r="AM102" s="382">
        <v>3.2899999999999999E-2</v>
      </c>
      <c r="AN102" s="382">
        <v>3.3628999999999999E-2</v>
      </c>
      <c r="AO102" s="382">
        <v>3.4622E-2</v>
      </c>
      <c r="AP102" s="382">
        <v>3.3774999999999999E-2</v>
      </c>
      <c r="AQ102" s="382">
        <v>3.6714999999999998E-2</v>
      </c>
      <c r="AR102" s="382">
        <v>6.8380999999999997E-2</v>
      </c>
      <c r="AS102" s="382">
        <v>6.6040000000000001E-2</v>
      </c>
      <c r="AT102" s="382">
        <v>6.8090999999999999E-2</v>
      </c>
      <c r="AU102" s="382">
        <v>6.6092999999999999E-2</v>
      </c>
      <c r="AV102" s="382">
        <v>3.5712000000000001E-2</v>
      </c>
      <c r="AW102" s="382">
        <v>3.6135E-2</v>
      </c>
      <c r="AX102" s="382">
        <v>3.3574E-2</v>
      </c>
      <c r="AY102" s="382">
        <v>3.2899999999999999E-2</v>
      </c>
      <c r="AZ102" s="382">
        <v>3.3628999999999999E-2</v>
      </c>
      <c r="BA102" s="382">
        <v>3.4622E-2</v>
      </c>
      <c r="BB102" s="382">
        <v>3.3774999999999999E-2</v>
      </c>
      <c r="BC102" s="382">
        <v>3.6714999999999998E-2</v>
      </c>
      <c r="BD102" s="382">
        <v>6.8380999999999997E-2</v>
      </c>
      <c r="BE102" s="382">
        <v>6.6040000000000001E-2</v>
      </c>
      <c r="BF102" s="382">
        <v>6.8090999999999999E-2</v>
      </c>
      <c r="BG102" s="382">
        <v>6.6092999999999999E-2</v>
      </c>
      <c r="BH102" s="382">
        <v>3.5712000000000001E-2</v>
      </c>
      <c r="BI102" s="382">
        <v>3.6135E-2</v>
      </c>
      <c r="BJ102" s="382">
        <v>3.3574E-2</v>
      </c>
      <c r="BK102" s="382">
        <v>3.2899999999999999E-2</v>
      </c>
      <c r="BL102" s="382">
        <v>3.3628999999999999E-2</v>
      </c>
      <c r="BM102" s="382">
        <v>3.4622E-2</v>
      </c>
      <c r="BN102" s="382">
        <v>3.3774999999999999E-2</v>
      </c>
      <c r="BO102" s="382">
        <v>3.6714999999999998E-2</v>
      </c>
      <c r="BP102" s="382">
        <v>6.8380999999999997E-2</v>
      </c>
      <c r="BQ102" s="382">
        <v>6.6040000000000001E-2</v>
      </c>
      <c r="BR102" s="382">
        <v>6.8090999999999999E-2</v>
      </c>
      <c r="BS102" s="382">
        <v>6.6092999999999999E-2</v>
      </c>
      <c r="BT102" s="382">
        <v>3.5712000000000001E-2</v>
      </c>
      <c r="BU102" s="382">
        <v>3.6135E-2</v>
      </c>
      <c r="BV102" s="382">
        <v>3.3574E-2</v>
      </c>
      <c r="BW102" s="382">
        <v>3.2899999999999999E-2</v>
      </c>
      <c r="BX102" s="382">
        <v>3.3628999999999999E-2</v>
      </c>
      <c r="BY102" s="382">
        <v>3.4622E-2</v>
      </c>
      <c r="BZ102" s="382">
        <v>3.3774999999999999E-2</v>
      </c>
      <c r="CA102" s="382">
        <v>3.6714999999999998E-2</v>
      </c>
      <c r="CB102" s="382">
        <v>6.8380999999999997E-2</v>
      </c>
      <c r="CC102" s="382">
        <v>6.6040000000000001E-2</v>
      </c>
      <c r="CD102" s="382">
        <v>6.8090999999999999E-2</v>
      </c>
      <c r="CE102" s="382">
        <v>6.6092999999999999E-2</v>
      </c>
      <c r="CF102" s="382">
        <v>3.5712000000000001E-2</v>
      </c>
      <c r="CG102" s="382">
        <v>3.6135E-2</v>
      </c>
      <c r="CH102" s="383">
        <v>3.3574E-2</v>
      </c>
    </row>
    <row r="103" spans="1:86" x14ac:dyDescent="0.3">
      <c r="A103" s="579"/>
      <c r="B103" s="11" t="s">
        <v>145</v>
      </c>
      <c r="C103" s="381">
        <v>2.8837000000000002E-2</v>
      </c>
      <c r="D103" s="381">
        <v>3.0424E-2</v>
      </c>
      <c r="E103" s="381">
        <v>2.7962999999999998E-2</v>
      </c>
      <c r="F103" s="382">
        <v>3.3774999999999999E-2</v>
      </c>
      <c r="G103" s="382">
        <v>3.6714999999999998E-2</v>
      </c>
      <c r="H103" s="382">
        <v>6.8380999999999997E-2</v>
      </c>
      <c r="I103" s="382">
        <v>6.6040000000000001E-2</v>
      </c>
      <c r="J103" s="382">
        <v>6.8090999999999999E-2</v>
      </c>
      <c r="K103" s="382">
        <v>6.6092999999999999E-2</v>
      </c>
      <c r="L103" s="382">
        <v>3.5712000000000001E-2</v>
      </c>
      <c r="M103" s="382">
        <v>3.6135E-2</v>
      </c>
      <c r="N103" s="382">
        <v>3.3574E-2</v>
      </c>
      <c r="O103" s="382">
        <v>3.2899999999999999E-2</v>
      </c>
      <c r="P103" s="382">
        <v>3.3628999999999999E-2</v>
      </c>
      <c r="Q103" s="382">
        <v>3.4622E-2</v>
      </c>
      <c r="R103" s="382">
        <v>3.3774999999999999E-2</v>
      </c>
      <c r="S103" s="382">
        <v>3.6714999999999998E-2</v>
      </c>
      <c r="T103" s="382">
        <v>6.8380999999999997E-2</v>
      </c>
      <c r="U103" s="382">
        <v>6.6040000000000001E-2</v>
      </c>
      <c r="V103" s="382">
        <v>6.8090999999999999E-2</v>
      </c>
      <c r="W103" s="382">
        <v>6.6092999999999999E-2</v>
      </c>
      <c r="X103" s="382">
        <v>3.5712000000000001E-2</v>
      </c>
      <c r="Y103" s="382">
        <v>3.6135E-2</v>
      </c>
      <c r="Z103" s="382">
        <v>3.3574E-2</v>
      </c>
      <c r="AA103" s="382">
        <v>3.2899999999999999E-2</v>
      </c>
      <c r="AB103" s="382">
        <v>3.3628999999999999E-2</v>
      </c>
      <c r="AC103" s="382">
        <v>3.4622E-2</v>
      </c>
      <c r="AD103" s="382">
        <v>3.3774999999999999E-2</v>
      </c>
      <c r="AE103" s="382">
        <v>3.6714999999999998E-2</v>
      </c>
      <c r="AF103" s="382">
        <v>6.8380999999999997E-2</v>
      </c>
      <c r="AG103" s="382">
        <v>6.6040000000000001E-2</v>
      </c>
      <c r="AH103" s="382">
        <v>6.8090999999999999E-2</v>
      </c>
      <c r="AI103" s="382">
        <v>6.6092999999999999E-2</v>
      </c>
      <c r="AJ103" s="382">
        <v>3.5712000000000001E-2</v>
      </c>
      <c r="AK103" s="382">
        <v>3.6135E-2</v>
      </c>
      <c r="AL103" s="382">
        <v>3.3574E-2</v>
      </c>
      <c r="AM103" s="382">
        <v>3.2899999999999999E-2</v>
      </c>
      <c r="AN103" s="382">
        <v>3.3628999999999999E-2</v>
      </c>
      <c r="AO103" s="382">
        <v>3.4622E-2</v>
      </c>
      <c r="AP103" s="382">
        <v>3.3774999999999999E-2</v>
      </c>
      <c r="AQ103" s="382">
        <v>3.6714999999999998E-2</v>
      </c>
      <c r="AR103" s="382">
        <v>6.8380999999999997E-2</v>
      </c>
      <c r="AS103" s="382">
        <v>6.6040000000000001E-2</v>
      </c>
      <c r="AT103" s="382">
        <v>6.8090999999999999E-2</v>
      </c>
      <c r="AU103" s="382">
        <v>6.6092999999999999E-2</v>
      </c>
      <c r="AV103" s="382">
        <v>3.5712000000000001E-2</v>
      </c>
      <c r="AW103" s="382">
        <v>3.6135E-2</v>
      </c>
      <c r="AX103" s="382">
        <v>3.3574E-2</v>
      </c>
      <c r="AY103" s="382">
        <v>3.2899999999999999E-2</v>
      </c>
      <c r="AZ103" s="382">
        <v>3.3628999999999999E-2</v>
      </c>
      <c r="BA103" s="382">
        <v>3.4622E-2</v>
      </c>
      <c r="BB103" s="382">
        <v>3.3774999999999999E-2</v>
      </c>
      <c r="BC103" s="382">
        <v>3.6714999999999998E-2</v>
      </c>
      <c r="BD103" s="382">
        <v>6.8380999999999997E-2</v>
      </c>
      <c r="BE103" s="382">
        <v>6.6040000000000001E-2</v>
      </c>
      <c r="BF103" s="382">
        <v>6.8090999999999999E-2</v>
      </c>
      <c r="BG103" s="382">
        <v>6.6092999999999999E-2</v>
      </c>
      <c r="BH103" s="382">
        <v>3.5712000000000001E-2</v>
      </c>
      <c r="BI103" s="382">
        <v>3.6135E-2</v>
      </c>
      <c r="BJ103" s="382">
        <v>3.3574E-2</v>
      </c>
      <c r="BK103" s="382">
        <v>3.2899999999999999E-2</v>
      </c>
      <c r="BL103" s="382">
        <v>3.3628999999999999E-2</v>
      </c>
      <c r="BM103" s="382">
        <v>3.4622E-2</v>
      </c>
      <c r="BN103" s="382">
        <v>3.3774999999999999E-2</v>
      </c>
      <c r="BO103" s="382">
        <v>3.6714999999999998E-2</v>
      </c>
      <c r="BP103" s="382">
        <v>6.8380999999999997E-2</v>
      </c>
      <c r="BQ103" s="382">
        <v>6.6040000000000001E-2</v>
      </c>
      <c r="BR103" s="382">
        <v>6.8090999999999999E-2</v>
      </c>
      <c r="BS103" s="382">
        <v>6.6092999999999999E-2</v>
      </c>
      <c r="BT103" s="382">
        <v>3.5712000000000001E-2</v>
      </c>
      <c r="BU103" s="382">
        <v>3.6135E-2</v>
      </c>
      <c r="BV103" s="382">
        <v>3.3574E-2</v>
      </c>
      <c r="BW103" s="382">
        <v>3.2899999999999999E-2</v>
      </c>
      <c r="BX103" s="382">
        <v>3.3628999999999999E-2</v>
      </c>
      <c r="BY103" s="382">
        <v>3.4622E-2</v>
      </c>
      <c r="BZ103" s="382">
        <v>3.3774999999999999E-2</v>
      </c>
      <c r="CA103" s="382">
        <v>3.6714999999999998E-2</v>
      </c>
      <c r="CB103" s="382">
        <v>6.8380999999999997E-2</v>
      </c>
      <c r="CC103" s="382">
        <v>6.6040000000000001E-2</v>
      </c>
      <c r="CD103" s="382">
        <v>6.8090999999999999E-2</v>
      </c>
      <c r="CE103" s="382">
        <v>6.6092999999999999E-2</v>
      </c>
      <c r="CF103" s="382">
        <v>3.5712000000000001E-2</v>
      </c>
      <c r="CG103" s="382">
        <v>3.6135E-2</v>
      </c>
      <c r="CH103" s="383">
        <v>3.3574E-2</v>
      </c>
    </row>
    <row r="104" spans="1:86" x14ac:dyDescent="0.3">
      <c r="A104" s="579"/>
      <c r="B104" s="11" t="s">
        <v>67</v>
      </c>
      <c r="C104" s="381">
        <v>2.7470999999999999E-2</v>
      </c>
      <c r="D104" s="381">
        <v>2.8761999999999999E-2</v>
      </c>
      <c r="E104" s="381">
        <v>2.6634999999999999E-2</v>
      </c>
      <c r="F104" s="382">
        <v>3.3493000000000002E-2</v>
      </c>
      <c r="G104" s="382">
        <v>3.5507999999999998E-2</v>
      </c>
      <c r="H104" s="382">
        <v>6.5448999999999993E-2</v>
      </c>
      <c r="I104" s="382">
        <v>6.3149999999999998E-2</v>
      </c>
      <c r="J104" s="382">
        <v>6.5251000000000003E-2</v>
      </c>
      <c r="K104" s="382">
        <v>6.3331999999999999E-2</v>
      </c>
      <c r="L104" s="382">
        <v>3.4426999999999999E-2</v>
      </c>
      <c r="M104" s="382">
        <v>3.4855999999999998E-2</v>
      </c>
      <c r="N104" s="382">
        <v>3.2490999999999999E-2</v>
      </c>
      <c r="O104" s="382">
        <v>3.1757000000000001E-2</v>
      </c>
      <c r="P104" s="382">
        <v>3.2323999999999999E-2</v>
      </c>
      <c r="Q104" s="382">
        <v>3.3225999999999999E-2</v>
      </c>
      <c r="R104" s="382">
        <v>3.3493000000000002E-2</v>
      </c>
      <c r="S104" s="382">
        <v>3.5507999999999998E-2</v>
      </c>
      <c r="T104" s="382">
        <v>6.5448999999999993E-2</v>
      </c>
      <c r="U104" s="382">
        <v>6.3149999999999998E-2</v>
      </c>
      <c r="V104" s="382">
        <v>6.5251000000000003E-2</v>
      </c>
      <c r="W104" s="382">
        <v>6.3331999999999999E-2</v>
      </c>
      <c r="X104" s="382">
        <v>3.4426999999999999E-2</v>
      </c>
      <c r="Y104" s="382">
        <v>3.4855999999999998E-2</v>
      </c>
      <c r="Z104" s="382">
        <v>3.2490999999999999E-2</v>
      </c>
      <c r="AA104" s="382">
        <v>3.1757000000000001E-2</v>
      </c>
      <c r="AB104" s="382">
        <v>3.2323999999999999E-2</v>
      </c>
      <c r="AC104" s="382">
        <v>3.3225999999999999E-2</v>
      </c>
      <c r="AD104" s="382">
        <v>3.3493000000000002E-2</v>
      </c>
      <c r="AE104" s="382">
        <v>3.5507999999999998E-2</v>
      </c>
      <c r="AF104" s="382">
        <v>6.5448999999999993E-2</v>
      </c>
      <c r="AG104" s="382">
        <v>6.3149999999999998E-2</v>
      </c>
      <c r="AH104" s="382">
        <v>6.5251000000000003E-2</v>
      </c>
      <c r="AI104" s="382">
        <v>6.3331999999999999E-2</v>
      </c>
      <c r="AJ104" s="382">
        <v>3.4426999999999999E-2</v>
      </c>
      <c r="AK104" s="382">
        <v>3.4855999999999998E-2</v>
      </c>
      <c r="AL104" s="382">
        <v>3.2490999999999999E-2</v>
      </c>
      <c r="AM104" s="382">
        <v>3.1757000000000001E-2</v>
      </c>
      <c r="AN104" s="382">
        <v>3.2323999999999999E-2</v>
      </c>
      <c r="AO104" s="382">
        <v>3.3225999999999999E-2</v>
      </c>
      <c r="AP104" s="382">
        <v>3.3493000000000002E-2</v>
      </c>
      <c r="AQ104" s="382">
        <v>3.5507999999999998E-2</v>
      </c>
      <c r="AR104" s="382">
        <v>6.5448999999999993E-2</v>
      </c>
      <c r="AS104" s="382">
        <v>6.3149999999999998E-2</v>
      </c>
      <c r="AT104" s="382">
        <v>6.5251000000000003E-2</v>
      </c>
      <c r="AU104" s="382">
        <v>6.3331999999999999E-2</v>
      </c>
      <c r="AV104" s="382">
        <v>3.4426999999999999E-2</v>
      </c>
      <c r="AW104" s="382">
        <v>3.4855999999999998E-2</v>
      </c>
      <c r="AX104" s="382">
        <v>3.2490999999999999E-2</v>
      </c>
      <c r="AY104" s="382">
        <v>3.1757000000000001E-2</v>
      </c>
      <c r="AZ104" s="382">
        <v>3.2323999999999999E-2</v>
      </c>
      <c r="BA104" s="382">
        <v>3.3225999999999999E-2</v>
      </c>
      <c r="BB104" s="382">
        <v>3.3493000000000002E-2</v>
      </c>
      <c r="BC104" s="382">
        <v>3.5507999999999998E-2</v>
      </c>
      <c r="BD104" s="382">
        <v>6.5448999999999993E-2</v>
      </c>
      <c r="BE104" s="382">
        <v>6.3149999999999998E-2</v>
      </c>
      <c r="BF104" s="382">
        <v>6.5251000000000003E-2</v>
      </c>
      <c r="BG104" s="382">
        <v>6.3331999999999999E-2</v>
      </c>
      <c r="BH104" s="382">
        <v>3.4426999999999999E-2</v>
      </c>
      <c r="BI104" s="382">
        <v>3.4855999999999998E-2</v>
      </c>
      <c r="BJ104" s="382">
        <v>3.2490999999999999E-2</v>
      </c>
      <c r="BK104" s="382">
        <v>3.1757000000000001E-2</v>
      </c>
      <c r="BL104" s="382">
        <v>3.2323999999999999E-2</v>
      </c>
      <c r="BM104" s="382">
        <v>3.3225999999999999E-2</v>
      </c>
      <c r="BN104" s="382">
        <v>3.3493000000000002E-2</v>
      </c>
      <c r="BO104" s="382">
        <v>3.5507999999999998E-2</v>
      </c>
      <c r="BP104" s="382">
        <v>6.5448999999999993E-2</v>
      </c>
      <c r="BQ104" s="382">
        <v>6.3149999999999998E-2</v>
      </c>
      <c r="BR104" s="382">
        <v>6.5251000000000003E-2</v>
      </c>
      <c r="BS104" s="382">
        <v>6.3331999999999999E-2</v>
      </c>
      <c r="BT104" s="382">
        <v>3.4426999999999999E-2</v>
      </c>
      <c r="BU104" s="382">
        <v>3.4855999999999998E-2</v>
      </c>
      <c r="BV104" s="382">
        <v>3.2490999999999999E-2</v>
      </c>
      <c r="BW104" s="382">
        <v>3.1757000000000001E-2</v>
      </c>
      <c r="BX104" s="382">
        <v>3.2323999999999999E-2</v>
      </c>
      <c r="BY104" s="382">
        <v>3.3225999999999999E-2</v>
      </c>
      <c r="BZ104" s="382">
        <v>3.3493000000000002E-2</v>
      </c>
      <c r="CA104" s="382">
        <v>3.5507999999999998E-2</v>
      </c>
      <c r="CB104" s="382">
        <v>6.5448999999999993E-2</v>
      </c>
      <c r="CC104" s="382">
        <v>6.3149999999999998E-2</v>
      </c>
      <c r="CD104" s="382">
        <v>6.5251000000000003E-2</v>
      </c>
      <c r="CE104" s="382">
        <v>6.3331999999999999E-2</v>
      </c>
      <c r="CF104" s="382">
        <v>3.4426999999999999E-2</v>
      </c>
      <c r="CG104" s="382">
        <v>3.4855999999999998E-2</v>
      </c>
      <c r="CH104" s="383">
        <v>3.2490999999999999E-2</v>
      </c>
    </row>
    <row r="105" spans="1:86" ht="15" thickBot="1" x14ac:dyDescent="0.35">
      <c r="A105" s="580"/>
      <c r="B105" s="16" t="s">
        <v>68</v>
      </c>
      <c r="C105" s="379">
        <v>2.8913999999999999E-2</v>
      </c>
      <c r="D105" s="379">
        <v>2.9624000000000001E-2</v>
      </c>
      <c r="E105" s="379">
        <v>2.69E-2</v>
      </c>
      <c r="F105" s="380">
        <v>3.6944999999999999E-2</v>
      </c>
      <c r="G105" s="380">
        <v>3.9467000000000002E-2</v>
      </c>
      <c r="H105" s="380">
        <v>7.3371000000000006E-2</v>
      </c>
      <c r="I105" s="380">
        <v>7.0692000000000005E-2</v>
      </c>
      <c r="J105" s="380">
        <v>7.3050000000000004E-2</v>
      </c>
      <c r="K105" s="380">
        <v>6.9253999999999996E-2</v>
      </c>
      <c r="L105" s="380">
        <v>3.8316000000000003E-2</v>
      </c>
      <c r="M105" s="380">
        <v>3.8210000000000001E-2</v>
      </c>
      <c r="N105" s="380">
        <v>3.5223999999999998E-2</v>
      </c>
      <c r="O105" s="380">
        <v>3.3896000000000003E-2</v>
      </c>
      <c r="P105" s="380">
        <v>3.3889000000000002E-2</v>
      </c>
      <c r="Q105" s="380">
        <v>3.4446999999999998E-2</v>
      </c>
      <c r="R105" s="380">
        <v>3.6944999999999999E-2</v>
      </c>
      <c r="S105" s="380">
        <v>3.9467000000000002E-2</v>
      </c>
      <c r="T105" s="380">
        <v>7.3371000000000006E-2</v>
      </c>
      <c r="U105" s="380">
        <v>7.0692000000000005E-2</v>
      </c>
      <c r="V105" s="380">
        <v>7.3050000000000004E-2</v>
      </c>
      <c r="W105" s="380">
        <v>6.9253999999999996E-2</v>
      </c>
      <c r="X105" s="380">
        <v>3.8316000000000003E-2</v>
      </c>
      <c r="Y105" s="380">
        <v>3.8210000000000001E-2</v>
      </c>
      <c r="Z105" s="380">
        <v>3.5223999999999998E-2</v>
      </c>
      <c r="AA105" s="380">
        <v>3.3896000000000003E-2</v>
      </c>
      <c r="AB105" s="380">
        <v>3.3889000000000002E-2</v>
      </c>
      <c r="AC105" s="380">
        <v>3.4446999999999998E-2</v>
      </c>
      <c r="AD105" s="380">
        <v>3.6944999999999999E-2</v>
      </c>
      <c r="AE105" s="380">
        <v>3.9467000000000002E-2</v>
      </c>
      <c r="AF105" s="380">
        <v>7.3371000000000006E-2</v>
      </c>
      <c r="AG105" s="380">
        <v>7.0692000000000005E-2</v>
      </c>
      <c r="AH105" s="380">
        <v>7.3050000000000004E-2</v>
      </c>
      <c r="AI105" s="380">
        <v>6.9253999999999996E-2</v>
      </c>
      <c r="AJ105" s="380">
        <v>3.8316000000000003E-2</v>
      </c>
      <c r="AK105" s="380">
        <v>3.8210000000000001E-2</v>
      </c>
      <c r="AL105" s="380">
        <v>3.5223999999999998E-2</v>
      </c>
      <c r="AM105" s="380">
        <v>3.3896000000000003E-2</v>
      </c>
      <c r="AN105" s="380">
        <v>3.3889000000000002E-2</v>
      </c>
      <c r="AO105" s="380">
        <v>3.4446999999999998E-2</v>
      </c>
      <c r="AP105" s="380">
        <v>3.6944999999999999E-2</v>
      </c>
      <c r="AQ105" s="380">
        <v>3.9467000000000002E-2</v>
      </c>
      <c r="AR105" s="380">
        <v>7.3371000000000006E-2</v>
      </c>
      <c r="AS105" s="380">
        <v>7.0692000000000005E-2</v>
      </c>
      <c r="AT105" s="380">
        <v>7.3050000000000004E-2</v>
      </c>
      <c r="AU105" s="380">
        <v>6.9253999999999996E-2</v>
      </c>
      <c r="AV105" s="380">
        <v>3.8316000000000003E-2</v>
      </c>
      <c r="AW105" s="380">
        <v>3.8210000000000001E-2</v>
      </c>
      <c r="AX105" s="380">
        <v>3.5223999999999998E-2</v>
      </c>
      <c r="AY105" s="380">
        <v>3.3896000000000003E-2</v>
      </c>
      <c r="AZ105" s="380">
        <v>3.3889000000000002E-2</v>
      </c>
      <c r="BA105" s="380">
        <v>3.4446999999999998E-2</v>
      </c>
      <c r="BB105" s="380">
        <v>3.6944999999999999E-2</v>
      </c>
      <c r="BC105" s="380">
        <v>3.9467000000000002E-2</v>
      </c>
      <c r="BD105" s="380">
        <v>7.3371000000000006E-2</v>
      </c>
      <c r="BE105" s="380">
        <v>7.0692000000000005E-2</v>
      </c>
      <c r="BF105" s="380">
        <v>7.3050000000000004E-2</v>
      </c>
      <c r="BG105" s="380">
        <v>6.9253999999999996E-2</v>
      </c>
      <c r="BH105" s="380">
        <v>3.8316000000000003E-2</v>
      </c>
      <c r="BI105" s="380">
        <v>3.8210000000000001E-2</v>
      </c>
      <c r="BJ105" s="380">
        <v>3.5223999999999998E-2</v>
      </c>
      <c r="BK105" s="380">
        <v>3.3896000000000003E-2</v>
      </c>
      <c r="BL105" s="380">
        <v>3.3889000000000002E-2</v>
      </c>
      <c r="BM105" s="380">
        <v>3.4446999999999998E-2</v>
      </c>
      <c r="BN105" s="380">
        <v>3.6944999999999999E-2</v>
      </c>
      <c r="BO105" s="380">
        <v>3.9467000000000002E-2</v>
      </c>
      <c r="BP105" s="380">
        <v>7.3371000000000006E-2</v>
      </c>
      <c r="BQ105" s="380">
        <v>7.0692000000000005E-2</v>
      </c>
      <c r="BR105" s="380">
        <v>7.3050000000000004E-2</v>
      </c>
      <c r="BS105" s="380">
        <v>6.9253999999999996E-2</v>
      </c>
      <c r="BT105" s="380">
        <v>3.8316000000000003E-2</v>
      </c>
      <c r="BU105" s="380">
        <v>3.8210000000000001E-2</v>
      </c>
      <c r="BV105" s="380">
        <v>3.5223999999999998E-2</v>
      </c>
      <c r="BW105" s="380">
        <v>3.3896000000000003E-2</v>
      </c>
      <c r="BX105" s="380">
        <v>3.3889000000000002E-2</v>
      </c>
      <c r="BY105" s="380">
        <v>3.4446999999999998E-2</v>
      </c>
      <c r="BZ105" s="380">
        <v>3.6944999999999999E-2</v>
      </c>
      <c r="CA105" s="380">
        <v>3.9467000000000002E-2</v>
      </c>
      <c r="CB105" s="380">
        <v>7.3371000000000006E-2</v>
      </c>
      <c r="CC105" s="380">
        <v>7.0692000000000005E-2</v>
      </c>
      <c r="CD105" s="380">
        <v>7.3050000000000004E-2</v>
      </c>
      <c r="CE105" s="380">
        <v>6.9253999999999996E-2</v>
      </c>
      <c r="CF105" s="380">
        <v>3.8316000000000003E-2</v>
      </c>
      <c r="CG105" s="380">
        <v>3.8210000000000001E-2</v>
      </c>
      <c r="CH105" s="384">
        <v>3.5223999999999998E-2</v>
      </c>
    </row>
    <row r="107" spans="1:86" ht="15" hidden="1" customHeight="1" x14ac:dyDescent="0.3">
      <c r="A107" s="564" t="s">
        <v>154</v>
      </c>
      <c r="B107" s="566" t="s">
        <v>155</v>
      </c>
      <c r="C107" s="567"/>
      <c r="D107" s="567"/>
      <c r="E107" s="567"/>
      <c r="F107" s="567"/>
      <c r="G107" s="567"/>
      <c r="H107" s="567"/>
      <c r="I107" s="567"/>
      <c r="J107" s="567"/>
      <c r="K107" s="567"/>
      <c r="L107" s="567"/>
      <c r="M107" s="567"/>
      <c r="N107" s="567"/>
      <c r="O107" s="576" t="s">
        <v>155</v>
      </c>
      <c r="P107" s="568"/>
      <c r="Q107" s="568"/>
      <c r="R107" s="568"/>
      <c r="S107" s="568"/>
      <c r="T107" s="568"/>
      <c r="U107" s="568"/>
      <c r="V107" s="568"/>
      <c r="W107" s="568"/>
      <c r="X107" s="568"/>
      <c r="Y107" s="568"/>
      <c r="Z107" s="577"/>
      <c r="AA107" s="568" t="s">
        <v>155</v>
      </c>
      <c r="AB107" s="568"/>
      <c r="AC107" s="568"/>
      <c r="AD107" s="568"/>
      <c r="AE107" s="568"/>
      <c r="AF107" s="568"/>
      <c r="AG107" s="568"/>
      <c r="AH107" s="568"/>
      <c r="AI107" s="568"/>
      <c r="AJ107" s="568"/>
      <c r="AK107" s="568"/>
      <c r="AL107" s="568"/>
      <c r="AM107" s="576" t="s">
        <v>155</v>
      </c>
      <c r="AN107" s="568"/>
      <c r="AO107" s="568"/>
      <c r="AP107" s="568"/>
      <c r="AQ107" s="568"/>
      <c r="AR107" s="568"/>
      <c r="AS107" s="568"/>
      <c r="AT107" s="568"/>
      <c r="AU107" s="568"/>
      <c r="AV107" s="568"/>
      <c r="AW107" s="568"/>
      <c r="AX107" s="577"/>
      <c r="AY107" s="568" t="s">
        <v>155</v>
      </c>
      <c r="AZ107" s="568"/>
      <c r="BA107" s="568"/>
      <c r="BB107" s="568"/>
      <c r="BC107" s="568"/>
      <c r="BD107" s="568"/>
      <c r="BE107" s="568"/>
      <c r="BF107" s="568"/>
      <c r="BG107" s="568"/>
      <c r="BH107" s="568"/>
      <c r="BI107" s="568"/>
      <c r="BJ107" s="568"/>
      <c r="BK107" s="576" t="s">
        <v>155</v>
      </c>
      <c r="BL107" s="568"/>
      <c r="BM107" s="568"/>
      <c r="BN107" s="568"/>
      <c r="BO107" s="568"/>
      <c r="BP107" s="568"/>
      <c r="BQ107" s="568"/>
      <c r="BR107" s="568"/>
      <c r="BS107" s="568"/>
      <c r="BT107" s="568"/>
      <c r="BU107" s="568"/>
      <c r="BV107" s="577"/>
      <c r="BW107" s="568" t="s">
        <v>155</v>
      </c>
      <c r="BX107" s="568"/>
      <c r="BY107" s="568"/>
      <c r="BZ107" s="568"/>
      <c r="CA107" s="568"/>
      <c r="CB107" s="568"/>
      <c r="CC107" s="568"/>
      <c r="CD107" s="568"/>
      <c r="CE107" s="568"/>
      <c r="CF107" s="568"/>
      <c r="CG107" s="568"/>
      <c r="CH107" s="569"/>
    </row>
    <row r="108" spans="1:86" ht="15" hidden="1" thickBot="1" x14ac:dyDescent="0.35">
      <c r="A108" s="565"/>
      <c r="B108" s="570" t="s">
        <v>156</v>
      </c>
      <c r="C108" s="571"/>
      <c r="D108" s="571"/>
      <c r="E108" s="571"/>
      <c r="F108" s="571"/>
      <c r="G108" s="571"/>
      <c r="H108" s="571"/>
      <c r="I108" s="571"/>
      <c r="J108" s="571"/>
      <c r="K108" s="571"/>
      <c r="L108" s="571"/>
      <c r="M108" s="571"/>
      <c r="N108" s="571"/>
      <c r="O108" s="572" t="s">
        <v>156</v>
      </c>
      <c r="P108" s="573"/>
      <c r="Q108" s="573"/>
      <c r="R108" s="573"/>
      <c r="S108" s="573"/>
      <c r="T108" s="573"/>
      <c r="U108" s="573"/>
      <c r="V108" s="573"/>
      <c r="W108" s="573"/>
      <c r="X108" s="573"/>
      <c r="Y108" s="573"/>
      <c r="Z108" s="574"/>
      <c r="AA108" s="573" t="s">
        <v>156</v>
      </c>
      <c r="AB108" s="573"/>
      <c r="AC108" s="573"/>
      <c r="AD108" s="573"/>
      <c r="AE108" s="573"/>
      <c r="AF108" s="573"/>
      <c r="AG108" s="573"/>
      <c r="AH108" s="573"/>
      <c r="AI108" s="573"/>
      <c r="AJ108" s="573"/>
      <c r="AK108" s="573"/>
      <c r="AL108" s="573"/>
      <c r="AM108" s="572" t="s">
        <v>156</v>
      </c>
      <c r="AN108" s="573"/>
      <c r="AO108" s="573"/>
      <c r="AP108" s="573"/>
      <c r="AQ108" s="573"/>
      <c r="AR108" s="573"/>
      <c r="AS108" s="573"/>
      <c r="AT108" s="573"/>
      <c r="AU108" s="573"/>
      <c r="AV108" s="573"/>
      <c r="AW108" s="573"/>
      <c r="AX108" s="574"/>
      <c r="AY108" s="573" t="s">
        <v>156</v>
      </c>
      <c r="AZ108" s="573"/>
      <c r="BA108" s="573"/>
      <c r="BB108" s="573"/>
      <c r="BC108" s="573"/>
      <c r="BD108" s="573"/>
      <c r="BE108" s="573"/>
      <c r="BF108" s="573"/>
      <c r="BG108" s="573"/>
      <c r="BH108" s="573"/>
      <c r="BI108" s="573"/>
      <c r="BJ108" s="573"/>
      <c r="BK108" s="572" t="s">
        <v>156</v>
      </c>
      <c r="BL108" s="573"/>
      <c r="BM108" s="573"/>
      <c r="BN108" s="573"/>
      <c r="BO108" s="573"/>
      <c r="BP108" s="573"/>
      <c r="BQ108" s="573"/>
      <c r="BR108" s="573"/>
      <c r="BS108" s="573"/>
      <c r="BT108" s="573"/>
      <c r="BU108" s="573"/>
      <c r="BV108" s="574"/>
      <c r="BW108" s="573" t="s">
        <v>156</v>
      </c>
      <c r="BX108" s="573"/>
      <c r="BY108" s="573"/>
      <c r="BZ108" s="573"/>
      <c r="CA108" s="573"/>
      <c r="CB108" s="573"/>
      <c r="CC108" s="573"/>
      <c r="CD108" s="573"/>
      <c r="CE108" s="573"/>
      <c r="CF108" s="573"/>
      <c r="CG108" s="573"/>
      <c r="CH108" s="575"/>
    </row>
    <row r="109" spans="1:86" ht="15.6" hidden="1" x14ac:dyDescent="0.3">
      <c r="A109" s="561"/>
      <c r="B109" s="305" t="s">
        <v>157</v>
      </c>
      <c r="C109" s="306">
        <f>C77</f>
        <v>43831</v>
      </c>
      <c r="D109" s="306">
        <f t="shared" ref="D109:BO109" si="84">D77</f>
        <v>43862</v>
      </c>
      <c r="E109" s="306">
        <f t="shared" si="84"/>
        <v>43891</v>
      </c>
      <c r="F109" s="306">
        <f t="shared" si="84"/>
        <v>43922</v>
      </c>
      <c r="G109" s="306">
        <f t="shared" si="84"/>
        <v>43952</v>
      </c>
      <c r="H109" s="306">
        <f t="shared" si="84"/>
        <v>43983</v>
      </c>
      <c r="I109" s="306">
        <f t="shared" si="84"/>
        <v>44013</v>
      </c>
      <c r="J109" s="306">
        <f t="shared" si="84"/>
        <v>44044</v>
      </c>
      <c r="K109" s="306">
        <f t="shared" si="84"/>
        <v>44075</v>
      </c>
      <c r="L109" s="306">
        <f t="shared" si="84"/>
        <v>44105</v>
      </c>
      <c r="M109" s="306">
        <f t="shared" si="84"/>
        <v>44136</v>
      </c>
      <c r="N109" s="306">
        <f t="shared" si="84"/>
        <v>44166</v>
      </c>
      <c r="O109" s="306">
        <f t="shared" si="84"/>
        <v>44197</v>
      </c>
      <c r="P109" s="306">
        <f t="shared" si="84"/>
        <v>44228</v>
      </c>
      <c r="Q109" s="306">
        <f t="shared" si="84"/>
        <v>44256</v>
      </c>
      <c r="R109" s="306">
        <f t="shared" si="84"/>
        <v>44287</v>
      </c>
      <c r="S109" s="306">
        <f t="shared" si="84"/>
        <v>44317</v>
      </c>
      <c r="T109" s="306">
        <f t="shared" si="84"/>
        <v>44348</v>
      </c>
      <c r="U109" s="306">
        <f t="shared" si="84"/>
        <v>44378</v>
      </c>
      <c r="V109" s="306">
        <f t="shared" si="84"/>
        <v>44409</v>
      </c>
      <c r="W109" s="306">
        <f t="shared" si="84"/>
        <v>44440</v>
      </c>
      <c r="X109" s="306">
        <f t="shared" si="84"/>
        <v>44470</v>
      </c>
      <c r="Y109" s="306">
        <f t="shared" si="84"/>
        <v>44501</v>
      </c>
      <c r="Z109" s="306">
        <f t="shared" si="84"/>
        <v>44531</v>
      </c>
      <c r="AA109" s="306">
        <f t="shared" si="84"/>
        <v>44562</v>
      </c>
      <c r="AB109" s="306">
        <f t="shared" si="84"/>
        <v>44593</v>
      </c>
      <c r="AC109" s="306">
        <f t="shared" si="84"/>
        <v>44621</v>
      </c>
      <c r="AD109" s="306">
        <f t="shared" si="84"/>
        <v>44652</v>
      </c>
      <c r="AE109" s="306">
        <f t="shared" si="84"/>
        <v>44682</v>
      </c>
      <c r="AF109" s="306">
        <f t="shared" si="84"/>
        <v>44713</v>
      </c>
      <c r="AG109" s="306">
        <f t="shared" si="84"/>
        <v>44743</v>
      </c>
      <c r="AH109" s="306">
        <f t="shared" si="84"/>
        <v>44774</v>
      </c>
      <c r="AI109" s="306">
        <f t="shared" si="84"/>
        <v>44805</v>
      </c>
      <c r="AJ109" s="306">
        <f t="shared" si="84"/>
        <v>44835</v>
      </c>
      <c r="AK109" s="306">
        <f t="shared" si="84"/>
        <v>44866</v>
      </c>
      <c r="AL109" s="306">
        <f t="shared" si="84"/>
        <v>44896</v>
      </c>
      <c r="AM109" s="306">
        <f t="shared" si="84"/>
        <v>44927</v>
      </c>
      <c r="AN109" s="306">
        <f t="shared" si="84"/>
        <v>44958</v>
      </c>
      <c r="AO109" s="306">
        <f t="shared" si="84"/>
        <v>44986</v>
      </c>
      <c r="AP109" s="306">
        <f t="shared" si="84"/>
        <v>45017</v>
      </c>
      <c r="AQ109" s="306">
        <f t="shared" si="84"/>
        <v>45047</v>
      </c>
      <c r="AR109" s="306">
        <f t="shared" si="84"/>
        <v>45078</v>
      </c>
      <c r="AS109" s="306">
        <f t="shared" si="84"/>
        <v>45108</v>
      </c>
      <c r="AT109" s="306">
        <f t="shared" si="84"/>
        <v>45139</v>
      </c>
      <c r="AU109" s="306">
        <f t="shared" si="84"/>
        <v>45170</v>
      </c>
      <c r="AV109" s="306">
        <f t="shared" si="84"/>
        <v>45200</v>
      </c>
      <c r="AW109" s="306">
        <f t="shared" si="84"/>
        <v>45231</v>
      </c>
      <c r="AX109" s="306">
        <f t="shared" si="84"/>
        <v>45261</v>
      </c>
      <c r="AY109" s="306">
        <f t="shared" si="84"/>
        <v>45292</v>
      </c>
      <c r="AZ109" s="306">
        <f t="shared" si="84"/>
        <v>45323</v>
      </c>
      <c r="BA109" s="306">
        <f t="shared" si="84"/>
        <v>45352</v>
      </c>
      <c r="BB109" s="306">
        <f t="shared" si="84"/>
        <v>45383</v>
      </c>
      <c r="BC109" s="306">
        <f t="shared" si="84"/>
        <v>45413</v>
      </c>
      <c r="BD109" s="306">
        <f t="shared" si="84"/>
        <v>45444</v>
      </c>
      <c r="BE109" s="306">
        <f t="shared" si="84"/>
        <v>45474</v>
      </c>
      <c r="BF109" s="306">
        <f t="shared" si="84"/>
        <v>45505</v>
      </c>
      <c r="BG109" s="306">
        <f t="shared" si="84"/>
        <v>45536</v>
      </c>
      <c r="BH109" s="306">
        <f t="shared" si="84"/>
        <v>45566</v>
      </c>
      <c r="BI109" s="306">
        <f t="shared" si="84"/>
        <v>45597</v>
      </c>
      <c r="BJ109" s="306">
        <f t="shared" si="84"/>
        <v>45627</v>
      </c>
      <c r="BK109" s="306">
        <f t="shared" si="84"/>
        <v>45658</v>
      </c>
      <c r="BL109" s="306">
        <f t="shared" si="84"/>
        <v>45689</v>
      </c>
      <c r="BM109" s="306">
        <f t="shared" si="84"/>
        <v>45717</v>
      </c>
      <c r="BN109" s="306">
        <f t="shared" si="84"/>
        <v>45748</v>
      </c>
      <c r="BO109" s="306">
        <f t="shared" si="84"/>
        <v>45778</v>
      </c>
      <c r="BP109" s="306">
        <f t="shared" ref="BP109:CH109" si="85">BP77</f>
        <v>45809</v>
      </c>
      <c r="BQ109" s="306">
        <f t="shared" si="85"/>
        <v>45839</v>
      </c>
      <c r="BR109" s="306">
        <f t="shared" si="85"/>
        <v>45870</v>
      </c>
      <c r="BS109" s="306">
        <f t="shared" si="85"/>
        <v>45901</v>
      </c>
      <c r="BT109" s="306">
        <f t="shared" si="85"/>
        <v>45931</v>
      </c>
      <c r="BU109" s="306">
        <f t="shared" si="85"/>
        <v>45962</v>
      </c>
      <c r="BV109" s="306">
        <f t="shared" si="85"/>
        <v>45992</v>
      </c>
      <c r="BW109" s="306">
        <f t="shared" si="85"/>
        <v>46023</v>
      </c>
      <c r="BX109" s="306">
        <f t="shared" si="85"/>
        <v>46054</v>
      </c>
      <c r="BY109" s="306">
        <f t="shared" si="85"/>
        <v>46082</v>
      </c>
      <c r="BZ109" s="306">
        <f t="shared" si="85"/>
        <v>46113</v>
      </c>
      <c r="CA109" s="306">
        <f t="shared" si="85"/>
        <v>46143</v>
      </c>
      <c r="CB109" s="306">
        <f t="shared" si="85"/>
        <v>46174</v>
      </c>
      <c r="CC109" s="306">
        <f t="shared" si="85"/>
        <v>46204</v>
      </c>
      <c r="CD109" s="306">
        <f t="shared" si="85"/>
        <v>46235</v>
      </c>
      <c r="CE109" s="306">
        <f t="shared" si="85"/>
        <v>46266</v>
      </c>
      <c r="CF109" s="306">
        <f t="shared" si="85"/>
        <v>46296</v>
      </c>
      <c r="CG109" s="306">
        <f t="shared" si="85"/>
        <v>46327</v>
      </c>
      <c r="CH109" s="307">
        <f t="shared" si="85"/>
        <v>46357</v>
      </c>
    </row>
    <row r="110" spans="1:86" hidden="1" x14ac:dyDescent="0.3">
      <c r="A110" s="561"/>
      <c r="B110" s="308" t="s">
        <v>141</v>
      </c>
      <c r="C110" s="120">
        <v>2.6199E-2</v>
      </c>
      <c r="D110" s="120">
        <v>2.7446999999999999E-2</v>
      </c>
      <c r="E110" s="120">
        <v>2.5529999999999997E-2</v>
      </c>
      <c r="F110" s="386">
        <v>3.1083464351229287E-2</v>
      </c>
      <c r="G110" s="386">
        <v>3.30671550853395E-2</v>
      </c>
      <c r="H110" s="386">
        <v>5.898198580192094E-2</v>
      </c>
      <c r="I110" s="386">
        <v>5.7406322354516301E-2</v>
      </c>
      <c r="J110" s="386">
        <v>5.8854176634972645E-2</v>
      </c>
      <c r="K110" s="386">
        <v>5.7598349214851484E-2</v>
      </c>
      <c r="L110" s="386">
        <v>3.2066354392640169E-2</v>
      </c>
      <c r="M110" s="386">
        <v>3.2516302023050919E-2</v>
      </c>
      <c r="N110" s="386">
        <v>3.0728329424068494E-2</v>
      </c>
      <c r="O110" s="386">
        <v>3.0047435906328628E-2</v>
      </c>
      <c r="P110" s="386">
        <v>3.0682951773254422E-2</v>
      </c>
      <c r="Q110" s="386">
        <v>3.1521241016378376E-2</v>
      </c>
      <c r="R110" s="386">
        <v>3.1083464351229287E-2</v>
      </c>
      <c r="S110" s="386">
        <v>3.30671550853395E-2</v>
      </c>
      <c r="T110" s="386">
        <v>5.898198580192094E-2</v>
      </c>
      <c r="U110" s="386">
        <v>5.7406322354516301E-2</v>
      </c>
      <c r="V110" s="386">
        <v>5.8854176634972645E-2</v>
      </c>
      <c r="W110" s="386">
        <v>5.7598349214851484E-2</v>
      </c>
      <c r="X110" s="386">
        <v>3.2066354392640169E-2</v>
      </c>
      <c r="Y110" s="386">
        <v>3.2516302023050919E-2</v>
      </c>
      <c r="Z110" s="386">
        <v>3.0728329424068494E-2</v>
      </c>
      <c r="AA110" s="386">
        <v>3.0047435906328628E-2</v>
      </c>
      <c r="AB110" s="386">
        <v>3.0682951773254422E-2</v>
      </c>
      <c r="AC110" s="386">
        <v>3.1521241016378376E-2</v>
      </c>
      <c r="AD110" s="386">
        <v>3.1083464351229287E-2</v>
      </c>
      <c r="AE110" s="386">
        <v>3.30671550853395E-2</v>
      </c>
      <c r="AF110" s="386">
        <v>5.898198580192094E-2</v>
      </c>
      <c r="AG110" s="386">
        <v>5.7406322354516301E-2</v>
      </c>
      <c r="AH110" s="386">
        <v>5.8854176634972645E-2</v>
      </c>
      <c r="AI110" s="386">
        <v>5.7598349214851484E-2</v>
      </c>
      <c r="AJ110" s="386">
        <v>3.2066354392640169E-2</v>
      </c>
      <c r="AK110" s="386">
        <v>3.2516302023050919E-2</v>
      </c>
      <c r="AL110" s="386">
        <v>3.0728329424068494E-2</v>
      </c>
      <c r="AM110" s="386">
        <v>3.0047435906328628E-2</v>
      </c>
      <c r="AN110" s="386">
        <v>3.0682951773254422E-2</v>
      </c>
      <c r="AO110" s="386">
        <v>3.1521241016378376E-2</v>
      </c>
      <c r="AP110" s="386">
        <v>3.1083464351229287E-2</v>
      </c>
      <c r="AQ110" s="386">
        <v>3.30671550853395E-2</v>
      </c>
      <c r="AR110" s="386">
        <v>5.898198580192094E-2</v>
      </c>
      <c r="AS110" s="386">
        <v>5.7406322354516301E-2</v>
      </c>
      <c r="AT110" s="386">
        <v>5.8854176634972645E-2</v>
      </c>
      <c r="AU110" s="386">
        <v>5.7598349214851484E-2</v>
      </c>
      <c r="AV110" s="386">
        <v>3.2066354392640169E-2</v>
      </c>
      <c r="AW110" s="386">
        <v>3.2516302023050919E-2</v>
      </c>
      <c r="AX110" s="386">
        <v>3.0728329424068494E-2</v>
      </c>
      <c r="AY110" s="386">
        <v>3.0047435906328628E-2</v>
      </c>
      <c r="AZ110" s="386">
        <v>3.0682951773254422E-2</v>
      </c>
      <c r="BA110" s="386">
        <v>3.1521241016378376E-2</v>
      </c>
      <c r="BB110" s="386">
        <v>3.1083464351229287E-2</v>
      </c>
      <c r="BC110" s="386">
        <v>3.30671550853395E-2</v>
      </c>
      <c r="BD110" s="386">
        <v>5.898198580192094E-2</v>
      </c>
      <c r="BE110" s="386">
        <v>5.7406322354516301E-2</v>
      </c>
      <c r="BF110" s="386">
        <v>5.8854176634972645E-2</v>
      </c>
      <c r="BG110" s="386">
        <v>5.7598349214851484E-2</v>
      </c>
      <c r="BH110" s="386">
        <v>3.2066354392640169E-2</v>
      </c>
      <c r="BI110" s="386">
        <v>3.2516302023050919E-2</v>
      </c>
      <c r="BJ110" s="386">
        <v>3.0728329424068494E-2</v>
      </c>
      <c r="BK110" s="386">
        <v>3.0047435906328628E-2</v>
      </c>
      <c r="BL110" s="386">
        <v>3.0682951773254422E-2</v>
      </c>
      <c r="BM110" s="386">
        <v>3.1521241016378376E-2</v>
      </c>
      <c r="BN110" s="386">
        <v>3.1083464351229287E-2</v>
      </c>
      <c r="BO110" s="386">
        <v>3.30671550853395E-2</v>
      </c>
      <c r="BP110" s="386">
        <v>5.898198580192094E-2</v>
      </c>
      <c r="BQ110" s="386">
        <v>5.7406322354516301E-2</v>
      </c>
      <c r="BR110" s="386">
        <v>5.8854176634972645E-2</v>
      </c>
      <c r="BS110" s="386">
        <v>5.7598349214851484E-2</v>
      </c>
      <c r="BT110" s="386">
        <v>3.2066354392640169E-2</v>
      </c>
      <c r="BU110" s="386">
        <v>3.2516302023050919E-2</v>
      </c>
      <c r="BV110" s="386">
        <v>3.0728329424068494E-2</v>
      </c>
      <c r="BW110" s="386">
        <v>3.0047435906328628E-2</v>
      </c>
      <c r="BX110" s="386">
        <v>3.0682951773254422E-2</v>
      </c>
      <c r="BY110" s="386">
        <v>3.1521241016378376E-2</v>
      </c>
      <c r="BZ110" s="386">
        <v>3.1083464351229287E-2</v>
      </c>
      <c r="CA110" s="386">
        <v>3.30671550853395E-2</v>
      </c>
      <c r="CB110" s="386">
        <v>5.898198580192094E-2</v>
      </c>
      <c r="CC110" s="386">
        <v>5.7406322354516301E-2</v>
      </c>
      <c r="CD110" s="386">
        <v>5.8854176634972645E-2</v>
      </c>
      <c r="CE110" s="386">
        <v>5.7598349214851484E-2</v>
      </c>
      <c r="CF110" s="386">
        <v>3.2066354392640169E-2</v>
      </c>
      <c r="CG110" s="386">
        <v>3.2516302023050919E-2</v>
      </c>
      <c r="CH110" s="386">
        <v>3.0728329424068494E-2</v>
      </c>
    </row>
    <row r="111" spans="1:86" hidden="1" x14ac:dyDescent="0.3">
      <c r="A111" s="561"/>
      <c r="B111" s="308" t="s">
        <v>59</v>
      </c>
      <c r="C111" s="120">
        <v>2.7577000000000001E-2</v>
      </c>
      <c r="D111" s="120">
        <v>2.9746000000000002E-2</v>
      </c>
      <c r="E111" s="120">
        <v>2.7931999999999998E-2</v>
      </c>
      <c r="F111" s="386">
        <v>3.1287121412679954E-2</v>
      </c>
      <c r="G111" s="386">
        <v>3.6500600077863397E-2</v>
      </c>
      <c r="H111" s="386">
        <v>6.9150929119490973E-2</v>
      </c>
      <c r="I111" s="386">
        <v>6.5867332180788413E-2</v>
      </c>
      <c r="J111" s="386">
        <v>6.8271763685987169E-2</v>
      </c>
      <c r="K111" s="386">
        <v>6.7981341517486346E-2</v>
      </c>
      <c r="L111" s="386">
        <v>3.2177869568350823E-2</v>
      </c>
      <c r="M111" s="386">
        <v>3.3675250196518916E-2</v>
      </c>
      <c r="N111" s="386">
        <v>3.1249280141862588E-2</v>
      </c>
      <c r="O111" s="386">
        <v>3.1088718298159661E-2</v>
      </c>
      <c r="P111" s="386">
        <v>3.2310141385779451E-2</v>
      </c>
      <c r="Q111" s="386">
        <v>3.4009812477182967E-2</v>
      </c>
      <c r="R111" s="386">
        <v>3.1287121412679954E-2</v>
      </c>
      <c r="S111" s="386">
        <v>3.6500600077863397E-2</v>
      </c>
      <c r="T111" s="386">
        <v>6.9150929119490973E-2</v>
      </c>
      <c r="U111" s="386">
        <v>6.5867332180788413E-2</v>
      </c>
      <c r="V111" s="386">
        <v>6.8271763685987169E-2</v>
      </c>
      <c r="W111" s="386">
        <v>6.7981341517486346E-2</v>
      </c>
      <c r="X111" s="386">
        <v>3.2177869568350823E-2</v>
      </c>
      <c r="Y111" s="386">
        <v>3.3675250196518916E-2</v>
      </c>
      <c r="Z111" s="386">
        <v>3.1249280141862588E-2</v>
      </c>
      <c r="AA111" s="386">
        <v>3.1088718298159661E-2</v>
      </c>
      <c r="AB111" s="386">
        <v>3.2310141385779451E-2</v>
      </c>
      <c r="AC111" s="386">
        <v>3.4009812477182967E-2</v>
      </c>
      <c r="AD111" s="386">
        <v>3.1287121412679954E-2</v>
      </c>
      <c r="AE111" s="386">
        <v>3.6500600077863397E-2</v>
      </c>
      <c r="AF111" s="386">
        <v>6.9150929119490973E-2</v>
      </c>
      <c r="AG111" s="386">
        <v>6.5867332180788413E-2</v>
      </c>
      <c r="AH111" s="386">
        <v>6.8271763685987169E-2</v>
      </c>
      <c r="AI111" s="386">
        <v>6.7981341517486346E-2</v>
      </c>
      <c r="AJ111" s="386">
        <v>3.2177869568350823E-2</v>
      </c>
      <c r="AK111" s="386">
        <v>3.3675250196518916E-2</v>
      </c>
      <c r="AL111" s="386">
        <v>3.1249280141862588E-2</v>
      </c>
      <c r="AM111" s="386">
        <v>3.1088718298159661E-2</v>
      </c>
      <c r="AN111" s="386">
        <v>3.2310141385779451E-2</v>
      </c>
      <c r="AO111" s="386">
        <v>3.4009812477182967E-2</v>
      </c>
      <c r="AP111" s="386">
        <v>3.1287121412679954E-2</v>
      </c>
      <c r="AQ111" s="386">
        <v>3.6500600077863397E-2</v>
      </c>
      <c r="AR111" s="386">
        <v>6.9150929119490973E-2</v>
      </c>
      <c r="AS111" s="386">
        <v>6.5867332180788413E-2</v>
      </c>
      <c r="AT111" s="386">
        <v>6.8271763685987169E-2</v>
      </c>
      <c r="AU111" s="386">
        <v>6.7981341517486346E-2</v>
      </c>
      <c r="AV111" s="386">
        <v>3.2177869568350823E-2</v>
      </c>
      <c r="AW111" s="386">
        <v>3.3675250196518916E-2</v>
      </c>
      <c r="AX111" s="386">
        <v>3.1249280141862588E-2</v>
      </c>
      <c r="AY111" s="386">
        <v>3.1088718298159661E-2</v>
      </c>
      <c r="AZ111" s="386">
        <v>3.2310141385779451E-2</v>
      </c>
      <c r="BA111" s="386">
        <v>3.4009812477182967E-2</v>
      </c>
      <c r="BB111" s="386">
        <v>3.1287121412679954E-2</v>
      </c>
      <c r="BC111" s="386">
        <v>3.6500600077863397E-2</v>
      </c>
      <c r="BD111" s="386">
        <v>6.9150929119490973E-2</v>
      </c>
      <c r="BE111" s="386">
        <v>6.5867332180788413E-2</v>
      </c>
      <c r="BF111" s="386">
        <v>6.8271763685987169E-2</v>
      </c>
      <c r="BG111" s="386">
        <v>6.7981341517486346E-2</v>
      </c>
      <c r="BH111" s="386">
        <v>3.2177869568350823E-2</v>
      </c>
      <c r="BI111" s="386">
        <v>3.3675250196518916E-2</v>
      </c>
      <c r="BJ111" s="386">
        <v>3.1249280141862588E-2</v>
      </c>
      <c r="BK111" s="386">
        <v>3.1088718298159661E-2</v>
      </c>
      <c r="BL111" s="386">
        <v>3.2310141385779451E-2</v>
      </c>
      <c r="BM111" s="386">
        <v>3.4009812477182967E-2</v>
      </c>
      <c r="BN111" s="386">
        <v>3.1287121412679954E-2</v>
      </c>
      <c r="BO111" s="386">
        <v>3.6500600077863397E-2</v>
      </c>
      <c r="BP111" s="386">
        <v>6.9150929119490973E-2</v>
      </c>
      <c r="BQ111" s="386">
        <v>6.5867332180788413E-2</v>
      </c>
      <c r="BR111" s="386">
        <v>6.8271763685987169E-2</v>
      </c>
      <c r="BS111" s="386">
        <v>6.7981341517486346E-2</v>
      </c>
      <c r="BT111" s="386">
        <v>3.2177869568350823E-2</v>
      </c>
      <c r="BU111" s="386">
        <v>3.3675250196518916E-2</v>
      </c>
      <c r="BV111" s="386">
        <v>3.1249280141862588E-2</v>
      </c>
      <c r="BW111" s="386">
        <v>3.1088718298159661E-2</v>
      </c>
      <c r="BX111" s="386">
        <v>3.2310141385779451E-2</v>
      </c>
      <c r="BY111" s="386">
        <v>3.4009812477182967E-2</v>
      </c>
      <c r="BZ111" s="386">
        <v>3.1287121412679954E-2</v>
      </c>
      <c r="CA111" s="386">
        <v>3.6500600077863397E-2</v>
      </c>
      <c r="CB111" s="386">
        <v>6.9150929119490973E-2</v>
      </c>
      <c r="CC111" s="386">
        <v>6.5867332180788413E-2</v>
      </c>
      <c r="CD111" s="386">
        <v>6.8271763685987169E-2</v>
      </c>
      <c r="CE111" s="386">
        <v>6.7981341517486346E-2</v>
      </c>
      <c r="CF111" s="386">
        <v>3.2177869568350823E-2</v>
      </c>
      <c r="CG111" s="386">
        <v>3.3675250196518916E-2</v>
      </c>
      <c r="CH111" s="386">
        <v>3.1249280141862588E-2</v>
      </c>
    </row>
    <row r="112" spans="1:86" hidden="1" x14ac:dyDescent="0.3">
      <c r="A112" s="561"/>
      <c r="B112" s="308" t="s">
        <v>142</v>
      </c>
      <c r="C112" s="120">
        <v>2.6529E-2</v>
      </c>
      <c r="D112" s="120">
        <v>2.7459999999999998E-2</v>
      </c>
      <c r="E112" s="120">
        <v>2.5524000000000002E-2</v>
      </c>
      <c r="F112" s="386">
        <v>3.2581147788740064E-2</v>
      </c>
      <c r="G112" s="386">
        <v>3.4030484753869335E-2</v>
      </c>
      <c r="H112" s="386">
        <v>6.2083116741552077E-2</v>
      </c>
      <c r="I112" s="386">
        <v>6.0306053609823676E-2</v>
      </c>
      <c r="J112" s="386">
        <v>6.1941044573503183E-2</v>
      </c>
      <c r="K112" s="386">
        <v>6.0070705003849423E-2</v>
      </c>
      <c r="L112" s="386">
        <v>3.3029966213668778E-2</v>
      </c>
      <c r="M112" s="386">
        <v>3.2990619582801396E-2</v>
      </c>
      <c r="N112" s="386">
        <v>3.1126386353450688E-2</v>
      </c>
      <c r="O112" s="386">
        <v>3.029705946816429E-2</v>
      </c>
      <c r="P112" s="386">
        <v>3.0692206516073458E-2</v>
      </c>
      <c r="Q112" s="386">
        <v>3.1515990769204173E-2</v>
      </c>
      <c r="R112" s="386">
        <v>3.2581147788740064E-2</v>
      </c>
      <c r="S112" s="386">
        <v>3.4030484753869335E-2</v>
      </c>
      <c r="T112" s="386">
        <v>6.2083116741552077E-2</v>
      </c>
      <c r="U112" s="386">
        <v>6.0306053609823676E-2</v>
      </c>
      <c r="V112" s="386">
        <v>6.1941044573503183E-2</v>
      </c>
      <c r="W112" s="386">
        <v>6.0070705003849423E-2</v>
      </c>
      <c r="X112" s="386">
        <v>3.3029966213668778E-2</v>
      </c>
      <c r="Y112" s="386">
        <v>3.2990619582801396E-2</v>
      </c>
      <c r="Z112" s="386">
        <v>3.1126386353450688E-2</v>
      </c>
      <c r="AA112" s="386">
        <v>3.029705946816429E-2</v>
      </c>
      <c r="AB112" s="386">
        <v>3.0692206516073458E-2</v>
      </c>
      <c r="AC112" s="386">
        <v>3.1515990769204173E-2</v>
      </c>
      <c r="AD112" s="386">
        <v>3.2581147788740064E-2</v>
      </c>
      <c r="AE112" s="386">
        <v>3.4030484753869335E-2</v>
      </c>
      <c r="AF112" s="386">
        <v>6.2083116741552077E-2</v>
      </c>
      <c r="AG112" s="386">
        <v>6.0306053609823676E-2</v>
      </c>
      <c r="AH112" s="386">
        <v>6.1941044573503183E-2</v>
      </c>
      <c r="AI112" s="386">
        <v>6.0070705003849423E-2</v>
      </c>
      <c r="AJ112" s="386">
        <v>3.3029966213668778E-2</v>
      </c>
      <c r="AK112" s="386">
        <v>3.2990619582801396E-2</v>
      </c>
      <c r="AL112" s="386">
        <v>3.1126386353450688E-2</v>
      </c>
      <c r="AM112" s="386">
        <v>3.029705946816429E-2</v>
      </c>
      <c r="AN112" s="386">
        <v>3.0692206516073458E-2</v>
      </c>
      <c r="AO112" s="386">
        <v>3.1515990769204173E-2</v>
      </c>
      <c r="AP112" s="386">
        <v>3.2581147788740064E-2</v>
      </c>
      <c r="AQ112" s="386">
        <v>3.4030484753869335E-2</v>
      </c>
      <c r="AR112" s="386">
        <v>6.2083116741552077E-2</v>
      </c>
      <c r="AS112" s="386">
        <v>6.0306053609823676E-2</v>
      </c>
      <c r="AT112" s="386">
        <v>6.1941044573503183E-2</v>
      </c>
      <c r="AU112" s="386">
        <v>6.0070705003849423E-2</v>
      </c>
      <c r="AV112" s="386">
        <v>3.3029966213668778E-2</v>
      </c>
      <c r="AW112" s="386">
        <v>3.2990619582801396E-2</v>
      </c>
      <c r="AX112" s="386">
        <v>3.1126386353450688E-2</v>
      </c>
      <c r="AY112" s="386">
        <v>3.029705946816429E-2</v>
      </c>
      <c r="AZ112" s="386">
        <v>3.0692206516073458E-2</v>
      </c>
      <c r="BA112" s="386">
        <v>3.1515990769204173E-2</v>
      </c>
      <c r="BB112" s="386">
        <v>3.2581147788740064E-2</v>
      </c>
      <c r="BC112" s="386">
        <v>3.4030484753869335E-2</v>
      </c>
      <c r="BD112" s="386">
        <v>6.2083116741552077E-2</v>
      </c>
      <c r="BE112" s="386">
        <v>6.0306053609823676E-2</v>
      </c>
      <c r="BF112" s="386">
        <v>6.1941044573503183E-2</v>
      </c>
      <c r="BG112" s="386">
        <v>6.0070705003849423E-2</v>
      </c>
      <c r="BH112" s="386">
        <v>3.3029966213668778E-2</v>
      </c>
      <c r="BI112" s="386">
        <v>3.2990619582801396E-2</v>
      </c>
      <c r="BJ112" s="386">
        <v>3.1126386353450688E-2</v>
      </c>
      <c r="BK112" s="386">
        <v>3.029705946816429E-2</v>
      </c>
      <c r="BL112" s="386">
        <v>3.0692206516073458E-2</v>
      </c>
      <c r="BM112" s="386">
        <v>3.1515990769204173E-2</v>
      </c>
      <c r="BN112" s="386">
        <v>3.2581147788740064E-2</v>
      </c>
      <c r="BO112" s="386">
        <v>3.4030484753869335E-2</v>
      </c>
      <c r="BP112" s="386">
        <v>6.2083116741552077E-2</v>
      </c>
      <c r="BQ112" s="386">
        <v>6.0306053609823676E-2</v>
      </c>
      <c r="BR112" s="386">
        <v>6.1941044573503183E-2</v>
      </c>
      <c r="BS112" s="386">
        <v>6.0070705003849423E-2</v>
      </c>
      <c r="BT112" s="386">
        <v>3.3029966213668778E-2</v>
      </c>
      <c r="BU112" s="386">
        <v>3.2990619582801396E-2</v>
      </c>
      <c r="BV112" s="386">
        <v>3.1126386353450688E-2</v>
      </c>
      <c r="BW112" s="386">
        <v>3.029705946816429E-2</v>
      </c>
      <c r="BX112" s="386">
        <v>3.0692206516073458E-2</v>
      </c>
      <c r="BY112" s="386">
        <v>3.1515990769204173E-2</v>
      </c>
      <c r="BZ112" s="386">
        <v>3.2581147788740064E-2</v>
      </c>
      <c r="CA112" s="386">
        <v>3.4030484753869335E-2</v>
      </c>
      <c r="CB112" s="386">
        <v>6.2083116741552077E-2</v>
      </c>
      <c r="CC112" s="386">
        <v>6.0306053609823676E-2</v>
      </c>
      <c r="CD112" s="386">
        <v>6.1941044573503183E-2</v>
      </c>
      <c r="CE112" s="386">
        <v>6.0070705003849423E-2</v>
      </c>
      <c r="CF112" s="386">
        <v>3.3029966213668778E-2</v>
      </c>
      <c r="CG112" s="386">
        <v>3.2990619582801396E-2</v>
      </c>
      <c r="CH112" s="386">
        <v>3.1126386353450688E-2</v>
      </c>
    </row>
    <row r="113" spans="1:86" hidden="1" x14ac:dyDescent="0.3">
      <c r="A113" s="561"/>
      <c r="B113" s="308" t="s">
        <v>60</v>
      </c>
      <c r="C113" s="120">
        <v>2.0434000000000001E-2</v>
      </c>
      <c r="D113" s="120">
        <v>2.1371000000000001E-2</v>
      </c>
      <c r="E113" s="120">
        <v>2.0813999999999999E-2</v>
      </c>
      <c r="F113" s="386">
        <v>3.3484101029381416E-2</v>
      </c>
      <c r="G113" s="386">
        <v>4.0432631701588333E-2</v>
      </c>
      <c r="H113" s="386">
        <v>6.9679419701354439E-2</v>
      </c>
      <c r="I113" s="386">
        <v>6.6112062017944839E-2</v>
      </c>
      <c r="J113" s="386">
        <v>6.8596251305118663E-2</v>
      </c>
      <c r="K113" s="386">
        <v>7.0159702602657775E-2</v>
      </c>
      <c r="L113" s="386">
        <v>3.3559498265374979E-2</v>
      </c>
      <c r="M113" s="386">
        <v>2.7735911412729124E-2</v>
      </c>
      <c r="N113" s="386">
        <v>2.652823729934119E-2</v>
      </c>
      <c r="O113" s="386">
        <v>2.5860572795162531E-2</v>
      </c>
      <c r="P113" s="386">
        <v>2.652833230827558E-2</v>
      </c>
      <c r="Q113" s="386">
        <v>2.7112651173639406E-2</v>
      </c>
      <c r="R113" s="386">
        <v>3.3484101029381416E-2</v>
      </c>
      <c r="S113" s="386">
        <v>4.0432631701588333E-2</v>
      </c>
      <c r="T113" s="386">
        <v>6.9679419701354439E-2</v>
      </c>
      <c r="U113" s="386">
        <v>6.6112062017944839E-2</v>
      </c>
      <c r="V113" s="386">
        <v>6.8596251305118663E-2</v>
      </c>
      <c r="W113" s="386">
        <v>7.0159702602657775E-2</v>
      </c>
      <c r="X113" s="386">
        <v>3.3559498265374979E-2</v>
      </c>
      <c r="Y113" s="386">
        <v>2.7735911412729124E-2</v>
      </c>
      <c r="Z113" s="386">
        <v>2.652823729934119E-2</v>
      </c>
      <c r="AA113" s="386">
        <v>2.5860572795162531E-2</v>
      </c>
      <c r="AB113" s="386">
        <v>2.652833230827558E-2</v>
      </c>
      <c r="AC113" s="386">
        <v>2.7112651173639406E-2</v>
      </c>
      <c r="AD113" s="386">
        <v>3.3484101029381416E-2</v>
      </c>
      <c r="AE113" s="386">
        <v>4.0432631701588333E-2</v>
      </c>
      <c r="AF113" s="386">
        <v>6.9679419701354439E-2</v>
      </c>
      <c r="AG113" s="386">
        <v>6.6112062017944839E-2</v>
      </c>
      <c r="AH113" s="386">
        <v>6.8596251305118663E-2</v>
      </c>
      <c r="AI113" s="386">
        <v>7.0159702602657775E-2</v>
      </c>
      <c r="AJ113" s="386">
        <v>3.3559498265374979E-2</v>
      </c>
      <c r="AK113" s="386">
        <v>2.7735911412729124E-2</v>
      </c>
      <c r="AL113" s="386">
        <v>2.652823729934119E-2</v>
      </c>
      <c r="AM113" s="386">
        <v>2.5860572795162531E-2</v>
      </c>
      <c r="AN113" s="386">
        <v>2.652833230827558E-2</v>
      </c>
      <c r="AO113" s="386">
        <v>2.7112651173639406E-2</v>
      </c>
      <c r="AP113" s="386">
        <v>3.3484101029381416E-2</v>
      </c>
      <c r="AQ113" s="386">
        <v>4.0432631701588333E-2</v>
      </c>
      <c r="AR113" s="386">
        <v>6.9679419701354439E-2</v>
      </c>
      <c r="AS113" s="386">
        <v>6.6112062017944839E-2</v>
      </c>
      <c r="AT113" s="386">
        <v>6.8596251305118663E-2</v>
      </c>
      <c r="AU113" s="386">
        <v>7.0159702602657775E-2</v>
      </c>
      <c r="AV113" s="386">
        <v>3.3559498265374979E-2</v>
      </c>
      <c r="AW113" s="386">
        <v>2.7735911412729124E-2</v>
      </c>
      <c r="AX113" s="386">
        <v>2.652823729934119E-2</v>
      </c>
      <c r="AY113" s="386">
        <v>2.5860572795162531E-2</v>
      </c>
      <c r="AZ113" s="386">
        <v>2.652833230827558E-2</v>
      </c>
      <c r="BA113" s="386">
        <v>2.7112651173639406E-2</v>
      </c>
      <c r="BB113" s="386">
        <v>3.3484101029381416E-2</v>
      </c>
      <c r="BC113" s="386">
        <v>4.0432631701588333E-2</v>
      </c>
      <c r="BD113" s="386">
        <v>6.9679419701354439E-2</v>
      </c>
      <c r="BE113" s="386">
        <v>6.6112062017944839E-2</v>
      </c>
      <c r="BF113" s="386">
        <v>6.8596251305118663E-2</v>
      </c>
      <c r="BG113" s="386">
        <v>7.0159702602657775E-2</v>
      </c>
      <c r="BH113" s="386">
        <v>3.3559498265374979E-2</v>
      </c>
      <c r="BI113" s="386">
        <v>2.7735911412729124E-2</v>
      </c>
      <c r="BJ113" s="386">
        <v>2.652823729934119E-2</v>
      </c>
      <c r="BK113" s="386">
        <v>2.5860572795162531E-2</v>
      </c>
      <c r="BL113" s="386">
        <v>2.652833230827558E-2</v>
      </c>
      <c r="BM113" s="386">
        <v>2.7112651173639406E-2</v>
      </c>
      <c r="BN113" s="386">
        <v>3.3484101029381416E-2</v>
      </c>
      <c r="BO113" s="386">
        <v>4.0432631701588333E-2</v>
      </c>
      <c r="BP113" s="386">
        <v>6.9679419701354439E-2</v>
      </c>
      <c r="BQ113" s="386">
        <v>6.6112062017944839E-2</v>
      </c>
      <c r="BR113" s="386">
        <v>6.8596251305118663E-2</v>
      </c>
      <c r="BS113" s="386">
        <v>7.0159702602657775E-2</v>
      </c>
      <c r="BT113" s="386">
        <v>3.3559498265374979E-2</v>
      </c>
      <c r="BU113" s="386">
        <v>2.7735911412729124E-2</v>
      </c>
      <c r="BV113" s="386">
        <v>2.652823729934119E-2</v>
      </c>
      <c r="BW113" s="386">
        <v>2.5860572795162531E-2</v>
      </c>
      <c r="BX113" s="386">
        <v>2.652833230827558E-2</v>
      </c>
      <c r="BY113" s="386">
        <v>2.7112651173639406E-2</v>
      </c>
      <c r="BZ113" s="386">
        <v>3.3484101029381416E-2</v>
      </c>
      <c r="CA113" s="386">
        <v>4.0432631701588333E-2</v>
      </c>
      <c r="CB113" s="386">
        <v>6.9679419701354439E-2</v>
      </c>
      <c r="CC113" s="386">
        <v>6.6112062017944839E-2</v>
      </c>
      <c r="CD113" s="386">
        <v>6.8596251305118663E-2</v>
      </c>
      <c r="CE113" s="386">
        <v>7.0159702602657775E-2</v>
      </c>
      <c r="CF113" s="386">
        <v>3.3559498265374979E-2</v>
      </c>
      <c r="CG113" s="386">
        <v>2.7735911412729124E-2</v>
      </c>
      <c r="CH113" s="386">
        <v>2.652823729934119E-2</v>
      </c>
    </row>
    <row r="114" spans="1:86" hidden="1" x14ac:dyDescent="0.3">
      <c r="A114" s="561"/>
      <c r="B114" s="308" t="s">
        <v>143</v>
      </c>
      <c r="C114" s="120">
        <v>2.0459000000000001E-2</v>
      </c>
      <c r="D114" s="120">
        <v>2.1388999999999998E-2</v>
      </c>
      <c r="E114" s="120">
        <v>2.0832E-2</v>
      </c>
      <c r="F114" s="386">
        <v>2.7725410801511231E-2</v>
      </c>
      <c r="G114" s="386">
        <v>2.8220949986221516E-2</v>
      </c>
      <c r="H114" s="386">
        <v>4.5273461784829723E-2</v>
      </c>
      <c r="I114" s="386">
        <v>4.4087893556852581E-2</v>
      </c>
      <c r="J114" s="386">
        <v>4.5194738620845686E-2</v>
      </c>
      <c r="K114" s="386">
        <v>4.5363470113842473E-2</v>
      </c>
      <c r="L114" s="386">
        <v>2.7061998455206474E-2</v>
      </c>
      <c r="M114" s="386">
        <v>2.7817778730303621E-2</v>
      </c>
      <c r="N114" s="386">
        <v>2.6627275382035749E-2</v>
      </c>
      <c r="O114" s="386">
        <v>2.5875926900525859E-2</v>
      </c>
      <c r="P114" s="386">
        <v>2.6540537748047474E-2</v>
      </c>
      <c r="Q114" s="386">
        <v>2.7127079018739036E-2</v>
      </c>
      <c r="R114" s="386">
        <v>2.7725410801511231E-2</v>
      </c>
      <c r="S114" s="386">
        <v>2.8220949986221516E-2</v>
      </c>
      <c r="T114" s="386">
        <v>4.5273461784829723E-2</v>
      </c>
      <c r="U114" s="386">
        <v>4.4087893556852581E-2</v>
      </c>
      <c r="V114" s="386">
        <v>4.5194738620845686E-2</v>
      </c>
      <c r="W114" s="386">
        <v>4.5363470113842473E-2</v>
      </c>
      <c r="X114" s="386">
        <v>2.7061998455206474E-2</v>
      </c>
      <c r="Y114" s="386">
        <v>2.7817778730303621E-2</v>
      </c>
      <c r="Z114" s="386">
        <v>2.6627275382035749E-2</v>
      </c>
      <c r="AA114" s="386">
        <v>2.5875926900525859E-2</v>
      </c>
      <c r="AB114" s="386">
        <v>2.6540537748047474E-2</v>
      </c>
      <c r="AC114" s="386">
        <v>2.7127079018739036E-2</v>
      </c>
      <c r="AD114" s="386">
        <v>2.7725410801511231E-2</v>
      </c>
      <c r="AE114" s="386">
        <v>2.8220949986221516E-2</v>
      </c>
      <c r="AF114" s="386">
        <v>4.5273461784829723E-2</v>
      </c>
      <c r="AG114" s="386">
        <v>4.4087893556852581E-2</v>
      </c>
      <c r="AH114" s="386">
        <v>4.5194738620845686E-2</v>
      </c>
      <c r="AI114" s="386">
        <v>4.5363470113842473E-2</v>
      </c>
      <c r="AJ114" s="386">
        <v>2.7061998455206474E-2</v>
      </c>
      <c r="AK114" s="386">
        <v>2.7817778730303621E-2</v>
      </c>
      <c r="AL114" s="386">
        <v>2.6627275382035749E-2</v>
      </c>
      <c r="AM114" s="386">
        <v>2.5875926900525859E-2</v>
      </c>
      <c r="AN114" s="386">
        <v>2.6540537748047474E-2</v>
      </c>
      <c r="AO114" s="386">
        <v>2.7127079018739036E-2</v>
      </c>
      <c r="AP114" s="386">
        <v>2.7725410801511231E-2</v>
      </c>
      <c r="AQ114" s="386">
        <v>2.8220949986221516E-2</v>
      </c>
      <c r="AR114" s="386">
        <v>4.5273461784829723E-2</v>
      </c>
      <c r="AS114" s="386">
        <v>4.4087893556852581E-2</v>
      </c>
      <c r="AT114" s="386">
        <v>4.5194738620845686E-2</v>
      </c>
      <c r="AU114" s="386">
        <v>4.5363470113842473E-2</v>
      </c>
      <c r="AV114" s="386">
        <v>2.7061998455206474E-2</v>
      </c>
      <c r="AW114" s="386">
        <v>2.7817778730303621E-2</v>
      </c>
      <c r="AX114" s="386">
        <v>2.6627275382035749E-2</v>
      </c>
      <c r="AY114" s="386">
        <v>2.5875926900525859E-2</v>
      </c>
      <c r="AZ114" s="386">
        <v>2.6540537748047474E-2</v>
      </c>
      <c r="BA114" s="386">
        <v>2.7127079018739036E-2</v>
      </c>
      <c r="BB114" s="386">
        <v>2.7725410801511231E-2</v>
      </c>
      <c r="BC114" s="386">
        <v>2.8220949986221516E-2</v>
      </c>
      <c r="BD114" s="386">
        <v>4.5273461784829723E-2</v>
      </c>
      <c r="BE114" s="386">
        <v>4.4087893556852581E-2</v>
      </c>
      <c r="BF114" s="386">
        <v>4.5194738620845686E-2</v>
      </c>
      <c r="BG114" s="386">
        <v>4.5363470113842473E-2</v>
      </c>
      <c r="BH114" s="386">
        <v>2.7061998455206474E-2</v>
      </c>
      <c r="BI114" s="386">
        <v>2.7817778730303621E-2</v>
      </c>
      <c r="BJ114" s="386">
        <v>2.6627275382035749E-2</v>
      </c>
      <c r="BK114" s="386">
        <v>2.5875926900525859E-2</v>
      </c>
      <c r="BL114" s="386">
        <v>2.6540537748047474E-2</v>
      </c>
      <c r="BM114" s="386">
        <v>2.7127079018739036E-2</v>
      </c>
      <c r="BN114" s="386">
        <v>2.7725410801511231E-2</v>
      </c>
      <c r="BO114" s="386">
        <v>2.8220949986221516E-2</v>
      </c>
      <c r="BP114" s="386">
        <v>4.5273461784829723E-2</v>
      </c>
      <c r="BQ114" s="386">
        <v>4.4087893556852581E-2</v>
      </c>
      <c r="BR114" s="386">
        <v>4.5194738620845686E-2</v>
      </c>
      <c r="BS114" s="386">
        <v>4.5363470113842473E-2</v>
      </c>
      <c r="BT114" s="386">
        <v>2.7061998455206474E-2</v>
      </c>
      <c r="BU114" s="386">
        <v>2.7817778730303621E-2</v>
      </c>
      <c r="BV114" s="386">
        <v>2.6627275382035749E-2</v>
      </c>
      <c r="BW114" s="386">
        <v>2.5875926900525859E-2</v>
      </c>
      <c r="BX114" s="386">
        <v>2.6540537748047474E-2</v>
      </c>
      <c r="BY114" s="386">
        <v>2.7127079018739036E-2</v>
      </c>
      <c r="BZ114" s="386">
        <v>2.7725410801511231E-2</v>
      </c>
      <c r="CA114" s="386">
        <v>2.8220949986221516E-2</v>
      </c>
      <c r="CB114" s="386">
        <v>4.5273461784829723E-2</v>
      </c>
      <c r="CC114" s="386">
        <v>4.4087893556852581E-2</v>
      </c>
      <c r="CD114" s="386">
        <v>4.5194738620845686E-2</v>
      </c>
      <c r="CE114" s="386">
        <v>4.5363470113842473E-2</v>
      </c>
      <c r="CF114" s="386">
        <v>2.7061998455206474E-2</v>
      </c>
      <c r="CG114" s="386">
        <v>2.7817778730303621E-2</v>
      </c>
      <c r="CH114" s="386">
        <v>2.6627275382035749E-2</v>
      </c>
    </row>
    <row r="115" spans="1:86" hidden="1" x14ac:dyDescent="0.3">
      <c r="A115" s="561"/>
      <c r="B115" s="309" t="s">
        <v>62</v>
      </c>
      <c r="C115" s="120">
        <v>2.7577999999999998E-2</v>
      </c>
      <c r="D115" s="120">
        <v>2.9758E-2</v>
      </c>
      <c r="E115" s="120">
        <v>2.8181999999999999E-2</v>
      </c>
      <c r="F115" s="386">
        <v>3.2696885174976473E-2</v>
      </c>
      <c r="G115" s="386">
        <v>3.2435026940329049E-2</v>
      </c>
      <c r="H115" s="386">
        <v>4.500936747919055E-2</v>
      </c>
      <c r="I115" s="386">
        <v>4.3836302091463192E-2</v>
      </c>
      <c r="J115" s="386">
        <v>4.4944202522712556E-2</v>
      </c>
      <c r="K115" s="386">
        <v>5.8840155056961316E-2</v>
      </c>
      <c r="L115" s="386">
        <v>3.3240009191326289E-2</v>
      </c>
      <c r="M115" s="386">
        <v>3.3978256055586256E-2</v>
      </c>
      <c r="N115" s="386">
        <v>3.1251062077392665E-2</v>
      </c>
      <c r="O115" s="386">
        <v>3.108900830684997E-2</v>
      </c>
      <c r="P115" s="386">
        <v>3.2318880451583896E-2</v>
      </c>
      <c r="Q115" s="386">
        <v>3.4268850536707036E-2</v>
      </c>
      <c r="R115" s="386">
        <v>3.2696885174976473E-2</v>
      </c>
      <c r="S115" s="386">
        <v>3.2435026940329049E-2</v>
      </c>
      <c r="T115" s="386">
        <v>4.500936747919055E-2</v>
      </c>
      <c r="U115" s="386">
        <v>4.3836302091463192E-2</v>
      </c>
      <c r="V115" s="386">
        <v>4.4944202522712556E-2</v>
      </c>
      <c r="W115" s="386">
        <v>5.8840155056961316E-2</v>
      </c>
      <c r="X115" s="386">
        <v>3.3240009191326289E-2</v>
      </c>
      <c r="Y115" s="386">
        <v>3.3978256055586256E-2</v>
      </c>
      <c r="Z115" s="386">
        <v>3.1251062077392665E-2</v>
      </c>
      <c r="AA115" s="386">
        <v>3.108900830684997E-2</v>
      </c>
      <c r="AB115" s="386">
        <v>3.2318880451583896E-2</v>
      </c>
      <c r="AC115" s="386">
        <v>3.4268850536707036E-2</v>
      </c>
      <c r="AD115" s="386">
        <v>3.2696885174976473E-2</v>
      </c>
      <c r="AE115" s="386">
        <v>3.2435026940329049E-2</v>
      </c>
      <c r="AF115" s="386">
        <v>4.500936747919055E-2</v>
      </c>
      <c r="AG115" s="386">
        <v>4.3836302091463192E-2</v>
      </c>
      <c r="AH115" s="386">
        <v>4.4944202522712556E-2</v>
      </c>
      <c r="AI115" s="386">
        <v>5.8840155056961316E-2</v>
      </c>
      <c r="AJ115" s="386">
        <v>3.3240009191326289E-2</v>
      </c>
      <c r="AK115" s="386">
        <v>3.3978256055586256E-2</v>
      </c>
      <c r="AL115" s="386">
        <v>3.1251062077392665E-2</v>
      </c>
      <c r="AM115" s="386">
        <v>3.108900830684997E-2</v>
      </c>
      <c r="AN115" s="386">
        <v>3.2318880451583896E-2</v>
      </c>
      <c r="AO115" s="386">
        <v>3.4268850536707036E-2</v>
      </c>
      <c r="AP115" s="386">
        <v>3.2696885174976473E-2</v>
      </c>
      <c r="AQ115" s="386">
        <v>3.2435026940329049E-2</v>
      </c>
      <c r="AR115" s="386">
        <v>4.500936747919055E-2</v>
      </c>
      <c r="AS115" s="386">
        <v>4.3836302091463192E-2</v>
      </c>
      <c r="AT115" s="386">
        <v>4.4944202522712556E-2</v>
      </c>
      <c r="AU115" s="386">
        <v>5.8840155056961316E-2</v>
      </c>
      <c r="AV115" s="386">
        <v>3.3240009191326289E-2</v>
      </c>
      <c r="AW115" s="386">
        <v>3.3978256055586256E-2</v>
      </c>
      <c r="AX115" s="386">
        <v>3.1251062077392665E-2</v>
      </c>
      <c r="AY115" s="386">
        <v>3.108900830684997E-2</v>
      </c>
      <c r="AZ115" s="386">
        <v>3.2318880451583896E-2</v>
      </c>
      <c r="BA115" s="386">
        <v>3.4268850536707036E-2</v>
      </c>
      <c r="BB115" s="386">
        <v>3.2696885174976473E-2</v>
      </c>
      <c r="BC115" s="386">
        <v>3.2435026940329049E-2</v>
      </c>
      <c r="BD115" s="386">
        <v>4.500936747919055E-2</v>
      </c>
      <c r="BE115" s="386">
        <v>4.3836302091463192E-2</v>
      </c>
      <c r="BF115" s="386">
        <v>4.4944202522712556E-2</v>
      </c>
      <c r="BG115" s="386">
        <v>5.8840155056961316E-2</v>
      </c>
      <c r="BH115" s="386">
        <v>3.3240009191326289E-2</v>
      </c>
      <c r="BI115" s="386">
        <v>3.3978256055586256E-2</v>
      </c>
      <c r="BJ115" s="386">
        <v>3.1251062077392665E-2</v>
      </c>
      <c r="BK115" s="386">
        <v>3.108900830684997E-2</v>
      </c>
      <c r="BL115" s="386">
        <v>3.2318880451583896E-2</v>
      </c>
      <c r="BM115" s="386">
        <v>3.4268850536707036E-2</v>
      </c>
      <c r="BN115" s="386">
        <v>3.2696885174976473E-2</v>
      </c>
      <c r="BO115" s="386">
        <v>3.2435026940329049E-2</v>
      </c>
      <c r="BP115" s="386">
        <v>4.500936747919055E-2</v>
      </c>
      <c r="BQ115" s="386">
        <v>4.3836302091463192E-2</v>
      </c>
      <c r="BR115" s="386">
        <v>4.4944202522712556E-2</v>
      </c>
      <c r="BS115" s="386">
        <v>5.8840155056961316E-2</v>
      </c>
      <c r="BT115" s="386">
        <v>3.3240009191326289E-2</v>
      </c>
      <c r="BU115" s="386">
        <v>3.3978256055586256E-2</v>
      </c>
      <c r="BV115" s="386">
        <v>3.1251062077392665E-2</v>
      </c>
      <c r="BW115" s="386">
        <v>3.108900830684997E-2</v>
      </c>
      <c r="BX115" s="386">
        <v>3.2318880451583896E-2</v>
      </c>
      <c r="BY115" s="386">
        <v>3.4268850536707036E-2</v>
      </c>
      <c r="BZ115" s="386">
        <v>3.2696885174976473E-2</v>
      </c>
      <c r="CA115" s="386">
        <v>3.2435026940329049E-2</v>
      </c>
      <c r="CB115" s="386">
        <v>4.500936747919055E-2</v>
      </c>
      <c r="CC115" s="386">
        <v>4.3836302091463192E-2</v>
      </c>
      <c r="CD115" s="386">
        <v>4.4944202522712556E-2</v>
      </c>
      <c r="CE115" s="386">
        <v>5.8840155056961316E-2</v>
      </c>
      <c r="CF115" s="386">
        <v>3.3240009191326289E-2</v>
      </c>
      <c r="CG115" s="386">
        <v>3.3978256055586256E-2</v>
      </c>
      <c r="CH115" s="386">
        <v>3.1251062077392665E-2</v>
      </c>
    </row>
    <row r="116" spans="1:86" hidden="1" x14ac:dyDescent="0.3">
      <c r="A116" s="561"/>
      <c r="B116" s="309" t="s">
        <v>63</v>
      </c>
      <c r="C116" s="120">
        <v>2.7577000000000001E-2</v>
      </c>
      <c r="D116" s="120">
        <v>2.9746000000000002E-2</v>
      </c>
      <c r="E116" s="120">
        <v>2.7931999999999998E-2</v>
      </c>
      <c r="F116" s="386">
        <v>3.1287121412679954E-2</v>
      </c>
      <c r="G116" s="386">
        <v>3.6500600077863397E-2</v>
      </c>
      <c r="H116" s="386">
        <v>6.9150929119490973E-2</v>
      </c>
      <c r="I116" s="386">
        <v>6.5867332180788413E-2</v>
      </c>
      <c r="J116" s="386">
        <v>6.8271763685987169E-2</v>
      </c>
      <c r="K116" s="386">
        <v>6.7981341517486346E-2</v>
      </c>
      <c r="L116" s="386">
        <v>3.2177869568350823E-2</v>
      </c>
      <c r="M116" s="386">
        <v>3.3675250196518916E-2</v>
      </c>
      <c r="N116" s="386">
        <v>3.1249280141862588E-2</v>
      </c>
      <c r="O116" s="386">
        <v>3.1088718298159661E-2</v>
      </c>
      <c r="P116" s="386">
        <v>3.2310141385779451E-2</v>
      </c>
      <c r="Q116" s="386">
        <v>3.4009812477182967E-2</v>
      </c>
      <c r="R116" s="386">
        <v>3.1287121412679954E-2</v>
      </c>
      <c r="S116" s="386">
        <v>3.6500600077863397E-2</v>
      </c>
      <c r="T116" s="386">
        <v>6.9150929119490973E-2</v>
      </c>
      <c r="U116" s="386">
        <v>6.5867332180788413E-2</v>
      </c>
      <c r="V116" s="386">
        <v>6.8271763685987169E-2</v>
      </c>
      <c r="W116" s="386">
        <v>6.7981341517486346E-2</v>
      </c>
      <c r="X116" s="386">
        <v>3.2177869568350823E-2</v>
      </c>
      <c r="Y116" s="386">
        <v>3.3675250196518916E-2</v>
      </c>
      <c r="Z116" s="386">
        <v>3.1249280141862588E-2</v>
      </c>
      <c r="AA116" s="386">
        <v>3.1088718298159661E-2</v>
      </c>
      <c r="AB116" s="386">
        <v>3.2310141385779451E-2</v>
      </c>
      <c r="AC116" s="386">
        <v>3.4009812477182967E-2</v>
      </c>
      <c r="AD116" s="386">
        <v>3.1287121412679954E-2</v>
      </c>
      <c r="AE116" s="386">
        <v>3.6500600077863397E-2</v>
      </c>
      <c r="AF116" s="386">
        <v>6.9150929119490973E-2</v>
      </c>
      <c r="AG116" s="386">
        <v>6.5867332180788413E-2</v>
      </c>
      <c r="AH116" s="386">
        <v>6.8271763685987169E-2</v>
      </c>
      <c r="AI116" s="386">
        <v>6.7981341517486346E-2</v>
      </c>
      <c r="AJ116" s="386">
        <v>3.2177869568350823E-2</v>
      </c>
      <c r="AK116" s="386">
        <v>3.3675250196518916E-2</v>
      </c>
      <c r="AL116" s="386">
        <v>3.1249280141862588E-2</v>
      </c>
      <c r="AM116" s="386">
        <v>3.1088718298159661E-2</v>
      </c>
      <c r="AN116" s="386">
        <v>3.2310141385779451E-2</v>
      </c>
      <c r="AO116" s="386">
        <v>3.4009812477182967E-2</v>
      </c>
      <c r="AP116" s="386">
        <v>3.1287121412679954E-2</v>
      </c>
      <c r="AQ116" s="386">
        <v>3.6500600077863397E-2</v>
      </c>
      <c r="AR116" s="386">
        <v>6.9150929119490973E-2</v>
      </c>
      <c r="AS116" s="386">
        <v>6.5867332180788413E-2</v>
      </c>
      <c r="AT116" s="386">
        <v>6.8271763685987169E-2</v>
      </c>
      <c r="AU116" s="386">
        <v>6.7981341517486346E-2</v>
      </c>
      <c r="AV116" s="386">
        <v>3.2177869568350823E-2</v>
      </c>
      <c r="AW116" s="386">
        <v>3.3675250196518916E-2</v>
      </c>
      <c r="AX116" s="386">
        <v>3.1249280141862588E-2</v>
      </c>
      <c r="AY116" s="386">
        <v>3.1088718298159661E-2</v>
      </c>
      <c r="AZ116" s="386">
        <v>3.2310141385779451E-2</v>
      </c>
      <c r="BA116" s="386">
        <v>3.4009812477182967E-2</v>
      </c>
      <c r="BB116" s="386">
        <v>3.1287121412679954E-2</v>
      </c>
      <c r="BC116" s="386">
        <v>3.6500600077863397E-2</v>
      </c>
      <c r="BD116" s="386">
        <v>6.9150929119490973E-2</v>
      </c>
      <c r="BE116" s="386">
        <v>6.5867332180788413E-2</v>
      </c>
      <c r="BF116" s="386">
        <v>6.8271763685987169E-2</v>
      </c>
      <c r="BG116" s="386">
        <v>6.7981341517486346E-2</v>
      </c>
      <c r="BH116" s="386">
        <v>3.2177869568350823E-2</v>
      </c>
      <c r="BI116" s="386">
        <v>3.3675250196518916E-2</v>
      </c>
      <c r="BJ116" s="386">
        <v>3.1249280141862588E-2</v>
      </c>
      <c r="BK116" s="386">
        <v>3.1088718298159661E-2</v>
      </c>
      <c r="BL116" s="386">
        <v>3.2310141385779451E-2</v>
      </c>
      <c r="BM116" s="386">
        <v>3.4009812477182967E-2</v>
      </c>
      <c r="BN116" s="386">
        <v>3.1287121412679954E-2</v>
      </c>
      <c r="BO116" s="386">
        <v>3.6500600077863397E-2</v>
      </c>
      <c r="BP116" s="386">
        <v>6.9150929119490973E-2</v>
      </c>
      <c r="BQ116" s="386">
        <v>6.5867332180788413E-2</v>
      </c>
      <c r="BR116" s="386">
        <v>6.8271763685987169E-2</v>
      </c>
      <c r="BS116" s="386">
        <v>6.7981341517486346E-2</v>
      </c>
      <c r="BT116" s="386">
        <v>3.2177869568350823E-2</v>
      </c>
      <c r="BU116" s="386">
        <v>3.3675250196518916E-2</v>
      </c>
      <c r="BV116" s="386">
        <v>3.1249280141862588E-2</v>
      </c>
      <c r="BW116" s="386">
        <v>3.1088718298159661E-2</v>
      </c>
      <c r="BX116" s="386">
        <v>3.2310141385779451E-2</v>
      </c>
      <c r="BY116" s="386">
        <v>3.4009812477182967E-2</v>
      </c>
      <c r="BZ116" s="386">
        <v>3.1287121412679954E-2</v>
      </c>
      <c r="CA116" s="386">
        <v>3.6500600077863397E-2</v>
      </c>
      <c r="CB116" s="386">
        <v>6.9150929119490973E-2</v>
      </c>
      <c r="CC116" s="386">
        <v>6.5867332180788413E-2</v>
      </c>
      <c r="CD116" s="386">
        <v>6.8271763685987169E-2</v>
      </c>
      <c r="CE116" s="386">
        <v>6.7981341517486346E-2</v>
      </c>
      <c r="CF116" s="386">
        <v>3.2177869568350823E-2</v>
      </c>
      <c r="CG116" s="386">
        <v>3.3675250196518916E-2</v>
      </c>
      <c r="CH116" s="386">
        <v>3.1249280141862588E-2</v>
      </c>
    </row>
    <row r="117" spans="1:86" hidden="1" x14ac:dyDescent="0.3">
      <c r="A117" s="561"/>
      <c r="B117" s="309" t="s">
        <v>64</v>
      </c>
      <c r="C117" s="120">
        <v>2.7192999999999998E-2</v>
      </c>
      <c r="D117" s="120">
        <v>2.8205000000000001E-2</v>
      </c>
      <c r="E117" s="120">
        <v>2.6200999999999999E-2</v>
      </c>
      <c r="F117" s="386">
        <v>3.2229392176094822E-2</v>
      </c>
      <c r="G117" s="386">
        <v>3.4150535545563028E-2</v>
      </c>
      <c r="H117" s="386">
        <v>6.1472124203911391E-2</v>
      </c>
      <c r="I117" s="386">
        <v>5.980062225002921E-2</v>
      </c>
      <c r="J117" s="386">
        <v>6.127920395300715E-2</v>
      </c>
      <c r="K117" s="386">
        <v>5.8726988781891254E-2</v>
      </c>
      <c r="L117" s="386">
        <v>3.3224194412387956E-2</v>
      </c>
      <c r="M117" s="386">
        <v>3.3089948772374186E-2</v>
      </c>
      <c r="N117" s="386">
        <v>3.0950461741892941E-2</v>
      </c>
      <c r="O117" s="386">
        <v>3.0797422272452961E-2</v>
      </c>
      <c r="P117" s="386">
        <v>3.1219753394793454E-2</v>
      </c>
      <c r="Q117" s="386">
        <v>3.2215924669279007E-2</v>
      </c>
      <c r="R117" s="386">
        <v>3.2229392176094822E-2</v>
      </c>
      <c r="S117" s="386">
        <v>3.4150535545563028E-2</v>
      </c>
      <c r="T117" s="386">
        <v>6.1472124203911391E-2</v>
      </c>
      <c r="U117" s="386">
        <v>5.980062225002921E-2</v>
      </c>
      <c r="V117" s="386">
        <v>6.127920395300715E-2</v>
      </c>
      <c r="W117" s="386">
        <v>5.8726988781891254E-2</v>
      </c>
      <c r="X117" s="386">
        <v>3.3224194412387956E-2</v>
      </c>
      <c r="Y117" s="386">
        <v>3.3089948772374186E-2</v>
      </c>
      <c r="Z117" s="386">
        <v>3.0950461741892941E-2</v>
      </c>
      <c r="AA117" s="386">
        <v>3.0797422272452961E-2</v>
      </c>
      <c r="AB117" s="386">
        <v>3.1219753394793454E-2</v>
      </c>
      <c r="AC117" s="386">
        <v>3.2215924669279007E-2</v>
      </c>
      <c r="AD117" s="386">
        <v>3.2229392176094822E-2</v>
      </c>
      <c r="AE117" s="386">
        <v>3.4150535545563028E-2</v>
      </c>
      <c r="AF117" s="386">
        <v>6.1472124203911391E-2</v>
      </c>
      <c r="AG117" s="386">
        <v>5.980062225002921E-2</v>
      </c>
      <c r="AH117" s="386">
        <v>6.127920395300715E-2</v>
      </c>
      <c r="AI117" s="386">
        <v>5.8726988781891254E-2</v>
      </c>
      <c r="AJ117" s="386">
        <v>3.3224194412387956E-2</v>
      </c>
      <c r="AK117" s="386">
        <v>3.3089948772374186E-2</v>
      </c>
      <c r="AL117" s="386">
        <v>3.0950461741892941E-2</v>
      </c>
      <c r="AM117" s="386">
        <v>3.0797422272452961E-2</v>
      </c>
      <c r="AN117" s="386">
        <v>3.1219753394793454E-2</v>
      </c>
      <c r="AO117" s="386">
        <v>3.2215924669279007E-2</v>
      </c>
      <c r="AP117" s="386">
        <v>3.2229392176094822E-2</v>
      </c>
      <c r="AQ117" s="386">
        <v>3.4150535545563028E-2</v>
      </c>
      <c r="AR117" s="386">
        <v>6.1472124203911391E-2</v>
      </c>
      <c r="AS117" s="386">
        <v>5.980062225002921E-2</v>
      </c>
      <c r="AT117" s="386">
        <v>6.127920395300715E-2</v>
      </c>
      <c r="AU117" s="386">
        <v>5.8726988781891254E-2</v>
      </c>
      <c r="AV117" s="386">
        <v>3.3224194412387956E-2</v>
      </c>
      <c r="AW117" s="386">
        <v>3.3089948772374186E-2</v>
      </c>
      <c r="AX117" s="386">
        <v>3.0950461741892941E-2</v>
      </c>
      <c r="AY117" s="386">
        <v>3.0797422272452961E-2</v>
      </c>
      <c r="AZ117" s="386">
        <v>3.1219753394793454E-2</v>
      </c>
      <c r="BA117" s="386">
        <v>3.2215924669279007E-2</v>
      </c>
      <c r="BB117" s="386">
        <v>3.2229392176094822E-2</v>
      </c>
      <c r="BC117" s="386">
        <v>3.4150535545563028E-2</v>
      </c>
      <c r="BD117" s="386">
        <v>6.1472124203911391E-2</v>
      </c>
      <c r="BE117" s="386">
        <v>5.980062225002921E-2</v>
      </c>
      <c r="BF117" s="386">
        <v>6.127920395300715E-2</v>
      </c>
      <c r="BG117" s="386">
        <v>5.8726988781891254E-2</v>
      </c>
      <c r="BH117" s="386">
        <v>3.3224194412387956E-2</v>
      </c>
      <c r="BI117" s="386">
        <v>3.3089948772374186E-2</v>
      </c>
      <c r="BJ117" s="386">
        <v>3.0950461741892941E-2</v>
      </c>
      <c r="BK117" s="386">
        <v>3.0797422272452961E-2</v>
      </c>
      <c r="BL117" s="386">
        <v>3.1219753394793454E-2</v>
      </c>
      <c r="BM117" s="386">
        <v>3.2215924669279007E-2</v>
      </c>
      <c r="BN117" s="386">
        <v>3.2229392176094822E-2</v>
      </c>
      <c r="BO117" s="386">
        <v>3.4150535545563028E-2</v>
      </c>
      <c r="BP117" s="386">
        <v>6.1472124203911391E-2</v>
      </c>
      <c r="BQ117" s="386">
        <v>5.980062225002921E-2</v>
      </c>
      <c r="BR117" s="386">
        <v>6.127920395300715E-2</v>
      </c>
      <c r="BS117" s="386">
        <v>5.8726988781891254E-2</v>
      </c>
      <c r="BT117" s="386">
        <v>3.3224194412387956E-2</v>
      </c>
      <c r="BU117" s="386">
        <v>3.3089948772374186E-2</v>
      </c>
      <c r="BV117" s="386">
        <v>3.0950461741892941E-2</v>
      </c>
      <c r="BW117" s="386">
        <v>3.0797422272452961E-2</v>
      </c>
      <c r="BX117" s="386">
        <v>3.1219753394793454E-2</v>
      </c>
      <c r="BY117" s="386">
        <v>3.2215924669279007E-2</v>
      </c>
      <c r="BZ117" s="386">
        <v>3.2229392176094822E-2</v>
      </c>
      <c r="CA117" s="386">
        <v>3.4150535545563028E-2</v>
      </c>
      <c r="CB117" s="386">
        <v>6.1472124203911391E-2</v>
      </c>
      <c r="CC117" s="386">
        <v>5.980062225002921E-2</v>
      </c>
      <c r="CD117" s="386">
        <v>6.127920395300715E-2</v>
      </c>
      <c r="CE117" s="386">
        <v>5.8726988781891254E-2</v>
      </c>
      <c r="CF117" s="386">
        <v>3.3224194412387956E-2</v>
      </c>
      <c r="CG117" s="386">
        <v>3.3089948772374186E-2</v>
      </c>
      <c r="CH117" s="386">
        <v>3.0950461741892941E-2</v>
      </c>
    </row>
    <row r="118" spans="1:86" hidden="1" x14ac:dyDescent="0.3">
      <c r="A118" s="561"/>
      <c r="B118" s="309" t="s">
        <v>65</v>
      </c>
      <c r="C118" s="120">
        <v>2.6199E-2</v>
      </c>
      <c r="D118" s="120">
        <v>2.7446999999999999E-2</v>
      </c>
      <c r="E118" s="120">
        <v>2.5529999999999997E-2</v>
      </c>
      <c r="F118" s="386">
        <v>3.1083464351229287E-2</v>
      </c>
      <c r="G118" s="386">
        <v>3.30671550853395E-2</v>
      </c>
      <c r="H118" s="386">
        <v>5.898198580192094E-2</v>
      </c>
      <c r="I118" s="386">
        <v>5.7406322354516301E-2</v>
      </c>
      <c r="J118" s="386">
        <v>5.8854176634972645E-2</v>
      </c>
      <c r="K118" s="386">
        <v>5.7598349214851484E-2</v>
      </c>
      <c r="L118" s="386">
        <v>3.2066354392640169E-2</v>
      </c>
      <c r="M118" s="386">
        <v>3.2516302023050919E-2</v>
      </c>
      <c r="N118" s="386">
        <v>3.0728329424068494E-2</v>
      </c>
      <c r="O118" s="386">
        <v>3.0047435906328628E-2</v>
      </c>
      <c r="P118" s="386">
        <v>3.0682951773254422E-2</v>
      </c>
      <c r="Q118" s="386">
        <v>3.1521241016378376E-2</v>
      </c>
      <c r="R118" s="386">
        <v>3.1083464351229287E-2</v>
      </c>
      <c r="S118" s="386">
        <v>3.30671550853395E-2</v>
      </c>
      <c r="T118" s="386">
        <v>5.898198580192094E-2</v>
      </c>
      <c r="U118" s="386">
        <v>5.7406322354516301E-2</v>
      </c>
      <c r="V118" s="386">
        <v>5.8854176634972645E-2</v>
      </c>
      <c r="W118" s="386">
        <v>5.7598349214851484E-2</v>
      </c>
      <c r="X118" s="386">
        <v>3.2066354392640169E-2</v>
      </c>
      <c r="Y118" s="386">
        <v>3.2516302023050919E-2</v>
      </c>
      <c r="Z118" s="386">
        <v>3.0728329424068494E-2</v>
      </c>
      <c r="AA118" s="386">
        <v>3.0047435906328628E-2</v>
      </c>
      <c r="AB118" s="386">
        <v>3.0682951773254422E-2</v>
      </c>
      <c r="AC118" s="386">
        <v>3.1521241016378376E-2</v>
      </c>
      <c r="AD118" s="386">
        <v>3.1083464351229287E-2</v>
      </c>
      <c r="AE118" s="386">
        <v>3.30671550853395E-2</v>
      </c>
      <c r="AF118" s="386">
        <v>5.898198580192094E-2</v>
      </c>
      <c r="AG118" s="386">
        <v>5.7406322354516301E-2</v>
      </c>
      <c r="AH118" s="386">
        <v>5.8854176634972645E-2</v>
      </c>
      <c r="AI118" s="386">
        <v>5.7598349214851484E-2</v>
      </c>
      <c r="AJ118" s="386">
        <v>3.2066354392640169E-2</v>
      </c>
      <c r="AK118" s="386">
        <v>3.2516302023050919E-2</v>
      </c>
      <c r="AL118" s="386">
        <v>3.0728329424068494E-2</v>
      </c>
      <c r="AM118" s="386">
        <v>3.0047435906328628E-2</v>
      </c>
      <c r="AN118" s="386">
        <v>3.0682951773254422E-2</v>
      </c>
      <c r="AO118" s="386">
        <v>3.1521241016378376E-2</v>
      </c>
      <c r="AP118" s="386">
        <v>3.1083464351229287E-2</v>
      </c>
      <c r="AQ118" s="386">
        <v>3.30671550853395E-2</v>
      </c>
      <c r="AR118" s="386">
        <v>5.898198580192094E-2</v>
      </c>
      <c r="AS118" s="386">
        <v>5.7406322354516301E-2</v>
      </c>
      <c r="AT118" s="386">
        <v>5.8854176634972645E-2</v>
      </c>
      <c r="AU118" s="386">
        <v>5.7598349214851484E-2</v>
      </c>
      <c r="AV118" s="386">
        <v>3.2066354392640169E-2</v>
      </c>
      <c r="AW118" s="386">
        <v>3.2516302023050919E-2</v>
      </c>
      <c r="AX118" s="386">
        <v>3.0728329424068494E-2</v>
      </c>
      <c r="AY118" s="386">
        <v>3.0047435906328628E-2</v>
      </c>
      <c r="AZ118" s="386">
        <v>3.0682951773254422E-2</v>
      </c>
      <c r="BA118" s="386">
        <v>3.1521241016378376E-2</v>
      </c>
      <c r="BB118" s="386">
        <v>3.1083464351229287E-2</v>
      </c>
      <c r="BC118" s="386">
        <v>3.30671550853395E-2</v>
      </c>
      <c r="BD118" s="386">
        <v>5.898198580192094E-2</v>
      </c>
      <c r="BE118" s="386">
        <v>5.7406322354516301E-2</v>
      </c>
      <c r="BF118" s="386">
        <v>5.8854176634972645E-2</v>
      </c>
      <c r="BG118" s="386">
        <v>5.7598349214851484E-2</v>
      </c>
      <c r="BH118" s="386">
        <v>3.2066354392640169E-2</v>
      </c>
      <c r="BI118" s="386">
        <v>3.2516302023050919E-2</v>
      </c>
      <c r="BJ118" s="386">
        <v>3.0728329424068494E-2</v>
      </c>
      <c r="BK118" s="386">
        <v>3.0047435906328628E-2</v>
      </c>
      <c r="BL118" s="386">
        <v>3.0682951773254422E-2</v>
      </c>
      <c r="BM118" s="386">
        <v>3.1521241016378376E-2</v>
      </c>
      <c r="BN118" s="386">
        <v>3.1083464351229287E-2</v>
      </c>
      <c r="BO118" s="386">
        <v>3.30671550853395E-2</v>
      </c>
      <c r="BP118" s="386">
        <v>5.898198580192094E-2</v>
      </c>
      <c r="BQ118" s="386">
        <v>5.7406322354516301E-2</v>
      </c>
      <c r="BR118" s="386">
        <v>5.8854176634972645E-2</v>
      </c>
      <c r="BS118" s="386">
        <v>5.7598349214851484E-2</v>
      </c>
      <c r="BT118" s="386">
        <v>3.2066354392640169E-2</v>
      </c>
      <c r="BU118" s="386">
        <v>3.2516302023050919E-2</v>
      </c>
      <c r="BV118" s="386">
        <v>3.0728329424068494E-2</v>
      </c>
      <c r="BW118" s="386">
        <v>3.0047435906328628E-2</v>
      </c>
      <c r="BX118" s="386">
        <v>3.0682951773254422E-2</v>
      </c>
      <c r="BY118" s="386">
        <v>3.1521241016378376E-2</v>
      </c>
      <c r="BZ118" s="386">
        <v>3.1083464351229287E-2</v>
      </c>
      <c r="CA118" s="386">
        <v>3.30671550853395E-2</v>
      </c>
      <c r="CB118" s="386">
        <v>5.898198580192094E-2</v>
      </c>
      <c r="CC118" s="386">
        <v>5.7406322354516301E-2</v>
      </c>
      <c r="CD118" s="386">
        <v>5.8854176634972645E-2</v>
      </c>
      <c r="CE118" s="386">
        <v>5.7598349214851484E-2</v>
      </c>
      <c r="CF118" s="386">
        <v>3.2066354392640169E-2</v>
      </c>
      <c r="CG118" s="386">
        <v>3.2516302023050919E-2</v>
      </c>
      <c r="CH118" s="386">
        <v>3.0728329424068494E-2</v>
      </c>
    </row>
    <row r="119" spans="1:86" hidden="1" x14ac:dyDescent="0.3">
      <c r="A119" s="561"/>
      <c r="B119" s="309" t="s">
        <v>144</v>
      </c>
      <c r="C119" s="120">
        <v>2.6199E-2</v>
      </c>
      <c r="D119" s="120">
        <v>2.7446999999999999E-2</v>
      </c>
      <c r="E119" s="120">
        <v>2.5529999999999997E-2</v>
      </c>
      <c r="F119" s="386">
        <v>3.1083464351229287E-2</v>
      </c>
      <c r="G119" s="386">
        <v>3.30671550853395E-2</v>
      </c>
      <c r="H119" s="386">
        <v>5.898198580192094E-2</v>
      </c>
      <c r="I119" s="386">
        <v>5.7406322354516301E-2</v>
      </c>
      <c r="J119" s="386">
        <v>5.8854176634972645E-2</v>
      </c>
      <c r="K119" s="386">
        <v>5.7598349214851484E-2</v>
      </c>
      <c r="L119" s="386">
        <v>3.2066354392640169E-2</v>
      </c>
      <c r="M119" s="386">
        <v>3.2516302023050919E-2</v>
      </c>
      <c r="N119" s="386">
        <v>3.0728329424068494E-2</v>
      </c>
      <c r="O119" s="386">
        <v>3.0047435906328628E-2</v>
      </c>
      <c r="P119" s="386">
        <v>3.0682951773254422E-2</v>
      </c>
      <c r="Q119" s="386">
        <v>3.1521241016378376E-2</v>
      </c>
      <c r="R119" s="386">
        <v>3.1083464351229287E-2</v>
      </c>
      <c r="S119" s="386">
        <v>3.30671550853395E-2</v>
      </c>
      <c r="T119" s="386">
        <v>5.898198580192094E-2</v>
      </c>
      <c r="U119" s="386">
        <v>5.7406322354516301E-2</v>
      </c>
      <c r="V119" s="386">
        <v>5.8854176634972645E-2</v>
      </c>
      <c r="W119" s="386">
        <v>5.7598349214851484E-2</v>
      </c>
      <c r="X119" s="386">
        <v>3.2066354392640169E-2</v>
      </c>
      <c r="Y119" s="386">
        <v>3.2516302023050919E-2</v>
      </c>
      <c r="Z119" s="386">
        <v>3.0728329424068494E-2</v>
      </c>
      <c r="AA119" s="386">
        <v>3.0047435906328628E-2</v>
      </c>
      <c r="AB119" s="386">
        <v>3.0682951773254422E-2</v>
      </c>
      <c r="AC119" s="386">
        <v>3.1521241016378376E-2</v>
      </c>
      <c r="AD119" s="386">
        <v>3.1083464351229287E-2</v>
      </c>
      <c r="AE119" s="386">
        <v>3.30671550853395E-2</v>
      </c>
      <c r="AF119" s="386">
        <v>5.898198580192094E-2</v>
      </c>
      <c r="AG119" s="386">
        <v>5.7406322354516301E-2</v>
      </c>
      <c r="AH119" s="386">
        <v>5.8854176634972645E-2</v>
      </c>
      <c r="AI119" s="386">
        <v>5.7598349214851484E-2</v>
      </c>
      <c r="AJ119" s="386">
        <v>3.2066354392640169E-2</v>
      </c>
      <c r="AK119" s="386">
        <v>3.2516302023050919E-2</v>
      </c>
      <c r="AL119" s="386">
        <v>3.0728329424068494E-2</v>
      </c>
      <c r="AM119" s="386">
        <v>3.0047435906328628E-2</v>
      </c>
      <c r="AN119" s="386">
        <v>3.0682951773254422E-2</v>
      </c>
      <c r="AO119" s="386">
        <v>3.1521241016378376E-2</v>
      </c>
      <c r="AP119" s="386">
        <v>3.1083464351229287E-2</v>
      </c>
      <c r="AQ119" s="386">
        <v>3.30671550853395E-2</v>
      </c>
      <c r="AR119" s="386">
        <v>5.898198580192094E-2</v>
      </c>
      <c r="AS119" s="386">
        <v>5.7406322354516301E-2</v>
      </c>
      <c r="AT119" s="386">
        <v>5.8854176634972645E-2</v>
      </c>
      <c r="AU119" s="386">
        <v>5.7598349214851484E-2</v>
      </c>
      <c r="AV119" s="386">
        <v>3.2066354392640169E-2</v>
      </c>
      <c r="AW119" s="386">
        <v>3.2516302023050919E-2</v>
      </c>
      <c r="AX119" s="386">
        <v>3.0728329424068494E-2</v>
      </c>
      <c r="AY119" s="386">
        <v>3.0047435906328628E-2</v>
      </c>
      <c r="AZ119" s="386">
        <v>3.0682951773254422E-2</v>
      </c>
      <c r="BA119" s="386">
        <v>3.1521241016378376E-2</v>
      </c>
      <c r="BB119" s="386">
        <v>3.1083464351229287E-2</v>
      </c>
      <c r="BC119" s="386">
        <v>3.30671550853395E-2</v>
      </c>
      <c r="BD119" s="386">
        <v>5.898198580192094E-2</v>
      </c>
      <c r="BE119" s="386">
        <v>5.7406322354516301E-2</v>
      </c>
      <c r="BF119" s="386">
        <v>5.8854176634972645E-2</v>
      </c>
      <c r="BG119" s="386">
        <v>5.7598349214851484E-2</v>
      </c>
      <c r="BH119" s="386">
        <v>3.2066354392640169E-2</v>
      </c>
      <c r="BI119" s="386">
        <v>3.2516302023050919E-2</v>
      </c>
      <c r="BJ119" s="386">
        <v>3.0728329424068494E-2</v>
      </c>
      <c r="BK119" s="386">
        <v>3.0047435906328628E-2</v>
      </c>
      <c r="BL119" s="386">
        <v>3.0682951773254422E-2</v>
      </c>
      <c r="BM119" s="386">
        <v>3.1521241016378376E-2</v>
      </c>
      <c r="BN119" s="386">
        <v>3.1083464351229287E-2</v>
      </c>
      <c r="BO119" s="386">
        <v>3.30671550853395E-2</v>
      </c>
      <c r="BP119" s="386">
        <v>5.898198580192094E-2</v>
      </c>
      <c r="BQ119" s="386">
        <v>5.7406322354516301E-2</v>
      </c>
      <c r="BR119" s="386">
        <v>5.8854176634972645E-2</v>
      </c>
      <c r="BS119" s="386">
        <v>5.7598349214851484E-2</v>
      </c>
      <c r="BT119" s="386">
        <v>3.2066354392640169E-2</v>
      </c>
      <c r="BU119" s="386">
        <v>3.2516302023050919E-2</v>
      </c>
      <c r="BV119" s="386">
        <v>3.0728329424068494E-2</v>
      </c>
      <c r="BW119" s="386">
        <v>3.0047435906328628E-2</v>
      </c>
      <c r="BX119" s="386">
        <v>3.0682951773254422E-2</v>
      </c>
      <c r="BY119" s="386">
        <v>3.1521241016378376E-2</v>
      </c>
      <c r="BZ119" s="386">
        <v>3.1083464351229287E-2</v>
      </c>
      <c r="CA119" s="386">
        <v>3.30671550853395E-2</v>
      </c>
      <c r="CB119" s="386">
        <v>5.898198580192094E-2</v>
      </c>
      <c r="CC119" s="386">
        <v>5.7406322354516301E-2</v>
      </c>
      <c r="CD119" s="386">
        <v>5.8854176634972645E-2</v>
      </c>
      <c r="CE119" s="386">
        <v>5.7598349214851484E-2</v>
      </c>
      <c r="CF119" s="386">
        <v>3.2066354392640169E-2</v>
      </c>
      <c r="CG119" s="386">
        <v>3.2516302023050919E-2</v>
      </c>
      <c r="CH119" s="386">
        <v>3.0728329424068494E-2</v>
      </c>
    </row>
    <row r="120" spans="1:86" hidden="1" x14ac:dyDescent="0.3">
      <c r="A120" s="561"/>
      <c r="B120" s="309" t="s">
        <v>145</v>
      </c>
      <c r="C120" s="120">
        <v>2.6199E-2</v>
      </c>
      <c r="D120" s="120">
        <v>2.7446999999999999E-2</v>
      </c>
      <c r="E120" s="120">
        <v>2.5529999999999997E-2</v>
      </c>
      <c r="F120" s="386">
        <v>3.1083464351229287E-2</v>
      </c>
      <c r="G120" s="386">
        <v>3.30671550853395E-2</v>
      </c>
      <c r="H120" s="386">
        <v>5.898198580192094E-2</v>
      </c>
      <c r="I120" s="386">
        <v>5.7406322354516301E-2</v>
      </c>
      <c r="J120" s="386">
        <v>5.8854176634972645E-2</v>
      </c>
      <c r="K120" s="386">
        <v>5.7598349214851484E-2</v>
      </c>
      <c r="L120" s="386">
        <v>3.2066354392640169E-2</v>
      </c>
      <c r="M120" s="386">
        <v>3.2516302023050919E-2</v>
      </c>
      <c r="N120" s="386">
        <v>3.0728329424068494E-2</v>
      </c>
      <c r="O120" s="386">
        <v>3.0047435906328628E-2</v>
      </c>
      <c r="P120" s="386">
        <v>3.0682951773254422E-2</v>
      </c>
      <c r="Q120" s="386">
        <v>3.1521241016378376E-2</v>
      </c>
      <c r="R120" s="386">
        <v>3.1083464351229287E-2</v>
      </c>
      <c r="S120" s="386">
        <v>3.30671550853395E-2</v>
      </c>
      <c r="T120" s="386">
        <v>5.898198580192094E-2</v>
      </c>
      <c r="U120" s="386">
        <v>5.7406322354516301E-2</v>
      </c>
      <c r="V120" s="386">
        <v>5.8854176634972645E-2</v>
      </c>
      <c r="W120" s="386">
        <v>5.7598349214851484E-2</v>
      </c>
      <c r="X120" s="386">
        <v>3.2066354392640169E-2</v>
      </c>
      <c r="Y120" s="386">
        <v>3.2516302023050919E-2</v>
      </c>
      <c r="Z120" s="386">
        <v>3.0728329424068494E-2</v>
      </c>
      <c r="AA120" s="386">
        <v>3.0047435906328628E-2</v>
      </c>
      <c r="AB120" s="386">
        <v>3.0682951773254422E-2</v>
      </c>
      <c r="AC120" s="386">
        <v>3.1521241016378376E-2</v>
      </c>
      <c r="AD120" s="386">
        <v>3.1083464351229287E-2</v>
      </c>
      <c r="AE120" s="386">
        <v>3.30671550853395E-2</v>
      </c>
      <c r="AF120" s="386">
        <v>5.898198580192094E-2</v>
      </c>
      <c r="AG120" s="386">
        <v>5.7406322354516301E-2</v>
      </c>
      <c r="AH120" s="386">
        <v>5.8854176634972645E-2</v>
      </c>
      <c r="AI120" s="386">
        <v>5.7598349214851484E-2</v>
      </c>
      <c r="AJ120" s="386">
        <v>3.2066354392640169E-2</v>
      </c>
      <c r="AK120" s="386">
        <v>3.2516302023050919E-2</v>
      </c>
      <c r="AL120" s="386">
        <v>3.0728329424068494E-2</v>
      </c>
      <c r="AM120" s="386">
        <v>3.0047435906328628E-2</v>
      </c>
      <c r="AN120" s="386">
        <v>3.0682951773254422E-2</v>
      </c>
      <c r="AO120" s="386">
        <v>3.1521241016378376E-2</v>
      </c>
      <c r="AP120" s="386">
        <v>3.1083464351229287E-2</v>
      </c>
      <c r="AQ120" s="386">
        <v>3.30671550853395E-2</v>
      </c>
      <c r="AR120" s="386">
        <v>5.898198580192094E-2</v>
      </c>
      <c r="AS120" s="386">
        <v>5.7406322354516301E-2</v>
      </c>
      <c r="AT120" s="386">
        <v>5.8854176634972645E-2</v>
      </c>
      <c r="AU120" s="386">
        <v>5.7598349214851484E-2</v>
      </c>
      <c r="AV120" s="386">
        <v>3.2066354392640169E-2</v>
      </c>
      <c r="AW120" s="386">
        <v>3.2516302023050919E-2</v>
      </c>
      <c r="AX120" s="386">
        <v>3.0728329424068494E-2</v>
      </c>
      <c r="AY120" s="386">
        <v>3.0047435906328628E-2</v>
      </c>
      <c r="AZ120" s="386">
        <v>3.0682951773254422E-2</v>
      </c>
      <c r="BA120" s="386">
        <v>3.1521241016378376E-2</v>
      </c>
      <c r="BB120" s="386">
        <v>3.1083464351229287E-2</v>
      </c>
      <c r="BC120" s="386">
        <v>3.30671550853395E-2</v>
      </c>
      <c r="BD120" s="386">
        <v>5.898198580192094E-2</v>
      </c>
      <c r="BE120" s="386">
        <v>5.7406322354516301E-2</v>
      </c>
      <c r="BF120" s="386">
        <v>5.8854176634972645E-2</v>
      </c>
      <c r="BG120" s="386">
        <v>5.7598349214851484E-2</v>
      </c>
      <c r="BH120" s="386">
        <v>3.2066354392640169E-2</v>
      </c>
      <c r="BI120" s="386">
        <v>3.2516302023050919E-2</v>
      </c>
      <c r="BJ120" s="386">
        <v>3.0728329424068494E-2</v>
      </c>
      <c r="BK120" s="386">
        <v>3.0047435906328628E-2</v>
      </c>
      <c r="BL120" s="386">
        <v>3.0682951773254422E-2</v>
      </c>
      <c r="BM120" s="386">
        <v>3.1521241016378376E-2</v>
      </c>
      <c r="BN120" s="386">
        <v>3.1083464351229287E-2</v>
      </c>
      <c r="BO120" s="386">
        <v>3.30671550853395E-2</v>
      </c>
      <c r="BP120" s="386">
        <v>5.898198580192094E-2</v>
      </c>
      <c r="BQ120" s="386">
        <v>5.7406322354516301E-2</v>
      </c>
      <c r="BR120" s="386">
        <v>5.8854176634972645E-2</v>
      </c>
      <c r="BS120" s="386">
        <v>5.7598349214851484E-2</v>
      </c>
      <c r="BT120" s="386">
        <v>3.2066354392640169E-2</v>
      </c>
      <c r="BU120" s="386">
        <v>3.2516302023050919E-2</v>
      </c>
      <c r="BV120" s="386">
        <v>3.0728329424068494E-2</v>
      </c>
      <c r="BW120" s="386">
        <v>3.0047435906328628E-2</v>
      </c>
      <c r="BX120" s="386">
        <v>3.0682951773254422E-2</v>
      </c>
      <c r="BY120" s="386">
        <v>3.1521241016378376E-2</v>
      </c>
      <c r="BZ120" s="386">
        <v>3.1083464351229287E-2</v>
      </c>
      <c r="CA120" s="386">
        <v>3.30671550853395E-2</v>
      </c>
      <c r="CB120" s="386">
        <v>5.898198580192094E-2</v>
      </c>
      <c r="CC120" s="386">
        <v>5.7406322354516301E-2</v>
      </c>
      <c r="CD120" s="386">
        <v>5.8854176634972645E-2</v>
      </c>
      <c r="CE120" s="386">
        <v>5.7598349214851484E-2</v>
      </c>
      <c r="CF120" s="386">
        <v>3.2066354392640169E-2</v>
      </c>
      <c r="CG120" s="386">
        <v>3.2516302023050919E-2</v>
      </c>
      <c r="CH120" s="386">
        <v>3.0728329424068494E-2</v>
      </c>
    </row>
    <row r="121" spans="1:86" hidden="1" x14ac:dyDescent="0.3">
      <c r="A121" s="561"/>
      <c r="B121" s="309" t="s">
        <v>67</v>
      </c>
      <c r="C121" s="120">
        <v>2.5294999999999998E-2</v>
      </c>
      <c r="D121" s="120">
        <v>2.6356999999999998E-2</v>
      </c>
      <c r="E121" s="120">
        <v>2.4728E-2</v>
      </c>
      <c r="F121" s="386">
        <v>3.0913889558165635E-2</v>
      </c>
      <c r="G121" s="386">
        <v>3.2361737819521917E-2</v>
      </c>
      <c r="H121" s="386">
        <v>5.7200797399378348E-2</v>
      </c>
      <c r="I121" s="386">
        <v>5.561483381777961E-2</v>
      </c>
      <c r="J121" s="386">
        <v>5.7118172868544495E-2</v>
      </c>
      <c r="K121" s="386">
        <v>5.5929828386218315E-2</v>
      </c>
      <c r="L121" s="386">
        <v>3.1307587547243554E-2</v>
      </c>
      <c r="M121" s="386">
        <v>3.1778355335990688E-2</v>
      </c>
      <c r="N121" s="386">
        <v>3.0077842757225165E-2</v>
      </c>
      <c r="O121" s="386">
        <v>2.9364297074451706E-2</v>
      </c>
      <c r="P121" s="386">
        <v>2.9913555412812067E-2</v>
      </c>
      <c r="Q121" s="386">
        <v>3.0693897157094273E-2</v>
      </c>
      <c r="R121" s="386">
        <v>3.0913889558165635E-2</v>
      </c>
      <c r="S121" s="386">
        <v>3.2361737819521917E-2</v>
      </c>
      <c r="T121" s="386">
        <v>5.7200797399378348E-2</v>
      </c>
      <c r="U121" s="386">
        <v>5.561483381777961E-2</v>
      </c>
      <c r="V121" s="386">
        <v>5.7118172868544495E-2</v>
      </c>
      <c r="W121" s="386">
        <v>5.5929828386218315E-2</v>
      </c>
      <c r="X121" s="386">
        <v>3.1307587547243554E-2</v>
      </c>
      <c r="Y121" s="386">
        <v>3.1778355335990688E-2</v>
      </c>
      <c r="Z121" s="386">
        <v>3.0077842757225165E-2</v>
      </c>
      <c r="AA121" s="386">
        <v>2.9364297074451706E-2</v>
      </c>
      <c r="AB121" s="386">
        <v>2.9913555412812067E-2</v>
      </c>
      <c r="AC121" s="386">
        <v>3.0693897157094273E-2</v>
      </c>
      <c r="AD121" s="386">
        <v>3.0913889558165635E-2</v>
      </c>
      <c r="AE121" s="386">
        <v>3.2361737819521917E-2</v>
      </c>
      <c r="AF121" s="386">
        <v>5.7200797399378348E-2</v>
      </c>
      <c r="AG121" s="386">
        <v>5.561483381777961E-2</v>
      </c>
      <c r="AH121" s="386">
        <v>5.7118172868544495E-2</v>
      </c>
      <c r="AI121" s="386">
        <v>5.5929828386218315E-2</v>
      </c>
      <c r="AJ121" s="386">
        <v>3.1307587547243554E-2</v>
      </c>
      <c r="AK121" s="386">
        <v>3.1778355335990688E-2</v>
      </c>
      <c r="AL121" s="386">
        <v>3.0077842757225165E-2</v>
      </c>
      <c r="AM121" s="386">
        <v>2.9364297074451706E-2</v>
      </c>
      <c r="AN121" s="386">
        <v>2.9913555412812067E-2</v>
      </c>
      <c r="AO121" s="386">
        <v>3.0693897157094273E-2</v>
      </c>
      <c r="AP121" s="386">
        <v>3.0913889558165635E-2</v>
      </c>
      <c r="AQ121" s="386">
        <v>3.2361737819521917E-2</v>
      </c>
      <c r="AR121" s="386">
        <v>5.7200797399378348E-2</v>
      </c>
      <c r="AS121" s="386">
        <v>5.561483381777961E-2</v>
      </c>
      <c r="AT121" s="386">
        <v>5.7118172868544495E-2</v>
      </c>
      <c r="AU121" s="386">
        <v>5.5929828386218315E-2</v>
      </c>
      <c r="AV121" s="386">
        <v>3.1307587547243554E-2</v>
      </c>
      <c r="AW121" s="386">
        <v>3.1778355335990688E-2</v>
      </c>
      <c r="AX121" s="386">
        <v>3.0077842757225165E-2</v>
      </c>
      <c r="AY121" s="386">
        <v>2.9364297074451706E-2</v>
      </c>
      <c r="AZ121" s="386">
        <v>2.9913555412812067E-2</v>
      </c>
      <c r="BA121" s="386">
        <v>3.0693897157094273E-2</v>
      </c>
      <c r="BB121" s="386">
        <v>3.0913889558165635E-2</v>
      </c>
      <c r="BC121" s="386">
        <v>3.2361737819521917E-2</v>
      </c>
      <c r="BD121" s="386">
        <v>5.7200797399378348E-2</v>
      </c>
      <c r="BE121" s="386">
        <v>5.561483381777961E-2</v>
      </c>
      <c r="BF121" s="386">
        <v>5.7118172868544495E-2</v>
      </c>
      <c r="BG121" s="386">
        <v>5.5929828386218315E-2</v>
      </c>
      <c r="BH121" s="386">
        <v>3.1307587547243554E-2</v>
      </c>
      <c r="BI121" s="386">
        <v>3.1778355335990688E-2</v>
      </c>
      <c r="BJ121" s="386">
        <v>3.0077842757225165E-2</v>
      </c>
      <c r="BK121" s="386">
        <v>2.9364297074451706E-2</v>
      </c>
      <c r="BL121" s="386">
        <v>2.9913555412812067E-2</v>
      </c>
      <c r="BM121" s="386">
        <v>3.0693897157094273E-2</v>
      </c>
      <c r="BN121" s="386">
        <v>3.0913889558165635E-2</v>
      </c>
      <c r="BO121" s="386">
        <v>3.2361737819521917E-2</v>
      </c>
      <c r="BP121" s="386">
        <v>5.7200797399378348E-2</v>
      </c>
      <c r="BQ121" s="386">
        <v>5.561483381777961E-2</v>
      </c>
      <c r="BR121" s="386">
        <v>5.7118172868544495E-2</v>
      </c>
      <c r="BS121" s="386">
        <v>5.5929828386218315E-2</v>
      </c>
      <c r="BT121" s="386">
        <v>3.1307587547243554E-2</v>
      </c>
      <c r="BU121" s="386">
        <v>3.1778355335990688E-2</v>
      </c>
      <c r="BV121" s="386">
        <v>3.0077842757225165E-2</v>
      </c>
      <c r="BW121" s="386">
        <v>2.9364297074451706E-2</v>
      </c>
      <c r="BX121" s="386">
        <v>2.9913555412812067E-2</v>
      </c>
      <c r="BY121" s="386">
        <v>3.0693897157094273E-2</v>
      </c>
      <c r="BZ121" s="386">
        <v>3.0913889558165635E-2</v>
      </c>
      <c r="CA121" s="386">
        <v>3.2361737819521917E-2</v>
      </c>
      <c r="CB121" s="386">
        <v>5.7200797399378348E-2</v>
      </c>
      <c r="CC121" s="386">
        <v>5.561483381777961E-2</v>
      </c>
      <c r="CD121" s="386">
        <v>5.7118172868544495E-2</v>
      </c>
      <c r="CE121" s="386">
        <v>5.5929828386218315E-2</v>
      </c>
      <c r="CF121" s="386">
        <v>3.1307587547243554E-2</v>
      </c>
      <c r="CG121" s="386">
        <v>3.1778355335990688E-2</v>
      </c>
      <c r="CH121" s="386">
        <v>3.0077842757225165E-2</v>
      </c>
    </row>
    <row r="122" spans="1:86" ht="15" hidden="1" thickBot="1" x14ac:dyDescent="0.35">
      <c r="A122" s="562"/>
      <c r="B122" s="310" t="s">
        <v>68</v>
      </c>
      <c r="C122" s="121">
        <v>2.6249999999999999E-2</v>
      </c>
      <c r="D122" s="121">
        <v>2.6922000000000001E-2</v>
      </c>
      <c r="E122" s="121">
        <v>2.4888E-2</v>
      </c>
      <c r="F122" s="386">
        <v>3.349236331787657E-2</v>
      </c>
      <c r="G122" s="386">
        <v>3.5292013748440362E-2</v>
      </c>
      <c r="H122" s="386">
        <v>6.2033911329458021E-2</v>
      </c>
      <c r="I122" s="386">
        <v>6.0306201724596678E-2</v>
      </c>
      <c r="J122" s="386">
        <v>6.1900404553814445E-2</v>
      </c>
      <c r="K122" s="386">
        <v>5.9514655708048605E-2</v>
      </c>
      <c r="L122" s="386">
        <v>3.4153693100780286E-2</v>
      </c>
      <c r="M122" s="386">
        <v>3.4295547748655897E-2</v>
      </c>
      <c r="N122" s="386">
        <v>3.2150655678149544E-2</v>
      </c>
      <c r="O122" s="386">
        <v>3.1017221923380616E-2</v>
      </c>
      <c r="P122" s="386">
        <v>3.1200685692449472E-2</v>
      </c>
      <c r="Q122" s="386">
        <v>3.1801403442750183E-2</v>
      </c>
      <c r="R122" s="386">
        <v>3.349236331787657E-2</v>
      </c>
      <c r="S122" s="386">
        <v>3.5292013748440362E-2</v>
      </c>
      <c r="T122" s="386">
        <v>6.2033911329458021E-2</v>
      </c>
      <c r="U122" s="386">
        <v>6.0306201724596678E-2</v>
      </c>
      <c r="V122" s="386">
        <v>6.1900404553814445E-2</v>
      </c>
      <c r="W122" s="386">
        <v>5.9514655708048605E-2</v>
      </c>
      <c r="X122" s="386">
        <v>3.4153693100780286E-2</v>
      </c>
      <c r="Y122" s="386">
        <v>3.4295547748655897E-2</v>
      </c>
      <c r="Z122" s="386">
        <v>3.2150655678149544E-2</v>
      </c>
      <c r="AA122" s="386">
        <v>3.1017221923380616E-2</v>
      </c>
      <c r="AB122" s="386">
        <v>3.1200685692449472E-2</v>
      </c>
      <c r="AC122" s="386">
        <v>3.1801403442750183E-2</v>
      </c>
      <c r="AD122" s="386">
        <v>3.349236331787657E-2</v>
      </c>
      <c r="AE122" s="386">
        <v>3.5292013748440362E-2</v>
      </c>
      <c r="AF122" s="386">
        <v>6.2033911329458021E-2</v>
      </c>
      <c r="AG122" s="386">
        <v>6.0306201724596678E-2</v>
      </c>
      <c r="AH122" s="386">
        <v>6.1900404553814445E-2</v>
      </c>
      <c r="AI122" s="386">
        <v>5.9514655708048605E-2</v>
      </c>
      <c r="AJ122" s="386">
        <v>3.4153693100780286E-2</v>
      </c>
      <c r="AK122" s="386">
        <v>3.4295547748655897E-2</v>
      </c>
      <c r="AL122" s="386">
        <v>3.2150655678149544E-2</v>
      </c>
      <c r="AM122" s="386">
        <v>3.1017221923380616E-2</v>
      </c>
      <c r="AN122" s="386">
        <v>3.1200685692449472E-2</v>
      </c>
      <c r="AO122" s="386">
        <v>3.1801403442750183E-2</v>
      </c>
      <c r="AP122" s="386">
        <v>3.349236331787657E-2</v>
      </c>
      <c r="AQ122" s="386">
        <v>3.5292013748440362E-2</v>
      </c>
      <c r="AR122" s="386">
        <v>6.2033911329458021E-2</v>
      </c>
      <c r="AS122" s="386">
        <v>6.0306201724596678E-2</v>
      </c>
      <c r="AT122" s="386">
        <v>6.1900404553814445E-2</v>
      </c>
      <c r="AU122" s="386">
        <v>5.9514655708048605E-2</v>
      </c>
      <c r="AV122" s="386">
        <v>3.4153693100780286E-2</v>
      </c>
      <c r="AW122" s="386">
        <v>3.4295547748655897E-2</v>
      </c>
      <c r="AX122" s="386">
        <v>3.2150655678149544E-2</v>
      </c>
      <c r="AY122" s="386">
        <v>3.1017221923380616E-2</v>
      </c>
      <c r="AZ122" s="386">
        <v>3.1200685692449472E-2</v>
      </c>
      <c r="BA122" s="386">
        <v>3.1801403442750183E-2</v>
      </c>
      <c r="BB122" s="386">
        <v>3.349236331787657E-2</v>
      </c>
      <c r="BC122" s="386">
        <v>3.5292013748440362E-2</v>
      </c>
      <c r="BD122" s="386">
        <v>6.2033911329458021E-2</v>
      </c>
      <c r="BE122" s="386">
        <v>6.0306201724596678E-2</v>
      </c>
      <c r="BF122" s="386">
        <v>6.1900404553814445E-2</v>
      </c>
      <c r="BG122" s="386">
        <v>5.9514655708048605E-2</v>
      </c>
      <c r="BH122" s="386">
        <v>3.4153693100780286E-2</v>
      </c>
      <c r="BI122" s="386">
        <v>3.4295547748655897E-2</v>
      </c>
      <c r="BJ122" s="386">
        <v>3.2150655678149544E-2</v>
      </c>
      <c r="BK122" s="386">
        <v>3.1017221923380616E-2</v>
      </c>
      <c r="BL122" s="386">
        <v>3.1200685692449472E-2</v>
      </c>
      <c r="BM122" s="386">
        <v>3.1801403442750183E-2</v>
      </c>
      <c r="BN122" s="386">
        <v>3.349236331787657E-2</v>
      </c>
      <c r="BO122" s="386">
        <v>3.5292013748440362E-2</v>
      </c>
      <c r="BP122" s="386">
        <v>6.2033911329458021E-2</v>
      </c>
      <c r="BQ122" s="386">
        <v>6.0306201724596678E-2</v>
      </c>
      <c r="BR122" s="386">
        <v>6.1900404553814445E-2</v>
      </c>
      <c r="BS122" s="386">
        <v>5.9514655708048605E-2</v>
      </c>
      <c r="BT122" s="386">
        <v>3.4153693100780286E-2</v>
      </c>
      <c r="BU122" s="386">
        <v>3.4295547748655897E-2</v>
      </c>
      <c r="BV122" s="386">
        <v>3.2150655678149544E-2</v>
      </c>
      <c r="BW122" s="386">
        <v>3.1017221923380616E-2</v>
      </c>
      <c r="BX122" s="386">
        <v>3.1200685692449472E-2</v>
      </c>
      <c r="BY122" s="386">
        <v>3.1801403442750183E-2</v>
      </c>
      <c r="BZ122" s="386">
        <v>3.349236331787657E-2</v>
      </c>
      <c r="CA122" s="386">
        <v>3.5292013748440362E-2</v>
      </c>
      <c r="CB122" s="386">
        <v>6.2033911329458021E-2</v>
      </c>
      <c r="CC122" s="386">
        <v>6.0306201724596678E-2</v>
      </c>
      <c r="CD122" s="386">
        <v>6.1900404553814445E-2</v>
      </c>
      <c r="CE122" s="386">
        <v>5.9514655708048605E-2</v>
      </c>
      <c r="CF122" s="386">
        <v>3.4153693100780286E-2</v>
      </c>
      <c r="CG122" s="386">
        <v>3.4295547748655897E-2</v>
      </c>
      <c r="CH122" s="386">
        <v>3.2150655678149544E-2</v>
      </c>
    </row>
    <row r="123" spans="1:86" hidden="1" x14ac:dyDescent="0.3">
      <c r="A123" s="122"/>
      <c r="B123" s="122"/>
      <c r="C123" s="123"/>
      <c r="D123" s="123"/>
      <c r="E123" s="123"/>
      <c r="F123" s="123"/>
      <c r="G123" s="123"/>
      <c r="H123" s="123"/>
      <c r="I123" s="123"/>
      <c r="J123" s="123"/>
      <c r="K123" s="123"/>
      <c r="L123" s="123"/>
      <c r="M123" s="123"/>
      <c r="N123" s="123"/>
      <c r="O123" s="124"/>
    </row>
    <row r="124" spans="1:86" ht="15" hidden="1" thickBot="1" x14ac:dyDescent="0.35"/>
    <row r="125" spans="1:86" ht="15" hidden="1" thickBot="1" x14ac:dyDescent="0.35">
      <c r="C125" s="563" t="s">
        <v>158</v>
      </c>
      <c r="D125" s="557"/>
      <c r="E125" s="557"/>
      <c r="F125" s="557"/>
      <c r="G125" s="557"/>
      <c r="H125" s="557"/>
      <c r="I125" s="557"/>
      <c r="J125" s="557"/>
      <c r="K125" s="557"/>
      <c r="L125" s="557"/>
      <c r="M125" s="557"/>
      <c r="N125" s="558"/>
      <c r="O125" s="556" t="s">
        <v>158</v>
      </c>
      <c r="P125" s="557"/>
      <c r="Q125" s="557"/>
      <c r="R125" s="557"/>
      <c r="S125" s="557"/>
      <c r="T125" s="557"/>
      <c r="U125" s="557"/>
      <c r="V125" s="557"/>
      <c r="W125" s="557"/>
      <c r="X125" s="557"/>
      <c r="Y125" s="557"/>
      <c r="Z125" s="558"/>
      <c r="AA125" s="556" t="s">
        <v>158</v>
      </c>
      <c r="AB125" s="557"/>
      <c r="AC125" s="557"/>
      <c r="AD125" s="557"/>
      <c r="AE125" s="557"/>
      <c r="AF125" s="557"/>
      <c r="AG125" s="557"/>
      <c r="AH125" s="557"/>
      <c r="AI125" s="557"/>
      <c r="AJ125" s="557"/>
      <c r="AK125" s="557"/>
      <c r="AL125" s="558"/>
      <c r="AM125" s="556" t="s">
        <v>158</v>
      </c>
      <c r="AN125" s="557"/>
      <c r="AO125" s="557"/>
      <c r="AP125" s="557"/>
      <c r="AQ125" s="557"/>
      <c r="AR125" s="557"/>
      <c r="AS125" s="557"/>
      <c r="AT125" s="557"/>
      <c r="AU125" s="557"/>
      <c r="AV125" s="557"/>
      <c r="AW125" s="557"/>
      <c r="AX125" s="558"/>
      <c r="AY125" s="556" t="s">
        <v>158</v>
      </c>
      <c r="AZ125" s="557"/>
      <c r="BA125" s="557"/>
      <c r="BB125" s="557"/>
      <c r="BC125" s="557"/>
      <c r="BD125" s="557"/>
      <c r="BE125" s="557"/>
      <c r="BF125" s="557"/>
      <c r="BG125" s="557"/>
      <c r="BH125" s="557"/>
      <c r="BI125" s="557"/>
      <c r="BJ125" s="558"/>
      <c r="BK125" s="556" t="s">
        <v>158</v>
      </c>
      <c r="BL125" s="557"/>
      <c r="BM125" s="557"/>
      <c r="BN125" s="557"/>
      <c r="BO125" s="557"/>
      <c r="BP125" s="557"/>
      <c r="BQ125" s="557"/>
      <c r="BR125" s="557"/>
      <c r="BS125" s="557"/>
      <c r="BT125" s="557"/>
      <c r="BU125" s="557"/>
      <c r="BV125" s="558"/>
      <c r="BW125" s="556" t="s">
        <v>158</v>
      </c>
      <c r="BX125" s="557"/>
      <c r="BY125" s="557"/>
      <c r="BZ125" s="557"/>
      <c r="CA125" s="557"/>
      <c r="CB125" s="557"/>
      <c r="CC125" s="557"/>
      <c r="CD125" s="557"/>
      <c r="CE125" s="557"/>
      <c r="CF125" s="557"/>
      <c r="CG125" s="557"/>
      <c r="CH125" s="559"/>
    </row>
    <row r="126" spans="1:86" ht="15" hidden="1" customHeight="1" x14ac:dyDescent="0.3">
      <c r="A126" s="560" t="s">
        <v>159</v>
      </c>
      <c r="B126" s="305" t="s">
        <v>157</v>
      </c>
      <c r="C126" s="306">
        <f>C77</f>
        <v>43831</v>
      </c>
      <c r="D126" s="306">
        <f t="shared" ref="D126:BO126" si="86">D77</f>
        <v>43862</v>
      </c>
      <c r="E126" s="306">
        <f t="shared" si="86"/>
        <v>43891</v>
      </c>
      <c r="F126" s="306">
        <f t="shared" si="86"/>
        <v>43922</v>
      </c>
      <c r="G126" s="306">
        <f t="shared" si="86"/>
        <v>43952</v>
      </c>
      <c r="H126" s="306">
        <f t="shared" si="86"/>
        <v>43983</v>
      </c>
      <c r="I126" s="306">
        <f t="shared" si="86"/>
        <v>44013</v>
      </c>
      <c r="J126" s="306">
        <f t="shared" si="86"/>
        <v>44044</v>
      </c>
      <c r="K126" s="306">
        <f t="shared" si="86"/>
        <v>44075</v>
      </c>
      <c r="L126" s="306">
        <f t="shared" si="86"/>
        <v>44105</v>
      </c>
      <c r="M126" s="306">
        <f t="shared" si="86"/>
        <v>44136</v>
      </c>
      <c r="N126" s="306">
        <f t="shared" si="86"/>
        <v>44166</v>
      </c>
      <c r="O126" s="306">
        <f t="shared" si="86"/>
        <v>44197</v>
      </c>
      <c r="P126" s="306">
        <f t="shared" si="86"/>
        <v>44228</v>
      </c>
      <c r="Q126" s="306">
        <f t="shared" si="86"/>
        <v>44256</v>
      </c>
      <c r="R126" s="306">
        <f t="shared" si="86"/>
        <v>44287</v>
      </c>
      <c r="S126" s="306">
        <f t="shared" si="86"/>
        <v>44317</v>
      </c>
      <c r="T126" s="306">
        <f t="shared" si="86"/>
        <v>44348</v>
      </c>
      <c r="U126" s="306">
        <f t="shared" si="86"/>
        <v>44378</v>
      </c>
      <c r="V126" s="306">
        <f t="shared" si="86"/>
        <v>44409</v>
      </c>
      <c r="W126" s="306">
        <f t="shared" si="86"/>
        <v>44440</v>
      </c>
      <c r="X126" s="306">
        <f t="shared" si="86"/>
        <v>44470</v>
      </c>
      <c r="Y126" s="306">
        <f t="shared" si="86"/>
        <v>44501</v>
      </c>
      <c r="Z126" s="306">
        <f t="shared" si="86"/>
        <v>44531</v>
      </c>
      <c r="AA126" s="306">
        <f t="shared" si="86"/>
        <v>44562</v>
      </c>
      <c r="AB126" s="306">
        <f t="shared" si="86"/>
        <v>44593</v>
      </c>
      <c r="AC126" s="306">
        <f t="shared" si="86"/>
        <v>44621</v>
      </c>
      <c r="AD126" s="306">
        <f t="shared" si="86"/>
        <v>44652</v>
      </c>
      <c r="AE126" s="306">
        <f t="shared" si="86"/>
        <v>44682</v>
      </c>
      <c r="AF126" s="306">
        <f t="shared" si="86"/>
        <v>44713</v>
      </c>
      <c r="AG126" s="306">
        <f t="shared" si="86"/>
        <v>44743</v>
      </c>
      <c r="AH126" s="306">
        <f t="shared" si="86"/>
        <v>44774</v>
      </c>
      <c r="AI126" s="306">
        <f t="shared" si="86"/>
        <v>44805</v>
      </c>
      <c r="AJ126" s="306">
        <f t="shared" si="86"/>
        <v>44835</v>
      </c>
      <c r="AK126" s="306">
        <f t="shared" si="86"/>
        <v>44866</v>
      </c>
      <c r="AL126" s="306">
        <f t="shared" si="86"/>
        <v>44896</v>
      </c>
      <c r="AM126" s="306">
        <f t="shared" si="86"/>
        <v>44927</v>
      </c>
      <c r="AN126" s="306">
        <f t="shared" si="86"/>
        <v>44958</v>
      </c>
      <c r="AO126" s="306">
        <f t="shared" si="86"/>
        <v>44986</v>
      </c>
      <c r="AP126" s="306">
        <f t="shared" si="86"/>
        <v>45017</v>
      </c>
      <c r="AQ126" s="306">
        <f t="shared" si="86"/>
        <v>45047</v>
      </c>
      <c r="AR126" s="306">
        <f t="shared" si="86"/>
        <v>45078</v>
      </c>
      <c r="AS126" s="306">
        <f t="shared" si="86"/>
        <v>45108</v>
      </c>
      <c r="AT126" s="306">
        <f t="shared" si="86"/>
        <v>45139</v>
      </c>
      <c r="AU126" s="306">
        <f t="shared" si="86"/>
        <v>45170</v>
      </c>
      <c r="AV126" s="306">
        <f t="shared" si="86"/>
        <v>45200</v>
      </c>
      <c r="AW126" s="306">
        <f t="shared" si="86"/>
        <v>45231</v>
      </c>
      <c r="AX126" s="306">
        <f t="shared" si="86"/>
        <v>45261</v>
      </c>
      <c r="AY126" s="306">
        <f t="shared" si="86"/>
        <v>45292</v>
      </c>
      <c r="AZ126" s="306">
        <f t="shared" si="86"/>
        <v>45323</v>
      </c>
      <c r="BA126" s="306">
        <f t="shared" si="86"/>
        <v>45352</v>
      </c>
      <c r="BB126" s="306">
        <f t="shared" si="86"/>
        <v>45383</v>
      </c>
      <c r="BC126" s="306">
        <f t="shared" si="86"/>
        <v>45413</v>
      </c>
      <c r="BD126" s="306">
        <f t="shared" si="86"/>
        <v>45444</v>
      </c>
      <c r="BE126" s="306">
        <f t="shared" si="86"/>
        <v>45474</v>
      </c>
      <c r="BF126" s="306">
        <f t="shared" si="86"/>
        <v>45505</v>
      </c>
      <c r="BG126" s="306">
        <f t="shared" si="86"/>
        <v>45536</v>
      </c>
      <c r="BH126" s="306">
        <f t="shared" si="86"/>
        <v>45566</v>
      </c>
      <c r="BI126" s="306">
        <f t="shared" si="86"/>
        <v>45597</v>
      </c>
      <c r="BJ126" s="306">
        <f t="shared" si="86"/>
        <v>45627</v>
      </c>
      <c r="BK126" s="306">
        <f t="shared" si="86"/>
        <v>45658</v>
      </c>
      <c r="BL126" s="306">
        <f t="shared" si="86"/>
        <v>45689</v>
      </c>
      <c r="BM126" s="306">
        <f t="shared" si="86"/>
        <v>45717</v>
      </c>
      <c r="BN126" s="306">
        <f t="shared" si="86"/>
        <v>45748</v>
      </c>
      <c r="BO126" s="306">
        <f t="shared" si="86"/>
        <v>45778</v>
      </c>
      <c r="BP126" s="306">
        <f t="shared" ref="BP126:CH126" si="87">BP77</f>
        <v>45809</v>
      </c>
      <c r="BQ126" s="306">
        <f t="shared" si="87"/>
        <v>45839</v>
      </c>
      <c r="BR126" s="306">
        <f t="shared" si="87"/>
        <v>45870</v>
      </c>
      <c r="BS126" s="306">
        <f t="shared" si="87"/>
        <v>45901</v>
      </c>
      <c r="BT126" s="306">
        <f t="shared" si="87"/>
        <v>45931</v>
      </c>
      <c r="BU126" s="306">
        <f t="shared" si="87"/>
        <v>45962</v>
      </c>
      <c r="BV126" s="306">
        <f t="shared" si="87"/>
        <v>45992</v>
      </c>
      <c r="BW126" s="306">
        <f t="shared" si="87"/>
        <v>46023</v>
      </c>
      <c r="BX126" s="306">
        <f t="shared" si="87"/>
        <v>46054</v>
      </c>
      <c r="BY126" s="306">
        <f t="shared" si="87"/>
        <v>46082</v>
      </c>
      <c r="BZ126" s="306">
        <f t="shared" si="87"/>
        <v>46113</v>
      </c>
      <c r="CA126" s="306">
        <f t="shared" si="87"/>
        <v>46143</v>
      </c>
      <c r="CB126" s="306">
        <f t="shared" si="87"/>
        <v>46174</v>
      </c>
      <c r="CC126" s="306">
        <f t="shared" si="87"/>
        <v>46204</v>
      </c>
      <c r="CD126" s="306">
        <f t="shared" si="87"/>
        <v>46235</v>
      </c>
      <c r="CE126" s="306">
        <f t="shared" si="87"/>
        <v>46266</v>
      </c>
      <c r="CF126" s="306">
        <f t="shared" si="87"/>
        <v>46296</v>
      </c>
      <c r="CG126" s="306">
        <f t="shared" si="87"/>
        <v>46327</v>
      </c>
      <c r="CH126" s="307">
        <f t="shared" si="87"/>
        <v>46357</v>
      </c>
    </row>
    <row r="127" spans="1:86" ht="15" hidden="1" customHeight="1" x14ac:dyDescent="0.3">
      <c r="A127" s="561"/>
      <c r="B127" s="308" t="s">
        <v>141</v>
      </c>
      <c r="C127" s="125">
        <v>2.6380000000000002E-3</v>
      </c>
      <c r="D127" s="125">
        <v>2.977E-3</v>
      </c>
      <c r="E127" s="125">
        <v>2.4329999999999998E-3</v>
      </c>
      <c r="F127" s="387">
        <v>2.6919999999999999E-3</v>
      </c>
      <c r="G127" s="387">
        <v>3.6480000000000002E-3</v>
      </c>
      <c r="H127" s="387">
        <v>9.3989999999999994E-3</v>
      </c>
      <c r="I127" s="387">
        <v>8.6339999999999993E-3</v>
      </c>
      <c r="J127" s="387">
        <v>9.2370000000000004E-3</v>
      </c>
      <c r="K127" s="387">
        <v>8.4950000000000008E-3</v>
      </c>
      <c r="L127" s="387">
        <v>3.6459999999999999E-3</v>
      </c>
      <c r="M127" s="387">
        <v>3.6189999999999998E-3</v>
      </c>
      <c r="N127" s="387">
        <v>2.846E-3</v>
      </c>
      <c r="O127" s="387">
        <v>2.8530000000000001E-3</v>
      </c>
      <c r="P127" s="387">
        <v>2.9459999999999998E-3</v>
      </c>
      <c r="Q127" s="387">
        <v>3.101E-3</v>
      </c>
      <c r="R127" s="387">
        <v>2.6919999999999999E-3</v>
      </c>
      <c r="S127" s="387">
        <v>3.6480000000000002E-3</v>
      </c>
      <c r="T127" s="387">
        <v>9.3989999999999994E-3</v>
      </c>
      <c r="U127" s="387">
        <v>8.6339999999999993E-3</v>
      </c>
      <c r="V127" s="387">
        <v>9.2370000000000004E-3</v>
      </c>
      <c r="W127" s="387">
        <v>8.4950000000000008E-3</v>
      </c>
      <c r="X127" s="387">
        <v>3.6459999999999999E-3</v>
      </c>
      <c r="Y127" s="387">
        <v>3.6189999999999998E-3</v>
      </c>
      <c r="Z127" s="387">
        <v>2.846E-3</v>
      </c>
      <c r="AA127" s="387">
        <v>2.8530000000000001E-3</v>
      </c>
      <c r="AB127" s="387">
        <v>2.9459999999999998E-3</v>
      </c>
      <c r="AC127" s="387">
        <v>3.101E-3</v>
      </c>
      <c r="AD127" s="387">
        <v>2.6919999999999999E-3</v>
      </c>
      <c r="AE127" s="387">
        <v>3.6480000000000002E-3</v>
      </c>
      <c r="AF127" s="387">
        <v>9.3989999999999994E-3</v>
      </c>
      <c r="AG127" s="387">
        <v>8.6339999999999993E-3</v>
      </c>
      <c r="AH127" s="387">
        <v>9.2370000000000004E-3</v>
      </c>
      <c r="AI127" s="387">
        <v>8.4950000000000008E-3</v>
      </c>
      <c r="AJ127" s="387">
        <v>3.6459999999999999E-3</v>
      </c>
      <c r="AK127" s="387">
        <v>3.6189999999999998E-3</v>
      </c>
      <c r="AL127" s="387">
        <v>2.846E-3</v>
      </c>
      <c r="AM127" s="387">
        <v>2.8530000000000001E-3</v>
      </c>
      <c r="AN127" s="387">
        <v>2.9459999999999998E-3</v>
      </c>
      <c r="AO127" s="387">
        <v>3.101E-3</v>
      </c>
      <c r="AP127" s="387">
        <v>2.6919999999999999E-3</v>
      </c>
      <c r="AQ127" s="387">
        <v>3.6480000000000002E-3</v>
      </c>
      <c r="AR127" s="387">
        <v>9.3989999999999994E-3</v>
      </c>
      <c r="AS127" s="387">
        <v>8.6339999999999993E-3</v>
      </c>
      <c r="AT127" s="387">
        <v>9.2370000000000004E-3</v>
      </c>
      <c r="AU127" s="387">
        <v>8.4950000000000008E-3</v>
      </c>
      <c r="AV127" s="387">
        <v>3.6459999999999999E-3</v>
      </c>
      <c r="AW127" s="387">
        <v>3.6189999999999998E-3</v>
      </c>
      <c r="AX127" s="387">
        <v>2.846E-3</v>
      </c>
      <c r="AY127" s="387">
        <v>2.8530000000000001E-3</v>
      </c>
      <c r="AZ127" s="387">
        <v>2.9459999999999998E-3</v>
      </c>
      <c r="BA127" s="387">
        <v>3.101E-3</v>
      </c>
      <c r="BB127" s="387">
        <v>2.6919999999999999E-3</v>
      </c>
      <c r="BC127" s="387">
        <v>3.6480000000000002E-3</v>
      </c>
      <c r="BD127" s="387">
        <v>9.3989999999999994E-3</v>
      </c>
      <c r="BE127" s="387">
        <v>8.6339999999999993E-3</v>
      </c>
      <c r="BF127" s="387">
        <v>9.2370000000000004E-3</v>
      </c>
      <c r="BG127" s="387">
        <v>8.4950000000000008E-3</v>
      </c>
      <c r="BH127" s="387">
        <v>3.6459999999999999E-3</v>
      </c>
      <c r="BI127" s="387">
        <v>3.6189999999999998E-3</v>
      </c>
      <c r="BJ127" s="387">
        <v>2.846E-3</v>
      </c>
      <c r="BK127" s="387">
        <v>2.8530000000000001E-3</v>
      </c>
      <c r="BL127" s="387">
        <v>2.9459999999999998E-3</v>
      </c>
      <c r="BM127" s="387">
        <v>3.101E-3</v>
      </c>
      <c r="BN127" s="387">
        <v>2.6919999999999999E-3</v>
      </c>
      <c r="BO127" s="387">
        <v>3.6480000000000002E-3</v>
      </c>
      <c r="BP127" s="387">
        <v>9.3989999999999994E-3</v>
      </c>
      <c r="BQ127" s="387">
        <v>8.6339999999999993E-3</v>
      </c>
      <c r="BR127" s="387">
        <v>9.2370000000000004E-3</v>
      </c>
      <c r="BS127" s="387">
        <v>8.4950000000000008E-3</v>
      </c>
      <c r="BT127" s="387">
        <v>3.6459999999999999E-3</v>
      </c>
      <c r="BU127" s="387">
        <v>3.6189999999999998E-3</v>
      </c>
      <c r="BV127" s="387">
        <v>2.846E-3</v>
      </c>
      <c r="BW127" s="387">
        <v>2.8530000000000001E-3</v>
      </c>
      <c r="BX127" s="387">
        <v>2.9459999999999998E-3</v>
      </c>
      <c r="BY127" s="387">
        <v>3.101E-3</v>
      </c>
      <c r="BZ127" s="387">
        <v>2.6919999999999999E-3</v>
      </c>
      <c r="CA127" s="387">
        <v>3.6480000000000002E-3</v>
      </c>
      <c r="CB127" s="387">
        <v>9.3989999999999994E-3</v>
      </c>
      <c r="CC127" s="387">
        <v>8.6339999999999993E-3</v>
      </c>
      <c r="CD127" s="387">
        <v>9.2370000000000004E-3</v>
      </c>
      <c r="CE127" s="387">
        <v>8.4950000000000008E-3</v>
      </c>
      <c r="CF127" s="387">
        <v>3.6459999999999999E-3</v>
      </c>
      <c r="CG127" s="387">
        <v>3.6189999999999998E-3</v>
      </c>
      <c r="CH127" s="387">
        <v>2.846E-3</v>
      </c>
    </row>
    <row r="128" spans="1:86" hidden="1" x14ac:dyDescent="0.3">
      <c r="A128" s="561"/>
      <c r="B128" s="308" t="s">
        <v>59</v>
      </c>
      <c r="C128" s="125">
        <v>3.3400000000000001E-3</v>
      </c>
      <c r="D128" s="125">
        <v>4.1720000000000004E-3</v>
      </c>
      <c r="E128" s="125">
        <v>3.9909999999999998E-3</v>
      </c>
      <c r="F128" s="387">
        <v>2.826E-3</v>
      </c>
      <c r="G128" s="387">
        <v>6.0169999999999998E-3</v>
      </c>
      <c r="H128" s="387">
        <v>1.5726E-2</v>
      </c>
      <c r="I128" s="387">
        <v>1.3672E-2</v>
      </c>
      <c r="J128" s="387">
        <v>1.5037E-2</v>
      </c>
      <c r="K128" s="387">
        <v>1.5061E-2</v>
      </c>
      <c r="L128" s="387">
        <v>3.7230000000000002E-3</v>
      </c>
      <c r="M128" s="387">
        <v>4.4580000000000002E-3</v>
      </c>
      <c r="N128" s="387">
        <v>3.1909999999999998E-3</v>
      </c>
      <c r="O128" s="387">
        <v>3.5509999999999999E-3</v>
      </c>
      <c r="P128" s="387">
        <v>4.0660000000000002E-3</v>
      </c>
      <c r="Q128" s="387">
        <v>4.7829999999999999E-3</v>
      </c>
      <c r="R128" s="387">
        <v>2.826E-3</v>
      </c>
      <c r="S128" s="387">
        <v>6.0169999999999998E-3</v>
      </c>
      <c r="T128" s="387">
        <v>1.5726E-2</v>
      </c>
      <c r="U128" s="387">
        <v>1.3672E-2</v>
      </c>
      <c r="V128" s="387">
        <v>1.5037E-2</v>
      </c>
      <c r="W128" s="387">
        <v>1.5061E-2</v>
      </c>
      <c r="X128" s="387">
        <v>3.7230000000000002E-3</v>
      </c>
      <c r="Y128" s="387">
        <v>4.4580000000000002E-3</v>
      </c>
      <c r="Z128" s="387">
        <v>3.1909999999999998E-3</v>
      </c>
      <c r="AA128" s="387">
        <v>3.5509999999999999E-3</v>
      </c>
      <c r="AB128" s="387">
        <v>4.0660000000000002E-3</v>
      </c>
      <c r="AC128" s="387">
        <v>4.7829999999999999E-3</v>
      </c>
      <c r="AD128" s="387">
        <v>2.826E-3</v>
      </c>
      <c r="AE128" s="387">
        <v>6.0169999999999998E-3</v>
      </c>
      <c r="AF128" s="387">
        <v>1.5726E-2</v>
      </c>
      <c r="AG128" s="387">
        <v>1.3672E-2</v>
      </c>
      <c r="AH128" s="387">
        <v>1.5037E-2</v>
      </c>
      <c r="AI128" s="387">
        <v>1.5061E-2</v>
      </c>
      <c r="AJ128" s="387">
        <v>3.7230000000000002E-3</v>
      </c>
      <c r="AK128" s="387">
        <v>4.4580000000000002E-3</v>
      </c>
      <c r="AL128" s="387">
        <v>3.1909999999999998E-3</v>
      </c>
      <c r="AM128" s="387">
        <v>3.5509999999999999E-3</v>
      </c>
      <c r="AN128" s="387">
        <v>4.0660000000000002E-3</v>
      </c>
      <c r="AO128" s="387">
        <v>4.7829999999999999E-3</v>
      </c>
      <c r="AP128" s="387">
        <v>2.826E-3</v>
      </c>
      <c r="AQ128" s="387">
        <v>6.0169999999999998E-3</v>
      </c>
      <c r="AR128" s="387">
        <v>1.5726E-2</v>
      </c>
      <c r="AS128" s="387">
        <v>1.3672E-2</v>
      </c>
      <c r="AT128" s="387">
        <v>1.5037E-2</v>
      </c>
      <c r="AU128" s="387">
        <v>1.5061E-2</v>
      </c>
      <c r="AV128" s="387">
        <v>3.7230000000000002E-3</v>
      </c>
      <c r="AW128" s="387">
        <v>4.4580000000000002E-3</v>
      </c>
      <c r="AX128" s="387">
        <v>3.1909999999999998E-3</v>
      </c>
      <c r="AY128" s="387">
        <v>3.5509999999999999E-3</v>
      </c>
      <c r="AZ128" s="387">
        <v>4.0660000000000002E-3</v>
      </c>
      <c r="BA128" s="387">
        <v>4.7829999999999999E-3</v>
      </c>
      <c r="BB128" s="387">
        <v>2.826E-3</v>
      </c>
      <c r="BC128" s="387">
        <v>6.0169999999999998E-3</v>
      </c>
      <c r="BD128" s="387">
        <v>1.5726E-2</v>
      </c>
      <c r="BE128" s="387">
        <v>1.3672E-2</v>
      </c>
      <c r="BF128" s="387">
        <v>1.5037E-2</v>
      </c>
      <c r="BG128" s="387">
        <v>1.5061E-2</v>
      </c>
      <c r="BH128" s="387">
        <v>3.7230000000000002E-3</v>
      </c>
      <c r="BI128" s="387">
        <v>4.4580000000000002E-3</v>
      </c>
      <c r="BJ128" s="387">
        <v>3.1909999999999998E-3</v>
      </c>
      <c r="BK128" s="387">
        <v>3.5509999999999999E-3</v>
      </c>
      <c r="BL128" s="387">
        <v>4.0660000000000002E-3</v>
      </c>
      <c r="BM128" s="387">
        <v>4.7829999999999999E-3</v>
      </c>
      <c r="BN128" s="387">
        <v>2.826E-3</v>
      </c>
      <c r="BO128" s="387">
        <v>6.0169999999999998E-3</v>
      </c>
      <c r="BP128" s="387">
        <v>1.5726E-2</v>
      </c>
      <c r="BQ128" s="387">
        <v>1.3672E-2</v>
      </c>
      <c r="BR128" s="387">
        <v>1.5037E-2</v>
      </c>
      <c r="BS128" s="387">
        <v>1.5061E-2</v>
      </c>
      <c r="BT128" s="387">
        <v>3.7230000000000002E-3</v>
      </c>
      <c r="BU128" s="387">
        <v>4.4580000000000002E-3</v>
      </c>
      <c r="BV128" s="387">
        <v>3.1909999999999998E-3</v>
      </c>
      <c r="BW128" s="387">
        <v>3.5509999999999999E-3</v>
      </c>
      <c r="BX128" s="387">
        <v>4.0660000000000002E-3</v>
      </c>
      <c r="BY128" s="387">
        <v>4.7829999999999999E-3</v>
      </c>
      <c r="BZ128" s="387">
        <v>2.826E-3</v>
      </c>
      <c r="CA128" s="387">
        <v>6.0169999999999998E-3</v>
      </c>
      <c r="CB128" s="387">
        <v>1.5726E-2</v>
      </c>
      <c r="CC128" s="387">
        <v>1.3672E-2</v>
      </c>
      <c r="CD128" s="387">
        <v>1.5037E-2</v>
      </c>
      <c r="CE128" s="387">
        <v>1.5061E-2</v>
      </c>
      <c r="CF128" s="387">
        <v>3.7230000000000002E-3</v>
      </c>
      <c r="CG128" s="387">
        <v>4.4580000000000002E-3</v>
      </c>
      <c r="CH128" s="387">
        <v>3.1909999999999998E-3</v>
      </c>
    </row>
    <row r="129" spans="1:86" hidden="1" x14ac:dyDescent="0.3">
      <c r="A129" s="561"/>
      <c r="B129" s="308" t="s">
        <v>142</v>
      </c>
      <c r="C129" s="125">
        <v>2.8059999999999999E-3</v>
      </c>
      <c r="D129" s="125">
        <v>2.9840000000000001E-3</v>
      </c>
      <c r="E129" s="125">
        <v>2.4299999999999999E-3</v>
      </c>
      <c r="F129" s="387">
        <v>3.6800000000000001E-3</v>
      </c>
      <c r="G129" s="387">
        <v>4.326E-3</v>
      </c>
      <c r="H129" s="387">
        <v>1.1368E-2</v>
      </c>
      <c r="I129" s="387">
        <v>1.0385E-2</v>
      </c>
      <c r="J129" s="387">
        <v>1.1174999999999999E-2</v>
      </c>
      <c r="K129" s="387">
        <v>1.0097E-2</v>
      </c>
      <c r="L129" s="387">
        <v>4.3080000000000002E-3</v>
      </c>
      <c r="M129" s="387">
        <v>3.9639999999999996E-3</v>
      </c>
      <c r="N129" s="387">
        <v>3.1110000000000001E-3</v>
      </c>
      <c r="O129" s="387">
        <v>3.0200000000000001E-3</v>
      </c>
      <c r="P129" s="387">
        <v>2.9520000000000002E-3</v>
      </c>
      <c r="Q129" s="387">
        <v>3.0969999999999999E-3</v>
      </c>
      <c r="R129" s="387">
        <v>3.6800000000000001E-3</v>
      </c>
      <c r="S129" s="387">
        <v>4.326E-3</v>
      </c>
      <c r="T129" s="387">
        <v>1.1368E-2</v>
      </c>
      <c r="U129" s="387">
        <v>1.0385E-2</v>
      </c>
      <c r="V129" s="387">
        <v>1.1174999999999999E-2</v>
      </c>
      <c r="W129" s="387">
        <v>1.0097E-2</v>
      </c>
      <c r="X129" s="387">
        <v>4.3080000000000002E-3</v>
      </c>
      <c r="Y129" s="387">
        <v>3.9639999999999996E-3</v>
      </c>
      <c r="Z129" s="387">
        <v>3.1110000000000001E-3</v>
      </c>
      <c r="AA129" s="387">
        <v>3.0200000000000001E-3</v>
      </c>
      <c r="AB129" s="387">
        <v>2.9520000000000002E-3</v>
      </c>
      <c r="AC129" s="387">
        <v>3.0969999999999999E-3</v>
      </c>
      <c r="AD129" s="387">
        <v>3.6800000000000001E-3</v>
      </c>
      <c r="AE129" s="387">
        <v>4.326E-3</v>
      </c>
      <c r="AF129" s="387">
        <v>1.1368E-2</v>
      </c>
      <c r="AG129" s="387">
        <v>1.0385E-2</v>
      </c>
      <c r="AH129" s="387">
        <v>1.1174999999999999E-2</v>
      </c>
      <c r="AI129" s="387">
        <v>1.0097E-2</v>
      </c>
      <c r="AJ129" s="387">
        <v>4.3080000000000002E-3</v>
      </c>
      <c r="AK129" s="387">
        <v>3.9639999999999996E-3</v>
      </c>
      <c r="AL129" s="387">
        <v>3.1110000000000001E-3</v>
      </c>
      <c r="AM129" s="387">
        <v>3.0200000000000001E-3</v>
      </c>
      <c r="AN129" s="387">
        <v>2.9520000000000002E-3</v>
      </c>
      <c r="AO129" s="387">
        <v>3.0969999999999999E-3</v>
      </c>
      <c r="AP129" s="387">
        <v>3.6800000000000001E-3</v>
      </c>
      <c r="AQ129" s="387">
        <v>4.326E-3</v>
      </c>
      <c r="AR129" s="387">
        <v>1.1368E-2</v>
      </c>
      <c r="AS129" s="387">
        <v>1.0385E-2</v>
      </c>
      <c r="AT129" s="387">
        <v>1.1174999999999999E-2</v>
      </c>
      <c r="AU129" s="387">
        <v>1.0097E-2</v>
      </c>
      <c r="AV129" s="387">
        <v>4.3080000000000002E-3</v>
      </c>
      <c r="AW129" s="387">
        <v>3.9639999999999996E-3</v>
      </c>
      <c r="AX129" s="387">
        <v>3.1110000000000001E-3</v>
      </c>
      <c r="AY129" s="387">
        <v>3.0200000000000001E-3</v>
      </c>
      <c r="AZ129" s="387">
        <v>2.9520000000000002E-3</v>
      </c>
      <c r="BA129" s="387">
        <v>3.0969999999999999E-3</v>
      </c>
      <c r="BB129" s="387">
        <v>3.6800000000000001E-3</v>
      </c>
      <c r="BC129" s="387">
        <v>4.326E-3</v>
      </c>
      <c r="BD129" s="387">
        <v>1.1368E-2</v>
      </c>
      <c r="BE129" s="387">
        <v>1.0385E-2</v>
      </c>
      <c r="BF129" s="387">
        <v>1.1174999999999999E-2</v>
      </c>
      <c r="BG129" s="387">
        <v>1.0097E-2</v>
      </c>
      <c r="BH129" s="387">
        <v>4.3080000000000002E-3</v>
      </c>
      <c r="BI129" s="387">
        <v>3.9639999999999996E-3</v>
      </c>
      <c r="BJ129" s="387">
        <v>3.1110000000000001E-3</v>
      </c>
      <c r="BK129" s="387">
        <v>3.0200000000000001E-3</v>
      </c>
      <c r="BL129" s="387">
        <v>2.9520000000000002E-3</v>
      </c>
      <c r="BM129" s="387">
        <v>3.0969999999999999E-3</v>
      </c>
      <c r="BN129" s="387">
        <v>3.6800000000000001E-3</v>
      </c>
      <c r="BO129" s="387">
        <v>4.326E-3</v>
      </c>
      <c r="BP129" s="387">
        <v>1.1368E-2</v>
      </c>
      <c r="BQ129" s="387">
        <v>1.0385E-2</v>
      </c>
      <c r="BR129" s="387">
        <v>1.1174999999999999E-2</v>
      </c>
      <c r="BS129" s="387">
        <v>1.0097E-2</v>
      </c>
      <c r="BT129" s="387">
        <v>4.3080000000000002E-3</v>
      </c>
      <c r="BU129" s="387">
        <v>3.9639999999999996E-3</v>
      </c>
      <c r="BV129" s="387">
        <v>3.1110000000000001E-3</v>
      </c>
      <c r="BW129" s="387">
        <v>3.0200000000000001E-3</v>
      </c>
      <c r="BX129" s="387">
        <v>2.9520000000000002E-3</v>
      </c>
      <c r="BY129" s="387">
        <v>3.0969999999999999E-3</v>
      </c>
      <c r="BZ129" s="387">
        <v>3.6800000000000001E-3</v>
      </c>
      <c r="CA129" s="387">
        <v>4.326E-3</v>
      </c>
      <c r="CB129" s="387">
        <v>1.1368E-2</v>
      </c>
      <c r="CC129" s="387">
        <v>1.0385E-2</v>
      </c>
      <c r="CD129" s="387">
        <v>1.1174999999999999E-2</v>
      </c>
      <c r="CE129" s="387">
        <v>1.0097E-2</v>
      </c>
      <c r="CF129" s="387">
        <v>4.3080000000000002E-3</v>
      </c>
      <c r="CG129" s="387">
        <v>3.9639999999999996E-3</v>
      </c>
      <c r="CH129" s="387">
        <v>3.1110000000000001E-3</v>
      </c>
    </row>
    <row r="130" spans="1:86" hidden="1" x14ac:dyDescent="0.3">
      <c r="A130" s="561"/>
      <c r="B130" s="308" t="s">
        <v>60</v>
      </c>
      <c r="C130" s="125">
        <v>0</v>
      </c>
      <c r="D130" s="125">
        <v>0</v>
      </c>
      <c r="E130" s="125">
        <v>0</v>
      </c>
      <c r="F130" s="387">
        <v>4.2690000000000002E-3</v>
      </c>
      <c r="G130" s="387">
        <v>8.5869999999999991E-3</v>
      </c>
      <c r="H130" s="387">
        <v>1.6046000000000001E-2</v>
      </c>
      <c r="I130" s="387">
        <v>1.3816E-2</v>
      </c>
      <c r="J130" s="387">
        <v>1.5232000000000001E-2</v>
      </c>
      <c r="K130" s="387">
        <v>1.6389999999999998E-2</v>
      </c>
      <c r="L130" s="387">
        <v>4.6680000000000003E-3</v>
      </c>
      <c r="M130" s="387">
        <v>0</v>
      </c>
      <c r="N130" s="387">
        <v>0</v>
      </c>
      <c r="O130" s="387">
        <v>0</v>
      </c>
      <c r="P130" s="387">
        <v>0</v>
      </c>
      <c r="Q130" s="387">
        <v>0</v>
      </c>
      <c r="R130" s="387">
        <v>4.2690000000000002E-3</v>
      </c>
      <c r="S130" s="387">
        <v>8.5869999999999991E-3</v>
      </c>
      <c r="T130" s="387">
        <v>1.6046000000000001E-2</v>
      </c>
      <c r="U130" s="387">
        <v>1.3816E-2</v>
      </c>
      <c r="V130" s="387">
        <v>1.5232000000000001E-2</v>
      </c>
      <c r="W130" s="387">
        <v>1.6389999999999998E-2</v>
      </c>
      <c r="X130" s="387">
        <v>4.6680000000000003E-3</v>
      </c>
      <c r="Y130" s="387">
        <v>0</v>
      </c>
      <c r="Z130" s="387">
        <v>0</v>
      </c>
      <c r="AA130" s="387">
        <v>0</v>
      </c>
      <c r="AB130" s="387">
        <v>0</v>
      </c>
      <c r="AC130" s="387">
        <v>0</v>
      </c>
      <c r="AD130" s="387">
        <v>4.2690000000000002E-3</v>
      </c>
      <c r="AE130" s="387">
        <v>8.5869999999999991E-3</v>
      </c>
      <c r="AF130" s="387">
        <v>1.6046000000000001E-2</v>
      </c>
      <c r="AG130" s="387">
        <v>1.3816E-2</v>
      </c>
      <c r="AH130" s="387">
        <v>1.5232000000000001E-2</v>
      </c>
      <c r="AI130" s="387">
        <v>1.6389999999999998E-2</v>
      </c>
      <c r="AJ130" s="387">
        <v>4.6680000000000003E-3</v>
      </c>
      <c r="AK130" s="387">
        <v>0</v>
      </c>
      <c r="AL130" s="387">
        <v>0</v>
      </c>
      <c r="AM130" s="387">
        <v>0</v>
      </c>
      <c r="AN130" s="387">
        <v>0</v>
      </c>
      <c r="AO130" s="387">
        <v>0</v>
      </c>
      <c r="AP130" s="387">
        <v>4.2690000000000002E-3</v>
      </c>
      <c r="AQ130" s="387">
        <v>8.5869999999999991E-3</v>
      </c>
      <c r="AR130" s="387">
        <v>1.6046000000000001E-2</v>
      </c>
      <c r="AS130" s="387">
        <v>1.3816E-2</v>
      </c>
      <c r="AT130" s="387">
        <v>1.5232000000000001E-2</v>
      </c>
      <c r="AU130" s="387">
        <v>1.6389999999999998E-2</v>
      </c>
      <c r="AV130" s="387">
        <v>4.6680000000000003E-3</v>
      </c>
      <c r="AW130" s="387">
        <v>0</v>
      </c>
      <c r="AX130" s="387">
        <v>0</v>
      </c>
      <c r="AY130" s="387">
        <v>0</v>
      </c>
      <c r="AZ130" s="387">
        <v>0</v>
      </c>
      <c r="BA130" s="387">
        <v>0</v>
      </c>
      <c r="BB130" s="387">
        <v>4.2690000000000002E-3</v>
      </c>
      <c r="BC130" s="387">
        <v>8.5869999999999991E-3</v>
      </c>
      <c r="BD130" s="387">
        <v>1.6046000000000001E-2</v>
      </c>
      <c r="BE130" s="387">
        <v>1.3816E-2</v>
      </c>
      <c r="BF130" s="387">
        <v>1.5232000000000001E-2</v>
      </c>
      <c r="BG130" s="387">
        <v>1.6389999999999998E-2</v>
      </c>
      <c r="BH130" s="387">
        <v>4.6680000000000003E-3</v>
      </c>
      <c r="BI130" s="387">
        <v>0</v>
      </c>
      <c r="BJ130" s="387">
        <v>0</v>
      </c>
      <c r="BK130" s="387">
        <v>0</v>
      </c>
      <c r="BL130" s="387">
        <v>0</v>
      </c>
      <c r="BM130" s="387">
        <v>0</v>
      </c>
      <c r="BN130" s="387">
        <v>4.2690000000000002E-3</v>
      </c>
      <c r="BO130" s="387">
        <v>8.5869999999999991E-3</v>
      </c>
      <c r="BP130" s="387">
        <v>1.6046000000000001E-2</v>
      </c>
      <c r="BQ130" s="387">
        <v>1.3816E-2</v>
      </c>
      <c r="BR130" s="387">
        <v>1.5232000000000001E-2</v>
      </c>
      <c r="BS130" s="387">
        <v>1.6389999999999998E-2</v>
      </c>
      <c r="BT130" s="387">
        <v>4.6680000000000003E-3</v>
      </c>
      <c r="BU130" s="387">
        <v>0</v>
      </c>
      <c r="BV130" s="387">
        <v>0</v>
      </c>
      <c r="BW130" s="387">
        <v>0</v>
      </c>
      <c r="BX130" s="387">
        <v>0</v>
      </c>
      <c r="BY130" s="387">
        <v>0</v>
      </c>
      <c r="BZ130" s="387">
        <v>4.2690000000000002E-3</v>
      </c>
      <c r="CA130" s="387">
        <v>8.5869999999999991E-3</v>
      </c>
      <c r="CB130" s="387">
        <v>1.6046000000000001E-2</v>
      </c>
      <c r="CC130" s="387">
        <v>1.3816E-2</v>
      </c>
      <c r="CD130" s="387">
        <v>1.5232000000000001E-2</v>
      </c>
      <c r="CE130" s="387">
        <v>1.6389999999999998E-2</v>
      </c>
      <c r="CF130" s="387">
        <v>4.6680000000000003E-3</v>
      </c>
      <c r="CG130" s="387">
        <v>0</v>
      </c>
      <c r="CH130" s="387">
        <v>0</v>
      </c>
    </row>
    <row r="131" spans="1:86" hidden="1" x14ac:dyDescent="0.3">
      <c r="A131" s="561"/>
      <c r="B131" s="308" t="s">
        <v>143</v>
      </c>
      <c r="C131" s="125">
        <v>0</v>
      </c>
      <c r="D131" s="125">
        <v>0</v>
      </c>
      <c r="E131" s="125">
        <v>0</v>
      </c>
      <c r="F131" s="387">
        <v>4.0099999999999999E-4</v>
      </c>
      <c r="G131" s="387">
        <v>7.2000000000000002E-5</v>
      </c>
      <c r="H131" s="387">
        <v>1.6699999999999999E-4</v>
      </c>
      <c r="I131" s="387">
        <v>1.6100000000000001E-4</v>
      </c>
      <c r="J131" s="387">
        <v>1.66E-4</v>
      </c>
      <c r="K131" s="387">
        <v>1.6899999999999999E-4</v>
      </c>
      <c r="L131" s="387">
        <v>6.0999999999999999E-5</v>
      </c>
      <c r="M131" s="387">
        <v>5.7000000000000003E-5</v>
      </c>
      <c r="N131" s="387">
        <v>5.7000000000000003E-5</v>
      </c>
      <c r="O131" s="387">
        <v>5.0000000000000004E-6</v>
      </c>
      <c r="P131" s="387">
        <v>3.0000000000000001E-6</v>
      </c>
      <c r="Q131" s="387">
        <v>3.9999999999999998E-6</v>
      </c>
      <c r="R131" s="387">
        <v>4.0099999999999999E-4</v>
      </c>
      <c r="S131" s="387">
        <v>7.2000000000000002E-5</v>
      </c>
      <c r="T131" s="387">
        <v>1.6699999999999999E-4</v>
      </c>
      <c r="U131" s="387">
        <v>1.6100000000000001E-4</v>
      </c>
      <c r="V131" s="387">
        <v>1.66E-4</v>
      </c>
      <c r="W131" s="387">
        <v>1.6899999999999999E-4</v>
      </c>
      <c r="X131" s="387">
        <v>6.0999999999999999E-5</v>
      </c>
      <c r="Y131" s="387">
        <v>5.7000000000000003E-5</v>
      </c>
      <c r="Z131" s="387">
        <v>5.7000000000000003E-5</v>
      </c>
      <c r="AA131" s="387">
        <v>5.0000000000000004E-6</v>
      </c>
      <c r="AB131" s="387">
        <v>3.0000000000000001E-6</v>
      </c>
      <c r="AC131" s="387">
        <v>3.9999999999999998E-6</v>
      </c>
      <c r="AD131" s="387">
        <v>4.0099999999999999E-4</v>
      </c>
      <c r="AE131" s="387">
        <v>7.2000000000000002E-5</v>
      </c>
      <c r="AF131" s="387">
        <v>1.6699999999999999E-4</v>
      </c>
      <c r="AG131" s="387">
        <v>1.6100000000000001E-4</v>
      </c>
      <c r="AH131" s="387">
        <v>1.66E-4</v>
      </c>
      <c r="AI131" s="387">
        <v>1.6899999999999999E-4</v>
      </c>
      <c r="AJ131" s="387">
        <v>6.0999999999999999E-5</v>
      </c>
      <c r="AK131" s="387">
        <v>5.7000000000000003E-5</v>
      </c>
      <c r="AL131" s="387">
        <v>5.7000000000000003E-5</v>
      </c>
      <c r="AM131" s="387">
        <v>5.0000000000000004E-6</v>
      </c>
      <c r="AN131" s="387">
        <v>3.0000000000000001E-6</v>
      </c>
      <c r="AO131" s="387">
        <v>3.9999999999999998E-6</v>
      </c>
      <c r="AP131" s="387">
        <v>4.0099999999999999E-4</v>
      </c>
      <c r="AQ131" s="387">
        <v>7.2000000000000002E-5</v>
      </c>
      <c r="AR131" s="387">
        <v>1.6699999999999999E-4</v>
      </c>
      <c r="AS131" s="387">
        <v>1.6100000000000001E-4</v>
      </c>
      <c r="AT131" s="387">
        <v>1.66E-4</v>
      </c>
      <c r="AU131" s="387">
        <v>1.6899999999999999E-4</v>
      </c>
      <c r="AV131" s="387">
        <v>6.0999999999999999E-5</v>
      </c>
      <c r="AW131" s="387">
        <v>5.7000000000000003E-5</v>
      </c>
      <c r="AX131" s="387">
        <v>5.7000000000000003E-5</v>
      </c>
      <c r="AY131" s="387">
        <v>5.0000000000000004E-6</v>
      </c>
      <c r="AZ131" s="387">
        <v>3.0000000000000001E-6</v>
      </c>
      <c r="BA131" s="387">
        <v>3.9999999999999998E-6</v>
      </c>
      <c r="BB131" s="387">
        <v>4.0099999999999999E-4</v>
      </c>
      <c r="BC131" s="387">
        <v>7.2000000000000002E-5</v>
      </c>
      <c r="BD131" s="387">
        <v>1.6699999999999999E-4</v>
      </c>
      <c r="BE131" s="387">
        <v>1.6100000000000001E-4</v>
      </c>
      <c r="BF131" s="387">
        <v>1.66E-4</v>
      </c>
      <c r="BG131" s="387">
        <v>1.6899999999999999E-4</v>
      </c>
      <c r="BH131" s="387">
        <v>6.0999999999999999E-5</v>
      </c>
      <c r="BI131" s="387">
        <v>5.7000000000000003E-5</v>
      </c>
      <c r="BJ131" s="387">
        <v>5.7000000000000003E-5</v>
      </c>
      <c r="BK131" s="387">
        <v>5.0000000000000004E-6</v>
      </c>
      <c r="BL131" s="387">
        <v>3.0000000000000001E-6</v>
      </c>
      <c r="BM131" s="387">
        <v>3.9999999999999998E-6</v>
      </c>
      <c r="BN131" s="387">
        <v>4.0099999999999999E-4</v>
      </c>
      <c r="BO131" s="387">
        <v>7.2000000000000002E-5</v>
      </c>
      <c r="BP131" s="387">
        <v>1.6699999999999999E-4</v>
      </c>
      <c r="BQ131" s="387">
        <v>1.6100000000000001E-4</v>
      </c>
      <c r="BR131" s="387">
        <v>1.66E-4</v>
      </c>
      <c r="BS131" s="387">
        <v>1.6899999999999999E-4</v>
      </c>
      <c r="BT131" s="387">
        <v>6.0999999999999999E-5</v>
      </c>
      <c r="BU131" s="387">
        <v>5.7000000000000003E-5</v>
      </c>
      <c r="BV131" s="387">
        <v>5.7000000000000003E-5</v>
      </c>
      <c r="BW131" s="387">
        <v>5.0000000000000004E-6</v>
      </c>
      <c r="BX131" s="387">
        <v>3.0000000000000001E-6</v>
      </c>
      <c r="BY131" s="387">
        <v>3.9999999999999998E-6</v>
      </c>
      <c r="BZ131" s="387">
        <v>4.0099999999999999E-4</v>
      </c>
      <c r="CA131" s="387">
        <v>7.2000000000000002E-5</v>
      </c>
      <c r="CB131" s="387">
        <v>1.6699999999999999E-4</v>
      </c>
      <c r="CC131" s="387">
        <v>1.6100000000000001E-4</v>
      </c>
      <c r="CD131" s="387">
        <v>1.66E-4</v>
      </c>
      <c r="CE131" s="387">
        <v>1.6899999999999999E-4</v>
      </c>
      <c r="CF131" s="387">
        <v>6.0999999999999999E-5</v>
      </c>
      <c r="CG131" s="387">
        <v>5.7000000000000003E-5</v>
      </c>
      <c r="CH131" s="387">
        <v>5.7000000000000003E-5</v>
      </c>
    </row>
    <row r="132" spans="1:86" hidden="1" x14ac:dyDescent="0.3">
      <c r="A132" s="561"/>
      <c r="B132" s="309" t="s">
        <v>62</v>
      </c>
      <c r="C132" s="125">
        <v>3.3400000000000001E-3</v>
      </c>
      <c r="D132" s="125">
        <v>4.1780000000000003E-3</v>
      </c>
      <c r="E132" s="125">
        <v>4.1510000000000002E-3</v>
      </c>
      <c r="F132" s="387">
        <v>3.7559999999999998E-3</v>
      </c>
      <c r="G132" s="387">
        <v>3.1979999999999999E-3</v>
      </c>
      <c r="H132" s="387">
        <v>0</v>
      </c>
      <c r="I132" s="387">
        <v>0</v>
      </c>
      <c r="J132" s="387">
        <v>0</v>
      </c>
      <c r="K132" s="387">
        <v>9.3019999999999995E-3</v>
      </c>
      <c r="L132" s="387">
        <v>4.45E-3</v>
      </c>
      <c r="M132" s="387">
        <v>4.6759999999999996E-3</v>
      </c>
      <c r="N132" s="387">
        <v>3.1930000000000001E-3</v>
      </c>
      <c r="O132" s="387">
        <v>3.5509999999999999E-3</v>
      </c>
      <c r="P132" s="387">
        <v>4.0720000000000001E-3</v>
      </c>
      <c r="Q132" s="387">
        <v>4.9550000000000002E-3</v>
      </c>
      <c r="R132" s="387">
        <v>3.7559999999999998E-3</v>
      </c>
      <c r="S132" s="387">
        <v>3.1979999999999999E-3</v>
      </c>
      <c r="T132" s="387">
        <v>0</v>
      </c>
      <c r="U132" s="387">
        <v>0</v>
      </c>
      <c r="V132" s="387">
        <v>0</v>
      </c>
      <c r="W132" s="387">
        <v>9.3019999999999995E-3</v>
      </c>
      <c r="X132" s="387">
        <v>4.45E-3</v>
      </c>
      <c r="Y132" s="387">
        <v>4.6759999999999996E-3</v>
      </c>
      <c r="Z132" s="387">
        <v>3.1930000000000001E-3</v>
      </c>
      <c r="AA132" s="387">
        <v>3.5509999999999999E-3</v>
      </c>
      <c r="AB132" s="387">
        <v>4.0720000000000001E-3</v>
      </c>
      <c r="AC132" s="387">
        <v>4.9550000000000002E-3</v>
      </c>
      <c r="AD132" s="387">
        <v>3.7559999999999998E-3</v>
      </c>
      <c r="AE132" s="387">
        <v>3.1979999999999999E-3</v>
      </c>
      <c r="AF132" s="387">
        <v>0</v>
      </c>
      <c r="AG132" s="387">
        <v>0</v>
      </c>
      <c r="AH132" s="387">
        <v>0</v>
      </c>
      <c r="AI132" s="387">
        <v>9.3019999999999995E-3</v>
      </c>
      <c r="AJ132" s="387">
        <v>4.45E-3</v>
      </c>
      <c r="AK132" s="387">
        <v>4.6759999999999996E-3</v>
      </c>
      <c r="AL132" s="387">
        <v>3.1930000000000001E-3</v>
      </c>
      <c r="AM132" s="387">
        <v>3.5509999999999999E-3</v>
      </c>
      <c r="AN132" s="387">
        <v>4.0720000000000001E-3</v>
      </c>
      <c r="AO132" s="387">
        <v>4.9550000000000002E-3</v>
      </c>
      <c r="AP132" s="387">
        <v>3.7559999999999998E-3</v>
      </c>
      <c r="AQ132" s="387">
        <v>3.1979999999999999E-3</v>
      </c>
      <c r="AR132" s="387">
        <v>0</v>
      </c>
      <c r="AS132" s="387">
        <v>0</v>
      </c>
      <c r="AT132" s="387">
        <v>0</v>
      </c>
      <c r="AU132" s="387">
        <v>9.3019999999999995E-3</v>
      </c>
      <c r="AV132" s="387">
        <v>4.45E-3</v>
      </c>
      <c r="AW132" s="387">
        <v>4.6759999999999996E-3</v>
      </c>
      <c r="AX132" s="387">
        <v>3.1930000000000001E-3</v>
      </c>
      <c r="AY132" s="387">
        <v>3.5509999999999999E-3</v>
      </c>
      <c r="AZ132" s="387">
        <v>4.0720000000000001E-3</v>
      </c>
      <c r="BA132" s="387">
        <v>4.9550000000000002E-3</v>
      </c>
      <c r="BB132" s="387">
        <v>3.7559999999999998E-3</v>
      </c>
      <c r="BC132" s="387">
        <v>3.1979999999999999E-3</v>
      </c>
      <c r="BD132" s="387">
        <v>0</v>
      </c>
      <c r="BE132" s="387">
        <v>0</v>
      </c>
      <c r="BF132" s="387">
        <v>0</v>
      </c>
      <c r="BG132" s="387">
        <v>9.3019999999999995E-3</v>
      </c>
      <c r="BH132" s="387">
        <v>4.45E-3</v>
      </c>
      <c r="BI132" s="387">
        <v>4.6759999999999996E-3</v>
      </c>
      <c r="BJ132" s="387">
        <v>3.1930000000000001E-3</v>
      </c>
      <c r="BK132" s="387">
        <v>3.5509999999999999E-3</v>
      </c>
      <c r="BL132" s="387">
        <v>4.0720000000000001E-3</v>
      </c>
      <c r="BM132" s="387">
        <v>4.9550000000000002E-3</v>
      </c>
      <c r="BN132" s="387">
        <v>3.7559999999999998E-3</v>
      </c>
      <c r="BO132" s="387">
        <v>3.1979999999999999E-3</v>
      </c>
      <c r="BP132" s="387">
        <v>0</v>
      </c>
      <c r="BQ132" s="387">
        <v>0</v>
      </c>
      <c r="BR132" s="387">
        <v>0</v>
      </c>
      <c r="BS132" s="387">
        <v>9.3019999999999995E-3</v>
      </c>
      <c r="BT132" s="387">
        <v>4.45E-3</v>
      </c>
      <c r="BU132" s="387">
        <v>4.6759999999999996E-3</v>
      </c>
      <c r="BV132" s="387">
        <v>3.1930000000000001E-3</v>
      </c>
      <c r="BW132" s="387">
        <v>3.5509999999999999E-3</v>
      </c>
      <c r="BX132" s="387">
        <v>4.0720000000000001E-3</v>
      </c>
      <c r="BY132" s="387">
        <v>4.9550000000000002E-3</v>
      </c>
      <c r="BZ132" s="387">
        <v>3.7559999999999998E-3</v>
      </c>
      <c r="CA132" s="387">
        <v>3.1979999999999999E-3</v>
      </c>
      <c r="CB132" s="387">
        <v>0</v>
      </c>
      <c r="CC132" s="387">
        <v>0</v>
      </c>
      <c r="CD132" s="387">
        <v>0</v>
      </c>
      <c r="CE132" s="387">
        <v>9.3019999999999995E-3</v>
      </c>
      <c r="CF132" s="387">
        <v>4.45E-3</v>
      </c>
      <c r="CG132" s="387">
        <v>4.6759999999999996E-3</v>
      </c>
      <c r="CH132" s="387">
        <v>3.1930000000000001E-3</v>
      </c>
    </row>
    <row r="133" spans="1:86" hidden="1" x14ac:dyDescent="0.3">
      <c r="A133" s="561"/>
      <c r="B133" s="309" t="s">
        <v>63</v>
      </c>
      <c r="C133" s="125">
        <v>3.3400000000000001E-3</v>
      </c>
      <c r="D133" s="125">
        <v>4.1720000000000004E-3</v>
      </c>
      <c r="E133" s="125">
        <v>3.9909999999999998E-3</v>
      </c>
      <c r="F133" s="387">
        <v>2.826E-3</v>
      </c>
      <c r="G133" s="387">
        <v>6.0169999999999998E-3</v>
      </c>
      <c r="H133" s="387">
        <v>1.5726E-2</v>
      </c>
      <c r="I133" s="387">
        <v>1.3672E-2</v>
      </c>
      <c r="J133" s="387">
        <v>1.5037E-2</v>
      </c>
      <c r="K133" s="387">
        <v>1.5061E-2</v>
      </c>
      <c r="L133" s="387">
        <v>3.7230000000000002E-3</v>
      </c>
      <c r="M133" s="387">
        <v>4.4580000000000002E-3</v>
      </c>
      <c r="N133" s="387">
        <v>3.1909999999999998E-3</v>
      </c>
      <c r="O133" s="387">
        <v>3.5509999999999999E-3</v>
      </c>
      <c r="P133" s="387">
        <v>4.0660000000000002E-3</v>
      </c>
      <c r="Q133" s="387">
        <v>4.7829999999999999E-3</v>
      </c>
      <c r="R133" s="387">
        <v>2.826E-3</v>
      </c>
      <c r="S133" s="387">
        <v>6.0169999999999998E-3</v>
      </c>
      <c r="T133" s="387">
        <v>1.5726E-2</v>
      </c>
      <c r="U133" s="387">
        <v>1.3672E-2</v>
      </c>
      <c r="V133" s="387">
        <v>1.5037E-2</v>
      </c>
      <c r="W133" s="387">
        <v>1.5061E-2</v>
      </c>
      <c r="X133" s="387">
        <v>3.7230000000000002E-3</v>
      </c>
      <c r="Y133" s="387">
        <v>4.4580000000000002E-3</v>
      </c>
      <c r="Z133" s="387">
        <v>3.1909999999999998E-3</v>
      </c>
      <c r="AA133" s="387">
        <v>3.5509999999999999E-3</v>
      </c>
      <c r="AB133" s="387">
        <v>4.0660000000000002E-3</v>
      </c>
      <c r="AC133" s="387">
        <v>4.7829999999999999E-3</v>
      </c>
      <c r="AD133" s="387">
        <v>2.826E-3</v>
      </c>
      <c r="AE133" s="387">
        <v>6.0169999999999998E-3</v>
      </c>
      <c r="AF133" s="387">
        <v>1.5726E-2</v>
      </c>
      <c r="AG133" s="387">
        <v>1.3672E-2</v>
      </c>
      <c r="AH133" s="387">
        <v>1.5037E-2</v>
      </c>
      <c r="AI133" s="387">
        <v>1.5061E-2</v>
      </c>
      <c r="AJ133" s="387">
        <v>3.7230000000000002E-3</v>
      </c>
      <c r="AK133" s="387">
        <v>4.4580000000000002E-3</v>
      </c>
      <c r="AL133" s="387">
        <v>3.1909999999999998E-3</v>
      </c>
      <c r="AM133" s="387">
        <v>3.5509999999999999E-3</v>
      </c>
      <c r="AN133" s="387">
        <v>4.0660000000000002E-3</v>
      </c>
      <c r="AO133" s="387">
        <v>4.7829999999999999E-3</v>
      </c>
      <c r="AP133" s="387">
        <v>2.826E-3</v>
      </c>
      <c r="AQ133" s="387">
        <v>6.0169999999999998E-3</v>
      </c>
      <c r="AR133" s="387">
        <v>1.5726E-2</v>
      </c>
      <c r="AS133" s="387">
        <v>1.3672E-2</v>
      </c>
      <c r="AT133" s="387">
        <v>1.5037E-2</v>
      </c>
      <c r="AU133" s="387">
        <v>1.5061E-2</v>
      </c>
      <c r="AV133" s="387">
        <v>3.7230000000000002E-3</v>
      </c>
      <c r="AW133" s="387">
        <v>4.4580000000000002E-3</v>
      </c>
      <c r="AX133" s="387">
        <v>3.1909999999999998E-3</v>
      </c>
      <c r="AY133" s="387">
        <v>3.5509999999999999E-3</v>
      </c>
      <c r="AZ133" s="387">
        <v>4.0660000000000002E-3</v>
      </c>
      <c r="BA133" s="387">
        <v>4.7829999999999999E-3</v>
      </c>
      <c r="BB133" s="387">
        <v>2.826E-3</v>
      </c>
      <c r="BC133" s="387">
        <v>6.0169999999999998E-3</v>
      </c>
      <c r="BD133" s="387">
        <v>1.5726E-2</v>
      </c>
      <c r="BE133" s="387">
        <v>1.3672E-2</v>
      </c>
      <c r="BF133" s="387">
        <v>1.5037E-2</v>
      </c>
      <c r="BG133" s="387">
        <v>1.5061E-2</v>
      </c>
      <c r="BH133" s="387">
        <v>3.7230000000000002E-3</v>
      </c>
      <c r="BI133" s="387">
        <v>4.4580000000000002E-3</v>
      </c>
      <c r="BJ133" s="387">
        <v>3.1909999999999998E-3</v>
      </c>
      <c r="BK133" s="387">
        <v>3.5509999999999999E-3</v>
      </c>
      <c r="BL133" s="387">
        <v>4.0660000000000002E-3</v>
      </c>
      <c r="BM133" s="387">
        <v>4.7829999999999999E-3</v>
      </c>
      <c r="BN133" s="387">
        <v>2.826E-3</v>
      </c>
      <c r="BO133" s="387">
        <v>6.0169999999999998E-3</v>
      </c>
      <c r="BP133" s="387">
        <v>1.5726E-2</v>
      </c>
      <c r="BQ133" s="387">
        <v>1.3672E-2</v>
      </c>
      <c r="BR133" s="387">
        <v>1.5037E-2</v>
      </c>
      <c r="BS133" s="387">
        <v>1.5061E-2</v>
      </c>
      <c r="BT133" s="387">
        <v>3.7230000000000002E-3</v>
      </c>
      <c r="BU133" s="387">
        <v>4.4580000000000002E-3</v>
      </c>
      <c r="BV133" s="387">
        <v>3.1909999999999998E-3</v>
      </c>
      <c r="BW133" s="387">
        <v>3.5509999999999999E-3</v>
      </c>
      <c r="BX133" s="387">
        <v>4.0660000000000002E-3</v>
      </c>
      <c r="BY133" s="387">
        <v>4.7829999999999999E-3</v>
      </c>
      <c r="BZ133" s="387">
        <v>2.826E-3</v>
      </c>
      <c r="CA133" s="387">
        <v>6.0169999999999998E-3</v>
      </c>
      <c r="CB133" s="387">
        <v>1.5726E-2</v>
      </c>
      <c r="CC133" s="387">
        <v>1.3672E-2</v>
      </c>
      <c r="CD133" s="387">
        <v>1.5037E-2</v>
      </c>
      <c r="CE133" s="387">
        <v>1.5061E-2</v>
      </c>
      <c r="CF133" s="387">
        <v>3.7230000000000002E-3</v>
      </c>
      <c r="CG133" s="387">
        <v>4.4580000000000002E-3</v>
      </c>
      <c r="CH133" s="387">
        <v>3.1909999999999998E-3</v>
      </c>
    </row>
    <row r="134" spans="1:86" hidden="1" x14ac:dyDescent="0.3">
      <c r="A134" s="561"/>
      <c r="B134" s="309" t="s">
        <v>64</v>
      </c>
      <c r="C134" s="125">
        <v>3.1440000000000001E-3</v>
      </c>
      <c r="D134" s="125">
        <v>3.3730000000000001E-3</v>
      </c>
      <c r="E134" s="125">
        <v>2.872E-3</v>
      </c>
      <c r="F134" s="387">
        <v>3.4499999999999999E-3</v>
      </c>
      <c r="G134" s="387">
        <v>4.4089999999999997E-3</v>
      </c>
      <c r="H134" s="387">
        <v>1.0983E-2</v>
      </c>
      <c r="I134" s="387">
        <v>1.0083E-2</v>
      </c>
      <c r="J134" s="387">
        <v>1.0762000000000001E-2</v>
      </c>
      <c r="K134" s="387">
        <v>9.2289999999999994E-3</v>
      </c>
      <c r="L134" s="387">
        <v>4.4390000000000002E-3</v>
      </c>
      <c r="M134" s="387">
        <v>4.0359999999999997E-3</v>
      </c>
      <c r="N134" s="387">
        <v>2.9940000000000001E-3</v>
      </c>
      <c r="O134" s="387">
        <v>3.3570000000000002E-3</v>
      </c>
      <c r="P134" s="387">
        <v>3.3170000000000001E-3</v>
      </c>
      <c r="Q134" s="387">
        <v>3.5750000000000001E-3</v>
      </c>
      <c r="R134" s="387">
        <v>3.4499999999999999E-3</v>
      </c>
      <c r="S134" s="387">
        <v>4.4089999999999997E-3</v>
      </c>
      <c r="T134" s="387">
        <v>1.0983E-2</v>
      </c>
      <c r="U134" s="387">
        <v>1.0083E-2</v>
      </c>
      <c r="V134" s="387">
        <v>1.0762000000000001E-2</v>
      </c>
      <c r="W134" s="387">
        <v>9.2289999999999994E-3</v>
      </c>
      <c r="X134" s="387">
        <v>4.4390000000000002E-3</v>
      </c>
      <c r="Y134" s="387">
        <v>4.0359999999999997E-3</v>
      </c>
      <c r="Z134" s="387">
        <v>2.9940000000000001E-3</v>
      </c>
      <c r="AA134" s="387">
        <v>3.3570000000000002E-3</v>
      </c>
      <c r="AB134" s="387">
        <v>3.3170000000000001E-3</v>
      </c>
      <c r="AC134" s="387">
        <v>3.5750000000000001E-3</v>
      </c>
      <c r="AD134" s="387">
        <v>3.4499999999999999E-3</v>
      </c>
      <c r="AE134" s="387">
        <v>4.4089999999999997E-3</v>
      </c>
      <c r="AF134" s="387">
        <v>1.0983E-2</v>
      </c>
      <c r="AG134" s="387">
        <v>1.0083E-2</v>
      </c>
      <c r="AH134" s="387">
        <v>1.0762000000000001E-2</v>
      </c>
      <c r="AI134" s="387">
        <v>9.2289999999999994E-3</v>
      </c>
      <c r="AJ134" s="387">
        <v>4.4390000000000002E-3</v>
      </c>
      <c r="AK134" s="387">
        <v>4.0359999999999997E-3</v>
      </c>
      <c r="AL134" s="387">
        <v>2.9940000000000001E-3</v>
      </c>
      <c r="AM134" s="387">
        <v>3.3570000000000002E-3</v>
      </c>
      <c r="AN134" s="387">
        <v>3.3170000000000001E-3</v>
      </c>
      <c r="AO134" s="387">
        <v>3.5750000000000001E-3</v>
      </c>
      <c r="AP134" s="387">
        <v>3.4499999999999999E-3</v>
      </c>
      <c r="AQ134" s="387">
        <v>4.4089999999999997E-3</v>
      </c>
      <c r="AR134" s="387">
        <v>1.0983E-2</v>
      </c>
      <c r="AS134" s="387">
        <v>1.0083E-2</v>
      </c>
      <c r="AT134" s="387">
        <v>1.0762000000000001E-2</v>
      </c>
      <c r="AU134" s="387">
        <v>9.2289999999999994E-3</v>
      </c>
      <c r="AV134" s="387">
        <v>4.4390000000000002E-3</v>
      </c>
      <c r="AW134" s="387">
        <v>4.0359999999999997E-3</v>
      </c>
      <c r="AX134" s="387">
        <v>2.9940000000000001E-3</v>
      </c>
      <c r="AY134" s="387">
        <v>3.3570000000000002E-3</v>
      </c>
      <c r="AZ134" s="387">
        <v>3.3170000000000001E-3</v>
      </c>
      <c r="BA134" s="387">
        <v>3.5750000000000001E-3</v>
      </c>
      <c r="BB134" s="387">
        <v>3.4499999999999999E-3</v>
      </c>
      <c r="BC134" s="387">
        <v>4.4089999999999997E-3</v>
      </c>
      <c r="BD134" s="387">
        <v>1.0983E-2</v>
      </c>
      <c r="BE134" s="387">
        <v>1.0083E-2</v>
      </c>
      <c r="BF134" s="387">
        <v>1.0762000000000001E-2</v>
      </c>
      <c r="BG134" s="387">
        <v>9.2289999999999994E-3</v>
      </c>
      <c r="BH134" s="387">
        <v>4.4390000000000002E-3</v>
      </c>
      <c r="BI134" s="387">
        <v>4.0359999999999997E-3</v>
      </c>
      <c r="BJ134" s="387">
        <v>2.9940000000000001E-3</v>
      </c>
      <c r="BK134" s="387">
        <v>3.3570000000000002E-3</v>
      </c>
      <c r="BL134" s="387">
        <v>3.3170000000000001E-3</v>
      </c>
      <c r="BM134" s="387">
        <v>3.5750000000000001E-3</v>
      </c>
      <c r="BN134" s="387">
        <v>3.4499999999999999E-3</v>
      </c>
      <c r="BO134" s="387">
        <v>4.4089999999999997E-3</v>
      </c>
      <c r="BP134" s="387">
        <v>1.0983E-2</v>
      </c>
      <c r="BQ134" s="387">
        <v>1.0083E-2</v>
      </c>
      <c r="BR134" s="387">
        <v>1.0762000000000001E-2</v>
      </c>
      <c r="BS134" s="387">
        <v>9.2289999999999994E-3</v>
      </c>
      <c r="BT134" s="387">
        <v>4.4390000000000002E-3</v>
      </c>
      <c r="BU134" s="387">
        <v>4.0359999999999997E-3</v>
      </c>
      <c r="BV134" s="387">
        <v>2.9940000000000001E-3</v>
      </c>
      <c r="BW134" s="387">
        <v>3.3570000000000002E-3</v>
      </c>
      <c r="BX134" s="387">
        <v>3.3170000000000001E-3</v>
      </c>
      <c r="BY134" s="387">
        <v>3.5750000000000001E-3</v>
      </c>
      <c r="BZ134" s="387">
        <v>3.4499999999999999E-3</v>
      </c>
      <c r="CA134" s="387">
        <v>4.4089999999999997E-3</v>
      </c>
      <c r="CB134" s="387">
        <v>1.0983E-2</v>
      </c>
      <c r="CC134" s="387">
        <v>1.0083E-2</v>
      </c>
      <c r="CD134" s="387">
        <v>1.0762000000000001E-2</v>
      </c>
      <c r="CE134" s="387">
        <v>9.2289999999999994E-3</v>
      </c>
      <c r="CF134" s="387">
        <v>4.4390000000000002E-3</v>
      </c>
      <c r="CG134" s="387">
        <v>4.0359999999999997E-3</v>
      </c>
      <c r="CH134" s="387">
        <v>2.9940000000000001E-3</v>
      </c>
    </row>
    <row r="135" spans="1:86" hidden="1" x14ac:dyDescent="0.3">
      <c r="A135" s="561"/>
      <c r="B135" s="309" t="s">
        <v>65</v>
      </c>
      <c r="C135" s="125">
        <v>2.6380000000000002E-3</v>
      </c>
      <c r="D135" s="125">
        <v>2.977E-3</v>
      </c>
      <c r="E135" s="125">
        <v>2.4329999999999998E-3</v>
      </c>
      <c r="F135" s="387">
        <v>2.6919999999999999E-3</v>
      </c>
      <c r="G135" s="387">
        <v>3.6480000000000002E-3</v>
      </c>
      <c r="H135" s="387">
        <v>9.3989999999999994E-3</v>
      </c>
      <c r="I135" s="387">
        <v>8.6339999999999993E-3</v>
      </c>
      <c r="J135" s="387">
        <v>9.2370000000000004E-3</v>
      </c>
      <c r="K135" s="387">
        <v>8.4950000000000008E-3</v>
      </c>
      <c r="L135" s="387">
        <v>3.6459999999999999E-3</v>
      </c>
      <c r="M135" s="387">
        <v>3.6189999999999998E-3</v>
      </c>
      <c r="N135" s="387">
        <v>2.846E-3</v>
      </c>
      <c r="O135" s="387">
        <v>2.8530000000000001E-3</v>
      </c>
      <c r="P135" s="387">
        <v>2.9459999999999998E-3</v>
      </c>
      <c r="Q135" s="387">
        <v>3.101E-3</v>
      </c>
      <c r="R135" s="387">
        <v>2.6919999999999999E-3</v>
      </c>
      <c r="S135" s="387">
        <v>3.6480000000000002E-3</v>
      </c>
      <c r="T135" s="387">
        <v>9.3989999999999994E-3</v>
      </c>
      <c r="U135" s="387">
        <v>8.6339999999999993E-3</v>
      </c>
      <c r="V135" s="387">
        <v>9.2370000000000004E-3</v>
      </c>
      <c r="W135" s="387">
        <v>8.4950000000000008E-3</v>
      </c>
      <c r="X135" s="387">
        <v>3.6459999999999999E-3</v>
      </c>
      <c r="Y135" s="387">
        <v>3.6189999999999998E-3</v>
      </c>
      <c r="Z135" s="387">
        <v>2.846E-3</v>
      </c>
      <c r="AA135" s="387">
        <v>2.8530000000000001E-3</v>
      </c>
      <c r="AB135" s="387">
        <v>2.9459999999999998E-3</v>
      </c>
      <c r="AC135" s="387">
        <v>3.101E-3</v>
      </c>
      <c r="AD135" s="387">
        <v>2.6919999999999999E-3</v>
      </c>
      <c r="AE135" s="387">
        <v>3.6480000000000002E-3</v>
      </c>
      <c r="AF135" s="387">
        <v>9.3989999999999994E-3</v>
      </c>
      <c r="AG135" s="387">
        <v>8.6339999999999993E-3</v>
      </c>
      <c r="AH135" s="387">
        <v>9.2370000000000004E-3</v>
      </c>
      <c r="AI135" s="387">
        <v>8.4950000000000008E-3</v>
      </c>
      <c r="AJ135" s="387">
        <v>3.6459999999999999E-3</v>
      </c>
      <c r="AK135" s="387">
        <v>3.6189999999999998E-3</v>
      </c>
      <c r="AL135" s="387">
        <v>2.846E-3</v>
      </c>
      <c r="AM135" s="387">
        <v>2.8530000000000001E-3</v>
      </c>
      <c r="AN135" s="387">
        <v>2.9459999999999998E-3</v>
      </c>
      <c r="AO135" s="387">
        <v>3.101E-3</v>
      </c>
      <c r="AP135" s="387">
        <v>2.6919999999999999E-3</v>
      </c>
      <c r="AQ135" s="387">
        <v>3.6480000000000002E-3</v>
      </c>
      <c r="AR135" s="387">
        <v>9.3989999999999994E-3</v>
      </c>
      <c r="AS135" s="387">
        <v>8.6339999999999993E-3</v>
      </c>
      <c r="AT135" s="387">
        <v>9.2370000000000004E-3</v>
      </c>
      <c r="AU135" s="387">
        <v>8.4950000000000008E-3</v>
      </c>
      <c r="AV135" s="387">
        <v>3.6459999999999999E-3</v>
      </c>
      <c r="AW135" s="387">
        <v>3.6189999999999998E-3</v>
      </c>
      <c r="AX135" s="387">
        <v>2.846E-3</v>
      </c>
      <c r="AY135" s="387">
        <v>2.8530000000000001E-3</v>
      </c>
      <c r="AZ135" s="387">
        <v>2.9459999999999998E-3</v>
      </c>
      <c r="BA135" s="387">
        <v>3.101E-3</v>
      </c>
      <c r="BB135" s="387">
        <v>2.6919999999999999E-3</v>
      </c>
      <c r="BC135" s="387">
        <v>3.6480000000000002E-3</v>
      </c>
      <c r="BD135" s="387">
        <v>9.3989999999999994E-3</v>
      </c>
      <c r="BE135" s="387">
        <v>8.6339999999999993E-3</v>
      </c>
      <c r="BF135" s="387">
        <v>9.2370000000000004E-3</v>
      </c>
      <c r="BG135" s="387">
        <v>8.4950000000000008E-3</v>
      </c>
      <c r="BH135" s="387">
        <v>3.6459999999999999E-3</v>
      </c>
      <c r="BI135" s="387">
        <v>3.6189999999999998E-3</v>
      </c>
      <c r="BJ135" s="387">
        <v>2.846E-3</v>
      </c>
      <c r="BK135" s="387">
        <v>2.8530000000000001E-3</v>
      </c>
      <c r="BL135" s="387">
        <v>2.9459999999999998E-3</v>
      </c>
      <c r="BM135" s="387">
        <v>3.101E-3</v>
      </c>
      <c r="BN135" s="387">
        <v>2.6919999999999999E-3</v>
      </c>
      <c r="BO135" s="387">
        <v>3.6480000000000002E-3</v>
      </c>
      <c r="BP135" s="387">
        <v>9.3989999999999994E-3</v>
      </c>
      <c r="BQ135" s="387">
        <v>8.6339999999999993E-3</v>
      </c>
      <c r="BR135" s="387">
        <v>9.2370000000000004E-3</v>
      </c>
      <c r="BS135" s="387">
        <v>8.4950000000000008E-3</v>
      </c>
      <c r="BT135" s="387">
        <v>3.6459999999999999E-3</v>
      </c>
      <c r="BU135" s="387">
        <v>3.6189999999999998E-3</v>
      </c>
      <c r="BV135" s="387">
        <v>2.846E-3</v>
      </c>
      <c r="BW135" s="387">
        <v>2.8530000000000001E-3</v>
      </c>
      <c r="BX135" s="387">
        <v>2.9459999999999998E-3</v>
      </c>
      <c r="BY135" s="387">
        <v>3.101E-3</v>
      </c>
      <c r="BZ135" s="387">
        <v>2.6919999999999999E-3</v>
      </c>
      <c r="CA135" s="387">
        <v>3.6480000000000002E-3</v>
      </c>
      <c r="CB135" s="387">
        <v>9.3989999999999994E-3</v>
      </c>
      <c r="CC135" s="387">
        <v>8.6339999999999993E-3</v>
      </c>
      <c r="CD135" s="387">
        <v>9.2370000000000004E-3</v>
      </c>
      <c r="CE135" s="387">
        <v>8.4950000000000008E-3</v>
      </c>
      <c r="CF135" s="387">
        <v>3.6459999999999999E-3</v>
      </c>
      <c r="CG135" s="387">
        <v>3.6189999999999998E-3</v>
      </c>
      <c r="CH135" s="387">
        <v>2.846E-3</v>
      </c>
    </row>
    <row r="136" spans="1:86" hidden="1" x14ac:dyDescent="0.3">
      <c r="A136" s="561"/>
      <c r="B136" s="309" t="s">
        <v>144</v>
      </c>
      <c r="C136" s="125">
        <v>2.6380000000000002E-3</v>
      </c>
      <c r="D136" s="125">
        <v>2.977E-3</v>
      </c>
      <c r="E136" s="125">
        <v>2.4329999999999998E-3</v>
      </c>
      <c r="F136" s="387">
        <v>2.6919999999999999E-3</v>
      </c>
      <c r="G136" s="387">
        <v>3.6480000000000002E-3</v>
      </c>
      <c r="H136" s="387">
        <v>9.3989999999999994E-3</v>
      </c>
      <c r="I136" s="387">
        <v>8.6339999999999993E-3</v>
      </c>
      <c r="J136" s="387">
        <v>9.2370000000000004E-3</v>
      </c>
      <c r="K136" s="387">
        <v>8.4950000000000008E-3</v>
      </c>
      <c r="L136" s="387">
        <v>3.6459999999999999E-3</v>
      </c>
      <c r="M136" s="387">
        <v>3.6189999999999998E-3</v>
      </c>
      <c r="N136" s="387">
        <v>2.846E-3</v>
      </c>
      <c r="O136" s="387">
        <v>2.8530000000000001E-3</v>
      </c>
      <c r="P136" s="387">
        <v>2.9459999999999998E-3</v>
      </c>
      <c r="Q136" s="387">
        <v>3.101E-3</v>
      </c>
      <c r="R136" s="387">
        <v>2.6919999999999999E-3</v>
      </c>
      <c r="S136" s="387">
        <v>3.6480000000000002E-3</v>
      </c>
      <c r="T136" s="387">
        <v>9.3989999999999994E-3</v>
      </c>
      <c r="U136" s="387">
        <v>8.6339999999999993E-3</v>
      </c>
      <c r="V136" s="387">
        <v>9.2370000000000004E-3</v>
      </c>
      <c r="W136" s="387">
        <v>8.4950000000000008E-3</v>
      </c>
      <c r="X136" s="387">
        <v>3.6459999999999999E-3</v>
      </c>
      <c r="Y136" s="387">
        <v>3.6189999999999998E-3</v>
      </c>
      <c r="Z136" s="387">
        <v>2.846E-3</v>
      </c>
      <c r="AA136" s="387">
        <v>2.8530000000000001E-3</v>
      </c>
      <c r="AB136" s="387">
        <v>2.9459999999999998E-3</v>
      </c>
      <c r="AC136" s="387">
        <v>3.101E-3</v>
      </c>
      <c r="AD136" s="387">
        <v>2.6919999999999999E-3</v>
      </c>
      <c r="AE136" s="387">
        <v>3.6480000000000002E-3</v>
      </c>
      <c r="AF136" s="387">
        <v>9.3989999999999994E-3</v>
      </c>
      <c r="AG136" s="387">
        <v>8.6339999999999993E-3</v>
      </c>
      <c r="AH136" s="387">
        <v>9.2370000000000004E-3</v>
      </c>
      <c r="AI136" s="387">
        <v>8.4950000000000008E-3</v>
      </c>
      <c r="AJ136" s="387">
        <v>3.6459999999999999E-3</v>
      </c>
      <c r="AK136" s="387">
        <v>3.6189999999999998E-3</v>
      </c>
      <c r="AL136" s="387">
        <v>2.846E-3</v>
      </c>
      <c r="AM136" s="387">
        <v>2.8530000000000001E-3</v>
      </c>
      <c r="AN136" s="387">
        <v>2.9459999999999998E-3</v>
      </c>
      <c r="AO136" s="387">
        <v>3.101E-3</v>
      </c>
      <c r="AP136" s="387">
        <v>2.6919999999999999E-3</v>
      </c>
      <c r="AQ136" s="387">
        <v>3.6480000000000002E-3</v>
      </c>
      <c r="AR136" s="387">
        <v>9.3989999999999994E-3</v>
      </c>
      <c r="AS136" s="387">
        <v>8.6339999999999993E-3</v>
      </c>
      <c r="AT136" s="387">
        <v>9.2370000000000004E-3</v>
      </c>
      <c r="AU136" s="387">
        <v>8.4950000000000008E-3</v>
      </c>
      <c r="AV136" s="387">
        <v>3.6459999999999999E-3</v>
      </c>
      <c r="AW136" s="387">
        <v>3.6189999999999998E-3</v>
      </c>
      <c r="AX136" s="387">
        <v>2.846E-3</v>
      </c>
      <c r="AY136" s="387">
        <v>2.8530000000000001E-3</v>
      </c>
      <c r="AZ136" s="387">
        <v>2.9459999999999998E-3</v>
      </c>
      <c r="BA136" s="387">
        <v>3.101E-3</v>
      </c>
      <c r="BB136" s="387">
        <v>2.6919999999999999E-3</v>
      </c>
      <c r="BC136" s="387">
        <v>3.6480000000000002E-3</v>
      </c>
      <c r="BD136" s="387">
        <v>9.3989999999999994E-3</v>
      </c>
      <c r="BE136" s="387">
        <v>8.6339999999999993E-3</v>
      </c>
      <c r="BF136" s="387">
        <v>9.2370000000000004E-3</v>
      </c>
      <c r="BG136" s="387">
        <v>8.4950000000000008E-3</v>
      </c>
      <c r="BH136" s="387">
        <v>3.6459999999999999E-3</v>
      </c>
      <c r="BI136" s="387">
        <v>3.6189999999999998E-3</v>
      </c>
      <c r="BJ136" s="387">
        <v>2.846E-3</v>
      </c>
      <c r="BK136" s="387">
        <v>2.8530000000000001E-3</v>
      </c>
      <c r="BL136" s="387">
        <v>2.9459999999999998E-3</v>
      </c>
      <c r="BM136" s="387">
        <v>3.101E-3</v>
      </c>
      <c r="BN136" s="387">
        <v>2.6919999999999999E-3</v>
      </c>
      <c r="BO136" s="387">
        <v>3.6480000000000002E-3</v>
      </c>
      <c r="BP136" s="387">
        <v>9.3989999999999994E-3</v>
      </c>
      <c r="BQ136" s="387">
        <v>8.6339999999999993E-3</v>
      </c>
      <c r="BR136" s="387">
        <v>9.2370000000000004E-3</v>
      </c>
      <c r="BS136" s="387">
        <v>8.4950000000000008E-3</v>
      </c>
      <c r="BT136" s="387">
        <v>3.6459999999999999E-3</v>
      </c>
      <c r="BU136" s="387">
        <v>3.6189999999999998E-3</v>
      </c>
      <c r="BV136" s="387">
        <v>2.846E-3</v>
      </c>
      <c r="BW136" s="387">
        <v>2.8530000000000001E-3</v>
      </c>
      <c r="BX136" s="387">
        <v>2.9459999999999998E-3</v>
      </c>
      <c r="BY136" s="387">
        <v>3.101E-3</v>
      </c>
      <c r="BZ136" s="387">
        <v>2.6919999999999999E-3</v>
      </c>
      <c r="CA136" s="387">
        <v>3.6480000000000002E-3</v>
      </c>
      <c r="CB136" s="387">
        <v>9.3989999999999994E-3</v>
      </c>
      <c r="CC136" s="387">
        <v>8.6339999999999993E-3</v>
      </c>
      <c r="CD136" s="387">
        <v>9.2370000000000004E-3</v>
      </c>
      <c r="CE136" s="387">
        <v>8.4950000000000008E-3</v>
      </c>
      <c r="CF136" s="387">
        <v>3.6459999999999999E-3</v>
      </c>
      <c r="CG136" s="387">
        <v>3.6189999999999998E-3</v>
      </c>
      <c r="CH136" s="387">
        <v>2.846E-3</v>
      </c>
    </row>
    <row r="137" spans="1:86" hidden="1" x14ac:dyDescent="0.3">
      <c r="A137" s="561"/>
      <c r="B137" s="309" t="s">
        <v>145</v>
      </c>
      <c r="C137" s="125">
        <v>2.6380000000000002E-3</v>
      </c>
      <c r="D137" s="125">
        <v>2.977E-3</v>
      </c>
      <c r="E137" s="125">
        <v>2.4329999999999998E-3</v>
      </c>
      <c r="F137" s="387">
        <v>2.6919999999999999E-3</v>
      </c>
      <c r="G137" s="387">
        <v>3.6480000000000002E-3</v>
      </c>
      <c r="H137" s="387">
        <v>9.3989999999999994E-3</v>
      </c>
      <c r="I137" s="387">
        <v>8.6339999999999993E-3</v>
      </c>
      <c r="J137" s="387">
        <v>9.2370000000000004E-3</v>
      </c>
      <c r="K137" s="387">
        <v>8.4950000000000008E-3</v>
      </c>
      <c r="L137" s="387">
        <v>3.6459999999999999E-3</v>
      </c>
      <c r="M137" s="387">
        <v>3.6189999999999998E-3</v>
      </c>
      <c r="N137" s="387">
        <v>2.846E-3</v>
      </c>
      <c r="O137" s="387">
        <v>2.8530000000000001E-3</v>
      </c>
      <c r="P137" s="387">
        <v>2.9459999999999998E-3</v>
      </c>
      <c r="Q137" s="387">
        <v>3.101E-3</v>
      </c>
      <c r="R137" s="387">
        <v>2.6919999999999999E-3</v>
      </c>
      <c r="S137" s="387">
        <v>3.6480000000000002E-3</v>
      </c>
      <c r="T137" s="387">
        <v>9.3989999999999994E-3</v>
      </c>
      <c r="U137" s="387">
        <v>8.6339999999999993E-3</v>
      </c>
      <c r="V137" s="387">
        <v>9.2370000000000004E-3</v>
      </c>
      <c r="W137" s="387">
        <v>8.4950000000000008E-3</v>
      </c>
      <c r="X137" s="387">
        <v>3.6459999999999999E-3</v>
      </c>
      <c r="Y137" s="387">
        <v>3.6189999999999998E-3</v>
      </c>
      <c r="Z137" s="387">
        <v>2.846E-3</v>
      </c>
      <c r="AA137" s="387">
        <v>2.8530000000000001E-3</v>
      </c>
      <c r="AB137" s="387">
        <v>2.9459999999999998E-3</v>
      </c>
      <c r="AC137" s="387">
        <v>3.101E-3</v>
      </c>
      <c r="AD137" s="387">
        <v>2.6919999999999999E-3</v>
      </c>
      <c r="AE137" s="387">
        <v>3.6480000000000002E-3</v>
      </c>
      <c r="AF137" s="387">
        <v>9.3989999999999994E-3</v>
      </c>
      <c r="AG137" s="387">
        <v>8.6339999999999993E-3</v>
      </c>
      <c r="AH137" s="387">
        <v>9.2370000000000004E-3</v>
      </c>
      <c r="AI137" s="387">
        <v>8.4950000000000008E-3</v>
      </c>
      <c r="AJ137" s="387">
        <v>3.6459999999999999E-3</v>
      </c>
      <c r="AK137" s="387">
        <v>3.6189999999999998E-3</v>
      </c>
      <c r="AL137" s="387">
        <v>2.846E-3</v>
      </c>
      <c r="AM137" s="387">
        <v>2.8530000000000001E-3</v>
      </c>
      <c r="AN137" s="387">
        <v>2.9459999999999998E-3</v>
      </c>
      <c r="AO137" s="387">
        <v>3.101E-3</v>
      </c>
      <c r="AP137" s="387">
        <v>2.6919999999999999E-3</v>
      </c>
      <c r="AQ137" s="387">
        <v>3.6480000000000002E-3</v>
      </c>
      <c r="AR137" s="387">
        <v>9.3989999999999994E-3</v>
      </c>
      <c r="AS137" s="387">
        <v>8.6339999999999993E-3</v>
      </c>
      <c r="AT137" s="387">
        <v>9.2370000000000004E-3</v>
      </c>
      <c r="AU137" s="387">
        <v>8.4950000000000008E-3</v>
      </c>
      <c r="AV137" s="387">
        <v>3.6459999999999999E-3</v>
      </c>
      <c r="AW137" s="387">
        <v>3.6189999999999998E-3</v>
      </c>
      <c r="AX137" s="387">
        <v>2.846E-3</v>
      </c>
      <c r="AY137" s="387">
        <v>2.8530000000000001E-3</v>
      </c>
      <c r="AZ137" s="387">
        <v>2.9459999999999998E-3</v>
      </c>
      <c r="BA137" s="387">
        <v>3.101E-3</v>
      </c>
      <c r="BB137" s="387">
        <v>2.6919999999999999E-3</v>
      </c>
      <c r="BC137" s="387">
        <v>3.6480000000000002E-3</v>
      </c>
      <c r="BD137" s="387">
        <v>9.3989999999999994E-3</v>
      </c>
      <c r="BE137" s="387">
        <v>8.6339999999999993E-3</v>
      </c>
      <c r="BF137" s="387">
        <v>9.2370000000000004E-3</v>
      </c>
      <c r="BG137" s="387">
        <v>8.4950000000000008E-3</v>
      </c>
      <c r="BH137" s="387">
        <v>3.6459999999999999E-3</v>
      </c>
      <c r="BI137" s="387">
        <v>3.6189999999999998E-3</v>
      </c>
      <c r="BJ137" s="387">
        <v>2.846E-3</v>
      </c>
      <c r="BK137" s="387">
        <v>2.8530000000000001E-3</v>
      </c>
      <c r="BL137" s="387">
        <v>2.9459999999999998E-3</v>
      </c>
      <c r="BM137" s="387">
        <v>3.101E-3</v>
      </c>
      <c r="BN137" s="387">
        <v>2.6919999999999999E-3</v>
      </c>
      <c r="BO137" s="387">
        <v>3.6480000000000002E-3</v>
      </c>
      <c r="BP137" s="387">
        <v>9.3989999999999994E-3</v>
      </c>
      <c r="BQ137" s="387">
        <v>8.6339999999999993E-3</v>
      </c>
      <c r="BR137" s="387">
        <v>9.2370000000000004E-3</v>
      </c>
      <c r="BS137" s="387">
        <v>8.4950000000000008E-3</v>
      </c>
      <c r="BT137" s="387">
        <v>3.6459999999999999E-3</v>
      </c>
      <c r="BU137" s="387">
        <v>3.6189999999999998E-3</v>
      </c>
      <c r="BV137" s="387">
        <v>2.846E-3</v>
      </c>
      <c r="BW137" s="387">
        <v>2.8530000000000001E-3</v>
      </c>
      <c r="BX137" s="387">
        <v>2.9459999999999998E-3</v>
      </c>
      <c r="BY137" s="387">
        <v>3.101E-3</v>
      </c>
      <c r="BZ137" s="387">
        <v>2.6919999999999999E-3</v>
      </c>
      <c r="CA137" s="387">
        <v>3.6480000000000002E-3</v>
      </c>
      <c r="CB137" s="387">
        <v>9.3989999999999994E-3</v>
      </c>
      <c r="CC137" s="387">
        <v>8.6339999999999993E-3</v>
      </c>
      <c r="CD137" s="387">
        <v>9.2370000000000004E-3</v>
      </c>
      <c r="CE137" s="387">
        <v>8.4950000000000008E-3</v>
      </c>
      <c r="CF137" s="387">
        <v>3.6459999999999999E-3</v>
      </c>
      <c r="CG137" s="387">
        <v>3.6189999999999998E-3</v>
      </c>
      <c r="CH137" s="387">
        <v>2.846E-3</v>
      </c>
    </row>
    <row r="138" spans="1:86" hidden="1" x14ac:dyDescent="0.3">
      <c r="A138" s="561"/>
      <c r="B138" s="309" t="s">
        <v>67</v>
      </c>
      <c r="C138" s="125">
        <v>2.176E-3</v>
      </c>
      <c r="D138" s="125">
        <v>2.405E-3</v>
      </c>
      <c r="E138" s="125">
        <v>1.9070000000000001E-3</v>
      </c>
      <c r="F138" s="387">
        <v>2.5790000000000001E-3</v>
      </c>
      <c r="G138" s="387">
        <v>3.1459999999999999E-3</v>
      </c>
      <c r="H138" s="387">
        <v>8.2480000000000001E-3</v>
      </c>
      <c r="I138" s="387">
        <v>7.535E-3</v>
      </c>
      <c r="J138" s="387">
        <v>8.1329999999999996E-3</v>
      </c>
      <c r="K138" s="387">
        <v>7.4019999999999997E-3</v>
      </c>
      <c r="L138" s="387">
        <v>3.1189999999999998E-3</v>
      </c>
      <c r="M138" s="387">
        <v>3.078E-3</v>
      </c>
      <c r="N138" s="387">
        <v>2.4130000000000002E-3</v>
      </c>
      <c r="O138" s="387">
        <v>2.3930000000000002E-3</v>
      </c>
      <c r="P138" s="387">
        <v>2.4099999999999998E-3</v>
      </c>
      <c r="Q138" s="387">
        <v>2.532E-3</v>
      </c>
      <c r="R138" s="387">
        <v>2.5790000000000001E-3</v>
      </c>
      <c r="S138" s="387">
        <v>3.1459999999999999E-3</v>
      </c>
      <c r="T138" s="387">
        <v>8.2480000000000001E-3</v>
      </c>
      <c r="U138" s="387">
        <v>7.535E-3</v>
      </c>
      <c r="V138" s="387">
        <v>8.1329999999999996E-3</v>
      </c>
      <c r="W138" s="387">
        <v>7.4019999999999997E-3</v>
      </c>
      <c r="X138" s="387">
        <v>3.1189999999999998E-3</v>
      </c>
      <c r="Y138" s="387">
        <v>3.078E-3</v>
      </c>
      <c r="Z138" s="387">
        <v>2.4130000000000002E-3</v>
      </c>
      <c r="AA138" s="387">
        <v>2.3930000000000002E-3</v>
      </c>
      <c r="AB138" s="387">
        <v>2.4099999999999998E-3</v>
      </c>
      <c r="AC138" s="387">
        <v>2.532E-3</v>
      </c>
      <c r="AD138" s="387">
        <v>2.5790000000000001E-3</v>
      </c>
      <c r="AE138" s="387">
        <v>3.1459999999999999E-3</v>
      </c>
      <c r="AF138" s="387">
        <v>8.2480000000000001E-3</v>
      </c>
      <c r="AG138" s="387">
        <v>7.535E-3</v>
      </c>
      <c r="AH138" s="387">
        <v>8.1329999999999996E-3</v>
      </c>
      <c r="AI138" s="387">
        <v>7.4019999999999997E-3</v>
      </c>
      <c r="AJ138" s="387">
        <v>3.1189999999999998E-3</v>
      </c>
      <c r="AK138" s="387">
        <v>3.078E-3</v>
      </c>
      <c r="AL138" s="387">
        <v>2.4130000000000002E-3</v>
      </c>
      <c r="AM138" s="387">
        <v>2.3930000000000002E-3</v>
      </c>
      <c r="AN138" s="387">
        <v>2.4099999999999998E-3</v>
      </c>
      <c r="AO138" s="387">
        <v>2.532E-3</v>
      </c>
      <c r="AP138" s="387">
        <v>2.5790000000000001E-3</v>
      </c>
      <c r="AQ138" s="387">
        <v>3.1459999999999999E-3</v>
      </c>
      <c r="AR138" s="387">
        <v>8.2480000000000001E-3</v>
      </c>
      <c r="AS138" s="387">
        <v>7.535E-3</v>
      </c>
      <c r="AT138" s="387">
        <v>8.1329999999999996E-3</v>
      </c>
      <c r="AU138" s="387">
        <v>7.4019999999999997E-3</v>
      </c>
      <c r="AV138" s="387">
        <v>3.1189999999999998E-3</v>
      </c>
      <c r="AW138" s="387">
        <v>3.078E-3</v>
      </c>
      <c r="AX138" s="387">
        <v>2.4130000000000002E-3</v>
      </c>
      <c r="AY138" s="387">
        <v>2.3930000000000002E-3</v>
      </c>
      <c r="AZ138" s="387">
        <v>2.4099999999999998E-3</v>
      </c>
      <c r="BA138" s="387">
        <v>2.532E-3</v>
      </c>
      <c r="BB138" s="387">
        <v>2.5790000000000001E-3</v>
      </c>
      <c r="BC138" s="387">
        <v>3.1459999999999999E-3</v>
      </c>
      <c r="BD138" s="387">
        <v>8.2480000000000001E-3</v>
      </c>
      <c r="BE138" s="387">
        <v>7.535E-3</v>
      </c>
      <c r="BF138" s="387">
        <v>8.1329999999999996E-3</v>
      </c>
      <c r="BG138" s="387">
        <v>7.4019999999999997E-3</v>
      </c>
      <c r="BH138" s="387">
        <v>3.1189999999999998E-3</v>
      </c>
      <c r="BI138" s="387">
        <v>3.078E-3</v>
      </c>
      <c r="BJ138" s="387">
        <v>2.4130000000000002E-3</v>
      </c>
      <c r="BK138" s="387">
        <v>2.3930000000000002E-3</v>
      </c>
      <c r="BL138" s="387">
        <v>2.4099999999999998E-3</v>
      </c>
      <c r="BM138" s="387">
        <v>2.532E-3</v>
      </c>
      <c r="BN138" s="387">
        <v>2.5790000000000001E-3</v>
      </c>
      <c r="BO138" s="387">
        <v>3.1459999999999999E-3</v>
      </c>
      <c r="BP138" s="387">
        <v>8.2480000000000001E-3</v>
      </c>
      <c r="BQ138" s="387">
        <v>7.535E-3</v>
      </c>
      <c r="BR138" s="387">
        <v>8.1329999999999996E-3</v>
      </c>
      <c r="BS138" s="387">
        <v>7.4019999999999997E-3</v>
      </c>
      <c r="BT138" s="387">
        <v>3.1189999999999998E-3</v>
      </c>
      <c r="BU138" s="387">
        <v>3.078E-3</v>
      </c>
      <c r="BV138" s="387">
        <v>2.4130000000000002E-3</v>
      </c>
      <c r="BW138" s="387">
        <v>2.3930000000000002E-3</v>
      </c>
      <c r="BX138" s="387">
        <v>2.4099999999999998E-3</v>
      </c>
      <c r="BY138" s="387">
        <v>2.532E-3</v>
      </c>
      <c r="BZ138" s="387">
        <v>2.5790000000000001E-3</v>
      </c>
      <c r="CA138" s="387">
        <v>3.1459999999999999E-3</v>
      </c>
      <c r="CB138" s="387">
        <v>8.2480000000000001E-3</v>
      </c>
      <c r="CC138" s="387">
        <v>7.535E-3</v>
      </c>
      <c r="CD138" s="387">
        <v>8.1329999999999996E-3</v>
      </c>
      <c r="CE138" s="387">
        <v>7.4019999999999997E-3</v>
      </c>
      <c r="CF138" s="387">
        <v>3.1189999999999998E-3</v>
      </c>
      <c r="CG138" s="387">
        <v>3.078E-3</v>
      </c>
      <c r="CH138" s="387">
        <v>2.4130000000000002E-3</v>
      </c>
    </row>
    <row r="139" spans="1:86" ht="15" hidden="1" thickBot="1" x14ac:dyDescent="0.35">
      <c r="A139" s="562"/>
      <c r="B139" s="310" t="s">
        <v>68</v>
      </c>
      <c r="C139" s="126">
        <v>2.6640000000000001E-3</v>
      </c>
      <c r="D139" s="126">
        <v>2.702E-3</v>
      </c>
      <c r="E139" s="126">
        <v>2.0119999999999999E-3</v>
      </c>
      <c r="F139" s="388">
        <v>3.4529999999999999E-3</v>
      </c>
      <c r="G139" s="388">
        <v>4.1749999999999999E-3</v>
      </c>
      <c r="H139" s="388">
        <v>1.1337E-2</v>
      </c>
      <c r="I139" s="388">
        <v>1.0385999999999999E-2</v>
      </c>
      <c r="J139" s="388">
        <v>1.115E-2</v>
      </c>
      <c r="K139" s="388">
        <v>9.7389999999999994E-3</v>
      </c>
      <c r="L139" s="388">
        <v>4.1619999999999999E-3</v>
      </c>
      <c r="M139" s="388">
        <v>3.9139999999999999E-3</v>
      </c>
      <c r="N139" s="388">
        <v>3.0730000000000002E-3</v>
      </c>
      <c r="O139" s="388">
        <v>2.879E-3</v>
      </c>
      <c r="P139" s="388">
        <v>2.6879999999999999E-3</v>
      </c>
      <c r="Q139" s="388">
        <v>2.6459999999999999E-3</v>
      </c>
      <c r="R139" s="388">
        <v>3.4529999999999999E-3</v>
      </c>
      <c r="S139" s="388">
        <v>4.1749999999999999E-3</v>
      </c>
      <c r="T139" s="388">
        <v>1.1337E-2</v>
      </c>
      <c r="U139" s="388">
        <v>1.0385999999999999E-2</v>
      </c>
      <c r="V139" s="388">
        <v>1.115E-2</v>
      </c>
      <c r="W139" s="388">
        <v>9.7389999999999994E-3</v>
      </c>
      <c r="X139" s="388">
        <v>4.1619999999999999E-3</v>
      </c>
      <c r="Y139" s="388">
        <v>3.9139999999999999E-3</v>
      </c>
      <c r="Z139" s="388">
        <v>3.0730000000000002E-3</v>
      </c>
      <c r="AA139" s="388">
        <v>2.879E-3</v>
      </c>
      <c r="AB139" s="388">
        <v>2.6879999999999999E-3</v>
      </c>
      <c r="AC139" s="388">
        <v>2.6459999999999999E-3</v>
      </c>
      <c r="AD139" s="388">
        <v>3.4529999999999999E-3</v>
      </c>
      <c r="AE139" s="388">
        <v>4.1749999999999999E-3</v>
      </c>
      <c r="AF139" s="388">
        <v>1.1337E-2</v>
      </c>
      <c r="AG139" s="388">
        <v>1.0385999999999999E-2</v>
      </c>
      <c r="AH139" s="388">
        <v>1.115E-2</v>
      </c>
      <c r="AI139" s="388">
        <v>9.7389999999999994E-3</v>
      </c>
      <c r="AJ139" s="388">
        <v>4.1619999999999999E-3</v>
      </c>
      <c r="AK139" s="388">
        <v>3.9139999999999999E-3</v>
      </c>
      <c r="AL139" s="388">
        <v>3.0730000000000002E-3</v>
      </c>
      <c r="AM139" s="388">
        <v>2.879E-3</v>
      </c>
      <c r="AN139" s="388">
        <v>2.6879999999999999E-3</v>
      </c>
      <c r="AO139" s="388">
        <v>2.6459999999999999E-3</v>
      </c>
      <c r="AP139" s="388">
        <v>3.4529999999999999E-3</v>
      </c>
      <c r="AQ139" s="388">
        <v>4.1749999999999999E-3</v>
      </c>
      <c r="AR139" s="388">
        <v>1.1337E-2</v>
      </c>
      <c r="AS139" s="388">
        <v>1.0385999999999999E-2</v>
      </c>
      <c r="AT139" s="388">
        <v>1.115E-2</v>
      </c>
      <c r="AU139" s="388">
        <v>9.7389999999999994E-3</v>
      </c>
      <c r="AV139" s="388">
        <v>4.1619999999999999E-3</v>
      </c>
      <c r="AW139" s="388">
        <v>3.9139999999999999E-3</v>
      </c>
      <c r="AX139" s="388">
        <v>3.0730000000000002E-3</v>
      </c>
      <c r="AY139" s="388">
        <v>2.879E-3</v>
      </c>
      <c r="AZ139" s="388">
        <v>2.6879999999999999E-3</v>
      </c>
      <c r="BA139" s="388">
        <v>2.6459999999999999E-3</v>
      </c>
      <c r="BB139" s="388">
        <v>3.4529999999999999E-3</v>
      </c>
      <c r="BC139" s="388">
        <v>4.1749999999999999E-3</v>
      </c>
      <c r="BD139" s="388">
        <v>1.1337E-2</v>
      </c>
      <c r="BE139" s="388">
        <v>1.0385999999999999E-2</v>
      </c>
      <c r="BF139" s="388">
        <v>1.115E-2</v>
      </c>
      <c r="BG139" s="388">
        <v>9.7389999999999994E-3</v>
      </c>
      <c r="BH139" s="388">
        <v>4.1619999999999999E-3</v>
      </c>
      <c r="BI139" s="388">
        <v>3.9139999999999999E-3</v>
      </c>
      <c r="BJ139" s="388">
        <v>3.0730000000000002E-3</v>
      </c>
      <c r="BK139" s="388">
        <v>2.879E-3</v>
      </c>
      <c r="BL139" s="388">
        <v>2.6879999999999999E-3</v>
      </c>
      <c r="BM139" s="388">
        <v>2.6459999999999999E-3</v>
      </c>
      <c r="BN139" s="388">
        <v>3.4529999999999999E-3</v>
      </c>
      <c r="BO139" s="388">
        <v>4.1749999999999999E-3</v>
      </c>
      <c r="BP139" s="388">
        <v>1.1337E-2</v>
      </c>
      <c r="BQ139" s="388">
        <v>1.0385999999999999E-2</v>
      </c>
      <c r="BR139" s="388">
        <v>1.115E-2</v>
      </c>
      <c r="BS139" s="388">
        <v>9.7389999999999994E-3</v>
      </c>
      <c r="BT139" s="388">
        <v>4.1619999999999999E-3</v>
      </c>
      <c r="BU139" s="388">
        <v>3.9139999999999999E-3</v>
      </c>
      <c r="BV139" s="388">
        <v>3.0730000000000002E-3</v>
      </c>
      <c r="BW139" s="388">
        <v>2.879E-3</v>
      </c>
      <c r="BX139" s="388">
        <v>2.6879999999999999E-3</v>
      </c>
      <c r="BY139" s="388">
        <v>2.6459999999999999E-3</v>
      </c>
      <c r="BZ139" s="388">
        <v>3.4529999999999999E-3</v>
      </c>
      <c r="CA139" s="388">
        <v>4.1749999999999999E-3</v>
      </c>
      <c r="CB139" s="388">
        <v>1.1337E-2</v>
      </c>
      <c r="CC139" s="388">
        <v>1.0385999999999999E-2</v>
      </c>
      <c r="CD139" s="388">
        <v>1.115E-2</v>
      </c>
      <c r="CE139" s="388">
        <v>9.7389999999999994E-3</v>
      </c>
      <c r="CF139" s="388">
        <v>4.1619999999999999E-3</v>
      </c>
      <c r="CG139" s="388">
        <v>3.9139999999999999E-3</v>
      </c>
      <c r="CH139" s="388">
        <v>3.0730000000000002E-3</v>
      </c>
    </row>
    <row r="140" spans="1:86" ht="14.25" hidden="1" customHeight="1" x14ac:dyDescent="0.3">
      <c r="A140" s="122"/>
      <c r="B140" s="122"/>
      <c r="C140" s="127"/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  <c r="N140" s="127"/>
    </row>
    <row r="141" spans="1:86" ht="15" hidden="1" thickBot="1" x14ac:dyDescent="0.35">
      <c r="A141" s="262" t="s">
        <v>49</v>
      </c>
      <c r="B141" s="122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</row>
    <row r="142" spans="1:86" ht="15.6" hidden="1" x14ac:dyDescent="0.3">
      <c r="A142" s="550" t="s">
        <v>160</v>
      </c>
      <c r="B142" s="311" t="s">
        <v>157</v>
      </c>
      <c r="C142" s="306">
        <v>43831</v>
      </c>
      <c r="D142" s="306">
        <v>43862</v>
      </c>
      <c r="E142" s="306">
        <v>43891</v>
      </c>
      <c r="F142" s="306">
        <v>43922</v>
      </c>
      <c r="G142" s="306">
        <v>43952</v>
      </c>
      <c r="H142" s="306">
        <v>43983</v>
      </c>
      <c r="I142" s="306">
        <v>44013</v>
      </c>
      <c r="J142" s="306">
        <v>44044</v>
      </c>
      <c r="K142" s="306">
        <v>44075</v>
      </c>
      <c r="L142" s="306">
        <v>44105</v>
      </c>
      <c r="M142" s="306">
        <v>44136</v>
      </c>
      <c r="N142" s="306">
        <v>44166</v>
      </c>
      <c r="O142" s="306">
        <v>44197</v>
      </c>
      <c r="P142" s="306">
        <v>44228</v>
      </c>
      <c r="Q142" s="306">
        <v>44256</v>
      </c>
      <c r="R142" s="306">
        <v>44287</v>
      </c>
      <c r="S142" s="306">
        <v>44317</v>
      </c>
      <c r="T142" s="306">
        <v>44348</v>
      </c>
      <c r="U142" s="306">
        <v>44378</v>
      </c>
      <c r="V142" s="306">
        <v>44409</v>
      </c>
      <c r="W142" s="306">
        <v>44440</v>
      </c>
      <c r="X142" s="306">
        <v>44470</v>
      </c>
      <c r="Y142" s="306">
        <v>44501</v>
      </c>
      <c r="Z142" s="306">
        <v>44531</v>
      </c>
      <c r="AA142" s="306">
        <v>44562</v>
      </c>
      <c r="AB142" s="306">
        <v>44593</v>
      </c>
      <c r="AC142" s="306">
        <v>44621</v>
      </c>
      <c r="AD142" s="306">
        <v>44652</v>
      </c>
      <c r="AE142" s="306">
        <v>44682</v>
      </c>
      <c r="AF142" s="306">
        <v>44713</v>
      </c>
      <c r="AG142" s="306">
        <v>44743</v>
      </c>
      <c r="AH142" s="306">
        <v>44774</v>
      </c>
      <c r="AI142" s="306">
        <v>44805</v>
      </c>
      <c r="AJ142" s="306">
        <v>44835</v>
      </c>
      <c r="AK142" s="306">
        <v>44866</v>
      </c>
      <c r="AL142" s="306">
        <v>44896</v>
      </c>
      <c r="AM142" s="306">
        <v>44927</v>
      </c>
      <c r="AN142" s="306">
        <v>44958</v>
      </c>
      <c r="AO142" s="306">
        <v>44986</v>
      </c>
      <c r="AP142" s="306">
        <v>45017</v>
      </c>
      <c r="AQ142" s="306">
        <v>45047</v>
      </c>
      <c r="AR142" s="306">
        <v>45078</v>
      </c>
      <c r="AS142" s="306">
        <v>45108</v>
      </c>
      <c r="AT142" s="306">
        <v>45139</v>
      </c>
      <c r="AU142" s="306">
        <v>45170</v>
      </c>
      <c r="AV142" s="306">
        <v>45200</v>
      </c>
      <c r="AW142" s="306">
        <v>45231</v>
      </c>
      <c r="AX142" s="306">
        <v>45261</v>
      </c>
      <c r="AY142" s="306">
        <v>45292</v>
      </c>
      <c r="AZ142" s="306">
        <v>45323</v>
      </c>
      <c r="BA142" s="306">
        <v>45352</v>
      </c>
      <c r="BB142" s="306">
        <v>45383</v>
      </c>
      <c r="BC142" s="306">
        <v>45413</v>
      </c>
      <c r="BD142" s="306">
        <v>45444</v>
      </c>
      <c r="BE142" s="306">
        <v>45474</v>
      </c>
      <c r="BF142" s="306">
        <v>45505</v>
      </c>
      <c r="BG142" s="306">
        <v>45536</v>
      </c>
      <c r="BH142" s="306">
        <v>45566</v>
      </c>
      <c r="BI142" s="306">
        <v>45597</v>
      </c>
      <c r="BJ142" s="306">
        <v>45627</v>
      </c>
      <c r="BK142" s="306">
        <v>45658</v>
      </c>
      <c r="BL142" s="306">
        <v>45689</v>
      </c>
      <c r="BM142" s="306">
        <v>45717</v>
      </c>
      <c r="BN142" s="306">
        <v>45748</v>
      </c>
      <c r="BO142" s="306">
        <v>45778</v>
      </c>
      <c r="BP142" s="306">
        <v>45809</v>
      </c>
      <c r="BQ142" s="306">
        <v>45839</v>
      </c>
      <c r="BR142" s="306">
        <v>45870</v>
      </c>
      <c r="BS142" s="306">
        <v>45901</v>
      </c>
      <c r="BT142" s="306">
        <v>45931</v>
      </c>
      <c r="BU142" s="306">
        <v>45962</v>
      </c>
      <c r="BV142" s="306">
        <v>45992</v>
      </c>
      <c r="BW142" s="306">
        <v>46023</v>
      </c>
      <c r="BX142" s="306">
        <v>46054</v>
      </c>
      <c r="BY142" s="306">
        <v>46082</v>
      </c>
      <c r="BZ142" s="306">
        <v>46113</v>
      </c>
      <c r="CA142" s="306">
        <v>46143</v>
      </c>
      <c r="CB142" s="306">
        <v>46174</v>
      </c>
      <c r="CC142" s="306">
        <v>46204</v>
      </c>
      <c r="CD142" s="306">
        <v>46235</v>
      </c>
      <c r="CE142" s="306">
        <v>46266</v>
      </c>
      <c r="CF142" s="306">
        <v>46296</v>
      </c>
      <c r="CG142" s="306">
        <v>46327</v>
      </c>
      <c r="CH142" s="307">
        <v>46357</v>
      </c>
    </row>
    <row r="143" spans="1:86" hidden="1" x14ac:dyDescent="0.3">
      <c r="A143" s="551"/>
      <c r="B143" s="308" t="s">
        <v>141</v>
      </c>
      <c r="C143" s="30">
        <f>IF(C23=0,0,((C5*0.5)-C41)*C78*C110*C$2)</f>
        <v>0</v>
      </c>
      <c r="D143" s="30">
        <f>IF(D23=0,0,((D5*0.5)+C23-D41)*D78*D110*D$2)</f>
        <v>55.268360155331322</v>
      </c>
      <c r="E143" s="30">
        <f t="shared" ref="E143:BP143" si="88">IF(E23=0,0,((E5*0.5)+D23-E41)*E78*E110*E$2)</f>
        <v>113.95735377643202</v>
      </c>
      <c r="F143" s="30">
        <f t="shared" si="88"/>
        <v>221.17428769987512</v>
      </c>
      <c r="G143" s="30">
        <f t="shared" si="88"/>
        <v>357.0153274987955</v>
      </c>
      <c r="H143" s="30">
        <f t="shared" si="88"/>
        <v>611.88470461138525</v>
      </c>
      <c r="I143" s="30">
        <f t="shared" si="88"/>
        <v>610.82020418370075</v>
      </c>
      <c r="J143" s="30">
        <f t="shared" si="88"/>
        <v>626.97043013824054</v>
      </c>
      <c r="K143" s="30">
        <f t="shared" si="88"/>
        <v>601.29831576574679</v>
      </c>
      <c r="L143" s="30">
        <f t="shared" si="88"/>
        <v>345.97469763500351</v>
      </c>
      <c r="M143" s="30">
        <f t="shared" si="88"/>
        <v>456.59495908359622</v>
      </c>
      <c r="N143" s="30">
        <f t="shared" si="88"/>
        <v>2718.1321737647759</v>
      </c>
      <c r="O143" s="30">
        <f t="shared" si="88"/>
        <v>4761.7109016800468</v>
      </c>
      <c r="P143" s="30">
        <f t="shared" si="88"/>
        <v>4439.991187104536</v>
      </c>
      <c r="Q143" s="30">
        <f t="shared" si="88"/>
        <v>5055.5467061153931</v>
      </c>
      <c r="R143" s="30">
        <f t="shared" si="88"/>
        <v>4618.3905652042768</v>
      </c>
      <c r="S143" s="30">
        <f t="shared" si="88"/>
        <v>5254.1702899034344</v>
      </c>
      <c r="T143" s="30">
        <f t="shared" si="88"/>
        <v>9005.0655761448361</v>
      </c>
      <c r="U143" s="30">
        <f t="shared" si="88"/>
        <v>8989.3993957600542</v>
      </c>
      <c r="V143" s="30">
        <f t="shared" si="88"/>
        <v>9227.0811725623553</v>
      </c>
      <c r="W143" s="30">
        <f t="shared" si="88"/>
        <v>8849.2664116109099</v>
      </c>
      <c r="X143" s="30">
        <f t="shared" si="88"/>
        <v>5091.6860912037218</v>
      </c>
      <c r="Y143" s="30">
        <f t="shared" si="88"/>
        <v>5000.3853683630459</v>
      </c>
      <c r="Z143" s="30">
        <f t="shared" si="88"/>
        <v>4876.9951122916827</v>
      </c>
      <c r="AA143" s="30">
        <f t="shared" si="88"/>
        <v>4761.7109016800468</v>
      </c>
      <c r="AB143" s="30">
        <f t="shared" si="88"/>
        <v>4439.991187104536</v>
      </c>
      <c r="AC143" s="30">
        <f t="shared" si="88"/>
        <v>5055.5467061153931</v>
      </c>
      <c r="AD143" s="30">
        <f t="shared" si="88"/>
        <v>4618.3905652042768</v>
      </c>
      <c r="AE143" s="30">
        <f t="shared" si="88"/>
        <v>5254.1702899034344</v>
      </c>
      <c r="AF143" s="30">
        <f t="shared" si="88"/>
        <v>9005.0655761448361</v>
      </c>
      <c r="AG143" s="30">
        <f t="shared" si="88"/>
        <v>8989.3993957600542</v>
      </c>
      <c r="AH143" s="30">
        <f t="shared" si="88"/>
        <v>9227.0811725623553</v>
      </c>
      <c r="AI143" s="30">
        <f t="shared" si="88"/>
        <v>8849.2664116109099</v>
      </c>
      <c r="AJ143" s="30">
        <f t="shared" si="88"/>
        <v>5091.6860912037218</v>
      </c>
      <c r="AK143" s="30">
        <f t="shared" si="88"/>
        <v>5000.3853683630459</v>
      </c>
      <c r="AL143" s="30">
        <f t="shared" si="88"/>
        <v>4876.9951122916827</v>
      </c>
      <c r="AM143" s="30">
        <f t="shared" si="88"/>
        <v>4761.7109016800468</v>
      </c>
      <c r="AN143" s="30">
        <f t="shared" si="88"/>
        <v>4439.991187104536</v>
      </c>
      <c r="AO143" s="30">
        <f t="shared" si="88"/>
        <v>5055.5467061153931</v>
      </c>
      <c r="AP143" s="30">
        <f t="shared" si="88"/>
        <v>4618.3905652042768</v>
      </c>
      <c r="AQ143" s="30">
        <f t="shared" si="88"/>
        <v>5254.1702899034344</v>
      </c>
      <c r="AR143" s="30">
        <f t="shared" si="88"/>
        <v>9005.0655761448361</v>
      </c>
      <c r="AS143" s="30">
        <f t="shared" si="88"/>
        <v>8989.3993957600542</v>
      </c>
      <c r="AT143" s="30">
        <f t="shared" si="88"/>
        <v>9227.0811725623553</v>
      </c>
      <c r="AU143" s="30">
        <f t="shared" si="88"/>
        <v>8849.2664116109099</v>
      </c>
      <c r="AV143" s="30">
        <f t="shared" si="88"/>
        <v>5091.6860912037218</v>
      </c>
      <c r="AW143" s="30">
        <f t="shared" si="88"/>
        <v>5000.3853683630459</v>
      </c>
      <c r="AX143" s="30">
        <f t="shared" si="88"/>
        <v>4876.9951122916827</v>
      </c>
      <c r="AY143" s="30">
        <f t="shared" si="88"/>
        <v>4761.7109016800468</v>
      </c>
      <c r="AZ143" s="30">
        <f t="shared" si="88"/>
        <v>4439.991187104536</v>
      </c>
      <c r="BA143" s="30">
        <f t="shared" si="88"/>
        <v>5055.5467061153931</v>
      </c>
      <c r="BB143" s="30">
        <f t="shared" si="88"/>
        <v>4618.3905652042768</v>
      </c>
      <c r="BC143" s="30">
        <f t="shared" si="88"/>
        <v>5254.1702899034344</v>
      </c>
      <c r="BD143" s="30">
        <f t="shared" si="88"/>
        <v>9005.0655761448361</v>
      </c>
      <c r="BE143" s="30">
        <f t="shared" si="88"/>
        <v>8989.3993957600542</v>
      </c>
      <c r="BF143" s="30">
        <f t="shared" si="88"/>
        <v>9227.0811725623553</v>
      </c>
      <c r="BG143" s="30">
        <f t="shared" si="88"/>
        <v>8849.2664116109099</v>
      </c>
      <c r="BH143" s="30">
        <f t="shared" si="88"/>
        <v>5091.6860912037218</v>
      </c>
      <c r="BI143" s="30">
        <f t="shared" si="88"/>
        <v>5000.3853683630459</v>
      </c>
      <c r="BJ143" s="30">
        <f t="shared" si="88"/>
        <v>4876.9951122916827</v>
      </c>
      <c r="BK143" s="30">
        <f t="shared" si="88"/>
        <v>4761.7109016800468</v>
      </c>
      <c r="BL143" s="30">
        <f t="shared" si="88"/>
        <v>4439.991187104536</v>
      </c>
      <c r="BM143" s="30">
        <f t="shared" si="88"/>
        <v>5055.5467061153931</v>
      </c>
      <c r="BN143" s="30">
        <f t="shared" si="88"/>
        <v>4618.3905652042768</v>
      </c>
      <c r="BO143" s="30">
        <f t="shared" si="88"/>
        <v>5254.1702899034344</v>
      </c>
      <c r="BP143" s="30">
        <f t="shared" si="88"/>
        <v>9005.0655761448361</v>
      </c>
      <c r="BQ143" s="30">
        <f t="shared" ref="BQ143:CH143" si="89">IF(BQ23=0,0,((BQ5*0.5)+BP23-BQ41)*BQ78*BQ110*BQ$2)</f>
        <v>8989.3993957600542</v>
      </c>
      <c r="BR143" s="30">
        <f t="shared" si="89"/>
        <v>9227.0811725623553</v>
      </c>
      <c r="BS143" s="30">
        <f t="shared" si="89"/>
        <v>8849.2664116109099</v>
      </c>
      <c r="BT143" s="30">
        <f t="shared" si="89"/>
        <v>5091.6860912037218</v>
      </c>
      <c r="BU143" s="30">
        <f t="shared" si="89"/>
        <v>5000.3853683630459</v>
      </c>
      <c r="BV143" s="30">
        <f t="shared" si="89"/>
        <v>4876.9951122916827</v>
      </c>
      <c r="BW143" s="30">
        <f t="shared" si="89"/>
        <v>4761.7109016800468</v>
      </c>
      <c r="BX143" s="30">
        <f t="shared" si="89"/>
        <v>4439.991187104536</v>
      </c>
      <c r="BY143" s="30">
        <f t="shared" si="89"/>
        <v>5055.5467061153931</v>
      </c>
      <c r="BZ143" s="30">
        <f t="shared" si="89"/>
        <v>4618.3905652042768</v>
      </c>
      <c r="CA143" s="30">
        <f t="shared" si="89"/>
        <v>5254.1702899034344</v>
      </c>
      <c r="CB143" s="30">
        <f t="shared" si="89"/>
        <v>9005.0655761448361</v>
      </c>
      <c r="CC143" s="30">
        <f t="shared" si="89"/>
        <v>8989.3993957600542</v>
      </c>
      <c r="CD143" s="30">
        <f t="shared" si="89"/>
        <v>9227.0811725623553</v>
      </c>
      <c r="CE143" s="30">
        <f t="shared" si="89"/>
        <v>8849.2664116109099</v>
      </c>
      <c r="CF143" s="30">
        <f t="shared" si="89"/>
        <v>5091.6860912037218</v>
      </c>
      <c r="CG143" s="30">
        <f t="shared" si="89"/>
        <v>5000.3853683630459</v>
      </c>
      <c r="CH143" s="34">
        <f t="shared" si="89"/>
        <v>4876.9951122916827</v>
      </c>
    </row>
    <row r="144" spans="1:86" hidden="1" x14ac:dyDescent="0.3">
      <c r="A144" s="551"/>
      <c r="B144" s="308" t="s">
        <v>59</v>
      </c>
      <c r="C144" s="30">
        <f t="shared" ref="C144:C155" si="90">IF(C24=0,0,((C6*0.5)-C42)*C79*C111*C$2)</f>
        <v>0</v>
      </c>
      <c r="D144" s="30">
        <f t="shared" ref="D144:M155" si="91">IF(D24=0,0,((D6*0.5)+C24-D42)*D79*D111*D$2)</f>
        <v>0</v>
      </c>
      <c r="E144" s="30">
        <f t="shared" si="91"/>
        <v>0</v>
      </c>
      <c r="F144" s="30">
        <f t="shared" si="91"/>
        <v>0</v>
      </c>
      <c r="G144" s="30">
        <f t="shared" si="91"/>
        <v>0</v>
      </c>
      <c r="H144" s="30">
        <f t="shared" si="91"/>
        <v>111.51450039613863</v>
      </c>
      <c r="I144" s="30">
        <f t="shared" si="91"/>
        <v>286.00781077356351</v>
      </c>
      <c r="J144" s="30">
        <f t="shared" si="91"/>
        <v>276.97221724298078</v>
      </c>
      <c r="K144" s="30">
        <f t="shared" si="91"/>
        <v>119.43346683998521</v>
      </c>
      <c r="L144" s="30">
        <f t="shared" si="91"/>
        <v>43.721658857914797</v>
      </c>
      <c r="M144" s="30">
        <f t="shared" si="91"/>
        <v>85.932375472900944</v>
      </c>
      <c r="N144" s="30">
        <f t="shared" ref="N144:BY144" si="92">IF(N24=0,0,((N6*0.5)+M24-N42)*N79*N111*N$2)</f>
        <v>159.19490061889294</v>
      </c>
      <c r="O144" s="30">
        <f t="shared" si="92"/>
        <v>190.82352790848353</v>
      </c>
      <c r="P144" s="30">
        <f t="shared" si="92"/>
        <v>167.47192495975088</v>
      </c>
      <c r="Q144" s="30">
        <f t="shared" si="92"/>
        <v>137.7213392359443</v>
      </c>
      <c r="R144" s="30">
        <f t="shared" si="92"/>
        <v>73.342391572027978</v>
      </c>
      <c r="S144" s="30">
        <f t="shared" si="92"/>
        <v>92.306296993092005</v>
      </c>
      <c r="T144" s="30">
        <f t="shared" si="92"/>
        <v>417.77424567237364</v>
      </c>
      <c r="U144" s="30">
        <f t="shared" si="92"/>
        <v>535.74511376490864</v>
      </c>
      <c r="V144" s="30">
        <f t="shared" si="92"/>
        <v>518.81978899534124</v>
      </c>
      <c r="W144" s="30">
        <f t="shared" si="92"/>
        <v>223.72080016438386</v>
      </c>
      <c r="X144" s="30">
        <f t="shared" si="92"/>
        <v>69.640233299471461</v>
      </c>
      <c r="Y144" s="30">
        <f t="shared" si="92"/>
        <v>119.05402105191745</v>
      </c>
      <c r="Z144" s="30">
        <f t="shared" si="92"/>
        <v>184.91756888213712</v>
      </c>
      <c r="AA144" s="30">
        <f t="shared" si="92"/>
        <v>190.82352790848353</v>
      </c>
      <c r="AB144" s="30">
        <f t="shared" si="92"/>
        <v>167.47192495975088</v>
      </c>
      <c r="AC144" s="30">
        <f t="shared" si="92"/>
        <v>137.7213392359443</v>
      </c>
      <c r="AD144" s="30">
        <f t="shared" si="92"/>
        <v>73.342391572027978</v>
      </c>
      <c r="AE144" s="30">
        <f t="shared" si="92"/>
        <v>92.306296993092005</v>
      </c>
      <c r="AF144" s="30">
        <f t="shared" si="92"/>
        <v>417.77424567237364</v>
      </c>
      <c r="AG144" s="30">
        <f t="shared" si="92"/>
        <v>535.74511376490864</v>
      </c>
      <c r="AH144" s="30">
        <f t="shared" si="92"/>
        <v>518.81978899534124</v>
      </c>
      <c r="AI144" s="30">
        <f t="shared" si="92"/>
        <v>223.72080016438386</v>
      </c>
      <c r="AJ144" s="30">
        <f t="shared" si="92"/>
        <v>69.640233299471461</v>
      </c>
      <c r="AK144" s="30">
        <f t="shared" si="92"/>
        <v>119.05402105191745</v>
      </c>
      <c r="AL144" s="30">
        <f t="shared" si="92"/>
        <v>184.91756888213712</v>
      </c>
      <c r="AM144" s="30">
        <f t="shared" si="92"/>
        <v>190.82352790848353</v>
      </c>
      <c r="AN144" s="30">
        <f t="shared" si="92"/>
        <v>167.47192495975088</v>
      </c>
      <c r="AO144" s="30">
        <f t="shared" si="92"/>
        <v>137.7213392359443</v>
      </c>
      <c r="AP144" s="30">
        <f t="shared" si="92"/>
        <v>73.342391572027978</v>
      </c>
      <c r="AQ144" s="30">
        <f t="shared" si="92"/>
        <v>92.306296993092005</v>
      </c>
      <c r="AR144" s="30">
        <f t="shared" si="92"/>
        <v>417.77424567237364</v>
      </c>
      <c r="AS144" s="30">
        <f t="shared" si="92"/>
        <v>535.74511376490864</v>
      </c>
      <c r="AT144" s="30">
        <f t="shared" si="92"/>
        <v>518.81978899534124</v>
      </c>
      <c r="AU144" s="30">
        <f t="shared" si="92"/>
        <v>223.72080016438386</v>
      </c>
      <c r="AV144" s="30">
        <f t="shared" si="92"/>
        <v>69.640233299471461</v>
      </c>
      <c r="AW144" s="30">
        <f t="shared" si="92"/>
        <v>119.05402105191745</v>
      </c>
      <c r="AX144" s="30">
        <f t="shared" si="92"/>
        <v>184.91756888213712</v>
      </c>
      <c r="AY144" s="30">
        <f t="shared" si="92"/>
        <v>190.82352790848353</v>
      </c>
      <c r="AZ144" s="30">
        <f t="shared" si="92"/>
        <v>167.47192495975088</v>
      </c>
      <c r="BA144" s="30">
        <f t="shared" si="92"/>
        <v>137.7213392359443</v>
      </c>
      <c r="BB144" s="30">
        <f t="shared" si="92"/>
        <v>73.342391572027978</v>
      </c>
      <c r="BC144" s="30">
        <f t="shared" si="92"/>
        <v>92.306296993092005</v>
      </c>
      <c r="BD144" s="30">
        <f t="shared" si="92"/>
        <v>417.77424567237364</v>
      </c>
      <c r="BE144" s="30">
        <f t="shared" si="92"/>
        <v>535.74511376490864</v>
      </c>
      <c r="BF144" s="30">
        <f t="shared" si="92"/>
        <v>518.81978899534124</v>
      </c>
      <c r="BG144" s="30">
        <f t="shared" si="92"/>
        <v>223.72080016438386</v>
      </c>
      <c r="BH144" s="30">
        <f t="shared" si="92"/>
        <v>69.640233299471461</v>
      </c>
      <c r="BI144" s="30">
        <f t="shared" si="92"/>
        <v>119.05402105191745</v>
      </c>
      <c r="BJ144" s="30">
        <f t="shared" si="92"/>
        <v>184.91756888213712</v>
      </c>
      <c r="BK144" s="30">
        <f t="shared" si="92"/>
        <v>190.82352790848353</v>
      </c>
      <c r="BL144" s="30">
        <f t="shared" si="92"/>
        <v>167.47192495975088</v>
      </c>
      <c r="BM144" s="30">
        <f t="shared" si="92"/>
        <v>137.7213392359443</v>
      </c>
      <c r="BN144" s="30">
        <f t="shared" si="92"/>
        <v>73.342391572027978</v>
      </c>
      <c r="BO144" s="30">
        <f t="shared" si="92"/>
        <v>92.306296993092005</v>
      </c>
      <c r="BP144" s="30">
        <f t="shared" si="92"/>
        <v>417.77424567237364</v>
      </c>
      <c r="BQ144" s="30">
        <f t="shared" si="92"/>
        <v>535.74511376490864</v>
      </c>
      <c r="BR144" s="30">
        <f t="shared" si="92"/>
        <v>518.81978899534124</v>
      </c>
      <c r="BS144" s="30">
        <f t="shared" si="92"/>
        <v>223.72080016438386</v>
      </c>
      <c r="BT144" s="30">
        <f t="shared" si="92"/>
        <v>69.640233299471461</v>
      </c>
      <c r="BU144" s="30">
        <f t="shared" si="92"/>
        <v>119.05402105191745</v>
      </c>
      <c r="BV144" s="30">
        <f t="shared" si="92"/>
        <v>184.91756888213712</v>
      </c>
      <c r="BW144" s="30">
        <f t="shared" si="92"/>
        <v>190.82352790848353</v>
      </c>
      <c r="BX144" s="30">
        <f t="shared" si="92"/>
        <v>167.47192495975088</v>
      </c>
      <c r="BY144" s="30">
        <f t="shared" si="92"/>
        <v>137.7213392359443</v>
      </c>
      <c r="BZ144" s="30">
        <f t="shared" ref="BZ144:CH144" si="93">IF(BZ24=0,0,((BZ6*0.5)+BY24-BZ42)*BZ79*BZ111*BZ$2)</f>
        <v>73.342391572027978</v>
      </c>
      <c r="CA144" s="30">
        <f t="shared" si="93"/>
        <v>92.306296993092005</v>
      </c>
      <c r="CB144" s="30">
        <f t="shared" si="93"/>
        <v>417.77424567237364</v>
      </c>
      <c r="CC144" s="30">
        <f t="shared" si="93"/>
        <v>535.74511376490864</v>
      </c>
      <c r="CD144" s="30">
        <f t="shared" si="93"/>
        <v>518.81978899534124</v>
      </c>
      <c r="CE144" s="30">
        <f t="shared" si="93"/>
        <v>223.72080016438386</v>
      </c>
      <c r="CF144" s="30">
        <f t="shared" si="93"/>
        <v>69.640233299471461</v>
      </c>
      <c r="CG144" s="30">
        <f t="shared" si="93"/>
        <v>119.05402105191745</v>
      </c>
      <c r="CH144" s="34">
        <f t="shared" si="93"/>
        <v>184.91756888213712</v>
      </c>
    </row>
    <row r="145" spans="1:86" hidden="1" x14ac:dyDescent="0.3">
      <c r="A145" s="551"/>
      <c r="B145" s="308" t="s">
        <v>142</v>
      </c>
      <c r="C145" s="30">
        <f t="shared" si="90"/>
        <v>0</v>
      </c>
      <c r="D145" s="30">
        <f t="shared" si="91"/>
        <v>0</v>
      </c>
      <c r="E145" s="30">
        <f t="shared" si="91"/>
        <v>0</v>
      </c>
      <c r="F145" s="30">
        <f t="shared" si="91"/>
        <v>0</v>
      </c>
      <c r="G145" s="30">
        <f t="shared" si="91"/>
        <v>0</v>
      </c>
      <c r="H145" s="30">
        <f t="shared" si="91"/>
        <v>0</v>
      </c>
      <c r="I145" s="30">
        <f t="shared" si="91"/>
        <v>0</v>
      </c>
      <c r="J145" s="30">
        <f t="shared" si="91"/>
        <v>8.5439904202440022</v>
      </c>
      <c r="K145" s="30">
        <f t="shared" si="91"/>
        <v>16.106977799178068</v>
      </c>
      <c r="L145" s="30">
        <f t="shared" si="91"/>
        <v>9.1521379154019691</v>
      </c>
      <c r="M145" s="30">
        <f t="shared" si="91"/>
        <v>8.8481208513101759</v>
      </c>
      <c r="N145" s="30">
        <f t="shared" ref="N145:BY145" si="94">IF(N25=0,0,((N7*0.5)+M25-N43)*N80*N112*N$2)</f>
        <v>12.935374455118202</v>
      </c>
      <c r="O145" s="30">
        <f t="shared" si="94"/>
        <v>16.757466240154162</v>
      </c>
      <c r="P145" s="30">
        <f t="shared" si="94"/>
        <v>15.499771021197825</v>
      </c>
      <c r="Q145" s="30">
        <f t="shared" si="94"/>
        <v>16.510840344608852</v>
      </c>
      <c r="R145" s="30">
        <f t="shared" si="94"/>
        <v>15.268791626946276</v>
      </c>
      <c r="S145" s="30">
        <f t="shared" si="94"/>
        <v>18.862014314912123</v>
      </c>
      <c r="T145" s="30">
        <f t="shared" si="94"/>
        <v>33.220956244149285</v>
      </c>
      <c r="U145" s="30">
        <f t="shared" si="94"/>
        <v>33.263782664334677</v>
      </c>
      <c r="V145" s="30">
        <f t="shared" si="94"/>
        <v>34.175961680976009</v>
      </c>
      <c r="W145" s="30">
        <f t="shared" si="94"/>
        <v>32.213955598356137</v>
      </c>
      <c r="X145" s="30">
        <f t="shared" si="94"/>
        <v>18.304275830803938</v>
      </c>
      <c r="Y145" s="30">
        <f t="shared" si="94"/>
        <v>17.696241702620352</v>
      </c>
      <c r="Z145" s="30">
        <f t="shared" si="94"/>
        <v>17.247165940157604</v>
      </c>
      <c r="AA145" s="30">
        <f t="shared" si="94"/>
        <v>16.757466240154162</v>
      </c>
      <c r="AB145" s="30">
        <f t="shared" si="94"/>
        <v>15.499771021197825</v>
      </c>
      <c r="AC145" s="30">
        <f t="shared" si="94"/>
        <v>16.510840344608852</v>
      </c>
      <c r="AD145" s="30">
        <f t="shared" si="94"/>
        <v>15.268791626946276</v>
      </c>
      <c r="AE145" s="30">
        <f t="shared" si="94"/>
        <v>18.862014314912123</v>
      </c>
      <c r="AF145" s="30">
        <f t="shared" si="94"/>
        <v>33.220956244149285</v>
      </c>
      <c r="AG145" s="30">
        <f t="shared" si="94"/>
        <v>33.263782664334677</v>
      </c>
      <c r="AH145" s="30">
        <f t="shared" si="94"/>
        <v>34.175961680976009</v>
      </c>
      <c r="AI145" s="30">
        <f t="shared" si="94"/>
        <v>32.213955598356137</v>
      </c>
      <c r="AJ145" s="30">
        <f t="shared" si="94"/>
        <v>18.304275830803938</v>
      </c>
      <c r="AK145" s="30">
        <f t="shared" si="94"/>
        <v>17.696241702620352</v>
      </c>
      <c r="AL145" s="30">
        <f t="shared" si="94"/>
        <v>17.247165940157604</v>
      </c>
      <c r="AM145" s="30">
        <f t="shared" si="94"/>
        <v>16.757466240154162</v>
      </c>
      <c r="AN145" s="30">
        <f t="shared" si="94"/>
        <v>15.499771021197825</v>
      </c>
      <c r="AO145" s="30">
        <f t="shared" si="94"/>
        <v>16.510840344608852</v>
      </c>
      <c r="AP145" s="30">
        <f t="shared" si="94"/>
        <v>15.268791626946276</v>
      </c>
      <c r="AQ145" s="30">
        <f t="shared" si="94"/>
        <v>18.862014314912123</v>
      </c>
      <c r="AR145" s="30">
        <f t="shared" si="94"/>
        <v>33.220956244149285</v>
      </c>
      <c r="AS145" s="30">
        <f t="shared" si="94"/>
        <v>33.263782664334677</v>
      </c>
      <c r="AT145" s="30">
        <f t="shared" si="94"/>
        <v>34.175961680976009</v>
      </c>
      <c r="AU145" s="30">
        <f t="shared" si="94"/>
        <v>32.213955598356137</v>
      </c>
      <c r="AV145" s="30">
        <f t="shared" si="94"/>
        <v>18.304275830803938</v>
      </c>
      <c r="AW145" s="30">
        <f t="shared" si="94"/>
        <v>17.696241702620352</v>
      </c>
      <c r="AX145" s="30">
        <f t="shared" si="94"/>
        <v>17.247165940157604</v>
      </c>
      <c r="AY145" s="30">
        <f t="shared" si="94"/>
        <v>16.757466240154162</v>
      </c>
      <c r="AZ145" s="30">
        <f t="shared" si="94"/>
        <v>15.499771021197825</v>
      </c>
      <c r="BA145" s="30">
        <f t="shared" si="94"/>
        <v>16.510840344608852</v>
      </c>
      <c r="BB145" s="30">
        <f t="shared" si="94"/>
        <v>15.268791626946276</v>
      </c>
      <c r="BC145" s="30">
        <f t="shared" si="94"/>
        <v>18.862014314912123</v>
      </c>
      <c r="BD145" s="30">
        <f t="shared" si="94"/>
        <v>33.220956244149285</v>
      </c>
      <c r="BE145" s="30">
        <f t="shared" si="94"/>
        <v>33.263782664334677</v>
      </c>
      <c r="BF145" s="30">
        <f t="shared" si="94"/>
        <v>34.175961680976009</v>
      </c>
      <c r="BG145" s="30">
        <f t="shared" si="94"/>
        <v>32.213955598356137</v>
      </c>
      <c r="BH145" s="30">
        <f t="shared" si="94"/>
        <v>18.304275830803938</v>
      </c>
      <c r="BI145" s="30">
        <f t="shared" si="94"/>
        <v>17.696241702620352</v>
      </c>
      <c r="BJ145" s="30">
        <f t="shared" si="94"/>
        <v>17.247165940157604</v>
      </c>
      <c r="BK145" s="30">
        <f t="shared" si="94"/>
        <v>16.757466240154162</v>
      </c>
      <c r="BL145" s="30">
        <f t="shared" si="94"/>
        <v>15.499771021197825</v>
      </c>
      <c r="BM145" s="30">
        <f t="shared" si="94"/>
        <v>16.510840344608852</v>
      </c>
      <c r="BN145" s="30">
        <f t="shared" si="94"/>
        <v>15.268791626946276</v>
      </c>
      <c r="BO145" s="30">
        <f t="shared" si="94"/>
        <v>18.862014314912123</v>
      </c>
      <c r="BP145" s="30">
        <f t="shared" si="94"/>
        <v>33.220956244149285</v>
      </c>
      <c r="BQ145" s="30">
        <f t="shared" si="94"/>
        <v>33.263782664334677</v>
      </c>
      <c r="BR145" s="30">
        <f t="shared" si="94"/>
        <v>34.175961680976009</v>
      </c>
      <c r="BS145" s="30">
        <f t="shared" si="94"/>
        <v>32.213955598356137</v>
      </c>
      <c r="BT145" s="30">
        <f t="shared" si="94"/>
        <v>18.304275830803938</v>
      </c>
      <c r="BU145" s="30">
        <f t="shared" si="94"/>
        <v>17.696241702620352</v>
      </c>
      <c r="BV145" s="30">
        <f t="shared" si="94"/>
        <v>17.247165940157604</v>
      </c>
      <c r="BW145" s="30">
        <f t="shared" si="94"/>
        <v>16.757466240154162</v>
      </c>
      <c r="BX145" s="30">
        <f t="shared" si="94"/>
        <v>15.499771021197825</v>
      </c>
      <c r="BY145" s="30">
        <f t="shared" si="94"/>
        <v>16.510840344608852</v>
      </c>
      <c r="BZ145" s="30">
        <f t="shared" ref="BZ145:CH145" si="95">IF(BZ25=0,0,((BZ7*0.5)+BY25-BZ43)*BZ80*BZ112*BZ$2)</f>
        <v>15.268791626946276</v>
      </c>
      <c r="CA145" s="30">
        <f t="shared" si="95"/>
        <v>18.862014314912123</v>
      </c>
      <c r="CB145" s="30">
        <f t="shared" si="95"/>
        <v>33.220956244149285</v>
      </c>
      <c r="CC145" s="30">
        <f t="shared" si="95"/>
        <v>33.263782664334677</v>
      </c>
      <c r="CD145" s="30">
        <f t="shared" si="95"/>
        <v>34.175961680976009</v>
      </c>
      <c r="CE145" s="30">
        <f t="shared" si="95"/>
        <v>32.213955598356137</v>
      </c>
      <c r="CF145" s="30">
        <f t="shared" si="95"/>
        <v>18.304275830803938</v>
      </c>
      <c r="CG145" s="30">
        <f t="shared" si="95"/>
        <v>17.696241702620352</v>
      </c>
      <c r="CH145" s="34">
        <f t="shared" si="95"/>
        <v>17.247165940157604</v>
      </c>
    </row>
    <row r="146" spans="1:86" hidden="1" x14ac:dyDescent="0.3">
      <c r="A146" s="551"/>
      <c r="B146" s="308" t="s">
        <v>60</v>
      </c>
      <c r="C146" s="30">
        <f t="shared" si="90"/>
        <v>9.5928422228047597E-3</v>
      </c>
      <c r="D146" s="30">
        <f t="shared" si="91"/>
        <v>0.82602740355060922</v>
      </c>
      <c r="E146" s="30">
        <f t="shared" si="91"/>
        <v>25.613370676341773</v>
      </c>
      <c r="F146" s="30">
        <f t="shared" si="91"/>
        <v>156.3539204247341</v>
      </c>
      <c r="G146" s="30">
        <f t="shared" si="91"/>
        <v>710.1600325258579</v>
      </c>
      <c r="H146" s="30">
        <f t="shared" si="91"/>
        <v>6023.8124350037606</v>
      </c>
      <c r="I146" s="30">
        <f t="shared" si="91"/>
        <v>10606.461200933165</v>
      </c>
      <c r="J146" s="30">
        <f t="shared" si="91"/>
        <v>16525.290015470986</v>
      </c>
      <c r="K146" s="30">
        <f t="shared" si="91"/>
        <v>11817.481340474558</v>
      </c>
      <c r="L146" s="30">
        <f t="shared" si="91"/>
        <v>1707.0892317437047</v>
      </c>
      <c r="M146" s="30">
        <f t="shared" si="91"/>
        <v>623.19374197173613</v>
      </c>
      <c r="N146" s="30">
        <f t="shared" ref="N146:BY146" si="96">IF(N26=0,0,((N8*0.5)+M26-N44)*N81*N113*N$2)</f>
        <v>8.3728179922411314</v>
      </c>
      <c r="O146" s="30">
        <f t="shared" si="96"/>
        <v>0.87942627382480587</v>
      </c>
      <c r="P146" s="30">
        <f t="shared" si="96"/>
        <v>37.137866309127865</v>
      </c>
      <c r="Q146" s="30">
        <f t="shared" si="96"/>
        <v>1111.9380474946161</v>
      </c>
      <c r="R146" s="30">
        <f t="shared" si="96"/>
        <v>4116.5013682502531</v>
      </c>
      <c r="S146" s="30">
        <f t="shared" si="96"/>
        <v>14432.604551953485</v>
      </c>
      <c r="T146" s="30">
        <f t="shared" si="96"/>
        <v>84186.151483833892</v>
      </c>
      <c r="U146" s="30">
        <f t="shared" si="96"/>
        <v>108675.63192594964</v>
      </c>
      <c r="V146" s="30">
        <f t="shared" si="96"/>
        <v>105052.26421251052</v>
      </c>
      <c r="W146" s="30">
        <f t="shared" si="96"/>
        <v>43222.248154143716</v>
      </c>
      <c r="X146" s="30">
        <f t="shared" si="96"/>
        <v>3736.2275802401514</v>
      </c>
      <c r="Y146" s="30">
        <f t="shared" si="96"/>
        <v>947.91588203107983</v>
      </c>
      <c r="Z146" s="30">
        <f t="shared" si="96"/>
        <v>9.6227325157732562</v>
      </c>
      <c r="AA146" s="30">
        <f t="shared" si="96"/>
        <v>0.87942627382480587</v>
      </c>
      <c r="AB146" s="30">
        <f t="shared" si="96"/>
        <v>37.137866309127865</v>
      </c>
      <c r="AC146" s="30">
        <f t="shared" si="96"/>
        <v>1111.9380474946161</v>
      </c>
      <c r="AD146" s="30">
        <f t="shared" si="96"/>
        <v>4116.5013682502531</v>
      </c>
      <c r="AE146" s="30">
        <f t="shared" si="96"/>
        <v>14432.604551953485</v>
      </c>
      <c r="AF146" s="30">
        <f t="shared" si="96"/>
        <v>84186.151483833892</v>
      </c>
      <c r="AG146" s="30">
        <f t="shared" si="96"/>
        <v>108675.63192594964</v>
      </c>
      <c r="AH146" s="30">
        <f t="shared" si="96"/>
        <v>105052.26421251052</v>
      </c>
      <c r="AI146" s="30">
        <f t="shared" si="96"/>
        <v>43222.248154143716</v>
      </c>
      <c r="AJ146" s="30">
        <f t="shared" si="96"/>
        <v>3736.2275802401514</v>
      </c>
      <c r="AK146" s="30">
        <f t="shared" si="96"/>
        <v>947.91588203107983</v>
      </c>
      <c r="AL146" s="30">
        <f t="shared" si="96"/>
        <v>9.6227325157732562</v>
      </c>
      <c r="AM146" s="30">
        <f t="shared" si="96"/>
        <v>0.87942627382480587</v>
      </c>
      <c r="AN146" s="30">
        <f t="shared" si="96"/>
        <v>37.137866309127865</v>
      </c>
      <c r="AO146" s="30">
        <f t="shared" si="96"/>
        <v>1111.9380474946161</v>
      </c>
      <c r="AP146" s="30">
        <f t="shared" si="96"/>
        <v>4116.5013682502531</v>
      </c>
      <c r="AQ146" s="30">
        <f t="shared" si="96"/>
        <v>14432.604551953485</v>
      </c>
      <c r="AR146" s="30">
        <f t="shared" si="96"/>
        <v>84186.151483833892</v>
      </c>
      <c r="AS146" s="30">
        <f t="shared" si="96"/>
        <v>108675.63192594964</v>
      </c>
      <c r="AT146" s="30">
        <f t="shared" si="96"/>
        <v>105052.26421251052</v>
      </c>
      <c r="AU146" s="30">
        <f t="shared" si="96"/>
        <v>43222.248154143716</v>
      </c>
      <c r="AV146" s="30">
        <f t="shared" si="96"/>
        <v>3736.2275802401514</v>
      </c>
      <c r="AW146" s="30">
        <f t="shared" si="96"/>
        <v>947.91588203107983</v>
      </c>
      <c r="AX146" s="30">
        <f t="shared" si="96"/>
        <v>9.6227325157732562</v>
      </c>
      <c r="AY146" s="30">
        <f t="shared" si="96"/>
        <v>0.87942627382480587</v>
      </c>
      <c r="AZ146" s="30">
        <f t="shared" si="96"/>
        <v>37.137866309127865</v>
      </c>
      <c r="BA146" s="30">
        <f t="shared" si="96"/>
        <v>1111.9380474946161</v>
      </c>
      <c r="BB146" s="30">
        <f t="shared" si="96"/>
        <v>4116.5013682502531</v>
      </c>
      <c r="BC146" s="30">
        <f t="shared" si="96"/>
        <v>14432.604551953485</v>
      </c>
      <c r="BD146" s="30">
        <f t="shared" si="96"/>
        <v>84186.151483833892</v>
      </c>
      <c r="BE146" s="30">
        <f t="shared" si="96"/>
        <v>108675.63192594964</v>
      </c>
      <c r="BF146" s="30">
        <f t="shared" si="96"/>
        <v>105052.26421251052</v>
      </c>
      <c r="BG146" s="30">
        <f t="shared" si="96"/>
        <v>43222.248154143716</v>
      </c>
      <c r="BH146" s="30">
        <f t="shared" si="96"/>
        <v>3736.2275802401514</v>
      </c>
      <c r="BI146" s="30">
        <f t="shared" si="96"/>
        <v>947.91588203107983</v>
      </c>
      <c r="BJ146" s="30">
        <f t="shared" si="96"/>
        <v>9.6227325157732562</v>
      </c>
      <c r="BK146" s="30">
        <f t="shared" si="96"/>
        <v>0.87942627382480587</v>
      </c>
      <c r="BL146" s="30">
        <f t="shared" si="96"/>
        <v>37.137866309127865</v>
      </c>
      <c r="BM146" s="30">
        <f t="shared" si="96"/>
        <v>1111.9380474946161</v>
      </c>
      <c r="BN146" s="30">
        <f t="shared" si="96"/>
        <v>4116.5013682502531</v>
      </c>
      <c r="BO146" s="30">
        <f t="shared" si="96"/>
        <v>14432.604551953485</v>
      </c>
      <c r="BP146" s="30">
        <f t="shared" si="96"/>
        <v>84186.151483833892</v>
      </c>
      <c r="BQ146" s="30">
        <f t="shared" si="96"/>
        <v>108675.63192594964</v>
      </c>
      <c r="BR146" s="30">
        <f t="shared" si="96"/>
        <v>105052.26421251052</v>
      </c>
      <c r="BS146" s="30">
        <f t="shared" si="96"/>
        <v>43222.248154143716</v>
      </c>
      <c r="BT146" s="30">
        <f t="shared" si="96"/>
        <v>3736.2275802401514</v>
      </c>
      <c r="BU146" s="30">
        <f t="shared" si="96"/>
        <v>947.91588203107983</v>
      </c>
      <c r="BV146" s="30">
        <f t="shared" si="96"/>
        <v>9.6227325157732562</v>
      </c>
      <c r="BW146" s="30">
        <f t="shared" si="96"/>
        <v>0.87942627382480587</v>
      </c>
      <c r="BX146" s="30">
        <f t="shared" si="96"/>
        <v>37.137866309127865</v>
      </c>
      <c r="BY146" s="30">
        <f t="shared" si="96"/>
        <v>1111.9380474946161</v>
      </c>
      <c r="BZ146" s="30">
        <f t="shared" ref="BZ146:CH146" si="97">IF(BZ26=0,0,((BZ8*0.5)+BY26-BZ44)*BZ81*BZ113*BZ$2)</f>
        <v>4116.5013682502531</v>
      </c>
      <c r="CA146" s="30">
        <f t="shared" si="97"/>
        <v>14432.604551953485</v>
      </c>
      <c r="CB146" s="30">
        <f t="shared" si="97"/>
        <v>84186.151483833892</v>
      </c>
      <c r="CC146" s="30">
        <f t="shared" si="97"/>
        <v>108675.63192594964</v>
      </c>
      <c r="CD146" s="30">
        <f t="shared" si="97"/>
        <v>105052.26421251052</v>
      </c>
      <c r="CE146" s="30">
        <f t="shared" si="97"/>
        <v>43222.248154143716</v>
      </c>
      <c r="CF146" s="30">
        <f t="shared" si="97"/>
        <v>3736.2275802401514</v>
      </c>
      <c r="CG146" s="30">
        <f t="shared" si="97"/>
        <v>947.91588203107983</v>
      </c>
      <c r="CH146" s="34">
        <f t="shared" si="97"/>
        <v>9.6227325157732562</v>
      </c>
    </row>
    <row r="147" spans="1:86" hidden="1" x14ac:dyDescent="0.3">
      <c r="A147" s="551"/>
      <c r="B147" s="308" t="s">
        <v>143</v>
      </c>
      <c r="C147" s="30">
        <f t="shared" si="90"/>
        <v>0</v>
      </c>
      <c r="D147" s="30">
        <f t="shared" si="91"/>
        <v>0</v>
      </c>
      <c r="E147" s="30">
        <f t="shared" si="91"/>
        <v>0</v>
      </c>
      <c r="F147" s="30">
        <f t="shared" si="91"/>
        <v>0</v>
      </c>
      <c r="G147" s="30">
        <f t="shared" si="91"/>
        <v>0</v>
      </c>
      <c r="H147" s="30">
        <f t="shared" si="91"/>
        <v>0</v>
      </c>
      <c r="I147" s="30">
        <f t="shared" si="91"/>
        <v>0</v>
      </c>
      <c r="J147" s="30">
        <f t="shared" si="91"/>
        <v>0</v>
      </c>
      <c r="K147" s="30">
        <f t="shared" si="91"/>
        <v>0</v>
      </c>
      <c r="L147" s="30">
        <f t="shared" si="91"/>
        <v>0</v>
      </c>
      <c r="M147" s="30">
        <f t="shared" si="91"/>
        <v>0</v>
      </c>
      <c r="N147" s="30">
        <f t="shared" ref="N147:BY147" si="98">IF(N27=0,0,((N9*0.5)+M27-N45)*N82*N114*N$2)</f>
        <v>0</v>
      </c>
      <c r="O147" s="30">
        <f t="shared" si="98"/>
        <v>0</v>
      </c>
      <c r="P147" s="30">
        <f t="shared" si="98"/>
        <v>0</v>
      </c>
      <c r="Q147" s="30">
        <f t="shared" si="98"/>
        <v>0</v>
      </c>
      <c r="R147" s="30">
        <f t="shared" si="98"/>
        <v>0</v>
      </c>
      <c r="S147" s="30">
        <f t="shared" si="98"/>
        <v>0</v>
      </c>
      <c r="T147" s="30">
        <f t="shared" si="98"/>
        <v>0</v>
      </c>
      <c r="U147" s="30">
        <f t="shared" si="98"/>
        <v>0</v>
      </c>
      <c r="V147" s="30">
        <f t="shared" si="98"/>
        <v>0</v>
      </c>
      <c r="W147" s="30">
        <f t="shared" si="98"/>
        <v>0</v>
      </c>
      <c r="X147" s="30">
        <f t="shared" si="98"/>
        <v>0</v>
      </c>
      <c r="Y147" s="30">
        <f t="shared" si="98"/>
        <v>0</v>
      </c>
      <c r="Z147" s="30">
        <f t="shared" si="98"/>
        <v>0</v>
      </c>
      <c r="AA147" s="30">
        <f t="shared" si="98"/>
        <v>0</v>
      </c>
      <c r="AB147" s="30">
        <f t="shared" si="98"/>
        <v>0</v>
      </c>
      <c r="AC147" s="30">
        <f t="shared" si="98"/>
        <v>0</v>
      </c>
      <c r="AD147" s="30">
        <f t="shared" si="98"/>
        <v>0</v>
      </c>
      <c r="AE147" s="30">
        <f t="shared" si="98"/>
        <v>0</v>
      </c>
      <c r="AF147" s="30">
        <f t="shared" si="98"/>
        <v>0</v>
      </c>
      <c r="AG147" s="30">
        <f t="shared" si="98"/>
        <v>0</v>
      </c>
      <c r="AH147" s="30">
        <f t="shared" si="98"/>
        <v>0</v>
      </c>
      <c r="AI147" s="30">
        <f t="shared" si="98"/>
        <v>0</v>
      </c>
      <c r="AJ147" s="30">
        <f t="shared" si="98"/>
        <v>0</v>
      </c>
      <c r="AK147" s="30">
        <f t="shared" si="98"/>
        <v>0</v>
      </c>
      <c r="AL147" s="30">
        <f t="shared" si="98"/>
        <v>0</v>
      </c>
      <c r="AM147" s="30">
        <f t="shared" si="98"/>
        <v>0</v>
      </c>
      <c r="AN147" s="30">
        <f t="shared" si="98"/>
        <v>0</v>
      </c>
      <c r="AO147" s="30">
        <f t="shared" si="98"/>
        <v>0</v>
      </c>
      <c r="AP147" s="30">
        <f t="shared" si="98"/>
        <v>0</v>
      </c>
      <c r="AQ147" s="30">
        <f t="shared" si="98"/>
        <v>0</v>
      </c>
      <c r="AR147" s="30">
        <f t="shared" si="98"/>
        <v>0</v>
      </c>
      <c r="AS147" s="30">
        <f t="shared" si="98"/>
        <v>0</v>
      </c>
      <c r="AT147" s="30">
        <f t="shared" si="98"/>
        <v>0</v>
      </c>
      <c r="AU147" s="30">
        <f t="shared" si="98"/>
        <v>0</v>
      </c>
      <c r="AV147" s="30">
        <f t="shared" si="98"/>
        <v>0</v>
      </c>
      <c r="AW147" s="30">
        <f t="shared" si="98"/>
        <v>0</v>
      </c>
      <c r="AX147" s="30">
        <f t="shared" si="98"/>
        <v>0</v>
      </c>
      <c r="AY147" s="30">
        <f t="shared" si="98"/>
        <v>0</v>
      </c>
      <c r="AZ147" s="30">
        <f t="shared" si="98"/>
        <v>0</v>
      </c>
      <c r="BA147" s="30">
        <f t="shared" si="98"/>
        <v>0</v>
      </c>
      <c r="BB147" s="30">
        <f t="shared" si="98"/>
        <v>0</v>
      </c>
      <c r="BC147" s="30">
        <f t="shared" si="98"/>
        <v>0</v>
      </c>
      <c r="BD147" s="30">
        <f t="shared" si="98"/>
        <v>0</v>
      </c>
      <c r="BE147" s="30">
        <f t="shared" si="98"/>
        <v>0</v>
      </c>
      <c r="BF147" s="30">
        <f t="shared" si="98"/>
        <v>0</v>
      </c>
      <c r="BG147" s="30">
        <f t="shared" si="98"/>
        <v>0</v>
      </c>
      <c r="BH147" s="30">
        <f t="shared" si="98"/>
        <v>0</v>
      </c>
      <c r="BI147" s="30">
        <f t="shared" si="98"/>
        <v>0</v>
      </c>
      <c r="BJ147" s="30">
        <f t="shared" si="98"/>
        <v>0</v>
      </c>
      <c r="BK147" s="30">
        <f t="shared" si="98"/>
        <v>0</v>
      </c>
      <c r="BL147" s="30">
        <f t="shared" si="98"/>
        <v>0</v>
      </c>
      <c r="BM147" s="30">
        <f t="shared" si="98"/>
        <v>0</v>
      </c>
      <c r="BN147" s="30">
        <f t="shared" si="98"/>
        <v>0</v>
      </c>
      <c r="BO147" s="30">
        <f t="shared" si="98"/>
        <v>0</v>
      </c>
      <c r="BP147" s="30">
        <f t="shared" si="98"/>
        <v>0</v>
      </c>
      <c r="BQ147" s="30">
        <f t="shared" si="98"/>
        <v>0</v>
      </c>
      <c r="BR147" s="30">
        <f t="shared" si="98"/>
        <v>0</v>
      </c>
      <c r="BS147" s="30">
        <f t="shared" si="98"/>
        <v>0</v>
      </c>
      <c r="BT147" s="30">
        <f t="shared" si="98"/>
        <v>0</v>
      </c>
      <c r="BU147" s="30">
        <f t="shared" si="98"/>
        <v>0</v>
      </c>
      <c r="BV147" s="30">
        <f t="shared" si="98"/>
        <v>0</v>
      </c>
      <c r="BW147" s="30">
        <f t="shared" si="98"/>
        <v>0</v>
      </c>
      <c r="BX147" s="30">
        <f t="shared" si="98"/>
        <v>0</v>
      </c>
      <c r="BY147" s="30">
        <f t="shared" si="98"/>
        <v>0</v>
      </c>
      <c r="BZ147" s="30">
        <f t="shared" ref="BZ147:CH147" si="99">IF(BZ27=0,0,((BZ9*0.5)+BY27-BZ45)*BZ82*BZ114*BZ$2)</f>
        <v>0</v>
      </c>
      <c r="CA147" s="30">
        <f t="shared" si="99"/>
        <v>0</v>
      </c>
      <c r="CB147" s="30">
        <f t="shared" si="99"/>
        <v>0</v>
      </c>
      <c r="CC147" s="30">
        <f t="shared" si="99"/>
        <v>0</v>
      </c>
      <c r="CD147" s="30">
        <f t="shared" si="99"/>
        <v>0</v>
      </c>
      <c r="CE147" s="30">
        <f t="shared" si="99"/>
        <v>0</v>
      </c>
      <c r="CF147" s="30">
        <f t="shared" si="99"/>
        <v>0</v>
      </c>
      <c r="CG147" s="30">
        <f t="shared" si="99"/>
        <v>0</v>
      </c>
      <c r="CH147" s="34">
        <f t="shared" si="99"/>
        <v>0</v>
      </c>
    </row>
    <row r="148" spans="1:86" hidden="1" x14ac:dyDescent="0.3">
      <c r="A148" s="551"/>
      <c r="B148" s="309" t="s">
        <v>62</v>
      </c>
      <c r="C148" s="30">
        <f t="shared" si="90"/>
        <v>0</v>
      </c>
      <c r="D148" s="30">
        <f t="shared" si="91"/>
        <v>0</v>
      </c>
      <c r="E148" s="30">
        <f t="shared" si="91"/>
        <v>0</v>
      </c>
      <c r="F148" s="30">
        <f t="shared" si="91"/>
        <v>0</v>
      </c>
      <c r="G148" s="30">
        <f t="shared" si="91"/>
        <v>0</v>
      </c>
      <c r="H148" s="30">
        <f t="shared" si="91"/>
        <v>0</v>
      </c>
      <c r="I148" s="30">
        <f t="shared" si="91"/>
        <v>0</v>
      </c>
      <c r="J148" s="30">
        <f t="shared" si="91"/>
        <v>0</v>
      </c>
      <c r="K148" s="30">
        <f t="shared" si="91"/>
        <v>0</v>
      </c>
      <c r="L148" s="30">
        <f t="shared" si="91"/>
        <v>0</v>
      </c>
      <c r="M148" s="30">
        <f t="shared" si="91"/>
        <v>0</v>
      </c>
      <c r="N148" s="30">
        <f t="shared" ref="N148:BY148" si="100">IF(N28=0,0,((N10*0.5)+M28-N46)*N83*N115*N$2)</f>
        <v>0</v>
      </c>
      <c r="O148" s="30">
        <f t="shared" si="100"/>
        <v>0</v>
      </c>
      <c r="P148" s="30">
        <f t="shared" si="100"/>
        <v>0</v>
      </c>
      <c r="Q148" s="30">
        <f t="shared" si="100"/>
        <v>0</v>
      </c>
      <c r="R148" s="30">
        <f t="shared" si="100"/>
        <v>0</v>
      </c>
      <c r="S148" s="30">
        <f t="shared" si="100"/>
        <v>0</v>
      </c>
      <c r="T148" s="30">
        <f t="shared" si="100"/>
        <v>0</v>
      </c>
      <c r="U148" s="30">
        <f t="shared" si="100"/>
        <v>0</v>
      </c>
      <c r="V148" s="30">
        <f t="shared" si="100"/>
        <v>0</v>
      </c>
      <c r="W148" s="30">
        <f t="shared" si="100"/>
        <v>0</v>
      </c>
      <c r="X148" s="30">
        <f t="shared" si="100"/>
        <v>0</v>
      </c>
      <c r="Y148" s="30">
        <f t="shared" si="100"/>
        <v>0</v>
      </c>
      <c r="Z148" s="30">
        <f t="shared" si="100"/>
        <v>0</v>
      </c>
      <c r="AA148" s="30">
        <f t="shared" si="100"/>
        <v>0</v>
      </c>
      <c r="AB148" s="30">
        <f t="shared" si="100"/>
        <v>0</v>
      </c>
      <c r="AC148" s="30">
        <f t="shared" si="100"/>
        <v>0</v>
      </c>
      <c r="AD148" s="30">
        <f t="shared" si="100"/>
        <v>0</v>
      </c>
      <c r="AE148" s="30">
        <f t="shared" si="100"/>
        <v>0</v>
      </c>
      <c r="AF148" s="30">
        <f t="shared" si="100"/>
        <v>0</v>
      </c>
      <c r="AG148" s="30">
        <f t="shared" si="100"/>
        <v>0</v>
      </c>
      <c r="AH148" s="30">
        <f t="shared" si="100"/>
        <v>0</v>
      </c>
      <c r="AI148" s="30">
        <f t="shared" si="100"/>
        <v>0</v>
      </c>
      <c r="AJ148" s="30">
        <f t="shared" si="100"/>
        <v>0</v>
      </c>
      <c r="AK148" s="30">
        <f t="shared" si="100"/>
        <v>0</v>
      </c>
      <c r="AL148" s="30">
        <f t="shared" si="100"/>
        <v>0</v>
      </c>
      <c r="AM148" s="30">
        <f t="shared" si="100"/>
        <v>0</v>
      </c>
      <c r="AN148" s="30">
        <f t="shared" si="100"/>
        <v>0</v>
      </c>
      <c r="AO148" s="30">
        <f t="shared" si="100"/>
        <v>0</v>
      </c>
      <c r="AP148" s="30">
        <f t="shared" si="100"/>
        <v>0</v>
      </c>
      <c r="AQ148" s="30">
        <f t="shared" si="100"/>
        <v>0</v>
      </c>
      <c r="AR148" s="30">
        <f t="shared" si="100"/>
        <v>0</v>
      </c>
      <c r="AS148" s="30">
        <f t="shared" si="100"/>
        <v>0</v>
      </c>
      <c r="AT148" s="30">
        <f t="shared" si="100"/>
        <v>0</v>
      </c>
      <c r="AU148" s="30">
        <f t="shared" si="100"/>
        <v>0</v>
      </c>
      <c r="AV148" s="30">
        <f t="shared" si="100"/>
        <v>0</v>
      </c>
      <c r="AW148" s="30">
        <f t="shared" si="100"/>
        <v>0</v>
      </c>
      <c r="AX148" s="30">
        <f t="shared" si="100"/>
        <v>0</v>
      </c>
      <c r="AY148" s="30">
        <f t="shared" si="100"/>
        <v>0</v>
      </c>
      <c r="AZ148" s="30">
        <f t="shared" si="100"/>
        <v>0</v>
      </c>
      <c r="BA148" s="30">
        <f t="shared" si="100"/>
        <v>0</v>
      </c>
      <c r="BB148" s="30">
        <f t="shared" si="100"/>
        <v>0</v>
      </c>
      <c r="BC148" s="30">
        <f t="shared" si="100"/>
        <v>0</v>
      </c>
      <c r="BD148" s="30">
        <f t="shared" si="100"/>
        <v>0</v>
      </c>
      <c r="BE148" s="30">
        <f t="shared" si="100"/>
        <v>0</v>
      </c>
      <c r="BF148" s="30">
        <f t="shared" si="100"/>
        <v>0</v>
      </c>
      <c r="BG148" s="30">
        <f t="shared" si="100"/>
        <v>0</v>
      </c>
      <c r="BH148" s="30">
        <f t="shared" si="100"/>
        <v>0</v>
      </c>
      <c r="BI148" s="30">
        <f t="shared" si="100"/>
        <v>0</v>
      </c>
      <c r="BJ148" s="30">
        <f t="shared" si="100"/>
        <v>0</v>
      </c>
      <c r="BK148" s="30">
        <f t="shared" si="100"/>
        <v>0</v>
      </c>
      <c r="BL148" s="30">
        <f t="shared" si="100"/>
        <v>0</v>
      </c>
      <c r="BM148" s="30">
        <f t="shared" si="100"/>
        <v>0</v>
      </c>
      <c r="BN148" s="30">
        <f t="shared" si="100"/>
        <v>0</v>
      </c>
      <c r="BO148" s="30">
        <f t="shared" si="100"/>
        <v>0</v>
      </c>
      <c r="BP148" s="30">
        <f t="shared" si="100"/>
        <v>0</v>
      </c>
      <c r="BQ148" s="30">
        <f t="shared" si="100"/>
        <v>0</v>
      </c>
      <c r="BR148" s="30">
        <f t="shared" si="100"/>
        <v>0</v>
      </c>
      <c r="BS148" s="30">
        <f t="shared" si="100"/>
        <v>0</v>
      </c>
      <c r="BT148" s="30">
        <f t="shared" si="100"/>
        <v>0</v>
      </c>
      <c r="BU148" s="30">
        <f t="shared" si="100"/>
        <v>0</v>
      </c>
      <c r="BV148" s="30">
        <f t="shared" si="100"/>
        <v>0</v>
      </c>
      <c r="BW148" s="30">
        <f t="shared" si="100"/>
        <v>0</v>
      </c>
      <c r="BX148" s="30">
        <f t="shared" si="100"/>
        <v>0</v>
      </c>
      <c r="BY148" s="30">
        <f t="shared" si="100"/>
        <v>0</v>
      </c>
      <c r="BZ148" s="30">
        <f t="shared" ref="BZ148:CH148" si="101">IF(BZ28=0,0,((BZ10*0.5)+BY28-BZ46)*BZ83*BZ115*BZ$2)</f>
        <v>0</v>
      </c>
      <c r="CA148" s="30">
        <f t="shared" si="101"/>
        <v>0</v>
      </c>
      <c r="CB148" s="30">
        <f t="shared" si="101"/>
        <v>0</v>
      </c>
      <c r="CC148" s="30">
        <f t="shared" si="101"/>
        <v>0</v>
      </c>
      <c r="CD148" s="30">
        <f t="shared" si="101"/>
        <v>0</v>
      </c>
      <c r="CE148" s="30">
        <f t="shared" si="101"/>
        <v>0</v>
      </c>
      <c r="CF148" s="30">
        <f t="shared" si="101"/>
        <v>0</v>
      </c>
      <c r="CG148" s="30">
        <f t="shared" si="101"/>
        <v>0</v>
      </c>
      <c r="CH148" s="34">
        <f t="shared" si="101"/>
        <v>0</v>
      </c>
    </row>
    <row r="149" spans="1:86" hidden="1" x14ac:dyDescent="0.3">
      <c r="A149" s="551"/>
      <c r="B149" s="309" t="s">
        <v>63</v>
      </c>
      <c r="C149" s="30">
        <f t="shared" si="90"/>
        <v>0</v>
      </c>
      <c r="D149" s="30">
        <f t="shared" si="91"/>
        <v>23.695115894390735</v>
      </c>
      <c r="E149" s="30">
        <f t="shared" si="91"/>
        <v>45.239889183508254</v>
      </c>
      <c r="F149" s="30">
        <f t="shared" si="91"/>
        <v>59.571540259669234</v>
      </c>
      <c r="G149" s="30">
        <f t="shared" si="91"/>
        <v>658.11901121039978</v>
      </c>
      <c r="H149" s="30">
        <f t="shared" si="91"/>
        <v>6273.060389847562</v>
      </c>
      <c r="I149" s="30">
        <f t="shared" si="91"/>
        <v>9823.1120496077383</v>
      </c>
      <c r="J149" s="30">
        <f t="shared" si="91"/>
        <v>12537.605875046898</v>
      </c>
      <c r="K149" s="30">
        <f t="shared" si="91"/>
        <v>8813.8911811296475</v>
      </c>
      <c r="L149" s="30">
        <f t="shared" si="91"/>
        <v>4248.0350947813095</v>
      </c>
      <c r="M149" s="30">
        <f t="shared" si="91"/>
        <v>10044.788115686226</v>
      </c>
      <c r="N149" s="30">
        <f t="shared" ref="N149:BY149" si="102">IF(N29=0,0,((N11*0.5)+M29-N47)*N84*N116*N$2)</f>
        <v>25708.398609578511</v>
      </c>
      <c r="O149" s="30">
        <f t="shared" si="102"/>
        <v>34554.071120225912</v>
      </c>
      <c r="P149" s="30">
        <f t="shared" si="102"/>
        <v>30325.59385693603</v>
      </c>
      <c r="Q149" s="30">
        <f t="shared" si="102"/>
        <v>24938.397287224732</v>
      </c>
      <c r="R149" s="30">
        <f t="shared" si="102"/>
        <v>13280.742905679421</v>
      </c>
      <c r="S149" s="30">
        <f t="shared" si="102"/>
        <v>16714.701725217375</v>
      </c>
      <c r="T149" s="30">
        <f t="shared" si="102"/>
        <v>75650.005821531347</v>
      </c>
      <c r="U149" s="30">
        <f t="shared" si="102"/>
        <v>97012.01401236208</v>
      </c>
      <c r="V149" s="30">
        <f t="shared" si="102"/>
        <v>93947.198671032529</v>
      </c>
      <c r="W149" s="30">
        <f t="shared" si="102"/>
        <v>40511.065510021377</v>
      </c>
      <c r="X149" s="30">
        <f t="shared" si="102"/>
        <v>12610.361000207047</v>
      </c>
      <c r="Y149" s="30">
        <f t="shared" si="102"/>
        <v>21558.144090857357</v>
      </c>
      <c r="Z149" s="30">
        <f t="shared" si="102"/>
        <v>33484.627899747422</v>
      </c>
      <c r="AA149" s="30">
        <f t="shared" si="102"/>
        <v>34554.071120225912</v>
      </c>
      <c r="AB149" s="30">
        <f t="shared" si="102"/>
        <v>30325.59385693603</v>
      </c>
      <c r="AC149" s="30">
        <f t="shared" si="102"/>
        <v>24938.397287224732</v>
      </c>
      <c r="AD149" s="30">
        <f t="shared" si="102"/>
        <v>13280.742905679421</v>
      </c>
      <c r="AE149" s="30">
        <f t="shared" si="102"/>
        <v>16714.701725217375</v>
      </c>
      <c r="AF149" s="30">
        <f t="shared" si="102"/>
        <v>75650.005821531347</v>
      </c>
      <c r="AG149" s="30">
        <f t="shared" si="102"/>
        <v>97012.01401236208</v>
      </c>
      <c r="AH149" s="30">
        <f t="shared" si="102"/>
        <v>93947.198671032529</v>
      </c>
      <c r="AI149" s="30">
        <f t="shared" si="102"/>
        <v>40511.065510021377</v>
      </c>
      <c r="AJ149" s="30">
        <f t="shared" si="102"/>
        <v>12610.361000207047</v>
      </c>
      <c r="AK149" s="30">
        <f t="shared" si="102"/>
        <v>21558.144090857357</v>
      </c>
      <c r="AL149" s="30">
        <f t="shared" si="102"/>
        <v>33484.627899747422</v>
      </c>
      <c r="AM149" s="30">
        <f t="shared" si="102"/>
        <v>34554.071120225912</v>
      </c>
      <c r="AN149" s="30">
        <f t="shared" si="102"/>
        <v>30325.59385693603</v>
      </c>
      <c r="AO149" s="30">
        <f t="shared" si="102"/>
        <v>24938.397287224732</v>
      </c>
      <c r="AP149" s="30">
        <f t="shared" si="102"/>
        <v>13280.742905679421</v>
      </c>
      <c r="AQ149" s="30">
        <f t="shared" si="102"/>
        <v>16714.701725217375</v>
      </c>
      <c r="AR149" s="30">
        <f t="shared" si="102"/>
        <v>75650.005821531347</v>
      </c>
      <c r="AS149" s="30">
        <f t="shared" si="102"/>
        <v>97012.01401236208</v>
      </c>
      <c r="AT149" s="30">
        <f t="shared" si="102"/>
        <v>93947.198671032529</v>
      </c>
      <c r="AU149" s="30">
        <f t="shared" si="102"/>
        <v>40511.065510021377</v>
      </c>
      <c r="AV149" s="30">
        <f t="shared" si="102"/>
        <v>12610.361000207047</v>
      </c>
      <c r="AW149" s="30">
        <f t="shared" si="102"/>
        <v>21558.144090857357</v>
      </c>
      <c r="AX149" s="30">
        <f t="shared" si="102"/>
        <v>33484.627899747422</v>
      </c>
      <c r="AY149" s="30">
        <f t="shared" si="102"/>
        <v>34554.071120225912</v>
      </c>
      <c r="AZ149" s="30">
        <f t="shared" si="102"/>
        <v>30325.59385693603</v>
      </c>
      <c r="BA149" s="30">
        <f t="shared" si="102"/>
        <v>24938.397287224732</v>
      </c>
      <c r="BB149" s="30">
        <f t="shared" si="102"/>
        <v>13280.742905679421</v>
      </c>
      <c r="BC149" s="30">
        <f t="shared" si="102"/>
        <v>16714.701725217375</v>
      </c>
      <c r="BD149" s="30">
        <f t="shared" si="102"/>
        <v>75650.005821531347</v>
      </c>
      <c r="BE149" s="30">
        <f t="shared" si="102"/>
        <v>97012.01401236208</v>
      </c>
      <c r="BF149" s="30">
        <f t="shared" si="102"/>
        <v>93947.198671032529</v>
      </c>
      <c r="BG149" s="30">
        <f t="shared" si="102"/>
        <v>40511.065510021377</v>
      </c>
      <c r="BH149" s="30">
        <f t="shared" si="102"/>
        <v>12610.361000207047</v>
      </c>
      <c r="BI149" s="30">
        <f t="shared" si="102"/>
        <v>21558.144090857357</v>
      </c>
      <c r="BJ149" s="30">
        <f t="shared" si="102"/>
        <v>33484.627899747422</v>
      </c>
      <c r="BK149" s="30">
        <f t="shared" si="102"/>
        <v>34554.071120225912</v>
      </c>
      <c r="BL149" s="30">
        <f t="shared" si="102"/>
        <v>30325.59385693603</v>
      </c>
      <c r="BM149" s="30">
        <f t="shared" si="102"/>
        <v>24938.397287224732</v>
      </c>
      <c r="BN149" s="30">
        <f t="shared" si="102"/>
        <v>13280.742905679421</v>
      </c>
      <c r="BO149" s="30">
        <f t="shared" si="102"/>
        <v>16714.701725217375</v>
      </c>
      <c r="BP149" s="30">
        <f t="shared" si="102"/>
        <v>75650.005821531347</v>
      </c>
      <c r="BQ149" s="30">
        <f t="shared" si="102"/>
        <v>97012.01401236208</v>
      </c>
      <c r="BR149" s="30">
        <f t="shared" si="102"/>
        <v>93947.198671032529</v>
      </c>
      <c r="BS149" s="30">
        <f t="shared" si="102"/>
        <v>40511.065510021377</v>
      </c>
      <c r="BT149" s="30">
        <f t="shared" si="102"/>
        <v>12610.361000207047</v>
      </c>
      <c r="BU149" s="30">
        <f t="shared" si="102"/>
        <v>21558.144090857357</v>
      </c>
      <c r="BV149" s="30">
        <f t="shared" si="102"/>
        <v>33484.627899747422</v>
      </c>
      <c r="BW149" s="30">
        <f t="shared" si="102"/>
        <v>34554.071120225912</v>
      </c>
      <c r="BX149" s="30">
        <f t="shared" si="102"/>
        <v>30325.59385693603</v>
      </c>
      <c r="BY149" s="30">
        <f t="shared" si="102"/>
        <v>24938.397287224732</v>
      </c>
      <c r="BZ149" s="30">
        <f t="shared" ref="BZ149:CH149" si="103">IF(BZ29=0,0,((BZ11*0.5)+BY29-BZ47)*BZ84*BZ116*BZ$2)</f>
        <v>13280.742905679421</v>
      </c>
      <c r="CA149" s="30">
        <f t="shared" si="103"/>
        <v>16714.701725217375</v>
      </c>
      <c r="CB149" s="30">
        <f t="shared" si="103"/>
        <v>75650.005821531347</v>
      </c>
      <c r="CC149" s="30">
        <f t="shared" si="103"/>
        <v>97012.01401236208</v>
      </c>
      <c r="CD149" s="30">
        <f t="shared" si="103"/>
        <v>93947.198671032529</v>
      </c>
      <c r="CE149" s="30">
        <f t="shared" si="103"/>
        <v>40511.065510021377</v>
      </c>
      <c r="CF149" s="30">
        <f t="shared" si="103"/>
        <v>12610.361000207047</v>
      </c>
      <c r="CG149" s="30">
        <f t="shared" si="103"/>
        <v>21558.144090857357</v>
      </c>
      <c r="CH149" s="34">
        <f t="shared" si="103"/>
        <v>33484.627899747422</v>
      </c>
    </row>
    <row r="150" spans="1:86" ht="15.75" hidden="1" customHeight="1" x14ac:dyDescent="0.3">
      <c r="A150" s="551"/>
      <c r="B150" s="309" t="s">
        <v>64</v>
      </c>
      <c r="C150" s="30">
        <f t="shared" si="90"/>
        <v>1374.955532746701</v>
      </c>
      <c r="D150" s="30">
        <f t="shared" si="91"/>
        <v>4022.9463984966401</v>
      </c>
      <c r="E150" s="128">
        <f t="shared" si="91"/>
        <v>7748.5557123221761</v>
      </c>
      <c r="F150" s="30">
        <f t="shared" si="91"/>
        <v>14025.702977673074</v>
      </c>
      <c r="G150" s="30">
        <f t="shared" si="91"/>
        <v>25663.208868623144</v>
      </c>
      <c r="H150" s="30">
        <f t="shared" si="91"/>
        <v>50400.244823563764</v>
      </c>
      <c r="I150" s="30">
        <f t="shared" si="91"/>
        <v>80567.413992040674</v>
      </c>
      <c r="J150" s="30">
        <f t="shared" si="91"/>
        <v>82349.910820853067</v>
      </c>
      <c r="K150" s="30">
        <f t="shared" si="91"/>
        <v>99782.622071377336</v>
      </c>
      <c r="L150" s="30">
        <f t="shared" si="91"/>
        <v>75502.508231456974</v>
      </c>
      <c r="M150" s="129">
        <f t="shared" si="91"/>
        <v>72261.312186663446</v>
      </c>
      <c r="N150" s="30">
        <f t="shared" ref="N150:BY150" si="104">IF(N30=0,0,((N12*0.5)+M30-N48)*N85*N117*N$2)</f>
        <v>99518.020940353657</v>
      </c>
      <c r="O150" s="30">
        <f t="shared" si="104"/>
        <v>130799.78864195565</v>
      </c>
      <c r="P150" s="30">
        <f t="shared" si="104"/>
        <v>102263.79933697313</v>
      </c>
      <c r="Q150" s="30">
        <f t="shared" si="104"/>
        <v>114609.59199111362</v>
      </c>
      <c r="R150" s="30">
        <f t="shared" si="104"/>
        <v>111967.09777125674</v>
      </c>
      <c r="S150" s="30">
        <f t="shared" si="104"/>
        <v>146099.57336947552</v>
      </c>
      <c r="T150" s="30">
        <f t="shared" si="104"/>
        <v>210949.33742588083</v>
      </c>
      <c r="U150" s="30">
        <f t="shared" si="104"/>
        <v>261134.7503835356</v>
      </c>
      <c r="V150" s="30">
        <f t="shared" si="104"/>
        <v>214401.31576927405</v>
      </c>
      <c r="W150" s="30">
        <f t="shared" si="104"/>
        <v>216923.84400353007</v>
      </c>
      <c r="X150" s="30">
        <f t="shared" si="104"/>
        <v>141872.66633950689</v>
      </c>
      <c r="Y150" s="30">
        <f t="shared" si="104"/>
        <v>115216.58186150034</v>
      </c>
      <c r="Z150" s="30">
        <f t="shared" si="104"/>
        <v>118139.56819229577</v>
      </c>
      <c r="AA150" s="30">
        <f t="shared" si="104"/>
        <v>130799.78864195565</v>
      </c>
      <c r="AB150" s="30">
        <f t="shared" si="104"/>
        <v>102263.79933697313</v>
      </c>
      <c r="AC150" s="30">
        <f t="shared" si="104"/>
        <v>114609.59199111362</v>
      </c>
      <c r="AD150" s="30">
        <f t="shared" si="104"/>
        <v>111967.09777125674</v>
      </c>
      <c r="AE150" s="30">
        <f t="shared" si="104"/>
        <v>146099.57336947552</v>
      </c>
      <c r="AF150" s="30">
        <f t="shared" si="104"/>
        <v>210949.33742588083</v>
      </c>
      <c r="AG150" s="30">
        <f t="shared" si="104"/>
        <v>261134.7503835356</v>
      </c>
      <c r="AH150" s="30">
        <f t="shared" si="104"/>
        <v>214401.31576927405</v>
      </c>
      <c r="AI150" s="30">
        <f t="shared" si="104"/>
        <v>216923.84400353007</v>
      </c>
      <c r="AJ150" s="30">
        <f t="shared" si="104"/>
        <v>141872.66633950689</v>
      </c>
      <c r="AK150" s="30">
        <f t="shared" si="104"/>
        <v>115216.58186150034</v>
      </c>
      <c r="AL150" s="30">
        <f t="shared" si="104"/>
        <v>118139.56819229577</v>
      </c>
      <c r="AM150" s="30">
        <f t="shared" si="104"/>
        <v>130799.78864195565</v>
      </c>
      <c r="AN150" s="30">
        <f t="shared" si="104"/>
        <v>102263.79933697313</v>
      </c>
      <c r="AO150" s="30">
        <f t="shared" si="104"/>
        <v>114609.59199111362</v>
      </c>
      <c r="AP150" s="30">
        <f t="shared" si="104"/>
        <v>111967.09777125674</v>
      </c>
      <c r="AQ150" s="30">
        <f t="shared" si="104"/>
        <v>146099.57336947552</v>
      </c>
      <c r="AR150" s="30">
        <f t="shared" si="104"/>
        <v>210949.33742588083</v>
      </c>
      <c r="AS150" s="30">
        <f t="shared" si="104"/>
        <v>261134.7503835356</v>
      </c>
      <c r="AT150" s="30">
        <f t="shared" si="104"/>
        <v>214401.31576927405</v>
      </c>
      <c r="AU150" s="30">
        <f t="shared" si="104"/>
        <v>216923.84400353007</v>
      </c>
      <c r="AV150" s="30">
        <f t="shared" si="104"/>
        <v>141872.66633950689</v>
      </c>
      <c r="AW150" s="30">
        <f t="shared" si="104"/>
        <v>115216.58186150034</v>
      </c>
      <c r="AX150" s="30">
        <f t="shared" si="104"/>
        <v>118139.56819229577</v>
      </c>
      <c r="AY150" s="30">
        <f t="shared" si="104"/>
        <v>130799.78864195565</v>
      </c>
      <c r="AZ150" s="30">
        <f t="shared" si="104"/>
        <v>102263.79933697313</v>
      </c>
      <c r="BA150" s="30">
        <f t="shared" si="104"/>
        <v>114609.59199111362</v>
      </c>
      <c r="BB150" s="30">
        <f t="shared" si="104"/>
        <v>111967.09777125674</v>
      </c>
      <c r="BC150" s="30">
        <f t="shared" si="104"/>
        <v>146099.57336947552</v>
      </c>
      <c r="BD150" s="30">
        <f t="shared" si="104"/>
        <v>210949.33742588083</v>
      </c>
      <c r="BE150" s="30">
        <f t="shared" si="104"/>
        <v>261134.7503835356</v>
      </c>
      <c r="BF150" s="30">
        <f t="shared" si="104"/>
        <v>214401.31576927405</v>
      </c>
      <c r="BG150" s="30">
        <f t="shared" si="104"/>
        <v>216923.84400353007</v>
      </c>
      <c r="BH150" s="30">
        <f t="shared" si="104"/>
        <v>141872.66633950689</v>
      </c>
      <c r="BI150" s="30">
        <f t="shared" si="104"/>
        <v>115216.58186150034</v>
      </c>
      <c r="BJ150" s="30">
        <f t="shared" si="104"/>
        <v>118139.56819229577</v>
      </c>
      <c r="BK150" s="30">
        <f t="shared" si="104"/>
        <v>130799.78864195565</v>
      </c>
      <c r="BL150" s="30">
        <f t="shared" si="104"/>
        <v>102263.79933697313</v>
      </c>
      <c r="BM150" s="30">
        <f t="shared" si="104"/>
        <v>114609.59199111362</v>
      </c>
      <c r="BN150" s="30">
        <f t="shared" si="104"/>
        <v>111967.09777125674</v>
      </c>
      <c r="BO150" s="30">
        <f t="shared" si="104"/>
        <v>146099.57336947552</v>
      </c>
      <c r="BP150" s="30">
        <f t="shared" si="104"/>
        <v>210949.33742588083</v>
      </c>
      <c r="BQ150" s="30">
        <f t="shared" si="104"/>
        <v>261134.7503835356</v>
      </c>
      <c r="BR150" s="30">
        <f t="shared" si="104"/>
        <v>214401.31576927405</v>
      </c>
      <c r="BS150" s="30">
        <f t="shared" si="104"/>
        <v>216923.84400353007</v>
      </c>
      <c r="BT150" s="30">
        <f t="shared" si="104"/>
        <v>141872.66633950689</v>
      </c>
      <c r="BU150" s="30">
        <f t="shared" si="104"/>
        <v>115216.58186150034</v>
      </c>
      <c r="BV150" s="30">
        <f t="shared" si="104"/>
        <v>118139.56819229577</v>
      </c>
      <c r="BW150" s="30">
        <f t="shared" si="104"/>
        <v>130799.78864195565</v>
      </c>
      <c r="BX150" s="30">
        <f t="shared" si="104"/>
        <v>102263.79933697313</v>
      </c>
      <c r="BY150" s="30">
        <f t="shared" si="104"/>
        <v>114609.59199111362</v>
      </c>
      <c r="BZ150" s="30">
        <f t="shared" ref="BZ150:CH150" si="105">IF(BZ30=0,0,((BZ12*0.5)+BY30-BZ48)*BZ85*BZ117*BZ$2)</f>
        <v>111967.09777125674</v>
      </c>
      <c r="CA150" s="30">
        <f t="shared" si="105"/>
        <v>146099.57336947552</v>
      </c>
      <c r="CB150" s="30">
        <f t="shared" si="105"/>
        <v>210949.33742588083</v>
      </c>
      <c r="CC150" s="30">
        <f t="shared" si="105"/>
        <v>261134.7503835356</v>
      </c>
      <c r="CD150" s="30">
        <f t="shared" si="105"/>
        <v>214401.31576927405</v>
      </c>
      <c r="CE150" s="30">
        <f t="shared" si="105"/>
        <v>216923.84400353007</v>
      </c>
      <c r="CF150" s="30">
        <f t="shared" si="105"/>
        <v>141872.66633950689</v>
      </c>
      <c r="CG150" s="30">
        <f t="shared" si="105"/>
        <v>115216.58186150034</v>
      </c>
      <c r="CH150" s="34">
        <f t="shared" si="105"/>
        <v>118139.56819229577</v>
      </c>
    </row>
    <row r="151" spans="1:86" hidden="1" x14ac:dyDescent="0.3">
      <c r="A151" s="551"/>
      <c r="B151" s="309" t="s">
        <v>65</v>
      </c>
      <c r="C151" s="30">
        <f t="shared" si="90"/>
        <v>0</v>
      </c>
      <c r="D151" s="30">
        <f t="shared" si="91"/>
        <v>0</v>
      </c>
      <c r="E151" s="30">
        <f t="shared" si="91"/>
        <v>0</v>
      </c>
      <c r="F151" s="30">
        <f t="shared" si="91"/>
        <v>0</v>
      </c>
      <c r="G151" s="30">
        <f t="shared" si="91"/>
        <v>0</v>
      </c>
      <c r="H151" s="30">
        <f t="shared" si="91"/>
        <v>0</v>
      </c>
      <c r="I151" s="30">
        <f t="shared" si="91"/>
        <v>0</v>
      </c>
      <c r="J151" s="30">
        <f t="shared" si="91"/>
        <v>0</v>
      </c>
      <c r="K151" s="30">
        <f t="shared" si="91"/>
        <v>0</v>
      </c>
      <c r="L151" s="30">
        <f t="shared" si="91"/>
        <v>0</v>
      </c>
      <c r="M151" s="30">
        <f t="shared" si="91"/>
        <v>0</v>
      </c>
      <c r="N151" s="30">
        <f t="shared" ref="N151:BY151" si="106">IF(N31=0,0,((N13*0.5)+M31-N49)*N86*N118*N$2)</f>
        <v>0</v>
      </c>
      <c r="O151" s="30">
        <f t="shared" si="106"/>
        <v>0</v>
      </c>
      <c r="P151" s="30">
        <f t="shared" si="106"/>
        <v>0</v>
      </c>
      <c r="Q151" s="30">
        <f t="shared" si="106"/>
        <v>0</v>
      </c>
      <c r="R151" s="30">
        <f t="shared" si="106"/>
        <v>0</v>
      </c>
      <c r="S151" s="30">
        <f t="shared" si="106"/>
        <v>0</v>
      </c>
      <c r="T151" s="30">
        <f t="shared" si="106"/>
        <v>0</v>
      </c>
      <c r="U151" s="30">
        <f t="shared" si="106"/>
        <v>0</v>
      </c>
      <c r="V151" s="30">
        <f t="shared" si="106"/>
        <v>0</v>
      </c>
      <c r="W151" s="30">
        <f t="shared" si="106"/>
        <v>0</v>
      </c>
      <c r="X151" s="30">
        <f t="shared" si="106"/>
        <v>0</v>
      </c>
      <c r="Y151" s="30">
        <f t="shared" si="106"/>
        <v>0</v>
      </c>
      <c r="Z151" s="30">
        <f t="shared" si="106"/>
        <v>0</v>
      </c>
      <c r="AA151" s="30">
        <f t="shared" si="106"/>
        <v>0</v>
      </c>
      <c r="AB151" s="30">
        <f t="shared" si="106"/>
        <v>0</v>
      </c>
      <c r="AC151" s="30">
        <f t="shared" si="106"/>
        <v>0</v>
      </c>
      <c r="AD151" s="30">
        <f t="shared" si="106"/>
        <v>0</v>
      </c>
      <c r="AE151" s="30">
        <f t="shared" si="106"/>
        <v>0</v>
      </c>
      <c r="AF151" s="30">
        <f t="shared" si="106"/>
        <v>0</v>
      </c>
      <c r="AG151" s="30">
        <f t="shared" si="106"/>
        <v>0</v>
      </c>
      <c r="AH151" s="30">
        <f t="shared" si="106"/>
        <v>0</v>
      </c>
      <c r="AI151" s="30">
        <f t="shared" si="106"/>
        <v>0</v>
      </c>
      <c r="AJ151" s="30">
        <f t="shared" si="106"/>
        <v>0</v>
      </c>
      <c r="AK151" s="30">
        <f t="shared" si="106"/>
        <v>0</v>
      </c>
      <c r="AL151" s="30">
        <f t="shared" si="106"/>
        <v>0</v>
      </c>
      <c r="AM151" s="30">
        <f t="shared" si="106"/>
        <v>0</v>
      </c>
      <c r="AN151" s="30">
        <f t="shared" si="106"/>
        <v>0</v>
      </c>
      <c r="AO151" s="30">
        <f t="shared" si="106"/>
        <v>0</v>
      </c>
      <c r="AP151" s="30">
        <f t="shared" si="106"/>
        <v>0</v>
      </c>
      <c r="AQ151" s="30">
        <f t="shared" si="106"/>
        <v>0</v>
      </c>
      <c r="AR151" s="30">
        <f t="shared" si="106"/>
        <v>0</v>
      </c>
      <c r="AS151" s="30">
        <f t="shared" si="106"/>
        <v>0</v>
      </c>
      <c r="AT151" s="30">
        <f t="shared" si="106"/>
        <v>0</v>
      </c>
      <c r="AU151" s="30">
        <f t="shared" si="106"/>
        <v>0</v>
      </c>
      <c r="AV151" s="30">
        <f t="shared" si="106"/>
        <v>0</v>
      </c>
      <c r="AW151" s="30">
        <f t="shared" si="106"/>
        <v>0</v>
      </c>
      <c r="AX151" s="30">
        <f t="shared" si="106"/>
        <v>0</v>
      </c>
      <c r="AY151" s="30">
        <f t="shared" si="106"/>
        <v>0</v>
      </c>
      <c r="AZ151" s="30">
        <f t="shared" si="106"/>
        <v>0</v>
      </c>
      <c r="BA151" s="30">
        <f t="shared" si="106"/>
        <v>0</v>
      </c>
      <c r="BB151" s="30">
        <f t="shared" si="106"/>
        <v>0</v>
      </c>
      <c r="BC151" s="30">
        <f t="shared" si="106"/>
        <v>0</v>
      </c>
      <c r="BD151" s="30">
        <f t="shared" si="106"/>
        <v>0</v>
      </c>
      <c r="BE151" s="30">
        <f t="shared" si="106"/>
        <v>0</v>
      </c>
      <c r="BF151" s="30">
        <f t="shared" si="106"/>
        <v>0</v>
      </c>
      <c r="BG151" s="30">
        <f t="shared" si="106"/>
        <v>0</v>
      </c>
      <c r="BH151" s="30">
        <f t="shared" si="106"/>
        <v>0</v>
      </c>
      <c r="BI151" s="30">
        <f t="shared" si="106"/>
        <v>0</v>
      </c>
      <c r="BJ151" s="30">
        <f t="shared" si="106"/>
        <v>0</v>
      </c>
      <c r="BK151" s="30">
        <f t="shared" si="106"/>
        <v>0</v>
      </c>
      <c r="BL151" s="30">
        <f t="shared" si="106"/>
        <v>0</v>
      </c>
      <c r="BM151" s="30">
        <f t="shared" si="106"/>
        <v>0</v>
      </c>
      <c r="BN151" s="30">
        <f t="shared" si="106"/>
        <v>0</v>
      </c>
      <c r="BO151" s="30">
        <f t="shared" si="106"/>
        <v>0</v>
      </c>
      <c r="BP151" s="30">
        <f t="shared" si="106"/>
        <v>0</v>
      </c>
      <c r="BQ151" s="30">
        <f t="shared" si="106"/>
        <v>0</v>
      </c>
      <c r="BR151" s="30">
        <f t="shared" si="106"/>
        <v>0</v>
      </c>
      <c r="BS151" s="30">
        <f t="shared" si="106"/>
        <v>0</v>
      </c>
      <c r="BT151" s="30">
        <f t="shared" si="106"/>
        <v>0</v>
      </c>
      <c r="BU151" s="30">
        <f t="shared" si="106"/>
        <v>0</v>
      </c>
      <c r="BV151" s="30">
        <f t="shared" si="106"/>
        <v>0</v>
      </c>
      <c r="BW151" s="30">
        <f t="shared" si="106"/>
        <v>0</v>
      </c>
      <c r="BX151" s="30">
        <f t="shared" si="106"/>
        <v>0</v>
      </c>
      <c r="BY151" s="30">
        <f t="shared" si="106"/>
        <v>0</v>
      </c>
      <c r="BZ151" s="30">
        <f t="shared" ref="BZ151:CH151" si="107">IF(BZ31=0,0,((BZ13*0.5)+BY31-BZ49)*BZ86*BZ118*BZ$2)</f>
        <v>0</v>
      </c>
      <c r="CA151" s="30">
        <f t="shared" si="107"/>
        <v>0</v>
      </c>
      <c r="CB151" s="30">
        <f t="shared" si="107"/>
        <v>0</v>
      </c>
      <c r="CC151" s="30">
        <f t="shared" si="107"/>
        <v>0</v>
      </c>
      <c r="CD151" s="30">
        <f t="shared" si="107"/>
        <v>0</v>
      </c>
      <c r="CE151" s="30">
        <f t="shared" si="107"/>
        <v>0</v>
      </c>
      <c r="CF151" s="30">
        <f t="shared" si="107"/>
        <v>0</v>
      </c>
      <c r="CG151" s="30">
        <f t="shared" si="107"/>
        <v>0</v>
      </c>
      <c r="CH151" s="34">
        <f t="shared" si="107"/>
        <v>0</v>
      </c>
    </row>
    <row r="152" spans="1:86" hidden="1" x14ac:dyDescent="0.3">
      <c r="A152" s="551"/>
      <c r="B152" s="309" t="s">
        <v>144</v>
      </c>
      <c r="C152" s="30">
        <f t="shared" si="90"/>
        <v>0</v>
      </c>
      <c r="D152" s="30">
        <f t="shared" si="91"/>
        <v>0</v>
      </c>
      <c r="E152" s="30">
        <f t="shared" si="91"/>
        <v>0</v>
      </c>
      <c r="F152" s="30">
        <f t="shared" si="91"/>
        <v>339.03978631631691</v>
      </c>
      <c r="G152" s="30">
        <f t="shared" si="91"/>
        <v>813.63841361034338</v>
      </c>
      <c r="H152" s="30">
        <f t="shared" si="91"/>
        <v>1466.8338438242422</v>
      </c>
      <c r="I152" s="30">
        <f t="shared" si="91"/>
        <v>1464.2819819418892</v>
      </c>
      <c r="J152" s="30">
        <f t="shared" si="91"/>
        <v>1947.0738169333599</v>
      </c>
      <c r="K152" s="30">
        <f t="shared" si="91"/>
        <v>2293.240987162344</v>
      </c>
      <c r="L152" s="30">
        <f t="shared" si="91"/>
        <v>1643.6140825509613</v>
      </c>
      <c r="M152" s="30">
        <f t="shared" si="91"/>
        <v>2315.0730652693073</v>
      </c>
      <c r="N152" s="30">
        <f t="shared" ref="N152:BY152" si="108">IF(N32=0,0,((N14*0.5)+M32-N50)*N87*N119*N$2)</f>
        <v>3461.5455636336997</v>
      </c>
      <c r="O152" s="30">
        <f t="shared" si="108"/>
        <v>4190.5183745999648</v>
      </c>
      <c r="P152" s="30">
        <f t="shared" si="108"/>
        <v>3907.3906494530916</v>
      </c>
      <c r="Q152" s="30">
        <f t="shared" si="108"/>
        <v>4449.1070128071342</v>
      </c>
      <c r="R152" s="30">
        <f t="shared" si="108"/>
        <v>4064.3900741095531</v>
      </c>
      <c r="S152" s="30">
        <f t="shared" si="108"/>
        <v>4623.9046422052179</v>
      </c>
      <c r="T152" s="30">
        <f t="shared" si="108"/>
        <v>7924.8601060594465</v>
      </c>
      <c r="U152" s="30">
        <f t="shared" si="108"/>
        <v>7911.0731672641759</v>
      </c>
      <c r="V152" s="30">
        <f t="shared" si="108"/>
        <v>8120.243751863547</v>
      </c>
      <c r="W152" s="30">
        <f t="shared" si="108"/>
        <v>7787.7498792507595</v>
      </c>
      <c r="X152" s="30">
        <f t="shared" si="108"/>
        <v>4480.9112866041769</v>
      </c>
      <c r="Y152" s="30">
        <f t="shared" si="108"/>
        <v>4400.5625706535457</v>
      </c>
      <c r="Z152" s="30">
        <f t="shared" si="108"/>
        <v>4291.9736315116897</v>
      </c>
      <c r="AA152" s="30">
        <f t="shared" si="108"/>
        <v>4190.5183745999648</v>
      </c>
      <c r="AB152" s="30">
        <f t="shared" si="108"/>
        <v>3907.3906494530916</v>
      </c>
      <c r="AC152" s="30">
        <f t="shared" si="108"/>
        <v>4449.1070128071342</v>
      </c>
      <c r="AD152" s="30">
        <f t="shared" si="108"/>
        <v>4064.3900741095531</v>
      </c>
      <c r="AE152" s="30">
        <f t="shared" si="108"/>
        <v>4623.9046422052179</v>
      </c>
      <c r="AF152" s="30">
        <f t="shared" si="108"/>
        <v>7924.8601060594465</v>
      </c>
      <c r="AG152" s="30">
        <f t="shared" si="108"/>
        <v>7911.0731672641759</v>
      </c>
      <c r="AH152" s="30">
        <f t="shared" si="108"/>
        <v>8120.243751863547</v>
      </c>
      <c r="AI152" s="30">
        <f t="shared" si="108"/>
        <v>7787.7498792507595</v>
      </c>
      <c r="AJ152" s="30">
        <f t="shared" si="108"/>
        <v>4480.9112866041769</v>
      </c>
      <c r="AK152" s="30">
        <f t="shared" si="108"/>
        <v>4400.5625706535457</v>
      </c>
      <c r="AL152" s="30">
        <f t="shared" si="108"/>
        <v>4291.9736315116897</v>
      </c>
      <c r="AM152" s="30">
        <f t="shared" si="108"/>
        <v>4190.5183745999648</v>
      </c>
      <c r="AN152" s="30">
        <f t="shared" si="108"/>
        <v>3907.3906494530916</v>
      </c>
      <c r="AO152" s="30">
        <f t="shared" si="108"/>
        <v>4449.1070128071342</v>
      </c>
      <c r="AP152" s="30">
        <f t="shared" si="108"/>
        <v>4064.3900741095531</v>
      </c>
      <c r="AQ152" s="30">
        <f t="shared" si="108"/>
        <v>4623.9046422052179</v>
      </c>
      <c r="AR152" s="30">
        <f t="shared" si="108"/>
        <v>7924.8601060594465</v>
      </c>
      <c r="AS152" s="30">
        <f t="shared" si="108"/>
        <v>7911.0731672641759</v>
      </c>
      <c r="AT152" s="30">
        <f t="shared" si="108"/>
        <v>8120.243751863547</v>
      </c>
      <c r="AU152" s="30">
        <f t="shared" si="108"/>
        <v>7787.7498792507595</v>
      </c>
      <c r="AV152" s="30">
        <f t="shared" si="108"/>
        <v>4480.9112866041769</v>
      </c>
      <c r="AW152" s="30">
        <f t="shared" si="108"/>
        <v>4400.5625706535457</v>
      </c>
      <c r="AX152" s="30">
        <f t="shared" si="108"/>
        <v>4291.9736315116897</v>
      </c>
      <c r="AY152" s="30">
        <f t="shared" si="108"/>
        <v>4190.5183745999648</v>
      </c>
      <c r="AZ152" s="30">
        <f t="shared" si="108"/>
        <v>3907.3906494530916</v>
      </c>
      <c r="BA152" s="30">
        <f t="shared" si="108"/>
        <v>4449.1070128071342</v>
      </c>
      <c r="BB152" s="30">
        <f t="shared" si="108"/>
        <v>4064.3900741095531</v>
      </c>
      <c r="BC152" s="30">
        <f t="shared" si="108"/>
        <v>4623.9046422052179</v>
      </c>
      <c r="BD152" s="30">
        <f t="shared" si="108"/>
        <v>7924.8601060594465</v>
      </c>
      <c r="BE152" s="30">
        <f t="shared" si="108"/>
        <v>7911.0731672641759</v>
      </c>
      <c r="BF152" s="30">
        <f t="shared" si="108"/>
        <v>8120.243751863547</v>
      </c>
      <c r="BG152" s="30">
        <f t="shared" si="108"/>
        <v>7787.7498792507595</v>
      </c>
      <c r="BH152" s="30">
        <f t="shared" si="108"/>
        <v>4480.9112866041769</v>
      </c>
      <c r="BI152" s="30">
        <f t="shared" si="108"/>
        <v>4400.5625706535457</v>
      </c>
      <c r="BJ152" s="30">
        <f t="shared" si="108"/>
        <v>4291.9736315116897</v>
      </c>
      <c r="BK152" s="30">
        <f t="shared" si="108"/>
        <v>4190.5183745999648</v>
      </c>
      <c r="BL152" s="30">
        <f t="shared" si="108"/>
        <v>3907.3906494530916</v>
      </c>
      <c r="BM152" s="30">
        <f t="shared" si="108"/>
        <v>4449.1070128071342</v>
      </c>
      <c r="BN152" s="30">
        <f t="shared" si="108"/>
        <v>4064.3900741095531</v>
      </c>
      <c r="BO152" s="30">
        <f t="shared" si="108"/>
        <v>4623.9046422052179</v>
      </c>
      <c r="BP152" s="30">
        <f t="shared" si="108"/>
        <v>7924.8601060594465</v>
      </c>
      <c r="BQ152" s="30">
        <f t="shared" si="108"/>
        <v>7911.0731672641759</v>
      </c>
      <c r="BR152" s="30">
        <f t="shared" si="108"/>
        <v>8120.243751863547</v>
      </c>
      <c r="BS152" s="30">
        <f t="shared" si="108"/>
        <v>7787.7498792507595</v>
      </c>
      <c r="BT152" s="30">
        <f t="shared" si="108"/>
        <v>4480.9112866041769</v>
      </c>
      <c r="BU152" s="30">
        <f t="shared" si="108"/>
        <v>4400.5625706535457</v>
      </c>
      <c r="BV152" s="30">
        <f t="shared" si="108"/>
        <v>4291.9736315116897</v>
      </c>
      <c r="BW152" s="30">
        <f t="shared" si="108"/>
        <v>4190.5183745999648</v>
      </c>
      <c r="BX152" s="30">
        <f t="shared" si="108"/>
        <v>3907.3906494530916</v>
      </c>
      <c r="BY152" s="30">
        <f t="shared" si="108"/>
        <v>4449.1070128071342</v>
      </c>
      <c r="BZ152" s="30">
        <f t="shared" ref="BZ152:CH152" si="109">IF(BZ32=0,0,((BZ14*0.5)+BY32-BZ50)*BZ87*BZ119*BZ$2)</f>
        <v>4064.3900741095531</v>
      </c>
      <c r="CA152" s="30">
        <f t="shared" si="109"/>
        <v>4623.9046422052179</v>
      </c>
      <c r="CB152" s="30">
        <f t="shared" si="109"/>
        <v>7924.8601060594465</v>
      </c>
      <c r="CC152" s="30">
        <f t="shared" si="109"/>
        <v>7911.0731672641759</v>
      </c>
      <c r="CD152" s="30">
        <f t="shared" si="109"/>
        <v>8120.243751863547</v>
      </c>
      <c r="CE152" s="30">
        <f t="shared" si="109"/>
        <v>7787.7498792507595</v>
      </c>
      <c r="CF152" s="30">
        <f t="shared" si="109"/>
        <v>4480.9112866041769</v>
      </c>
      <c r="CG152" s="30">
        <f t="shared" si="109"/>
        <v>4400.5625706535457</v>
      </c>
      <c r="CH152" s="34">
        <f t="shared" si="109"/>
        <v>4291.9736315116897</v>
      </c>
    </row>
    <row r="153" spans="1:86" hidden="1" x14ac:dyDescent="0.3">
      <c r="A153" s="551"/>
      <c r="B153" s="309" t="s">
        <v>145</v>
      </c>
      <c r="C153" s="30">
        <f t="shared" si="90"/>
        <v>0</v>
      </c>
      <c r="D153" s="30">
        <f t="shared" si="91"/>
        <v>0</v>
      </c>
      <c r="E153" s="30">
        <f t="shared" si="91"/>
        <v>0</v>
      </c>
      <c r="F153" s="30">
        <f t="shared" si="91"/>
        <v>0</v>
      </c>
      <c r="G153" s="30">
        <f t="shared" si="91"/>
        <v>0</v>
      </c>
      <c r="H153" s="30">
        <f t="shared" si="91"/>
        <v>0</v>
      </c>
      <c r="I153" s="30">
        <f t="shared" si="91"/>
        <v>0</v>
      </c>
      <c r="J153" s="30">
        <f t="shared" si="91"/>
        <v>0</v>
      </c>
      <c r="K153" s="30">
        <f t="shared" si="91"/>
        <v>0</v>
      </c>
      <c r="L153" s="30">
        <f t="shared" si="91"/>
        <v>0</v>
      </c>
      <c r="M153" s="30">
        <f t="shared" si="91"/>
        <v>0</v>
      </c>
      <c r="N153" s="30">
        <f t="shared" ref="N153:BY153" si="110">IF(N33=0,0,((N15*0.5)+M33-N51)*N88*N120*N$2)</f>
        <v>0</v>
      </c>
      <c r="O153" s="30">
        <f t="shared" si="110"/>
        <v>0</v>
      </c>
      <c r="P153" s="30">
        <f t="shared" si="110"/>
        <v>0</v>
      </c>
      <c r="Q153" s="30">
        <f t="shared" si="110"/>
        <v>0</v>
      </c>
      <c r="R153" s="30">
        <f t="shared" si="110"/>
        <v>0</v>
      </c>
      <c r="S153" s="30">
        <f t="shared" si="110"/>
        <v>0</v>
      </c>
      <c r="T153" s="30">
        <f t="shared" si="110"/>
        <v>0</v>
      </c>
      <c r="U153" s="30">
        <f t="shared" si="110"/>
        <v>0</v>
      </c>
      <c r="V153" s="30">
        <f t="shared" si="110"/>
        <v>0</v>
      </c>
      <c r="W153" s="30">
        <f t="shared" si="110"/>
        <v>0</v>
      </c>
      <c r="X153" s="30">
        <f t="shared" si="110"/>
        <v>0</v>
      </c>
      <c r="Y153" s="30">
        <f t="shared" si="110"/>
        <v>0</v>
      </c>
      <c r="Z153" s="30">
        <f t="shared" si="110"/>
        <v>0</v>
      </c>
      <c r="AA153" s="30">
        <f t="shared" si="110"/>
        <v>0</v>
      </c>
      <c r="AB153" s="30">
        <f t="shared" si="110"/>
        <v>0</v>
      </c>
      <c r="AC153" s="30">
        <f t="shared" si="110"/>
        <v>0</v>
      </c>
      <c r="AD153" s="30">
        <f t="shared" si="110"/>
        <v>0</v>
      </c>
      <c r="AE153" s="30">
        <f t="shared" si="110"/>
        <v>0</v>
      </c>
      <c r="AF153" s="30">
        <f t="shared" si="110"/>
        <v>0</v>
      </c>
      <c r="AG153" s="30">
        <f t="shared" si="110"/>
        <v>0</v>
      </c>
      <c r="AH153" s="30">
        <f t="shared" si="110"/>
        <v>0</v>
      </c>
      <c r="AI153" s="30">
        <f t="shared" si="110"/>
        <v>0</v>
      </c>
      <c r="AJ153" s="30">
        <f t="shared" si="110"/>
        <v>0</v>
      </c>
      <c r="AK153" s="30">
        <f t="shared" si="110"/>
        <v>0</v>
      </c>
      <c r="AL153" s="30">
        <f t="shared" si="110"/>
        <v>0</v>
      </c>
      <c r="AM153" s="30">
        <f t="shared" si="110"/>
        <v>0</v>
      </c>
      <c r="AN153" s="30">
        <f t="shared" si="110"/>
        <v>0</v>
      </c>
      <c r="AO153" s="30">
        <f t="shared" si="110"/>
        <v>0</v>
      </c>
      <c r="AP153" s="30">
        <f t="shared" si="110"/>
        <v>0</v>
      </c>
      <c r="AQ153" s="30">
        <f t="shared" si="110"/>
        <v>0</v>
      </c>
      <c r="AR153" s="30">
        <f t="shared" si="110"/>
        <v>0</v>
      </c>
      <c r="AS153" s="30">
        <f t="shared" si="110"/>
        <v>0</v>
      </c>
      <c r="AT153" s="30">
        <f t="shared" si="110"/>
        <v>0</v>
      </c>
      <c r="AU153" s="30">
        <f t="shared" si="110"/>
        <v>0</v>
      </c>
      <c r="AV153" s="30">
        <f t="shared" si="110"/>
        <v>0</v>
      </c>
      <c r="AW153" s="30">
        <f t="shared" si="110"/>
        <v>0</v>
      </c>
      <c r="AX153" s="30">
        <f t="shared" si="110"/>
        <v>0</v>
      </c>
      <c r="AY153" s="30">
        <f t="shared" si="110"/>
        <v>0</v>
      </c>
      <c r="AZ153" s="30">
        <f t="shared" si="110"/>
        <v>0</v>
      </c>
      <c r="BA153" s="30">
        <f t="shared" si="110"/>
        <v>0</v>
      </c>
      <c r="BB153" s="30">
        <f t="shared" si="110"/>
        <v>0</v>
      </c>
      <c r="BC153" s="30">
        <f t="shared" si="110"/>
        <v>0</v>
      </c>
      <c r="BD153" s="30">
        <f t="shared" si="110"/>
        <v>0</v>
      </c>
      <c r="BE153" s="30">
        <f t="shared" si="110"/>
        <v>0</v>
      </c>
      <c r="BF153" s="30">
        <f t="shared" si="110"/>
        <v>0</v>
      </c>
      <c r="BG153" s="30">
        <f t="shared" si="110"/>
        <v>0</v>
      </c>
      <c r="BH153" s="30">
        <f t="shared" si="110"/>
        <v>0</v>
      </c>
      <c r="BI153" s="30">
        <f t="shared" si="110"/>
        <v>0</v>
      </c>
      <c r="BJ153" s="30">
        <f t="shared" si="110"/>
        <v>0</v>
      </c>
      <c r="BK153" s="30">
        <f t="shared" si="110"/>
        <v>0</v>
      </c>
      <c r="BL153" s="30">
        <f t="shared" si="110"/>
        <v>0</v>
      </c>
      <c r="BM153" s="30">
        <f t="shared" si="110"/>
        <v>0</v>
      </c>
      <c r="BN153" s="30">
        <f t="shared" si="110"/>
        <v>0</v>
      </c>
      <c r="BO153" s="30">
        <f t="shared" si="110"/>
        <v>0</v>
      </c>
      <c r="BP153" s="30">
        <f t="shared" si="110"/>
        <v>0</v>
      </c>
      <c r="BQ153" s="30">
        <f t="shared" si="110"/>
        <v>0</v>
      </c>
      <c r="BR153" s="30">
        <f t="shared" si="110"/>
        <v>0</v>
      </c>
      <c r="BS153" s="30">
        <f t="shared" si="110"/>
        <v>0</v>
      </c>
      <c r="BT153" s="30">
        <f t="shared" si="110"/>
        <v>0</v>
      </c>
      <c r="BU153" s="30">
        <f t="shared" si="110"/>
        <v>0</v>
      </c>
      <c r="BV153" s="30">
        <f t="shared" si="110"/>
        <v>0</v>
      </c>
      <c r="BW153" s="30">
        <f t="shared" si="110"/>
        <v>0</v>
      </c>
      <c r="BX153" s="30">
        <f t="shared" si="110"/>
        <v>0</v>
      </c>
      <c r="BY153" s="30">
        <f t="shared" si="110"/>
        <v>0</v>
      </c>
      <c r="BZ153" s="30">
        <f t="shared" ref="BZ153:CH153" si="111">IF(BZ33=0,0,((BZ15*0.5)+BY33-BZ51)*BZ88*BZ120*BZ$2)</f>
        <v>0</v>
      </c>
      <c r="CA153" s="30">
        <f t="shared" si="111"/>
        <v>0</v>
      </c>
      <c r="CB153" s="30">
        <f t="shared" si="111"/>
        <v>0</v>
      </c>
      <c r="CC153" s="30">
        <f t="shared" si="111"/>
        <v>0</v>
      </c>
      <c r="CD153" s="30">
        <f t="shared" si="111"/>
        <v>0</v>
      </c>
      <c r="CE153" s="30">
        <f t="shared" si="111"/>
        <v>0</v>
      </c>
      <c r="CF153" s="30">
        <f t="shared" si="111"/>
        <v>0</v>
      </c>
      <c r="CG153" s="30">
        <f t="shared" si="111"/>
        <v>0</v>
      </c>
      <c r="CH153" s="34">
        <f t="shared" si="111"/>
        <v>0</v>
      </c>
    </row>
    <row r="154" spans="1:86" ht="15.75" hidden="1" customHeight="1" x14ac:dyDescent="0.3">
      <c r="A154" s="551"/>
      <c r="B154" s="309" t="s">
        <v>67</v>
      </c>
      <c r="C154" s="30">
        <f t="shared" si="90"/>
        <v>58.909301309307985</v>
      </c>
      <c r="D154" s="30">
        <f t="shared" si="91"/>
        <v>111.98943078306556</v>
      </c>
      <c r="E154" s="30">
        <f t="shared" si="91"/>
        <v>114.98449547488813</v>
      </c>
      <c r="F154" s="30">
        <f t="shared" si="91"/>
        <v>167.07309178778803</v>
      </c>
      <c r="G154" s="30">
        <f t="shared" si="91"/>
        <v>1648.7011800840176</v>
      </c>
      <c r="H154" s="30">
        <f t="shared" si="91"/>
        <v>5497.5130591863108</v>
      </c>
      <c r="I154" s="30">
        <f t="shared" si="91"/>
        <v>5649.2141737076427</v>
      </c>
      <c r="J154" s="30">
        <f t="shared" si="91"/>
        <v>5786.8603151086563</v>
      </c>
      <c r="K154" s="30">
        <f t="shared" si="91"/>
        <v>5412.4058653233487</v>
      </c>
      <c r="L154" s="30">
        <f t="shared" si="91"/>
        <v>3074.9128111098921</v>
      </c>
      <c r="M154" s="30">
        <f t="shared" si="91"/>
        <v>3113.7556544870281</v>
      </c>
      <c r="N154" s="30">
        <f t="shared" ref="N154:BY154" si="112">IF(N34=0,0,((N16*0.5)+M34-N52)*N89*N121*N$2)</f>
        <v>3600.2639749241976</v>
      </c>
      <c r="O154" s="30">
        <f t="shared" si="112"/>
        <v>3985.2078656583685</v>
      </c>
      <c r="P154" s="30">
        <f t="shared" si="112"/>
        <v>3703.4056202019219</v>
      </c>
      <c r="Q154" s="30">
        <f t="shared" si="112"/>
        <v>4158.6704982267347</v>
      </c>
      <c r="R154" s="30">
        <f t="shared" si="112"/>
        <v>4059.6757225900251</v>
      </c>
      <c r="S154" s="30">
        <f t="shared" si="112"/>
        <v>4478.653761332791</v>
      </c>
      <c r="T154" s="30">
        <f t="shared" si="112"/>
        <v>7838.295176360446</v>
      </c>
      <c r="U154" s="30">
        <f t="shared" si="112"/>
        <v>7906.8397305771477</v>
      </c>
      <c r="V154" s="30">
        <f t="shared" si="112"/>
        <v>8099.4941327868419</v>
      </c>
      <c r="W154" s="30">
        <f t="shared" si="112"/>
        <v>7575.3944562984398</v>
      </c>
      <c r="X154" s="30">
        <f t="shared" si="112"/>
        <v>4303.7565996524381</v>
      </c>
      <c r="Y154" s="30">
        <f t="shared" si="112"/>
        <v>4190.1950849075638</v>
      </c>
      <c r="Z154" s="30">
        <f t="shared" si="112"/>
        <v>4064.1030396465021</v>
      </c>
      <c r="AA154" s="30">
        <f t="shared" si="112"/>
        <v>3985.2078656583685</v>
      </c>
      <c r="AB154" s="30">
        <f t="shared" si="112"/>
        <v>3703.4056202019219</v>
      </c>
      <c r="AC154" s="30">
        <f t="shared" si="112"/>
        <v>4158.6704982267347</v>
      </c>
      <c r="AD154" s="30">
        <f t="shared" si="112"/>
        <v>4059.6757225900251</v>
      </c>
      <c r="AE154" s="30">
        <f t="shared" si="112"/>
        <v>4478.653761332791</v>
      </c>
      <c r="AF154" s="30">
        <f t="shared" si="112"/>
        <v>7838.295176360446</v>
      </c>
      <c r="AG154" s="30">
        <f t="shared" si="112"/>
        <v>7906.8397305771477</v>
      </c>
      <c r="AH154" s="30">
        <f t="shared" si="112"/>
        <v>8099.4941327868419</v>
      </c>
      <c r="AI154" s="30">
        <f t="shared" si="112"/>
        <v>7575.3944562984398</v>
      </c>
      <c r="AJ154" s="30">
        <f t="shared" si="112"/>
        <v>4303.7565996524381</v>
      </c>
      <c r="AK154" s="30">
        <f t="shared" si="112"/>
        <v>4190.1950849075638</v>
      </c>
      <c r="AL154" s="30">
        <f t="shared" si="112"/>
        <v>4064.1030396465021</v>
      </c>
      <c r="AM154" s="30">
        <f t="shared" si="112"/>
        <v>3985.2078656583685</v>
      </c>
      <c r="AN154" s="30">
        <f t="shared" si="112"/>
        <v>3703.4056202019219</v>
      </c>
      <c r="AO154" s="30">
        <f t="shared" si="112"/>
        <v>4158.6704982267347</v>
      </c>
      <c r="AP154" s="30">
        <f t="shared" si="112"/>
        <v>4059.6757225900251</v>
      </c>
      <c r="AQ154" s="30">
        <f t="shared" si="112"/>
        <v>4478.653761332791</v>
      </c>
      <c r="AR154" s="30">
        <f t="shared" si="112"/>
        <v>7838.295176360446</v>
      </c>
      <c r="AS154" s="30">
        <f t="shared" si="112"/>
        <v>7906.8397305771477</v>
      </c>
      <c r="AT154" s="30">
        <f t="shared" si="112"/>
        <v>8099.4941327868419</v>
      </c>
      <c r="AU154" s="30">
        <f t="shared" si="112"/>
        <v>7575.3944562984398</v>
      </c>
      <c r="AV154" s="30">
        <f t="shared" si="112"/>
        <v>4303.7565996524381</v>
      </c>
      <c r="AW154" s="30">
        <f t="shared" si="112"/>
        <v>4190.1950849075638</v>
      </c>
      <c r="AX154" s="30">
        <f t="shared" si="112"/>
        <v>4064.1030396465021</v>
      </c>
      <c r="AY154" s="30">
        <f t="shared" si="112"/>
        <v>3985.2078656583685</v>
      </c>
      <c r="AZ154" s="30">
        <f t="shared" si="112"/>
        <v>3703.4056202019219</v>
      </c>
      <c r="BA154" s="30">
        <f t="shared" si="112"/>
        <v>4158.6704982267347</v>
      </c>
      <c r="BB154" s="30">
        <f t="shared" si="112"/>
        <v>4059.6757225900251</v>
      </c>
      <c r="BC154" s="30">
        <f t="shared" si="112"/>
        <v>4478.653761332791</v>
      </c>
      <c r="BD154" s="30">
        <f t="shared" si="112"/>
        <v>7838.295176360446</v>
      </c>
      <c r="BE154" s="30">
        <f t="shared" si="112"/>
        <v>7906.8397305771477</v>
      </c>
      <c r="BF154" s="30">
        <f t="shared" si="112"/>
        <v>8099.4941327868419</v>
      </c>
      <c r="BG154" s="30">
        <f t="shared" si="112"/>
        <v>7575.3944562984398</v>
      </c>
      <c r="BH154" s="30">
        <f t="shared" si="112"/>
        <v>4303.7565996524381</v>
      </c>
      <c r="BI154" s="30">
        <f t="shared" si="112"/>
        <v>4190.1950849075638</v>
      </c>
      <c r="BJ154" s="30">
        <f t="shared" si="112"/>
        <v>4064.1030396465021</v>
      </c>
      <c r="BK154" s="30">
        <f t="shared" si="112"/>
        <v>3985.2078656583685</v>
      </c>
      <c r="BL154" s="30">
        <f t="shared" si="112"/>
        <v>3703.4056202019219</v>
      </c>
      <c r="BM154" s="30">
        <f t="shared" si="112"/>
        <v>4158.6704982267347</v>
      </c>
      <c r="BN154" s="30">
        <f t="shared" si="112"/>
        <v>4059.6757225900251</v>
      </c>
      <c r="BO154" s="30">
        <f t="shared" si="112"/>
        <v>4478.653761332791</v>
      </c>
      <c r="BP154" s="30">
        <f t="shared" si="112"/>
        <v>7838.295176360446</v>
      </c>
      <c r="BQ154" s="30">
        <f t="shared" si="112"/>
        <v>7906.8397305771477</v>
      </c>
      <c r="BR154" s="30">
        <f t="shared" si="112"/>
        <v>8099.4941327868419</v>
      </c>
      <c r="BS154" s="30">
        <f t="shared" si="112"/>
        <v>7575.3944562984398</v>
      </c>
      <c r="BT154" s="30">
        <f t="shared" si="112"/>
        <v>4303.7565996524381</v>
      </c>
      <c r="BU154" s="30">
        <f t="shared" si="112"/>
        <v>4190.1950849075638</v>
      </c>
      <c r="BV154" s="30">
        <f t="shared" si="112"/>
        <v>4064.1030396465021</v>
      </c>
      <c r="BW154" s="30">
        <f t="shared" si="112"/>
        <v>3985.2078656583685</v>
      </c>
      <c r="BX154" s="30">
        <f t="shared" si="112"/>
        <v>3703.4056202019219</v>
      </c>
      <c r="BY154" s="30">
        <f t="shared" si="112"/>
        <v>4158.6704982267347</v>
      </c>
      <c r="BZ154" s="30">
        <f t="shared" ref="BZ154:CH154" si="113">IF(BZ34=0,0,((BZ16*0.5)+BY34-BZ52)*BZ89*BZ121*BZ$2)</f>
        <v>4059.6757225900251</v>
      </c>
      <c r="CA154" s="30">
        <f t="shared" si="113"/>
        <v>4478.653761332791</v>
      </c>
      <c r="CB154" s="30">
        <f t="shared" si="113"/>
        <v>7838.295176360446</v>
      </c>
      <c r="CC154" s="30">
        <f t="shared" si="113"/>
        <v>7906.8397305771477</v>
      </c>
      <c r="CD154" s="30">
        <f t="shared" si="113"/>
        <v>8099.4941327868419</v>
      </c>
      <c r="CE154" s="30">
        <f t="shared" si="113"/>
        <v>7575.3944562984398</v>
      </c>
      <c r="CF154" s="30">
        <f t="shared" si="113"/>
        <v>4303.7565996524381</v>
      </c>
      <c r="CG154" s="30">
        <f t="shared" si="113"/>
        <v>4190.1950849075638</v>
      </c>
      <c r="CH154" s="34">
        <f t="shared" si="113"/>
        <v>4064.1030396465021</v>
      </c>
    </row>
    <row r="155" spans="1:86" ht="15.75" hidden="1" customHeight="1" x14ac:dyDescent="0.3">
      <c r="A155" s="551"/>
      <c r="B155" s="309" t="s">
        <v>68</v>
      </c>
      <c r="C155" s="30">
        <f t="shared" si="90"/>
        <v>0</v>
      </c>
      <c r="D155" s="30">
        <f t="shared" si="91"/>
        <v>0</v>
      </c>
      <c r="E155" s="30">
        <f t="shared" si="91"/>
        <v>0</v>
      </c>
      <c r="F155" s="30">
        <f t="shared" si="91"/>
        <v>0</v>
      </c>
      <c r="G155" s="30">
        <f t="shared" si="91"/>
        <v>0</v>
      </c>
      <c r="H155" s="30">
        <f t="shared" si="91"/>
        <v>0</v>
      </c>
      <c r="I155" s="30">
        <f t="shared" si="91"/>
        <v>0</v>
      </c>
      <c r="J155" s="30">
        <f t="shared" si="91"/>
        <v>0</v>
      </c>
      <c r="K155" s="30">
        <f t="shared" si="91"/>
        <v>0</v>
      </c>
      <c r="L155" s="30">
        <f t="shared" si="91"/>
        <v>0</v>
      </c>
      <c r="M155" s="30">
        <f t="shared" si="91"/>
        <v>0</v>
      </c>
      <c r="N155" s="30">
        <f t="shared" ref="N155:BY155" si="114">IF(N35=0,0,((N17*0.5)+M35-N53)*N90*N122*N$2)</f>
        <v>260.87133389931358</v>
      </c>
      <c r="O155" s="30">
        <f t="shared" si="114"/>
        <v>578.45087069707131</v>
      </c>
      <c r="P155" s="30">
        <f t="shared" si="114"/>
        <v>489.54570113174162</v>
      </c>
      <c r="Q155" s="30">
        <f t="shared" si="114"/>
        <v>466.9875957842076</v>
      </c>
      <c r="R155" s="30">
        <f t="shared" si="114"/>
        <v>421.08063590392408</v>
      </c>
      <c r="S155" s="30">
        <f t="shared" si="114"/>
        <v>485.46903999953128</v>
      </c>
      <c r="T155" s="30">
        <f t="shared" si="114"/>
        <v>777.14959435113622</v>
      </c>
      <c r="U155" s="30">
        <f t="shared" si="114"/>
        <v>778.45466595479331</v>
      </c>
      <c r="V155" s="30">
        <f t="shared" si="114"/>
        <v>808.97181885112843</v>
      </c>
      <c r="W155" s="30">
        <f t="shared" si="114"/>
        <v>776.48029374709165</v>
      </c>
      <c r="X155" s="30">
        <f t="shared" si="114"/>
        <v>487.22053529238917</v>
      </c>
      <c r="Y155" s="30">
        <f t="shared" si="114"/>
        <v>510.14138250652741</v>
      </c>
      <c r="Z155" s="30">
        <f t="shared" si="114"/>
        <v>521.74266779862717</v>
      </c>
      <c r="AA155" s="30">
        <f t="shared" si="114"/>
        <v>578.45087069707131</v>
      </c>
      <c r="AB155" s="30">
        <f t="shared" si="114"/>
        <v>489.54570113174162</v>
      </c>
      <c r="AC155" s="30">
        <f t="shared" si="114"/>
        <v>466.9875957842076</v>
      </c>
      <c r="AD155" s="30">
        <f t="shared" si="114"/>
        <v>421.08063590392408</v>
      </c>
      <c r="AE155" s="30">
        <f t="shared" si="114"/>
        <v>485.46903999953128</v>
      </c>
      <c r="AF155" s="30">
        <f t="shared" si="114"/>
        <v>777.14959435113622</v>
      </c>
      <c r="AG155" s="30">
        <f t="shared" si="114"/>
        <v>778.45466595479331</v>
      </c>
      <c r="AH155" s="30">
        <f t="shared" si="114"/>
        <v>808.97181885112843</v>
      </c>
      <c r="AI155" s="30">
        <f t="shared" si="114"/>
        <v>776.48029374709165</v>
      </c>
      <c r="AJ155" s="30">
        <f t="shared" si="114"/>
        <v>487.22053529238917</v>
      </c>
      <c r="AK155" s="30">
        <f t="shared" si="114"/>
        <v>510.14138250652741</v>
      </c>
      <c r="AL155" s="30">
        <f t="shared" si="114"/>
        <v>521.74266779862717</v>
      </c>
      <c r="AM155" s="30">
        <f t="shared" si="114"/>
        <v>578.45087069707131</v>
      </c>
      <c r="AN155" s="30">
        <f t="shared" si="114"/>
        <v>489.54570113174162</v>
      </c>
      <c r="AO155" s="30">
        <f t="shared" si="114"/>
        <v>466.9875957842076</v>
      </c>
      <c r="AP155" s="30">
        <f t="shared" si="114"/>
        <v>421.08063590392408</v>
      </c>
      <c r="AQ155" s="30">
        <f t="shared" si="114"/>
        <v>485.46903999953128</v>
      </c>
      <c r="AR155" s="30">
        <f t="shared" si="114"/>
        <v>777.14959435113622</v>
      </c>
      <c r="AS155" s="30">
        <f t="shared" si="114"/>
        <v>778.45466595479331</v>
      </c>
      <c r="AT155" s="30">
        <f t="shared" si="114"/>
        <v>808.97181885112843</v>
      </c>
      <c r="AU155" s="30">
        <f t="shared" si="114"/>
        <v>776.48029374709165</v>
      </c>
      <c r="AV155" s="30">
        <f t="shared" si="114"/>
        <v>487.22053529238917</v>
      </c>
      <c r="AW155" s="30">
        <f t="shared" si="114"/>
        <v>510.14138250652741</v>
      </c>
      <c r="AX155" s="30">
        <f t="shared" si="114"/>
        <v>521.74266779862717</v>
      </c>
      <c r="AY155" s="30">
        <f t="shared" si="114"/>
        <v>578.45087069707131</v>
      </c>
      <c r="AZ155" s="30">
        <f t="shared" si="114"/>
        <v>489.54570113174162</v>
      </c>
      <c r="BA155" s="30">
        <f t="shared" si="114"/>
        <v>466.9875957842076</v>
      </c>
      <c r="BB155" s="30">
        <f t="shared" si="114"/>
        <v>421.08063590392408</v>
      </c>
      <c r="BC155" s="30">
        <f t="shared" si="114"/>
        <v>485.46903999953128</v>
      </c>
      <c r="BD155" s="30">
        <f t="shared" si="114"/>
        <v>777.14959435113622</v>
      </c>
      <c r="BE155" s="30">
        <f t="shared" si="114"/>
        <v>778.45466595479331</v>
      </c>
      <c r="BF155" s="30">
        <f t="shared" si="114"/>
        <v>808.97181885112843</v>
      </c>
      <c r="BG155" s="30">
        <f t="shared" si="114"/>
        <v>776.48029374709165</v>
      </c>
      <c r="BH155" s="30">
        <f t="shared" si="114"/>
        <v>487.22053529238917</v>
      </c>
      <c r="BI155" s="30">
        <f t="shared" si="114"/>
        <v>510.14138250652741</v>
      </c>
      <c r="BJ155" s="30">
        <f t="shared" si="114"/>
        <v>521.74266779862717</v>
      </c>
      <c r="BK155" s="30">
        <f t="shared" si="114"/>
        <v>578.45087069707131</v>
      </c>
      <c r="BL155" s="30">
        <f t="shared" si="114"/>
        <v>489.54570113174162</v>
      </c>
      <c r="BM155" s="30">
        <f t="shared" si="114"/>
        <v>466.9875957842076</v>
      </c>
      <c r="BN155" s="30">
        <f t="shared" si="114"/>
        <v>421.08063590392408</v>
      </c>
      <c r="BO155" s="30">
        <f t="shared" si="114"/>
        <v>485.46903999953128</v>
      </c>
      <c r="BP155" s="30">
        <f t="shared" si="114"/>
        <v>777.14959435113622</v>
      </c>
      <c r="BQ155" s="30">
        <f t="shared" si="114"/>
        <v>778.45466595479331</v>
      </c>
      <c r="BR155" s="30">
        <f t="shared" si="114"/>
        <v>808.97181885112843</v>
      </c>
      <c r="BS155" s="30">
        <f t="shared" si="114"/>
        <v>776.48029374709165</v>
      </c>
      <c r="BT155" s="30">
        <f t="shared" si="114"/>
        <v>487.22053529238917</v>
      </c>
      <c r="BU155" s="30">
        <f t="shared" si="114"/>
        <v>510.14138250652741</v>
      </c>
      <c r="BV155" s="30">
        <f t="shared" si="114"/>
        <v>521.74266779862717</v>
      </c>
      <c r="BW155" s="30">
        <f t="shared" si="114"/>
        <v>578.45087069707131</v>
      </c>
      <c r="BX155" s="30">
        <f t="shared" si="114"/>
        <v>489.54570113174162</v>
      </c>
      <c r="BY155" s="30">
        <f t="shared" si="114"/>
        <v>466.9875957842076</v>
      </c>
      <c r="BZ155" s="30">
        <f t="shared" ref="BZ155:CH155" si="115">IF(BZ35=0,0,((BZ17*0.5)+BY35-BZ53)*BZ90*BZ122*BZ$2)</f>
        <v>421.08063590392408</v>
      </c>
      <c r="CA155" s="30">
        <f t="shared" si="115"/>
        <v>485.46903999953128</v>
      </c>
      <c r="CB155" s="30">
        <f t="shared" si="115"/>
        <v>777.14959435113622</v>
      </c>
      <c r="CC155" s="30">
        <f t="shared" si="115"/>
        <v>778.45466595479331</v>
      </c>
      <c r="CD155" s="30">
        <f t="shared" si="115"/>
        <v>808.97181885112843</v>
      </c>
      <c r="CE155" s="30">
        <f t="shared" si="115"/>
        <v>776.48029374709165</v>
      </c>
      <c r="CF155" s="30">
        <f t="shared" si="115"/>
        <v>487.22053529238917</v>
      </c>
      <c r="CG155" s="30">
        <f t="shared" si="115"/>
        <v>510.14138250652741</v>
      </c>
      <c r="CH155" s="34">
        <f t="shared" si="115"/>
        <v>521.74266779862717</v>
      </c>
    </row>
    <row r="156" spans="1:86" ht="15.75" hidden="1" customHeight="1" x14ac:dyDescent="0.3">
      <c r="A156" s="551"/>
      <c r="B156" s="14"/>
      <c r="C156" s="3"/>
      <c r="D156" s="3">
        <f t="shared" ref="D156:M156" si="116">IF(D36=0,0,((D18*0.5)+C36-D54)*D91*D123*D$2)</f>
        <v>0</v>
      </c>
      <c r="E156" s="3">
        <f t="shared" si="116"/>
        <v>0</v>
      </c>
      <c r="F156" s="3">
        <f t="shared" si="116"/>
        <v>0</v>
      </c>
      <c r="G156" s="3">
        <f t="shared" si="116"/>
        <v>0</v>
      </c>
      <c r="H156" s="3">
        <f t="shared" si="116"/>
        <v>0</v>
      </c>
      <c r="I156" s="3">
        <f t="shared" si="116"/>
        <v>0</v>
      </c>
      <c r="J156" s="3">
        <f t="shared" si="116"/>
        <v>0</v>
      </c>
      <c r="K156" s="3">
        <f t="shared" si="116"/>
        <v>0</v>
      </c>
      <c r="L156" s="3">
        <f t="shared" si="116"/>
        <v>0</v>
      </c>
      <c r="M156" s="3">
        <f t="shared" si="116"/>
        <v>0</v>
      </c>
      <c r="N156" s="3">
        <f t="shared" ref="N156:BY156" si="117">IF(N36=0,0,((N18*0.5)+M36-N54)*N91*N123*N$2)</f>
        <v>0</v>
      </c>
      <c r="O156" s="3">
        <f t="shared" si="117"/>
        <v>0</v>
      </c>
      <c r="P156" s="3">
        <f t="shared" si="117"/>
        <v>0</v>
      </c>
      <c r="Q156" s="3">
        <f t="shared" si="117"/>
        <v>0</v>
      </c>
      <c r="R156" s="3">
        <f t="shared" si="117"/>
        <v>0</v>
      </c>
      <c r="S156" s="3">
        <f t="shared" si="117"/>
        <v>0</v>
      </c>
      <c r="T156" s="3">
        <f t="shared" si="117"/>
        <v>0</v>
      </c>
      <c r="U156" s="3">
        <f t="shared" si="117"/>
        <v>0</v>
      </c>
      <c r="V156" s="3">
        <f t="shared" si="117"/>
        <v>0</v>
      </c>
      <c r="W156" s="3">
        <f t="shared" si="117"/>
        <v>0</v>
      </c>
      <c r="X156" s="3">
        <f t="shared" si="117"/>
        <v>0</v>
      </c>
      <c r="Y156" s="3">
        <f t="shared" si="117"/>
        <v>0</v>
      </c>
      <c r="Z156" s="3">
        <f t="shared" si="117"/>
        <v>0</v>
      </c>
      <c r="AA156" s="3">
        <f t="shared" si="117"/>
        <v>0</v>
      </c>
      <c r="AB156" s="3">
        <f t="shared" si="117"/>
        <v>0</v>
      </c>
      <c r="AC156" s="3">
        <f t="shared" si="117"/>
        <v>0</v>
      </c>
      <c r="AD156" s="3">
        <f t="shared" si="117"/>
        <v>0</v>
      </c>
      <c r="AE156" s="3">
        <f t="shared" si="117"/>
        <v>0</v>
      </c>
      <c r="AF156" s="3">
        <f t="shared" si="117"/>
        <v>0</v>
      </c>
      <c r="AG156" s="3">
        <f t="shared" si="117"/>
        <v>0</v>
      </c>
      <c r="AH156" s="3">
        <f t="shared" si="117"/>
        <v>0</v>
      </c>
      <c r="AI156" s="3">
        <f t="shared" si="117"/>
        <v>0</v>
      </c>
      <c r="AJ156" s="3">
        <f t="shared" si="117"/>
        <v>0</v>
      </c>
      <c r="AK156" s="3">
        <f t="shared" si="117"/>
        <v>0</v>
      </c>
      <c r="AL156" s="3">
        <f t="shared" si="117"/>
        <v>0</v>
      </c>
      <c r="AM156" s="3">
        <f t="shared" si="117"/>
        <v>0</v>
      </c>
      <c r="AN156" s="3">
        <f t="shared" si="117"/>
        <v>0</v>
      </c>
      <c r="AO156" s="3">
        <f t="shared" si="117"/>
        <v>0</v>
      </c>
      <c r="AP156" s="3">
        <f t="shared" si="117"/>
        <v>0</v>
      </c>
      <c r="AQ156" s="3">
        <f t="shared" si="117"/>
        <v>0</v>
      </c>
      <c r="AR156" s="3">
        <f t="shared" si="117"/>
        <v>0</v>
      </c>
      <c r="AS156" s="3">
        <f t="shared" si="117"/>
        <v>0</v>
      </c>
      <c r="AT156" s="3">
        <f t="shared" si="117"/>
        <v>0</v>
      </c>
      <c r="AU156" s="3">
        <f t="shared" si="117"/>
        <v>0</v>
      </c>
      <c r="AV156" s="3">
        <f t="shared" si="117"/>
        <v>0</v>
      </c>
      <c r="AW156" s="3">
        <f t="shared" si="117"/>
        <v>0</v>
      </c>
      <c r="AX156" s="3">
        <f t="shared" si="117"/>
        <v>0</v>
      </c>
      <c r="AY156" s="3">
        <f t="shared" si="117"/>
        <v>0</v>
      </c>
      <c r="AZ156" s="3">
        <f t="shared" si="117"/>
        <v>0</v>
      </c>
      <c r="BA156" s="3">
        <f t="shared" si="117"/>
        <v>0</v>
      </c>
      <c r="BB156" s="3">
        <f t="shared" si="117"/>
        <v>0</v>
      </c>
      <c r="BC156" s="3">
        <f t="shared" si="117"/>
        <v>0</v>
      </c>
      <c r="BD156" s="3">
        <f t="shared" si="117"/>
        <v>0</v>
      </c>
      <c r="BE156" s="3">
        <f t="shared" si="117"/>
        <v>0</v>
      </c>
      <c r="BF156" s="3">
        <f t="shared" si="117"/>
        <v>0</v>
      </c>
      <c r="BG156" s="3">
        <f t="shared" si="117"/>
        <v>0</v>
      </c>
      <c r="BH156" s="3">
        <f t="shared" si="117"/>
        <v>0</v>
      </c>
      <c r="BI156" s="3">
        <f t="shared" si="117"/>
        <v>0</v>
      </c>
      <c r="BJ156" s="3">
        <f t="shared" si="117"/>
        <v>0</v>
      </c>
      <c r="BK156" s="3">
        <f t="shared" si="117"/>
        <v>0</v>
      </c>
      <c r="BL156" s="3">
        <f t="shared" si="117"/>
        <v>0</v>
      </c>
      <c r="BM156" s="3">
        <f t="shared" si="117"/>
        <v>0</v>
      </c>
      <c r="BN156" s="3">
        <f t="shared" si="117"/>
        <v>0</v>
      </c>
      <c r="BO156" s="3">
        <f t="shared" si="117"/>
        <v>0</v>
      </c>
      <c r="BP156" s="3">
        <f t="shared" si="117"/>
        <v>0</v>
      </c>
      <c r="BQ156" s="3">
        <f t="shared" si="117"/>
        <v>0</v>
      </c>
      <c r="BR156" s="3">
        <f t="shared" si="117"/>
        <v>0</v>
      </c>
      <c r="BS156" s="3">
        <f t="shared" si="117"/>
        <v>0</v>
      </c>
      <c r="BT156" s="3">
        <f t="shared" si="117"/>
        <v>0</v>
      </c>
      <c r="BU156" s="3">
        <f t="shared" si="117"/>
        <v>0</v>
      </c>
      <c r="BV156" s="3">
        <f t="shared" si="117"/>
        <v>0</v>
      </c>
      <c r="BW156" s="3">
        <f t="shared" si="117"/>
        <v>0</v>
      </c>
      <c r="BX156" s="3">
        <f t="shared" si="117"/>
        <v>0</v>
      </c>
      <c r="BY156" s="3">
        <f t="shared" si="117"/>
        <v>0</v>
      </c>
      <c r="BZ156" s="3">
        <f t="shared" ref="BZ156:CH156" si="118">IF(BZ36=0,0,((BZ18*0.5)+BY36-BZ54)*BZ91*BZ123*BZ$2)</f>
        <v>0</v>
      </c>
      <c r="CA156" s="3">
        <f t="shared" si="118"/>
        <v>0</v>
      </c>
      <c r="CB156" s="3">
        <f t="shared" si="118"/>
        <v>0</v>
      </c>
      <c r="CC156" s="3">
        <f t="shared" si="118"/>
        <v>0</v>
      </c>
      <c r="CD156" s="3">
        <f t="shared" si="118"/>
        <v>0</v>
      </c>
      <c r="CE156" s="3">
        <f t="shared" si="118"/>
        <v>0</v>
      </c>
      <c r="CF156" s="3">
        <f t="shared" si="118"/>
        <v>0</v>
      </c>
      <c r="CG156" s="3">
        <f t="shared" si="118"/>
        <v>0</v>
      </c>
      <c r="CH156" s="12">
        <f t="shared" si="118"/>
        <v>0</v>
      </c>
    </row>
    <row r="157" spans="1:86" ht="15.75" hidden="1" customHeight="1" x14ac:dyDescent="0.3">
      <c r="A157" s="551"/>
      <c r="B157" s="301" t="s">
        <v>149</v>
      </c>
      <c r="C157" s="30">
        <f>SUM(C143:C156)</f>
        <v>1433.8744268982318</v>
      </c>
      <c r="D157" s="30">
        <f>SUM(D143:D156)</f>
        <v>4214.7253327329781</v>
      </c>
      <c r="E157" s="129">
        <f t="shared" ref="E157:BP157" si="119">SUM(E143:E156)</f>
        <v>8048.350821433346</v>
      </c>
      <c r="F157" s="129">
        <f t="shared" si="119"/>
        <v>14968.915604161457</v>
      </c>
      <c r="G157" s="129">
        <f t="shared" si="119"/>
        <v>29850.84283355256</v>
      </c>
      <c r="H157" s="129">
        <f t="shared" si="119"/>
        <v>70384.863756433158</v>
      </c>
      <c r="I157" s="129">
        <f t="shared" si="119"/>
        <v>109007.31141318838</v>
      </c>
      <c r="J157" s="129">
        <f t="shared" si="119"/>
        <v>120059.22748121445</v>
      </c>
      <c r="K157" s="129">
        <f t="shared" si="119"/>
        <v>128856.48020587214</v>
      </c>
      <c r="L157" s="129">
        <f t="shared" si="119"/>
        <v>86575.007946051177</v>
      </c>
      <c r="M157" s="129">
        <f t="shared" si="119"/>
        <v>88909.498219485555</v>
      </c>
      <c r="N157" s="30">
        <f t="shared" si="119"/>
        <v>135447.73568922043</v>
      </c>
      <c r="O157" s="30">
        <f t="shared" si="119"/>
        <v>179078.20819523945</v>
      </c>
      <c r="P157" s="30">
        <f t="shared" si="119"/>
        <v>145349.83591409054</v>
      </c>
      <c r="Q157" s="30">
        <f t="shared" si="119"/>
        <v>154944.471318347</v>
      </c>
      <c r="R157" s="30">
        <f t="shared" si="119"/>
        <v>142616.49022619319</v>
      </c>
      <c r="S157" s="30">
        <f t="shared" si="119"/>
        <v>192200.24569139536</v>
      </c>
      <c r="T157" s="30">
        <f t="shared" si="119"/>
        <v>396781.86038607848</v>
      </c>
      <c r="U157" s="30">
        <f t="shared" si="119"/>
        <v>492977.17217783269</v>
      </c>
      <c r="V157" s="30">
        <f t="shared" si="119"/>
        <v>440209.56527955725</v>
      </c>
      <c r="W157" s="30">
        <f t="shared" si="119"/>
        <v>325901.98346436513</v>
      </c>
      <c r="X157" s="30">
        <f t="shared" si="119"/>
        <v>172670.77394183708</v>
      </c>
      <c r="Y157" s="30">
        <f t="shared" si="119"/>
        <v>151960.67650357398</v>
      </c>
      <c r="Z157" s="30">
        <f t="shared" si="119"/>
        <v>165590.79801062972</v>
      </c>
      <c r="AA157" s="30">
        <f t="shared" si="119"/>
        <v>179078.20819523945</v>
      </c>
      <c r="AB157" s="30">
        <f t="shared" si="119"/>
        <v>145349.83591409054</v>
      </c>
      <c r="AC157" s="30">
        <f t="shared" si="119"/>
        <v>154944.471318347</v>
      </c>
      <c r="AD157" s="30">
        <f t="shared" si="119"/>
        <v>142616.49022619319</v>
      </c>
      <c r="AE157" s="30">
        <f t="shared" si="119"/>
        <v>192200.24569139536</v>
      </c>
      <c r="AF157" s="30">
        <f t="shared" si="119"/>
        <v>396781.86038607848</v>
      </c>
      <c r="AG157" s="30">
        <f t="shared" si="119"/>
        <v>492977.17217783269</v>
      </c>
      <c r="AH157" s="30">
        <f t="shared" si="119"/>
        <v>440209.56527955725</v>
      </c>
      <c r="AI157" s="30">
        <f t="shared" si="119"/>
        <v>325901.98346436513</v>
      </c>
      <c r="AJ157" s="30">
        <f t="shared" si="119"/>
        <v>172670.77394183708</v>
      </c>
      <c r="AK157" s="30">
        <f t="shared" si="119"/>
        <v>151960.67650357398</v>
      </c>
      <c r="AL157" s="30">
        <f t="shared" si="119"/>
        <v>165590.79801062972</v>
      </c>
      <c r="AM157" s="30">
        <f t="shared" si="119"/>
        <v>179078.20819523945</v>
      </c>
      <c r="AN157" s="30">
        <f t="shared" si="119"/>
        <v>145349.83591409054</v>
      </c>
      <c r="AO157" s="30">
        <f t="shared" si="119"/>
        <v>154944.471318347</v>
      </c>
      <c r="AP157" s="30">
        <f t="shared" si="119"/>
        <v>142616.49022619319</v>
      </c>
      <c r="AQ157" s="30">
        <f t="shared" si="119"/>
        <v>192200.24569139536</v>
      </c>
      <c r="AR157" s="30">
        <f t="shared" si="119"/>
        <v>396781.86038607848</v>
      </c>
      <c r="AS157" s="30">
        <f t="shared" si="119"/>
        <v>492977.17217783269</v>
      </c>
      <c r="AT157" s="30">
        <f t="shared" si="119"/>
        <v>440209.56527955725</v>
      </c>
      <c r="AU157" s="30">
        <f t="shared" si="119"/>
        <v>325901.98346436513</v>
      </c>
      <c r="AV157" s="30">
        <f t="shared" si="119"/>
        <v>172670.77394183708</v>
      </c>
      <c r="AW157" s="30">
        <f t="shared" si="119"/>
        <v>151960.67650357398</v>
      </c>
      <c r="AX157" s="30">
        <f t="shared" si="119"/>
        <v>165590.79801062972</v>
      </c>
      <c r="AY157" s="30">
        <f t="shared" si="119"/>
        <v>179078.20819523945</v>
      </c>
      <c r="AZ157" s="30">
        <f t="shared" si="119"/>
        <v>145349.83591409054</v>
      </c>
      <c r="BA157" s="30">
        <f t="shared" si="119"/>
        <v>154944.471318347</v>
      </c>
      <c r="BB157" s="30">
        <f t="shared" si="119"/>
        <v>142616.49022619319</v>
      </c>
      <c r="BC157" s="30">
        <f t="shared" si="119"/>
        <v>192200.24569139536</v>
      </c>
      <c r="BD157" s="30">
        <f t="shared" si="119"/>
        <v>396781.86038607848</v>
      </c>
      <c r="BE157" s="30">
        <f t="shared" si="119"/>
        <v>492977.17217783269</v>
      </c>
      <c r="BF157" s="30">
        <f t="shared" si="119"/>
        <v>440209.56527955725</v>
      </c>
      <c r="BG157" s="30">
        <f t="shared" si="119"/>
        <v>325901.98346436513</v>
      </c>
      <c r="BH157" s="30">
        <f t="shared" si="119"/>
        <v>172670.77394183708</v>
      </c>
      <c r="BI157" s="30">
        <f t="shared" si="119"/>
        <v>151960.67650357398</v>
      </c>
      <c r="BJ157" s="30">
        <f t="shared" si="119"/>
        <v>165590.79801062972</v>
      </c>
      <c r="BK157" s="30">
        <f t="shared" si="119"/>
        <v>179078.20819523945</v>
      </c>
      <c r="BL157" s="30">
        <f t="shared" si="119"/>
        <v>145349.83591409054</v>
      </c>
      <c r="BM157" s="30">
        <f t="shared" si="119"/>
        <v>154944.471318347</v>
      </c>
      <c r="BN157" s="30">
        <f t="shared" si="119"/>
        <v>142616.49022619319</v>
      </c>
      <c r="BO157" s="30">
        <f t="shared" si="119"/>
        <v>192200.24569139536</v>
      </c>
      <c r="BP157" s="30">
        <f t="shared" si="119"/>
        <v>396781.86038607848</v>
      </c>
      <c r="BQ157" s="30">
        <f t="shared" ref="BQ157:CH157" si="120">SUM(BQ143:BQ156)</f>
        <v>492977.17217783269</v>
      </c>
      <c r="BR157" s="30">
        <f t="shared" si="120"/>
        <v>440209.56527955725</v>
      </c>
      <c r="BS157" s="30">
        <f t="shared" si="120"/>
        <v>325901.98346436513</v>
      </c>
      <c r="BT157" s="30">
        <f t="shared" si="120"/>
        <v>172670.77394183708</v>
      </c>
      <c r="BU157" s="30">
        <f t="shared" si="120"/>
        <v>151960.67650357398</v>
      </c>
      <c r="BV157" s="30">
        <f t="shared" si="120"/>
        <v>165590.79801062972</v>
      </c>
      <c r="BW157" s="30">
        <f t="shared" si="120"/>
        <v>179078.20819523945</v>
      </c>
      <c r="BX157" s="30">
        <f t="shared" si="120"/>
        <v>145349.83591409054</v>
      </c>
      <c r="BY157" s="30">
        <f t="shared" si="120"/>
        <v>154944.471318347</v>
      </c>
      <c r="BZ157" s="30">
        <f t="shared" si="120"/>
        <v>142616.49022619319</v>
      </c>
      <c r="CA157" s="30">
        <f t="shared" si="120"/>
        <v>192200.24569139536</v>
      </c>
      <c r="CB157" s="30">
        <f t="shared" si="120"/>
        <v>396781.86038607848</v>
      </c>
      <c r="CC157" s="30">
        <f t="shared" si="120"/>
        <v>492977.17217783269</v>
      </c>
      <c r="CD157" s="30">
        <f t="shared" si="120"/>
        <v>440209.56527955725</v>
      </c>
      <c r="CE157" s="30">
        <f t="shared" si="120"/>
        <v>325901.98346436513</v>
      </c>
      <c r="CF157" s="30">
        <f t="shared" si="120"/>
        <v>172670.77394183708</v>
      </c>
      <c r="CG157" s="30">
        <f t="shared" si="120"/>
        <v>151960.67650357398</v>
      </c>
      <c r="CH157" s="34">
        <f t="shared" si="120"/>
        <v>165590.79801062972</v>
      </c>
    </row>
    <row r="158" spans="1:86" ht="16.5" hidden="1" customHeight="1" thickBot="1" x14ac:dyDescent="0.35">
      <c r="A158" s="552"/>
      <c r="B158" s="162" t="s">
        <v>150</v>
      </c>
      <c r="C158" s="31">
        <f>C157</f>
        <v>1433.8744268982318</v>
      </c>
      <c r="D158" s="31">
        <f>C158+D157</f>
        <v>5648.59975963121</v>
      </c>
      <c r="E158" s="31">
        <f t="shared" ref="E158:BP158" si="121">D158+E157</f>
        <v>13696.950581064557</v>
      </c>
      <c r="F158" s="31">
        <f t="shared" si="121"/>
        <v>28665.866185226012</v>
      </c>
      <c r="G158" s="31">
        <f t="shared" si="121"/>
        <v>58516.709018778572</v>
      </c>
      <c r="H158" s="31">
        <f t="shared" si="121"/>
        <v>128901.57277521174</v>
      </c>
      <c r="I158" s="31">
        <f t="shared" si="121"/>
        <v>237908.88418840012</v>
      </c>
      <c r="J158" s="31">
        <f t="shared" si="121"/>
        <v>357968.11166961456</v>
      </c>
      <c r="K158" s="31">
        <f t="shared" si="121"/>
        <v>486824.59187548672</v>
      </c>
      <c r="L158" s="31">
        <f t="shared" si="121"/>
        <v>573399.59982153785</v>
      </c>
      <c r="M158" s="31">
        <f t="shared" si="121"/>
        <v>662309.09804102336</v>
      </c>
      <c r="N158" s="31">
        <f t="shared" si="121"/>
        <v>797756.83373024384</v>
      </c>
      <c r="O158" s="31">
        <f t="shared" si="121"/>
        <v>976835.04192548327</v>
      </c>
      <c r="P158" s="31">
        <f t="shared" si="121"/>
        <v>1122184.8778395739</v>
      </c>
      <c r="Q158" s="31">
        <f t="shared" si="121"/>
        <v>1277129.3491579208</v>
      </c>
      <c r="R158" s="31">
        <f t="shared" si="121"/>
        <v>1419745.8393841139</v>
      </c>
      <c r="S158" s="31">
        <f t="shared" si="121"/>
        <v>1611946.0850755093</v>
      </c>
      <c r="T158" s="31">
        <f t="shared" si="121"/>
        <v>2008727.9454615877</v>
      </c>
      <c r="U158" s="31">
        <f t="shared" si="121"/>
        <v>2501705.1176394206</v>
      </c>
      <c r="V158" s="31">
        <f t="shared" si="121"/>
        <v>2941914.6829189779</v>
      </c>
      <c r="W158" s="31">
        <f t="shared" si="121"/>
        <v>3267816.6663833428</v>
      </c>
      <c r="X158" s="31">
        <f t="shared" si="121"/>
        <v>3440487.4403251801</v>
      </c>
      <c r="Y158" s="31">
        <f t="shared" si="121"/>
        <v>3592448.1168287541</v>
      </c>
      <c r="Z158" s="31">
        <f t="shared" si="121"/>
        <v>3758038.9148393837</v>
      </c>
      <c r="AA158" s="31">
        <f t="shared" si="121"/>
        <v>3937117.123034623</v>
      </c>
      <c r="AB158" s="31">
        <f t="shared" si="121"/>
        <v>4082466.9589487137</v>
      </c>
      <c r="AC158" s="31">
        <f t="shared" si="121"/>
        <v>4237411.4302670611</v>
      </c>
      <c r="AD158" s="31">
        <f t="shared" si="121"/>
        <v>4380027.9204932544</v>
      </c>
      <c r="AE158" s="31">
        <f t="shared" si="121"/>
        <v>4572228.1661846498</v>
      </c>
      <c r="AF158" s="31">
        <f t="shared" si="121"/>
        <v>4969010.026570728</v>
      </c>
      <c r="AG158" s="31">
        <f t="shared" si="121"/>
        <v>5461987.1987485606</v>
      </c>
      <c r="AH158" s="31">
        <f t="shared" si="121"/>
        <v>5902196.764028118</v>
      </c>
      <c r="AI158" s="31">
        <f t="shared" si="121"/>
        <v>6228098.7474924829</v>
      </c>
      <c r="AJ158" s="31">
        <f t="shared" si="121"/>
        <v>6400769.5214343201</v>
      </c>
      <c r="AK158" s="31">
        <f t="shared" si="121"/>
        <v>6552730.1979378937</v>
      </c>
      <c r="AL158" s="31">
        <f t="shared" si="121"/>
        <v>6718320.9959485233</v>
      </c>
      <c r="AM158" s="31">
        <f t="shared" si="121"/>
        <v>6897399.2041437626</v>
      </c>
      <c r="AN158" s="31">
        <f t="shared" si="121"/>
        <v>7042749.0400578529</v>
      </c>
      <c r="AO158" s="31">
        <f t="shared" si="121"/>
        <v>7197693.5113762002</v>
      </c>
      <c r="AP158" s="31">
        <f t="shared" si="121"/>
        <v>7340310.0016023936</v>
      </c>
      <c r="AQ158" s="31">
        <f t="shared" si="121"/>
        <v>7532510.2472937889</v>
      </c>
      <c r="AR158" s="31">
        <f t="shared" si="121"/>
        <v>7929292.1076798672</v>
      </c>
      <c r="AS158" s="31">
        <f t="shared" si="121"/>
        <v>8422269.2798577007</v>
      </c>
      <c r="AT158" s="31">
        <f t="shared" si="121"/>
        <v>8862478.8451372571</v>
      </c>
      <c r="AU158" s="31">
        <f t="shared" si="121"/>
        <v>9188380.828601623</v>
      </c>
      <c r="AV158" s="31">
        <f t="shared" si="121"/>
        <v>9361051.6025434602</v>
      </c>
      <c r="AW158" s="31">
        <f t="shared" si="121"/>
        <v>9513012.2790470347</v>
      </c>
      <c r="AX158" s="31">
        <f t="shared" si="121"/>
        <v>9678603.0770576652</v>
      </c>
      <c r="AY158" s="31">
        <f t="shared" si="121"/>
        <v>9857681.2852529045</v>
      </c>
      <c r="AZ158" s="31">
        <f t="shared" si="121"/>
        <v>10003031.121166995</v>
      </c>
      <c r="BA158" s="31">
        <f t="shared" si="121"/>
        <v>10157975.592485342</v>
      </c>
      <c r="BB158" s="31">
        <f t="shared" si="121"/>
        <v>10300592.082711535</v>
      </c>
      <c r="BC158" s="31">
        <f t="shared" si="121"/>
        <v>10492792.328402929</v>
      </c>
      <c r="BD158" s="31">
        <f t="shared" si="121"/>
        <v>10889574.188789008</v>
      </c>
      <c r="BE158" s="31">
        <f t="shared" si="121"/>
        <v>11382551.360966841</v>
      </c>
      <c r="BF158" s="31">
        <f t="shared" si="121"/>
        <v>11822760.926246397</v>
      </c>
      <c r="BG158" s="31">
        <f t="shared" si="121"/>
        <v>12148662.909710763</v>
      </c>
      <c r="BH158" s="31">
        <f t="shared" si="121"/>
        <v>12321333.6836526</v>
      </c>
      <c r="BI158" s="31">
        <f t="shared" si="121"/>
        <v>12473294.360156175</v>
      </c>
      <c r="BJ158" s="31">
        <f t="shared" si="121"/>
        <v>12638885.158166805</v>
      </c>
      <c r="BK158" s="31">
        <f t="shared" si="121"/>
        <v>12817963.366362045</v>
      </c>
      <c r="BL158" s="31">
        <f t="shared" si="121"/>
        <v>12963313.202276135</v>
      </c>
      <c r="BM158" s="31">
        <f t="shared" si="121"/>
        <v>13118257.673594482</v>
      </c>
      <c r="BN158" s="31">
        <f t="shared" si="121"/>
        <v>13260874.163820675</v>
      </c>
      <c r="BO158" s="31">
        <f t="shared" si="121"/>
        <v>13453074.409512069</v>
      </c>
      <c r="BP158" s="31">
        <f t="shared" si="121"/>
        <v>13849856.269898148</v>
      </c>
      <c r="BQ158" s="31">
        <f t="shared" ref="BQ158:CH158" si="122">BP158+BQ157</f>
        <v>14342833.442075981</v>
      </c>
      <c r="BR158" s="31">
        <f t="shared" si="122"/>
        <v>14783043.007355537</v>
      </c>
      <c r="BS158" s="31">
        <f t="shared" si="122"/>
        <v>15108944.990819903</v>
      </c>
      <c r="BT158" s="31">
        <f t="shared" si="122"/>
        <v>15281615.76476174</v>
      </c>
      <c r="BU158" s="31">
        <f t="shared" si="122"/>
        <v>15433576.441265315</v>
      </c>
      <c r="BV158" s="31">
        <f t="shared" si="122"/>
        <v>15599167.239275945</v>
      </c>
      <c r="BW158" s="31">
        <f t="shared" si="122"/>
        <v>15778245.447471185</v>
      </c>
      <c r="BX158" s="31">
        <f t="shared" si="122"/>
        <v>15923595.283385275</v>
      </c>
      <c r="BY158" s="31">
        <f t="shared" si="122"/>
        <v>16078539.754703622</v>
      </c>
      <c r="BZ158" s="31">
        <f t="shared" si="122"/>
        <v>16221156.244929815</v>
      </c>
      <c r="CA158" s="31">
        <f t="shared" si="122"/>
        <v>16413356.490621209</v>
      </c>
      <c r="CB158" s="31">
        <f t="shared" si="122"/>
        <v>16810138.351007286</v>
      </c>
      <c r="CC158" s="31">
        <f t="shared" si="122"/>
        <v>17303115.523185119</v>
      </c>
      <c r="CD158" s="31">
        <f t="shared" si="122"/>
        <v>17743325.088464677</v>
      </c>
      <c r="CE158" s="31">
        <f t="shared" si="122"/>
        <v>18069227.071929041</v>
      </c>
      <c r="CF158" s="31">
        <f t="shared" si="122"/>
        <v>18241897.845870879</v>
      </c>
      <c r="CG158" s="31">
        <f t="shared" si="122"/>
        <v>18393858.522374451</v>
      </c>
      <c r="CH158" s="35">
        <f t="shared" si="122"/>
        <v>18559449.32038508</v>
      </c>
    </row>
    <row r="159" spans="1:86" hidden="1" x14ac:dyDescent="0.3">
      <c r="A159" s="122"/>
      <c r="B159" s="122"/>
      <c r="C159" s="263"/>
      <c r="D159" s="263"/>
      <c r="E159" s="263"/>
      <c r="F159" s="263"/>
      <c r="G159" s="263"/>
      <c r="H159" s="263"/>
      <c r="I159" s="263"/>
      <c r="J159" s="263"/>
      <c r="K159" s="263"/>
      <c r="L159" s="263"/>
      <c r="M159" s="263"/>
      <c r="N159" s="127"/>
    </row>
    <row r="160" spans="1:86" ht="15" hidden="1" thickBot="1" x14ac:dyDescent="0.35">
      <c r="A160" s="122"/>
      <c r="B160" s="122"/>
      <c r="C160" s="127"/>
      <c r="D160" s="127"/>
      <c r="E160" s="127"/>
      <c r="F160" s="127"/>
      <c r="G160" s="127"/>
      <c r="H160" s="127"/>
      <c r="I160" s="127"/>
      <c r="J160" s="127"/>
      <c r="K160" s="127"/>
      <c r="L160" s="127"/>
      <c r="M160" s="127"/>
      <c r="N160" s="127"/>
    </row>
    <row r="161" spans="1:86" ht="15.6" hidden="1" x14ac:dyDescent="0.3">
      <c r="A161" s="550" t="s">
        <v>161</v>
      </c>
      <c r="B161" s="311" t="s">
        <v>157</v>
      </c>
      <c r="C161" s="306">
        <v>43831</v>
      </c>
      <c r="D161" s="306">
        <v>43862</v>
      </c>
      <c r="E161" s="306">
        <v>43891</v>
      </c>
      <c r="F161" s="306">
        <v>43922</v>
      </c>
      <c r="G161" s="306">
        <v>43952</v>
      </c>
      <c r="H161" s="306">
        <v>43983</v>
      </c>
      <c r="I161" s="306">
        <v>44013</v>
      </c>
      <c r="J161" s="306">
        <v>44044</v>
      </c>
      <c r="K161" s="306">
        <v>44075</v>
      </c>
      <c r="L161" s="306">
        <v>44105</v>
      </c>
      <c r="M161" s="306">
        <v>44136</v>
      </c>
      <c r="N161" s="306">
        <v>44166</v>
      </c>
      <c r="O161" s="306">
        <v>44197</v>
      </c>
      <c r="P161" s="306">
        <v>44228</v>
      </c>
      <c r="Q161" s="306">
        <v>44256</v>
      </c>
      <c r="R161" s="306">
        <v>44287</v>
      </c>
      <c r="S161" s="306">
        <v>44317</v>
      </c>
      <c r="T161" s="306">
        <v>44348</v>
      </c>
      <c r="U161" s="306">
        <v>44378</v>
      </c>
      <c r="V161" s="306">
        <v>44409</v>
      </c>
      <c r="W161" s="306">
        <v>44440</v>
      </c>
      <c r="X161" s="306">
        <v>44470</v>
      </c>
      <c r="Y161" s="306">
        <v>44501</v>
      </c>
      <c r="Z161" s="306">
        <v>44531</v>
      </c>
      <c r="AA161" s="306">
        <v>44562</v>
      </c>
      <c r="AB161" s="306">
        <v>44593</v>
      </c>
      <c r="AC161" s="306">
        <v>44621</v>
      </c>
      <c r="AD161" s="306">
        <v>44652</v>
      </c>
      <c r="AE161" s="306">
        <v>44682</v>
      </c>
      <c r="AF161" s="306">
        <v>44713</v>
      </c>
      <c r="AG161" s="306">
        <v>44743</v>
      </c>
      <c r="AH161" s="306">
        <v>44774</v>
      </c>
      <c r="AI161" s="306">
        <v>44805</v>
      </c>
      <c r="AJ161" s="306">
        <v>44835</v>
      </c>
      <c r="AK161" s="306">
        <v>44866</v>
      </c>
      <c r="AL161" s="306">
        <v>44896</v>
      </c>
      <c r="AM161" s="306">
        <v>44927</v>
      </c>
      <c r="AN161" s="306">
        <v>44958</v>
      </c>
      <c r="AO161" s="306">
        <v>44986</v>
      </c>
      <c r="AP161" s="306">
        <v>45017</v>
      </c>
      <c r="AQ161" s="306">
        <v>45047</v>
      </c>
      <c r="AR161" s="306">
        <v>45078</v>
      </c>
      <c r="AS161" s="306">
        <v>45108</v>
      </c>
      <c r="AT161" s="306">
        <v>45139</v>
      </c>
      <c r="AU161" s="306">
        <v>45170</v>
      </c>
      <c r="AV161" s="306">
        <v>45200</v>
      </c>
      <c r="AW161" s="306">
        <v>45231</v>
      </c>
      <c r="AX161" s="306">
        <v>45261</v>
      </c>
      <c r="AY161" s="306">
        <v>45292</v>
      </c>
      <c r="AZ161" s="306">
        <v>45323</v>
      </c>
      <c r="BA161" s="306">
        <v>45352</v>
      </c>
      <c r="BB161" s="306">
        <v>45383</v>
      </c>
      <c r="BC161" s="306">
        <v>45413</v>
      </c>
      <c r="BD161" s="306">
        <v>45444</v>
      </c>
      <c r="BE161" s="306">
        <v>45474</v>
      </c>
      <c r="BF161" s="306">
        <v>45505</v>
      </c>
      <c r="BG161" s="306">
        <v>45536</v>
      </c>
      <c r="BH161" s="306">
        <v>45566</v>
      </c>
      <c r="BI161" s="306">
        <v>45597</v>
      </c>
      <c r="BJ161" s="306">
        <v>45627</v>
      </c>
      <c r="BK161" s="306">
        <v>45658</v>
      </c>
      <c r="BL161" s="306">
        <v>45689</v>
      </c>
      <c r="BM161" s="306">
        <v>45717</v>
      </c>
      <c r="BN161" s="306">
        <v>45748</v>
      </c>
      <c r="BO161" s="306">
        <v>45778</v>
      </c>
      <c r="BP161" s="306">
        <v>45809</v>
      </c>
      <c r="BQ161" s="306">
        <v>45839</v>
      </c>
      <c r="BR161" s="306">
        <v>45870</v>
      </c>
      <c r="BS161" s="306">
        <v>45901</v>
      </c>
      <c r="BT161" s="306">
        <v>45931</v>
      </c>
      <c r="BU161" s="306">
        <v>45962</v>
      </c>
      <c r="BV161" s="306">
        <v>45992</v>
      </c>
      <c r="BW161" s="306">
        <v>46023</v>
      </c>
      <c r="BX161" s="306">
        <v>46054</v>
      </c>
      <c r="BY161" s="306">
        <v>46082</v>
      </c>
      <c r="BZ161" s="306">
        <v>46113</v>
      </c>
      <c r="CA161" s="306">
        <v>46143</v>
      </c>
      <c r="CB161" s="306">
        <v>46174</v>
      </c>
      <c r="CC161" s="306">
        <v>46204</v>
      </c>
      <c r="CD161" s="306">
        <v>46235</v>
      </c>
      <c r="CE161" s="306">
        <v>46266</v>
      </c>
      <c r="CF161" s="306">
        <v>46296</v>
      </c>
      <c r="CG161" s="306">
        <v>46327</v>
      </c>
      <c r="CH161" s="307">
        <v>46357</v>
      </c>
    </row>
    <row r="162" spans="1:86" hidden="1" x14ac:dyDescent="0.3">
      <c r="A162" s="551"/>
      <c r="B162" s="308" t="s">
        <v>141</v>
      </c>
      <c r="C162" s="30">
        <f>IF(C23=0,0,((C5*0.5)-C41)*C78*C127*C$2)</f>
        <v>0</v>
      </c>
      <c r="D162" s="30">
        <f>IF(D23=0,0,((D5*0.5)+C23-D41)*D78*D127*D$2)</f>
        <v>5.9946044442897719</v>
      </c>
      <c r="E162" s="30">
        <f t="shared" ref="E162:BP163" si="123">IF(E23=0,0,((E5*0.5)+D23-E41)*E78*E127*E$2)</f>
        <v>10.860095641913791</v>
      </c>
      <c r="F162" s="30">
        <f t="shared" si="123"/>
        <v>19.154917089044382</v>
      </c>
      <c r="G162" s="30">
        <f t="shared" si="123"/>
        <v>39.386270495735161</v>
      </c>
      <c r="H162" s="30">
        <f t="shared" si="123"/>
        <v>97.506115815705655</v>
      </c>
      <c r="I162" s="30">
        <f t="shared" si="123"/>
        <v>91.868306949768709</v>
      </c>
      <c r="J162" s="30">
        <f t="shared" si="123"/>
        <v>98.401272336304771</v>
      </c>
      <c r="K162" s="30">
        <f t="shared" si="123"/>
        <v>88.683603993166813</v>
      </c>
      <c r="L162" s="30">
        <f t="shared" si="123"/>
        <v>39.337921989246873</v>
      </c>
      <c r="M162" s="30">
        <f t="shared" si="123"/>
        <v>50.818114426177075</v>
      </c>
      <c r="N162" s="30">
        <f t="shared" si="123"/>
        <v>251.74828282319018</v>
      </c>
      <c r="O162" s="30">
        <f t="shared" si="123"/>
        <v>452.1238099931133</v>
      </c>
      <c r="P162" s="30">
        <f t="shared" si="123"/>
        <v>426.30233668103813</v>
      </c>
      <c r="Q162" s="30">
        <f t="shared" si="123"/>
        <v>497.35511135230888</v>
      </c>
      <c r="R162" s="30">
        <f t="shared" si="123"/>
        <v>399.97817685460871</v>
      </c>
      <c r="S162" s="30">
        <f t="shared" si="123"/>
        <v>579.64506375287226</v>
      </c>
      <c r="T162" s="30">
        <f t="shared" si="123"/>
        <v>1434.9908738988029</v>
      </c>
      <c r="U162" s="30">
        <f t="shared" si="123"/>
        <v>1352.0196243138394</v>
      </c>
      <c r="V162" s="30">
        <f t="shared" si="123"/>
        <v>1448.1648315221239</v>
      </c>
      <c r="W162" s="30">
        <f t="shared" si="123"/>
        <v>1305.1505675313915</v>
      </c>
      <c r="X162" s="30">
        <f t="shared" si="123"/>
        <v>578.93352207164605</v>
      </c>
      <c r="Y162" s="30">
        <f t="shared" si="123"/>
        <v>556.53298567829972</v>
      </c>
      <c r="Z162" s="30">
        <f t="shared" si="123"/>
        <v>451.69810236121839</v>
      </c>
      <c r="AA162" s="30">
        <f t="shared" si="123"/>
        <v>452.1238099931133</v>
      </c>
      <c r="AB162" s="30">
        <f t="shared" si="123"/>
        <v>426.30233668103813</v>
      </c>
      <c r="AC162" s="30">
        <f t="shared" si="123"/>
        <v>497.35511135230888</v>
      </c>
      <c r="AD162" s="30">
        <f t="shared" si="123"/>
        <v>399.97817685460871</v>
      </c>
      <c r="AE162" s="30">
        <f t="shared" si="123"/>
        <v>579.64506375287226</v>
      </c>
      <c r="AF162" s="30">
        <f t="shared" si="123"/>
        <v>1434.9908738988029</v>
      </c>
      <c r="AG162" s="30">
        <f t="shared" si="123"/>
        <v>1352.0196243138394</v>
      </c>
      <c r="AH162" s="30">
        <f t="shared" si="123"/>
        <v>1448.1648315221239</v>
      </c>
      <c r="AI162" s="30">
        <f t="shared" si="123"/>
        <v>1305.1505675313915</v>
      </c>
      <c r="AJ162" s="30">
        <f t="shared" si="123"/>
        <v>578.93352207164605</v>
      </c>
      <c r="AK162" s="30">
        <f t="shared" si="123"/>
        <v>556.53298567829972</v>
      </c>
      <c r="AL162" s="30">
        <f t="shared" si="123"/>
        <v>451.69810236121839</v>
      </c>
      <c r="AM162" s="30">
        <f t="shared" si="123"/>
        <v>452.1238099931133</v>
      </c>
      <c r="AN162" s="30">
        <f t="shared" si="123"/>
        <v>426.30233668103813</v>
      </c>
      <c r="AO162" s="30">
        <f t="shared" si="123"/>
        <v>497.35511135230888</v>
      </c>
      <c r="AP162" s="30">
        <f t="shared" si="123"/>
        <v>399.97817685460871</v>
      </c>
      <c r="AQ162" s="30">
        <f t="shared" si="123"/>
        <v>579.64506375287226</v>
      </c>
      <c r="AR162" s="30">
        <f t="shared" si="123"/>
        <v>1434.9908738988029</v>
      </c>
      <c r="AS162" s="30">
        <f t="shared" si="123"/>
        <v>1352.0196243138394</v>
      </c>
      <c r="AT162" s="30">
        <f t="shared" si="123"/>
        <v>1448.1648315221239</v>
      </c>
      <c r="AU162" s="30">
        <f t="shared" si="123"/>
        <v>1305.1505675313915</v>
      </c>
      <c r="AV162" s="30">
        <f t="shared" si="123"/>
        <v>578.93352207164605</v>
      </c>
      <c r="AW162" s="30">
        <f t="shared" si="123"/>
        <v>556.53298567829972</v>
      </c>
      <c r="AX162" s="30">
        <f t="shared" si="123"/>
        <v>451.69810236121839</v>
      </c>
      <c r="AY162" s="30">
        <f t="shared" si="123"/>
        <v>452.1238099931133</v>
      </c>
      <c r="AZ162" s="30">
        <f t="shared" si="123"/>
        <v>426.30233668103813</v>
      </c>
      <c r="BA162" s="30">
        <f t="shared" si="123"/>
        <v>497.35511135230888</v>
      </c>
      <c r="BB162" s="30">
        <f t="shared" si="123"/>
        <v>399.97817685460871</v>
      </c>
      <c r="BC162" s="30">
        <f t="shared" si="123"/>
        <v>579.64506375287226</v>
      </c>
      <c r="BD162" s="30">
        <f t="shared" si="123"/>
        <v>1434.9908738988029</v>
      </c>
      <c r="BE162" s="30">
        <f t="shared" si="123"/>
        <v>1352.0196243138394</v>
      </c>
      <c r="BF162" s="30">
        <f t="shared" si="123"/>
        <v>1448.1648315221239</v>
      </c>
      <c r="BG162" s="30">
        <f t="shared" si="123"/>
        <v>1305.1505675313915</v>
      </c>
      <c r="BH162" s="30">
        <f t="shared" si="123"/>
        <v>578.93352207164605</v>
      </c>
      <c r="BI162" s="30">
        <f t="shared" si="123"/>
        <v>556.53298567829972</v>
      </c>
      <c r="BJ162" s="30">
        <f t="shared" si="123"/>
        <v>451.69810236121839</v>
      </c>
      <c r="BK162" s="30">
        <f t="shared" si="123"/>
        <v>452.1238099931133</v>
      </c>
      <c r="BL162" s="30">
        <f t="shared" si="123"/>
        <v>426.30233668103813</v>
      </c>
      <c r="BM162" s="30">
        <f t="shared" si="123"/>
        <v>497.35511135230888</v>
      </c>
      <c r="BN162" s="30">
        <f t="shared" si="123"/>
        <v>399.97817685460871</v>
      </c>
      <c r="BO162" s="30">
        <f t="shared" si="123"/>
        <v>579.64506375287226</v>
      </c>
      <c r="BP162" s="30">
        <f t="shared" si="123"/>
        <v>1434.9908738988029</v>
      </c>
      <c r="BQ162" s="30">
        <f t="shared" ref="BQ162:CH166" si="124">IF(BQ23=0,0,((BQ5*0.5)+BP23-BQ41)*BQ78*BQ127*BQ$2)</f>
        <v>1352.0196243138394</v>
      </c>
      <c r="BR162" s="30">
        <f t="shared" si="124"/>
        <v>1448.1648315221239</v>
      </c>
      <c r="BS162" s="30">
        <f t="shared" si="124"/>
        <v>1305.1505675313915</v>
      </c>
      <c r="BT162" s="30">
        <f t="shared" si="124"/>
        <v>578.93352207164605</v>
      </c>
      <c r="BU162" s="30">
        <f t="shared" si="124"/>
        <v>556.53298567829972</v>
      </c>
      <c r="BV162" s="30">
        <f t="shared" si="124"/>
        <v>451.69810236121839</v>
      </c>
      <c r="BW162" s="30">
        <f t="shared" si="124"/>
        <v>452.1238099931133</v>
      </c>
      <c r="BX162" s="30">
        <f t="shared" si="124"/>
        <v>426.30233668103813</v>
      </c>
      <c r="BY162" s="30">
        <f t="shared" si="124"/>
        <v>497.35511135230888</v>
      </c>
      <c r="BZ162" s="30">
        <f t="shared" si="124"/>
        <v>399.97817685460871</v>
      </c>
      <c r="CA162" s="30">
        <f t="shared" si="124"/>
        <v>579.64506375287226</v>
      </c>
      <c r="CB162" s="30">
        <f t="shared" si="124"/>
        <v>1434.9908738988029</v>
      </c>
      <c r="CC162" s="30">
        <f t="shared" si="124"/>
        <v>1352.0196243138394</v>
      </c>
      <c r="CD162" s="30">
        <f t="shared" si="124"/>
        <v>1448.1648315221239</v>
      </c>
      <c r="CE162" s="30">
        <f t="shared" si="124"/>
        <v>1305.1505675313915</v>
      </c>
      <c r="CF162" s="30">
        <f t="shared" si="124"/>
        <v>578.93352207164605</v>
      </c>
      <c r="CG162" s="30">
        <f t="shared" si="124"/>
        <v>556.53298567829972</v>
      </c>
      <c r="CH162" s="34">
        <f t="shared" si="124"/>
        <v>451.69810236121839</v>
      </c>
    </row>
    <row r="163" spans="1:86" hidden="1" x14ac:dyDescent="0.3">
      <c r="A163" s="551"/>
      <c r="B163" s="308" t="s">
        <v>59</v>
      </c>
      <c r="C163" s="30">
        <f t="shared" ref="C163:C174" si="125">IF(C24=0,0,((C6*0.5)-C42)*C79*C128*C$2)</f>
        <v>0</v>
      </c>
      <c r="D163" s="30">
        <f t="shared" ref="D163:S174" si="126">IF(D24=0,0,((D6*0.5)+C24-D42)*D79*D128*D$2)</f>
        <v>0</v>
      </c>
      <c r="E163" s="30">
        <f t="shared" si="126"/>
        <v>0</v>
      </c>
      <c r="F163" s="30">
        <f t="shared" si="126"/>
        <v>0</v>
      </c>
      <c r="G163" s="30">
        <f t="shared" si="126"/>
        <v>0</v>
      </c>
      <c r="H163" s="30">
        <f t="shared" si="126"/>
        <v>25.360136957803835</v>
      </c>
      <c r="I163" s="30">
        <f t="shared" si="126"/>
        <v>59.366284612278264</v>
      </c>
      <c r="J163" s="30">
        <f t="shared" si="126"/>
        <v>61.003715237805352</v>
      </c>
      <c r="K163" s="30">
        <f t="shared" si="126"/>
        <v>26.46001687998946</v>
      </c>
      <c r="L163" s="30">
        <f t="shared" si="126"/>
        <v>5.058623771914287</v>
      </c>
      <c r="M163" s="30">
        <f t="shared" si="126"/>
        <v>11.375907457928641</v>
      </c>
      <c r="N163" s="30">
        <f t="shared" si="126"/>
        <v>16.256084158379238</v>
      </c>
      <c r="O163" s="30">
        <f t="shared" si="126"/>
        <v>21.796149365319359</v>
      </c>
      <c r="P163" s="30">
        <f t="shared" si="126"/>
        <v>21.075142901913985</v>
      </c>
      <c r="Q163" s="30">
        <f t="shared" si="126"/>
        <v>19.368562117402284</v>
      </c>
      <c r="R163" s="30">
        <f t="shared" si="126"/>
        <v>6.6246298548434392</v>
      </c>
      <c r="S163" s="30">
        <f t="shared" si="126"/>
        <v>15.216379671091312</v>
      </c>
      <c r="T163" s="30">
        <f t="shared" si="123"/>
        <v>95.008380525026709</v>
      </c>
      <c r="U163" s="30">
        <f t="shared" si="123"/>
        <v>111.20394515583909</v>
      </c>
      <c r="V163" s="30">
        <f t="shared" si="123"/>
        <v>114.27115319600583</v>
      </c>
      <c r="W163" s="30">
        <f t="shared" si="123"/>
        <v>49.564467191473177</v>
      </c>
      <c r="X163" s="30">
        <f t="shared" si="123"/>
        <v>8.0574193398105809</v>
      </c>
      <c r="Y163" s="30">
        <f t="shared" si="123"/>
        <v>15.760620121667635</v>
      </c>
      <c r="Z163" s="30">
        <f t="shared" si="123"/>
        <v>18.882737766250788</v>
      </c>
      <c r="AA163" s="30">
        <f t="shared" si="123"/>
        <v>21.796149365319359</v>
      </c>
      <c r="AB163" s="30">
        <f t="shared" si="123"/>
        <v>21.075142901913985</v>
      </c>
      <c r="AC163" s="30">
        <f t="shared" si="123"/>
        <v>19.368562117402284</v>
      </c>
      <c r="AD163" s="30">
        <f t="shared" si="123"/>
        <v>6.6246298548434392</v>
      </c>
      <c r="AE163" s="30">
        <f t="shared" si="123"/>
        <v>15.216379671091312</v>
      </c>
      <c r="AF163" s="30">
        <f t="shared" si="123"/>
        <v>95.008380525026709</v>
      </c>
      <c r="AG163" s="30">
        <f t="shared" si="123"/>
        <v>111.20394515583909</v>
      </c>
      <c r="AH163" s="30">
        <f t="shared" si="123"/>
        <v>114.27115319600583</v>
      </c>
      <c r="AI163" s="30">
        <f t="shared" si="123"/>
        <v>49.564467191473177</v>
      </c>
      <c r="AJ163" s="30">
        <f t="shared" si="123"/>
        <v>8.0574193398105809</v>
      </c>
      <c r="AK163" s="30">
        <f t="shared" si="123"/>
        <v>15.760620121667635</v>
      </c>
      <c r="AL163" s="30">
        <f t="shared" si="123"/>
        <v>18.882737766250788</v>
      </c>
      <c r="AM163" s="30">
        <f t="shared" si="123"/>
        <v>21.796149365319359</v>
      </c>
      <c r="AN163" s="30">
        <f t="shared" si="123"/>
        <v>21.075142901913985</v>
      </c>
      <c r="AO163" s="30">
        <f t="shared" si="123"/>
        <v>19.368562117402284</v>
      </c>
      <c r="AP163" s="30">
        <f t="shared" si="123"/>
        <v>6.6246298548434392</v>
      </c>
      <c r="AQ163" s="30">
        <f t="shared" si="123"/>
        <v>15.216379671091312</v>
      </c>
      <c r="AR163" s="30">
        <f t="shared" si="123"/>
        <v>95.008380525026709</v>
      </c>
      <c r="AS163" s="30">
        <f t="shared" si="123"/>
        <v>111.20394515583909</v>
      </c>
      <c r="AT163" s="30">
        <f t="shared" si="123"/>
        <v>114.27115319600583</v>
      </c>
      <c r="AU163" s="30">
        <f t="shared" si="123"/>
        <v>49.564467191473177</v>
      </c>
      <c r="AV163" s="30">
        <f t="shared" si="123"/>
        <v>8.0574193398105809</v>
      </c>
      <c r="AW163" s="30">
        <f t="shared" si="123"/>
        <v>15.760620121667635</v>
      </c>
      <c r="AX163" s="30">
        <f t="shared" si="123"/>
        <v>18.882737766250788</v>
      </c>
      <c r="AY163" s="30">
        <f t="shared" si="123"/>
        <v>21.796149365319359</v>
      </c>
      <c r="AZ163" s="30">
        <f t="shared" si="123"/>
        <v>21.075142901913985</v>
      </c>
      <c r="BA163" s="30">
        <f t="shared" si="123"/>
        <v>19.368562117402284</v>
      </c>
      <c r="BB163" s="30">
        <f t="shared" si="123"/>
        <v>6.6246298548434392</v>
      </c>
      <c r="BC163" s="30">
        <f t="shared" si="123"/>
        <v>15.216379671091312</v>
      </c>
      <c r="BD163" s="30">
        <f t="shared" si="123"/>
        <v>95.008380525026709</v>
      </c>
      <c r="BE163" s="30">
        <f t="shared" si="123"/>
        <v>111.20394515583909</v>
      </c>
      <c r="BF163" s="30">
        <f t="shared" si="123"/>
        <v>114.27115319600583</v>
      </c>
      <c r="BG163" s="30">
        <f t="shared" si="123"/>
        <v>49.564467191473177</v>
      </c>
      <c r="BH163" s="30">
        <f t="shared" si="123"/>
        <v>8.0574193398105809</v>
      </c>
      <c r="BI163" s="30">
        <f t="shared" si="123"/>
        <v>15.760620121667635</v>
      </c>
      <c r="BJ163" s="30">
        <f t="shared" si="123"/>
        <v>18.882737766250788</v>
      </c>
      <c r="BK163" s="30">
        <f t="shared" si="123"/>
        <v>21.796149365319359</v>
      </c>
      <c r="BL163" s="30">
        <f t="shared" si="123"/>
        <v>21.075142901913985</v>
      </c>
      <c r="BM163" s="30">
        <f t="shared" si="123"/>
        <v>19.368562117402284</v>
      </c>
      <c r="BN163" s="30">
        <f t="shared" si="123"/>
        <v>6.6246298548434392</v>
      </c>
      <c r="BO163" s="30">
        <f t="shared" si="123"/>
        <v>15.216379671091312</v>
      </c>
      <c r="BP163" s="30">
        <f t="shared" si="123"/>
        <v>95.008380525026709</v>
      </c>
      <c r="BQ163" s="30">
        <f t="shared" si="124"/>
        <v>111.20394515583909</v>
      </c>
      <c r="BR163" s="30">
        <f t="shared" si="124"/>
        <v>114.27115319600583</v>
      </c>
      <c r="BS163" s="30">
        <f t="shared" si="124"/>
        <v>49.564467191473177</v>
      </c>
      <c r="BT163" s="30">
        <f t="shared" si="124"/>
        <v>8.0574193398105809</v>
      </c>
      <c r="BU163" s="30">
        <f t="shared" si="124"/>
        <v>15.760620121667635</v>
      </c>
      <c r="BV163" s="30">
        <f t="shared" si="124"/>
        <v>18.882737766250788</v>
      </c>
      <c r="BW163" s="30">
        <f t="shared" si="124"/>
        <v>21.796149365319359</v>
      </c>
      <c r="BX163" s="30">
        <f t="shared" si="124"/>
        <v>21.075142901913985</v>
      </c>
      <c r="BY163" s="30">
        <f t="shared" si="124"/>
        <v>19.368562117402284</v>
      </c>
      <c r="BZ163" s="30">
        <f t="shared" si="124"/>
        <v>6.6246298548434392</v>
      </c>
      <c r="CA163" s="30">
        <f t="shared" si="124"/>
        <v>15.216379671091312</v>
      </c>
      <c r="CB163" s="30">
        <f t="shared" si="124"/>
        <v>95.008380525026709</v>
      </c>
      <c r="CC163" s="30">
        <f t="shared" si="124"/>
        <v>111.20394515583909</v>
      </c>
      <c r="CD163" s="30">
        <f t="shared" si="124"/>
        <v>114.27115319600583</v>
      </c>
      <c r="CE163" s="30">
        <f t="shared" si="124"/>
        <v>49.564467191473177</v>
      </c>
      <c r="CF163" s="30">
        <f t="shared" si="124"/>
        <v>8.0574193398105809</v>
      </c>
      <c r="CG163" s="30">
        <f t="shared" si="124"/>
        <v>15.760620121667635</v>
      </c>
      <c r="CH163" s="34">
        <f t="shared" si="124"/>
        <v>18.882737766250788</v>
      </c>
    </row>
    <row r="164" spans="1:86" hidden="1" x14ac:dyDescent="0.3">
      <c r="A164" s="551"/>
      <c r="B164" s="308" t="s">
        <v>142</v>
      </c>
      <c r="C164" s="30">
        <f t="shared" si="125"/>
        <v>0</v>
      </c>
      <c r="D164" s="30">
        <f t="shared" si="126"/>
        <v>0</v>
      </c>
      <c r="E164" s="30">
        <f t="shared" ref="E164:BP167" si="127">IF(E25=0,0,((E7*0.5)+D25-E43)*E80*E129*E$2)</f>
        <v>0</v>
      </c>
      <c r="F164" s="30">
        <f t="shared" si="127"/>
        <v>0</v>
      </c>
      <c r="G164" s="30">
        <f t="shared" si="127"/>
        <v>0</v>
      </c>
      <c r="H164" s="30">
        <f t="shared" si="127"/>
        <v>0</v>
      </c>
      <c r="I164" s="30">
        <f t="shared" si="127"/>
        <v>0</v>
      </c>
      <c r="J164" s="30">
        <f t="shared" si="127"/>
        <v>1.5414511266907223</v>
      </c>
      <c r="K164" s="30">
        <f t="shared" si="127"/>
        <v>2.7073455326998284</v>
      </c>
      <c r="L164" s="30">
        <f t="shared" si="127"/>
        <v>1.1936860572153858</v>
      </c>
      <c r="M164" s="30">
        <f t="shared" si="127"/>
        <v>1.0631492072030746</v>
      </c>
      <c r="N164" s="30">
        <f t="shared" si="127"/>
        <v>1.2928564682360402</v>
      </c>
      <c r="O164" s="30">
        <f t="shared" si="127"/>
        <v>1.670378212725339</v>
      </c>
      <c r="P164" s="30">
        <f t="shared" si="127"/>
        <v>1.4907798835060617</v>
      </c>
      <c r="Q164" s="30">
        <f t="shared" si="127"/>
        <v>1.6224802488906438</v>
      </c>
      <c r="R164" s="30">
        <f t="shared" si="127"/>
        <v>1.7245909674975011</v>
      </c>
      <c r="S164" s="30">
        <f t="shared" si="127"/>
        <v>2.3977640787803378</v>
      </c>
      <c r="T164" s="30">
        <f t="shared" si="127"/>
        <v>6.083068157735144</v>
      </c>
      <c r="U164" s="30">
        <f t="shared" si="127"/>
        <v>5.7281875084070135</v>
      </c>
      <c r="V164" s="30">
        <f t="shared" si="127"/>
        <v>6.165804506762889</v>
      </c>
      <c r="W164" s="30">
        <f t="shared" si="127"/>
        <v>5.4146910653996567</v>
      </c>
      <c r="X164" s="30">
        <f t="shared" si="127"/>
        <v>2.3873721144307716</v>
      </c>
      <c r="Y164" s="30">
        <f t="shared" si="127"/>
        <v>2.1262984144061492</v>
      </c>
      <c r="Z164" s="30">
        <f t="shared" si="127"/>
        <v>1.7238086243147199</v>
      </c>
      <c r="AA164" s="30">
        <f t="shared" si="127"/>
        <v>1.670378212725339</v>
      </c>
      <c r="AB164" s="30">
        <f t="shared" si="127"/>
        <v>1.4907798835060617</v>
      </c>
      <c r="AC164" s="30">
        <f t="shared" si="127"/>
        <v>1.6224802488906438</v>
      </c>
      <c r="AD164" s="30">
        <f t="shared" si="127"/>
        <v>1.7245909674975011</v>
      </c>
      <c r="AE164" s="30">
        <f t="shared" si="127"/>
        <v>2.3977640787803378</v>
      </c>
      <c r="AF164" s="30">
        <f t="shared" si="127"/>
        <v>6.083068157735144</v>
      </c>
      <c r="AG164" s="30">
        <f t="shared" si="127"/>
        <v>5.7281875084070135</v>
      </c>
      <c r="AH164" s="30">
        <f t="shared" si="127"/>
        <v>6.165804506762889</v>
      </c>
      <c r="AI164" s="30">
        <f t="shared" si="127"/>
        <v>5.4146910653996567</v>
      </c>
      <c r="AJ164" s="30">
        <f t="shared" si="127"/>
        <v>2.3873721144307716</v>
      </c>
      <c r="AK164" s="30">
        <f t="shared" si="127"/>
        <v>2.1262984144061492</v>
      </c>
      <c r="AL164" s="30">
        <f t="shared" si="127"/>
        <v>1.7238086243147199</v>
      </c>
      <c r="AM164" s="30">
        <f t="shared" si="127"/>
        <v>1.670378212725339</v>
      </c>
      <c r="AN164" s="30">
        <f t="shared" si="127"/>
        <v>1.4907798835060617</v>
      </c>
      <c r="AO164" s="30">
        <f t="shared" si="127"/>
        <v>1.6224802488906438</v>
      </c>
      <c r="AP164" s="30">
        <f t="shared" si="127"/>
        <v>1.7245909674975011</v>
      </c>
      <c r="AQ164" s="30">
        <f t="shared" si="127"/>
        <v>2.3977640787803378</v>
      </c>
      <c r="AR164" s="30">
        <f t="shared" si="127"/>
        <v>6.083068157735144</v>
      </c>
      <c r="AS164" s="30">
        <f t="shared" si="127"/>
        <v>5.7281875084070135</v>
      </c>
      <c r="AT164" s="30">
        <f t="shared" si="127"/>
        <v>6.165804506762889</v>
      </c>
      <c r="AU164" s="30">
        <f t="shared" si="127"/>
        <v>5.4146910653996567</v>
      </c>
      <c r="AV164" s="30">
        <f t="shared" si="127"/>
        <v>2.3873721144307716</v>
      </c>
      <c r="AW164" s="30">
        <f t="shared" si="127"/>
        <v>2.1262984144061492</v>
      </c>
      <c r="AX164" s="30">
        <f t="shared" si="127"/>
        <v>1.7238086243147199</v>
      </c>
      <c r="AY164" s="30">
        <f t="shared" si="127"/>
        <v>1.670378212725339</v>
      </c>
      <c r="AZ164" s="30">
        <f t="shared" si="127"/>
        <v>1.4907798835060617</v>
      </c>
      <c r="BA164" s="30">
        <f t="shared" si="127"/>
        <v>1.6224802488906438</v>
      </c>
      <c r="BB164" s="30">
        <f t="shared" si="127"/>
        <v>1.7245909674975011</v>
      </c>
      <c r="BC164" s="30">
        <f t="shared" si="127"/>
        <v>2.3977640787803378</v>
      </c>
      <c r="BD164" s="30">
        <f t="shared" si="127"/>
        <v>6.083068157735144</v>
      </c>
      <c r="BE164" s="30">
        <f t="shared" si="127"/>
        <v>5.7281875084070135</v>
      </c>
      <c r="BF164" s="30">
        <f t="shared" si="127"/>
        <v>6.165804506762889</v>
      </c>
      <c r="BG164" s="30">
        <f t="shared" si="127"/>
        <v>5.4146910653996567</v>
      </c>
      <c r="BH164" s="30">
        <f t="shared" si="127"/>
        <v>2.3873721144307716</v>
      </c>
      <c r="BI164" s="30">
        <f t="shared" si="127"/>
        <v>2.1262984144061492</v>
      </c>
      <c r="BJ164" s="30">
        <f t="shared" si="127"/>
        <v>1.7238086243147199</v>
      </c>
      <c r="BK164" s="30">
        <f t="shared" si="127"/>
        <v>1.670378212725339</v>
      </c>
      <c r="BL164" s="30">
        <f t="shared" si="127"/>
        <v>1.4907798835060617</v>
      </c>
      <c r="BM164" s="30">
        <f t="shared" si="127"/>
        <v>1.6224802488906438</v>
      </c>
      <c r="BN164" s="30">
        <f t="shared" si="127"/>
        <v>1.7245909674975011</v>
      </c>
      <c r="BO164" s="30">
        <f t="shared" si="127"/>
        <v>2.3977640787803378</v>
      </c>
      <c r="BP164" s="30">
        <f t="shared" si="127"/>
        <v>6.083068157735144</v>
      </c>
      <c r="BQ164" s="30">
        <f t="shared" si="124"/>
        <v>5.7281875084070135</v>
      </c>
      <c r="BR164" s="30">
        <f t="shared" si="124"/>
        <v>6.165804506762889</v>
      </c>
      <c r="BS164" s="30">
        <f t="shared" si="124"/>
        <v>5.4146910653996567</v>
      </c>
      <c r="BT164" s="30">
        <f t="shared" si="124"/>
        <v>2.3873721144307716</v>
      </c>
      <c r="BU164" s="30">
        <f t="shared" si="124"/>
        <v>2.1262984144061492</v>
      </c>
      <c r="BV164" s="30">
        <f t="shared" si="124"/>
        <v>1.7238086243147199</v>
      </c>
      <c r="BW164" s="30">
        <f t="shared" si="124"/>
        <v>1.670378212725339</v>
      </c>
      <c r="BX164" s="30">
        <f t="shared" si="124"/>
        <v>1.4907798835060617</v>
      </c>
      <c r="BY164" s="30">
        <f t="shared" si="124"/>
        <v>1.6224802488906438</v>
      </c>
      <c r="BZ164" s="30">
        <f t="shared" si="124"/>
        <v>1.7245909674975011</v>
      </c>
      <c r="CA164" s="30">
        <f t="shared" si="124"/>
        <v>2.3977640787803378</v>
      </c>
      <c r="CB164" s="30">
        <f t="shared" si="124"/>
        <v>6.083068157735144</v>
      </c>
      <c r="CC164" s="30">
        <f t="shared" si="124"/>
        <v>5.7281875084070135</v>
      </c>
      <c r="CD164" s="30">
        <f t="shared" si="124"/>
        <v>6.165804506762889</v>
      </c>
      <c r="CE164" s="30">
        <f t="shared" si="124"/>
        <v>5.4146910653996567</v>
      </c>
      <c r="CF164" s="30">
        <f t="shared" si="124"/>
        <v>2.3873721144307716</v>
      </c>
      <c r="CG164" s="30">
        <f t="shared" si="124"/>
        <v>2.1262984144061492</v>
      </c>
      <c r="CH164" s="34">
        <f t="shared" si="124"/>
        <v>1.7238086243147199</v>
      </c>
    </row>
    <row r="165" spans="1:86" hidden="1" x14ac:dyDescent="0.3">
      <c r="A165" s="551"/>
      <c r="B165" s="308" t="s">
        <v>60</v>
      </c>
      <c r="C165" s="30">
        <f t="shared" si="125"/>
        <v>0</v>
      </c>
      <c r="D165" s="30">
        <f t="shared" si="126"/>
        <v>0</v>
      </c>
      <c r="E165" s="30">
        <f t="shared" si="127"/>
        <v>0</v>
      </c>
      <c r="F165" s="30">
        <f t="shared" si="127"/>
        <v>19.934084110769415</v>
      </c>
      <c r="G165" s="30">
        <f t="shared" si="127"/>
        <v>150.82234182297822</v>
      </c>
      <c r="H165" s="30">
        <f t="shared" si="127"/>
        <v>1387.1828259527181</v>
      </c>
      <c r="I165" s="30">
        <f t="shared" si="127"/>
        <v>2216.5224238856363</v>
      </c>
      <c r="J165" s="30">
        <f t="shared" si="127"/>
        <v>3669.4894068777076</v>
      </c>
      <c r="K165" s="30">
        <f t="shared" si="127"/>
        <v>2760.6804473974594</v>
      </c>
      <c r="L165" s="30">
        <f t="shared" si="127"/>
        <v>237.44969220834014</v>
      </c>
      <c r="M165" s="30">
        <f t="shared" si="127"/>
        <v>0</v>
      </c>
      <c r="N165" s="30">
        <f t="shared" si="127"/>
        <v>0</v>
      </c>
      <c r="O165" s="30">
        <f t="shared" si="127"/>
        <v>0</v>
      </c>
      <c r="P165" s="30">
        <f t="shared" si="127"/>
        <v>0</v>
      </c>
      <c r="Q165" s="30">
        <f t="shared" si="127"/>
        <v>0</v>
      </c>
      <c r="R165" s="30">
        <f t="shared" si="127"/>
        <v>524.82652365790511</v>
      </c>
      <c r="S165" s="30">
        <f t="shared" si="127"/>
        <v>3065.1671699805793</v>
      </c>
      <c r="T165" s="30">
        <f t="shared" si="127"/>
        <v>19386.656669922595</v>
      </c>
      <c r="U165" s="30">
        <f t="shared" si="127"/>
        <v>22710.87128217809</v>
      </c>
      <c r="V165" s="30">
        <f t="shared" si="127"/>
        <v>23327.165231922176</v>
      </c>
      <c r="W165" s="30">
        <f t="shared" si="127"/>
        <v>10097.14438583694</v>
      </c>
      <c r="X165" s="30">
        <f t="shared" si="127"/>
        <v>519.69520541239694</v>
      </c>
      <c r="Y165" s="30">
        <f t="shared" si="127"/>
        <v>0</v>
      </c>
      <c r="Z165" s="30">
        <f t="shared" si="127"/>
        <v>0</v>
      </c>
      <c r="AA165" s="30">
        <f t="shared" si="127"/>
        <v>0</v>
      </c>
      <c r="AB165" s="30">
        <f t="shared" si="127"/>
        <v>0</v>
      </c>
      <c r="AC165" s="30">
        <f t="shared" si="127"/>
        <v>0</v>
      </c>
      <c r="AD165" s="30">
        <f t="shared" si="127"/>
        <v>524.82652365790511</v>
      </c>
      <c r="AE165" s="30">
        <f t="shared" si="127"/>
        <v>3065.1671699805793</v>
      </c>
      <c r="AF165" s="30">
        <f t="shared" si="127"/>
        <v>19386.656669922595</v>
      </c>
      <c r="AG165" s="30">
        <f t="shared" si="127"/>
        <v>22710.87128217809</v>
      </c>
      <c r="AH165" s="30">
        <f t="shared" si="127"/>
        <v>23327.165231922176</v>
      </c>
      <c r="AI165" s="30">
        <f t="shared" si="127"/>
        <v>10097.14438583694</v>
      </c>
      <c r="AJ165" s="30">
        <f t="shared" si="127"/>
        <v>519.69520541239694</v>
      </c>
      <c r="AK165" s="30">
        <f t="shared" si="127"/>
        <v>0</v>
      </c>
      <c r="AL165" s="30">
        <f t="shared" si="127"/>
        <v>0</v>
      </c>
      <c r="AM165" s="30">
        <f t="shared" si="127"/>
        <v>0</v>
      </c>
      <c r="AN165" s="30">
        <f t="shared" si="127"/>
        <v>0</v>
      </c>
      <c r="AO165" s="30">
        <f t="shared" si="127"/>
        <v>0</v>
      </c>
      <c r="AP165" s="30">
        <f t="shared" si="127"/>
        <v>524.82652365790511</v>
      </c>
      <c r="AQ165" s="30">
        <f t="shared" si="127"/>
        <v>3065.1671699805793</v>
      </c>
      <c r="AR165" s="30">
        <f t="shared" si="127"/>
        <v>19386.656669922595</v>
      </c>
      <c r="AS165" s="30">
        <f t="shared" si="127"/>
        <v>22710.87128217809</v>
      </c>
      <c r="AT165" s="30">
        <f t="shared" si="127"/>
        <v>23327.165231922176</v>
      </c>
      <c r="AU165" s="30">
        <f t="shared" si="127"/>
        <v>10097.14438583694</v>
      </c>
      <c r="AV165" s="30">
        <f t="shared" si="127"/>
        <v>519.69520541239694</v>
      </c>
      <c r="AW165" s="30">
        <f t="shared" si="127"/>
        <v>0</v>
      </c>
      <c r="AX165" s="30">
        <f t="shared" si="127"/>
        <v>0</v>
      </c>
      <c r="AY165" s="30">
        <f t="shared" si="127"/>
        <v>0</v>
      </c>
      <c r="AZ165" s="30">
        <f t="shared" si="127"/>
        <v>0</v>
      </c>
      <c r="BA165" s="30">
        <f t="shared" si="127"/>
        <v>0</v>
      </c>
      <c r="BB165" s="30">
        <f t="shared" si="127"/>
        <v>524.82652365790511</v>
      </c>
      <c r="BC165" s="30">
        <f t="shared" si="127"/>
        <v>3065.1671699805793</v>
      </c>
      <c r="BD165" s="30">
        <f t="shared" si="127"/>
        <v>19386.656669922595</v>
      </c>
      <c r="BE165" s="30">
        <f t="shared" si="127"/>
        <v>22710.87128217809</v>
      </c>
      <c r="BF165" s="30">
        <f t="shared" si="127"/>
        <v>23327.165231922176</v>
      </c>
      <c r="BG165" s="30">
        <f t="shared" si="127"/>
        <v>10097.14438583694</v>
      </c>
      <c r="BH165" s="30">
        <f t="shared" si="127"/>
        <v>519.69520541239694</v>
      </c>
      <c r="BI165" s="30">
        <f t="shared" si="127"/>
        <v>0</v>
      </c>
      <c r="BJ165" s="30">
        <f t="shared" si="127"/>
        <v>0</v>
      </c>
      <c r="BK165" s="30">
        <f t="shared" si="127"/>
        <v>0</v>
      </c>
      <c r="BL165" s="30">
        <f t="shared" si="127"/>
        <v>0</v>
      </c>
      <c r="BM165" s="30">
        <f t="shared" si="127"/>
        <v>0</v>
      </c>
      <c r="BN165" s="30">
        <f t="shared" si="127"/>
        <v>524.82652365790511</v>
      </c>
      <c r="BO165" s="30">
        <f t="shared" si="127"/>
        <v>3065.1671699805793</v>
      </c>
      <c r="BP165" s="30">
        <f t="shared" si="127"/>
        <v>19386.656669922595</v>
      </c>
      <c r="BQ165" s="30">
        <f t="shared" si="124"/>
        <v>22710.87128217809</v>
      </c>
      <c r="BR165" s="30">
        <f t="shared" si="124"/>
        <v>23327.165231922176</v>
      </c>
      <c r="BS165" s="30">
        <f t="shared" si="124"/>
        <v>10097.14438583694</v>
      </c>
      <c r="BT165" s="30">
        <f t="shared" si="124"/>
        <v>519.69520541239694</v>
      </c>
      <c r="BU165" s="30">
        <f t="shared" si="124"/>
        <v>0</v>
      </c>
      <c r="BV165" s="30">
        <f t="shared" si="124"/>
        <v>0</v>
      </c>
      <c r="BW165" s="30">
        <f t="shared" si="124"/>
        <v>0</v>
      </c>
      <c r="BX165" s="30">
        <f t="shared" si="124"/>
        <v>0</v>
      </c>
      <c r="BY165" s="30">
        <f t="shared" si="124"/>
        <v>0</v>
      </c>
      <c r="BZ165" s="30">
        <f t="shared" si="124"/>
        <v>524.82652365790511</v>
      </c>
      <c r="CA165" s="30">
        <f t="shared" si="124"/>
        <v>3065.1671699805793</v>
      </c>
      <c r="CB165" s="30">
        <f t="shared" si="124"/>
        <v>19386.656669922595</v>
      </c>
      <c r="CC165" s="30">
        <f t="shared" si="124"/>
        <v>22710.87128217809</v>
      </c>
      <c r="CD165" s="30">
        <f t="shared" si="124"/>
        <v>23327.165231922176</v>
      </c>
      <c r="CE165" s="30">
        <f t="shared" si="124"/>
        <v>10097.14438583694</v>
      </c>
      <c r="CF165" s="30">
        <f t="shared" si="124"/>
        <v>519.69520541239694</v>
      </c>
      <c r="CG165" s="30">
        <f t="shared" si="124"/>
        <v>0</v>
      </c>
      <c r="CH165" s="34">
        <f t="shared" si="124"/>
        <v>0</v>
      </c>
    </row>
    <row r="166" spans="1:86" hidden="1" x14ac:dyDescent="0.3">
      <c r="A166" s="551"/>
      <c r="B166" s="308" t="s">
        <v>143</v>
      </c>
      <c r="C166" s="30">
        <f t="shared" si="125"/>
        <v>0</v>
      </c>
      <c r="D166" s="30">
        <f t="shared" si="126"/>
        <v>0</v>
      </c>
      <c r="E166" s="30">
        <f t="shared" si="127"/>
        <v>0</v>
      </c>
      <c r="F166" s="30">
        <f t="shared" si="127"/>
        <v>0</v>
      </c>
      <c r="G166" s="30">
        <f t="shared" si="127"/>
        <v>0</v>
      </c>
      <c r="H166" s="30">
        <f t="shared" si="127"/>
        <v>0</v>
      </c>
      <c r="I166" s="30">
        <f t="shared" si="127"/>
        <v>0</v>
      </c>
      <c r="J166" s="30">
        <f t="shared" si="127"/>
        <v>0</v>
      </c>
      <c r="K166" s="30">
        <f t="shared" si="127"/>
        <v>0</v>
      </c>
      <c r="L166" s="30">
        <f t="shared" si="127"/>
        <v>0</v>
      </c>
      <c r="M166" s="30">
        <f t="shared" si="127"/>
        <v>0</v>
      </c>
      <c r="N166" s="30">
        <f t="shared" si="127"/>
        <v>0</v>
      </c>
      <c r="O166" s="30">
        <f t="shared" si="127"/>
        <v>0</v>
      </c>
      <c r="P166" s="30">
        <f t="shared" si="127"/>
        <v>0</v>
      </c>
      <c r="Q166" s="30">
        <f t="shared" si="127"/>
        <v>0</v>
      </c>
      <c r="R166" s="30">
        <f t="shared" si="127"/>
        <v>0</v>
      </c>
      <c r="S166" s="30">
        <f t="shared" si="127"/>
        <v>0</v>
      </c>
      <c r="T166" s="30">
        <f t="shared" si="127"/>
        <v>0</v>
      </c>
      <c r="U166" s="30">
        <f t="shared" si="127"/>
        <v>0</v>
      </c>
      <c r="V166" s="30">
        <f t="shared" si="127"/>
        <v>0</v>
      </c>
      <c r="W166" s="30">
        <f t="shared" si="127"/>
        <v>0</v>
      </c>
      <c r="X166" s="30">
        <f t="shared" si="127"/>
        <v>0</v>
      </c>
      <c r="Y166" s="30">
        <f t="shared" si="127"/>
        <v>0</v>
      </c>
      <c r="Z166" s="30">
        <f t="shared" si="127"/>
        <v>0</v>
      </c>
      <c r="AA166" s="30">
        <f t="shared" si="127"/>
        <v>0</v>
      </c>
      <c r="AB166" s="30">
        <f t="shared" si="127"/>
        <v>0</v>
      </c>
      <c r="AC166" s="30">
        <f t="shared" si="127"/>
        <v>0</v>
      </c>
      <c r="AD166" s="30">
        <f t="shared" si="127"/>
        <v>0</v>
      </c>
      <c r="AE166" s="30">
        <f t="shared" si="127"/>
        <v>0</v>
      </c>
      <c r="AF166" s="30">
        <f t="shared" si="127"/>
        <v>0</v>
      </c>
      <c r="AG166" s="30">
        <f t="shared" si="127"/>
        <v>0</v>
      </c>
      <c r="AH166" s="30">
        <f t="shared" si="127"/>
        <v>0</v>
      </c>
      <c r="AI166" s="30">
        <f t="shared" si="127"/>
        <v>0</v>
      </c>
      <c r="AJ166" s="30">
        <f t="shared" si="127"/>
        <v>0</v>
      </c>
      <c r="AK166" s="30">
        <f t="shared" si="127"/>
        <v>0</v>
      </c>
      <c r="AL166" s="30">
        <f t="shared" si="127"/>
        <v>0</v>
      </c>
      <c r="AM166" s="30">
        <f t="shared" si="127"/>
        <v>0</v>
      </c>
      <c r="AN166" s="30">
        <f t="shared" si="127"/>
        <v>0</v>
      </c>
      <c r="AO166" s="30">
        <f t="shared" si="127"/>
        <v>0</v>
      </c>
      <c r="AP166" s="30">
        <f t="shared" si="127"/>
        <v>0</v>
      </c>
      <c r="AQ166" s="30">
        <f t="shared" si="127"/>
        <v>0</v>
      </c>
      <c r="AR166" s="30">
        <f t="shared" si="127"/>
        <v>0</v>
      </c>
      <c r="AS166" s="30">
        <f t="shared" si="127"/>
        <v>0</v>
      </c>
      <c r="AT166" s="30">
        <f t="shared" si="127"/>
        <v>0</v>
      </c>
      <c r="AU166" s="30">
        <f t="shared" si="127"/>
        <v>0</v>
      </c>
      <c r="AV166" s="30">
        <f t="shared" si="127"/>
        <v>0</v>
      </c>
      <c r="AW166" s="30">
        <f t="shared" si="127"/>
        <v>0</v>
      </c>
      <c r="AX166" s="30">
        <f t="shared" si="127"/>
        <v>0</v>
      </c>
      <c r="AY166" s="30">
        <f t="shared" si="127"/>
        <v>0</v>
      </c>
      <c r="AZ166" s="30">
        <f t="shared" si="127"/>
        <v>0</v>
      </c>
      <c r="BA166" s="30">
        <f t="shared" si="127"/>
        <v>0</v>
      </c>
      <c r="BB166" s="30">
        <f t="shared" si="127"/>
        <v>0</v>
      </c>
      <c r="BC166" s="30">
        <f t="shared" si="127"/>
        <v>0</v>
      </c>
      <c r="BD166" s="30">
        <f t="shared" si="127"/>
        <v>0</v>
      </c>
      <c r="BE166" s="30">
        <f t="shared" si="127"/>
        <v>0</v>
      </c>
      <c r="BF166" s="30">
        <f t="shared" si="127"/>
        <v>0</v>
      </c>
      <c r="BG166" s="30">
        <f t="shared" si="127"/>
        <v>0</v>
      </c>
      <c r="BH166" s="30">
        <f t="shared" si="127"/>
        <v>0</v>
      </c>
      <c r="BI166" s="30">
        <f t="shared" si="127"/>
        <v>0</v>
      </c>
      <c r="BJ166" s="30">
        <f t="shared" si="127"/>
        <v>0</v>
      </c>
      <c r="BK166" s="30">
        <f t="shared" si="127"/>
        <v>0</v>
      </c>
      <c r="BL166" s="30">
        <f t="shared" si="127"/>
        <v>0</v>
      </c>
      <c r="BM166" s="30">
        <f t="shared" si="127"/>
        <v>0</v>
      </c>
      <c r="BN166" s="30">
        <f t="shared" si="127"/>
        <v>0</v>
      </c>
      <c r="BO166" s="30">
        <f t="shared" si="127"/>
        <v>0</v>
      </c>
      <c r="BP166" s="30">
        <f t="shared" si="127"/>
        <v>0</v>
      </c>
      <c r="BQ166" s="30">
        <f t="shared" si="124"/>
        <v>0</v>
      </c>
      <c r="BR166" s="30">
        <f t="shared" si="124"/>
        <v>0</v>
      </c>
      <c r="BS166" s="30">
        <f t="shared" si="124"/>
        <v>0</v>
      </c>
      <c r="BT166" s="30">
        <f t="shared" si="124"/>
        <v>0</v>
      </c>
      <c r="BU166" s="30">
        <f t="shared" si="124"/>
        <v>0</v>
      </c>
      <c r="BV166" s="30">
        <f t="shared" si="124"/>
        <v>0</v>
      </c>
      <c r="BW166" s="30">
        <f t="shared" si="124"/>
        <v>0</v>
      </c>
      <c r="BX166" s="30">
        <f t="shared" si="124"/>
        <v>0</v>
      </c>
      <c r="BY166" s="30">
        <f t="shared" si="124"/>
        <v>0</v>
      </c>
      <c r="BZ166" s="30">
        <f t="shared" si="124"/>
        <v>0</v>
      </c>
      <c r="CA166" s="30">
        <f t="shared" si="124"/>
        <v>0</v>
      </c>
      <c r="CB166" s="30">
        <f t="shared" si="124"/>
        <v>0</v>
      </c>
      <c r="CC166" s="30">
        <f t="shared" si="124"/>
        <v>0</v>
      </c>
      <c r="CD166" s="30">
        <f t="shared" si="124"/>
        <v>0</v>
      </c>
      <c r="CE166" s="30">
        <f t="shared" si="124"/>
        <v>0</v>
      </c>
      <c r="CF166" s="30">
        <f t="shared" si="124"/>
        <v>0</v>
      </c>
      <c r="CG166" s="30">
        <f t="shared" si="124"/>
        <v>0</v>
      </c>
      <c r="CH166" s="34">
        <f t="shared" si="124"/>
        <v>0</v>
      </c>
    </row>
    <row r="167" spans="1:86" hidden="1" x14ac:dyDescent="0.3">
      <c r="A167" s="551"/>
      <c r="B167" s="309" t="s">
        <v>62</v>
      </c>
      <c r="C167" s="30">
        <f t="shared" si="125"/>
        <v>0</v>
      </c>
      <c r="D167" s="30">
        <f t="shared" si="126"/>
        <v>0</v>
      </c>
      <c r="E167" s="30">
        <f t="shared" si="127"/>
        <v>0</v>
      </c>
      <c r="F167" s="30">
        <f t="shared" si="127"/>
        <v>0</v>
      </c>
      <c r="G167" s="30">
        <f t="shared" si="127"/>
        <v>0</v>
      </c>
      <c r="H167" s="30">
        <f t="shared" si="127"/>
        <v>0</v>
      </c>
      <c r="I167" s="30">
        <f t="shared" si="127"/>
        <v>0</v>
      </c>
      <c r="J167" s="30">
        <f t="shared" si="127"/>
        <v>0</v>
      </c>
      <c r="K167" s="30">
        <f t="shared" si="127"/>
        <v>0</v>
      </c>
      <c r="L167" s="30">
        <f t="shared" si="127"/>
        <v>0</v>
      </c>
      <c r="M167" s="30">
        <f t="shared" si="127"/>
        <v>0</v>
      </c>
      <c r="N167" s="30">
        <f t="shared" si="127"/>
        <v>0</v>
      </c>
      <c r="O167" s="30">
        <f t="shared" si="127"/>
        <v>0</v>
      </c>
      <c r="P167" s="30">
        <f t="shared" si="127"/>
        <v>0</v>
      </c>
      <c r="Q167" s="30">
        <f t="shared" si="127"/>
        <v>0</v>
      </c>
      <c r="R167" s="30">
        <f t="shared" si="127"/>
        <v>0</v>
      </c>
      <c r="S167" s="30">
        <f t="shared" si="127"/>
        <v>0</v>
      </c>
      <c r="T167" s="30">
        <f t="shared" si="127"/>
        <v>0</v>
      </c>
      <c r="U167" s="30">
        <f t="shared" si="127"/>
        <v>0</v>
      </c>
      <c r="V167" s="30">
        <f t="shared" si="127"/>
        <v>0</v>
      </c>
      <c r="W167" s="30">
        <f t="shared" si="127"/>
        <v>0</v>
      </c>
      <c r="X167" s="30">
        <f t="shared" si="127"/>
        <v>0</v>
      </c>
      <c r="Y167" s="30">
        <f t="shared" si="127"/>
        <v>0</v>
      </c>
      <c r="Z167" s="30">
        <f t="shared" si="127"/>
        <v>0</v>
      </c>
      <c r="AA167" s="30">
        <f t="shared" si="127"/>
        <v>0</v>
      </c>
      <c r="AB167" s="30">
        <f t="shared" si="127"/>
        <v>0</v>
      </c>
      <c r="AC167" s="30">
        <f t="shared" si="127"/>
        <v>0</v>
      </c>
      <c r="AD167" s="30">
        <f t="shared" si="127"/>
        <v>0</v>
      </c>
      <c r="AE167" s="30">
        <f t="shared" si="127"/>
        <v>0</v>
      </c>
      <c r="AF167" s="30">
        <f t="shared" si="127"/>
        <v>0</v>
      </c>
      <c r="AG167" s="30">
        <f t="shared" si="127"/>
        <v>0</v>
      </c>
      <c r="AH167" s="30">
        <f t="shared" si="127"/>
        <v>0</v>
      </c>
      <c r="AI167" s="30">
        <f t="shared" si="127"/>
        <v>0</v>
      </c>
      <c r="AJ167" s="30">
        <f t="shared" si="127"/>
        <v>0</v>
      </c>
      <c r="AK167" s="30">
        <f t="shared" si="127"/>
        <v>0</v>
      </c>
      <c r="AL167" s="30">
        <f t="shared" si="127"/>
        <v>0</v>
      </c>
      <c r="AM167" s="30">
        <f t="shared" si="127"/>
        <v>0</v>
      </c>
      <c r="AN167" s="30">
        <f t="shared" si="127"/>
        <v>0</v>
      </c>
      <c r="AO167" s="30">
        <f t="shared" si="127"/>
        <v>0</v>
      </c>
      <c r="AP167" s="30">
        <f t="shared" si="127"/>
        <v>0</v>
      </c>
      <c r="AQ167" s="30">
        <f t="shared" si="127"/>
        <v>0</v>
      </c>
      <c r="AR167" s="30">
        <f t="shared" si="127"/>
        <v>0</v>
      </c>
      <c r="AS167" s="30">
        <f t="shared" si="127"/>
        <v>0</v>
      </c>
      <c r="AT167" s="30">
        <f t="shared" si="127"/>
        <v>0</v>
      </c>
      <c r="AU167" s="30">
        <f t="shared" si="127"/>
        <v>0</v>
      </c>
      <c r="AV167" s="30">
        <f t="shared" si="127"/>
        <v>0</v>
      </c>
      <c r="AW167" s="30">
        <f t="shared" si="127"/>
        <v>0</v>
      </c>
      <c r="AX167" s="30">
        <f t="shared" si="127"/>
        <v>0</v>
      </c>
      <c r="AY167" s="30">
        <f t="shared" si="127"/>
        <v>0</v>
      </c>
      <c r="AZ167" s="30">
        <f t="shared" si="127"/>
        <v>0</v>
      </c>
      <c r="BA167" s="30">
        <f t="shared" si="127"/>
        <v>0</v>
      </c>
      <c r="BB167" s="30">
        <f t="shared" si="127"/>
        <v>0</v>
      </c>
      <c r="BC167" s="30">
        <f t="shared" si="127"/>
        <v>0</v>
      </c>
      <c r="BD167" s="30">
        <f t="shared" si="127"/>
        <v>0</v>
      </c>
      <c r="BE167" s="30">
        <f t="shared" si="127"/>
        <v>0</v>
      </c>
      <c r="BF167" s="30">
        <f t="shared" si="127"/>
        <v>0</v>
      </c>
      <c r="BG167" s="30">
        <f t="shared" si="127"/>
        <v>0</v>
      </c>
      <c r="BH167" s="30">
        <f t="shared" si="127"/>
        <v>0</v>
      </c>
      <c r="BI167" s="30">
        <f t="shared" si="127"/>
        <v>0</v>
      </c>
      <c r="BJ167" s="30">
        <f t="shared" si="127"/>
        <v>0</v>
      </c>
      <c r="BK167" s="30">
        <f t="shared" si="127"/>
        <v>0</v>
      </c>
      <c r="BL167" s="30">
        <f t="shared" si="127"/>
        <v>0</v>
      </c>
      <c r="BM167" s="30">
        <f t="shared" si="127"/>
        <v>0</v>
      </c>
      <c r="BN167" s="30">
        <f t="shared" si="127"/>
        <v>0</v>
      </c>
      <c r="BO167" s="30">
        <f t="shared" si="127"/>
        <v>0</v>
      </c>
      <c r="BP167" s="30">
        <f t="shared" ref="BP167:CH170" si="128">IF(BP28=0,0,((BP10*0.5)+BO28-BP46)*BP83*BP132*BP$2)</f>
        <v>0</v>
      </c>
      <c r="BQ167" s="30">
        <f t="shared" si="128"/>
        <v>0</v>
      </c>
      <c r="BR167" s="30">
        <f t="shared" si="128"/>
        <v>0</v>
      </c>
      <c r="BS167" s="30">
        <f t="shared" si="128"/>
        <v>0</v>
      </c>
      <c r="BT167" s="30">
        <f t="shared" si="128"/>
        <v>0</v>
      </c>
      <c r="BU167" s="30">
        <f t="shared" si="128"/>
        <v>0</v>
      </c>
      <c r="BV167" s="30">
        <f t="shared" si="128"/>
        <v>0</v>
      </c>
      <c r="BW167" s="30">
        <f t="shared" si="128"/>
        <v>0</v>
      </c>
      <c r="BX167" s="30">
        <f t="shared" si="128"/>
        <v>0</v>
      </c>
      <c r="BY167" s="30">
        <f t="shared" si="128"/>
        <v>0</v>
      </c>
      <c r="BZ167" s="30">
        <f t="shared" si="128"/>
        <v>0</v>
      </c>
      <c r="CA167" s="30">
        <f t="shared" si="128"/>
        <v>0</v>
      </c>
      <c r="CB167" s="30">
        <f t="shared" si="128"/>
        <v>0</v>
      </c>
      <c r="CC167" s="30">
        <f t="shared" si="128"/>
        <v>0</v>
      </c>
      <c r="CD167" s="30">
        <f t="shared" si="128"/>
        <v>0</v>
      </c>
      <c r="CE167" s="30">
        <f t="shared" si="128"/>
        <v>0</v>
      </c>
      <c r="CF167" s="30">
        <f t="shared" si="128"/>
        <v>0</v>
      </c>
      <c r="CG167" s="30">
        <f t="shared" si="128"/>
        <v>0</v>
      </c>
      <c r="CH167" s="34">
        <f t="shared" si="128"/>
        <v>0</v>
      </c>
    </row>
    <row r="168" spans="1:86" hidden="1" x14ac:dyDescent="0.3">
      <c r="A168" s="551"/>
      <c r="B168" s="309" t="s">
        <v>63</v>
      </c>
      <c r="C168" s="30">
        <f t="shared" si="125"/>
        <v>0</v>
      </c>
      <c r="D168" s="30">
        <f t="shared" si="126"/>
        <v>3.3233383820143261</v>
      </c>
      <c r="E168" s="30">
        <f t="shared" ref="E168:BP171" si="129">IF(E29=0,0,((E11*0.5)+D29-E47)*E84*E133*E$2)</f>
        <v>6.463998200321547</v>
      </c>
      <c r="F168" s="30">
        <f t="shared" si="129"/>
        <v>5.3807817776932714</v>
      </c>
      <c r="G168" s="30">
        <f t="shared" si="129"/>
        <v>108.48868462451789</v>
      </c>
      <c r="H168" s="30">
        <f t="shared" si="129"/>
        <v>1426.5917891034831</v>
      </c>
      <c r="I168" s="30">
        <f t="shared" si="129"/>
        <v>2038.9711180895356</v>
      </c>
      <c r="J168" s="30">
        <f t="shared" si="129"/>
        <v>2761.4341473615059</v>
      </c>
      <c r="K168" s="30">
        <f t="shared" si="129"/>
        <v>1952.6830762062605</v>
      </c>
      <c r="L168" s="30">
        <f t="shared" si="129"/>
        <v>491.50036562477709</v>
      </c>
      <c r="M168" s="30">
        <f t="shared" si="129"/>
        <v>1329.7500436792054</v>
      </c>
      <c r="N168" s="30">
        <f t="shared" si="129"/>
        <v>2625.1964714306328</v>
      </c>
      <c r="O168" s="30">
        <f t="shared" si="129"/>
        <v>3946.8177932309832</v>
      </c>
      <c r="P168" s="30">
        <f t="shared" si="129"/>
        <v>3816.2588999555164</v>
      </c>
      <c r="Q168" s="30">
        <f t="shared" si="129"/>
        <v>3507.2335169392823</v>
      </c>
      <c r="R168" s="30">
        <f t="shared" si="129"/>
        <v>1199.5791800852423</v>
      </c>
      <c r="S168" s="30">
        <f t="shared" si="129"/>
        <v>2755.3618314792393</v>
      </c>
      <c r="T168" s="30">
        <f t="shared" si="129"/>
        <v>17203.991424232066</v>
      </c>
      <c r="U168" s="30">
        <f t="shared" si="129"/>
        <v>20136.66276837415</v>
      </c>
      <c r="V168" s="30">
        <f t="shared" si="129"/>
        <v>20692.068728645874</v>
      </c>
      <c r="W168" s="30">
        <f t="shared" si="129"/>
        <v>8975.0679234461822</v>
      </c>
      <c r="X168" s="30">
        <f t="shared" si="129"/>
        <v>1459.0267980310241</v>
      </c>
      <c r="Y168" s="30">
        <f t="shared" si="129"/>
        <v>2853.9121698040658</v>
      </c>
      <c r="Z168" s="30">
        <f t="shared" si="129"/>
        <v>3419.2610883523967</v>
      </c>
      <c r="AA168" s="30">
        <f t="shared" si="129"/>
        <v>3946.8177932309832</v>
      </c>
      <c r="AB168" s="30">
        <f t="shared" si="129"/>
        <v>3816.2588999555164</v>
      </c>
      <c r="AC168" s="30">
        <f t="shared" si="129"/>
        <v>3507.2335169392823</v>
      </c>
      <c r="AD168" s="30">
        <f t="shared" si="129"/>
        <v>1199.5791800852423</v>
      </c>
      <c r="AE168" s="30">
        <f t="shared" si="129"/>
        <v>2755.3618314792393</v>
      </c>
      <c r="AF168" s="30">
        <f t="shared" si="129"/>
        <v>17203.991424232066</v>
      </c>
      <c r="AG168" s="30">
        <f t="shared" si="129"/>
        <v>20136.66276837415</v>
      </c>
      <c r="AH168" s="30">
        <f t="shared" si="129"/>
        <v>20692.068728645874</v>
      </c>
      <c r="AI168" s="30">
        <f t="shared" si="129"/>
        <v>8975.0679234461822</v>
      </c>
      <c r="AJ168" s="30">
        <f t="shared" si="129"/>
        <v>1459.0267980310241</v>
      </c>
      <c r="AK168" s="30">
        <f t="shared" si="129"/>
        <v>2853.9121698040658</v>
      </c>
      <c r="AL168" s="30">
        <f t="shared" si="129"/>
        <v>3419.2610883523967</v>
      </c>
      <c r="AM168" s="30">
        <f t="shared" si="129"/>
        <v>3946.8177932309832</v>
      </c>
      <c r="AN168" s="30">
        <f t="shared" si="129"/>
        <v>3816.2588999555164</v>
      </c>
      <c r="AO168" s="30">
        <f t="shared" si="129"/>
        <v>3507.2335169392823</v>
      </c>
      <c r="AP168" s="30">
        <f t="shared" si="129"/>
        <v>1199.5791800852423</v>
      </c>
      <c r="AQ168" s="30">
        <f t="shared" si="129"/>
        <v>2755.3618314792393</v>
      </c>
      <c r="AR168" s="30">
        <f t="shared" si="129"/>
        <v>17203.991424232066</v>
      </c>
      <c r="AS168" s="30">
        <f t="shared" si="129"/>
        <v>20136.66276837415</v>
      </c>
      <c r="AT168" s="30">
        <f t="shared" si="129"/>
        <v>20692.068728645874</v>
      </c>
      <c r="AU168" s="30">
        <f t="shared" si="129"/>
        <v>8975.0679234461822</v>
      </c>
      <c r="AV168" s="30">
        <f t="shared" si="129"/>
        <v>1459.0267980310241</v>
      </c>
      <c r="AW168" s="30">
        <f t="shared" si="129"/>
        <v>2853.9121698040658</v>
      </c>
      <c r="AX168" s="30">
        <f t="shared" si="129"/>
        <v>3419.2610883523967</v>
      </c>
      <c r="AY168" s="30">
        <f t="shared" si="129"/>
        <v>3946.8177932309832</v>
      </c>
      <c r="AZ168" s="30">
        <f t="shared" si="129"/>
        <v>3816.2588999555164</v>
      </c>
      <c r="BA168" s="30">
        <f t="shared" si="129"/>
        <v>3507.2335169392823</v>
      </c>
      <c r="BB168" s="30">
        <f t="shared" si="129"/>
        <v>1199.5791800852423</v>
      </c>
      <c r="BC168" s="30">
        <f t="shared" si="129"/>
        <v>2755.3618314792393</v>
      </c>
      <c r="BD168" s="30">
        <f t="shared" si="129"/>
        <v>17203.991424232066</v>
      </c>
      <c r="BE168" s="30">
        <f t="shared" si="129"/>
        <v>20136.66276837415</v>
      </c>
      <c r="BF168" s="30">
        <f t="shared" si="129"/>
        <v>20692.068728645874</v>
      </c>
      <c r="BG168" s="30">
        <f t="shared" si="129"/>
        <v>8975.0679234461822</v>
      </c>
      <c r="BH168" s="30">
        <f t="shared" si="129"/>
        <v>1459.0267980310241</v>
      </c>
      <c r="BI168" s="30">
        <f t="shared" si="129"/>
        <v>2853.9121698040658</v>
      </c>
      <c r="BJ168" s="30">
        <f t="shared" si="129"/>
        <v>3419.2610883523967</v>
      </c>
      <c r="BK168" s="30">
        <f t="shared" si="129"/>
        <v>3946.8177932309832</v>
      </c>
      <c r="BL168" s="30">
        <f t="shared" si="129"/>
        <v>3816.2588999555164</v>
      </c>
      <c r="BM168" s="30">
        <f t="shared" si="129"/>
        <v>3507.2335169392823</v>
      </c>
      <c r="BN168" s="30">
        <f t="shared" si="129"/>
        <v>1199.5791800852423</v>
      </c>
      <c r="BO168" s="30">
        <f t="shared" si="129"/>
        <v>2755.3618314792393</v>
      </c>
      <c r="BP168" s="30">
        <f t="shared" si="129"/>
        <v>17203.991424232066</v>
      </c>
      <c r="BQ168" s="30">
        <f t="shared" si="128"/>
        <v>20136.66276837415</v>
      </c>
      <c r="BR168" s="30">
        <f t="shared" si="128"/>
        <v>20692.068728645874</v>
      </c>
      <c r="BS168" s="30">
        <f t="shared" si="128"/>
        <v>8975.0679234461822</v>
      </c>
      <c r="BT168" s="30">
        <f t="shared" si="128"/>
        <v>1459.0267980310241</v>
      </c>
      <c r="BU168" s="30">
        <f t="shared" si="128"/>
        <v>2853.9121698040658</v>
      </c>
      <c r="BV168" s="30">
        <f t="shared" si="128"/>
        <v>3419.2610883523967</v>
      </c>
      <c r="BW168" s="30">
        <f t="shared" si="128"/>
        <v>3946.8177932309832</v>
      </c>
      <c r="BX168" s="30">
        <f t="shared" si="128"/>
        <v>3816.2588999555164</v>
      </c>
      <c r="BY168" s="30">
        <f t="shared" si="128"/>
        <v>3507.2335169392823</v>
      </c>
      <c r="BZ168" s="30">
        <f t="shared" si="128"/>
        <v>1199.5791800852423</v>
      </c>
      <c r="CA168" s="30">
        <f t="shared" si="128"/>
        <v>2755.3618314792393</v>
      </c>
      <c r="CB168" s="30">
        <f t="shared" si="128"/>
        <v>17203.991424232066</v>
      </c>
      <c r="CC168" s="30">
        <f t="shared" si="128"/>
        <v>20136.66276837415</v>
      </c>
      <c r="CD168" s="30">
        <f t="shared" si="128"/>
        <v>20692.068728645874</v>
      </c>
      <c r="CE168" s="30">
        <f t="shared" si="128"/>
        <v>8975.0679234461822</v>
      </c>
      <c r="CF168" s="30">
        <f t="shared" si="128"/>
        <v>1459.0267980310241</v>
      </c>
      <c r="CG168" s="30">
        <f t="shared" si="128"/>
        <v>2853.9121698040658</v>
      </c>
      <c r="CH168" s="34">
        <f t="shared" si="128"/>
        <v>3419.2610883523967</v>
      </c>
    </row>
    <row r="169" spans="1:86" ht="15.75" hidden="1" customHeight="1" x14ac:dyDescent="0.3">
      <c r="A169" s="551"/>
      <c r="B169" s="309" t="s">
        <v>64</v>
      </c>
      <c r="C169" s="30">
        <f t="shared" si="125"/>
        <v>158.96959493088769</v>
      </c>
      <c r="D169" s="30">
        <f t="shared" si="126"/>
        <v>481.09903216199854</v>
      </c>
      <c r="E169" s="30">
        <f t="shared" si="129"/>
        <v>849.35124635660054</v>
      </c>
      <c r="F169" s="30">
        <f t="shared" si="129"/>
        <v>1501.3834269224271</v>
      </c>
      <c r="G169" s="30">
        <f t="shared" si="129"/>
        <v>3313.2449050703158</v>
      </c>
      <c r="H169" s="30">
        <f t="shared" si="129"/>
        <v>9004.8277339662764</v>
      </c>
      <c r="I169" s="30">
        <f t="shared" si="129"/>
        <v>13584.49468778478</v>
      </c>
      <c r="J169" s="30">
        <f t="shared" si="129"/>
        <v>14462.487811259009</v>
      </c>
      <c r="K169" s="30">
        <f t="shared" si="129"/>
        <v>15680.930321779131</v>
      </c>
      <c r="L169" s="30">
        <f t="shared" si="129"/>
        <v>10087.697834878776</v>
      </c>
      <c r="M169" s="129">
        <f t="shared" si="129"/>
        <v>8813.7536262631129</v>
      </c>
      <c r="N169" s="30">
        <f t="shared" si="129"/>
        <v>9626.8985316015423</v>
      </c>
      <c r="O169" s="30">
        <f t="shared" si="129"/>
        <v>14257.520859588227</v>
      </c>
      <c r="P169" s="30">
        <f t="shared" si="129"/>
        <v>10865.205054992844</v>
      </c>
      <c r="Q169" s="30">
        <f t="shared" si="129"/>
        <v>12718.222294545763</v>
      </c>
      <c r="R169" s="30">
        <f t="shared" si="129"/>
        <v>11985.534359451931</v>
      </c>
      <c r="S169" s="30">
        <f t="shared" si="129"/>
        <v>18862.164493045806</v>
      </c>
      <c r="T169" s="30">
        <f t="shared" si="129"/>
        <v>37689.547952875691</v>
      </c>
      <c r="U169" s="30">
        <f t="shared" si="129"/>
        <v>44030.004856946172</v>
      </c>
      <c r="V169" s="30">
        <f t="shared" si="129"/>
        <v>37653.670600525104</v>
      </c>
      <c r="W169" s="30">
        <f t="shared" si="129"/>
        <v>34089.780488215707</v>
      </c>
      <c r="X169" s="30">
        <f t="shared" si="129"/>
        <v>18955.245628055149</v>
      </c>
      <c r="Y169" s="30">
        <f t="shared" si="129"/>
        <v>14053.032465896162</v>
      </c>
      <c r="Z169" s="30">
        <f t="shared" si="129"/>
        <v>11428.25816679078</v>
      </c>
      <c r="AA169" s="30">
        <f t="shared" si="129"/>
        <v>14257.520859588227</v>
      </c>
      <c r="AB169" s="30">
        <f t="shared" si="129"/>
        <v>10865.205054992844</v>
      </c>
      <c r="AC169" s="30">
        <f t="shared" si="129"/>
        <v>12718.222294545763</v>
      </c>
      <c r="AD169" s="30">
        <f t="shared" si="129"/>
        <v>11985.534359451931</v>
      </c>
      <c r="AE169" s="30">
        <f t="shared" si="129"/>
        <v>18862.164493045806</v>
      </c>
      <c r="AF169" s="30">
        <f t="shared" si="129"/>
        <v>37689.547952875691</v>
      </c>
      <c r="AG169" s="30">
        <f t="shared" si="129"/>
        <v>44030.004856946172</v>
      </c>
      <c r="AH169" s="30">
        <f t="shared" si="129"/>
        <v>37653.670600525104</v>
      </c>
      <c r="AI169" s="30">
        <f t="shared" si="129"/>
        <v>34089.780488215707</v>
      </c>
      <c r="AJ169" s="30">
        <f t="shared" si="129"/>
        <v>18955.245628055149</v>
      </c>
      <c r="AK169" s="30">
        <f t="shared" si="129"/>
        <v>14053.032465896162</v>
      </c>
      <c r="AL169" s="30">
        <f t="shared" si="129"/>
        <v>11428.25816679078</v>
      </c>
      <c r="AM169" s="30">
        <f t="shared" si="129"/>
        <v>14257.520859588227</v>
      </c>
      <c r="AN169" s="30">
        <f t="shared" si="129"/>
        <v>10865.205054992844</v>
      </c>
      <c r="AO169" s="30">
        <f t="shared" si="129"/>
        <v>12718.222294545763</v>
      </c>
      <c r="AP169" s="30">
        <f t="shared" si="129"/>
        <v>11985.534359451931</v>
      </c>
      <c r="AQ169" s="30">
        <f t="shared" si="129"/>
        <v>18862.164493045806</v>
      </c>
      <c r="AR169" s="30">
        <f t="shared" si="129"/>
        <v>37689.547952875691</v>
      </c>
      <c r="AS169" s="30">
        <f t="shared" si="129"/>
        <v>44030.004856946172</v>
      </c>
      <c r="AT169" s="30">
        <f t="shared" si="129"/>
        <v>37653.670600525104</v>
      </c>
      <c r="AU169" s="30">
        <f t="shared" si="129"/>
        <v>34089.780488215707</v>
      </c>
      <c r="AV169" s="30">
        <f t="shared" si="129"/>
        <v>18955.245628055149</v>
      </c>
      <c r="AW169" s="30">
        <f t="shared" si="129"/>
        <v>14053.032465896162</v>
      </c>
      <c r="AX169" s="30">
        <f t="shared" si="129"/>
        <v>11428.25816679078</v>
      </c>
      <c r="AY169" s="30">
        <f t="shared" si="129"/>
        <v>14257.520859588227</v>
      </c>
      <c r="AZ169" s="30">
        <f t="shared" si="129"/>
        <v>10865.205054992844</v>
      </c>
      <c r="BA169" s="30">
        <f t="shared" si="129"/>
        <v>12718.222294545763</v>
      </c>
      <c r="BB169" s="30">
        <f t="shared" si="129"/>
        <v>11985.534359451931</v>
      </c>
      <c r="BC169" s="30">
        <f t="shared" si="129"/>
        <v>18862.164493045806</v>
      </c>
      <c r="BD169" s="30">
        <f t="shared" si="129"/>
        <v>37689.547952875691</v>
      </c>
      <c r="BE169" s="30">
        <f t="shared" si="129"/>
        <v>44030.004856946172</v>
      </c>
      <c r="BF169" s="30">
        <f t="shared" si="129"/>
        <v>37653.670600525104</v>
      </c>
      <c r="BG169" s="30">
        <f t="shared" si="129"/>
        <v>34089.780488215707</v>
      </c>
      <c r="BH169" s="30">
        <f t="shared" si="129"/>
        <v>18955.245628055149</v>
      </c>
      <c r="BI169" s="30">
        <f t="shared" si="129"/>
        <v>14053.032465896162</v>
      </c>
      <c r="BJ169" s="30">
        <f t="shared" si="129"/>
        <v>11428.25816679078</v>
      </c>
      <c r="BK169" s="30">
        <f t="shared" si="129"/>
        <v>14257.520859588227</v>
      </c>
      <c r="BL169" s="30">
        <f t="shared" si="129"/>
        <v>10865.205054992844</v>
      </c>
      <c r="BM169" s="30">
        <f t="shared" si="129"/>
        <v>12718.222294545763</v>
      </c>
      <c r="BN169" s="30">
        <f t="shared" si="129"/>
        <v>11985.534359451931</v>
      </c>
      <c r="BO169" s="30">
        <f t="shared" si="129"/>
        <v>18862.164493045806</v>
      </c>
      <c r="BP169" s="30">
        <f t="shared" si="129"/>
        <v>37689.547952875691</v>
      </c>
      <c r="BQ169" s="30">
        <f t="shared" si="128"/>
        <v>44030.004856946172</v>
      </c>
      <c r="BR169" s="30">
        <f t="shared" si="128"/>
        <v>37653.670600525104</v>
      </c>
      <c r="BS169" s="30">
        <f t="shared" si="128"/>
        <v>34089.780488215707</v>
      </c>
      <c r="BT169" s="30">
        <f t="shared" si="128"/>
        <v>18955.245628055149</v>
      </c>
      <c r="BU169" s="30">
        <f t="shared" si="128"/>
        <v>14053.032465896162</v>
      </c>
      <c r="BV169" s="30">
        <f t="shared" si="128"/>
        <v>11428.25816679078</v>
      </c>
      <c r="BW169" s="30">
        <f t="shared" si="128"/>
        <v>14257.520859588227</v>
      </c>
      <c r="BX169" s="30">
        <f t="shared" si="128"/>
        <v>10865.205054992844</v>
      </c>
      <c r="BY169" s="30">
        <f t="shared" si="128"/>
        <v>12718.222294545763</v>
      </c>
      <c r="BZ169" s="30">
        <f t="shared" si="128"/>
        <v>11985.534359451931</v>
      </c>
      <c r="CA169" s="30">
        <f t="shared" si="128"/>
        <v>18862.164493045806</v>
      </c>
      <c r="CB169" s="30">
        <f t="shared" si="128"/>
        <v>37689.547952875691</v>
      </c>
      <c r="CC169" s="30">
        <f t="shared" si="128"/>
        <v>44030.004856946172</v>
      </c>
      <c r="CD169" s="30">
        <f t="shared" si="128"/>
        <v>37653.670600525104</v>
      </c>
      <c r="CE169" s="30">
        <f t="shared" si="128"/>
        <v>34089.780488215707</v>
      </c>
      <c r="CF169" s="30">
        <f t="shared" si="128"/>
        <v>18955.245628055149</v>
      </c>
      <c r="CG169" s="30">
        <f t="shared" si="128"/>
        <v>14053.032465896162</v>
      </c>
      <c r="CH169" s="34">
        <f t="shared" si="128"/>
        <v>11428.25816679078</v>
      </c>
    </row>
    <row r="170" spans="1:86" hidden="1" x14ac:dyDescent="0.3">
      <c r="A170" s="551"/>
      <c r="B170" s="309" t="s">
        <v>65</v>
      </c>
      <c r="C170" s="30">
        <f t="shared" si="125"/>
        <v>0</v>
      </c>
      <c r="D170" s="30">
        <f t="shared" si="126"/>
        <v>0</v>
      </c>
      <c r="E170" s="30">
        <f t="shared" si="129"/>
        <v>0</v>
      </c>
      <c r="F170" s="30">
        <f t="shared" si="129"/>
        <v>0</v>
      </c>
      <c r="G170" s="30">
        <f t="shared" si="129"/>
        <v>0</v>
      </c>
      <c r="H170" s="30">
        <f t="shared" si="129"/>
        <v>0</v>
      </c>
      <c r="I170" s="30">
        <f t="shared" si="129"/>
        <v>0</v>
      </c>
      <c r="J170" s="30">
        <f t="shared" si="129"/>
        <v>0</v>
      </c>
      <c r="K170" s="30">
        <f t="shared" si="129"/>
        <v>0</v>
      </c>
      <c r="L170" s="30">
        <f t="shared" si="129"/>
        <v>0</v>
      </c>
      <c r="M170" s="30">
        <f t="shared" si="129"/>
        <v>0</v>
      </c>
      <c r="N170" s="30">
        <f t="shared" si="129"/>
        <v>0</v>
      </c>
      <c r="O170" s="30">
        <f t="shared" si="129"/>
        <v>0</v>
      </c>
      <c r="P170" s="30">
        <f t="shared" si="129"/>
        <v>0</v>
      </c>
      <c r="Q170" s="30">
        <f t="shared" si="129"/>
        <v>0</v>
      </c>
      <c r="R170" s="30">
        <f t="shared" si="129"/>
        <v>0</v>
      </c>
      <c r="S170" s="30">
        <f t="shared" si="129"/>
        <v>0</v>
      </c>
      <c r="T170" s="30">
        <f t="shared" si="129"/>
        <v>0</v>
      </c>
      <c r="U170" s="30">
        <f t="shared" si="129"/>
        <v>0</v>
      </c>
      <c r="V170" s="30">
        <f t="shared" si="129"/>
        <v>0</v>
      </c>
      <c r="W170" s="30">
        <f t="shared" si="129"/>
        <v>0</v>
      </c>
      <c r="X170" s="30">
        <f t="shared" si="129"/>
        <v>0</v>
      </c>
      <c r="Y170" s="30">
        <f t="shared" si="129"/>
        <v>0</v>
      </c>
      <c r="Z170" s="30">
        <f t="shared" si="129"/>
        <v>0</v>
      </c>
      <c r="AA170" s="30">
        <f t="shared" si="129"/>
        <v>0</v>
      </c>
      <c r="AB170" s="30">
        <f t="shared" si="129"/>
        <v>0</v>
      </c>
      <c r="AC170" s="30">
        <f t="shared" si="129"/>
        <v>0</v>
      </c>
      <c r="AD170" s="30">
        <f t="shared" si="129"/>
        <v>0</v>
      </c>
      <c r="AE170" s="30">
        <f t="shared" si="129"/>
        <v>0</v>
      </c>
      <c r="AF170" s="30">
        <f t="shared" si="129"/>
        <v>0</v>
      </c>
      <c r="AG170" s="30">
        <f t="shared" si="129"/>
        <v>0</v>
      </c>
      <c r="AH170" s="30">
        <f t="shared" si="129"/>
        <v>0</v>
      </c>
      <c r="AI170" s="30">
        <f t="shared" si="129"/>
        <v>0</v>
      </c>
      <c r="AJ170" s="30">
        <f t="shared" si="129"/>
        <v>0</v>
      </c>
      <c r="AK170" s="30">
        <f t="shared" si="129"/>
        <v>0</v>
      </c>
      <c r="AL170" s="30">
        <f t="shared" si="129"/>
        <v>0</v>
      </c>
      <c r="AM170" s="30">
        <f t="shared" si="129"/>
        <v>0</v>
      </c>
      <c r="AN170" s="30">
        <f t="shared" si="129"/>
        <v>0</v>
      </c>
      <c r="AO170" s="30">
        <f t="shared" si="129"/>
        <v>0</v>
      </c>
      <c r="AP170" s="30">
        <f t="shared" si="129"/>
        <v>0</v>
      </c>
      <c r="AQ170" s="30">
        <f t="shared" si="129"/>
        <v>0</v>
      </c>
      <c r="AR170" s="30">
        <f t="shared" si="129"/>
        <v>0</v>
      </c>
      <c r="AS170" s="30">
        <f t="shared" si="129"/>
        <v>0</v>
      </c>
      <c r="AT170" s="30">
        <f t="shared" si="129"/>
        <v>0</v>
      </c>
      <c r="AU170" s="30">
        <f t="shared" si="129"/>
        <v>0</v>
      </c>
      <c r="AV170" s="30">
        <f t="shared" si="129"/>
        <v>0</v>
      </c>
      <c r="AW170" s="30">
        <f t="shared" si="129"/>
        <v>0</v>
      </c>
      <c r="AX170" s="30">
        <f t="shared" si="129"/>
        <v>0</v>
      </c>
      <c r="AY170" s="30">
        <f t="shared" si="129"/>
        <v>0</v>
      </c>
      <c r="AZ170" s="30">
        <f t="shared" si="129"/>
        <v>0</v>
      </c>
      <c r="BA170" s="30">
        <f t="shared" si="129"/>
        <v>0</v>
      </c>
      <c r="BB170" s="30">
        <f t="shared" si="129"/>
        <v>0</v>
      </c>
      <c r="BC170" s="30">
        <f t="shared" si="129"/>
        <v>0</v>
      </c>
      <c r="BD170" s="30">
        <f t="shared" si="129"/>
        <v>0</v>
      </c>
      <c r="BE170" s="30">
        <f t="shared" si="129"/>
        <v>0</v>
      </c>
      <c r="BF170" s="30">
        <f t="shared" si="129"/>
        <v>0</v>
      </c>
      <c r="BG170" s="30">
        <f t="shared" si="129"/>
        <v>0</v>
      </c>
      <c r="BH170" s="30">
        <f t="shared" si="129"/>
        <v>0</v>
      </c>
      <c r="BI170" s="30">
        <f t="shared" si="129"/>
        <v>0</v>
      </c>
      <c r="BJ170" s="30">
        <f t="shared" si="129"/>
        <v>0</v>
      </c>
      <c r="BK170" s="30">
        <f t="shared" si="129"/>
        <v>0</v>
      </c>
      <c r="BL170" s="30">
        <f t="shared" si="129"/>
        <v>0</v>
      </c>
      <c r="BM170" s="30">
        <f t="shared" si="129"/>
        <v>0</v>
      </c>
      <c r="BN170" s="30">
        <f t="shared" si="129"/>
        <v>0</v>
      </c>
      <c r="BO170" s="30">
        <f t="shared" si="129"/>
        <v>0</v>
      </c>
      <c r="BP170" s="30">
        <f t="shared" si="129"/>
        <v>0</v>
      </c>
      <c r="BQ170" s="30">
        <f t="shared" si="128"/>
        <v>0</v>
      </c>
      <c r="BR170" s="30">
        <f t="shared" si="128"/>
        <v>0</v>
      </c>
      <c r="BS170" s="30">
        <f t="shared" si="128"/>
        <v>0</v>
      </c>
      <c r="BT170" s="30">
        <f t="shared" si="128"/>
        <v>0</v>
      </c>
      <c r="BU170" s="30">
        <f t="shared" si="128"/>
        <v>0</v>
      </c>
      <c r="BV170" s="30">
        <f t="shared" si="128"/>
        <v>0</v>
      </c>
      <c r="BW170" s="30">
        <f t="shared" si="128"/>
        <v>0</v>
      </c>
      <c r="BX170" s="30">
        <f t="shared" si="128"/>
        <v>0</v>
      </c>
      <c r="BY170" s="30">
        <f t="shared" si="128"/>
        <v>0</v>
      </c>
      <c r="BZ170" s="30">
        <f t="shared" si="128"/>
        <v>0</v>
      </c>
      <c r="CA170" s="30">
        <f t="shared" si="128"/>
        <v>0</v>
      </c>
      <c r="CB170" s="30">
        <f t="shared" si="128"/>
        <v>0</v>
      </c>
      <c r="CC170" s="30">
        <f t="shared" si="128"/>
        <v>0</v>
      </c>
      <c r="CD170" s="30">
        <f t="shared" si="128"/>
        <v>0</v>
      </c>
      <c r="CE170" s="30">
        <f t="shared" si="128"/>
        <v>0</v>
      </c>
      <c r="CF170" s="30">
        <f t="shared" si="128"/>
        <v>0</v>
      </c>
      <c r="CG170" s="30">
        <f t="shared" si="128"/>
        <v>0</v>
      </c>
      <c r="CH170" s="34">
        <f t="shared" si="128"/>
        <v>0</v>
      </c>
    </row>
    <row r="171" spans="1:86" hidden="1" x14ac:dyDescent="0.3">
      <c r="A171" s="551"/>
      <c r="B171" s="309" t="s">
        <v>144</v>
      </c>
      <c r="C171" s="30">
        <f t="shared" si="125"/>
        <v>0</v>
      </c>
      <c r="D171" s="30">
        <f t="shared" si="126"/>
        <v>0</v>
      </c>
      <c r="E171" s="30">
        <f t="shared" si="129"/>
        <v>0</v>
      </c>
      <c r="F171" s="30">
        <f t="shared" si="129"/>
        <v>29.362721428038949</v>
      </c>
      <c r="G171" s="30">
        <f t="shared" si="129"/>
        <v>89.761363661020823</v>
      </c>
      <c r="H171" s="30">
        <f t="shared" si="129"/>
        <v>233.74545822183967</v>
      </c>
      <c r="I171" s="30">
        <f t="shared" si="129"/>
        <v>220.2302832432122</v>
      </c>
      <c r="J171" s="30">
        <f t="shared" si="129"/>
        <v>305.5878422794251</v>
      </c>
      <c r="K171" s="30">
        <f t="shared" si="129"/>
        <v>338.2229256827556</v>
      </c>
      <c r="L171" s="30">
        <f t="shared" si="129"/>
        <v>186.88176621525218</v>
      </c>
      <c r="M171" s="30">
        <f t="shared" si="129"/>
        <v>257.6630459782989</v>
      </c>
      <c r="N171" s="30">
        <f t="shared" si="129"/>
        <v>320.60183090803196</v>
      </c>
      <c r="O171" s="30">
        <f t="shared" si="129"/>
        <v>397.88915633282397</v>
      </c>
      <c r="P171" s="30">
        <f t="shared" si="129"/>
        <v>375.16510596359296</v>
      </c>
      <c r="Q171" s="30">
        <f t="shared" si="129"/>
        <v>437.69472272827699</v>
      </c>
      <c r="R171" s="30">
        <f t="shared" si="129"/>
        <v>351.99866899875371</v>
      </c>
      <c r="S171" s="30">
        <f t="shared" si="129"/>
        <v>510.11355803762973</v>
      </c>
      <c r="T171" s="30">
        <f t="shared" si="129"/>
        <v>1262.8560928246477</v>
      </c>
      <c r="U171" s="30">
        <f t="shared" si="129"/>
        <v>1189.8376855486758</v>
      </c>
      <c r="V171" s="30">
        <f t="shared" si="129"/>
        <v>1274.4497642227266</v>
      </c>
      <c r="W171" s="30">
        <f t="shared" si="129"/>
        <v>1148.5908211962599</v>
      </c>
      <c r="X171" s="30">
        <f t="shared" si="129"/>
        <v>509.4873695623026</v>
      </c>
      <c r="Y171" s="30">
        <f t="shared" si="129"/>
        <v>489.77389654904306</v>
      </c>
      <c r="Z171" s="30">
        <f t="shared" si="129"/>
        <v>397.51451459364705</v>
      </c>
      <c r="AA171" s="30">
        <f t="shared" si="129"/>
        <v>397.88915633282397</v>
      </c>
      <c r="AB171" s="30">
        <f t="shared" si="129"/>
        <v>375.16510596359296</v>
      </c>
      <c r="AC171" s="30">
        <f t="shared" si="129"/>
        <v>437.69472272827699</v>
      </c>
      <c r="AD171" s="30">
        <f t="shared" si="129"/>
        <v>351.99866899875371</v>
      </c>
      <c r="AE171" s="30">
        <f t="shared" si="129"/>
        <v>510.11355803762973</v>
      </c>
      <c r="AF171" s="30">
        <f t="shared" si="129"/>
        <v>1262.8560928246477</v>
      </c>
      <c r="AG171" s="30">
        <f t="shared" si="129"/>
        <v>1189.8376855486758</v>
      </c>
      <c r="AH171" s="30">
        <f t="shared" si="129"/>
        <v>1274.4497642227266</v>
      </c>
      <c r="AI171" s="30">
        <f t="shared" si="129"/>
        <v>1148.5908211962599</v>
      </c>
      <c r="AJ171" s="30">
        <f t="shared" si="129"/>
        <v>509.4873695623026</v>
      </c>
      <c r="AK171" s="30">
        <f t="shared" si="129"/>
        <v>489.77389654904306</v>
      </c>
      <c r="AL171" s="30">
        <f t="shared" si="129"/>
        <v>397.51451459364705</v>
      </c>
      <c r="AM171" s="30">
        <f t="shared" si="129"/>
        <v>397.88915633282397</v>
      </c>
      <c r="AN171" s="30">
        <f t="shared" si="129"/>
        <v>375.16510596359296</v>
      </c>
      <c r="AO171" s="30">
        <f t="shared" si="129"/>
        <v>437.69472272827699</v>
      </c>
      <c r="AP171" s="30">
        <f t="shared" si="129"/>
        <v>351.99866899875371</v>
      </c>
      <c r="AQ171" s="30">
        <f t="shared" si="129"/>
        <v>510.11355803762973</v>
      </c>
      <c r="AR171" s="30">
        <f t="shared" si="129"/>
        <v>1262.8560928246477</v>
      </c>
      <c r="AS171" s="30">
        <f t="shared" si="129"/>
        <v>1189.8376855486758</v>
      </c>
      <c r="AT171" s="30">
        <f t="shared" si="129"/>
        <v>1274.4497642227266</v>
      </c>
      <c r="AU171" s="30">
        <f t="shared" si="129"/>
        <v>1148.5908211962599</v>
      </c>
      <c r="AV171" s="30">
        <f t="shared" si="129"/>
        <v>509.4873695623026</v>
      </c>
      <c r="AW171" s="30">
        <f t="shared" si="129"/>
        <v>489.77389654904306</v>
      </c>
      <c r="AX171" s="30">
        <f t="shared" si="129"/>
        <v>397.51451459364705</v>
      </c>
      <c r="AY171" s="30">
        <f t="shared" si="129"/>
        <v>397.88915633282397</v>
      </c>
      <c r="AZ171" s="30">
        <f t="shared" si="129"/>
        <v>375.16510596359296</v>
      </c>
      <c r="BA171" s="30">
        <f t="shared" si="129"/>
        <v>437.69472272827699</v>
      </c>
      <c r="BB171" s="30">
        <f t="shared" si="129"/>
        <v>351.99866899875371</v>
      </c>
      <c r="BC171" s="30">
        <f t="shared" si="129"/>
        <v>510.11355803762973</v>
      </c>
      <c r="BD171" s="30">
        <f t="shared" si="129"/>
        <v>1262.8560928246477</v>
      </c>
      <c r="BE171" s="30">
        <f t="shared" si="129"/>
        <v>1189.8376855486758</v>
      </c>
      <c r="BF171" s="30">
        <f t="shared" si="129"/>
        <v>1274.4497642227266</v>
      </c>
      <c r="BG171" s="30">
        <f t="shared" si="129"/>
        <v>1148.5908211962599</v>
      </c>
      <c r="BH171" s="30">
        <f t="shared" si="129"/>
        <v>509.4873695623026</v>
      </c>
      <c r="BI171" s="30">
        <f t="shared" si="129"/>
        <v>489.77389654904306</v>
      </c>
      <c r="BJ171" s="30">
        <f t="shared" si="129"/>
        <v>397.51451459364705</v>
      </c>
      <c r="BK171" s="30">
        <f t="shared" si="129"/>
        <v>397.88915633282397</v>
      </c>
      <c r="BL171" s="30">
        <f t="shared" si="129"/>
        <v>375.16510596359296</v>
      </c>
      <c r="BM171" s="30">
        <f t="shared" si="129"/>
        <v>437.69472272827699</v>
      </c>
      <c r="BN171" s="30">
        <f t="shared" si="129"/>
        <v>351.99866899875371</v>
      </c>
      <c r="BO171" s="30">
        <f t="shared" si="129"/>
        <v>510.11355803762973</v>
      </c>
      <c r="BP171" s="30">
        <f t="shared" ref="BP171:CH174" si="130">IF(BP32=0,0,((BP14*0.5)+BO32-BP50)*BP87*BP136*BP$2)</f>
        <v>1262.8560928246477</v>
      </c>
      <c r="BQ171" s="30">
        <f t="shared" si="130"/>
        <v>1189.8376855486758</v>
      </c>
      <c r="BR171" s="30">
        <f t="shared" si="130"/>
        <v>1274.4497642227266</v>
      </c>
      <c r="BS171" s="30">
        <f t="shared" si="130"/>
        <v>1148.5908211962599</v>
      </c>
      <c r="BT171" s="30">
        <f t="shared" si="130"/>
        <v>509.4873695623026</v>
      </c>
      <c r="BU171" s="30">
        <f t="shared" si="130"/>
        <v>489.77389654904306</v>
      </c>
      <c r="BV171" s="30">
        <f t="shared" si="130"/>
        <v>397.51451459364705</v>
      </c>
      <c r="BW171" s="30">
        <f t="shared" si="130"/>
        <v>397.88915633282397</v>
      </c>
      <c r="BX171" s="30">
        <f t="shared" si="130"/>
        <v>375.16510596359296</v>
      </c>
      <c r="BY171" s="30">
        <f t="shared" si="130"/>
        <v>437.69472272827699</v>
      </c>
      <c r="BZ171" s="30">
        <f t="shared" si="130"/>
        <v>351.99866899875371</v>
      </c>
      <c r="CA171" s="30">
        <f t="shared" si="130"/>
        <v>510.11355803762973</v>
      </c>
      <c r="CB171" s="30">
        <f t="shared" si="130"/>
        <v>1262.8560928246477</v>
      </c>
      <c r="CC171" s="30">
        <f t="shared" si="130"/>
        <v>1189.8376855486758</v>
      </c>
      <c r="CD171" s="30">
        <f t="shared" si="130"/>
        <v>1274.4497642227266</v>
      </c>
      <c r="CE171" s="30">
        <f t="shared" si="130"/>
        <v>1148.5908211962599</v>
      </c>
      <c r="CF171" s="30">
        <f t="shared" si="130"/>
        <v>509.4873695623026</v>
      </c>
      <c r="CG171" s="30">
        <f t="shared" si="130"/>
        <v>489.77389654904306</v>
      </c>
      <c r="CH171" s="34">
        <f t="shared" si="130"/>
        <v>397.51451459364705</v>
      </c>
    </row>
    <row r="172" spans="1:86" hidden="1" x14ac:dyDescent="0.3">
      <c r="A172" s="551"/>
      <c r="B172" s="309" t="s">
        <v>145</v>
      </c>
      <c r="C172" s="30">
        <f t="shared" si="125"/>
        <v>0</v>
      </c>
      <c r="D172" s="30">
        <f t="shared" si="126"/>
        <v>0</v>
      </c>
      <c r="E172" s="30">
        <f t="shared" ref="E172:BP174" si="131">IF(E33=0,0,((E15*0.5)+D33-E51)*E88*E137*E$2)</f>
        <v>0</v>
      </c>
      <c r="F172" s="30">
        <f t="shared" si="131"/>
        <v>0</v>
      </c>
      <c r="G172" s="30">
        <f t="shared" si="131"/>
        <v>0</v>
      </c>
      <c r="H172" s="30">
        <f t="shared" si="131"/>
        <v>0</v>
      </c>
      <c r="I172" s="30">
        <f t="shared" si="131"/>
        <v>0</v>
      </c>
      <c r="J172" s="30">
        <f t="shared" si="131"/>
        <v>0</v>
      </c>
      <c r="K172" s="30">
        <f t="shared" si="131"/>
        <v>0</v>
      </c>
      <c r="L172" s="30">
        <f t="shared" si="131"/>
        <v>0</v>
      </c>
      <c r="M172" s="30">
        <f t="shared" si="131"/>
        <v>0</v>
      </c>
      <c r="N172" s="30">
        <f t="shared" si="131"/>
        <v>0</v>
      </c>
      <c r="O172" s="30">
        <f t="shared" si="131"/>
        <v>0</v>
      </c>
      <c r="P172" s="30">
        <f t="shared" si="131"/>
        <v>0</v>
      </c>
      <c r="Q172" s="30">
        <f t="shared" si="131"/>
        <v>0</v>
      </c>
      <c r="R172" s="30">
        <f t="shared" si="131"/>
        <v>0</v>
      </c>
      <c r="S172" s="30">
        <f t="shared" si="131"/>
        <v>0</v>
      </c>
      <c r="T172" s="30">
        <f t="shared" si="131"/>
        <v>0</v>
      </c>
      <c r="U172" s="30">
        <f t="shared" si="131"/>
        <v>0</v>
      </c>
      <c r="V172" s="30">
        <f t="shared" si="131"/>
        <v>0</v>
      </c>
      <c r="W172" s="30">
        <f t="shared" si="131"/>
        <v>0</v>
      </c>
      <c r="X172" s="30">
        <f t="shared" si="131"/>
        <v>0</v>
      </c>
      <c r="Y172" s="30">
        <f t="shared" si="131"/>
        <v>0</v>
      </c>
      <c r="Z172" s="30">
        <f t="shared" si="131"/>
        <v>0</v>
      </c>
      <c r="AA172" s="30">
        <f t="shared" si="131"/>
        <v>0</v>
      </c>
      <c r="AB172" s="30">
        <f t="shared" si="131"/>
        <v>0</v>
      </c>
      <c r="AC172" s="30">
        <f t="shared" si="131"/>
        <v>0</v>
      </c>
      <c r="AD172" s="30">
        <f t="shared" si="131"/>
        <v>0</v>
      </c>
      <c r="AE172" s="30">
        <f t="shared" si="131"/>
        <v>0</v>
      </c>
      <c r="AF172" s="30">
        <f t="shared" si="131"/>
        <v>0</v>
      </c>
      <c r="AG172" s="30">
        <f t="shared" si="131"/>
        <v>0</v>
      </c>
      <c r="AH172" s="30">
        <f t="shared" si="131"/>
        <v>0</v>
      </c>
      <c r="AI172" s="30">
        <f t="shared" si="131"/>
        <v>0</v>
      </c>
      <c r="AJ172" s="30">
        <f t="shared" si="131"/>
        <v>0</v>
      </c>
      <c r="AK172" s="30">
        <f t="shared" si="131"/>
        <v>0</v>
      </c>
      <c r="AL172" s="30">
        <f t="shared" si="131"/>
        <v>0</v>
      </c>
      <c r="AM172" s="30">
        <f t="shared" si="131"/>
        <v>0</v>
      </c>
      <c r="AN172" s="30">
        <f t="shared" si="131"/>
        <v>0</v>
      </c>
      <c r="AO172" s="30">
        <f t="shared" si="131"/>
        <v>0</v>
      </c>
      <c r="AP172" s="30">
        <f t="shared" si="131"/>
        <v>0</v>
      </c>
      <c r="AQ172" s="30">
        <f t="shared" si="131"/>
        <v>0</v>
      </c>
      <c r="AR172" s="30">
        <f t="shared" si="131"/>
        <v>0</v>
      </c>
      <c r="AS172" s="30">
        <f t="shared" si="131"/>
        <v>0</v>
      </c>
      <c r="AT172" s="30">
        <f t="shared" si="131"/>
        <v>0</v>
      </c>
      <c r="AU172" s="30">
        <f t="shared" si="131"/>
        <v>0</v>
      </c>
      <c r="AV172" s="30">
        <f t="shared" si="131"/>
        <v>0</v>
      </c>
      <c r="AW172" s="30">
        <f t="shared" si="131"/>
        <v>0</v>
      </c>
      <c r="AX172" s="30">
        <f t="shared" si="131"/>
        <v>0</v>
      </c>
      <c r="AY172" s="30">
        <f t="shared" si="131"/>
        <v>0</v>
      </c>
      <c r="AZ172" s="30">
        <f t="shared" si="131"/>
        <v>0</v>
      </c>
      <c r="BA172" s="30">
        <f t="shared" si="131"/>
        <v>0</v>
      </c>
      <c r="BB172" s="30">
        <f t="shared" si="131"/>
        <v>0</v>
      </c>
      <c r="BC172" s="30">
        <f t="shared" si="131"/>
        <v>0</v>
      </c>
      <c r="BD172" s="30">
        <f t="shared" si="131"/>
        <v>0</v>
      </c>
      <c r="BE172" s="30">
        <f t="shared" si="131"/>
        <v>0</v>
      </c>
      <c r="BF172" s="30">
        <f t="shared" si="131"/>
        <v>0</v>
      </c>
      <c r="BG172" s="30">
        <f t="shared" si="131"/>
        <v>0</v>
      </c>
      <c r="BH172" s="30">
        <f t="shared" si="131"/>
        <v>0</v>
      </c>
      <c r="BI172" s="30">
        <f t="shared" si="131"/>
        <v>0</v>
      </c>
      <c r="BJ172" s="30">
        <f t="shared" si="131"/>
        <v>0</v>
      </c>
      <c r="BK172" s="30">
        <f t="shared" si="131"/>
        <v>0</v>
      </c>
      <c r="BL172" s="30">
        <f t="shared" si="131"/>
        <v>0</v>
      </c>
      <c r="BM172" s="30">
        <f t="shared" si="131"/>
        <v>0</v>
      </c>
      <c r="BN172" s="30">
        <f t="shared" si="131"/>
        <v>0</v>
      </c>
      <c r="BO172" s="30">
        <f t="shared" si="131"/>
        <v>0</v>
      </c>
      <c r="BP172" s="30">
        <f t="shared" si="131"/>
        <v>0</v>
      </c>
      <c r="BQ172" s="30">
        <f t="shared" si="130"/>
        <v>0</v>
      </c>
      <c r="BR172" s="30">
        <f t="shared" si="130"/>
        <v>0</v>
      </c>
      <c r="BS172" s="30">
        <f t="shared" si="130"/>
        <v>0</v>
      </c>
      <c r="BT172" s="30">
        <f t="shared" si="130"/>
        <v>0</v>
      </c>
      <c r="BU172" s="30">
        <f t="shared" si="130"/>
        <v>0</v>
      </c>
      <c r="BV172" s="30">
        <f t="shared" si="130"/>
        <v>0</v>
      </c>
      <c r="BW172" s="30">
        <f t="shared" si="130"/>
        <v>0</v>
      </c>
      <c r="BX172" s="30">
        <f t="shared" si="130"/>
        <v>0</v>
      </c>
      <c r="BY172" s="30">
        <f t="shared" si="130"/>
        <v>0</v>
      </c>
      <c r="BZ172" s="30">
        <f t="shared" si="130"/>
        <v>0</v>
      </c>
      <c r="CA172" s="30">
        <f t="shared" si="130"/>
        <v>0</v>
      </c>
      <c r="CB172" s="30">
        <f t="shared" si="130"/>
        <v>0</v>
      </c>
      <c r="CC172" s="30">
        <f t="shared" si="130"/>
        <v>0</v>
      </c>
      <c r="CD172" s="30">
        <f t="shared" si="130"/>
        <v>0</v>
      </c>
      <c r="CE172" s="30">
        <f t="shared" si="130"/>
        <v>0</v>
      </c>
      <c r="CF172" s="30">
        <f t="shared" si="130"/>
        <v>0</v>
      </c>
      <c r="CG172" s="30">
        <f t="shared" si="130"/>
        <v>0</v>
      </c>
      <c r="CH172" s="34">
        <f t="shared" si="130"/>
        <v>0</v>
      </c>
    </row>
    <row r="173" spans="1:86" ht="15.75" hidden="1" customHeight="1" x14ac:dyDescent="0.3">
      <c r="A173" s="551"/>
      <c r="B173" s="309" t="s">
        <v>67</v>
      </c>
      <c r="C173" s="30">
        <f t="shared" si="125"/>
        <v>5.0676671140167686</v>
      </c>
      <c r="D173" s="30">
        <f t="shared" si="126"/>
        <v>10.218711576934881</v>
      </c>
      <c r="E173" s="30">
        <f t="shared" si="131"/>
        <v>8.8674956676889227</v>
      </c>
      <c r="F173" s="30">
        <f t="shared" si="131"/>
        <v>13.938120045036255</v>
      </c>
      <c r="G173" s="30">
        <f t="shared" si="131"/>
        <v>160.27612427585461</v>
      </c>
      <c r="H173" s="30">
        <f t="shared" si="131"/>
        <v>792.70726587216222</v>
      </c>
      <c r="I173" s="30">
        <f t="shared" si="131"/>
        <v>765.38624458280447</v>
      </c>
      <c r="J173" s="30">
        <f t="shared" si="131"/>
        <v>823.9853023852163</v>
      </c>
      <c r="K173" s="30">
        <f t="shared" si="131"/>
        <v>716.3016474585728</v>
      </c>
      <c r="L173" s="30">
        <f t="shared" si="131"/>
        <v>306.33638070577405</v>
      </c>
      <c r="M173" s="30">
        <f t="shared" si="131"/>
        <v>301.59332675270707</v>
      </c>
      <c r="N173" s="176">
        <f t="shared" si="131"/>
        <v>288.83178363598677</v>
      </c>
      <c r="O173" s="30">
        <f t="shared" si="131"/>
        <v>324.76862627907957</v>
      </c>
      <c r="P173" s="30">
        <f t="shared" si="131"/>
        <v>298.3666575743764</v>
      </c>
      <c r="Q173" s="30">
        <f t="shared" si="131"/>
        <v>343.05691609044675</v>
      </c>
      <c r="R173" s="30">
        <f t="shared" si="131"/>
        <v>338.67959801241318</v>
      </c>
      <c r="S173" s="30">
        <f t="shared" si="131"/>
        <v>435.38591195969065</v>
      </c>
      <c r="T173" s="30">
        <f t="shared" si="131"/>
        <v>1130.2335204040978</v>
      </c>
      <c r="U173" s="30">
        <f t="shared" si="131"/>
        <v>1071.2616271605614</v>
      </c>
      <c r="V173" s="30">
        <f t="shared" si="131"/>
        <v>1153.2789386236188</v>
      </c>
      <c r="W173" s="30">
        <f t="shared" si="131"/>
        <v>1002.5610909855397</v>
      </c>
      <c r="X173" s="30">
        <f t="shared" si="131"/>
        <v>428.75922055827021</v>
      </c>
      <c r="Y173" s="30">
        <f t="shared" si="131"/>
        <v>405.85550557861819</v>
      </c>
      <c r="Z173" s="30">
        <f t="shared" si="131"/>
        <v>326.0433507090961</v>
      </c>
      <c r="AA173" s="30">
        <f t="shared" si="131"/>
        <v>324.76862627907957</v>
      </c>
      <c r="AB173" s="30">
        <f t="shared" si="131"/>
        <v>298.3666575743764</v>
      </c>
      <c r="AC173" s="30">
        <f t="shared" si="131"/>
        <v>343.05691609044675</v>
      </c>
      <c r="AD173" s="30">
        <f t="shared" si="131"/>
        <v>338.67959801241318</v>
      </c>
      <c r="AE173" s="30">
        <f t="shared" si="131"/>
        <v>435.38591195969065</v>
      </c>
      <c r="AF173" s="30">
        <f t="shared" si="131"/>
        <v>1130.2335204040978</v>
      </c>
      <c r="AG173" s="30">
        <f t="shared" si="131"/>
        <v>1071.2616271605614</v>
      </c>
      <c r="AH173" s="30">
        <f t="shared" si="131"/>
        <v>1153.2789386236188</v>
      </c>
      <c r="AI173" s="30">
        <f t="shared" si="131"/>
        <v>1002.5610909855397</v>
      </c>
      <c r="AJ173" s="30">
        <f t="shared" si="131"/>
        <v>428.75922055827021</v>
      </c>
      <c r="AK173" s="30">
        <f t="shared" si="131"/>
        <v>405.85550557861819</v>
      </c>
      <c r="AL173" s="30">
        <f t="shared" si="131"/>
        <v>326.0433507090961</v>
      </c>
      <c r="AM173" s="30">
        <f t="shared" si="131"/>
        <v>324.76862627907957</v>
      </c>
      <c r="AN173" s="30">
        <f t="shared" si="131"/>
        <v>298.3666575743764</v>
      </c>
      <c r="AO173" s="30">
        <f t="shared" si="131"/>
        <v>343.05691609044675</v>
      </c>
      <c r="AP173" s="30">
        <f t="shared" si="131"/>
        <v>338.67959801241318</v>
      </c>
      <c r="AQ173" s="30">
        <f t="shared" si="131"/>
        <v>435.38591195969065</v>
      </c>
      <c r="AR173" s="30">
        <f t="shared" si="131"/>
        <v>1130.2335204040978</v>
      </c>
      <c r="AS173" s="30">
        <f t="shared" si="131"/>
        <v>1071.2616271605614</v>
      </c>
      <c r="AT173" s="30">
        <f t="shared" si="131"/>
        <v>1153.2789386236188</v>
      </c>
      <c r="AU173" s="30">
        <f t="shared" si="131"/>
        <v>1002.5610909855397</v>
      </c>
      <c r="AV173" s="30">
        <f t="shared" si="131"/>
        <v>428.75922055827021</v>
      </c>
      <c r="AW173" s="30">
        <f t="shared" si="131"/>
        <v>405.85550557861819</v>
      </c>
      <c r="AX173" s="30">
        <f t="shared" si="131"/>
        <v>326.0433507090961</v>
      </c>
      <c r="AY173" s="30">
        <f t="shared" si="131"/>
        <v>324.76862627907957</v>
      </c>
      <c r="AZ173" s="30">
        <f t="shared" si="131"/>
        <v>298.3666575743764</v>
      </c>
      <c r="BA173" s="30">
        <f t="shared" si="131"/>
        <v>343.05691609044675</v>
      </c>
      <c r="BB173" s="30">
        <f t="shared" si="131"/>
        <v>338.67959801241318</v>
      </c>
      <c r="BC173" s="30">
        <f t="shared" si="131"/>
        <v>435.38591195969065</v>
      </c>
      <c r="BD173" s="30">
        <f t="shared" si="131"/>
        <v>1130.2335204040978</v>
      </c>
      <c r="BE173" s="30">
        <f t="shared" si="131"/>
        <v>1071.2616271605614</v>
      </c>
      <c r="BF173" s="30">
        <f t="shared" si="131"/>
        <v>1153.2789386236188</v>
      </c>
      <c r="BG173" s="30">
        <f t="shared" si="131"/>
        <v>1002.5610909855397</v>
      </c>
      <c r="BH173" s="30">
        <f t="shared" si="131"/>
        <v>428.75922055827021</v>
      </c>
      <c r="BI173" s="30">
        <f t="shared" si="131"/>
        <v>405.85550557861819</v>
      </c>
      <c r="BJ173" s="30">
        <f t="shared" si="131"/>
        <v>326.0433507090961</v>
      </c>
      <c r="BK173" s="30">
        <f t="shared" si="131"/>
        <v>324.76862627907957</v>
      </c>
      <c r="BL173" s="30">
        <f t="shared" si="131"/>
        <v>298.3666575743764</v>
      </c>
      <c r="BM173" s="30">
        <f t="shared" si="131"/>
        <v>343.05691609044675</v>
      </c>
      <c r="BN173" s="30">
        <f t="shared" si="131"/>
        <v>338.67959801241318</v>
      </c>
      <c r="BO173" s="30">
        <f t="shared" si="131"/>
        <v>435.38591195969065</v>
      </c>
      <c r="BP173" s="30">
        <f t="shared" si="131"/>
        <v>1130.2335204040978</v>
      </c>
      <c r="BQ173" s="30">
        <f t="shared" si="130"/>
        <v>1071.2616271605614</v>
      </c>
      <c r="BR173" s="30">
        <f t="shared" si="130"/>
        <v>1153.2789386236188</v>
      </c>
      <c r="BS173" s="30">
        <f t="shared" si="130"/>
        <v>1002.5610909855397</v>
      </c>
      <c r="BT173" s="30">
        <f t="shared" si="130"/>
        <v>428.75922055827021</v>
      </c>
      <c r="BU173" s="30">
        <f t="shared" si="130"/>
        <v>405.85550557861819</v>
      </c>
      <c r="BV173" s="30">
        <f t="shared" si="130"/>
        <v>326.0433507090961</v>
      </c>
      <c r="BW173" s="30">
        <f t="shared" si="130"/>
        <v>324.76862627907957</v>
      </c>
      <c r="BX173" s="30">
        <f t="shared" si="130"/>
        <v>298.3666575743764</v>
      </c>
      <c r="BY173" s="30">
        <f t="shared" si="130"/>
        <v>343.05691609044675</v>
      </c>
      <c r="BZ173" s="30">
        <f t="shared" si="130"/>
        <v>338.67959801241318</v>
      </c>
      <c r="CA173" s="30">
        <f t="shared" si="130"/>
        <v>435.38591195969065</v>
      </c>
      <c r="CB173" s="30">
        <f t="shared" si="130"/>
        <v>1130.2335204040978</v>
      </c>
      <c r="CC173" s="30">
        <f t="shared" si="130"/>
        <v>1071.2616271605614</v>
      </c>
      <c r="CD173" s="30">
        <f t="shared" si="130"/>
        <v>1153.2789386236188</v>
      </c>
      <c r="CE173" s="30">
        <f t="shared" si="130"/>
        <v>1002.5610909855397</v>
      </c>
      <c r="CF173" s="30">
        <f t="shared" si="130"/>
        <v>428.75922055827021</v>
      </c>
      <c r="CG173" s="30">
        <f t="shared" si="130"/>
        <v>405.85550557861819</v>
      </c>
      <c r="CH173" s="34">
        <f t="shared" si="130"/>
        <v>326.0433507090961</v>
      </c>
    </row>
    <row r="174" spans="1:86" ht="15.75" hidden="1" customHeight="1" x14ac:dyDescent="0.3">
      <c r="A174" s="551"/>
      <c r="B174" s="309" t="s">
        <v>68</v>
      </c>
      <c r="C174" s="30">
        <f t="shared" si="125"/>
        <v>0</v>
      </c>
      <c r="D174" s="30">
        <f t="shared" si="126"/>
        <v>0</v>
      </c>
      <c r="E174" s="30">
        <f t="shared" si="131"/>
        <v>0</v>
      </c>
      <c r="F174" s="30">
        <f t="shared" si="131"/>
        <v>0</v>
      </c>
      <c r="G174" s="30">
        <f t="shared" si="131"/>
        <v>0</v>
      </c>
      <c r="H174" s="30">
        <f t="shared" si="131"/>
        <v>0</v>
      </c>
      <c r="I174" s="30">
        <f t="shared" si="131"/>
        <v>0</v>
      </c>
      <c r="J174" s="30">
        <f t="shared" si="131"/>
        <v>0</v>
      </c>
      <c r="K174" s="30">
        <f t="shared" si="131"/>
        <v>0</v>
      </c>
      <c r="L174" s="30">
        <f t="shared" si="131"/>
        <v>0</v>
      </c>
      <c r="M174" s="30">
        <f t="shared" si="131"/>
        <v>0</v>
      </c>
      <c r="N174" s="30">
        <f t="shared" si="131"/>
        <v>24.93440933515452</v>
      </c>
      <c r="O174" s="30">
        <f t="shared" si="131"/>
        <v>53.69146407923558</v>
      </c>
      <c r="P174" s="30">
        <f t="shared" si="131"/>
        <v>42.175318120029893</v>
      </c>
      <c r="Q174" s="30">
        <f t="shared" si="131"/>
        <v>38.855177592066497</v>
      </c>
      <c r="R174" s="30">
        <f t="shared" si="131"/>
        <v>43.412625797003138</v>
      </c>
      <c r="S174" s="30">
        <f t="shared" si="131"/>
        <v>57.430365307154325</v>
      </c>
      <c r="T174" s="30">
        <f t="shared" si="131"/>
        <v>142.02788059528612</v>
      </c>
      <c r="U174" s="30">
        <f t="shared" si="131"/>
        <v>134.06631373550584</v>
      </c>
      <c r="V174" s="30">
        <f t="shared" si="131"/>
        <v>145.71852712769137</v>
      </c>
      <c r="W174" s="30">
        <f t="shared" si="131"/>
        <v>127.06351890699487</v>
      </c>
      <c r="X174" s="30">
        <f t="shared" si="131"/>
        <v>59.373136073550874</v>
      </c>
      <c r="Y174" s="30">
        <f t="shared" si="131"/>
        <v>58.220191896739777</v>
      </c>
      <c r="Z174" s="30">
        <f t="shared" si="131"/>
        <v>49.868818670309039</v>
      </c>
      <c r="AA174" s="30">
        <f t="shared" si="131"/>
        <v>53.69146407923558</v>
      </c>
      <c r="AB174" s="30">
        <f t="shared" si="131"/>
        <v>42.175318120029893</v>
      </c>
      <c r="AC174" s="30">
        <f t="shared" si="131"/>
        <v>38.855177592066497</v>
      </c>
      <c r="AD174" s="30">
        <f t="shared" si="131"/>
        <v>43.412625797003138</v>
      </c>
      <c r="AE174" s="30">
        <f t="shared" si="131"/>
        <v>57.430365307154325</v>
      </c>
      <c r="AF174" s="30">
        <f t="shared" si="131"/>
        <v>142.02788059528612</v>
      </c>
      <c r="AG174" s="30">
        <f t="shared" si="131"/>
        <v>134.06631373550584</v>
      </c>
      <c r="AH174" s="30">
        <f t="shared" si="131"/>
        <v>145.71852712769137</v>
      </c>
      <c r="AI174" s="30">
        <f t="shared" si="131"/>
        <v>127.06351890699487</v>
      </c>
      <c r="AJ174" s="30">
        <f t="shared" si="131"/>
        <v>59.373136073550874</v>
      </c>
      <c r="AK174" s="30">
        <f t="shared" si="131"/>
        <v>58.220191896739777</v>
      </c>
      <c r="AL174" s="30">
        <f t="shared" si="131"/>
        <v>49.868818670309039</v>
      </c>
      <c r="AM174" s="30">
        <f t="shared" si="131"/>
        <v>53.69146407923558</v>
      </c>
      <c r="AN174" s="30">
        <f t="shared" si="131"/>
        <v>42.175318120029893</v>
      </c>
      <c r="AO174" s="30">
        <f t="shared" si="131"/>
        <v>38.855177592066497</v>
      </c>
      <c r="AP174" s="30">
        <f t="shared" si="131"/>
        <v>43.412625797003138</v>
      </c>
      <c r="AQ174" s="30">
        <f t="shared" si="131"/>
        <v>57.430365307154325</v>
      </c>
      <c r="AR174" s="30">
        <f t="shared" si="131"/>
        <v>142.02788059528612</v>
      </c>
      <c r="AS174" s="30">
        <f t="shared" si="131"/>
        <v>134.06631373550584</v>
      </c>
      <c r="AT174" s="30">
        <f t="shared" si="131"/>
        <v>145.71852712769137</v>
      </c>
      <c r="AU174" s="30">
        <f t="shared" si="131"/>
        <v>127.06351890699487</v>
      </c>
      <c r="AV174" s="30">
        <f t="shared" si="131"/>
        <v>59.373136073550874</v>
      </c>
      <c r="AW174" s="30">
        <f t="shared" si="131"/>
        <v>58.220191896739777</v>
      </c>
      <c r="AX174" s="30">
        <f t="shared" si="131"/>
        <v>49.868818670309039</v>
      </c>
      <c r="AY174" s="30">
        <f t="shared" si="131"/>
        <v>53.69146407923558</v>
      </c>
      <c r="AZ174" s="30">
        <f t="shared" si="131"/>
        <v>42.175318120029893</v>
      </c>
      <c r="BA174" s="30">
        <f t="shared" si="131"/>
        <v>38.855177592066497</v>
      </c>
      <c r="BB174" s="30">
        <f t="shared" si="131"/>
        <v>43.412625797003138</v>
      </c>
      <c r="BC174" s="30">
        <f t="shared" si="131"/>
        <v>57.430365307154325</v>
      </c>
      <c r="BD174" s="30">
        <f t="shared" si="131"/>
        <v>142.02788059528612</v>
      </c>
      <c r="BE174" s="30">
        <f t="shared" si="131"/>
        <v>134.06631373550584</v>
      </c>
      <c r="BF174" s="30">
        <f t="shared" si="131"/>
        <v>145.71852712769137</v>
      </c>
      <c r="BG174" s="30">
        <f t="shared" si="131"/>
        <v>127.06351890699487</v>
      </c>
      <c r="BH174" s="30">
        <f t="shared" si="131"/>
        <v>59.373136073550874</v>
      </c>
      <c r="BI174" s="30">
        <f t="shared" si="131"/>
        <v>58.220191896739777</v>
      </c>
      <c r="BJ174" s="30">
        <f t="shared" si="131"/>
        <v>49.868818670309039</v>
      </c>
      <c r="BK174" s="30">
        <f t="shared" si="131"/>
        <v>53.69146407923558</v>
      </c>
      <c r="BL174" s="30">
        <f t="shared" si="131"/>
        <v>42.175318120029893</v>
      </c>
      <c r="BM174" s="30">
        <f t="shared" si="131"/>
        <v>38.855177592066497</v>
      </c>
      <c r="BN174" s="30">
        <f t="shared" si="131"/>
        <v>43.412625797003138</v>
      </c>
      <c r="BO174" s="30">
        <f t="shared" si="131"/>
        <v>57.430365307154325</v>
      </c>
      <c r="BP174" s="30">
        <f t="shared" si="131"/>
        <v>142.02788059528612</v>
      </c>
      <c r="BQ174" s="30">
        <f t="shared" si="130"/>
        <v>134.06631373550584</v>
      </c>
      <c r="BR174" s="30">
        <f t="shared" si="130"/>
        <v>145.71852712769137</v>
      </c>
      <c r="BS174" s="30">
        <f t="shared" si="130"/>
        <v>127.06351890699487</v>
      </c>
      <c r="BT174" s="30">
        <f t="shared" si="130"/>
        <v>59.373136073550874</v>
      </c>
      <c r="BU174" s="30">
        <f t="shared" si="130"/>
        <v>58.220191896739777</v>
      </c>
      <c r="BV174" s="30">
        <f t="shared" si="130"/>
        <v>49.868818670309039</v>
      </c>
      <c r="BW174" s="30">
        <f t="shared" si="130"/>
        <v>53.69146407923558</v>
      </c>
      <c r="BX174" s="30">
        <f t="shared" si="130"/>
        <v>42.175318120029893</v>
      </c>
      <c r="BY174" s="30">
        <f t="shared" si="130"/>
        <v>38.855177592066497</v>
      </c>
      <c r="BZ174" s="30">
        <f t="shared" si="130"/>
        <v>43.412625797003138</v>
      </c>
      <c r="CA174" s="30">
        <f t="shared" si="130"/>
        <v>57.430365307154325</v>
      </c>
      <c r="CB174" s="30">
        <f t="shared" si="130"/>
        <v>142.02788059528612</v>
      </c>
      <c r="CC174" s="30">
        <f t="shared" si="130"/>
        <v>134.06631373550584</v>
      </c>
      <c r="CD174" s="30">
        <f t="shared" si="130"/>
        <v>145.71852712769137</v>
      </c>
      <c r="CE174" s="30">
        <f t="shared" si="130"/>
        <v>127.06351890699487</v>
      </c>
      <c r="CF174" s="30">
        <f t="shared" si="130"/>
        <v>59.373136073550874</v>
      </c>
      <c r="CG174" s="30">
        <f t="shared" si="130"/>
        <v>58.220191896739777</v>
      </c>
      <c r="CH174" s="34">
        <f t="shared" si="130"/>
        <v>49.868818670309039</v>
      </c>
    </row>
    <row r="175" spans="1:86" ht="15.75" hidden="1" customHeight="1" x14ac:dyDescent="0.3">
      <c r="A175" s="551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12"/>
    </row>
    <row r="176" spans="1:86" ht="15.75" hidden="1" customHeight="1" x14ac:dyDescent="0.3">
      <c r="A176" s="551"/>
      <c r="B176" s="301" t="s">
        <v>149</v>
      </c>
      <c r="C176" s="30">
        <f>SUM(C162:C175)</f>
        <v>164.03726204490445</v>
      </c>
      <c r="D176" s="30">
        <f>SUM(D162:D175)</f>
        <v>500.63568656523751</v>
      </c>
      <c r="E176" s="30">
        <f t="shared" ref="E176:BP176" si="132">SUM(E162:E175)</f>
        <v>875.5428358665248</v>
      </c>
      <c r="F176" s="30">
        <f t="shared" si="132"/>
        <v>1589.1540513730092</v>
      </c>
      <c r="G176" s="30">
        <f t="shared" si="132"/>
        <v>3861.9796899504227</v>
      </c>
      <c r="H176" s="30">
        <f t="shared" si="132"/>
        <v>12967.921325889989</v>
      </c>
      <c r="I176" s="30">
        <f t="shared" si="132"/>
        <v>18976.839349148016</v>
      </c>
      <c r="J176" s="30">
        <f t="shared" si="132"/>
        <v>22183.930948863665</v>
      </c>
      <c r="K176" s="30">
        <f t="shared" si="132"/>
        <v>21566.669384930032</v>
      </c>
      <c r="L176" s="30">
        <f t="shared" si="132"/>
        <v>11355.456271451296</v>
      </c>
      <c r="M176" s="129">
        <f t="shared" si="132"/>
        <v>10766.017213764633</v>
      </c>
      <c r="N176" s="30">
        <f t="shared" si="132"/>
        <v>13155.760250361154</v>
      </c>
      <c r="O176" s="30">
        <f t="shared" si="132"/>
        <v>19456.278237081511</v>
      </c>
      <c r="P176" s="30">
        <f t="shared" si="132"/>
        <v>15846.039296072817</v>
      </c>
      <c r="Q176" s="30">
        <f t="shared" si="132"/>
        <v>17563.408781614435</v>
      </c>
      <c r="R176" s="30">
        <f t="shared" si="132"/>
        <v>14852.3583536802</v>
      </c>
      <c r="S176" s="30">
        <f t="shared" si="132"/>
        <v>26282.882537312842</v>
      </c>
      <c r="T176" s="30">
        <f t="shared" si="132"/>
        <v>78351.395863435944</v>
      </c>
      <c r="U176" s="30">
        <f t="shared" si="132"/>
        <v>90741.656290921237</v>
      </c>
      <c r="V176" s="30">
        <f t="shared" si="132"/>
        <v>85814.953580292087</v>
      </c>
      <c r="W176" s="30">
        <f t="shared" si="132"/>
        <v>56800.337954375886</v>
      </c>
      <c r="X176" s="30">
        <f t="shared" si="132"/>
        <v>22520.965671218579</v>
      </c>
      <c r="Y176" s="30">
        <f t="shared" si="132"/>
        <v>18435.214133939</v>
      </c>
      <c r="Z176" s="30">
        <f t="shared" si="132"/>
        <v>16093.250587868015</v>
      </c>
      <c r="AA176" s="30">
        <f t="shared" si="132"/>
        <v>19456.278237081511</v>
      </c>
      <c r="AB176" s="30">
        <f t="shared" si="132"/>
        <v>15846.039296072817</v>
      </c>
      <c r="AC176" s="30">
        <f t="shared" si="132"/>
        <v>17563.408781614435</v>
      </c>
      <c r="AD176" s="30">
        <f t="shared" si="132"/>
        <v>14852.3583536802</v>
      </c>
      <c r="AE176" s="30">
        <f t="shared" si="132"/>
        <v>26282.882537312842</v>
      </c>
      <c r="AF176" s="30">
        <f t="shared" si="132"/>
        <v>78351.395863435944</v>
      </c>
      <c r="AG176" s="30">
        <f t="shared" si="132"/>
        <v>90741.656290921237</v>
      </c>
      <c r="AH176" s="30">
        <f t="shared" si="132"/>
        <v>85814.953580292087</v>
      </c>
      <c r="AI176" s="30">
        <f t="shared" si="132"/>
        <v>56800.337954375886</v>
      </c>
      <c r="AJ176" s="30">
        <f t="shared" si="132"/>
        <v>22520.965671218579</v>
      </c>
      <c r="AK176" s="30">
        <f t="shared" si="132"/>
        <v>18435.214133939</v>
      </c>
      <c r="AL176" s="30">
        <f t="shared" si="132"/>
        <v>16093.250587868015</v>
      </c>
      <c r="AM176" s="30">
        <f t="shared" si="132"/>
        <v>19456.278237081511</v>
      </c>
      <c r="AN176" s="30">
        <f t="shared" si="132"/>
        <v>15846.039296072817</v>
      </c>
      <c r="AO176" s="30">
        <f t="shared" si="132"/>
        <v>17563.408781614435</v>
      </c>
      <c r="AP176" s="30">
        <f t="shared" si="132"/>
        <v>14852.3583536802</v>
      </c>
      <c r="AQ176" s="30">
        <f t="shared" si="132"/>
        <v>26282.882537312842</v>
      </c>
      <c r="AR176" s="30">
        <f t="shared" si="132"/>
        <v>78351.395863435944</v>
      </c>
      <c r="AS176" s="30">
        <f t="shared" si="132"/>
        <v>90741.656290921237</v>
      </c>
      <c r="AT176" s="30">
        <f t="shared" si="132"/>
        <v>85814.953580292087</v>
      </c>
      <c r="AU176" s="30">
        <f t="shared" si="132"/>
        <v>56800.337954375886</v>
      </c>
      <c r="AV176" s="30">
        <f t="shared" si="132"/>
        <v>22520.965671218579</v>
      </c>
      <c r="AW176" s="30">
        <f t="shared" si="132"/>
        <v>18435.214133939</v>
      </c>
      <c r="AX176" s="30">
        <f t="shared" si="132"/>
        <v>16093.250587868015</v>
      </c>
      <c r="AY176" s="30">
        <f t="shared" si="132"/>
        <v>19456.278237081511</v>
      </c>
      <c r="AZ176" s="30">
        <f t="shared" si="132"/>
        <v>15846.039296072817</v>
      </c>
      <c r="BA176" s="30">
        <f t="shared" si="132"/>
        <v>17563.408781614435</v>
      </c>
      <c r="BB176" s="30">
        <f t="shared" si="132"/>
        <v>14852.3583536802</v>
      </c>
      <c r="BC176" s="30">
        <f t="shared" si="132"/>
        <v>26282.882537312842</v>
      </c>
      <c r="BD176" s="30">
        <f t="shared" si="132"/>
        <v>78351.395863435944</v>
      </c>
      <c r="BE176" s="30">
        <f t="shared" si="132"/>
        <v>90741.656290921237</v>
      </c>
      <c r="BF176" s="30">
        <f t="shared" si="132"/>
        <v>85814.953580292087</v>
      </c>
      <c r="BG176" s="30">
        <f t="shared" si="132"/>
        <v>56800.337954375886</v>
      </c>
      <c r="BH176" s="30">
        <f t="shared" si="132"/>
        <v>22520.965671218579</v>
      </c>
      <c r="BI176" s="30">
        <f t="shared" si="132"/>
        <v>18435.214133939</v>
      </c>
      <c r="BJ176" s="30">
        <f t="shared" si="132"/>
        <v>16093.250587868015</v>
      </c>
      <c r="BK176" s="30">
        <f t="shared" si="132"/>
        <v>19456.278237081511</v>
      </c>
      <c r="BL176" s="30">
        <f t="shared" si="132"/>
        <v>15846.039296072817</v>
      </c>
      <c r="BM176" s="30">
        <f t="shared" si="132"/>
        <v>17563.408781614435</v>
      </c>
      <c r="BN176" s="30">
        <f t="shared" si="132"/>
        <v>14852.3583536802</v>
      </c>
      <c r="BO176" s="30">
        <f t="shared" si="132"/>
        <v>26282.882537312842</v>
      </c>
      <c r="BP176" s="30">
        <f t="shared" si="132"/>
        <v>78351.395863435944</v>
      </c>
      <c r="BQ176" s="30">
        <f t="shared" ref="BQ176:CH176" si="133">SUM(BQ162:BQ175)</f>
        <v>90741.656290921237</v>
      </c>
      <c r="BR176" s="30">
        <f t="shared" si="133"/>
        <v>85814.953580292087</v>
      </c>
      <c r="BS176" s="30">
        <f t="shared" si="133"/>
        <v>56800.337954375886</v>
      </c>
      <c r="BT176" s="30">
        <f t="shared" si="133"/>
        <v>22520.965671218579</v>
      </c>
      <c r="BU176" s="30">
        <f t="shared" si="133"/>
        <v>18435.214133939</v>
      </c>
      <c r="BV176" s="30">
        <f t="shared" si="133"/>
        <v>16093.250587868015</v>
      </c>
      <c r="BW176" s="30">
        <f t="shared" si="133"/>
        <v>19456.278237081511</v>
      </c>
      <c r="BX176" s="30">
        <f t="shared" si="133"/>
        <v>15846.039296072817</v>
      </c>
      <c r="BY176" s="30">
        <f t="shared" si="133"/>
        <v>17563.408781614435</v>
      </c>
      <c r="BZ176" s="30">
        <f t="shared" si="133"/>
        <v>14852.3583536802</v>
      </c>
      <c r="CA176" s="30">
        <f t="shared" si="133"/>
        <v>26282.882537312842</v>
      </c>
      <c r="CB176" s="30">
        <f t="shared" si="133"/>
        <v>78351.395863435944</v>
      </c>
      <c r="CC176" s="30">
        <f t="shared" si="133"/>
        <v>90741.656290921237</v>
      </c>
      <c r="CD176" s="30">
        <f t="shared" si="133"/>
        <v>85814.953580292087</v>
      </c>
      <c r="CE176" s="30">
        <f t="shared" si="133"/>
        <v>56800.337954375886</v>
      </c>
      <c r="CF176" s="30">
        <f t="shared" si="133"/>
        <v>22520.965671218579</v>
      </c>
      <c r="CG176" s="30">
        <f t="shared" si="133"/>
        <v>18435.214133939</v>
      </c>
      <c r="CH176" s="34">
        <f t="shared" si="133"/>
        <v>16093.250587868015</v>
      </c>
    </row>
    <row r="177" spans="1:86" ht="16.5" hidden="1" customHeight="1" thickBot="1" x14ac:dyDescent="0.35">
      <c r="A177" s="552"/>
      <c r="B177" s="162" t="s">
        <v>150</v>
      </c>
      <c r="C177" s="31">
        <f>C176</f>
        <v>164.03726204490445</v>
      </c>
      <c r="D177" s="31">
        <f>C177+D176</f>
        <v>664.67294861014193</v>
      </c>
      <c r="E177" s="31">
        <f t="shared" ref="E177:BP177" si="134">D177+E176</f>
        <v>1540.2157844766666</v>
      </c>
      <c r="F177" s="31">
        <f t="shared" si="134"/>
        <v>3129.3698358496758</v>
      </c>
      <c r="G177" s="31">
        <f t="shared" si="134"/>
        <v>6991.3495258000985</v>
      </c>
      <c r="H177" s="31">
        <f t="shared" si="134"/>
        <v>19959.270851690089</v>
      </c>
      <c r="I177" s="31">
        <f t="shared" si="134"/>
        <v>38936.110200838106</v>
      </c>
      <c r="J177" s="31">
        <f t="shared" si="134"/>
        <v>61120.04114970177</v>
      </c>
      <c r="K177" s="31">
        <f t="shared" si="134"/>
        <v>82686.710534631799</v>
      </c>
      <c r="L177" s="31">
        <f t="shared" si="134"/>
        <v>94042.1668060831</v>
      </c>
      <c r="M177" s="31">
        <f t="shared" si="134"/>
        <v>104808.18401984773</v>
      </c>
      <c r="N177" s="31">
        <f t="shared" si="134"/>
        <v>117963.94427020889</v>
      </c>
      <c r="O177" s="31">
        <f t="shared" si="134"/>
        <v>137420.2225072904</v>
      </c>
      <c r="P177" s="31">
        <f t="shared" si="134"/>
        <v>153266.26180336322</v>
      </c>
      <c r="Q177" s="31">
        <f t="shared" si="134"/>
        <v>170829.67058497766</v>
      </c>
      <c r="R177" s="31">
        <f t="shared" si="134"/>
        <v>185682.02893865787</v>
      </c>
      <c r="S177" s="31">
        <f t="shared" si="134"/>
        <v>211964.9114759707</v>
      </c>
      <c r="T177" s="31">
        <f t="shared" si="134"/>
        <v>290316.30733940663</v>
      </c>
      <c r="U177" s="31">
        <f t="shared" si="134"/>
        <v>381057.96363032784</v>
      </c>
      <c r="V177" s="31">
        <f t="shared" si="134"/>
        <v>466872.9172106199</v>
      </c>
      <c r="W177" s="31">
        <f t="shared" si="134"/>
        <v>523673.25516499579</v>
      </c>
      <c r="X177" s="31">
        <f t="shared" si="134"/>
        <v>546194.22083621437</v>
      </c>
      <c r="Y177" s="31">
        <f t="shared" si="134"/>
        <v>564629.43497015338</v>
      </c>
      <c r="Z177" s="31">
        <f t="shared" si="134"/>
        <v>580722.68555802142</v>
      </c>
      <c r="AA177" s="31">
        <f t="shared" si="134"/>
        <v>600178.9637951029</v>
      </c>
      <c r="AB177" s="31">
        <f t="shared" si="134"/>
        <v>616025.00309117569</v>
      </c>
      <c r="AC177" s="31">
        <f t="shared" si="134"/>
        <v>633588.41187279008</v>
      </c>
      <c r="AD177" s="31">
        <f t="shared" si="134"/>
        <v>648440.77022647031</v>
      </c>
      <c r="AE177" s="31">
        <f t="shared" si="134"/>
        <v>674723.65276378312</v>
      </c>
      <c r="AF177" s="31">
        <f t="shared" si="134"/>
        <v>753075.04862721905</v>
      </c>
      <c r="AG177" s="31">
        <f t="shared" si="134"/>
        <v>843816.70491814031</v>
      </c>
      <c r="AH177" s="31">
        <f t="shared" si="134"/>
        <v>929631.65849843237</v>
      </c>
      <c r="AI177" s="31">
        <f t="shared" si="134"/>
        <v>986431.99645280826</v>
      </c>
      <c r="AJ177" s="31">
        <f t="shared" si="134"/>
        <v>1008952.9621240268</v>
      </c>
      <c r="AK177" s="31">
        <f t="shared" si="134"/>
        <v>1027388.1762579659</v>
      </c>
      <c r="AL177" s="31">
        <f t="shared" si="134"/>
        <v>1043481.4268458339</v>
      </c>
      <c r="AM177" s="31">
        <f t="shared" si="134"/>
        <v>1062937.7050829155</v>
      </c>
      <c r="AN177" s="31">
        <f t="shared" si="134"/>
        <v>1078783.7443789884</v>
      </c>
      <c r="AO177" s="31">
        <f t="shared" si="134"/>
        <v>1096347.1531606028</v>
      </c>
      <c r="AP177" s="31">
        <f t="shared" si="134"/>
        <v>1111199.511514283</v>
      </c>
      <c r="AQ177" s="31">
        <f t="shared" si="134"/>
        <v>1137482.3940515958</v>
      </c>
      <c r="AR177" s="31">
        <f t="shared" si="134"/>
        <v>1215833.7899150318</v>
      </c>
      <c r="AS177" s="31">
        <f t="shared" si="134"/>
        <v>1306575.4462059529</v>
      </c>
      <c r="AT177" s="31">
        <f t="shared" si="134"/>
        <v>1392390.3997862451</v>
      </c>
      <c r="AU177" s="31">
        <f t="shared" si="134"/>
        <v>1449190.737740621</v>
      </c>
      <c r="AV177" s="31">
        <f t="shared" si="134"/>
        <v>1471711.7034118394</v>
      </c>
      <c r="AW177" s="31">
        <f t="shared" si="134"/>
        <v>1490146.9175457784</v>
      </c>
      <c r="AX177" s="31">
        <f t="shared" si="134"/>
        <v>1506240.1681336465</v>
      </c>
      <c r="AY177" s="31">
        <f t="shared" si="134"/>
        <v>1525696.4463707281</v>
      </c>
      <c r="AZ177" s="31">
        <f t="shared" si="134"/>
        <v>1541542.485666801</v>
      </c>
      <c r="BA177" s="31">
        <f t="shared" si="134"/>
        <v>1559105.8944484154</v>
      </c>
      <c r="BB177" s="31">
        <f t="shared" si="134"/>
        <v>1573958.2528020956</v>
      </c>
      <c r="BC177" s="31">
        <f t="shared" si="134"/>
        <v>1600241.1353394084</v>
      </c>
      <c r="BD177" s="31">
        <f t="shared" si="134"/>
        <v>1678592.5312028443</v>
      </c>
      <c r="BE177" s="31">
        <f t="shared" si="134"/>
        <v>1769334.1874937655</v>
      </c>
      <c r="BF177" s="31">
        <f t="shared" si="134"/>
        <v>1855149.1410740577</v>
      </c>
      <c r="BG177" s="31">
        <f t="shared" si="134"/>
        <v>1911949.4790284336</v>
      </c>
      <c r="BH177" s="31">
        <f t="shared" si="134"/>
        <v>1934470.444699652</v>
      </c>
      <c r="BI177" s="31">
        <f t="shared" si="134"/>
        <v>1952905.658833591</v>
      </c>
      <c r="BJ177" s="31">
        <f t="shared" si="134"/>
        <v>1968998.9094214591</v>
      </c>
      <c r="BK177" s="31">
        <f t="shared" si="134"/>
        <v>1988455.1876585407</v>
      </c>
      <c r="BL177" s="31">
        <f t="shared" si="134"/>
        <v>2004301.2269546136</v>
      </c>
      <c r="BM177" s="31">
        <f t="shared" si="134"/>
        <v>2021864.635736228</v>
      </c>
      <c r="BN177" s="31">
        <f t="shared" si="134"/>
        <v>2036716.9940899082</v>
      </c>
      <c r="BO177" s="31">
        <f t="shared" si="134"/>
        <v>2062999.876627221</v>
      </c>
      <c r="BP177" s="31">
        <f t="shared" si="134"/>
        <v>2141351.2724906569</v>
      </c>
      <c r="BQ177" s="31">
        <f t="shared" ref="BQ177:CH177" si="135">BP177+BQ176</f>
        <v>2232092.9287815783</v>
      </c>
      <c r="BR177" s="31">
        <f t="shared" si="135"/>
        <v>2317907.8823618703</v>
      </c>
      <c r="BS177" s="31">
        <f t="shared" si="135"/>
        <v>2374708.2203162462</v>
      </c>
      <c r="BT177" s="31">
        <f t="shared" si="135"/>
        <v>2397229.1859874646</v>
      </c>
      <c r="BU177" s="31">
        <f t="shared" si="135"/>
        <v>2415664.4001214034</v>
      </c>
      <c r="BV177" s="31">
        <f t="shared" si="135"/>
        <v>2431757.6507092714</v>
      </c>
      <c r="BW177" s="31">
        <f t="shared" si="135"/>
        <v>2451213.928946353</v>
      </c>
      <c r="BX177" s="31">
        <f t="shared" si="135"/>
        <v>2467059.9682424259</v>
      </c>
      <c r="BY177" s="31">
        <f t="shared" si="135"/>
        <v>2484623.3770240406</v>
      </c>
      <c r="BZ177" s="31">
        <f t="shared" si="135"/>
        <v>2499475.7353777206</v>
      </c>
      <c r="CA177" s="31">
        <f t="shared" si="135"/>
        <v>2525758.6179150334</v>
      </c>
      <c r="CB177" s="31">
        <f t="shared" si="135"/>
        <v>2604110.0137784695</v>
      </c>
      <c r="CC177" s="31">
        <f t="shared" si="135"/>
        <v>2694851.6700693909</v>
      </c>
      <c r="CD177" s="31">
        <f t="shared" si="135"/>
        <v>2780666.6236496828</v>
      </c>
      <c r="CE177" s="31">
        <f t="shared" si="135"/>
        <v>2837466.9616040587</v>
      </c>
      <c r="CF177" s="31">
        <f t="shared" si="135"/>
        <v>2859987.9272752772</v>
      </c>
      <c r="CG177" s="31">
        <f t="shared" si="135"/>
        <v>2878423.141409216</v>
      </c>
      <c r="CH177" s="35">
        <f t="shared" si="135"/>
        <v>2894516.391997084</v>
      </c>
    </row>
    <row r="178" spans="1:86" s="131" customFormat="1" hidden="1" x14ac:dyDescent="0.3">
      <c r="A178" s="122"/>
      <c r="B178" s="264" t="s">
        <v>162</v>
      </c>
      <c r="C178" s="130">
        <f t="shared" ref="C178:BN178" si="136">C157+C176</f>
        <v>1597.9116889431364</v>
      </c>
      <c r="D178" s="130">
        <f t="shared" si="136"/>
        <v>4715.361019298216</v>
      </c>
      <c r="E178" s="130">
        <f t="shared" si="136"/>
        <v>8923.89365729987</v>
      </c>
      <c r="F178" s="130">
        <f t="shared" si="136"/>
        <v>16558.069655534466</v>
      </c>
      <c r="G178" s="130">
        <f t="shared" si="136"/>
        <v>33712.822523502982</v>
      </c>
      <c r="H178" s="130">
        <f t="shared" si="136"/>
        <v>83352.785082323142</v>
      </c>
      <c r="I178" s="130">
        <f t="shared" si="136"/>
        <v>127984.15076233639</v>
      </c>
      <c r="J178" s="130">
        <f t="shared" si="136"/>
        <v>142243.15843007813</v>
      </c>
      <c r="K178" s="130">
        <f t="shared" si="136"/>
        <v>150423.14959080218</v>
      </c>
      <c r="L178" s="130">
        <f t="shared" si="136"/>
        <v>97930.464217502478</v>
      </c>
      <c r="M178" s="130">
        <f t="shared" si="136"/>
        <v>99675.515433250184</v>
      </c>
      <c r="N178" s="130">
        <f t="shared" si="136"/>
        <v>148603.49593958157</v>
      </c>
      <c r="O178" s="130">
        <f t="shared" si="136"/>
        <v>198534.48643232096</v>
      </c>
      <c r="P178" s="130">
        <f t="shared" si="136"/>
        <v>161195.87521016336</v>
      </c>
      <c r="Q178" s="130">
        <f t="shared" si="136"/>
        <v>172507.88009996145</v>
      </c>
      <c r="R178" s="130">
        <f t="shared" si="136"/>
        <v>157468.84857987339</v>
      </c>
      <c r="S178" s="130">
        <f t="shared" si="136"/>
        <v>218483.1282287082</v>
      </c>
      <c r="T178" s="130">
        <f t="shared" si="136"/>
        <v>475133.25624951441</v>
      </c>
      <c r="U178" s="130">
        <f t="shared" si="136"/>
        <v>583718.82846875396</v>
      </c>
      <c r="V178" s="130">
        <f t="shared" si="136"/>
        <v>526024.51885984931</v>
      </c>
      <c r="W178" s="130">
        <f t="shared" si="136"/>
        <v>382702.32141874102</v>
      </c>
      <c r="X178" s="130">
        <f t="shared" si="136"/>
        <v>195191.73961305566</v>
      </c>
      <c r="Y178" s="130">
        <f t="shared" si="136"/>
        <v>170395.89063751299</v>
      </c>
      <c r="Z178" s="130">
        <f t="shared" si="136"/>
        <v>181684.04859849773</v>
      </c>
      <c r="AA178" s="130">
        <f t="shared" si="136"/>
        <v>198534.48643232096</v>
      </c>
      <c r="AB178" s="130">
        <f t="shared" si="136"/>
        <v>161195.87521016336</v>
      </c>
      <c r="AC178" s="130">
        <f t="shared" si="136"/>
        <v>172507.88009996145</v>
      </c>
      <c r="AD178" s="130">
        <f t="shared" si="136"/>
        <v>157468.84857987339</v>
      </c>
      <c r="AE178" s="130">
        <f t="shared" si="136"/>
        <v>218483.1282287082</v>
      </c>
      <c r="AF178" s="130">
        <f t="shared" si="136"/>
        <v>475133.25624951441</v>
      </c>
      <c r="AG178" s="130">
        <f t="shared" si="136"/>
        <v>583718.82846875396</v>
      </c>
      <c r="AH178" s="130">
        <f t="shared" si="136"/>
        <v>526024.51885984931</v>
      </c>
      <c r="AI178" s="130">
        <f t="shared" si="136"/>
        <v>382702.32141874102</v>
      </c>
      <c r="AJ178" s="130">
        <f t="shared" si="136"/>
        <v>195191.73961305566</v>
      </c>
      <c r="AK178" s="130">
        <f t="shared" si="136"/>
        <v>170395.89063751299</v>
      </c>
      <c r="AL178" s="130">
        <f t="shared" si="136"/>
        <v>181684.04859849773</v>
      </c>
      <c r="AM178" s="130">
        <f t="shared" si="136"/>
        <v>198534.48643232096</v>
      </c>
      <c r="AN178" s="130">
        <f t="shared" si="136"/>
        <v>161195.87521016336</v>
      </c>
      <c r="AO178" s="130">
        <f t="shared" si="136"/>
        <v>172507.88009996145</v>
      </c>
      <c r="AP178" s="130">
        <f t="shared" si="136"/>
        <v>157468.84857987339</v>
      </c>
      <c r="AQ178" s="130">
        <f t="shared" si="136"/>
        <v>218483.1282287082</v>
      </c>
      <c r="AR178" s="130">
        <f t="shared" si="136"/>
        <v>475133.25624951441</v>
      </c>
      <c r="AS178" s="130">
        <f t="shared" si="136"/>
        <v>583718.82846875396</v>
      </c>
      <c r="AT178" s="130">
        <f t="shared" si="136"/>
        <v>526024.51885984931</v>
      </c>
      <c r="AU178" s="130">
        <f t="shared" si="136"/>
        <v>382702.32141874102</v>
      </c>
      <c r="AV178" s="130">
        <f t="shared" si="136"/>
        <v>195191.73961305566</v>
      </c>
      <c r="AW178" s="130">
        <f t="shared" si="136"/>
        <v>170395.89063751299</v>
      </c>
      <c r="AX178" s="130">
        <f t="shared" si="136"/>
        <v>181684.04859849773</v>
      </c>
      <c r="AY178" s="130">
        <f t="shared" si="136"/>
        <v>198534.48643232096</v>
      </c>
      <c r="AZ178" s="130">
        <f t="shared" si="136"/>
        <v>161195.87521016336</v>
      </c>
      <c r="BA178" s="130">
        <f t="shared" si="136"/>
        <v>172507.88009996145</v>
      </c>
      <c r="BB178" s="130">
        <f t="shared" si="136"/>
        <v>157468.84857987339</v>
      </c>
      <c r="BC178" s="130">
        <f t="shared" si="136"/>
        <v>218483.1282287082</v>
      </c>
      <c r="BD178" s="130">
        <f t="shared" si="136"/>
        <v>475133.25624951441</v>
      </c>
      <c r="BE178" s="130">
        <f t="shared" si="136"/>
        <v>583718.82846875396</v>
      </c>
      <c r="BF178" s="130">
        <f t="shared" si="136"/>
        <v>526024.51885984931</v>
      </c>
      <c r="BG178" s="130">
        <f t="shared" si="136"/>
        <v>382702.32141874102</v>
      </c>
      <c r="BH178" s="130">
        <f t="shared" si="136"/>
        <v>195191.73961305566</v>
      </c>
      <c r="BI178" s="130">
        <f t="shared" si="136"/>
        <v>170395.89063751299</v>
      </c>
      <c r="BJ178" s="130">
        <f t="shared" si="136"/>
        <v>181684.04859849773</v>
      </c>
      <c r="BK178" s="130">
        <f t="shared" si="136"/>
        <v>198534.48643232096</v>
      </c>
      <c r="BL178" s="130">
        <f t="shared" si="136"/>
        <v>161195.87521016336</v>
      </c>
      <c r="BM178" s="130">
        <f t="shared" si="136"/>
        <v>172507.88009996145</v>
      </c>
      <c r="BN178" s="130">
        <f t="shared" si="136"/>
        <v>157468.84857987339</v>
      </c>
      <c r="BO178" s="130">
        <f t="shared" ref="BO178:CH178" si="137">BO157+BO176</f>
        <v>218483.1282287082</v>
      </c>
      <c r="BP178" s="130">
        <f t="shared" si="137"/>
        <v>475133.25624951441</v>
      </c>
      <c r="BQ178" s="130">
        <f t="shared" si="137"/>
        <v>583718.82846875396</v>
      </c>
      <c r="BR178" s="130">
        <f t="shared" si="137"/>
        <v>526024.51885984931</v>
      </c>
      <c r="BS178" s="130">
        <f t="shared" si="137"/>
        <v>382702.32141874102</v>
      </c>
      <c r="BT178" s="130">
        <f t="shared" si="137"/>
        <v>195191.73961305566</v>
      </c>
      <c r="BU178" s="130">
        <f t="shared" si="137"/>
        <v>170395.89063751299</v>
      </c>
      <c r="BV178" s="130">
        <f t="shared" si="137"/>
        <v>181684.04859849773</v>
      </c>
      <c r="BW178" s="130">
        <f t="shared" si="137"/>
        <v>198534.48643232096</v>
      </c>
      <c r="BX178" s="130">
        <f t="shared" si="137"/>
        <v>161195.87521016336</v>
      </c>
      <c r="BY178" s="130">
        <f t="shared" si="137"/>
        <v>172507.88009996145</v>
      </c>
      <c r="BZ178" s="130">
        <f t="shared" si="137"/>
        <v>157468.84857987339</v>
      </c>
      <c r="CA178" s="130">
        <f t="shared" si="137"/>
        <v>218483.1282287082</v>
      </c>
      <c r="CB178" s="130">
        <f t="shared" si="137"/>
        <v>475133.25624951441</v>
      </c>
      <c r="CC178" s="130">
        <f t="shared" si="137"/>
        <v>583718.82846875396</v>
      </c>
      <c r="CD178" s="130">
        <f t="shared" si="137"/>
        <v>526024.51885984931</v>
      </c>
      <c r="CE178" s="130">
        <f t="shared" si="137"/>
        <v>382702.32141874102</v>
      </c>
      <c r="CF178" s="130">
        <f t="shared" si="137"/>
        <v>195191.73961305566</v>
      </c>
      <c r="CG178" s="130">
        <f t="shared" si="137"/>
        <v>170395.89063751299</v>
      </c>
      <c r="CH178" s="130">
        <f t="shared" si="137"/>
        <v>181684.04859849773</v>
      </c>
    </row>
    <row r="179" spans="1:86" hidden="1" x14ac:dyDescent="0.3">
      <c r="A179" s="122"/>
      <c r="B179" s="265" t="s">
        <v>163</v>
      </c>
      <c r="C179" s="127">
        <f>C178-C73</f>
        <v>0</v>
      </c>
      <c r="D179" s="127">
        <f t="shared" ref="D179:BO179" si="138">D178-D73</f>
        <v>0</v>
      </c>
      <c r="E179" s="127">
        <f t="shared" si="138"/>
        <v>0</v>
      </c>
      <c r="F179" s="127">
        <f t="shared" si="138"/>
        <v>0.1791436101848376</v>
      </c>
      <c r="G179" s="127">
        <f t="shared" si="138"/>
        <v>-0.3705712297669379</v>
      </c>
      <c r="H179" s="127">
        <f t="shared" si="138"/>
        <v>0.11160021477553528</v>
      </c>
      <c r="I179" s="127">
        <f t="shared" si="138"/>
        <v>-0.45322640372614842</v>
      </c>
      <c r="J179" s="127">
        <f t="shared" si="138"/>
        <v>0.31551221353583969</v>
      </c>
      <c r="K179" s="127">
        <f t="shared" si="138"/>
        <v>-2.3412002861732617E-2</v>
      </c>
      <c r="L179" s="127">
        <f t="shared" si="138"/>
        <v>0.43122404292807914</v>
      </c>
      <c r="M179" s="127">
        <f t="shared" si="138"/>
        <v>2.1866820272407494E-2</v>
      </c>
      <c r="N179" s="127">
        <f t="shared" si="138"/>
        <v>1.7614492704160511</v>
      </c>
      <c r="O179" s="127">
        <f t="shared" si="138"/>
        <v>1.6529501385521144</v>
      </c>
      <c r="P179" s="127">
        <f t="shared" si="138"/>
        <v>-0.74687229460687377</v>
      </c>
      <c r="Q179" s="127">
        <f t="shared" si="138"/>
        <v>-0.35590317420428619</v>
      </c>
      <c r="R179" s="127">
        <f t="shared" si="138"/>
        <v>1.5465330181759782</v>
      </c>
      <c r="S179" s="127">
        <f t="shared" si="138"/>
        <v>-2.2920960181509145</v>
      </c>
      <c r="T179" s="127">
        <f t="shared" si="138"/>
        <v>0.82244468544377014</v>
      </c>
      <c r="U179" s="127">
        <f t="shared" si="138"/>
        <v>-0.98173694813158363</v>
      </c>
      <c r="V179" s="127">
        <f t="shared" si="138"/>
        <v>0.8533521918579936</v>
      </c>
      <c r="W179" s="127">
        <f t="shared" si="138"/>
        <v>5.2963657188229263E-2</v>
      </c>
      <c r="X179" s="127">
        <f t="shared" si="138"/>
        <v>0.87894653057446703</v>
      </c>
      <c r="Y179" s="127">
        <f t="shared" si="138"/>
        <v>0.1068982630094979</v>
      </c>
      <c r="Z179" s="127">
        <f t="shared" si="138"/>
        <v>2.1360945813066792</v>
      </c>
      <c r="AA179" s="127">
        <f t="shared" si="138"/>
        <v>1.6529501385521144</v>
      </c>
      <c r="AB179" s="127">
        <f t="shared" si="138"/>
        <v>-0.74687229460687377</v>
      </c>
      <c r="AC179" s="127">
        <f t="shared" si="138"/>
        <v>-0.35590317420428619</v>
      </c>
      <c r="AD179" s="127">
        <f t="shared" si="138"/>
        <v>1.5465330181759782</v>
      </c>
      <c r="AE179" s="127">
        <f t="shared" si="138"/>
        <v>-2.2920960181509145</v>
      </c>
      <c r="AF179" s="127">
        <f t="shared" si="138"/>
        <v>0.82244468544377014</v>
      </c>
      <c r="AG179" s="127">
        <f t="shared" si="138"/>
        <v>-0.98173694813158363</v>
      </c>
      <c r="AH179" s="127">
        <f t="shared" si="138"/>
        <v>0.8533521918579936</v>
      </c>
      <c r="AI179" s="127">
        <f t="shared" si="138"/>
        <v>5.2963657188229263E-2</v>
      </c>
      <c r="AJ179" s="127">
        <f t="shared" si="138"/>
        <v>0.87894653057446703</v>
      </c>
      <c r="AK179" s="127">
        <f t="shared" si="138"/>
        <v>0.1068982630094979</v>
      </c>
      <c r="AL179" s="127">
        <f t="shared" si="138"/>
        <v>2.1360945813066792</v>
      </c>
      <c r="AM179" s="127">
        <f t="shared" si="138"/>
        <v>1.6529501385521144</v>
      </c>
      <c r="AN179" s="127">
        <f t="shared" si="138"/>
        <v>-0.74687229460687377</v>
      </c>
      <c r="AO179" s="127">
        <f t="shared" si="138"/>
        <v>-0.35590317420428619</v>
      </c>
      <c r="AP179" s="127">
        <f t="shared" si="138"/>
        <v>1.5465330181759782</v>
      </c>
      <c r="AQ179" s="127">
        <f t="shared" si="138"/>
        <v>-2.2920960181509145</v>
      </c>
      <c r="AR179" s="127">
        <f t="shared" si="138"/>
        <v>0.82244468544377014</v>
      </c>
      <c r="AS179" s="127">
        <f t="shared" si="138"/>
        <v>-0.98173694813158363</v>
      </c>
      <c r="AT179" s="127">
        <f t="shared" si="138"/>
        <v>0.8533521918579936</v>
      </c>
      <c r="AU179" s="127">
        <f t="shared" si="138"/>
        <v>5.2963657188229263E-2</v>
      </c>
      <c r="AV179" s="127">
        <f t="shared" si="138"/>
        <v>0.87894653057446703</v>
      </c>
      <c r="AW179" s="127">
        <f t="shared" si="138"/>
        <v>0.1068982630094979</v>
      </c>
      <c r="AX179" s="127">
        <f t="shared" si="138"/>
        <v>2.1360945813066792</v>
      </c>
      <c r="AY179" s="127">
        <f t="shared" si="138"/>
        <v>1.6529501385521144</v>
      </c>
      <c r="AZ179" s="127">
        <f t="shared" si="138"/>
        <v>-0.74687229460687377</v>
      </c>
      <c r="BA179" s="127">
        <f t="shared" si="138"/>
        <v>-0.35590317420428619</v>
      </c>
      <c r="BB179" s="127">
        <f t="shared" si="138"/>
        <v>1.5465330181759782</v>
      </c>
      <c r="BC179" s="127">
        <f t="shared" si="138"/>
        <v>-2.2920960181509145</v>
      </c>
      <c r="BD179" s="127">
        <f t="shared" si="138"/>
        <v>0.82244468544377014</v>
      </c>
      <c r="BE179" s="127">
        <f t="shared" si="138"/>
        <v>-0.98173694813158363</v>
      </c>
      <c r="BF179" s="127">
        <f t="shared" si="138"/>
        <v>0.8533521918579936</v>
      </c>
      <c r="BG179" s="127">
        <f t="shared" si="138"/>
        <v>5.2963657188229263E-2</v>
      </c>
      <c r="BH179" s="127">
        <f t="shared" si="138"/>
        <v>0.87894653057446703</v>
      </c>
      <c r="BI179" s="127">
        <f t="shared" si="138"/>
        <v>0.1068982630094979</v>
      </c>
      <c r="BJ179" s="127">
        <f t="shared" si="138"/>
        <v>2.1360945813066792</v>
      </c>
      <c r="BK179" s="127">
        <f t="shared" si="138"/>
        <v>1.6529501385521144</v>
      </c>
      <c r="BL179" s="127">
        <f t="shared" si="138"/>
        <v>-0.74687229460687377</v>
      </c>
      <c r="BM179" s="127">
        <f t="shared" si="138"/>
        <v>-0.35590317420428619</v>
      </c>
      <c r="BN179" s="127">
        <f t="shared" si="138"/>
        <v>1.5465330181759782</v>
      </c>
      <c r="BO179" s="127">
        <f t="shared" si="138"/>
        <v>-2.2920960181509145</v>
      </c>
      <c r="BP179" s="127">
        <f t="shared" ref="BP179:CH179" si="139">BP178-BP73</f>
        <v>0.82244468544377014</v>
      </c>
      <c r="BQ179" s="127">
        <f t="shared" si="139"/>
        <v>-0.98173694813158363</v>
      </c>
      <c r="BR179" s="127">
        <f t="shared" si="139"/>
        <v>0.8533521918579936</v>
      </c>
      <c r="BS179" s="127">
        <f t="shared" si="139"/>
        <v>5.2963657188229263E-2</v>
      </c>
      <c r="BT179" s="127">
        <f t="shared" si="139"/>
        <v>0.87894653057446703</v>
      </c>
      <c r="BU179" s="127">
        <f t="shared" si="139"/>
        <v>0.1068982630094979</v>
      </c>
      <c r="BV179" s="127">
        <f t="shared" si="139"/>
        <v>2.1360945813066792</v>
      </c>
      <c r="BW179" s="127">
        <f t="shared" si="139"/>
        <v>1.6529501385521144</v>
      </c>
      <c r="BX179" s="127">
        <f t="shared" si="139"/>
        <v>-0.74687229460687377</v>
      </c>
      <c r="BY179" s="127">
        <f t="shared" si="139"/>
        <v>-0.35590317420428619</v>
      </c>
      <c r="BZ179" s="127">
        <f t="shared" si="139"/>
        <v>1.5465330181759782</v>
      </c>
      <c r="CA179" s="127">
        <f t="shared" si="139"/>
        <v>-2.2920960181509145</v>
      </c>
      <c r="CB179" s="127">
        <f t="shared" si="139"/>
        <v>0.82244468544377014</v>
      </c>
      <c r="CC179" s="127">
        <f t="shared" si="139"/>
        <v>-0.98173694813158363</v>
      </c>
      <c r="CD179" s="127">
        <f t="shared" si="139"/>
        <v>0.8533521918579936</v>
      </c>
      <c r="CE179" s="127">
        <f t="shared" si="139"/>
        <v>5.2963657188229263E-2</v>
      </c>
      <c r="CF179" s="127">
        <f t="shared" si="139"/>
        <v>0.87894653057446703</v>
      </c>
      <c r="CG179" s="127">
        <f t="shared" si="139"/>
        <v>0.1068982630094979</v>
      </c>
      <c r="CH179" s="127">
        <f t="shared" si="139"/>
        <v>2.1360945813066792</v>
      </c>
    </row>
    <row r="180" spans="1:86" ht="15" hidden="1" thickBot="1" x14ac:dyDescent="0.35">
      <c r="A180" s="262" t="s">
        <v>49</v>
      </c>
      <c r="B180" s="122"/>
      <c r="C180" s="263"/>
      <c r="D180" s="263"/>
      <c r="E180" s="263"/>
      <c r="F180" s="263"/>
      <c r="G180" s="263"/>
      <c r="H180" s="263"/>
      <c r="I180" s="263"/>
      <c r="J180" s="263"/>
      <c r="K180" s="263"/>
      <c r="L180" s="263"/>
      <c r="M180" s="263"/>
      <c r="N180" s="127"/>
    </row>
    <row r="181" spans="1:86" ht="15" hidden="1" thickBot="1" x14ac:dyDescent="0.35">
      <c r="A181" s="122"/>
      <c r="B181" s="312" t="s">
        <v>44</v>
      </c>
      <c r="C181" s="313">
        <v>43831</v>
      </c>
      <c r="D181" s="313">
        <v>43862</v>
      </c>
      <c r="E181" s="313">
        <v>43891</v>
      </c>
      <c r="F181" s="313">
        <v>43922</v>
      </c>
      <c r="G181" s="313">
        <v>43952</v>
      </c>
      <c r="H181" s="313">
        <v>43983</v>
      </c>
      <c r="I181" s="313">
        <v>44013</v>
      </c>
      <c r="J181" s="313">
        <v>44044</v>
      </c>
      <c r="K181" s="313">
        <v>44075</v>
      </c>
      <c r="L181" s="313">
        <v>44105</v>
      </c>
      <c r="M181" s="313">
        <v>44136</v>
      </c>
      <c r="N181" s="313">
        <v>44166</v>
      </c>
      <c r="O181" s="313">
        <v>44197</v>
      </c>
      <c r="P181" s="313">
        <v>44228</v>
      </c>
      <c r="Q181" s="313">
        <v>44256</v>
      </c>
      <c r="R181" s="313">
        <v>44287</v>
      </c>
      <c r="S181" s="313">
        <v>44317</v>
      </c>
      <c r="T181" s="313">
        <v>44348</v>
      </c>
      <c r="U181" s="313">
        <v>44378</v>
      </c>
      <c r="V181" s="313">
        <v>44409</v>
      </c>
      <c r="W181" s="313">
        <v>44440</v>
      </c>
      <c r="X181" s="313">
        <v>44470</v>
      </c>
      <c r="Y181" s="313">
        <v>44501</v>
      </c>
      <c r="Z181" s="313">
        <v>44531</v>
      </c>
      <c r="AA181" s="313">
        <v>44562</v>
      </c>
      <c r="AB181" s="313">
        <v>44593</v>
      </c>
      <c r="AC181" s="313">
        <v>44621</v>
      </c>
      <c r="AD181" s="313">
        <v>44652</v>
      </c>
      <c r="AE181" s="313">
        <v>44682</v>
      </c>
      <c r="AF181" s="313">
        <v>44713</v>
      </c>
      <c r="AG181" s="313">
        <v>44743</v>
      </c>
      <c r="AH181" s="313">
        <v>44774</v>
      </c>
      <c r="AI181" s="313">
        <v>44805</v>
      </c>
      <c r="AJ181" s="313">
        <v>44835</v>
      </c>
      <c r="AK181" s="313">
        <v>44866</v>
      </c>
      <c r="AL181" s="313">
        <v>44896</v>
      </c>
      <c r="AM181" s="313">
        <v>44927</v>
      </c>
      <c r="AN181" s="313">
        <v>44958</v>
      </c>
      <c r="AO181" s="313">
        <v>44986</v>
      </c>
      <c r="AP181" s="313">
        <v>45017</v>
      </c>
      <c r="AQ181" s="313">
        <v>45047</v>
      </c>
      <c r="AR181" s="313">
        <v>45078</v>
      </c>
      <c r="AS181" s="313">
        <v>45108</v>
      </c>
      <c r="AT181" s="313">
        <v>45139</v>
      </c>
      <c r="AU181" s="313">
        <v>45170</v>
      </c>
      <c r="AV181" s="313">
        <v>45200</v>
      </c>
      <c r="AW181" s="313">
        <v>45231</v>
      </c>
      <c r="AX181" s="313">
        <v>45261</v>
      </c>
      <c r="AY181" s="313">
        <v>45292</v>
      </c>
      <c r="AZ181" s="313">
        <v>45323</v>
      </c>
      <c r="BA181" s="313">
        <v>45352</v>
      </c>
      <c r="BB181" s="313">
        <v>45383</v>
      </c>
      <c r="BC181" s="313">
        <v>45413</v>
      </c>
      <c r="BD181" s="313">
        <v>45444</v>
      </c>
      <c r="BE181" s="313">
        <v>45474</v>
      </c>
      <c r="BF181" s="313">
        <v>45505</v>
      </c>
      <c r="BG181" s="313">
        <v>45536</v>
      </c>
      <c r="BH181" s="313">
        <v>45566</v>
      </c>
      <c r="BI181" s="313">
        <v>45597</v>
      </c>
      <c r="BJ181" s="313">
        <v>45627</v>
      </c>
      <c r="BK181" s="313">
        <v>45658</v>
      </c>
      <c r="BL181" s="313">
        <v>45689</v>
      </c>
      <c r="BM181" s="313">
        <v>45717</v>
      </c>
      <c r="BN181" s="313">
        <v>45748</v>
      </c>
      <c r="BO181" s="313">
        <v>45778</v>
      </c>
      <c r="BP181" s="313">
        <v>45809</v>
      </c>
      <c r="BQ181" s="313">
        <v>45839</v>
      </c>
      <c r="BR181" s="313">
        <v>45870</v>
      </c>
      <c r="BS181" s="313">
        <v>45901</v>
      </c>
      <c r="BT181" s="313">
        <v>45931</v>
      </c>
      <c r="BU181" s="313">
        <v>45962</v>
      </c>
      <c r="BV181" s="313">
        <v>45992</v>
      </c>
      <c r="BW181" s="313">
        <v>46023</v>
      </c>
      <c r="BX181" s="313">
        <v>46054</v>
      </c>
      <c r="BY181" s="313">
        <v>46082</v>
      </c>
      <c r="BZ181" s="313">
        <v>46113</v>
      </c>
      <c r="CA181" s="313">
        <v>46143</v>
      </c>
      <c r="CB181" s="313">
        <v>46174</v>
      </c>
      <c r="CC181" s="313">
        <v>46204</v>
      </c>
      <c r="CD181" s="313">
        <v>46235</v>
      </c>
      <c r="CE181" s="313">
        <v>46266</v>
      </c>
      <c r="CF181" s="313">
        <v>46296</v>
      </c>
      <c r="CG181" s="313">
        <v>46327</v>
      </c>
      <c r="CH181" s="314">
        <v>46357</v>
      </c>
    </row>
    <row r="182" spans="1:86" hidden="1" x14ac:dyDescent="0.3">
      <c r="A182" s="122"/>
      <c r="B182" s="323" t="s">
        <v>164</v>
      </c>
      <c r="C182" s="324">
        <f>C157*'YTD PROGRAM SUMMARY'!C39</f>
        <v>1216.4390378916696</v>
      </c>
      <c r="D182" s="139">
        <f>D157*'YTD PROGRAM SUMMARY'!D39</f>
        <v>3499.5488544647251</v>
      </c>
      <c r="E182" s="139">
        <f>E157*'YTD PROGRAM SUMMARY'!E39</f>
        <v>7823.0731298005921</v>
      </c>
      <c r="F182" s="139">
        <f>F157*'YTD PROGRAM SUMMARY'!F39</f>
        <v>13986.680859205904</v>
      </c>
      <c r="G182" s="139">
        <f>G157*'YTD PROGRAM SUMMARY'!G39</f>
        <v>27640.7648804214</v>
      </c>
      <c r="H182" s="139">
        <f>H157*'YTD PROGRAM SUMMARY'!H39</f>
        <v>69903.946779826161</v>
      </c>
      <c r="I182" s="139">
        <f>I157*'YTD PROGRAM SUMMARY'!I39</f>
        <v>84100.509030493791</v>
      </c>
      <c r="J182" s="139">
        <f>J157*'YTD PROGRAM SUMMARY'!J39</f>
        <v>109639.2244634782</v>
      </c>
      <c r="K182" s="139">
        <f>K157*'YTD PROGRAM SUMMARY'!K39</f>
        <v>108508.0970778114</v>
      </c>
      <c r="L182" s="139">
        <f>L157*'YTD PROGRAM SUMMARY'!L39</f>
        <v>83212.747636675937</v>
      </c>
      <c r="M182" s="139">
        <f>M157*'YTD PROGRAM SUMMARY'!M39</f>
        <v>73224.874034343069</v>
      </c>
      <c r="N182" s="139">
        <f>N157*'YTD PROGRAM SUMMARY'!N39</f>
        <v>127005.39673068284</v>
      </c>
      <c r="O182" s="275">
        <f>O157*'YTD PROGRAM SUMMARY'!O39</f>
        <v>0</v>
      </c>
      <c r="P182" s="275">
        <f>P157*'YTD PROGRAM SUMMARY'!P39</f>
        <v>0</v>
      </c>
      <c r="Q182" s="275">
        <f>Q157*'YTD PROGRAM SUMMARY'!Q39</f>
        <v>0</v>
      </c>
      <c r="R182" s="275">
        <f>R157*'YTD PROGRAM SUMMARY'!R39</f>
        <v>0</v>
      </c>
      <c r="S182" s="275">
        <f>S157*'YTD PROGRAM SUMMARY'!S39</f>
        <v>0</v>
      </c>
      <c r="T182" s="275">
        <f>T157*'YTD PROGRAM SUMMARY'!T39</f>
        <v>0</v>
      </c>
      <c r="U182" s="275">
        <f>U157*'YTD PROGRAM SUMMARY'!U39</f>
        <v>0</v>
      </c>
      <c r="V182" s="275">
        <f>V157*'YTD PROGRAM SUMMARY'!V39</f>
        <v>0</v>
      </c>
      <c r="W182" s="275">
        <f>W157*'YTD PROGRAM SUMMARY'!W39</f>
        <v>0</v>
      </c>
      <c r="X182" s="275">
        <f>X157*'YTD PROGRAM SUMMARY'!X39</f>
        <v>0</v>
      </c>
      <c r="Y182" s="275">
        <f>Y157*'YTD PROGRAM SUMMARY'!Y39</f>
        <v>0</v>
      </c>
      <c r="Z182" s="275">
        <f>Z157*'YTD PROGRAM SUMMARY'!Z39</f>
        <v>0</v>
      </c>
      <c r="AA182" s="275">
        <f>AA157*'YTD PROGRAM SUMMARY'!AA39</f>
        <v>0</v>
      </c>
      <c r="AB182" s="275">
        <f>AB157*'YTD PROGRAM SUMMARY'!AB39</f>
        <v>0</v>
      </c>
      <c r="AC182" s="275">
        <f>AC157*'YTD PROGRAM SUMMARY'!AC39</f>
        <v>0</v>
      </c>
      <c r="AD182" s="275">
        <f>AD157*'YTD PROGRAM SUMMARY'!AD39</f>
        <v>0</v>
      </c>
      <c r="AE182" s="275">
        <f>AE157*'YTD PROGRAM SUMMARY'!AE39</f>
        <v>0</v>
      </c>
      <c r="AF182" s="275">
        <f>AF157*'YTD PROGRAM SUMMARY'!AF39</f>
        <v>0</v>
      </c>
      <c r="AG182" s="275">
        <f>AG157*'YTD PROGRAM SUMMARY'!AG39</f>
        <v>0</v>
      </c>
      <c r="AH182" s="275">
        <f>AH157*'YTD PROGRAM SUMMARY'!AH39</f>
        <v>0</v>
      </c>
      <c r="AI182" s="275">
        <f>AI157*'YTD PROGRAM SUMMARY'!AI39</f>
        <v>0</v>
      </c>
      <c r="AJ182" s="275">
        <f>AJ157*'YTD PROGRAM SUMMARY'!AJ39</f>
        <v>0</v>
      </c>
      <c r="AK182" s="275">
        <f>AK157*'YTD PROGRAM SUMMARY'!AK39</f>
        <v>0</v>
      </c>
      <c r="AL182" s="275">
        <f>AL157*'YTD PROGRAM SUMMARY'!AL39</f>
        <v>0</v>
      </c>
      <c r="AM182" s="275">
        <f>AM157*'YTD PROGRAM SUMMARY'!AM39</f>
        <v>0</v>
      </c>
      <c r="AN182" s="275">
        <f>AN157*'YTD PROGRAM SUMMARY'!AN39</f>
        <v>0</v>
      </c>
      <c r="AO182" s="275">
        <f>AO157*'YTD PROGRAM SUMMARY'!AO39</f>
        <v>0</v>
      </c>
      <c r="AP182" s="275">
        <f>AP157*'YTD PROGRAM SUMMARY'!AP39</f>
        <v>0</v>
      </c>
      <c r="AQ182" s="275">
        <f>AQ157*'YTD PROGRAM SUMMARY'!AQ39</f>
        <v>0</v>
      </c>
      <c r="AR182" s="275">
        <f>AR157*'YTD PROGRAM SUMMARY'!AR39</f>
        <v>0</v>
      </c>
      <c r="AS182" s="275">
        <f>AS157*'YTD PROGRAM SUMMARY'!AS39</f>
        <v>0</v>
      </c>
      <c r="AT182" s="275">
        <f>AT157*'YTD PROGRAM SUMMARY'!AT39</f>
        <v>0</v>
      </c>
      <c r="AU182" s="275">
        <f>AU157*'YTD PROGRAM SUMMARY'!AU39</f>
        <v>0</v>
      </c>
      <c r="AV182" s="275">
        <f>AV157*'YTD PROGRAM SUMMARY'!AV39</f>
        <v>0</v>
      </c>
      <c r="AW182" s="275">
        <f>AW157*'YTD PROGRAM SUMMARY'!AW39</f>
        <v>0</v>
      </c>
      <c r="AX182" s="275">
        <f>AX157*'YTD PROGRAM SUMMARY'!AX39</f>
        <v>0</v>
      </c>
      <c r="AY182" s="275">
        <f>AY157*'YTD PROGRAM SUMMARY'!AY39</f>
        <v>0</v>
      </c>
      <c r="AZ182" s="275">
        <f>AZ157*'YTD PROGRAM SUMMARY'!AZ39</f>
        <v>0</v>
      </c>
      <c r="BA182" s="275">
        <f>BA157*'YTD PROGRAM SUMMARY'!BA39</f>
        <v>0</v>
      </c>
      <c r="BB182" s="275">
        <f>BB157*'YTD PROGRAM SUMMARY'!BB39</f>
        <v>0</v>
      </c>
      <c r="BC182" s="275">
        <f>BC157*'YTD PROGRAM SUMMARY'!BC39</f>
        <v>0</v>
      </c>
      <c r="BD182" s="275">
        <f>BD157*'YTD PROGRAM SUMMARY'!BD39</f>
        <v>0</v>
      </c>
      <c r="BE182" s="275">
        <f>BE157*'YTD PROGRAM SUMMARY'!BE39</f>
        <v>0</v>
      </c>
      <c r="BF182" s="275">
        <f>BF157*'YTD PROGRAM SUMMARY'!BF39</f>
        <v>0</v>
      </c>
      <c r="BG182" s="275">
        <f>BG157*'YTD PROGRAM SUMMARY'!BG39</f>
        <v>0</v>
      </c>
      <c r="BH182" s="275">
        <f>BH157*'YTD PROGRAM SUMMARY'!BH39</f>
        <v>0</v>
      </c>
      <c r="BI182" s="275">
        <f>BI157*'YTD PROGRAM SUMMARY'!BI39</f>
        <v>0</v>
      </c>
      <c r="BJ182" s="275">
        <f>BJ157*'YTD PROGRAM SUMMARY'!BJ39</f>
        <v>0</v>
      </c>
      <c r="BK182" s="275">
        <f>BK157*'YTD PROGRAM SUMMARY'!BK39</f>
        <v>0</v>
      </c>
      <c r="BL182" s="275">
        <f>BL157*'YTD PROGRAM SUMMARY'!BL39</f>
        <v>0</v>
      </c>
      <c r="BM182" s="275">
        <f>BM157*'YTD PROGRAM SUMMARY'!BM39</f>
        <v>0</v>
      </c>
      <c r="BN182" s="275">
        <f>BN157*'YTD PROGRAM SUMMARY'!BN39</f>
        <v>0</v>
      </c>
      <c r="BO182" s="275">
        <f>BO157*'YTD PROGRAM SUMMARY'!BO39</f>
        <v>0</v>
      </c>
      <c r="BP182" s="275">
        <f>BP157*'YTD PROGRAM SUMMARY'!BP39</f>
        <v>0</v>
      </c>
      <c r="BQ182" s="275">
        <f>BQ157*'YTD PROGRAM SUMMARY'!BQ39</f>
        <v>0</v>
      </c>
      <c r="BR182" s="275">
        <f>BR157*'YTD PROGRAM SUMMARY'!BR39</f>
        <v>0</v>
      </c>
      <c r="BS182" s="275">
        <f>BS157*'YTD PROGRAM SUMMARY'!BS39</f>
        <v>0</v>
      </c>
      <c r="BT182" s="275">
        <f>BT157*'YTD PROGRAM SUMMARY'!BT39</f>
        <v>0</v>
      </c>
      <c r="BU182" s="275">
        <f>BU157*'YTD PROGRAM SUMMARY'!BU39</f>
        <v>0</v>
      </c>
      <c r="BV182" s="275">
        <f>BV157*'YTD PROGRAM SUMMARY'!BV39</f>
        <v>0</v>
      </c>
      <c r="BW182" s="275">
        <f>BW157*'YTD PROGRAM SUMMARY'!BW39</f>
        <v>0</v>
      </c>
      <c r="BX182" s="275">
        <f>BX157*'YTD PROGRAM SUMMARY'!BX39</f>
        <v>0</v>
      </c>
      <c r="BY182" s="275">
        <f>BY157*'YTD PROGRAM SUMMARY'!BY39</f>
        <v>0</v>
      </c>
      <c r="BZ182" s="275">
        <f>BZ157*'YTD PROGRAM SUMMARY'!BZ39</f>
        <v>0</v>
      </c>
      <c r="CA182" s="275">
        <f>CA157*'YTD PROGRAM SUMMARY'!CA39</f>
        <v>0</v>
      </c>
      <c r="CB182" s="275">
        <f>CB157*'YTD PROGRAM SUMMARY'!CB39</f>
        <v>0</v>
      </c>
      <c r="CC182" s="275">
        <f>CC157*'YTD PROGRAM SUMMARY'!CC39</f>
        <v>0</v>
      </c>
      <c r="CD182" s="275">
        <f>CD157*'YTD PROGRAM SUMMARY'!CD39</f>
        <v>0</v>
      </c>
      <c r="CE182" s="275">
        <f>CE157*'YTD PROGRAM SUMMARY'!CE39</f>
        <v>0</v>
      </c>
      <c r="CF182" s="275">
        <f>CF157*'YTD PROGRAM SUMMARY'!CF39</f>
        <v>0</v>
      </c>
      <c r="CG182" s="275">
        <f>CG157*'YTD PROGRAM SUMMARY'!CG39</f>
        <v>0</v>
      </c>
      <c r="CH182" s="276">
        <f>CH157*'YTD PROGRAM SUMMARY'!CH39</f>
        <v>0</v>
      </c>
    </row>
    <row r="183" spans="1:86" ht="15" hidden="1" thickBot="1" x14ac:dyDescent="0.35">
      <c r="A183" s="122"/>
      <c r="B183" s="310" t="s">
        <v>165</v>
      </c>
      <c r="C183" s="214">
        <f>C176*'YTD PROGRAM SUMMARY'!C39</f>
        <v>139.16234607233815</v>
      </c>
      <c r="D183" s="132">
        <f>D176*'YTD PROGRAM SUMMARY'!D39</f>
        <v>415.68522385478428</v>
      </c>
      <c r="E183" s="132">
        <f>E176*'YTD PROGRAM SUMMARY'!E39</f>
        <v>851.03591844136224</v>
      </c>
      <c r="F183" s="132">
        <f>F176*'YTD PROGRAM SUMMARY'!F39</f>
        <v>1484.8764693742501</v>
      </c>
      <c r="G183" s="132">
        <f>G176*'YTD PROGRAM SUMMARY'!G39</f>
        <v>3576.048863280228</v>
      </c>
      <c r="H183" s="132">
        <f>H176*'YTD PROGRAM SUMMARY'!H39</f>
        <v>12879.315719739981</v>
      </c>
      <c r="I183" s="132">
        <f>I176*'YTD PROGRAM SUMMARY'!I39</f>
        <v>14640.869757844181</v>
      </c>
      <c r="J183" s="132">
        <f>J176*'YTD PROGRAM SUMMARY'!J39</f>
        <v>20258.576002959311</v>
      </c>
      <c r="K183" s="132">
        <f>K176*'YTD PROGRAM SUMMARY'!K39</f>
        <v>18160.966771141146</v>
      </c>
      <c r="L183" s="132">
        <f>L176*'YTD PROGRAM SUMMARY'!L39</f>
        <v>10914.451403855574</v>
      </c>
      <c r="M183" s="132">
        <f>M176*'YTD PROGRAM SUMMARY'!M39</f>
        <v>8866.7720560446323</v>
      </c>
      <c r="N183" s="132">
        <f>N176*'YTD PROGRAM SUMMARY'!N39</f>
        <v>12335.773214581986</v>
      </c>
      <c r="O183" s="267">
        <f>O176*'YTD PROGRAM SUMMARY'!O39</f>
        <v>0</v>
      </c>
      <c r="P183" s="267">
        <f>P176*'YTD PROGRAM SUMMARY'!P39</f>
        <v>0</v>
      </c>
      <c r="Q183" s="267">
        <f>Q176*'YTD PROGRAM SUMMARY'!Q39</f>
        <v>0</v>
      </c>
      <c r="R183" s="267">
        <f>R176*'YTD PROGRAM SUMMARY'!R39</f>
        <v>0</v>
      </c>
      <c r="S183" s="267">
        <f>S176*'YTD PROGRAM SUMMARY'!S39</f>
        <v>0</v>
      </c>
      <c r="T183" s="267">
        <f>T176*'YTD PROGRAM SUMMARY'!T39</f>
        <v>0</v>
      </c>
      <c r="U183" s="267">
        <f>U176*'YTD PROGRAM SUMMARY'!U39</f>
        <v>0</v>
      </c>
      <c r="V183" s="267">
        <f>V176*'YTD PROGRAM SUMMARY'!V39</f>
        <v>0</v>
      </c>
      <c r="W183" s="267">
        <f>W176*'YTD PROGRAM SUMMARY'!W39</f>
        <v>0</v>
      </c>
      <c r="X183" s="267">
        <f>X176*'YTD PROGRAM SUMMARY'!X39</f>
        <v>0</v>
      </c>
      <c r="Y183" s="267">
        <f>Y176*'YTD PROGRAM SUMMARY'!Y39</f>
        <v>0</v>
      </c>
      <c r="Z183" s="267">
        <f>Z176*'YTD PROGRAM SUMMARY'!Z39</f>
        <v>0</v>
      </c>
      <c r="AA183" s="267">
        <f>AA176*'YTD PROGRAM SUMMARY'!AA39</f>
        <v>0</v>
      </c>
      <c r="AB183" s="267">
        <f>AB176*'YTD PROGRAM SUMMARY'!AB39</f>
        <v>0</v>
      </c>
      <c r="AC183" s="267">
        <f>AC176*'YTD PROGRAM SUMMARY'!AC39</f>
        <v>0</v>
      </c>
      <c r="AD183" s="267">
        <f>AD176*'YTD PROGRAM SUMMARY'!AD39</f>
        <v>0</v>
      </c>
      <c r="AE183" s="267">
        <f>AE176*'YTD PROGRAM SUMMARY'!AE39</f>
        <v>0</v>
      </c>
      <c r="AF183" s="267">
        <f>AF176*'YTD PROGRAM SUMMARY'!AF39</f>
        <v>0</v>
      </c>
      <c r="AG183" s="267">
        <f>AG176*'YTD PROGRAM SUMMARY'!AG39</f>
        <v>0</v>
      </c>
      <c r="AH183" s="267">
        <f>AH176*'YTD PROGRAM SUMMARY'!AH39</f>
        <v>0</v>
      </c>
      <c r="AI183" s="267">
        <f>AI176*'YTD PROGRAM SUMMARY'!AI39</f>
        <v>0</v>
      </c>
      <c r="AJ183" s="267">
        <f>AJ176*'YTD PROGRAM SUMMARY'!AJ39</f>
        <v>0</v>
      </c>
      <c r="AK183" s="267">
        <f>AK176*'YTD PROGRAM SUMMARY'!AK39</f>
        <v>0</v>
      </c>
      <c r="AL183" s="267">
        <f>AL176*'YTD PROGRAM SUMMARY'!AL39</f>
        <v>0</v>
      </c>
      <c r="AM183" s="267">
        <f>AM176*'YTD PROGRAM SUMMARY'!AM39</f>
        <v>0</v>
      </c>
      <c r="AN183" s="267">
        <f>AN176*'YTD PROGRAM SUMMARY'!AN39</f>
        <v>0</v>
      </c>
      <c r="AO183" s="267">
        <f>AO176*'YTD PROGRAM SUMMARY'!AO39</f>
        <v>0</v>
      </c>
      <c r="AP183" s="267">
        <f>AP176*'YTD PROGRAM SUMMARY'!AP39</f>
        <v>0</v>
      </c>
      <c r="AQ183" s="267">
        <f>AQ176*'YTD PROGRAM SUMMARY'!AQ39</f>
        <v>0</v>
      </c>
      <c r="AR183" s="267">
        <f>AR176*'YTD PROGRAM SUMMARY'!AR39</f>
        <v>0</v>
      </c>
      <c r="AS183" s="267">
        <f>AS176*'YTD PROGRAM SUMMARY'!AS39</f>
        <v>0</v>
      </c>
      <c r="AT183" s="267">
        <f>AT176*'YTD PROGRAM SUMMARY'!AT39</f>
        <v>0</v>
      </c>
      <c r="AU183" s="267">
        <f>AU176*'YTD PROGRAM SUMMARY'!AU39</f>
        <v>0</v>
      </c>
      <c r="AV183" s="267">
        <f>AV176*'YTD PROGRAM SUMMARY'!AV39</f>
        <v>0</v>
      </c>
      <c r="AW183" s="267">
        <f>AW176*'YTD PROGRAM SUMMARY'!AW39</f>
        <v>0</v>
      </c>
      <c r="AX183" s="267">
        <f>AX176*'YTD PROGRAM SUMMARY'!AX39</f>
        <v>0</v>
      </c>
      <c r="AY183" s="267">
        <f>AY176*'YTD PROGRAM SUMMARY'!AY39</f>
        <v>0</v>
      </c>
      <c r="AZ183" s="267">
        <f>AZ176*'YTD PROGRAM SUMMARY'!AZ39</f>
        <v>0</v>
      </c>
      <c r="BA183" s="267">
        <f>BA176*'YTD PROGRAM SUMMARY'!BA39</f>
        <v>0</v>
      </c>
      <c r="BB183" s="267">
        <f>BB176*'YTD PROGRAM SUMMARY'!BB39</f>
        <v>0</v>
      </c>
      <c r="BC183" s="267">
        <f>BC176*'YTD PROGRAM SUMMARY'!BC39</f>
        <v>0</v>
      </c>
      <c r="BD183" s="267">
        <f>BD176*'YTD PROGRAM SUMMARY'!BD39</f>
        <v>0</v>
      </c>
      <c r="BE183" s="267">
        <f>BE176*'YTD PROGRAM SUMMARY'!BE39</f>
        <v>0</v>
      </c>
      <c r="BF183" s="267">
        <f>BF176*'YTD PROGRAM SUMMARY'!BF39</f>
        <v>0</v>
      </c>
      <c r="BG183" s="267">
        <f>BG176*'YTD PROGRAM SUMMARY'!BG39</f>
        <v>0</v>
      </c>
      <c r="BH183" s="267">
        <f>BH176*'YTD PROGRAM SUMMARY'!BH39</f>
        <v>0</v>
      </c>
      <c r="BI183" s="267">
        <f>BI176*'YTD PROGRAM SUMMARY'!BI39</f>
        <v>0</v>
      </c>
      <c r="BJ183" s="267">
        <f>BJ176*'YTD PROGRAM SUMMARY'!BJ39</f>
        <v>0</v>
      </c>
      <c r="BK183" s="267">
        <f>BK176*'YTD PROGRAM SUMMARY'!BK39</f>
        <v>0</v>
      </c>
      <c r="BL183" s="267">
        <f>BL176*'YTD PROGRAM SUMMARY'!BL39</f>
        <v>0</v>
      </c>
      <c r="BM183" s="267">
        <f>BM176*'YTD PROGRAM SUMMARY'!BM39</f>
        <v>0</v>
      </c>
      <c r="BN183" s="267">
        <f>BN176*'YTD PROGRAM SUMMARY'!BN39</f>
        <v>0</v>
      </c>
      <c r="BO183" s="267">
        <f>BO176*'YTD PROGRAM SUMMARY'!BO39</f>
        <v>0</v>
      </c>
      <c r="BP183" s="267">
        <f>BP176*'YTD PROGRAM SUMMARY'!BP39</f>
        <v>0</v>
      </c>
      <c r="BQ183" s="267">
        <f>BQ176*'YTD PROGRAM SUMMARY'!BQ39</f>
        <v>0</v>
      </c>
      <c r="BR183" s="267">
        <f>BR176*'YTD PROGRAM SUMMARY'!BR39</f>
        <v>0</v>
      </c>
      <c r="BS183" s="267">
        <f>BS176*'YTD PROGRAM SUMMARY'!BS39</f>
        <v>0</v>
      </c>
      <c r="BT183" s="267">
        <f>BT176*'YTD PROGRAM SUMMARY'!BT39</f>
        <v>0</v>
      </c>
      <c r="BU183" s="267">
        <f>BU176*'YTD PROGRAM SUMMARY'!BU39</f>
        <v>0</v>
      </c>
      <c r="BV183" s="267">
        <f>BV176*'YTD PROGRAM SUMMARY'!BV39</f>
        <v>0</v>
      </c>
      <c r="BW183" s="267">
        <f>BW176*'YTD PROGRAM SUMMARY'!BW39</f>
        <v>0</v>
      </c>
      <c r="BX183" s="267">
        <f>BX176*'YTD PROGRAM SUMMARY'!BX39</f>
        <v>0</v>
      </c>
      <c r="BY183" s="267">
        <f>BY176*'YTD PROGRAM SUMMARY'!BY39</f>
        <v>0</v>
      </c>
      <c r="BZ183" s="267">
        <f>BZ176*'YTD PROGRAM SUMMARY'!BZ39</f>
        <v>0</v>
      </c>
      <c r="CA183" s="267">
        <f>CA176*'YTD PROGRAM SUMMARY'!CA39</f>
        <v>0</v>
      </c>
      <c r="CB183" s="267">
        <f>CB176*'YTD PROGRAM SUMMARY'!CB39</f>
        <v>0</v>
      </c>
      <c r="CC183" s="267">
        <f>CC176*'YTD PROGRAM SUMMARY'!CC39</f>
        <v>0</v>
      </c>
      <c r="CD183" s="267">
        <f>CD176*'YTD PROGRAM SUMMARY'!CD39</f>
        <v>0</v>
      </c>
      <c r="CE183" s="267">
        <f>CE176*'YTD PROGRAM SUMMARY'!CE39</f>
        <v>0</v>
      </c>
      <c r="CF183" s="267">
        <f>CF176*'YTD PROGRAM SUMMARY'!CF39</f>
        <v>0</v>
      </c>
      <c r="CG183" s="267">
        <f>CG176*'YTD PROGRAM SUMMARY'!CG39</f>
        <v>0</v>
      </c>
      <c r="CH183" s="268">
        <f>CH176*'YTD PROGRAM SUMMARY'!CH39</f>
        <v>0</v>
      </c>
    </row>
    <row r="184" spans="1:86" hidden="1" x14ac:dyDescent="0.3">
      <c r="A184" s="122"/>
      <c r="B184" s="323" t="s">
        <v>166</v>
      </c>
      <c r="C184" s="133">
        <f>IFERROR(C182/C73,0)</f>
        <v>0.76126800142267304</v>
      </c>
      <c r="D184" s="133">
        <f t="shared" ref="D184:N184" si="140">IFERROR(D182/D73,0)</f>
        <v>0.74215926206760741</v>
      </c>
      <c r="E184" s="133">
        <f t="shared" si="140"/>
        <v>0.87664347315492797</v>
      </c>
      <c r="F184" s="133">
        <f t="shared" si="140"/>
        <v>0.84471393557852659</v>
      </c>
      <c r="G184" s="133">
        <f t="shared" si="140"/>
        <v>0.81987976643897054</v>
      </c>
      <c r="H184" s="133">
        <f t="shared" si="140"/>
        <v>0.83865272533617086</v>
      </c>
      <c r="I184" s="133">
        <f t="shared" si="140"/>
        <v>0.65711426538377082</v>
      </c>
      <c r="J184" s="133">
        <f t="shared" si="140"/>
        <v>0.7707890408713729</v>
      </c>
      <c r="K184" s="133">
        <f t="shared" si="140"/>
        <v>0.72135226848185141</v>
      </c>
      <c r="L184" s="133">
        <f t="shared" si="140"/>
        <v>0.84971632392111485</v>
      </c>
      <c r="M184" s="133">
        <f t="shared" si="140"/>
        <v>0.73463267062270909</v>
      </c>
      <c r="N184" s="133">
        <f t="shared" si="140"/>
        <v>0.85466967910097713</v>
      </c>
      <c r="O184" s="269">
        <f t="shared" ref="O184:BZ184" si="141">IFERROR(O182/O73,0)</f>
        <v>0</v>
      </c>
      <c r="P184" s="269">
        <f t="shared" si="141"/>
        <v>0</v>
      </c>
      <c r="Q184" s="269">
        <f t="shared" si="141"/>
        <v>0</v>
      </c>
      <c r="R184" s="269">
        <f t="shared" si="141"/>
        <v>0</v>
      </c>
      <c r="S184" s="269">
        <f t="shared" si="141"/>
        <v>0</v>
      </c>
      <c r="T184" s="269">
        <f t="shared" si="141"/>
        <v>0</v>
      </c>
      <c r="U184" s="269">
        <f t="shared" si="141"/>
        <v>0</v>
      </c>
      <c r="V184" s="269">
        <f t="shared" si="141"/>
        <v>0</v>
      </c>
      <c r="W184" s="269">
        <f t="shared" si="141"/>
        <v>0</v>
      </c>
      <c r="X184" s="269">
        <f t="shared" si="141"/>
        <v>0</v>
      </c>
      <c r="Y184" s="269">
        <f t="shared" si="141"/>
        <v>0</v>
      </c>
      <c r="Z184" s="269">
        <f t="shared" si="141"/>
        <v>0</v>
      </c>
      <c r="AA184" s="269">
        <f t="shared" si="141"/>
        <v>0</v>
      </c>
      <c r="AB184" s="269">
        <f t="shared" si="141"/>
        <v>0</v>
      </c>
      <c r="AC184" s="269">
        <f t="shared" si="141"/>
        <v>0</v>
      </c>
      <c r="AD184" s="269">
        <f t="shared" si="141"/>
        <v>0</v>
      </c>
      <c r="AE184" s="269">
        <f t="shared" si="141"/>
        <v>0</v>
      </c>
      <c r="AF184" s="269">
        <f t="shared" si="141"/>
        <v>0</v>
      </c>
      <c r="AG184" s="269">
        <f t="shared" si="141"/>
        <v>0</v>
      </c>
      <c r="AH184" s="269">
        <f t="shared" si="141"/>
        <v>0</v>
      </c>
      <c r="AI184" s="269">
        <f t="shared" si="141"/>
        <v>0</v>
      </c>
      <c r="AJ184" s="269">
        <f t="shared" si="141"/>
        <v>0</v>
      </c>
      <c r="AK184" s="269">
        <f t="shared" si="141"/>
        <v>0</v>
      </c>
      <c r="AL184" s="269">
        <f t="shared" si="141"/>
        <v>0</v>
      </c>
      <c r="AM184" s="269">
        <f t="shared" si="141"/>
        <v>0</v>
      </c>
      <c r="AN184" s="269">
        <f t="shared" si="141"/>
        <v>0</v>
      </c>
      <c r="AO184" s="269">
        <f t="shared" si="141"/>
        <v>0</v>
      </c>
      <c r="AP184" s="269">
        <f t="shared" si="141"/>
        <v>0</v>
      </c>
      <c r="AQ184" s="269">
        <f t="shared" si="141"/>
        <v>0</v>
      </c>
      <c r="AR184" s="269">
        <f t="shared" si="141"/>
        <v>0</v>
      </c>
      <c r="AS184" s="269">
        <f t="shared" si="141"/>
        <v>0</v>
      </c>
      <c r="AT184" s="269">
        <f t="shared" si="141"/>
        <v>0</v>
      </c>
      <c r="AU184" s="269">
        <f t="shared" si="141"/>
        <v>0</v>
      </c>
      <c r="AV184" s="269">
        <f t="shared" si="141"/>
        <v>0</v>
      </c>
      <c r="AW184" s="269">
        <f t="shared" si="141"/>
        <v>0</v>
      </c>
      <c r="AX184" s="269">
        <f t="shared" si="141"/>
        <v>0</v>
      </c>
      <c r="AY184" s="269">
        <f t="shared" si="141"/>
        <v>0</v>
      </c>
      <c r="AZ184" s="269">
        <f t="shared" si="141"/>
        <v>0</v>
      </c>
      <c r="BA184" s="269">
        <f t="shared" si="141"/>
        <v>0</v>
      </c>
      <c r="BB184" s="269">
        <f t="shared" si="141"/>
        <v>0</v>
      </c>
      <c r="BC184" s="269">
        <f t="shared" si="141"/>
        <v>0</v>
      </c>
      <c r="BD184" s="269">
        <f t="shared" si="141"/>
        <v>0</v>
      </c>
      <c r="BE184" s="269">
        <f t="shared" si="141"/>
        <v>0</v>
      </c>
      <c r="BF184" s="269">
        <f t="shared" si="141"/>
        <v>0</v>
      </c>
      <c r="BG184" s="269">
        <f t="shared" si="141"/>
        <v>0</v>
      </c>
      <c r="BH184" s="269">
        <f t="shared" si="141"/>
        <v>0</v>
      </c>
      <c r="BI184" s="269">
        <f t="shared" si="141"/>
        <v>0</v>
      </c>
      <c r="BJ184" s="269">
        <f t="shared" si="141"/>
        <v>0</v>
      </c>
      <c r="BK184" s="269">
        <f t="shared" si="141"/>
        <v>0</v>
      </c>
      <c r="BL184" s="269">
        <f t="shared" si="141"/>
        <v>0</v>
      </c>
      <c r="BM184" s="269">
        <f t="shared" si="141"/>
        <v>0</v>
      </c>
      <c r="BN184" s="269">
        <f t="shared" si="141"/>
        <v>0</v>
      </c>
      <c r="BO184" s="269">
        <f t="shared" si="141"/>
        <v>0</v>
      </c>
      <c r="BP184" s="269">
        <f t="shared" si="141"/>
        <v>0</v>
      </c>
      <c r="BQ184" s="269">
        <f t="shared" si="141"/>
        <v>0</v>
      </c>
      <c r="BR184" s="269">
        <f t="shared" si="141"/>
        <v>0</v>
      </c>
      <c r="BS184" s="269">
        <f t="shared" si="141"/>
        <v>0</v>
      </c>
      <c r="BT184" s="269">
        <f t="shared" si="141"/>
        <v>0</v>
      </c>
      <c r="BU184" s="269">
        <f t="shared" si="141"/>
        <v>0</v>
      </c>
      <c r="BV184" s="269">
        <f t="shared" si="141"/>
        <v>0</v>
      </c>
      <c r="BW184" s="269">
        <f t="shared" si="141"/>
        <v>0</v>
      </c>
      <c r="BX184" s="269">
        <f t="shared" si="141"/>
        <v>0</v>
      </c>
      <c r="BY184" s="269">
        <f t="shared" si="141"/>
        <v>0</v>
      </c>
      <c r="BZ184" s="269">
        <f t="shared" si="141"/>
        <v>0</v>
      </c>
      <c r="CA184" s="269">
        <f t="shared" ref="CA184:CH184" si="142">IFERROR(CA182/CA73,0)</f>
        <v>0</v>
      </c>
      <c r="CB184" s="269">
        <f t="shared" si="142"/>
        <v>0</v>
      </c>
      <c r="CC184" s="269">
        <f t="shared" si="142"/>
        <v>0</v>
      </c>
      <c r="CD184" s="269">
        <f t="shared" si="142"/>
        <v>0</v>
      </c>
      <c r="CE184" s="269">
        <f t="shared" si="142"/>
        <v>0</v>
      </c>
      <c r="CF184" s="269">
        <f t="shared" si="142"/>
        <v>0</v>
      </c>
      <c r="CG184" s="269">
        <f t="shared" si="142"/>
        <v>0</v>
      </c>
      <c r="CH184" s="277">
        <f t="shared" si="142"/>
        <v>0</v>
      </c>
    </row>
    <row r="185" spans="1:86" ht="15" hidden="1" thickBot="1" x14ac:dyDescent="0.35">
      <c r="A185" s="122"/>
      <c r="B185" s="310" t="s">
        <v>167</v>
      </c>
      <c r="C185" s="134">
        <f>IFERROR(C183/C73,0)</f>
        <v>8.7090135853740785E-2</v>
      </c>
      <c r="D185" s="134">
        <f t="shared" ref="D185:N185" si="143">IFERROR(D183/D73,0)</f>
        <v>8.8155545705522767E-2</v>
      </c>
      <c r="E185" s="134">
        <f t="shared" si="143"/>
        <v>9.5365986095677285E-2</v>
      </c>
      <c r="F185" s="134">
        <f t="shared" si="143"/>
        <v>8.9677877040248932E-2</v>
      </c>
      <c r="G185" s="134">
        <f t="shared" si="143"/>
        <v>0.10607268357024714</v>
      </c>
      <c r="H185" s="134">
        <f t="shared" si="143"/>
        <v>0.15451592830438154</v>
      </c>
      <c r="I185" s="134">
        <f t="shared" si="143"/>
        <v>0.11439555463352656</v>
      </c>
      <c r="J185" s="134">
        <f t="shared" si="143"/>
        <v>0.14242246279243195</v>
      </c>
      <c r="K185" s="134">
        <f t="shared" si="143"/>
        <v>0.12073250689109241</v>
      </c>
      <c r="L185" s="134">
        <f t="shared" si="143"/>
        <v>0.11145152380970316</v>
      </c>
      <c r="M185" s="134">
        <f t="shared" si="143"/>
        <v>8.8956389768316199E-2</v>
      </c>
      <c r="N185" s="134">
        <f t="shared" si="143"/>
        <v>8.3012309761339165E-2</v>
      </c>
      <c r="O185" s="270">
        <f>IFERROR(O183/O73,0)</f>
        <v>0</v>
      </c>
      <c r="P185" s="270">
        <f t="shared" ref="P185:Z185" si="144">IFERROR(P183/P73,0)</f>
        <v>0</v>
      </c>
      <c r="Q185" s="270">
        <f t="shared" si="144"/>
        <v>0</v>
      </c>
      <c r="R185" s="270">
        <f t="shared" si="144"/>
        <v>0</v>
      </c>
      <c r="S185" s="270">
        <f t="shared" si="144"/>
        <v>0</v>
      </c>
      <c r="T185" s="270">
        <f t="shared" si="144"/>
        <v>0</v>
      </c>
      <c r="U185" s="270">
        <f t="shared" si="144"/>
        <v>0</v>
      </c>
      <c r="V185" s="270">
        <f t="shared" si="144"/>
        <v>0</v>
      </c>
      <c r="W185" s="270">
        <f t="shared" si="144"/>
        <v>0</v>
      </c>
      <c r="X185" s="270">
        <f t="shared" si="144"/>
        <v>0</v>
      </c>
      <c r="Y185" s="270">
        <f t="shared" si="144"/>
        <v>0</v>
      </c>
      <c r="Z185" s="270">
        <f t="shared" si="144"/>
        <v>0</v>
      </c>
      <c r="AA185" s="270">
        <f>IFERROR(AA183/AA73,0)</f>
        <v>0</v>
      </c>
      <c r="AB185" s="270">
        <f t="shared" ref="AB185:AL185" si="145">IFERROR(AB183/AB73,0)</f>
        <v>0</v>
      </c>
      <c r="AC185" s="270">
        <f t="shared" si="145"/>
        <v>0</v>
      </c>
      <c r="AD185" s="270">
        <f t="shared" si="145"/>
        <v>0</v>
      </c>
      <c r="AE185" s="270">
        <f t="shared" si="145"/>
        <v>0</v>
      </c>
      <c r="AF185" s="270">
        <f t="shared" si="145"/>
        <v>0</v>
      </c>
      <c r="AG185" s="270">
        <f t="shared" si="145"/>
        <v>0</v>
      </c>
      <c r="AH185" s="270">
        <f t="shared" si="145"/>
        <v>0</v>
      </c>
      <c r="AI185" s="270">
        <f t="shared" si="145"/>
        <v>0</v>
      </c>
      <c r="AJ185" s="270">
        <f t="shared" si="145"/>
        <v>0</v>
      </c>
      <c r="AK185" s="270">
        <f t="shared" si="145"/>
        <v>0</v>
      </c>
      <c r="AL185" s="270">
        <f t="shared" si="145"/>
        <v>0</v>
      </c>
      <c r="AM185" s="270">
        <f>IFERROR(AM183/AM73,0)</f>
        <v>0</v>
      </c>
      <c r="AN185" s="270">
        <f t="shared" ref="AN185:AX185" si="146">IFERROR(AN183/AN73,0)</f>
        <v>0</v>
      </c>
      <c r="AO185" s="270">
        <f t="shared" si="146"/>
        <v>0</v>
      </c>
      <c r="AP185" s="270">
        <f t="shared" si="146"/>
        <v>0</v>
      </c>
      <c r="AQ185" s="270">
        <f t="shared" si="146"/>
        <v>0</v>
      </c>
      <c r="AR185" s="270">
        <f t="shared" si="146"/>
        <v>0</v>
      </c>
      <c r="AS185" s="270">
        <f t="shared" si="146"/>
        <v>0</v>
      </c>
      <c r="AT185" s="270">
        <f t="shared" si="146"/>
        <v>0</v>
      </c>
      <c r="AU185" s="270">
        <f t="shared" si="146"/>
        <v>0</v>
      </c>
      <c r="AV185" s="270">
        <f t="shared" si="146"/>
        <v>0</v>
      </c>
      <c r="AW185" s="270">
        <f t="shared" si="146"/>
        <v>0</v>
      </c>
      <c r="AX185" s="270">
        <f t="shared" si="146"/>
        <v>0</v>
      </c>
      <c r="AY185" s="270">
        <f>IFERROR(AY183/AY73,0)</f>
        <v>0</v>
      </c>
      <c r="AZ185" s="270">
        <f t="shared" ref="AZ185:BJ185" si="147">IFERROR(AZ183/AZ73,0)</f>
        <v>0</v>
      </c>
      <c r="BA185" s="270">
        <f t="shared" si="147"/>
        <v>0</v>
      </c>
      <c r="BB185" s="270">
        <f t="shared" si="147"/>
        <v>0</v>
      </c>
      <c r="BC185" s="270">
        <f t="shared" si="147"/>
        <v>0</v>
      </c>
      <c r="BD185" s="270">
        <f t="shared" si="147"/>
        <v>0</v>
      </c>
      <c r="BE185" s="270">
        <f t="shared" si="147"/>
        <v>0</v>
      </c>
      <c r="BF185" s="270">
        <f t="shared" si="147"/>
        <v>0</v>
      </c>
      <c r="BG185" s="270">
        <f t="shared" si="147"/>
        <v>0</v>
      </c>
      <c r="BH185" s="270">
        <f t="shared" si="147"/>
        <v>0</v>
      </c>
      <c r="BI185" s="270">
        <f t="shared" si="147"/>
        <v>0</v>
      </c>
      <c r="BJ185" s="270">
        <f t="shared" si="147"/>
        <v>0</v>
      </c>
      <c r="BK185" s="270">
        <f>IFERROR(BK183/BK73,0)</f>
        <v>0</v>
      </c>
      <c r="BL185" s="270">
        <f t="shared" ref="BL185:BV185" si="148">IFERROR(BL183/BL73,0)</f>
        <v>0</v>
      </c>
      <c r="BM185" s="270">
        <f t="shared" si="148"/>
        <v>0</v>
      </c>
      <c r="BN185" s="270">
        <f t="shared" si="148"/>
        <v>0</v>
      </c>
      <c r="BO185" s="270">
        <f t="shared" si="148"/>
        <v>0</v>
      </c>
      <c r="BP185" s="270">
        <f t="shared" si="148"/>
        <v>0</v>
      </c>
      <c r="BQ185" s="270">
        <f t="shared" si="148"/>
        <v>0</v>
      </c>
      <c r="BR185" s="270">
        <f t="shared" si="148"/>
        <v>0</v>
      </c>
      <c r="BS185" s="270">
        <f t="shared" si="148"/>
        <v>0</v>
      </c>
      <c r="BT185" s="270">
        <f t="shared" si="148"/>
        <v>0</v>
      </c>
      <c r="BU185" s="270">
        <f t="shared" si="148"/>
        <v>0</v>
      </c>
      <c r="BV185" s="270">
        <f t="shared" si="148"/>
        <v>0</v>
      </c>
      <c r="BW185" s="270">
        <f>IFERROR(BW183/BW73,0)</f>
        <v>0</v>
      </c>
      <c r="BX185" s="270">
        <f t="shared" ref="BX185:CH185" si="149">IFERROR(BX183/BX73,0)</f>
        <v>0</v>
      </c>
      <c r="BY185" s="270">
        <f t="shared" si="149"/>
        <v>0</v>
      </c>
      <c r="BZ185" s="270">
        <f t="shared" si="149"/>
        <v>0</v>
      </c>
      <c r="CA185" s="270">
        <f t="shared" si="149"/>
        <v>0</v>
      </c>
      <c r="CB185" s="270">
        <f t="shared" si="149"/>
        <v>0</v>
      </c>
      <c r="CC185" s="270">
        <f t="shared" si="149"/>
        <v>0</v>
      </c>
      <c r="CD185" s="270">
        <f t="shared" si="149"/>
        <v>0</v>
      </c>
      <c r="CE185" s="270">
        <f t="shared" si="149"/>
        <v>0</v>
      </c>
      <c r="CF185" s="270">
        <f t="shared" si="149"/>
        <v>0</v>
      </c>
      <c r="CG185" s="270">
        <f t="shared" si="149"/>
        <v>0</v>
      </c>
      <c r="CH185" s="271">
        <f t="shared" si="149"/>
        <v>0</v>
      </c>
    </row>
    <row r="186" spans="1:86" s="1" customFormat="1" ht="15" hidden="1" thickBot="1" x14ac:dyDescent="0.35">
      <c r="A186" s="135"/>
      <c r="B186" s="315" t="s">
        <v>168</v>
      </c>
      <c r="C186" s="316">
        <f>C184+C185</f>
        <v>0.84835813727641385</v>
      </c>
      <c r="D186" s="316">
        <f t="shared" ref="D186:N186" si="150">D184+D185</f>
        <v>0.83031480777313016</v>
      </c>
      <c r="E186" s="317">
        <f t="shared" si="150"/>
        <v>0.97200945925060522</v>
      </c>
      <c r="F186" s="317">
        <f t="shared" si="150"/>
        <v>0.93439181261877557</v>
      </c>
      <c r="G186" s="317">
        <f t="shared" si="150"/>
        <v>0.92595245000921766</v>
      </c>
      <c r="H186" s="317">
        <f t="shared" si="150"/>
        <v>0.9931686536405524</v>
      </c>
      <c r="I186" s="317">
        <f t="shared" si="150"/>
        <v>0.7715098200172974</v>
      </c>
      <c r="J186" s="317">
        <f t="shared" si="150"/>
        <v>0.91321150366380488</v>
      </c>
      <c r="K186" s="317">
        <f t="shared" si="150"/>
        <v>0.84208477537294379</v>
      </c>
      <c r="L186" s="317">
        <f t="shared" si="150"/>
        <v>0.96116784773081798</v>
      </c>
      <c r="M186" s="318">
        <f t="shared" si="150"/>
        <v>0.82358906039102531</v>
      </c>
      <c r="N186" s="318">
        <f t="shared" si="150"/>
        <v>0.93768198886231624</v>
      </c>
      <c r="O186" s="319">
        <f>O184+O185</f>
        <v>0</v>
      </c>
      <c r="P186" s="319">
        <f t="shared" ref="P186:Z186" si="151">P184+P185</f>
        <v>0</v>
      </c>
      <c r="Q186" s="320">
        <f t="shared" si="151"/>
        <v>0</v>
      </c>
      <c r="R186" s="320">
        <f t="shared" si="151"/>
        <v>0</v>
      </c>
      <c r="S186" s="320">
        <f t="shared" si="151"/>
        <v>0</v>
      </c>
      <c r="T186" s="320">
        <f t="shared" si="151"/>
        <v>0</v>
      </c>
      <c r="U186" s="320">
        <f t="shared" si="151"/>
        <v>0</v>
      </c>
      <c r="V186" s="320">
        <f t="shared" si="151"/>
        <v>0</v>
      </c>
      <c r="W186" s="320">
        <f t="shared" si="151"/>
        <v>0</v>
      </c>
      <c r="X186" s="320">
        <f t="shared" si="151"/>
        <v>0</v>
      </c>
      <c r="Y186" s="321">
        <f t="shared" si="151"/>
        <v>0</v>
      </c>
      <c r="Z186" s="321">
        <f t="shared" si="151"/>
        <v>0</v>
      </c>
      <c r="AA186" s="319">
        <f>AA184+AA185</f>
        <v>0</v>
      </c>
      <c r="AB186" s="319">
        <f t="shared" ref="AB186:AL186" si="152">AB184+AB185</f>
        <v>0</v>
      </c>
      <c r="AC186" s="320">
        <f t="shared" si="152"/>
        <v>0</v>
      </c>
      <c r="AD186" s="320">
        <f t="shared" si="152"/>
        <v>0</v>
      </c>
      <c r="AE186" s="320">
        <f t="shared" si="152"/>
        <v>0</v>
      </c>
      <c r="AF186" s="320">
        <f t="shared" si="152"/>
        <v>0</v>
      </c>
      <c r="AG186" s="320">
        <f t="shared" si="152"/>
        <v>0</v>
      </c>
      <c r="AH186" s="320">
        <f t="shared" si="152"/>
        <v>0</v>
      </c>
      <c r="AI186" s="320">
        <f t="shared" si="152"/>
        <v>0</v>
      </c>
      <c r="AJ186" s="320">
        <f t="shared" si="152"/>
        <v>0</v>
      </c>
      <c r="AK186" s="321">
        <f t="shared" si="152"/>
        <v>0</v>
      </c>
      <c r="AL186" s="321">
        <f t="shared" si="152"/>
        <v>0</v>
      </c>
      <c r="AM186" s="319">
        <f>AM184+AM185</f>
        <v>0</v>
      </c>
      <c r="AN186" s="319">
        <f t="shared" ref="AN186:AX186" si="153">AN184+AN185</f>
        <v>0</v>
      </c>
      <c r="AO186" s="320">
        <f t="shared" si="153"/>
        <v>0</v>
      </c>
      <c r="AP186" s="320">
        <f t="shared" si="153"/>
        <v>0</v>
      </c>
      <c r="AQ186" s="320">
        <f t="shared" si="153"/>
        <v>0</v>
      </c>
      <c r="AR186" s="320">
        <f t="shared" si="153"/>
        <v>0</v>
      </c>
      <c r="AS186" s="320">
        <f t="shared" si="153"/>
        <v>0</v>
      </c>
      <c r="AT186" s="320">
        <f t="shared" si="153"/>
        <v>0</v>
      </c>
      <c r="AU186" s="320">
        <f t="shared" si="153"/>
        <v>0</v>
      </c>
      <c r="AV186" s="320">
        <f t="shared" si="153"/>
        <v>0</v>
      </c>
      <c r="AW186" s="321">
        <f t="shared" si="153"/>
        <v>0</v>
      </c>
      <c r="AX186" s="321">
        <f t="shared" si="153"/>
        <v>0</v>
      </c>
      <c r="AY186" s="319">
        <f>AY184+AY185</f>
        <v>0</v>
      </c>
      <c r="AZ186" s="319">
        <f t="shared" ref="AZ186:BJ186" si="154">AZ184+AZ185</f>
        <v>0</v>
      </c>
      <c r="BA186" s="320">
        <f t="shared" si="154"/>
        <v>0</v>
      </c>
      <c r="BB186" s="320">
        <f t="shared" si="154"/>
        <v>0</v>
      </c>
      <c r="BC186" s="320">
        <f t="shared" si="154"/>
        <v>0</v>
      </c>
      <c r="BD186" s="320">
        <f t="shared" si="154"/>
        <v>0</v>
      </c>
      <c r="BE186" s="320">
        <f t="shared" si="154"/>
        <v>0</v>
      </c>
      <c r="BF186" s="320">
        <f t="shared" si="154"/>
        <v>0</v>
      </c>
      <c r="BG186" s="320">
        <f t="shared" si="154"/>
        <v>0</v>
      </c>
      <c r="BH186" s="320">
        <f t="shared" si="154"/>
        <v>0</v>
      </c>
      <c r="BI186" s="321">
        <f t="shared" si="154"/>
        <v>0</v>
      </c>
      <c r="BJ186" s="321">
        <f t="shared" si="154"/>
        <v>0</v>
      </c>
      <c r="BK186" s="319">
        <f>BK184+BK185</f>
        <v>0</v>
      </c>
      <c r="BL186" s="319">
        <f t="shared" ref="BL186:BV186" si="155">BL184+BL185</f>
        <v>0</v>
      </c>
      <c r="BM186" s="320">
        <f t="shared" si="155"/>
        <v>0</v>
      </c>
      <c r="BN186" s="320">
        <f t="shared" si="155"/>
        <v>0</v>
      </c>
      <c r="BO186" s="320">
        <f t="shared" si="155"/>
        <v>0</v>
      </c>
      <c r="BP186" s="320">
        <f t="shared" si="155"/>
        <v>0</v>
      </c>
      <c r="BQ186" s="320">
        <f t="shared" si="155"/>
        <v>0</v>
      </c>
      <c r="BR186" s="320">
        <f t="shared" si="155"/>
        <v>0</v>
      </c>
      <c r="BS186" s="320">
        <f t="shared" si="155"/>
        <v>0</v>
      </c>
      <c r="BT186" s="320">
        <f t="shared" si="155"/>
        <v>0</v>
      </c>
      <c r="BU186" s="321">
        <f t="shared" si="155"/>
        <v>0</v>
      </c>
      <c r="BV186" s="321">
        <f t="shared" si="155"/>
        <v>0</v>
      </c>
      <c r="BW186" s="319">
        <f>BW184+BW185</f>
        <v>0</v>
      </c>
      <c r="BX186" s="319">
        <f t="shared" ref="BX186:CH186" si="156">BX184+BX185</f>
        <v>0</v>
      </c>
      <c r="BY186" s="320">
        <f t="shared" si="156"/>
        <v>0</v>
      </c>
      <c r="BZ186" s="320">
        <f t="shared" si="156"/>
        <v>0</v>
      </c>
      <c r="CA186" s="320">
        <f t="shared" si="156"/>
        <v>0</v>
      </c>
      <c r="CB186" s="320">
        <f t="shared" si="156"/>
        <v>0</v>
      </c>
      <c r="CC186" s="320">
        <f t="shared" si="156"/>
        <v>0</v>
      </c>
      <c r="CD186" s="320">
        <f t="shared" si="156"/>
        <v>0</v>
      </c>
      <c r="CE186" s="320">
        <f t="shared" si="156"/>
        <v>0</v>
      </c>
      <c r="CF186" s="320">
        <f t="shared" si="156"/>
        <v>0</v>
      </c>
      <c r="CG186" s="321">
        <f t="shared" si="156"/>
        <v>0</v>
      </c>
      <c r="CH186" s="322">
        <f t="shared" si="156"/>
        <v>0</v>
      </c>
    </row>
    <row r="187" spans="1:86" ht="15" hidden="1" thickBot="1" x14ac:dyDescent="0.35">
      <c r="A187" s="122"/>
      <c r="B187" s="122"/>
      <c r="C187" s="127"/>
      <c r="D187" s="127"/>
      <c r="E187" s="127"/>
      <c r="F187" s="127"/>
      <c r="G187" s="127"/>
      <c r="H187" s="127"/>
      <c r="I187" s="127"/>
      <c r="J187" s="127"/>
      <c r="K187" s="127"/>
      <c r="L187" s="127"/>
      <c r="M187" s="127"/>
      <c r="N187" s="127"/>
      <c r="O187" s="127"/>
      <c r="P187" s="127"/>
      <c r="Q187" s="127"/>
      <c r="R187" s="127"/>
      <c r="S187" s="127"/>
      <c r="T187" s="127"/>
      <c r="U187" s="127"/>
      <c r="V187" s="127"/>
      <c r="W187" s="127"/>
      <c r="X187" s="127"/>
      <c r="Y187" s="127"/>
      <c r="Z187" s="127"/>
      <c r="AA187" s="127"/>
      <c r="AB187" s="127"/>
      <c r="AC187" s="127"/>
      <c r="AD187" s="127"/>
      <c r="AE187" s="127"/>
      <c r="AF187" s="127"/>
      <c r="AG187" s="127"/>
      <c r="AH187" s="127"/>
      <c r="AI187" s="127"/>
      <c r="AJ187" s="127"/>
      <c r="AK187" s="127"/>
      <c r="AL187" s="127"/>
      <c r="AM187" s="127"/>
      <c r="AN187" s="127"/>
      <c r="AO187" s="127"/>
      <c r="AP187" s="127"/>
      <c r="AQ187" s="127"/>
      <c r="AR187" s="127"/>
      <c r="AS187" s="127"/>
      <c r="AT187" s="127"/>
      <c r="AU187" s="127"/>
      <c r="AV187" s="127"/>
      <c r="AW187" s="127"/>
      <c r="AX187" s="127"/>
      <c r="AY187" s="127"/>
      <c r="AZ187" s="127"/>
      <c r="BA187" s="127"/>
      <c r="BB187" s="127"/>
      <c r="BC187" s="127"/>
      <c r="BD187" s="127"/>
      <c r="BE187" s="127"/>
      <c r="BF187" s="127"/>
      <c r="BG187" s="127"/>
      <c r="BH187" s="127"/>
      <c r="BI187" s="127"/>
      <c r="BJ187" s="127"/>
      <c r="BK187" s="127"/>
      <c r="BL187" s="127"/>
      <c r="BM187" s="127"/>
      <c r="BN187" s="127"/>
      <c r="BO187" s="127"/>
      <c r="BP187" s="127"/>
      <c r="BQ187" s="127"/>
      <c r="BR187" s="127"/>
      <c r="BS187" s="127"/>
      <c r="BT187" s="127"/>
      <c r="BU187" s="127"/>
      <c r="BV187" s="127"/>
      <c r="BW187" s="127"/>
      <c r="BX187" s="127"/>
      <c r="BY187" s="127"/>
      <c r="BZ187" s="127"/>
      <c r="CA187" s="127"/>
      <c r="CB187" s="127"/>
      <c r="CC187" s="127"/>
      <c r="CD187" s="127"/>
      <c r="CE187" s="127"/>
      <c r="CF187" s="127"/>
      <c r="CG187" s="127"/>
      <c r="CH187" s="127"/>
    </row>
    <row r="188" spans="1:86" ht="15" hidden="1" thickBot="1" x14ac:dyDescent="0.35">
      <c r="A188" s="122"/>
      <c r="B188" s="312" t="s">
        <v>45</v>
      </c>
      <c r="C188" s="313">
        <v>43831</v>
      </c>
      <c r="D188" s="313">
        <v>43862</v>
      </c>
      <c r="E188" s="313">
        <v>43891</v>
      </c>
      <c r="F188" s="313">
        <v>43922</v>
      </c>
      <c r="G188" s="313">
        <v>43952</v>
      </c>
      <c r="H188" s="313">
        <v>43983</v>
      </c>
      <c r="I188" s="313">
        <v>44013</v>
      </c>
      <c r="J188" s="313">
        <v>44044</v>
      </c>
      <c r="K188" s="313">
        <v>44075</v>
      </c>
      <c r="L188" s="313">
        <v>44105</v>
      </c>
      <c r="M188" s="313">
        <v>44136</v>
      </c>
      <c r="N188" s="313">
        <v>44166</v>
      </c>
      <c r="O188" s="313">
        <v>44197</v>
      </c>
      <c r="P188" s="313">
        <v>44228</v>
      </c>
      <c r="Q188" s="313">
        <v>44256</v>
      </c>
      <c r="R188" s="313">
        <v>44287</v>
      </c>
      <c r="S188" s="313">
        <v>44317</v>
      </c>
      <c r="T188" s="313">
        <v>44348</v>
      </c>
      <c r="U188" s="313">
        <v>44378</v>
      </c>
      <c r="V188" s="313">
        <v>44409</v>
      </c>
      <c r="W188" s="313">
        <v>44440</v>
      </c>
      <c r="X188" s="313">
        <v>44470</v>
      </c>
      <c r="Y188" s="313">
        <v>44501</v>
      </c>
      <c r="Z188" s="313">
        <v>44531</v>
      </c>
      <c r="AA188" s="313">
        <v>44562</v>
      </c>
      <c r="AB188" s="313">
        <v>44593</v>
      </c>
      <c r="AC188" s="313">
        <v>44621</v>
      </c>
      <c r="AD188" s="313">
        <v>44652</v>
      </c>
      <c r="AE188" s="313">
        <v>44682</v>
      </c>
      <c r="AF188" s="313">
        <v>44713</v>
      </c>
      <c r="AG188" s="313">
        <v>44743</v>
      </c>
      <c r="AH188" s="313">
        <v>44774</v>
      </c>
      <c r="AI188" s="313">
        <v>44805</v>
      </c>
      <c r="AJ188" s="313">
        <v>44835</v>
      </c>
      <c r="AK188" s="313">
        <v>44866</v>
      </c>
      <c r="AL188" s="313">
        <v>44896</v>
      </c>
      <c r="AM188" s="313">
        <v>44927</v>
      </c>
      <c r="AN188" s="313">
        <v>44958</v>
      </c>
      <c r="AO188" s="313">
        <v>44986</v>
      </c>
      <c r="AP188" s="313">
        <v>45017</v>
      </c>
      <c r="AQ188" s="313">
        <v>45047</v>
      </c>
      <c r="AR188" s="313">
        <v>45078</v>
      </c>
      <c r="AS188" s="313">
        <v>45108</v>
      </c>
      <c r="AT188" s="313">
        <v>45139</v>
      </c>
      <c r="AU188" s="313">
        <v>45170</v>
      </c>
      <c r="AV188" s="313">
        <v>45200</v>
      </c>
      <c r="AW188" s="313">
        <v>45231</v>
      </c>
      <c r="AX188" s="313">
        <v>45261</v>
      </c>
      <c r="AY188" s="313">
        <v>45292</v>
      </c>
      <c r="AZ188" s="313">
        <v>45323</v>
      </c>
      <c r="BA188" s="313">
        <v>45352</v>
      </c>
      <c r="BB188" s="313">
        <v>45383</v>
      </c>
      <c r="BC188" s="313">
        <v>45413</v>
      </c>
      <c r="BD188" s="313">
        <v>45444</v>
      </c>
      <c r="BE188" s="313">
        <v>45474</v>
      </c>
      <c r="BF188" s="313">
        <v>45505</v>
      </c>
      <c r="BG188" s="313">
        <v>45536</v>
      </c>
      <c r="BH188" s="313">
        <v>45566</v>
      </c>
      <c r="BI188" s="313">
        <v>45597</v>
      </c>
      <c r="BJ188" s="313">
        <v>45627</v>
      </c>
      <c r="BK188" s="313">
        <v>45658</v>
      </c>
      <c r="BL188" s="313">
        <v>45689</v>
      </c>
      <c r="BM188" s="313">
        <v>45717</v>
      </c>
      <c r="BN188" s="313">
        <v>45748</v>
      </c>
      <c r="BO188" s="313">
        <v>45778</v>
      </c>
      <c r="BP188" s="313">
        <v>45809</v>
      </c>
      <c r="BQ188" s="313">
        <v>45839</v>
      </c>
      <c r="BR188" s="313">
        <v>45870</v>
      </c>
      <c r="BS188" s="313">
        <v>45901</v>
      </c>
      <c r="BT188" s="313">
        <v>45931</v>
      </c>
      <c r="BU188" s="313">
        <v>45962</v>
      </c>
      <c r="BV188" s="313">
        <v>45992</v>
      </c>
      <c r="BW188" s="313">
        <v>46023</v>
      </c>
      <c r="BX188" s="313">
        <v>46054</v>
      </c>
      <c r="BY188" s="313">
        <v>46082</v>
      </c>
      <c r="BZ188" s="313">
        <v>46113</v>
      </c>
      <c r="CA188" s="313">
        <v>46143</v>
      </c>
      <c r="CB188" s="313">
        <v>46174</v>
      </c>
      <c r="CC188" s="313">
        <v>46204</v>
      </c>
      <c r="CD188" s="313">
        <v>46235</v>
      </c>
      <c r="CE188" s="313">
        <v>46266</v>
      </c>
      <c r="CF188" s="313">
        <v>46296</v>
      </c>
      <c r="CG188" s="313">
        <v>46327</v>
      </c>
      <c r="CH188" s="314">
        <v>46357</v>
      </c>
    </row>
    <row r="189" spans="1:86" hidden="1" x14ac:dyDescent="0.3">
      <c r="A189" s="122"/>
      <c r="B189" s="323" t="s">
        <v>169</v>
      </c>
      <c r="C189" s="139">
        <f>C157*'YTD PROGRAM SUMMARY'!C40</f>
        <v>217.43538900656208</v>
      </c>
      <c r="D189" s="139">
        <f>D157*'YTD PROGRAM SUMMARY'!D40</f>
        <v>715.17647826825282</v>
      </c>
      <c r="E189" s="139">
        <f>E157*'YTD PROGRAM SUMMARY'!E40</f>
        <v>225.27769163275417</v>
      </c>
      <c r="F189" s="139">
        <f>F157*'YTD PROGRAM SUMMARY'!F40</f>
        <v>982.23474495555206</v>
      </c>
      <c r="G189" s="139">
        <f>G157*'YTD PROGRAM SUMMARY'!G40</f>
        <v>2210.0779531311596</v>
      </c>
      <c r="H189" s="139">
        <f>H157*'YTD PROGRAM SUMMARY'!H40</f>
        <v>480.9169766070026</v>
      </c>
      <c r="I189" s="139">
        <f>I157*'YTD PROGRAM SUMMARY'!I40</f>
        <v>24906.802382694594</v>
      </c>
      <c r="J189" s="139">
        <f>J157*'YTD PROGRAM SUMMARY'!J40</f>
        <v>10420.003017736251</v>
      </c>
      <c r="K189" s="139">
        <f>K157*'YTD PROGRAM SUMMARY'!K40</f>
        <v>20348.383128060741</v>
      </c>
      <c r="L189" s="139">
        <f>L157*'YTD PROGRAM SUMMARY'!L40</f>
        <v>3362.260309375245</v>
      </c>
      <c r="M189" s="139">
        <f>M157*'YTD PROGRAM SUMMARY'!M40</f>
        <v>15684.624185142484</v>
      </c>
      <c r="N189" s="139">
        <f>N157*'YTD PROGRAM SUMMARY'!N40</f>
        <v>8442.3389585375826</v>
      </c>
      <c r="O189" s="275">
        <f>O157*'YTD PROGRAM SUMMARY'!O40</f>
        <v>0</v>
      </c>
      <c r="P189" s="275">
        <f>P157*'YTD PROGRAM SUMMARY'!P40</f>
        <v>0</v>
      </c>
      <c r="Q189" s="275">
        <f>Q157*'YTD PROGRAM SUMMARY'!Q40</f>
        <v>0</v>
      </c>
      <c r="R189" s="275">
        <f>R157*'YTD PROGRAM SUMMARY'!R40</f>
        <v>0</v>
      </c>
      <c r="S189" s="275">
        <f>S157*'YTD PROGRAM SUMMARY'!S40</f>
        <v>0</v>
      </c>
      <c r="T189" s="275">
        <f>T157*'YTD PROGRAM SUMMARY'!T40</f>
        <v>0</v>
      </c>
      <c r="U189" s="275">
        <f>U157*'YTD PROGRAM SUMMARY'!U40</f>
        <v>0</v>
      </c>
      <c r="V189" s="275">
        <f>V157*'YTD PROGRAM SUMMARY'!V40</f>
        <v>0</v>
      </c>
      <c r="W189" s="275">
        <f>W157*'YTD PROGRAM SUMMARY'!W40</f>
        <v>0</v>
      </c>
      <c r="X189" s="275">
        <f>X157*'YTD PROGRAM SUMMARY'!X40</f>
        <v>0</v>
      </c>
      <c r="Y189" s="275">
        <f>Y157*'YTD PROGRAM SUMMARY'!Y40</f>
        <v>0</v>
      </c>
      <c r="Z189" s="275">
        <f>Z157*'YTD PROGRAM SUMMARY'!Z40</f>
        <v>0</v>
      </c>
      <c r="AA189" s="275">
        <f>AA157*'YTD PROGRAM SUMMARY'!AA40</f>
        <v>0</v>
      </c>
      <c r="AB189" s="275">
        <f>AB157*'YTD PROGRAM SUMMARY'!AB40</f>
        <v>0</v>
      </c>
      <c r="AC189" s="275">
        <f>AC157*'YTD PROGRAM SUMMARY'!AC40</f>
        <v>0</v>
      </c>
      <c r="AD189" s="275">
        <f>AD157*'YTD PROGRAM SUMMARY'!AD40</f>
        <v>0</v>
      </c>
      <c r="AE189" s="275">
        <f>AE157*'YTD PROGRAM SUMMARY'!AE40</f>
        <v>0</v>
      </c>
      <c r="AF189" s="275">
        <f>AF157*'YTD PROGRAM SUMMARY'!AF40</f>
        <v>0</v>
      </c>
      <c r="AG189" s="275">
        <f>AG157*'YTD PROGRAM SUMMARY'!AG40</f>
        <v>0</v>
      </c>
      <c r="AH189" s="275">
        <f>AH157*'YTD PROGRAM SUMMARY'!AH40</f>
        <v>0</v>
      </c>
      <c r="AI189" s="275">
        <f>AI157*'YTD PROGRAM SUMMARY'!AI40</f>
        <v>0</v>
      </c>
      <c r="AJ189" s="275">
        <f>AJ157*'YTD PROGRAM SUMMARY'!AJ40</f>
        <v>0</v>
      </c>
      <c r="AK189" s="275">
        <f>AK157*'YTD PROGRAM SUMMARY'!AK40</f>
        <v>0</v>
      </c>
      <c r="AL189" s="275">
        <f>AL157*'YTD PROGRAM SUMMARY'!AL40</f>
        <v>0</v>
      </c>
      <c r="AM189" s="275">
        <f>AM157*'YTD PROGRAM SUMMARY'!AM40</f>
        <v>0</v>
      </c>
      <c r="AN189" s="275">
        <f>AN157*'YTD PROGRAM SUMMARY'!AN40</f>
        <v>0</v>
      </c>
      <c r="AO189" s="275">
        <f>AO157*'YTD PROGRAM SUMMARY'!AO40</f>
        <v>0</v>
      </c>
      <c r="AP189" s="275">
        <f>AP157*'YTD PROGRAM SUMMARY'!AP40</f>
        <v>0</v>
      </c>
      <c r="AQ189" s="275">
        <f>AQ157*'YTD PROGRAM SUMMARY'!AQ40</f>
        <v>0</v>
      </c>
      <c r="AR189" s="275">
        <f>AR157*'YTD PROGRAM SUMMARY'!AR40</f>
        <v>0</v>
      </c>
      <c r="AS189" s="275">
        <f>AS157*'YTD PROGRAM SUMMARY'!AS40</f>
        <v>0</v>
      </c>
      <c r="AT189" s="275">
        <f>AT157*'YTD PROGRAM SUMMARY'!AT40</f>
        <v>0</v>
      </c>
      <c r="AU189" s="275">
        <f>AU157*'YTD PROGRAM SUMMARY'!AU40</f>
        <v>0</v>
      </c>
      <c r="AV189" s="275">
        <f>AV157*'YTD PROGRAM SUMMARY'!AV40</f>
        <v>0</v>
      </c>
      <c r="AW189" s="275">
        <f>AW157*'YTD PROGRAM SUMMARY'!AW40</f>
        <v>0</v>
      </c>
      <c r="AX189" s="275">
        <f>AX157*'YTD PROGRAM SUMMARY'!AX40</f>
        <v>0</v>
      </c>
      <c r="AY189" s="275">
        <f>AY157*'YTD PROGRAM SUMMARY'!AY40</f>
        <v>0</v>
      </c>
      <c r="AZ189" s="275">
        <f>AZ157*'YTD PROGRAM SUMMARY'!AZ40</f>
        <v>0</v>
      </c>
      <c r="BA189" s="275">
        <f>BA157*'YTD PROGRAM SUMMARY'!BA40</f>
        <v>0</v>
      </c>
      <c r="BB189" s="275">
        <f>BB157*'YTD PROGRAM SUMMARY'!BB40</f>
        <v>0</v>
      </c>
      <c r="BC189" s="275">
        <f>BC157*'YTD PROGRAM SUMMARY'!BC40</f>
        <v>0</v>
      </c>
      <c r="BD189" s="275">
        <f>BD157*'YTD PROGRAM SUMMARY'!BD40</f>
        <v>0</v>
      </c>
      <c r="BE189" s="275">
        <f>BE157*'YTD PROGRAM SUMMARY'!BE40</f>
        <v>0</v>
      </c>
      <c r="BF189" s="275">
        <f>BF157*'YTD PROGRAM SUMMARY'!BF40</f>
        <v>0</v>
      </c>
      <c r="BG189" s="275">
        <f>BG157*'YTD PROGRAM SUMMARY'!BG40</f>
        <v>0</v>
      </c>
      <c r="BH189" s="275">
        <f>BH157*'YTD PROGRAM SUMMARY'!BH40</f>
        <v>0</v>
      </c>
      <c r="BI189" s="275">
        <f>BI157*'YTD PROGRAM SUMMARY'!BI40</f>
        <v>0</v>
      </c>
      <c r="BJ189" s="275">
        <f>BJ157*'YTD PROGRAM SUMMARY'!BJ40</f>
        <v>0</v>
      </c>
      <c r="BK189" s="275">
        <f>BK157*'YTD PROGRAM SUMMARY'!BK40</f>
        <v>0</v>
      </c>
      <c r="BL189" s="275">
        <f>BL157*'YTD PROGRAM SUMMARY'!BL40</f>
        <v>0</v>
      </c>
      <c r="BM189" s="275">
        <f>BM157*'YTD PROGRAM SUMMARY'!BM40</f>
        <v>0</v>
      </c>
      <c r="BN189" s="275">
        <f>BN157*'YTD PROGRAM SUMMARY'!BN40</f>
        <v>0</v>
      </c>
      <c r="BO189" s="275">
        <f>BO157*'YTD PROGRAM SUMMARY'!BO40</f>
        <v>0</v>
      </c>
      <c r="BP189" s="275">
        <f>BP157*'YTD PROGRAM SUMMARY'!BP40</f>
        <v>0</v>
      </c>
      <c r="BQ189" s="275">
        <f>BQ157*'YTD PROGRAM SUMMARY'!BQ40</f>
        <v>0</v>
      </c>
      <c r="BR189" s="275">
        <f>BR157*'YTD PROGRAM SUMMARY'!BR40</f>
        <v>0</v>
      </c>
      <c r="BS189" s="275">
        <f>BS157*'YTD PROGRAM SUMMARY'!BS40</f>
        <v>0</v>
      </c>
      <c r="BT189" s="275">
        <f>BT157*'YTD PROGRAM SUMMARY'!BT40</f>
        <v>0</v>
      </c>
      <c r="BU189" s="275">
        <f>BU157*'YTD PROGRAM SUMMARY'!BU40</f>
        <v>0</v>
      </c>
      <c r="BV189" s="275">
        <f>BV157*'YTD PROGRAM SUMMARY'!BV40</f>
        <v>0</v>
      </c>
      <c r="BW189" s="275">
        <f>BW157*'YTD PROGRAM SUMMARY'!BW40</f>
        <v>0</v>
      </c>
      <c r="BX189" s="275">
        <f>BX157*'YTD PROGRAM SUMMARY'!BX40</f>
        <v>0</v>
      </c>
      <c r="BY189" s="275">
        <f>BY157*'YTD PROGRAM SUMMARY'!BY40</f>
        <v>0</v>
      </c>
      <c r="BZ189" s="275">
        <f>BZ157*'YTD PROGRAM SUMMARY'!BZ40</f>
        <v>0</v>
      </c>
      <c r="CA189" s="275">
        <f>CA157*'YTD PROGRAM SUMMARY'!CA40</f>
        <v>0</v>
      </c>
      <c r="CB189" s="275">
        <f>CB157*'YTD PROGRAM SUMMARY'!CB40</f>
        <v>0</v>
      </c>
      <c r="CC189" s="275">
        <f>CC157*'YTD PROGRAM SUMMARY'!CC40</f>
        <v>0</v>
      </c>
      <c r="CD189" s="275">
        <f>CD157*'YTD PROGRAM SUMMARY'!CD40</f>
        <v>0</v>
      </c>
      <c r="CE189" s="275">
        <f>CE157*'YTD PROGRAM SUMMARY'!CE40</f>
        <v>0</v>
      </c>
      <c r="CF189" s="275">
        <f>CF157*'YTD PROGRAM SUMMARY'!CF40</f>
        <v>0</v>
      </c>
      <c r="CG189" s="275">
        <f>CG157*'YTD PROGRAM SUMMARY'!CG40</f>
        <v>0</v>
      </c>
      <c r="CH189" s="276">
        <f>CH157*'YTD PROGRAM SUMMARY'!CH40</f>
        <v>0</v>
      </c>
    </row>
    <row r="190" spans="1:86" ht="15" hidden="1" thickBot="1" x14ac:dyDescent="0.35">
      <c r="A190" s="122"/>
      <c r="B190" s="310" t="s">
        <v>170</v>
      </c>
      <c r="C190" s="132">
        <f>C176*'YTD PROGRAM SUMMARY'!C40</f>
        <v>24.874915972566289</v>
      </c>
      <c r="D190" s="132">
        <f>D176*'YTD PROGRAM SUMMARY'!D40</f>
        <v>84.950462710453223</v>
      </c>
      <c r="E190" s="132">
        <f>E176*'YTD PROGRAM SUMMARY'!E40</f>
        <v>24.506917425162534</v>
      </c>
      <c r="F190" s="132">
        <f>F176*'YTD PROGRAM SUMMARY'!F40</f>
        <v>104.27758199875905</v>
      </c>
      <c r="G190" s="132">
        <f>G176*'YTD PROGRAM SUMMARY'!G40</f>
        <v>285.93082667019473</v>
      </c>
      <c r="H190" s="132">
        <f>H176*'YTD PROGRAM SUMMARY'!H40</f>
        <v>88.605606150007958</v>
      </c>
      <c r="I190" s="132">
        <f>I176*'YTD PROGRAM SUMMARY'!I40</f>
        <v>4335.9695913038358</v>
      </c>
      <c r="J190" s="132">
        <f>J176*'YTD PROGRAM SUMMARY'!J40</f>
        <v>1925.3549459043527</v>
      </c>
      <c r="K190" s="132">
        <f>K176*'YTD PROGRAM SUMMARY'!K40</f>
        <v>3405.7026137888843</v>
      </c>
      <c r="L190" s="132">
        <f>L176*'YTD PROGRAM SUMMARY'!L40</f>
        <v>441.0048675957222</v>
      </c>
      <c r="M190" s="132">
        <f>M176*'YTD PROGRAM SUMMARY'!M40</f>
        <v>1899.2451577200018</v>
      </c>
      <c r="N190" s="132">
        <f>N176*'YTD PROGRAM SUMMARY'!N40</f>
        <v>819.9870357791682</v>
      </c>
      <c r="O190" s="267">
        <f>O176*'YTD PROGRAM SUMMARY'!O40</f>
        <v>0</v>
      </c>
      <c r="P190" s="267">
        <f>P176*'YTD PROGRAM SUMMARY'!P40</f>
        <v>0</v>
      </c>
      <c r="Q190" s="267">
        <f>Q176*'YTD PROGRAM SUMMARY'!Q40</f>
        <v>0</v>
      </c>
      <c r="R190" s="267">
        <f>R176*'YTD PROGRAM SUMMARY'!R40</f>
        <v>0</v>
      </c>
      <c r="S190" s="267">
        <f>S176*'YTD PROGRAM SUMMARY'!S40</f>
        <v>0</v>
      </c>
      <c r="T190" s="267">
        <f>T176*'YTD PROGRAM SUMMARY'!T40</f>
        <v>0</v>
      </c>
      <c r="U190" s="267">
        <f>U176*'YTD PROGRAM SUMMARY'!U40</f>
        <v>0</v>
      </c>
      <c r="V190" s="267">
        <f>V176*'YTD PROGRAM SUMMARY'!V40</f>
        <v>0</v>
      </c>
      <c r="W190" s="267">
        <f>W176*'YTD PROGRAM SUMMARY'!W40</f>
        <v>0</v>
      </c>
      <c r="X190" s="267">
        <f>X176*'YTD PROGRAM SUMMARY'!X40</f>
        <v>0</v>
      </c>
      <c r="Y190" s="267">
        <f>Y176*'YTD PROGRAM SUMMARY'!Y40</f>
        <v>0</v>
      </c>
      <c r="Z190" s="267">
        <f>Z176*'YTD PROGRAM SUMMARY'!Z40</f>
        <v>0</v>
      </c>
      <c r="AA190" s="267">
        <f>AA176*'YTD PROGRAM SUMMARY'!AA40</f>
        <v>0</v>
      </c>
      <c r="AB190" s="267">
        <f>AB176*'YTD PROGRAM SUMMARY'!AB40</f>
        <v>0</v>
      </c>
      <c r="AC190" s="267">
        <f>AC176*'YTD PROGRAM SUMMARY'!AC40</f>
        <v>0</v>
      </c>
      <c r="AD190" s="267">
        <f>AD176*'YTD PROGRAM SUMMARY'!AD40</f>
        <v>0</v>
      </c>
      <c r="AE190" s="267">
        <f>AE176*'YTD PROGRAM SUMMARY'!AE40</f>
        <v>0</v>
      </c>
      <c r="AF190" s="267">
        <f>AF176*'YTD PROGRAM SUMMARY'!AF40</f>
        <v>0</v>
      </c>
      <c r="AG190" s="267">
        <f>AG176*'YTD PROGRAM SUMMARY'!AG40</f>
        <v>0</v>
      </c>
      <c r="AH190" s="267">
        <f>AH176*'YTD PROGRAM SUMMARY'!AH40</f>
        <v>0</v>
      </c>
      <c r="AI190" s="267">
        <f>AI176*'YTD PROGRAM SUMMARY'!AI40</f>
        <v>0</v>
      </c>
      <c r="AJ190" s="267">
        <f>AJ176*'YTD PROGRAM SUMMARY'!AJ40</f>
        <v>0</v>
      </c>
      <c r="AK190" s="267">
        <f>AK176*'YTD PROGRAM SUMMARY'!AK40</f>
        <v>0</v>
      </c>
      <c r="AL190" s="267">
        <f>AL176*'YTD PROGRAM SUMMARY'!AL40</f>
        <v>0</v>
      </c>
      <c r="AM190" s="267">
        <f>AM176*'YTD PROGRAM SUMMARY'!AM40</f>
        <v>0</v>
      </c>
      <c r="AN190" s="267">
        <f>AN176*'YTD PROGRAM SUMMARY'!AN40</f>
        <v>0</v>
      </c>
      <c r="AO190" s="267">
        <f>AO176*'YTD PROGRAM SUMMARY'!AO40</f>
        <v>0</v>
      </c>
      <c r="AP190" s="267">
        <f>AP176*'YTD PROGRAM SUMMARY'!AP40</f>
        <v>0</v>
      </c>
      <c r="AQ190" s="267">
        <f>AQ176*'YTD PROGRAM SUMMARY'!AQ40</f>
        <v>0</v>
      </c>
      <c r="AR190" s="267">
        <f>AR176*'YTD PROGRAM SUMMARY'!AR40</f>
        <v>0</v>
      </c>
      <c r="AS190" s="267">
        <f>AS176*'YTD PROGRAM SUMMARY'!AS40</f>
        <v>0</v>
      </c>
      <c r="AT190" s="267">
        <f>AT176*'YTD PROGRAM SUMMARY'!AT40</f>
        <v>0</v>
      </c>
      <c r="AU190" s="267">
        <f>AU176*'YTD PROGRAM SUMMARY'!AU40</f>
        <v>0</v>
      </c>
      <c r="AV190" s="267">
        <f>AV176*'YTD PROGRAM SUMMARY'!AV40</f>
        <v>0</v>
      </c>
      <c r="AW190" s="267">
        <f>AW176*'YTD PROGRAM SUMMARY'!AW40</f>
        <v>0</v>
      </c>
      <c r="AX190" s="267">
        <f>AX176*'YTD PROGRAM SUMMARY'!AX40</f>
        <v>0</v>
      </c>
      <c r="AY190" s="267">
        <f>AY176*'YTD PROGRAM SUMMARY'!AY40</f>
        <v>0</v>
      </c>
      <c r="AZ190" s="267">
        <f>AZ176*'YTD PROGRAM SUMMARY'!AZ40</f>
        <v>0</v>
      </c>
      <c r="BA190" s="267">
        <f>BA176*'YTD PROGRAM SUMMARY'!BA40</f>
        <v>0</v>
      </c>
      <c r="BB190" s="267">
        <f>BB176*'YTD PROGRAM SUMMARY'!BB40</f>
        <v>0</v>
      </c>
      <c r="BC190" s="267">
        <f>BC176*'YTD PROGRAM SUMMARY'!BC40</f>
        <v>0</v>
      </c>
      <c r="BD190" s="267">
        <f>BD176*'YTD PROGRAM SUMMARY'!BD40</f>
        <v>0</v>
      </c>
      <c r="BE190" s="267">
        <f>BE176*'YTD PROGRAM SUMMARY'!BE40</f>
        <v>0</v>
      </c>
      <c r="BF190" s="267">
        <f>BF176*'YTD PROGRAM SUMMARY'!BF40</f>
        <v>0</v>
      </c>
      <c r="BG190" s="267">
        <f>BG176*'YTD PROGRAM SUMMARY'!BG40</f>
        <v>0</v>
      </c>
      <c r="BH190" s="267">
        <f>BH176*'YTD PROGRAM SUMMARY'!BH40</f>
        <v>0</v>
      </c>
      <c r="BI190" s="267">
        <f>BI176*'YTD PROGRAM SUMMARY'!BI40</f>
        <v>0</v>
      </c>
      <c r="BJ190" s="267">
        <f>BJ176*'YTD PROGRAM SUMMARY'!BJ40</f>
        <v>0</v>
      </c>
      <c r="BK190" s="267">
        <f>BK176*'YTD PROGRAM SUMMARY'!BK40</f>
        <v>0</v>
      </c>
      <c r="BL190" s="267">
        <f>BL176*'YTD PROGRAM SUMMARY'!BL40</f>
        <v>0</v>
      </c>
      <c r="BM190" s="267">
        <f>BM176*'YTD PROGRAM SUMMARY'!BM40</f>
        <v>0</v>
      </c>
      <c r="BN190" s="267">
        <f>BN176*'YTD PROGRAM SUMMARY'!BN40</f>
        <v>0</v>
      </c>
      <c r="BO190" s="267">
        <f>BO176*'YTD PROGRAM SUMMARY'!BO40</f>
        <v>0</v>
      </c>
      <c r="BP190" s="267">
        <f>BP176*'YTD PROGRAM SUMMARY'!BP40</f>
        <v>0</v>
      </c>
      <c r="BQ190" s="267">
        <f>BQ176*'YTD PROGRAM SUMMARY'!BQ40</f>
        <v>0</v>
      </c>
      <c r="BR190" s="267">
        <f>BR176*'YTD PROGRAM SUMMARY'!BR40</f>
        <v>0</v>
      </c>
      <c r="BS190" s="267">
        <f>BS176*'YTD PROGRAM SUMMARY'!BS40</f>
        <v>0</v>
      </c>
      <c r="BT190" s="267">
        <f>BT176*'YTD PROGRAM SUMMARY'!BT40</f>
        <v>0</v>
      </c>
      <c r="BU190" s="267">
        <f>BU176*'YTD PROGRAM SUMMARY'!BU40</f>
        <v>0</v>
      </c>
      <c r="BV190" s="267">
        <f>BV176*'YTD PROGRAM SUMMARY'!BV40</f>
        <v>0</v>
      </c>
      <c r="BW190" s="267">
        <f>BW176*'YTD PROGRAM SUMMARY'!BW40</f>
        <v>0</v>
      </c>
      <c r="BX190" s="267">
        <f>BX176*'YTD PROGRAM SUMMARY'!BX40</f>
        <v>0</v>
      </c>
      <c r="BY190" s="267">
        <f>BY176*'YTD PROGRAM SUMMARY'!BY40</f>
        <v>0</v>
      </c>
      <c r="BZ190" s="267">
        <f>BZ176*'YTD PROGRAM SUMMARY'!BZ40</f>
        <v>0</v>
      </c>
      <c r="CA190" s="267">
        <f>CA176*'YTD PROGRAM SUMMARY'!CA40</f>
        <v>0</v>
      </c>
      <c r="CB190" s="267">
        <f>CB176*'YTD PROGRAM SUMMARY'!CB40</f>
        <v>0</v>
      </c>
      <c r="CC190" s="267">
        <f>CC176*'YTD PROGRAM SUMMARY'!CC40</f>
        <v>0</v>
      </c>
      <c r="CD190" s="267">
        <f>CD176*'YTD PROGRAM SUMMARY'!CD40</f>
        <v>0</v>
      </c>
      <c r="CE190" s="267">
        <f>CE176*'YTD PROGRAM SUMMARY'!CE40</f>
        <v>0</v>
      </c>
      <c r="CF190" s="267">
        <f>CF176*'YTD PROGRAM SUMMARY'!CF40</f>
        <v>0</v>
      </c>
      <c r="CG190" s="267">
        <f>CG176*'YTD PROGRAM SUMMARY'!CG40</f>
        <v>0</v>
      </c>
      <c r="CH190" s="268">
        <f>CH176*'YTD PROGRAM SUMMARY'!CH40</f>
        <v>0</v>
      </c>
    </row>
    <row r="191" spans="1:86" hidden="1" x14ac:dyDescent="0.3">
      <c r="A191" s="122"/>
      <c r="B191" s="323" t="s">
        <v>171</v>
      </c>
      <c r="C191" s="133">
        <f t="shared" ref="C191" si="157">IFERROR(C189/C73,0)</f>
        <v>0.13607472209579646</v>
      </c>
      <c r="D191" s="133">
        <f t="shared" ref="D191:N191" si="158">IFERROR(D189/D73,0)</f>
        <v>0.15166950639437826</v>
      </c>
      <c r="E191" s="133">
        <f t="shared" si="158"/>
        <v>2.5244327228000282E-2</v>
      </c>
      <c r="F191" s="133">
        <f t="shared" si="158"/>
        <v>5.9321248938576376E-2</v>
      </c>
      <c r="G191" s="133">
        <f t="shared" si="158"/>
        <v>6.5555284155995763E-2</v>
      </c>
      <c r="H191" s="133">
        <f t="shared" si="158"/>
        <v>5.7696646852033046E-3</v>
      </c>
      <c r="I191" s="133">
        <f t="shared" si="158"/>
        <v>0.19460780130152106</v>
      </c>
      <c r="J191" s="133">
        <f t="shared" si="158"/>
        <v>7.3255025026131418E-2</v>
      </c>
      <c r="K191" s="133">
        <f t="shared" si="158"/>
        <v>0.13527425809373994</v>
      </c>
      <c r="L191" s="133">
        <f t="shared" si="158"/>
        <v>3.4333290887380789E-2</v>
      </c>
      <c r="M191" s="133">
        <f t="shared" si="158"/>
        <v>0.15735687503457688</v>
      </c>
      <c r="N191" s="133">
        <f t="shared" si="158"/>
        <v>5.6811846695423489E-2</v>
      </c>
      <c r="O191" s="269">
        <f>IFERROR(O189/O73,0)</f>
        <v>0</v>
      </c>
      <c r="P191" s="269">
        <f t="shared" ref="P191:Y191" si="159">IFERROR(P189/P73,0)</f>
        <v>0</v>
      </c>
      <c r="Q191" s="269">
        <f t="shared" si="159"/>
        <v>0</v>
      </c>
      <c r="R191" s="269">
        <f t="shared" si="159"/>
        <v>0</v>
      </c>
      <c r="S191" s="269">
        <f t="shared" si="159"/>
        <v>0</v>
      </c>
      <c r="T191" s="269">
        <f t="shared" si="159"/>
        <v>0</v>
      </c>
      <c r="U191" s="269">
        <f t="shared" si="159"/>
        <v>0</v>
      </c>
      <c r="V191" s="269">
        <f t="shared" si="159"/>
        <v>0</v>
      </c>
      <c r="W191" s="269">
        <f t="shared" si="159"/>
        <v>0</v>
      </c>
      <c r="X191" s="269">
        <f t="shared" si="159"/>
        <v>0</v>
      </c>
      <c r="Y191" s="269">
        <f t="shared" si="159"/>
        <v>0</v>
      </c>
      <c r="Z191" s="269">
        <f>IFERROR(Z189/Z80,0)</f>
        <v>0</v>
      </c>
      <c r="AA191" s="269">
        <f>IFERROR(AA189/AA73,0)</f>
        <v>0</v>
      </c>
      <c r="AB191" s="269">
        <f t="shared" ref="AB191:AK191" si="160">IFERROR(AB189/AB73,0)</f>
        <v>0</v>
      </c>
      <c r="AC191" s="269">
        <f t="shared" si="160"/>
        <v>0</v>
      </c>
      <c r="AD191" s="269">
        <f t="shared" si="160"/>
        <v>0</v>
      </c>
      <c r="AE191" s="269">
        <f t="shared" si="160"/>
        <v>0</v>
      </c>
      <c r="AF191" s="269">
        <f t="shared" si="160"/>
        <v>0</v>
      </c>
      <c r="AG191" s="269">
        <f t="shared" si="160"/>
        <v>0</v>
      </c>
      <c r="AH191" s="269">
        <f t="shared" si="160"/>
        <v>0</v>
      </c>
      <c r="AI191" s="269">
        <f t="shared" si="160"/>
        <v>0</v>
      </c>
      <c r="AJ191" s="269">
        <f t="shared" si="160"/>
        <v>0</v>
      </c>
      <c r="AK191" s="269">
        <f t="shared" si="160"/>
        <v>0</v>
      </c>
      <c r="AL191" s="269">
        <f>IFERROR(AL189/AL80,0)</f>
        <v>0</v>
      </c>
      <c r="AM191" s="269">
        <f>IFERROR(AM189/AM73,0)</f>
        <v>0</v>
      </c>
      <c r="AN191" s="269">
        <f t="shared" ref="AN191:AW191" si="161">IFERROR(AN189/AN73,0)</f>
        <v>0</v>
      </c>
      <c r="AO191" s="269">
        <f t="shared" si="161"/>
        <v>0</v>
      </c>
      <c r="AP191" s="269">
        <f t="shared" si="161"/>
        <v>0</v>
      </c>
      <c r="AQ191" s="269">
        <f t="shared" si="161"/>
        <v>0</v>
      </c>
      <c r="AR191" s="269">
        <f t="shared" si="161"/>
        <v>0</v>
      </c>
      <c r="AS191" s="269">
        <f t="shared" si="161"/>
        <v>0</v>
      </c>
      <c r="AT191" s="269">
        <f t="shared" si="161"/>
        <v>0</v>
      </c>
      <c r="AU191" s="269">
        <f t="shared" si="161"/>
        <v>0</v>
      </c>
      <c r="AV191" s="269">
        <f t="shared" si="161"/>
        <v>0</v>
      </c>
      <c r="AW191" s="269">
        <f t="shared" si="161"/>
        <v>0</v>
      </c>
      <c r="AX191" s="269">
        <f>IFERROR(AX189/AX80,0)</f>
        <v>0</v>
      </c>
      <c r="AY191" s="269">
        <f>IFERROR(AY189/AY73,0)</f>
        <v>0</v>
      </c>
      <c r="AZ191" s="269">
        <f t="shared" ref="AZ191:BI191" si="162">IFERROR(AZ189/AZ73,0)</f>
        <v>0</v>
      </c>
      <c r="BA191" s="269">
        <f t="shared" si="162"/>
        <v>0</v>
      </c>
      <c r="BB191" s="269">
        <f t="shared" si="162"/>
        <v>0</v>
      </c>
      <c r="BC191" s="269">
        <f t="shared" si="162"/>
        <v>0</v>
      </c>
      <c r="BD191" s="269">
        <f t="shared" si="162"/>
        <v>0</v>
      </c>
      <c r="BE191" s="269">
        <f t="shared" si="162"/>
        <v>0</v>
      </c>
      <c r="BF191" s="269">
        <f t="shared" si="162"/>
        <v>0</v>
      </c>
      <c r="BG191" s="269">
        <f t="shared" si="162"/>
        <v>0</v>
      </c>
      <c r="BH191" s="269">
        <f t="shared" si="162"/>
        <v>0</v>
      </c>
      <c r="BI191" s="269">
        <f t="shared" si="162"/>
        <v>0</v>
      </c>
      <c r="BJ191" s="269">
        <f>IFERROR(BJ189/BJ80,0)</f>
        <v>0</v>
      </c>
      <c r="BK191" s="269">
        <f>IFERROR(BK189/BK73,0)</f>
        <v>0</v>
      </c>
      <c r="BL191" s="269">
        <f t="shared" ref="BL191:BU191" si="163">IFERROR(BL189/BL73,0)</f>
        <v>0</v>
      </c>
      <c r="BM191" s="269">
        <f t="shared" si="163"/>
        <v>0</v>
      </c>
      <c r="BN191" s="269">
        <f t="shared" si="163"/>
        <v>0</v>
      </c>
      <c r="BO191" s="269">
        <f t="shared" si="163"/>
        <v>0</v>
      </c>
      <c r="BP191" s="269">
        <f t="shared" si="163"/>
        <v>0</v>
      </c>
      <c r="BQ191" s="269">
        <f t="shared" si="163"/>
        <v>0</v>
      </c>
      <c r="BR191" s="269">
        <f t="shared" si="163"/>
        <v>0</v>
      </c>
      <c r="BS191" s="269">
        <f t="shared" si="163"/>
        <v>0</v>
      </c>
      <c r="BT191" s="269">
        <f t="shared" si="163"/>
        <v>0</v>
      </c>
      <c r="BU191" s="269">
        <f t="shared" si="163"/>
        <v>0</v>
      </c>
      <c r="BV191" s="269">
        <f>IFERROR(BV189/BV80,0)</f>
        <v>0</v>
      </c>
      <c r="BW191" s="269">
        <f>IFERROR(BW189/BW73,0)</f>
        <v>0</v>
      </c>
      <c r="BX191" s="269">
        <f t="shared" ref="BX191:CG191" si="164">IFERROR(BX189/BX73,0)</f>
        <v>0</v>
      </c>
      <c r="BY191" s="269">
        <f t="shared" si="164"/>
        <v>0</v>
      </c>
      <c r="BZ191" s="269">
        <f t="shared" si="164"/>
        <v>0</v>
      </c>
      <c r="CA191" s="269">
        <f t="shared" si="164"/>
        <v>0</v>
      </c>
      <c r="CB191" s="269">
        <f t="shared" si="164"/>
        <v>0</v>
      </c>
      <c r="CC191" s="269">
        <f t="shared" si="164"/>
        <v>0</v>
      </c>
      <c r="CD191" s="269">
        <f t="shared" si="164"/>
        <v>0</v>
      </c>
      <c r="CE191" s="269">
        <f t="shared" si="164"/>
        <v>0</v>
      </c>
      <c r="CF191" s="269">
        <f t="shared" si="164"/>
        <v>0</v>
      </c>
      <c r="CG191" s="269">
        <f t="shared" si="164"/>
        <v>0</v>
      </c>
      <c r="CH191" s="277">
        <f>IFERROR(CH189/CH80,0)</f>
        <v>0</v>
      </c>
    </row>
    <row r="192" spans="1:86" ht="15" hidden="1" thickBot="1" x14ac:dyDescent="0.35">
      <c r="A192" s="122"/>
      <c r="B192" s="310" t="s">
        <v>172</v>
      </c>
      <c r="C192" s="134">
        <f t="shared" ref="C192" si="165">IFERROR(C190/C73,0)</f>
        <v>1.5567140627789406E-2</v>
      </c>
      <c r="D192" s="134">
        <f t="shared" ref="D192:N192" si="166">IFERROR(D190/D73,0)</f>
        <v>1.801568583249143E-2</v>
      </c>
      <c r="E192" s="134">
        <f t="shared" si="166"/>
        <v>2.746213521394389E-3</v>
      </c>
      <c r="F192" s="134">
        <f t="shared" si="166"/>
        <v>6.2977576717072031E-3</v>
      </c>
      <c r="G192" s="134">
        <f t="shared" si="166"/>
        <v>8.481273959032606E-3</v>
      </c>
      <c r="H192" s="134">
        <f t="shared" si="166"/>
        <v>1.0630205660893065E-3</v>
      </c>
      <c r="I192" s="134">
        <f t="shared" si="166"/>
        <v>3.3878837423955366E-2</v>
      </c>
      <c r="J192" s="134">
        <f t="shared" si="166"/>
        <v>1.3535689433710996E-2</v>
      </c>
      <c r="K192" s="134">
        <f t="shared" si="166"/>
        <v>2.2640810892384088E-2</v>
      </c>
      <c r="L192" s="134">
        <f t="shared" si="166"/>
        <v>4.5032647709326882E-3</v>
      </c>
      <c r="M192" s="134">
        <f t="shared" si="166"/>
        <v>1.9054283954503093E-2</v>
      </c>
      <c r="N192" s="134">
        <f t="shared" si="166"/>
        <v>5.5180179329106785E-3</v>
      </c>
      <c r="O192" s="270">
        <f>IFERROR(O190/O73,0)</f>
        <v>0</v>
      </c>
      <c r="P192" s="270">
        <f t="shared" ref="P192:Y192" si="167">IFERROR(P190/P73,0)</f>
        <v>0</v>
      </c>
      <c r="Q192" s="270">
        <f t="shared" si="167"/>
        <v>0</v>
      </c>
      <c r="R192" s="270">
        <f t="shared" si="167"/>
        <v>0</v>
      </c>
      <c r="S192" s="270">
        <f t="shared" si="167"/>
        <v>0</v>
      </c>
      <c r="T192" s="270">
        <f t="shared" si="167"/>
        <v>0</v>
      </c>
      <c r="U192" s="270">
        <f t="shared" si="167"/>
        <v>0</v>
      </c>
      <c r="V192" s="270">
        <f t="shared" si="167"/>
        <v>0</v>
      </c>
      <c r="W192" s="270">
        <f t="shared" si="167"/>
        <v>0</v>
      </c>
      <c r="X192" s="270">
        <f t="shared" si="167"/>
        <v>0</v>
      </c>
      <c r="Y192" s="270">
        <f t="shared" si="167"/>
        <v>0</v>
      </c>
      <c r="Z192" s="270">
        <f>IFERROR(Z190/Z81,0)</f>
        <v>0</v>
      </c>
      <c r="AA192" s="270">
        <f>IFERROR(AA190/AA73,0)</f>
        <v>0</v>
      </c>
      <c r="AB192" s="270">
        <f t="shared" ref="AB192:AK192" si="168">IFERROR(AB190/AB73,0)</f>
        <v>0</v>
      </c>
      <c r="AC192" s="270">
        <f t="shared" si="168"/>
        <v>0</v>
      </c>
      <c r="AD192" s="270">
        <f t="shared" si="168"/>
        <v>0</v>
      </c>
      <c r="AE192" s="270">
        <f t="shared" si="168"/>
        <v>0</v>
      </c>
      <c r="AF192" s="270">
        <f t="shared" si="168"/>
        <v>0</v>
      </c>
      <c r="AG192" s="270">
        <f t="shared" si="168"/>
        <v>0</v>
      </c>
      <c r="AH192" s="270">
        <f t="shared" si="168"/>
        <v>0</v>
      </c>
      <c r="AI192" s="270">
        <f t="shared" si="168"/>
        <v>0</v>
      </c>
      <c r="AJ192" s="270">
        <f t="shared" si="168"/>
        <v>0</v>
      </c>
      <c r="AK192" s="270">
        <f t="shared" si="168"/>
        <v>0</v>
      </c>
      <c r="AL192" s="270">
        <f>IFERROR(AL190/AL81,0)</f>
        <v>0</v>
      </c>
      <c r="AM192" s="270">
        <f>IFERROR(AM190/AM73,0)</f>
        <v>0</v>
      </c>
      <c r="AN192" s="270">
        <f t="shared" ref="AN192:AW192" si="169">IFERROR(AN190/AN73,0)</f>
        <v>0</v>
      </c>
      <c r="AO192" s="270">
        <f t="shared" si="169"/>
        <v>0</v>
      </c>
      <c r="AP192" s="270">
        <f t="shared" si="169"/>
        <v>0</v>
      </c>
      <c r="AQ192" s="270">
        <f t="shared" si="169"/>
        <v>0</v>
      </c>
      <c r="AR192" s="270">
        <f t="shared" si="169"/>
        <v>0</v>
      </c>
      <c r="AS192" s="270">
        <f t="shared" si="169"/>
        <v>0</v>
      </c>
      <c r="AT192" s="270">
        <f t="shared" si="169"/>
        <v>0</v>
      </c>
      <c r="AU192" s="270">
        <f t="shared" si="169"/>
        <v>0</v>
      </c>
      <c r="AV192" s="270">
        <f t="shared" si="169"/>
        <v>0</v>
      </c>
      <c r="AW192" s="270">
        <f t="shared" si="169"/>
        <v>0</v>
      </c>
      <c r="AX192" s="270">
        <f>IFERROR(AX190/AX81,0)</f>
        <v>0</v>
      </c>
      <c r="AY192" s="270">
        <f>IFERROR(AY190/AY73,0)</f>
        <v>0</v>
      </c>
      <c r="AZ192" s="270">
        <f t="shared" ref="AZ192:BI192" si="170">IFERROR(AZ190/AZ73,0)</f>
        <v>0</v>
      </c>
      <c r="BA192" s="270">
        <f t="shared" si="170"/>
        <v>0</v>
      </c>
      <c r="BB192" s="270">
        <f t="shared" si="170"/>
        <v>0</v>
      </c>
      <c r="BC192" s="270">
        <f t="shared" si="170"/>
        <v>0</v>
      </c>
      <c r="BD192" s="270">
        <f t="shared" si="170"/>
        <v>0</v>
      </c>
      <c r="BE192" s="270">
        <f t="shared" si="170"/>
        <v>0</v>
      </c>
      <c r="BF192" s="270">
        <f t="shared" si="170"/>
        <v>0</v>
      </c>
      <c r="BG192" s="270">
        <f t="shared" si="170"/>
        <v>0</v>
      </c>
      <c r="BH192" s="270">
        <f t="shared" si="170"/>
        <v>0</v>
      </c>
      <c r="BI192" s="270">
        <f t="shared" si="170"/>
        <v>0</v>
      </c>
      <c r="BJ192" s="270">
        <f>IFERROR(BJ190/BJ81,0)</f>
        <v>0</v>
      </c>
      <c r="BK192" s="270">
        <f>IFERROR(BK190/BK73,0)</f>
        <v>0</v>
      </c>
      <c r="BL192" s="270">
        <f t="shared" ref="BL192:BU192" si="171">IFERROR(BL190/BL73,0)</f>
        <v>0</v>
      </c>
      <c r="BM192" s="270">
        <f t="shared" si="171"/>
        <v>0</v>
      </c>
      <c r="BN192" s="270">
        <f t="shared" si="171"/>
        <v>0</v>
      </c>
      <c r="BO192" s="270">
        <f t="shared" si="171"/>
        <v>0</v>
      </c>
      <c r="BP192" s="270">
        <f t="shared" si="171"/>
        <v>0</v>
      </c>
      <c r="BQ192" s="270">
        <f t="shared" si="171"/>
        <v>0</v>
      </c>
      <c r="BR192" s="270">
        <f t="shared" si="171"/>
        <v>0</v>
      </c>
      <c r="BS192" s="270">
        <f t="shared" si="171"/>
        <v>0</v>
      </c>
      <c r="BT192" s="270">
        <f t="shared" si="171"/>
        <v>0</v>
      </c>
      <c r="BU192" s="270">
        <f t="shared" si="171"/>
        <v>0</v>
      </c>
      <c r="BV192" s="270">
        <f>IFERROR(BV190/BV81,0)</f>
        <v>0</v>
      </c>
      <c r="BW192" s="270">
        <f>IFERROR(BW190/BW73,0)</f>
        <v>0</v>
      </c>
      <c r="BX192" s="270">
        <f t="shared" ref="BX192:CG192" si="172">IFERROR(BX190/BX73,0)</f>
        <v>0</v>
      </c>
      <c r="BY192" s="270">
        <f t="shared" si="172"/>
        <v>0</v>
      </c>
      <c r="BZ192" s="270">
        <f t="shared" si="172"/>
        <v>0</v>
      </c>
      <c r="CA192" s="270">
        <f t="shared" si="172"/>
        <v>0</v>
      </c>
      <c r="CB192" s="270">
        <f t="shared" si="172"/>
        <v>0</v>
      </c>
      <c r="CC192" s="270">
        <f t="shared" si="172"/>
        <v>0</v>
      </c>
      <c r="CD192" s="270">
        <f t="shared" si="172"/>
        <v>0</v>
      </c>
      <c r="CE192" s="270">
        <f t="shared" si="172"/>
        <v>0</v>
      </c>
      <c r="CF192" s="270">
        <f t="shared" si="172"/>
        <v>0</v>
      </c>
      <c r="CG192" s="270">
        <f t="shared" si="172"/>
        <v>0</v>
      </c>
      <c r="CH192" s="271">
        <f>IFERROR(CH190/CH81,0)</f>
        <v>0</v>
      </c>
    </row>
    <row r="193" spans="1:86" s="1" customFormat="1" ht="15" hidden="1" thickBot="1" x14ac:dyDescent="0.35">
      <c r="A193" s="135"/>
      <c r="B193" s="315" t="s">
        <v>173</v>
      </c>
      <c r="C193" s="316">
        <f>C191+C192</f>
        <v>0.15164186272358587</v>
      </c>
      <c r="D193" s="316">
        <f t="shared" ref="D193:N193" si="173">D191+D192</f>
        <v>0.1696851922268697</v>
      </c>
      <c r="E193" s="317">
        <f t="shared" si="173"/>
        <v>2.7990540749394673E-2</v>
      </c>
      <c r="F193" s="317">
        <f t="shared" si="173"/>
        <v>6.5619006610283581E-2</v>
      </c>
      <c r="G193" s="317">
        <f t="shared" si="173"/>
        <v>7.4036558115028364E-2</v>
      </c>
      <c r="H193" s="317">
        <f t="shared" si="173"/>
        <v>6.8326852512926115E-3</v>
      </c>
      <c r="I193" s="317">
        <f t="shared" si="173"/>
        <v>0.22848663872547642</v>
      </c>
      <c r="J193" s="317">
        <f t="shared" si="173"/>
        <v>8.6790714459842419E-2</v>
      </c>
      <c r="K193" s="317">
        <f t="shared" si="173"/>
        <v>0.15791506898612404</v>
      </c>
      <c r="L193" s="317">
        <f t="shared" si="173"/>
        <v>3.8836555658313475E-2</v>
      </c>
      <c r="M193" s="318">
        <f t="shared" si="173"/>
        <v>0.17641115898907997</v>
      </c>
      <c r="N193" s="318">
        <f t="shared" si="173"/>
        <v>6.2329864628334168E-2</v>
      </c>
      <c r="O193" s="319">
        <f>O191+O192</f>
        <v>0</v>
      </c>
      <c r="P193" s="319">
        <f t="shared" ref="P193:X193" si="174">P191+P192</f>
        <v>0</v>
      </c>
      <c r="Q193" s="320">
        <f t="shared" si="174"/>
        <v>0</v>
      </c>
      <c r="R193" s="320">
        <f t="shared" si="174"/>
        <v>0</v>
      </c>
      <c r="S193" s="320">
        <f t="shared" si="174"/>
        <v>0</v>
      </c>
      <c r="T193" s="320">
        <f t="shared" si="174"/>
        <v>0</v>
      </c>
      <c r="U193" s="320">
        <f t="shared" si="174"/>
        <v>0</v>
      </c>
      <c r="V193" s="320">
        <f t="shared" si="174"/>
        <v>0</v>
      </c>
      <c r="W193" s="320">
        <f t="shared" si="174"/>
        <v>0</v>
      </c>
      <c r="X193" s="320">
        <f t="shared" si="174"/>
        <v>0</v>
      </c>
      <c r="Y193" s="321">
        <f>Y191+Y192</f>
        <v>0</v>
      </c>
      <c r="Z193" s="321">
        <f>Z191+Z192</f>
        <v>0</v>
      </c>
      <c r="AA193" s="319">
        <f>AA191+AA192</f>
        <v>0</v>
      </c>
      <c r="AB193" s="319">
        <f t="shared" ref="AB193:AJ193" si="175">AB191+AB192</f>
        <v>0</v>
      </c>
      <c r="AC193" s="320">
        <f t="shared" si="175"/>
        <v>0</v>
      </c>
      <c r="AD193" s="320">
        <f t="shared" si="175"/>
        <v>0</v>
      </c>
      <c r="AE193" s="320">
        <f t="shared" si="175"/>
        <v>0</v>
      </c>
      <c r="AF193" s="320">
        <f t="shared" si="175"/>
        <v>0</v>
      </c>
      <c r="AG193" s="320">
        <f t="shared" si="175"/>
        <v>0</v>
      </c>
      <c r="AH193" s="320">
        <f t="shared" si="175"/>
        <v>0</v>
      </c>
      <c r="AI193" s="320">
        <f t="shared" si="175"/>
        <v>0</v>
      </c>
      <c r="AJ193" s="320">
        <f t="shared" si="175"/>
        <v>0</v>
      </c>
      <c r="AK193" s="321">
        <f>AK191+AK192</f>
        <v>0</v>
      </c>
      <c r="AL193" s="321">
        <f>AL191+AL192</f>
        <v>0</v>
      </c>
      <c r="AM193" s="319">
        <f>AM191+AM192</f>
        <v>0</v>
      </c>
      <c r="AN193" s="319">
        <f t="shared" ref="AN193:AV193" si="176">AN191+AN192</f>
        <v>0</v>
      </c>
      <c r="AO193" s="320">
        <f t="shared" si="176"/>
        <v>0</v>
      </c>
      <c r="AP193" s="320">
        <f t="shared" si="176"/>
        <v>0</v>
      </c>
      <c r="AQ193" s="320">
        <f t="shared" si="176"/>
        <v>0</v>
      </c>
      <c r="AR193" s="320">
        <f t="shared" si="176"/>
        <v>0</v>
      </c>
      <c r="AS193" s="320">
        <f t="shared" si="176"/>
        <v>0</v>
      </c>
      <c r="AT193" s="320">
        <f t="shared" si="176"/>
        <v>0</v>
      </c>
      <c r="AU193" s="320">
        <f t="shared" si="176"/>
        <v>0</v>
      </c>
      <c r="AV193" s="320">
        <f t="shared" si="176"/>
        <v>0</v>
      </c>
      <c r="AW193" s="321">
        <f>AW191+AW192</f>
        <v>0</v>
      </c>
      <c r="AX193" s="321">
        <f>AX191+AX192</f>
        <v>0</v>
      </c>
      <c r="AY193" s="319">
        <f>AY191+AY192</f>
        <v>0</v>
      </c>
      <c r="AZ193" s="319">
        <f t="shared" ref="AZ193:BH193" si="177">AZ191+AZ192</f>
        <v>0</v>
      </c>
      <c r="BA193" s="320">
        <f t="shared" si="177"/>
        <v>0</v>
      </c>
      <c r="BB193" s="320">
        <f t="shared" si="177"/>
        <v>0</v>
      </c>
      <c r="BC193" s="320">
        <f t="shared" si="177"/>
        <v>0</v>
      </c>
      <c r="BD193" s="320">
        <f t="shared" si="177"/>
        <v>0</v>
      </c>
      <c r="BE193" s="320">
        <f t="shared" si="177"/>
        <v>0</v>
      </c>
      <c r="BF193" s="320">
        <f t="shared" si="177"/>
        <v>0</v>
      </c>
      <c r="BG193" s="320">
        <f t="shared" si="177"/>
        <v>0</v>
      </c>
      <c r="BH193" s="320">
        <f t="shared" si="177"/>
        <v>0</v>
      </c>
      <c r="BI193" s="321">
        <f>BI191+BI192</f>
        <v>0</v>
      </c>
      <c r="BJ193" s="321">
        <f>BJ191+BJ192</f>
        <v>0</v>
      </c>
      <c r="BK193" s="319">
        <f>BK191+BK192</f>
        <v>0</v>
      </c>
      <c r="BL193" s="319">
        <f t="shared" ref="BL193:BT193" si="178">BL191+BL192</f>
        <v>0</v>
      </c>
      <c r="BM193" s="320">
        <f t="shared" si="178"/>
        <v>0</v>
      </c>
      <c r="BN193" s="320">
        <f t="shared" si="178"/>
        <v>0</v>
      </c>
      <c r="BO193" s="320">
        <f t="shared" si="178"/>
        <v>0</v>
      </c>
      <c r="BP193" s="320">
        <f t="shared" si="178"/>
        <v>0</v>
      </c>
      <c r="BQ193" s="320">
        <f t="shared" si="178"/>
        <v>0</v>
      </c>
      <c r="BR193" s="320">
        <f t="shared" si="178"/>
        <v>0</v>
      </c>
      <c r="BS193" s="320">
        <f t="shared" si="178"/>
        <v>0</v>
      </c>
      <c r="BT193" s="320">
        <f t="shared" si="178"/>
        <v>0</v>
      </c>
      <c r="BU193" s="321">
        <f>BU191+BU192</f>
        <v>0</v>
      </c>
      <c r="BV193" s="321">
        <f>BV191+BV192</f>
        <v>0</v>
      </c>
      <c r="BW193" s="319">
        <f>BW191+BW192</f>
        <v>0</v>
      </c>
      <c r="BX193" s="319">
        <f t="shared" ref="BX193:CF193" si="179">BX191+BX192</f>
        <v>0</v>
      </c>
      <c r="BY193" s="320">
        <f t="shared" si="179"/>
        <v>0</v>
      </c>
      <c r="BZ193" s="320">
        <f t="shared" si="179"/>
        <v>0</v>
      </c>
      <c r="CA193" s="320">
        <f t="shared" si="179"/>
        <v>0</v>
      </c>
      <c r="CB193" s="320">
        <f t="shared" si="179"/>
        <v>0</v>
      </c>
      <c r="CC193" s="320">
        <f t="shared" si="179"/>
        <v>0</v>
      </c>
      <c r="CD193" s="320">
        <f t="shared" si="179"/>
        <v>0</v>
      </c>
      <c r="CE193" s="320">
        <f t="shared" si="179"/>
        <v>0</v>
      </c>
      <c r="CF193" s="320">
        <f t="shared" si="179"/>
        <v>0</v>
      </c>
      <c r="CG193" s="321">
        <f>CG191+CG192</f>
        <v>0</v>
      </c>
      <c r="CH193" s="322">
        <f>CH191+CH192</f>
        <v>0</v>
      </c>
    </row>
    <row r="194" spans="1:86" hidden="1" x14ac:dyDescent="0.3">
      <c r="A194" s="122"/>
      <c r="B194" s="122" t="s">
        <v>174</v>
      </c>
      <c r="C194" s="140">
        <f>C186+C193</f>
        <v>0.99999999999999978</v>
      </c>
      <c r="D194" s="140">
        <f t="shared" ref="D194:N194" si="180">D186+D193</f>
        <v>0.99999999999999989</v>
      </c>
      <c r="E194" s="140">
        <f t="shared" si="180"/>
        <v>0.99999999999999989</v>
      </c>
      <c r="F194" s="140">
        <f t="shared" si="180"/>
        <v>1.0000108192290591</v>
      </c>
      <c r="G194" s="140">
        <f t="shared" si="180"/>
        <v>0.99998900812424607</v>
      </c>
      <c r="H194" s="140">
        <f t="shared" si="180"/>
        <v>1.0000013388918449</v>
      </c>
      <c r="I194" s="140">
        <f t="shared" si="180"/>
        <v>0.99999645874277387</v>
      </c>
      <c r="J194" s="140">
        <f t="shared" si="180"/>
        <v>1.0000022181236472</v>
      </c>
      <c r="K194" s="140">
        <f t="shared" si="180"/>
        <v>0.99999984435906786</v>
      </c>
      <c r="L194" s="140">
        <f t="shared" si="180"/>
        <v>1.0000044033891315</v>
      </c>
      <c r="M194" s="140">
        <f t="shared" si="180"/>
        <v>1.0000002193801052</v>
      </c>
      <c r="N194" s="140">
        <f t="shared" si="180"/>
        <v>1.0000118534906504</v>
      </c>
      <c r="O194" s="279">
        <f>O186+O193</f>
        <v>0</v>
      </c>
      <c r="P194" s="279">
        <f t="shared" ref="P194:Z194" si="181">P186+P193</f>
        <v>0</v>
      </c>
      <c r="Q194" s="279">
        <f t="shared" si="181"/>
        <v>0</v>
      </c>
      <c r="R194" s="279">
        <f t="shared" si="181"/>
        <v>0</v>
      </c>
      <c r="S194" s="279">
        <f t="shared" si="181"/>
        <v>0</v>
      </c>
      <c r="T194" s="279">
        <f t="shared" si="181"/>
        <v>0</v>
      </c>
      <c r="U194" s="279">
        <f t="shared" si="181"/>
        <v>0</v>
      </c>
      <c r="V194" s="279">
        <f t="shared" si="181"/>
        <v>0</v>
      </c>
      <c r="W194" s="279">
        <f t="shared" si="181"/>
        <v>0</v>
      </c>
      <c r="X194" s="279">
        <f t="shared" si="181"/>
        <v>0</v>
      </c>
      <c r="Y194" s="279">
        <f t="shared" si="181"/>
        <v>0</v>
      </c>
      <c r="Z194" s="279">
        <f t="shared" si="181"/>
        <v>0</v>
      </c>
      <c r="AA194" s="279">
        <f>AA186+AA193</f>
        <v>0</v>
      </c>
      <c r="AB194" s="279">
        <f t="shared" ref="AB194:AL194" si="182">AB186+AB193</f>
        <v>0</v>
      </c>
      <c r="AC194" s="279">
        <f t="shared" si="182"/>
        <v>0</v>
      </c>
      <c r="AD194" s="279">
        <f t="shared" si="182"/>
        <v>0</v>
      </c>
      <c r="AE194" s="279">
        <f t="shared" si="182"/>
        <v>0</v>
      </c>
      <c r="AF194" s="279">
        <f t="shared" si="182"/>
        <v>0</v>
      </c>
      <c r="AG194" s="279">
        <f t="shared" si="182"/>
        <v>0</v>
      </c>
      <c r="AH194" s="279">
        <f t="shared" si="182"/>
        <v>0</v>
      </c>
      <c r="AI194" s="279">
        <f t="shared" si="182"/>
        <v>0</v>
      </c>
      <c r="AJ194" s="279">
        <f t="shared" si="182"/>
        <v>0</v>
      </c>
      <c r="AK194" s="279">
        <f t="shared" si="182"/>
        <v>0</v>
      </c>
      <c r="AL194" s="279">
        <f t="shared" si="182"/>
        <v>0</v>
      </c>
      <c r="AM194" s="279">
        <f>AM186+AM193</f>
        <v>0</v>
      </c>
      <c r="AN194" s="279">
        <f t="shared" ref="AN194:AX194" si="183">AN186+AN193</f>
        <v>0</v>
      </c>
      <c r="AO194" s="279">
        <f t="shared" si="183"/>
        <v>0</v>
      </c>
      <c r="AP194" s="279">
        <f t="shared" si="183"/>
        <v>0</v>
      </c>
      <c r="AQ194" s="279">
        <f t="shared" si="183"/>
        <v>0</v>
      </c>
      <c r="AR194" s="279">
        <f t="shared" si="183"/>
        <v>0</v>
      </c>
      <c r="AS194" s="279">
        <f t="shared" si="183"/>
        <v>0</v>
      </c>
      <c r="AT194" s="279">
        <f t="shared" si="183"/>
        <v>0</v>
      </c>
      <c r="AU194" s="279">
        <f t="shared" si="183"/>
        <v>0</v>
      </c>
      <c r="AV194" s="279">
        <f t="shared" si="183"/>
        <v>0</v>
      </c>
      <c r="AW194" s="279">
        <f t="shared" si="183"/>
        <v>0</v>
      </c>
      <c r="AX194" s="279">
        <f t="shared" si="183"/>
        <v>0</v>
      </c>
      <c r="AY194" s="279">
        <f>AY186+AY193</f>
        <v>0</v>
      </c>
      <c r="AZ194" s="279">
        <f t="shared" ref="AZ194:BJ194" si="184">AZ186+AZ193</f>
        <v>0</v>
      </c>
      <c r="BA194" s="279">
        <f t="shared" si="184"/>
        <v>0</v>
      </c>
      <c r="BB194" s="279">
        <f t="shared" si="184"/>
        <v>0</v>
      </c>
      <c r="BC194" s="279">
        <f t="shared" si="184"/>
        <v>0</v>
      </c>
      <c r="BD194" s="279">
        <f t="shared" si="184"/>
        <v>0</v>
      </c>
      <c r="BE194" s="279">
        <f t="shared" si="184"/>
        <v>0</v>
      </c>
      <c r="BF194" s="279">
        <f t="shared" si="184"/>
        <v>0</v>
      </c>
      <c r="BG194" s="279">
        <f t="shared" si="184"/>
        <v>0</v>
      </c>
      <c r="BH194" s="279">
        <f t="shared" si="184"/>
        <v>0</v>
      </c>
      <c r="BI194" s="279">
        <f t="shared" si="184"/>
        <v>0</v>
      </c>
      <c r="BJ194" s="279">
        <f t="shared" si="184"/>
        <v>0</v>
      </c>
      <c r="BK194" s="279">
        <f>BK186+BK193</f>
        <v>0</v>
      </c>
      <c r="BL194" s="279">
        <f t="shared" ref="BL194:BV194" si="185">BL186+BL193</f>
        <v>0</v>
      </c>
      <c r="BM194" s="279">
        <f t="shared" si="185"/>
        <v>0</v>
      </c>
      <c r="BN194" s="279">
        <f t="shared" si="185"/>
        <v>0</v>
      </c>
      <c r="BO194" s="279">
        <f t="shared" si="185"/>
        <v>0</v>
      </c>
      <c r="BP194" s="279">
        <f t="shared" si="185"/>
        <v>0</v>
      </c>
      <c r="BQ194" s="279">
        <f t="shared" si="185"/>
        <v>0</v>
      </c>
      <c r="BR194" s="279">
        <f t="shared" si="185"/>
        <v>0</v>
      </c>
      <c r="BS194" s="279">
        <f t="shared" si="185"/>
        <v>0</v>
      </c>
      <c r="BT194" s="279">
        <f t="shared" si="185"/>
        <v>0</v>
      </c>
      <c r="BU194" s="279">
        <f t="shared" si="185"/>
        <v>0</v>
      </c>
      <c r="BV194" s="279">
        <f t="shared" si="185"/>
        <v>0</v>
      </c>
      <c r="BW194" s="279">
        <f>BW186+BW193</f>
        <v>0</v>
      </c>
      <c r="BX194" s="279">
        <f t="shared" ref="BX194:CH194" si="186">BX186+BX193</f>
        <v>0</v>
      </c>
      <c r="BY194" s="279">
        <f t="shared" si="186"/>
        <v>0</v>
      </c>
      <c r="BZ194" s="279">
        <f t="shared" si="186"/>
        <v>0</v>
      </c>
      <c r="CA194" s="279">
        <f t="shared" si="186"/>
        <v>0</v>
      </c>
      <c r="CB194" s="279">
        <f t="shared" si="186"/>
        <v>0</v>
      </c>
      <c r="CC194" s="279">
        <f t="shared" si="186"/>
        <v>0</v>
      </c>
      <c r="CD194" s="279">
        <f t="shared" si="186"/>
        <v>0</v>
      </c>
      <c r="CE194" s="279">
        <f t="shared" si="186"/>
        <v>0</v>
      </c>
      <c r="CF194" s="279">
        <f t="shared" si="186"/>
        <v>0</v>
      </c>
      <c r="CG194" s="279">
        <f t="shared" si="186"/>
        <v>0</v>
      </c>
      <c r="CH194" s="279">
        <f t="shared" si="186"/>
        <v>0</v>
      </c>
    </row>
    <row r="195" spans="1:86" hidden="1" x14ac:dyDescent="0.3">
      <c r="A195" s="122"/>
      <c r="B195" s="122"/>
      <c r="C195" s="127"/>
      <c r="D195" s="127"/>
      <c r="E195" s="127"/>
      <c r="F195" s="127"/>
      <c r="G195" s="127"/>
      <c r="H195" s="127"/>
      <c r="I195" s="127"/>
      <c r="J195" s="127"/>
      <c r="K195" s="127"/>
      <c r="L195" s="127"/>
      <c r="M195" s="127"/>
      <c r="N195" s="127"/>
      <c r="O195" s="127"/>
      <c r="P195" s="127"/>
      <c r="Q195" s="127"/>
      <c r="R195" s="127"/>
      <c r="S195" s="127"/>
      <c r="T195" s="127"/>
      <c r="U195" s="127"/>
      <c r="V195" s="127"/>
      <c r="W195" s="127"/>
      <c r="X195" s="127"/>
      <c r="Y195" s="127"/>
      <c r="Z195" s="127"/>
      <c r="AA195" s="127"/>
      <c r="AB195" s="127"/>
      <c r="AC195" s="127"/>
      <c r="AD195" s="127"/>
      <c r="AE195" s="127"/>
      <c r="AF195" s="127"/>
      <c r="AG195" s="127"/>
      <c r="AH195" s="127"/>
      <c r="AI195" s="127"/>
      <c r="AJ195" s="127"/>
      <c r="AK195" s="127"/>
      <c r="AL195" s="127"/>
      <c r="AM195" s="127"/>
      <c r="AN195" s="127"/>
      <c r="AO195" s="127"/>
      <c r="AP195" s="127"/>
      <c r="AQ195" s="127"/>
      <c r="AR195" s="127"/>
      <c r="AS195" s="127"/>
      <c r="AT195" s="127"/>
      <c r="AU195" s="127"/>
      <c r="AV195" s="127"/>
      <c r="AW195" s="127"/>
      <c r="AX195" s="127"/>
      <c r="AY195" s="127"/>
      <c r="AZ195" s="127"/>
      <c r="BA195" s="127"/>
      <c r="BB195" s="127"/>
      <c r="BC195" s="127"/>
      <c r="BD195" s="127"/>
      <c r="BE195" s="127"/>
      <c r="BF195" s="127"/>
      <c r="BG195" s="127"/>
      <c r="BH195" s="127"/>
      <c r="BI195" s="127"/>
      <c r="BJ195" s="127"/>
      <c r="BK195" s="127"/>
      <c r="BL195" s="127"/>
      <c r="BM195" s="127"/>
      <c r="BN195" s="127"/>
      <c r="BO195" s="127"/>
      <c r="BP195" s="127"/>
      <c r="BQ195" s="127"/>
      <c r="BR195" s="127"/>
      <c r="BS195" s="127"/>
      <c r="BT195" s="127"/>
      <c r="BU195" s="127"/>
      <c r="BV195" s="127"/>
      <c r="BW195" s="127"/>
      <c r="BX195" s="127"/>
      <c r="BY195" s="127"/>
      <c r="BZ195" s="127"/>
      <c r="CA195" s="127"/>
      <c r="CB195" s="127"/>
      <c r="CC195" s="127"/>
      <c r="CD195" s="127"/>
      <c r="CE195" s="127"/>
      <c r="CF195" s="127"/>
      <c r="CG195" s="127"/>
      <c r="CH195" s="127"/>
    </row>
    <row r="196" spans="1:86" s="131" customFormat="1" hidden="1" x14ac:dyDescent="0.3">
      <c r="A196" s="122"/>
      <c r="B196" s="122" t="s">
        <v>175</v>
      </c>
      <c r="C196" s="141">
        <f t="shared" ref="C196" si="187">SUM(C182:C183)</f>
        <v>1355.6013839640077</v>
      </c>
      <c r="D196" s="141">
        <f t="shared" ref="D196:BO196" si="188">SUM(D182:D183)</f>
        <v>3915.2340783195095</v>
      </c>
      <c r="E196" s="142">
        <f t="shared" si="188"/>
        <v>8674.109048241955</v>
      </c>
      <c r="F196" s="142">
        <f t="shared" si="188"/>
        <v>15471.557328580155</v>
      </c>
      <c r="G196" s="142">
        <f t="shared" si="188"/>
        <v>31216.813743701627</v>
      </c>
      <c r="H196" s="142">
        <f t="shared" si="188"/>
        <v>82783.262499566146</v>
      </c>
      <c r="I196" s="142">
        <f t="shared" si="188"/>
        <v>98741.37878833797</v>
      </c>
      <c r="J196" s="142">
        <f t="shared" si="188"/>
        <v>129897.8004664375</v>
      </c>
      <c r="K196" s="142">
        <f t="shared" si="188"/>
        <v>126669.06384895254</v>
      </c>
      <c r="L196" s="142">
        <f t="shared" si="188"/>
        <v>94127.199040531515</v>
      </c>
      <c r="M196" s="143">
        <f t="shared" si="188"/>
        <v>82091.646090387701</v>
      </c>
      <c r="N196" s="143">
        <f t="shared" si="188"/>
        <v>139341.16994526482</v>
      </c>
      <c r="O196" s="280">
        <f t="shared" si="188"/>
        <v>0</v>
      </c>
      <c r="P196" s="280">
        <f t="shared" si="188"/>
        <v>0</v>
      </c>
      <c r="Q196" s="281">
        <f t="shared" si="188"/>
        <v>0</v>
      </c>
      <c r="R196" s="281">
        <f t="shared" si="188"/>
        <v>0</v>
      </c>
      <c r="S196" s="281">
        <f t="shared" si="188"/>
        <v>0</v>
      </c>
      <c r="T196" s="281">
        <f t="shared" si="188"/>
        <v>0</v>
      </c>
      <c r="U196" s="281">
        <f t="shared" si="188"/>
        <v>0</v>
      </c>
      <c r="V196" s="281">
        <f t="shared" si="188"/>
        <v>0</v>
      </c>
      <c r="W196" s="281">
        <f t="shared" si="188"/>
        <v>0</v>
      </c>
      <c r="X196" s="281">
        <f t="shared" si="188"/>
        <v>0</v>
      </c>
      <c r="Y196" s="282">
        <f t="shared" si="188"/>
        <v>0</v>
      </c>
      <c r="Z196" s="282">
        <f t="shared" si="188"/>
        <v>0</v>
      </c>
      <c r="AA196" s="280">
        <f t="shared" si="188"/>
        <v>0</v>
      </c>
      <c r="AB196" s="280">
        <f t="shared" si="188"/>
        <v>0</v>
      </c>
      <c r="AC196" s="281">
        <f t="shared" si="188"/>
        <v>0</v>
      </c>
      <c r="AD196" s="281">
        <f t="shared" si="188"/>
        <v>0</v>
      </c>
      <c r="AE196" s="281">
        <f t="shared" si="188"/>
        <v>0</v>
      </c>
      <c r="AF196" s="281">
        <f t="shared" si="188"/>
        <v>0</v>
      </c>
      <c r="AG196" s="281">
        <f t="shared" si="188"/>
        <v>0</v>
      </c>
      <c r="AH196" s="281">
        <f t="shared" si="188"/>
        <v>0</v>
      </c>
      <c r="AI196" s="281">
        <f t="shared" si="188"/>
        <v>0</v>
      </c>
      <c r="AJ196" s="281">
        <f t="shared" si="188"/>
        <v>0</v>
      </c>
      <c r="AK196" s="282">
        <f t="shared" si="188"/>
        <v>0</v>
      </c>
      <c r="AL196" s="282">
        <f t="shared" si="188"/>
        <v>0</v>
      </c>
      <c r="AM196" s="280">
        <f t="shared" si="188"/>
        <v>0</v>
      </c>
      <c r="AN196" s="280">
        <f t="shared" si="188"/>
        <v>0</v>
      </c>
      <c r="AO196" s="281">
        <f t="shared" si="188"/>
        <v>0</v>
      </c>
      <c r="AP196" s="281">
        <f t="shared" si="188"/>
        <v>0</v>
      </c>
      <c r="AQ196" s="281">
        <f t="shared" si="188"/>
        <v>0</v>
      </c>
      <c r="AR196" s="281">
        <f t="shared" si="188"/>
        <v>0</v>
      </c>
      <c r="AS196" s="281">
        <f t="shared" si="188"/>
        <v>0</v>
      </c>
      <c r="AT196" s="281">
        <f t="shared" si="188"/>
        <v>0</v>
      </c>
      <c r="AU196" s="281">
        <f t="shared" si="188"/>
        <v>0</v>
      </c>
      <c r="AV196" s="281">
        <f t="shared" si="188"/>
        <v>0</v>
      </c>
      <c r="AW196" s="282">
        <f t="shared" si="188"/>
        <v>0</v>
      </c>
      <c r="AX196" s="282">
        <f t="shared" si="188"/>
        <v>0</v>
      </c>
      <c r="AY196" s="280">
        <f t="shared" si="188"/>
        <v>0</v>
      </c>
      <c r="AZ196" s="280">
        <f t="shared" si="188"/>
        <v>0</v>
      </c>
      <c r="BA196" s="281">
        <f t="shared" si="188"/>
        <v>0</v>
      </c>
      <c r="BB196" s="281">
        <f t="shared" si="188"/>
        <v>0</v>
      </c>
      <c r="BC196" s="281">
        <f t="shared" si="188"/>
        <v>0</v>
      </c>
      <c r="BD196" s="281">
        <f t="shared" si="188"/>
        <v>0</v>
      </c>
      <c r="BE196" s="281">
        <f t="shared" si="188"/>
        <v>0</v>
      </c>
      <c r="BF196" s="281">
        <f t="shared" si="188"/>
        <v>0</v>
      </c>
      <c r="BG196" s="281">
        <f t="shared" si="188"/>
        <v>0</v>
      </c>
      <c r="BH196" s="281">
        <f t="shared" si="188"/>
        <v>0</v>
      </c>
      <c r="BI196" s="282">
        <f t="shared" si="188"/>
        <v>0</v>
      </c>
      <c r="BJ196" s="282">
        <f t="shared" si="188"/>
        <v>0</v>
      </c>
      <c r="BK196" s="280">
        <f t="shared" si="188"/>
        <v>0</v>
      </c>
      <c r="BL196" s="280">
        <f t="shared" si="188"/>
        <v>0</v>
      </c>
      <c r="BM196" s="281">
        <f t="shared" si="188"/>
        <v>0</v>
      </c>
      <c r="BN196" s="281">
        <f t="shared" si="188"/>
        <v>0</v>
      </c>
      <c r="BO196" s="281">
        <f t="shared" si="188"/>
        <v>0</v>
      </c>
      <c r="BP196" s="281">
        <f t="shared" ref="BP196:CH196" si="189">SUM(BP182:BP183)</f>
        <v>0</v>
      </c>
      <c r="BQ196" s="281">
        <f t="shared" si="189"/>
        <v>0</v>
      </c>
      <c r="BR196" s="281">
        <f t="shared" si="189"/>
        <v>0</v>
      </c>
      <c r="BS196" s="281">
        <f t="shared" si="189"/>
        <v>0</v>
      </c>
      <c r="BT196" s="281">
        <f t="shared" si="189"/>
        <v>0</v>
      </c>
      <c r="BU196" s="282">
        <f t="shared" si="189"/>
        <v>0</v>
      </c>
      <c r="BV196" s="282">
        <f t="shared" si="189"/>
        <v>0</v>
      </c>
      <c r="BW196" s="280">
        <f t="shared" si="189"/>
        <v>0</v>
      </c>
      <c r="BX196" s="280">
        <f t="shared" si="189"/>
        <v>0</v>
      </c>
      <c r="BY196" s="281">
        <f t="shared" si="189"/>
        <v>0</v>
      </c>
      <c r="BZ196" s="281">
        <f t="shared" si="189"/>
        <v>0</v>
      </c>
      <c r="CA196" s="281">
        <f t="shared" si="189"/>
        <v>0</v>
      </c>
      <c r="CB196" s="281">
        <f t="shared" si="189"/>
        <v>0</v>
      </c>
      <c r="CC196" s="281">
        <f t="shared" si="189"/>
        <v>0</v>
      </c>
      <c r="CD196" s="281">
        <f t="shared" si="189"/>
        <v>0</v>
      </c>
      <c r="CE196" s="281">
        <f t="shared" si="189"/>
        <v>0</v>
      </c>
      <c r="CF196" s="281">
        <f t="shared" si="189"/>
        <v>0</v>
      </c>
      <c r="CG196" s="282">
        <f t="shared" si="189"/>
        <v>0</v>
      </c>
      <c r="CH196" s="282">
        <f t="shared" si="189"/>
        <v>0</v>
      </c>
    </row>
    <row r="197" spans="1:86" s="131" customFormat="1" hidden="1" x14ac:dyDescent="0.3">
      <c r="A197" s="122"/>
      <c r="B197" s="122" t="s">
        <v>176</v>
      </c>
      <c r="C197" s="141">
        <f t="shared" ref="C197" si="190">SUM(C189:C190)</f>
        <v>242.31030497912838</v>
      </c>
      <c r="D197" s="141">
        <f t="shared" ref="D197:BO197" si="191">SUM(D189:D190)</f>
        <v>800.12694097870599</v>
      </c>
      <c r="E197" s="142">
        <f t="shared" si="191"/>
        <v>249.7846090579167</v>
      </c>
      <c r="F197" s="142">
        <f t="shared" si="191"/>
        <v>1086.512326954311</v>
      </c>
      <c r="G197" s="142">
        <f t="shared" si="191"/>
        <v>2496.0087798013542</v>
      </c>
      <c r="H197" s="142">
        <f t="shared" si="191"/>
        <v>569.52258275701058</v>
      </c>
      <c r="I197" s="142">
        <f t="shared" si="191"/>
        <v>29242.771973998431</v>
      </c>
      <c r="J197" s="142">
        <f t="shared" si="191"/>
        <v>12345.357963640605</v>
      </c>
      <c r="K197" s="142">
        <f t="shared" si="191"/>
        <v>23754.085741849623</v>
      </c>
      <c r="L197" s="142">
        <f t="shared" si="191"/>
        <v>3803.2651769709673</v>
      </c>
      <c r="M197" s="143">
        <f t="shared" si="191"/>
        <v>17583.869342862487</v>
      </c>
      <c r="N197" s="143">
        <f t="shared" si="191"/>
        <v>9262.3259943167504</v>
      </c>
      <c r="O197" s="280">
        <f t="shared" si="191"/>
        <v>0</v>
      </c>
      <c r="P197" s="280">
        <f t="shared" si="191"/>
        <v>0</v>
      </c>
      <c r="Q197" s="281">
        <f t="shared" si="191"/>
        <v>0</v>
      </c>
      <c r="R197" s="281">
        <f t="shared" si="191"/>
        <v>0</v>
      </c>
      <c r="S197" s="281">
        <f t="shared" si="191"/>
        <v>0</v>
      </c>
      <c r="T197" s="281">
        <f t="shared" si="191"/>
        <v>0</v>
      </c>
      <c r="U197" s="281">
        <f t="shared" si="191"/>
        <v>0</v>
      </c>
      <c r="V197" s="281">
        <f t="shared" si="191"/>
        <v>0</v>
      </c>
      <c r="W197" s="281">
        <f t="shared" si="191"/>
        <v>0</v>
      </c>
      <c r="X197" s="281">
        <f t="shared" si="191"/>
        <v>0</v>
      </c>
      <c r="Y197" s="282">
        <f t="shared" si="191"/>
        <v>0</v>
      </c>
      <c r="Z197" s="282">
        <f t="shared" si="191"/>
        <v>0</v>
      </c>
      <c r="AA197" s="280">
        <f t="shared" si="191"/>
        <v>0</v>
      </c>
      <c r="AB197" s="280">
        <f t="shared" si="191"/>
        <v>0</v>
      </c>
      <c r="AC197" s="281">
        <f t="shared" si="191"/>
        <v>0</v>
      </c>
      <c r="AD197" s="281">
        <f t="shared" si="191"/>
        <v>0</v>
      </c>
      <c r="AE197" s="281">
        <f t="shared" si="191"/>
        <v>0</v>
      </c>
      <c r="AF197" s="281">
        <f t="shared" si="191"/>
        <v>0</v>
      </c>
      <c r="AG197" s="281">
        <f t="shared" si="191"/>
        <v>0</v>
      </c>
      <c r="AH197" s="281">
        <f t="shared" si="191"/>
        <v>0</v>
      </c>
      <c r="AI197" s="281">
        <f t="shared" si="191"/>
        <v>0</v>
      </c>
      <c r="AJ197" s="281">
        <f t="shared" si="191"/>
        <v>0</v>
      </c>
      <c r="AK197" s="282">
        <f t="shared" si="191"/>
        <v>0</v>
      </c>
      <c r="AL197" s="282">
        <f t="shared" si="191"/>
        <v>0</v>
      </c>
      <c r="AM197" s="280">
        <f t="shared" si="191"/>
        <v>0</v>
      </c>
      <c r="AN197" s="280">
        <f t="shared" si="191"/>
        <v>0</v>
      </c>
      <c r="AO197" s="281">
        <f t="shared" si="191"/>
        <v>0</v>
      </c>
      <c r="AP197" s="281">
        <f t="shared" si="191"/>
        <v>0</v>
      </c>
      <c r="AQ197" s="281">
        <f t="shared" si="191"/>
        <v>0</v>
      </c>
      <c r="AR197" s="281">
        <f t="shared" si="191"/>
        <v>0</v>
      </c>
      <c r="AS197" s="281">
        <f t="shared" si="191"/>
        <v>0</v>
      </c>
      <c r="AT197" s="281">
        <f t="shared" si="191"/>
        <v>0</v>
      </c>
      <c r="AU197" s="281">
        <f t="shared" si="191"/>
        <v>0</v>
      </c>
      <c r="AV197" s="281">
        <f t="shared" si="191"/>
        <v>0</v>
      </c>
      <c r="AW197" s="282">
        <f t="shared" si="191"/>
        <v>0</v>
      </c>
      <c r="AX197" s="282">
        <f t="shared" si="191"/>
        <v>0</v>
      </c>
      <c r="AY197" s="280">
        <f t="shared" si="191"/>
        <v>0</v>
      </c>
      <c r="AZ197" s="280">
        <f t="shared" si="191"/>
        <v>0</v>
      </c>
      <c r="BA197" s="281">
        <f t="shared" si="191"/>
        <v>0</v>
      </c>
      <c r="BB197" s="281">
        <f t="shared" si="191"/>
        <v>0</v>
      </c>
      <c r="BC197" s="281">
        <f t="shared" si="191"/>
        <v>0</v>
      </c>
      <c r="BD197" s="281">
        <f t="shared" si="191"/>
        <v>0</v>
      </c>
      <c r="BE197" s="281">
        <f t="shared" si="191"/>
        <v>0</v>
      </c>
      <c r="BF197" s="281">
        <f t="shared" si="191"/>
        <v>0</v>
      </c>
      <c r="BG197" s="281">
        <f t="shared" si="191"/>
        <v>0</v>
      </c>
      <c r="BH197" s="281">
        <f t="shared" si="191"/>
        <v>0</v>
      </c>
      <c r="BI197" s="282">
        <f t="shared" si="191"/>
        <v>0</v>
      </c>
      <c r="BJ197" s="282">
        <f t="shared" si="191"/>
        <v>0</v>
      </c>
      <c r="BK197" s="280">
        <f t="shared" si="191"/>
        <v>0</v>
      </c>
      <c r="BL197" s="280">
        <f t="shared" si="191"/>
        <v>0</v>
      </c>
      <c r="BM197" s="281">
        <f t="shared" si="191"/>
        <v>0</v>
      </c>
      <c r="BN197" s="281">
        <f t="shared" si="191"/>
        <v>0</v>
      </c>
      <c r="BO197" s="281">
        <f t="shared" si="191"/>
        <v>0</v>
      </c>
      <c r="BP197" s="281">
        <f t="shared" ref="BP197:CH197" si="192">SUM(BP189:BP190)</f>
        <v>0</v>
      </c>
      <c r="BQ197" s="281">
        <f t="shared" si="192"/>
        <v>0</v>
      </c>
      <c r="BR197" s="281">
        <f t="shared" si="192"/>
        <v>0</v>
      </c>
      <c r="BS197" s="281">
        <f t="shared" si="192"/>
        <v>0</v>
      </c>
      <c r="BT197" s="281">
        <f t="shared" si="192"/>
        <v>0</v>
      </c>
      <c r="BU197" s="282">
        <f t="shared" si="192"/>
        <v>0</v>
      </c>
      <c r="BV197" s="282">
        <f t="shared" si="192"/>
        <v>0</v>
      </c>
      <c r="BW197" s="280">
        <f t="shared" si="192"/>
        <v>0</v>
      </c>
      <c r="BX197" s="280">
        <f t="shared" si="192"/>
        <v>0</v>
      </c>
      <c r="BY197" s="281">
        <f t="shared" si="192"/>
        <v>0</v>
      </c>
      <c r="BZ197" s="281">
        <f t="shared" si="192"/>
        <v>0</v>
      </c>
      <c r="CA197" s="281">
        <f t="shared" si="192"/>
        <v>0</v>
      </c>
      <c r="CB197" s="281">
        <f t="shared" si="192"/>
        <v>0</v>
      </c>
      <c r="CC197" s="281">
        <f t="shared" si="192"/>
        <v>0</v>
      </c>
      <c r="CD197" s="281">
        <f t="shared" si="192"/>
        <v>0</v>
      </c>
      <c r="CE197" s="281">
        <f t="shared" si="192"/>
        <v>0</v>
      </c>
      <c r="CF197" s="281">
        <f t="shared" si="192"/>
        <v>0</v>
      </c>
      <c r="CG197" s="282">
        <f t="shared" si="192"/>
        <v>0</v>
      </c>
      <c r="CH197" s="282">
        <f t="shared" si="192"/>
        <v>0</v>
      </c>
    </row>
    <row r="198" spans="1:86" s="131" customFormat="1" hidden="1" x14ac:dyDescent="0.3">
      <c r="A198" s="122"/>
      <c r="B198" s="122" t="s">
        <v>162</v>
      </c>
      <c r="C198" s="144">
        <f t="shared" ref="C198" si="193">SUM(C196:C197)</f>
        <v>1597.9116889431361</v>
      </c>
      <c r="D198" s="144">
        <f t="shared" ref="D198:BO198" si="194">SUM(D196:D197)</f>
        <v>4715.361019298216</v>
      </c>
      <c r="E198" s="144">
        <f t="shared" si="194"/>
        <v>8923.8936572998718</v>
      </c>
      <c r="F198" s="144">
        <f t="shared" si="194"/>
        <v>16558.069655534466</v>
      </c>
      <c r="G198" s="144">
        <f t="shared" si="194"/>
        <v>33712.822523502982</v>
      </c>
      <c r="H198" s="144">
        <f t="shared" si="194"/>
        <v>83352.785082323157</v>
      </c>
      <c r="I198" s="144">
        <f t="shared" si="194"/>
        <v>127984.1507623364</v>
      </c>
      <c r="J198" s="144">
        <f t="shared" si="194"/>
        <v>142243.1584300781</v>
      </c>
      <c r="K198" s="144">
        <f t="shared" si="194"/>
        <v>150423.14959080218</v>
      </c>
      <c r="L198" s="144">
        <f t="shared" si="194"/>
        <v>97930.464217502478</v>
      </c>
      <c r="M198" s="145">
        <f t="shared" si="194"/>
        <v>99675.515433250184</v>
      </c>
      <c r="N198" s="145">
        <f t="shared" si="194"/>
        <v>148603.49593958157</v>
      </c>
      <c r="O198" s="283">
        <f t="shared" si="194"/>
        <v>0</v>
      </c>
      <c r="P198" s="283">
        <f t="shared" si="194"/>
        <v>0</v>
      </c>
      <c r="Q198" s="283">
        <f t="shared" si="194"/>
        <v>0</v>
      </c>
      <c r="R198" s="283">
        <f t="shared" si="194"/>
        <v>0</v>
      </c>
      <c r="S198" s="283">
        <f t="shared" si="194"/>
        <v>0</v>
      </c>
      <c r="T198" s="283">
        <f t="shared" si="194"/>
        <v>0</v>
      </c>
      <c r="U198" s="283">
        <f t="shared" si="194"/>
        <v>0</v>
      </c>
      <c r="V198" s="283">
        <f t="shared" si="194"/>
        <v>0</v>
      </c>
      <c r="W198" s="283">
        <f t="shared" si="194"/>
        <v>0</v>
      </c>
      <c r="X198" s="283">
        <f t="shared" si="194"/>
        <v>0</v>
      </c>
      <c r="Y198" s="284">
        <f t="shared" si="194"/>
        <v>0</v>
      </c>
      <c r="Z198" s="284">
        <f t="shared" si="194"/>
        <v>0</v>
      </c>
      <c r="AA198" s="283">
        <f t="shared" si="194"/>
        <v>0</v>
      </c>
      <c r="AB198" s="283">
        <f t="shared" si="194"/>
        <v>0</v>
      </c>
      <c r="AC198" s="283">
        <f t="shared" si="194"/>
        <v>0</v>
      </c>
      <c r="AD198" s="283">
        <f t="shared" si="194"/>
        <v>0</v>
      </c>
      <c r="AE198" s="283">
        <f t="shared" si="194"/>
        <v>0</v>
      </c>
      <c r="AF198" s="283">
        <f t="shared" si="194"/>
        <v>0</v>
      </c>
      <c r="AG198" s="283">
        <f t="shared" si="194"/>
        <v>0</v>
      </c>
      <c r="AH198" s="283">
        <f t="shared" si="194"/>
        <v>0</v>
      </c>
      <c r="AI198" s="283">
        <f t="shared" si="194"/>
        <v>0</v>
      </c>
      <c r="AJ198" s="283">
        <f t="shared" si="194"/>
        <v>0</v>
      </c>
      <c r="AK198" s="284">
        <f t="shared" si="194"/>
        <v>0</v>
      </c>
      <c r="AL198" s="284">
        <f t="shared" si="194"/>
        <v>0</v>
      </c>
      <c r="AM198" s="283">
        <f t="shared" si="194"/>
        <v>0</v>
      </c>
      <c r="AN198" s="283">
        <f t="shared" si="194"/>
        <v>0</v>
      </c>
      <c r="AO198" s="283">
        <f t="shared" si="194"/>
        <v>0</v>
      </c>
      <c r="AP198" s="283">
        <f t="shared" si="194"/>
        <v>0</v>
      </c>
      <c r="AQ198" s="283">
        <f t="shared" si="194"/>
        <v>0</v>
      </c>
      <c r="AR198" s="283">
        <f t="shared" si="194"/>
        <v>0</v>
      </c>
      <c r="AS198" s="283">
        <f t="shared" si="194"/>
        <v>0</v>
      </c>
      <c r="AT198" s="283">
        <f t="shared" si="194"/>
        <v>0</v>
      </c>
      <c r="AU198" s="283">
        <f t="shared" si="194"/>
        <v>0</v>
      </c>
      <c r="AV198" s="283">
        <f t="shared" si="194"/>
        <v>0</v>
      </c>
      <c r="AW198" s="284">
        <f t="shared" si="194"/>
        <v>0</v>
      </c>
      <c r="AX198" s="284">
        <f t="shared" si="194"/>
        <v>0</v>
      </c>
      <c r="AY198" s="283">
        <f t="shared" si="194"/>
        <v>0</v>
      </c>
      <c r="AZ198" s="283">
        <f t="shared" si="194"/>
        <v>0</v>
      </c>
      <c r="BA198" s="283">
        <f t="shared" si="194"/>
        <v>0</v>
      </c>
      <c r="BB198" s="283">
        <f t="shared" si="194"/>
        <v>0</v>
      </c>
      <c r="BC198" s="283">
        <f t="shared" si="194"/>
        <v>0</v>
      </c>
      <c r="BD198" s="283">
        <f t="shared" si="194"/>
        <v>0</v>
      </c>
      <c r="BE198" s="283">
        <f t="shared" si="194"/>
        <v>0</v>
      </c>
      <c r="BF198" s="283">
        <f t="shared" si="194"/>
        <v>0</v>
      </c>
      <c r="BG198" s="283">
        <f t="shared" si="194"/>
        <v>0</v>
      </c>
      <c r="BH198" s="283">
        <f t="shared" si="194"/>
        <v>0</v>
      </c>
      <c r="BI198" s="284">
        <f t="shared" si="194"/>
        <v>0</v>
      </c>
      <c r="BJ198" s="284">
        <f t="shared" si="194"/>
        <v>0</v>
      </c>
      <c r="BK198" s="283">
        <f t="shared" si="194"/>
        <v>0</v>
      </c>
      <c r="BL198" s="283">
        <f t="shared" si="194"/>
        <v>0</v>
      </c>
      <c r="BM198" s="283">
        <f t="shared" si="194"/>
        <v>0</v>
      </c>
      <c r="BN198" s="283">
        <f t="shared" si="194"/>
        <v>0</v>
      </c>
      <c r="BO198" s="283">
        <f t="shared" si="194"/>
        <v>0</v>
      </c>
      <c r="BP198" s="283">
        <f t="shared" ref="BP198:CH198" si="195">SUM(BP196:BP197)</f>
        <v>0</v>
      </c>
      <c r="BQ198" s="283">
        <f t="shared" si="195"/>
        <v>0</v>
      </c>
      <c r="BR198" s="283">
        <f t="shared" si="195"/>
        <v>0</v>
      </c>
      <c r="BS198" s="283">
        <f t="shared" si="195"/>
        <v>0</v>
      </c>
      <c r="BT198" s="283">
        <f t="shared" si="195"/>
        <v>0</v>
      </c>
      <c r="BU198" s="284">
        <f t="shared" si="195"/>
        <v>0</v>
      </c>
      <c r="BV198" s="284">
        <f t="shared" si="195"/>
        <v>0</v>
      </c>
      <c r="BW198" s="283">
        <f t="shared" si="195"/>
        <v>0</v>
      </c>
      <c r="BX198" s="283">
        <f t="shared" si="195"/>
        <v>0</v>
      </c>
      <c r="BY198" s="283">
        <f t="shared" si="195"/>
        <v>0</v>
      </c>
      <c r="BZ198" s="283">
        <f t="shared" si="195"/>
        <v>0</v>
      </c>
      <c r="CA198" s="283">
        <f t="shared" si="195"/>
        <v>0</v>
      </c>
      <c r="CB198" s="283">
        <f t="shared" si="195"/>
        <v>0</v>
      </c>
      <c r="CC198" s="283">
        <f t="shared" si="195"/>
        <v>0</v>
      </c>
      <c r="CD198" s="283">
        <f t="shared" si="195"/>
        <v>0</v>
      </c>
      <c r="CE198" s="283">
        <f t="shared" si="195"/>
        <v>0</v>
      </c>
      <c r="CF198" s="283">
        <f t="shared" si="195"/>
        <v>0</v>
      </c>
      <c r="CG198" s="284">
        <f t="shared" si="195"/>
        <v>0</v>
      </c>
      <c r="CH198" s="284">
        <f t="shared" si="195"/>
        <v>0</v>
      </c>
    </row>
    <row r="200" spans="1:86" x14ac:dyDescent="0.3">
      <c r="BW200" s="389">
        <f>BW93-BW110-BW127</f>
        <v>-4.3590632862891901E-7</v>
      </c>
      <c r="BX200" s="389">
        <f t="shared" ref="BX200:CH200" si="196">BX93-BX110-BX127</f>
        <v>4.8226745577063801E-8</v>
      </c>
      <c r="BY200" s="389">
        <f t="shared" si="196"/>
        <v>-2.4101637837630266E-7</v>
      </c>
      <c r="BZ200" s="389">
        <f t="shared" si="196"/>
        <v>-4.6435122928734085E-7</v>
      </c>
      <c r="CA200" s="389">
        <f t="shared" si="196"/>
        <v>-1.5508533950277237E-7</v>
      </c>
      <c r="CB200" s="389">
        <f t="shared" si="196"/>
        <v>1.4198079057933799E-8</v>
      </c>
      <c r="CC200" s="389">
        <f t="shared" si="196"/>
        <v>-3.2235451629877843E-7</v>
      </c>
      <c r="CD200" s="389">
        <f t="shared" si="196"/>
        <v>-1.7663497264668038E-7</v>
      </c>
      <c r="CE200" s="389">
        <f t="shared" si="196"/>
        <v>-3.4921485148574349E-7</v>
      </c>
      <c r="CF200" s="389">
        <f t="shared" si="196"/>
        <v>-3.543926401679276E-7</v>
      </c>
      <c r="CG200" s="389">
        <f t="shared" si="196"/>
        <v>-3.0202305091858034E-7</v>
      </c>
      <c r="CH200" s="389">
        <f t="shared" si="196"/>
        <v>-3.2942406849459718E-7</v>
      </c>
    </row>
    <row r="201" spans="1:86" x14ac:dyDescent="0.3">
      <c r="BW201" s="389">
        <f t="shared" ref="BW201:CH201" si="197">BW94-BW111-BW128</f>
        <v>2.8170184033582749E-7</v>
      </c>
      <c r="BX201" s="389">
        <f t="shared" si="197"/>
        <v>-1.4138577945216335E-7</v>
      </c>
      <c r="BY201" s="389">
        <f t="shared" si="197"/>
        <v>1.8752281703404011E-7</v>
      </c>
      <c r="BZ201" s="389">
        <f t="shared" si="197"/>
        <v>-1.2141267995624191E-7</v>
      </c>
      <c r="CA201" s="389">
        <f t="shared" si="197"/>
        <v>3.9992213660307308E-7</v>
      </c>
      <c r="CB201" s="389">
        <f t="shared" si="197"/>
        <v>7.0880509021181703E-8</v>
      </c>
      <c r="CC201" s="389">
        <f t="shared" si="197"/>
        <v>-3.3218078841421028E-7</v>
      </c>
      <c r="CD201" s="389">
        <f t="shared" si="197"/>
        <v>2.3631401282510345E-7</v>
      </c>
      <c r="CE201" s="389">
        <f t="shared" si="197"/>
        <v>-3.415174863411613E-7</v>
      </c>
      <c r="CF201" s="389">
        <f t="shared" si="197"/>
        <v>1.3043164917960273E-7</v>
      </c>
      <c r="CG201" s="389">
        <f t="shared" si="197"/>
        <v>-2.5019651891597383E-7</v>
      </c>
      <c r="CH201" s="389">
        <f t="shared" si="197"/>
        <v>-2.8014186258988952E-7</v>
      </c>
    </row>
    <row r="202" spans="1:86" x14ac:dyDescent="0.3">
      <c r="BW202" s="389">
        <f t="shared" ref="BW202:CH202" si="198">BW95-BW112-BW129</f>
        <v>-5.9468164290490955E-8</v>
      </c>
      <c r="BX202" s="389">
        <f t="shared" si="198"/>
        <v>-2.0651607345783043E-7</v>
      </c>
      <c r="BY202" s="389">
        <f t="shared" si="198"/>
        <v>9.2307958247592192E-9</v>
      </c>
      <c r="BZ202" s="389">
        <f t="shared" si="198"/>
        <v>-1.4778874006266679E-7</v>
      </c>
      <c r="CA202" s="389">
        <f t="shared" si="198"/>
        <v>-4.8475386933352627E-7</v>
      </c>
      <c r="CB202" s="389">
        <f t="shared" si="198"/>
        <v>-1.1674155207461179E-7</v>
      </c>
      <c r="CC202" s="389">
        <f t="shared" si="198"/>
        <v>-5.3609823672320922E-8</v>
      </c>
      <c r="CD202" s="389">
        <f t="shared" si="198"/>
        <v>-4.4573503181835616E-8</v>
      </c>
      <c r="CE202" s="389">
        <f t="shared" si="198"/>
        <v>2.9499615057139439E-7</v>
      </c>
      <c r="CF202" s="389">
        <f t="shared" si="198"/>
        <v>3.3786331224937294E-8</v>
      </c>
      <c r="CG202" s="389">
        <f t="shared" si="198"/>
        <v>3.8041719860586881E-7</v>
      </c>
      <c r="CH202" s="389">
        <f t="shared" si="198"/>
        <v>-3.8635345069124721E-7</v>
      </c>
    </row>
    <row r="203" spans="1:86" x14ac:dyDescent="0.3">
      <c r="BW203" s="389">
        <f t="shared" ref="BW203:CH203" si="199">BW96-BW113-BW130</f>
        <v>4.2720483746719329E-7</v>
      </c>
      <c r="BX203" s="389">
        <f t="shared" si="199"/>
        <v>-3.3230827558086706E-7</v>
      </c>
      <c r="BY203" s="389">
        <f t="shared" si="199"/>
        <v>3.4882636059524463E-7</v>
      </c>
      <c r="BZ203" s="389">
        <f t="shared" si="199"/>
        <v>-1.0102938141458295E-7</v>
      </c>
      <c r="CA203" s="389">
        <f t="shared" si="199"/>
        <v>3.682984116692295E-7</v>
      </c>
      <c r="CB203" s="389">
        <f t="shared" si="199"/>
        <v>-4.1970135444477363E-7</v>
      </c>
      <c r="CC203" s="389">
        <f t="shared" si="199"/>
        <v>-6.2017944840384032E-8</v>
      </c>
      <c r="CD203" s="389">
        <f t="shared" si="199"/>
        <v>-2.5130511866443273E-7</v>
      </c>
      <c r="CE203" s="389">
        <f t="shared" si="199"/>
        <v>2.9739734222836156E-7</v>
      </c>
      <c r="CF203" s="389">
        <f t="shared" si="199"/>
        <v>-4.9826537498222356E-7</v>
      </c>
      <c r="CG203" s="389">
        <f t="shared" si="199"/>
        <v>8.8587270876544499E-8</v>
      </c>
      <c r="CH203" s="389">
        <f t="shared" si="199"/>
        <v>-2.3729934119087748E-7</v>
      </c>
    </row>
    <row r="204" spans="1:86" x14ac:dyDescent="0.3">
      <c r="BW204" s="389">
        <f t="shared" ref="BW204:CH204" si="200">BW97-BW114-BW131</f>
        <v>7.3099474142000611E-8</v>
      </c>
      <c r="BX204" s="389">
        <f t="shared" si="200"/>
        <v>4.6225195252750077E-7</v>
      </c>
      <c r="BY204" s="389">
        <f t="shared" si="200"/>
        <v>-7.9018739037619176E-8</v>
      </c>
      <c r="BZ204" s="389">
        <f t="shared" si="200"/>
        <v>-4.1080151122962431E-7</v>
      </c>
      <c r="CA204" s="389">
        <f t="shared" si="200"/>
        <v>5.0013778482411683E-8</v>
      </c>
      <c r="CB204" s="389">
        <f t="shared" si="200"/>
        <v>-4.6178482972176809E-7</v>
      </c>
      <c r="CC204" s="389">
        <f t="shared" si="200"/>
        <v>1.0644314741572406E-7</v>
      </c>
      <c r="CD204" s="389">
        <f t="shared" si="200"/>
        <v>2.6137915431299744E-7</v>
      </c>
      <c r="CE204" s="389">
        <f t="shared" si="200"/>
        <v>-4.7011384247009225E-7</v>
      </c>
      <c r="CF204" s="389">
        <f t="shared" si="200"/>
        <v>1.5447935277634341E-9</v>
      </c>
      <c r="CG204" s="389">
        <f t="shared" si="200"/>
        <v>2.2126969637947E-7</v>
      </c>
      <c r="CH204" s="389">
        <f t="shared" si="200"/>
        <v>-2.7538203574973522E-7</v>
      </c>
    </row>
    <row r="205" spans="1:86" x14ac:dyDescent="0.3">
      <c r="BW205" s="389">
        <f t="shared" ref="BW205:CH205" si="201">BW98-BW115-BW132</f>
        <v>-8.3068499730741541E-9</v>
      </c>
      <c r="BX205" s="389">
        <f t="shared" si="201"/>
        <v>1.195484161031421E-7</v>
      </c>
      <c r="BY205" s="389">
        <f t="shared" si="201"/>
        <v>1.4946329296525868E-7</v>
      </c>
      <c r="BZ205" s="389">
        <f t="shared" si="201"/>
        <v>1.1482502352676976E-7</v>
      </c>
      <c r="CA205" s="389">
        <f t="shared" si="201"/>
        <v>-2.694032905136215E-8</v>
      </c>
      <c r="CB205" s="389">
        <f t="shared" si="201"/>
        <v>-3.6747919054946898E-7</v>
      </c>
      <c r="CC205" s="389">
        <f t="shared" si="201"/>
        <v>-3.0209146319182256E-7</v>
      </c>
      <c r="CD205" s="389">
        <f t="shared" si="201"/>
        <v>-2.0252271255849497E-7</v>
      </c>
      <c r="CE205" s="389">
        <f t="shared" si="201"/>
        <v>-1.5505696132102342E-7</v>
      </c>
      <c r="CF205" s="389">
        <f t="shared" si="201"/>
        <v>-9.1913262877454938E-9</v>
      </c>
      <c r="CG205" s="389">
        <f t="shared" si="201"/>
        <v>-2.5605558625491076E-7</v>
      </c>
      <c r="CH205" s="389">
        <f t="shared" si="201"/>
        <v>-6.207739266248305E-8</v>
      </c>
    </row>
    <row r="206" spans="1:86" x14ac:dyDescent="0.3">
      <c r="BW206" s="389">
        <f t="shared" ref="BW206:CH206" si="202">BW99-BW116-BW133</f>
        <v>2.8170184033582749E-7</v>
      </c>
      <c r="BX206" s="389">
        <f t="shared" si="202"/>
        <v>-1.4138577945216335E-7</v>
      </c>
      <c r="BY206" s="389">
        <f t="shared" si="202"/>
        <v>1.8752281703404011E-7</v>
      </c>
      <c r="BZ206" s="389">
        <f t="shared" si="202"/>
        <v>-1.2141267995624191E-7</v>
      </c>
      <c r="CA206" s="389">
        <f t="shared" si="202"/>
        <v>3.9992213660307308E-7</v>
      </c>
      <c r="CB206" s="389">
        <f t="shared" si="202"/>
        <v>7.0880509021181703E-8</v>
      </c>
      <c r="CC206" s="389">
        <f t="shared" si="202"/>
        <v>-3.3218078841421028E-7</v>
      </c>
      <c r="CD206" s="389">
        <f t="shared" si="202"/>
        <v>2.3631401282510345E-7</v>
      </c>
      <c r="CE206" s="389">
        <f t="shared" si="202"/>
        <v>-3.415174863411613E-7</v>
      </c>
      <c r="CF206" s="389">
        <f t="shared" si="202"/>
        <v>1.3043164917960273E-7</v>
      </c>
      <c r="CG206" s="389">
        <f t="shared" si="202"/>
        <v>-2.5019651891597383E-7</v>
      </c>
      <c r="CH206" s="389">
        <f t="shared" si="202"/>
        <v>-2.8014186258988952E-7</v>
      </c>
    </row>
    <row r="207" spans="1:86" x14ac:dyDescent="0.3">
      <c r="BW207" s="389">
        <f t="shared" ref="BW207:CH207" si="203">BW100-BW117-BW134</f>
        <v>-4.2227245296419177E-7</v>
      </c>
      <c r="BX207" s="389">
        <f t="shared" si="203"/>
        <v>2.4660520654392129E-7</v>
      </c>
      <c r="BY207" s="389">
        <f t="shared" si="203"/>
        <v>7.5330720996150125E-8</v>
      </c>
      <c r="BZ207" s="389">
        <f t="shared" si="203"/>
        <v>-3.9217609481938254E-7</v>
      </c>
      <c r="CA207" s="389">
        <f t="shared" si="203"/>
        <v>4.6445443696932487E-7</v>
      </c>
      <c r="CB207" s="389">
        <f t="shared" si="203"/>
        <v>-1.242039113849569E-7</v>
      </c>
      <c r="CC207" s="389">
        <f t="shared" si="203"/>
        <v>3.7774997079138839E-7</v>
      </c>
      <c r="CD207" s="389">
        <f t="shared" si="203"/>
        <v>-2.0395300715653208E-7</v>
      </c>
      <c r="CE207" s="389">
        <f t="shared" si="203"/>
        <v>1.1218108749225242E-8</v>
      </c>
      <c r="CF207" s="389">
        <f t="shared" si="203"/>
        <v>-1.9441238795388227E-7</v>
      </c>
      <c r="CG207" s="389">
        <f t="shared" si="203"/>
        <v>5.1227625813207722E-8</v>
      </c>
      <c r="CH207" s="389">
        <f t="shared" si="203"/>
        <v>-4.617418929396544E-7</v>
      </c>
    </row>
    <row r="208" spans="1:86" x14ac:dyDescent="0.3">
      <c r="BW208" s="389">
        <f t="shared" ref="BW208:CH208" si="204">BW101-BW118-BW135</f>
        <v>-4.3590632862891901E-7</v>
      </c>
      <c r="BX208" s="389">
        <f t="shared" si="204"/>
        <v>4.8226745577063801E-8</v>
      </c>
      <c r="BY208" s="389">
        <f t="shared" si="204"/>
        <v>-2.4101637837630266E-7</v>
      </c>
      <c r="BZ208" s="389">
        <f t="shared" si="204"/>
        <v>-4.6435122928734085E-7</v>
      </c>
      <c r="CA208" s="389">
        <f t="shared" si="204"/>
        <v>-1.5508533950277237E-7</v>
      </c>
      <c r="CB208" s="389">
        <f t="shared" si="204"/>
        <v>1.4198079057933799E-8</v>
      </c>
      <c r="CC208" s="389">
        <f t="shared" si="204"/>
        <v>-3.2235451629877843E-7</v>
      </c>
      <c r="CD208" s="389">
        <f t="shared" si="204"/>
        <v>-1.7663497264668038E-7</v>
      </c>
      <c r="CE208" s="389">
        <f t="shared" si="204"/>
        <v>-3.4921485148574349E-7</v>
      </c>
      <c r="CF208" s="389">
        <f t="shared" si="204"/>
        <v>-3.543926401679276E-7</v>
      </c>
      <c r="CG208" s="389">
        <f t="shared" si="204"/>
        <v>-3.0202305091858034E-7</v>
      </c>
      <c r="CH208" s="389">
        <f t="shared" si="204"/>
        <v>-3.2942406849459718E-7</v>
      </c>
    </row>
    <row r="209" spans="75:86" x14ac:dyDescent="0.3">
      <c r="BW209" s="389">
        <f t="shared" ref="BW209:CH209" si="205">BW102-BW119-BW136</f>
        <v>-4.3590632862891901E-7</v>
      </c>
      <c r="BX209" s="389">
        <f t="shared" si="205"/>
        <v>4.8226745577063801E-8</v>
      </c>
      <c r="BY209" s="389">
        <f t="shared" si="205"/>
        <v>-2.4101637837630266E-7</v>
      </c>
      <c r="BZ209" s="389">
        <f t="shared" si="205"/>
        <v>-4.6435122928734085E-7</v>
      </c>
      <c r="CA209" s="389">
        <f t="shared" si="205"/>
        <v>-1.5508533950277237E-7</v>
      </c>
      <c r="CB209" s="389">
        <f t="shared" si="205"/>
        <v>1.4198079057933799E-8</v>
      </c>
      <c r="CC209" s="389">
        <f t="shared" si="205"/>
        <v>-3.2235451629877843E-7</v>
      </c>
      <c r="CD209" s="389">
        <f t="shared" si="205"/>
        <v>-1.7663497264668038E-7</v>
      </c>
      <c r="CE209" s="389">
        <f t="shared" si="205"/>
        <v>-3.4921485148574349E-7</v>
      </c>
      <c r="CF209" s="389">
        <f t="shared" si="205"/>
        <v>-3.543926401679276E-7</v>
      </c>
      <c r="CG209" s="389">
        <f t="shared" si="205"/>
        <v>-3.0202305091858034E-7</v>
      </c>
      <c r="CH209" s="389">
        <f t="shared" si="205"/>
        <v>-3.2942406849459718E-7</v>
      </c>
    </row>
    <row r="210" spans="75:86" x14ac:dyDescent="0.3">
      <c r="BW210" s="389">
        <f t="shared" ref="BW210:CH210" si="206">BW103-BW120-BW137</f>
        <v>-4.3590632862891901E-7</v>
      </c>
      <c r="BX210" s="389">
        <f t="shared" si="206"/>
        <v>4.8226745577063801E-8</v>
      </c>
      <c r="BY210" s="389">
        <f t="shared" si="206"/>
        <v>-2.4101637837630266E-7</v>
      </c>
      <c r="BZ210" s="389">
        <f t="shared" si="206"/>
        <v>-4.6435122928734085E-7</v>
      </c>
      <c r="CA210" s="389">
        <f t="shared" si="206"/>
        <v>-1.5508533950277237E-7</v>
      </c>
      <c r="CB210" s="389">
        <f t="shared" si="206"/>
        <v>1.4198079057933799E-8</v>
      </c>
      <c r="CC210" s="389">
        <f t="shared" si="206"/>
        <v>-3.2235451629877843E-7</v>
      </c>
      <c r="CD210" s="389">
        <f t="shared" si="206"/>
        <v>-1.7663497264668038E-7</v>
      </c>
      <c r="CE210" s="389">
        <f t="shared" si="206"/>
        <v>-3.4921485148574349E-7</v>
      </c>
      <c r="CF210" s="389">
        <f t="shared" si="206"/>
        <v>-3.543926401679276E-7</v>
      </c>
      <c r="CG210" s="389">
        <f t="shared" si="206"/>
        <v>-3.0202305091858034E-7</v>
      </c>
      <c r="CH210" s="389">
        <f t="shared" si="206"/>
        <v>-3.2942406849459718E-7</v>
      </c>
    </row>
    <row r="211" spans="75:86" x14ac:dyDescent="0.3">
      <c r="BW211" s="389">
        <f t="shared" ref="BW211:CH211" si="207">BW104-BW121-BW138</f>
        <v>-2.9707445170588237E-7</v>
      </c>
      <c r="BX211" s="389">
        <f t="shared" si="207"/>
        <v>4.4458718793157631E-7</v>
      </c>
      <c r="BY211" s="389">
        <f t="shared" si="207"/>
        <v>1.0284290572577445E-7</v>
      </c>
      <c r="BZ211" s="389">
        <f t="shared" si="207"/>
        <v>1.1044183436661678E-7</v>
      </c>
      <c r="CA211" s="389">
        <f t="shared" si="207"/>
        <v>2.6218047808083608E-7</v>
      </c>
      <c r="CB211" s="389">
        <f t="shared" si="207"/>
        <v>2.0260062164566273E-7</v>
      </c>
      <c r="CC211" s="389">
        <f t="shared" si="207"/>
        <v>1.6618222038744523E-7</v>
      </c>
      <c r="CD211" s="389">
        <f t="shared" si="207"/>
        <v>-1.728685444912087E-7</v>
      </c>
      <c r="CE211" s="389">
        <f t="shared" si="207"/>
        <v>1.7161378168453062E-7</v>
      </c>
      <c r="CF211" s="389">
        <f t="shared" si="207"/>
        <v>4.1245275644559778E-7</v>
      </c>
      <c r="CG211" s="389">
        <f t="shared" si="207"/>
        <v>-3.5533599068975769E-7</v>
      </c>
      <c r="CH211" s="389">
        <f t="shared" si="207"/>
        <v>1.5724277483385174E-7</v>
      </c>
    </row>
    <row r="212" spans="75:86" x14ac:dyDescent="0.3">
      <c r="BW212" s="389">
        <f t="shared" ref="BW212:CH212" si="208">BW105-BW122-BW139</f>
        <v>-2.2192338061362629E-7</v>
      </c>
      <c r="BX212" s="389">
        <f t="shared" si="208"/>
        <v>3.1430755053100598E-7</v>
      </c>
      <c r="BY212" s="389">
        <f t="shared" si="208"/>
        <v>-4.0344275018412007E-7</v>
      </c>
      <c r="BZ212" s="389">
        <f t="shared" si="208"/>
        <v>-3.6331787657073802E-7</v>
      </c>
      <c r="CA212" s="389">
        <f t="shared" si="208"/>
        <v>-1.3748440360131231E-8</v>
      </c>
      <c r="CB212" s="389">
        <f t="shared" si="208"/>
        <v>8.8670541985302886E-8</v>
      </c>
      <c r="CC212" s="389">
        <f t="shared" si="208"/>
        <v>-2.0172459667261444E-7</v>
      </c>
      <c r="CD212" s="389">
        <f t="shared" si="208"/>
        <v>-4.0455381444121086E-7</v>
      </c>
      <c r="CE212" s="389">
        <f t="shared" si="208"/>
        <v>3.4429195139122626E-7</v>
      </c>
      <c r="CF212" s="389">
        <f t="shared" si="208"/>
        <v>3.0689921971718132E-7</v>
      </c>
      <c r="CG212" s="389">
        <f t="shared" si="208"/>
        <v>4.5225134410412787E-7</v>
      </c>
      <c r="CH212" s="389">
        <f t="shared" si="208"/>
        <v>3.4432185045448621E-7</v>
      </c>
    </row>
  </sheetData>
  <mergeCells count="31">
    <mergeCell ref="A92:A105"/>
    <mergeCell ref="A77:A90"/>
    <mergeCell ref="A4:A19"/>
    <mergeCell ref="A22:A37"/>
    <mergeCell ref="A40:A55"/>
    <mergeCell ref="A58:A74"/>
    <mergeCell ref="A107:A122"/>
    <mergeCell ref="B107:N107"/>
    <mergeCell ref="BW107:CH107"/>
    <mergeCell ref="B108:N108"/>
    <mergeCell ref="O108:Z108"/>
    <mergeCell ref="AA108:AL108"/>
    <mergeCell ref="AM108:AX108"/>
    <mergeCell ref="AY108:BJ108"/>
    <mergeCell ref="BK108:BV108"/>
    <mergeCell ref="BW108:CH108"/>
    <mergeCell ref="O107:Z107"/>
    <mergeCell ref="AA107:AL107"/>
    <mergeCell ref="AM107:AX107"/>
    <mergeCell ref="AY107:BJ107"/>
    <mergeCell ref="BK107:BV107"/>
    <mergeCell ref="BK125:BV125"/>
    <mergeCell ref="BW125:CH125"/>
    <mergeCell ref="A126:A139"/>
    <mergeCell ref="A142:A158"/>
    <mergeCell ref="A161:A177"/>
    <mergeCell ref="C125:N125"/>
    <mergeCell ref="O125:Z125"/>
    <mergeCell ref="AA125:AL125"/>
    <mergeCell ref="AM125:AX125"/>
    <mergeCell ref="AY125:BJ125"/>
  </mergeCells>
  <conditionalFormatting sqref="C179:CH179">
    <cfRule type="cellIs" dxfId="1" priority="1" operator="equal">
      <formula>"TD ERROR"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CJ212"/>
  <sheetViews>
    <sheetView zoomScale="80" zoomScaleNormal="80" workbookViewId="0">
      <pane xSplit="2" topLeftCell="L1" activePane="topRight" state="frozen"/>
      <selection activeCell="O48" sqref="O48"/>
      <selection pane="topRight" activeCell="CI107" sqref="A107:XFD212"/>
    </sheetView>
  </sheetViews>
  <sheetFormatPr defaultRowHeight="14.4" x14ac:dyDescent="0.3"/>
  <cols>
    <col min="1" max="1" width="11.5546875" customWidth="1"/>
    <col min="2" max="2" width="24.77734375" customWidth="1"/>
    <col min="3" max="3" width="15.77734375" bestFit="1" customWidth="1"/>
    <col min="4" max="10" width="13.77734375" customWidth="1"/>
    <col min="11" max="11" width="15.21875" customWidth="1"/>
    <col min="12" max="24" width="13.77734375" customWidth="1"/>
    <col min="25" max="26" width="14.21875" customWidth="1"/>
    <col min="27" max="30" width="14.21875" hidden="1" customWidth="1"/>
    <col min="31" max="73" width="13.77734375" hidden="1" customWidth="1"/>
    <col min="74" max="86" width="13.77734375" customWidth="1"/>
    <col min="87" max="88" width="10.5546875" bestFit="1" customWidth="1"/>
  </cols>
  <sheetData>
    <row r="1" spans="1:88" s="2" customFormat="1" ht="15" thickBot="1" x14ac:dyDescent="0.3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/>
      <c r="CJ1"/>
    </row>
    <row r="2" spans="1:88" ht="15" thickBot="1" x14ac:dyDescent="0.35">
      <c r="A2" s="19"/>
      <c r="B2" s="36" t="s">
        <v>121</v>
      </c>
      <c r="C2" s="472">
        <f>' 1M - RES'!C2</f>
        <v>0.79015470747957905</v>
      </c>
      <c r="D2" s="474">
        <f>C2</f>
        <v>0.79015470747957905</v>
      </c>
      <c r="E2" s="474">
        <f t="shared" ref="E2:BP2" si="0">D2</f>
        <v>0.79015470747957905</v>
      </c>
      <c r="F2" s="474">
        <f t="shared" si="0"/>
        <v>0.79015470747957905</v>
      </c>
      <c r="G2" s="474">
        <f t="shared" si="0"/>
        <v>0.79015470747957905</v>
      </c>
      <c r="H2" s="474">
        <f t="shared" si="0"/>
        <v>0.79015470747957905</v>
      </c>
      <c r="I2" s="474">
        <f t="shared" si="0"/>
        <v>0.79015470747957905</v>
      </c>
      <c r="J2" s="474">
        <f t="shared" si="0"/>
        <v>0.79015470747957905</v>
      </c>
      <c r="K2" s="474">
        <f t="shared" si="0"/>
        <v>0.79015470747957905</v>
      </c>
      <c r="L2" s="474">
        <f t="shared" si="0"/>
        <v>0.79015470747957905</v>
      </c>
      <c r="M2" s="474">
        <f t="shared" si="0"/>
        <v>0.79015470747957905</v>
      </c>
      <c r="N2" s="474">
        <f t="shared" si="0"/>
        <v>0.79015470747957905</v>
      </c>
      <c r="O2" s="474">
        <f t="shared" si="0"/>
        <v>0.79015470747957905</v>
      </c>
      <c r="P2" s="474">
        <f t="shared" si="0"/>
        <v>0.79015470747957905</v>
      </c>
      <c r="Q2" s="474">
        <f t="shared" si="0"/>
        <v>0.79015470747957905</v>
      </c>
      <c r="R2" s="474">
        <f t="shared" si="0"/>
        <v>0.79015470747957905</v>
      </c>
      <c r="S2" s="474">
        <f t="shared" si="0"/>
        <v>0.79015470747957905</v>
      </c>
      <c r="T2" s="474">
        <f t="shared" si="0"/>
        <v>0.79015470747957905</v>
      </c>
      <c r="U2" s="474">
        <f t="shared" si="0"/>
        <v>0.79015470747957905</v>
      </c>
      <c r="V2" s="474">
        <f t="shared" si="0"/>
        <v>0.79015470747957905</v>
      </c>
      <c r="W2" s="474">
        <f t="shared" si="0"/>
        <v>0.79015470747957905</v>
      </c>
      <c r="X2" s="474">
        <f t="shared" si="0"/>
        <v>0.79015470747957905</v>
      </c>
      <c r="Y2" s="474">
        <f t="shared" si="0"/>
        <v>0.79015470747957905</v>
      </c>
      <c r="Z2" s="474">
        <f t="shared" si="0"/>
        <v>0.79015470747957905</v>
      </c>
      <c r="AA2" s="474">
        <f t="shared" si="0"/>
        <v>0.79015470747957905</v>
      </c>
      <c r="AB2" s="474">
        <f t="shared" si="0"/>
        <v>0.79015470747957905</v>
      </c>
      <c r="AC2" s="474">
        <f t="shared" si="0"/>
        <v>0.79015470747957905</v>
      </c>
      <c r="AD2" s="474">
        <f t="shared" si="0"/>
        <v>0.79015470747957905</v>
      </c>
      <c r="AE2" s="474">
        <f t="shared" si="0"/>
        <v>0.79015470747957905</v>
      </c>
      <c r="AF2" s="474">
        <f t="shared" si="0"/>
        <v>0.79015470747957905</v>
      </c>
      <c r="AG2" s="474">
        <f t="shared" si="0"/>
        <v>0.79015470747957905</v>
      </c>
      <c r="AH2" s="474">
        <f t="shared" si="0"/>
        <v>0.79015470747957905</v>
      </c>
      <c r="AI2" s="474">
        <f t="shared" si="0"/>
        <v>0.79015470747957905</v>
      </c>
      <c r="AJ2" s="474">
        <f t="shared" si="0"/>
        <v>0.79015470747957905</v>
      </c>
      <c r="AK2" s="474">
        <f t="shared" si="0"/>
        <v>0.79015470747957905</v>
      </c>
      <c r="AL2" s="474">
        <f t="shared" si="0"/>
        <v>0.79015470747957905</v>
      </c>
      <c r="AM2" s="474">
        <f t="shared" si="0"/>
        <v>0.79015470747957905</v>
      </c>
      <c r="AN2" s="474">
        <f t="shared" si="0"/>
        <v>0.79015470747957905</v>
      </c>
      <c r="AO2" s="474">
        <f t="shared" si="0"/>
        <v>0.79015470747957905</v>
      </c>
      <c r="AP2" s="474">
        <f t="shared" si="0"/>
        <v>0.79015470747957905</v>
      </c>
      <c r="AQ2" s="474">
        <f t="shared" si="0"/>
        <v>0.79015470747957905</v>
      </c>
      <c r="AR2" s="474">
        <f t="shared" si="0"/>
        <v>0.79015470747957905</v>
      </c>
      <c r="AS2" s="474">
        <f t="shared" si="0"/>
        <v>0.79015470747957905</v>
      </c>
      <c r="AT2" s="474">
        <f t="shared" si="0"/>
        <v>0.79015470747957905</v>
      </c>
      <c r="AU2" s="474">
        <f t="shared" si="0"/>
        <v>0.79015470747957905</v>
      </c>
      <c r="AV2" s="474">
        <f t="shared" si="0"/>
        <v>0.79015470747957905</v>
      </c>
      <c r="AW2" s="474">
        <f t="shared" si="0"/>
        <v>0.79015470747957905</v>
      </c>
      <c r="AX2" s="474">
        <f t="shared" si="0"/>
        <v>0.79015470747957905</v>
      </c>
      <c r="AY2" s="474">
        <f t="shared" si="0"/>
        <v>0.79015470747957905</v>
      </c>
      <c r="AZ2" s="474">
        <f t="shared" si="0"/>
        <v>0.79015470747957905</v>
      </c>
      <c r="BA2" s="474">
        <f t="shared" si="0"/>
        <v>0.79015470747957905</v>
      </c>
      <c r="BB2" s="474">
        <f t="shared" si="0"/>
        <v>0.79015470747957905</v>
      </c>
      <c r="BC2" s="474">
        <f t="shared" si="0"/>
        <v>0.79015470747957905</v>
      </c>
      <c r="BD2" s="474">
        <f t="shared" si="0"/>
        <v>0.79015470747957905</v>
      </c>
      <c r="BE2" s="474">
        <f t="shared" si="0"/>
        <v>0.79015470747957905</v>
      </c>
      <c r="BF2" s="474">
        <f t="shared" si="0"/>
        <v>0.79015470747957905</v>
      </c>
      <c r="BG2" s="474">
        <f t="shared" si="0"/>
        <v>0.79015470747957905</v>
      </c>
      <c r="BH2" s="474">
        <f t="shared" si="0"/>
        <v>0.79015470747957905</v>
      </c>
      <c r="BI2" s="474">
        <f t="shared" si="0"/>
        <v>0.79015470747957905</v>
      </c>
      <c r="BJ2" s="474">
        <f t="shared" si="0"/>
        <v>0.79015470747957905</v>
      </c>
      <c r="BK2" s="474">
        <f t="shared" si="0"/>
        <v>0.79015470747957905</v>
      </c>
      <c r="BL2" s="474">
        <f t="shared" si="0"/>
        <v>0.79015470747957905</v>
      </c>
      <c r="BM2" s="474">
        <f t="shared" si="0"/>
        <v>0.79015470747957905</v>
      </c>
      <c r="BN2" s="474">
        <f t="shared" si="0"/>
        <v>0.79015470747957905</v>
      </c>
      <c r="BO2" s="474">
        <f t="shared" si="0"/>
        <v>0.79015470747957905</v>
      </c>
      <c r="BP2" s="474">
        <f t="shared" si="0"/>
        <v>0.79015470747957905</v>
      </c>
      <c r="BQ2" s="474">
        <f t="shared" ref="BQ2:CH2" si="1">BP2</f>
        <v>0.79015470747957905</v>
      </c>
      <c r="BR2" s="474">
        <f t="shared" si="1"/>
        <v>0.79015470747957905</v>
      </c>
      <c r="BS2" s="474">
        <f t="shared" si="1"/>
        <v>0.79015470747957905</v>
      </c>
      <c r="BT2" s="474">
        <f t="shared" si="1"/>
        <v>0.79015470747957905</v>
      </c>
      <c r="BU2" s="474">
        <f t="shared" si="1"/>
        <v>0.79015470747957905</v>
      </c>
      <c r="BV2" s="474">
        <f t="shared" si="1"/>
        <v>0.79015470747957905</v>
      </c>
      <c r="BW2" s="474">
        <f t="shared" si="1"/>
        <v>0.79015470747957905</v>
      </c>
      <c r="BX2" s="474">
        <f t="shared" si="1"/>
        <v>0.79015470747957905</v>
      </c>
      <c r="BY2" s="474">
        <f t="shared" si="1"/>
        <v>0.79015470747957905</v>
      </c>
      <c r="BZ2" s="474">
        <f t="shared" si="1"/>
        <v>0.79015470747957905</v>
      </c>
      <c r="CA2" s="474">
        <f t="shared" si="1"/>
        <v>0.79015470747957905</v>
      </c>
      <c r="CB2" s="474">
        <f t="shared" si="1"/>
        <v>0.79015470747957905</v>
      </c>
      <c r="CC2" s="474">
        <f t="shared" si="1"/>
        <v>0.79015470747957905</v>
      </c>
      <c r="CD2" s="474">
        <f t="shared" si="1"/>
        <v>0.79015470747957905</v>
      </c>
      <c r="CE2" s="474">
        <f t="shared" si="1"/>
        <v>0.79015470747957905</v>
      </c>
      <c r="CF2" s="474">
        <f t="shared" si="1"/>
        <v>0.79015470747957905</v>
      </c>
      <c r="CG2" s="474">
        <f t="shared" si="1"/>
        <v>0.79015470747957905</v>
      </c>
      <c r="CH2" s="475">
        <f t="shared" si="1"/>
        <v>0.79015470747957905</v>
      </c>
    </row>
    <row r="3" spans="1:88" s="7" customFormat="1" ht="15" thickBot="1" x14ac:dyDescent="0.3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</row>
    <row r="4" spans="1:88" ht="15.75" customHeight="1" x14ac:dyDescent="0.3">
      <c r="A4" s="541" t="s">
        <v>123</v>
      </c>
      <c r="B4" s="18" t="s">
        <v>124</v>
      </c>
      <c r="C4" s="292">
        <v>43831</v>
      </c>
      <c r="D4" s="292">
        <v>43862</v>
      </c>
      <c r="E4" s="292">
        <v>43891</v>
      </c>
      <c r="F4" s="292">
        <v>43922</v>
      </c>
      <c r="G4" s="292">
        <v>43952</v>
      </c>
      <c r="H4" s="292">
        <v>43983</v>
      </c>
      <c r="I4" s="292">
        <v>44013</v>
      </c>
      <c r="J4" s="292">
        <v>44044</v>
      </c>
      <c r="K4" s="292">
        <v>44075</v>
      </c>
      <c r="L4" s="292">
        <v>44105</v>
      </c>
      <c r="M4" s="292">
        <v>44136</v>
      </c>
      <c r="N4" s="292">
        <v>44166</v>
      </c>
      <c r="O4" s="292">
        <v>44197</v>
      </c>
      <c r="P4" s="292">
        <v>44228</v>
      </c>
      <c r="Q4" s="292">
        <v>44256</v>
      </c>
      <c r="R4" s="292">
        <v>44287</v>
      </c>
      <c r="S4" s="292">
        <v>44317</v>
      </c>
      <c r="T4" s="292">
        <v>44348</v>
      </c>
      <c r="U4" s="292">
        <v>44378</v>
      </c>
      <c r="V4" s="292">
        <v>44409</v>
      </c>
      <c r="W4" s="292">
        <v>44440</v>
      </c>
      <c r="X4" s="292">
        <v>44470</v>
      </c>
      <c r="Y4" s="292">
        <v>44501</v>
      </c>
      <c r="Z4" s="292">
        <v>44531</v>
      </c>
      <c r="AA4" s="292">
        <v>44562</v>
      </c>
      <c r="AB4" s="292">
        <v>44593</v>
      </c>
      <c r="AC4" s="292">
        <v>44621</v>
      </c>
      <c r="AD4" s="292">
        <v>44652</v>
      </c>
      <c r="AE4" s="292">
        <v>44682</v>
      </c>
      <c r="AF4" s="292">
        <v>44713</v>
      </c>
      <c r="AG4" s="292">
        <v>44743</v>
      </c>
      <c r="AH4" s="292">
        <v>44774</v>
      </c>
      <c r="AI4" s="292">
        <v>44805</v>
      </c>
      <c r="AJ4" s="292">
        <v>44835</v>
      </c>
      <c r="AK4" s="292">
        <v>44866</v>
      </c>
      <c r="AL4" s="292">
        <v>44896</v>
      </c>
      <c r="AM4" s="292">
        <v>44927</v>
      </c>
      <c r="AN4" s="292">
        <v>44958</v>
      </c>
      <c r="AO4" s="292">
        <v>44986</v>
      </c>
      <c r="AP4" s="292">
        <v>45017</v>
      </c>
      <c r="AQ4" s="292">
        <v>45047</v>
      </c>
      <c r="AR4" s="292">
        <v>45078</v>
      </c>
      <c r="AS4" s="292">
        <v>45108</v>
      </c>
      <c r="AT4" s="292">
        <v>45139</v>
      </c>
      <c r="AU4" s="292">
        <v>45170</v>
      </c>
      <c r="AV4" s="292">
        <v>45200</v>
      </c>
      <c r="AW4" s="292">
        <v>45231</v>
      </c>
      <c r="AX4" s="292">
        <v>45261</v>
      </c>
      <c r="AY4" s="292">
        <v>45292</v>
      </c>
      <c r="AZ4" s="292">
        <v>45323</v>
      </c>
      <c r="BA4" s="292">
        <v>45352</v>
      </c>
      <c r="BB4" s="292">
        <v>45383</v>
      </c>
      <c r="BC4" s="292">
        <v>45413</v>
      </c>
      <c r="BD4" s="292">
        <v>45444</v>
      </c>
      <c r="BE4" s="292">
        <v>45474</v>
      </c>
      <c r="BF4" s="292">
        <v>45505</v>
      </c>
      <c r="BG4" s="292">
        <v>45536</v>
      </c>
      <c r="BH4" s="292">
        <v>45566</v>
      </c>
      <c r="BI4" s="292">
        <v>45597</v>
      </c>
      <c r="BJ4" s="292">
        <v>45627</v>
      </c>
      <c r="BK4" s="292">
        <v>45658</v>
      </c>
      <c r="BL4" s="292">
        <v>45689</v>
      </c>
      <c r="BM4" s="292">
        <v>45717</v>
      </c>
      <c r="BN4" s="292">
        <v>45748</v>
      </c>
      <c r="BO4" s="292">
        <v>45778</v>
      </c>
      <c r="BP4" s="292">
        <v>45809</v>
      </c>
      <c r="BQ4" s="292">
        <v>45839</v>
      </c>
      <c r="BR4" s="292">
        <v>45870</v>
      </c>
      <c r="BS4" s="292">
        <v>45901</v>
      </c>
      <c r="BT4" s="292">
        <v>45931</v>
      </c>
      <c r="BU4" s="292">
        <v>45962</v>
      </c>
      <c r="BV4" s="292">
        <v>45992</v>
      </c>
      <c r="BW4" s="292">
        <v>46023</v>
      </c>
      <c r="BX4" s="292">
        <v>46054</v>
      </c>
      <c r="BY4" s="292">
        <v>46082</v>
      </c>
      <c r="BZ4" s="292">
        <v>46113</v>
      </c>
      <c r="CA4" s="292">
        <v>46143</v>
      </c>
      <c r="CB4" s="292">
        <v>46174</v>
      </c>
      <c r="CC4" s="292">
        <v>46204</v>
      </c>
      <c r="CD4" s="292">
        <v>46235</v>
      </c>
      <c r="CE4" s="292">
        <v>46266</v>
      </c>
      <c r="CF4" s="292">
        <v>46296</v>
      </c>
      <c r="CG4" s="292">
        <v>46327</v>
      </c>
      <c r="CH4" s="293">
        <v>46357</v>
      </c>
    </row>
    <row r="5" spans="1:88" ht="15" customHeight="1" x14ac:dyDescent="0.3">
      <c r="A5" s="542"/>
      <c r="B5" s="11" t="s">
        <v>141</v>
      </c>
      <c r="C5" s="3">
        <f>'BIZ kWh ENTRY'!AI164</f>
        <v>0</v>
      </c>
      <c r="D5" s="3">
        <f>'BIZ kWh ENTRY'!AJ164</f>
        <v>0</v>
      </c>
      <c r="E5" s="3">
        <f>'BIZ kWh ENTRY'!AK164</f>
        <v>0</v>
      </c>
      <c r="F5" s="3">
        <f>'BIZ kWh ENTRY'!AL164</f>
        <v>0</v>
      </c>
      <c r="G5" s="3">
        <f>'BIZ kWh ENTRY'!AM164</f>
        <v>0</v>
      </c>
      <c r="H5" s="3">
        <f>'BIZ kWh ENTRY'!AN164</f>
        <v>0</v>
      </c>
      <c r="I5" s="3">
        <f>'BIZ kWh ENTRY'!AO164</f>
        <v>0</v>
      </c>
      <c r="J5" s="3">
        <f>'BIZ kWh ENTRY'!AP164</f>
        <v>653122.47</v>
      </c>
      <c r="K5" s="3">
        <f>'BIZ kWh ENTRY'!AQ164</f>
        <v>0</v>
      </c>
      <c r="L5" s="3">
        <f>'BIZ kWh ENTRY'!AR164</f>
        <v>1745293.5499999998</v>
      </c>
      <c r="M5" s="3">
        <f>'BIZ kWh ENTRY'!AS164</f>
        <v>0</v>
      </c>
      <c r="N5" s="3">
        <f>'BIZ kWh ENTRY'!AT164</f>
        <v>0</v>
      </c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250"/>
    </row>
    <row r="6" spans="1:88" x14ac:dyDescent="0.3">
      <c r="A6" s="542"/>
      <c r="B6" s="13" t="s">
        <v>59</v>
      </c>
      <c r="C6" s="3">
        <f>'BIZ kWh ENTRY'!AI165</f>
        <v>0</v>
      </c>
      <c r="D6" s="3">
        <f>'BIZ kWh ENTRY'!AJ165</f>
        <v>0</v>
      </c>
      <c r="E6" s="3">
        <f>'BIZ kWh ENTRY'!AK165</f>
        <v>0</v>
      </c>
      <c r="F6" s="3">
        <f>'BIZ kWh ENTRY'!AL165</f>
        <v>0</v>
      </c>
      <c r="G6" s="3">
        <f>'BIZ kWh ENTRY'!AM165</f>
        <v>0</v>
      </c>
      <c r="H6" s="3">
        <f>'BIZ kWh ENTRY'!AN165</f>
        <v>0</v>
      </c>
      <c r="I6" s="3">
        <f>'BIZ kWh ENTRY'!AO165</f>
        <v>0</v>
      </c>
      <c r="J6" s="3">
        <f>'BIZ kWh ENTRY'!AP165</f>
        <v>0</v>
      </c>
      <c r="K6" s="3">
        <f>'BIZ kWh ENTRY'!AQ165</f>
        <v>8969.0453397970905</v>
      </c>
      <c r="L6" s="3">
        <f>'BIZ kWh ENTRY'!AR165</f>
        <v>0</v>
      </c>
      <c r="M6" s="3">
        <f>'BIZ kWh ENTRY'!AS165</f>
        <v>0</v>
      </c>
      <c r="N6" s="3">
        <f>'BIZ kWh ENTRY'!AT165</f>
        <v>0</v>
      </c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250"/>
    </row>
    <row r="7" spans="1:88" x14ac:dyDescent="0.3">
      <c r="A7" s="542"/>
      <c r="B7" s="11" t="s">
        <v>142</v>
      </c>
      <c r="C7" s="3">
        <f>'BIZ kWh ENTRY'!AI166</f>
        <v>0</v>
      </c>
      <c r="D7" s="3">
        <f>'BIZ kWh ENTRY'!AJ166</f>
        <v>0</v>
      </c>
      <c r="E7" s="3">
        <f>'BIZ kWh ENTRY'!AK166</f>
        <v>0</v>
      </c>
      <c r="F7" s="3">
        <f>'BIZ kWh ENTRY'!AL166</f>
        <v>0</v>
      </c>
      <c r="G7" s="3">
        <f>'BIZ kWh ENTRY'!AM166</f>
        <v>0</v>
      </c>
      <c r="H7" s="3">
        <f>'BIZ kWh ENTRY'!AN166</f>
        <v>0</v>
      </c>
      <c r="I7" s="3">
        <f>'BIZ kWh ENTRY'!AO166</f>
        <v>0</v>
      </c>
      <c r="J7" s="3">
        <f>'BIZ kWh ENTRY'!AP166</f>
        <v>0</v>
      </c>
      <c r="K7" s="3">
        <f>'BIZ kWh ENTRY'!AQ166</f>
        <v>0</v>
      </c>
      <c r="L7" s="3">
        <f>'BIZ kWh ENTRY'!AR166</f>
        <v>0</v>
      </c>
      <c r="M7" s="3">
        <f>'BIZ kWh ENTRY'!AS166</f>
        <v>0</v>
      </c>
      <c r="N7" s="3">
        <f>'BIZ kWh ENTRY'!AT166</f>
        <v>0</v>
      </c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250"/>
    </row>
    <row r="8" spans="1:88" x14ac:dyDescent="0.3">
      <c r="A8" s="542"/>
      <c r="B8" s="11" t="s">
        <v>60</v>
      </c>
      <c r="C8" s="3">
        <f>'BIZ kWh ENTRY'!AI167</f>
        <v>683656.48042268842</v>
      </c>
      <c r="D8" s="3">
        <f>'BIZ kWh ENTRY'!AJ167</f>
        <v>0</v>
      </c>
      <c r="E8" s="3">
        <f>'BIZ kWh ENTRY'!AK167</f>
        <v>0</v>
      </c>
      <c r="F8" s="3">
        <f>'BIZ kWh ENTRY'!AL167</f>
        <v>0</v>
      </c>
      <c r="G8" s="3">
        <f>'BIZ kWh ENTRY'!AM167</f>
        <v>69258.900184080936</v>
      </c>
      <c r="H8" s="3">
        <f>'BIZ kWh ENTRY'!AN167</f>
        <v>357786.70942791342</v>
      </c>
      <c r="I8" s="3">
        <f>'BIZ kWh ENTRY'!AO167</f>
        <v>517249.17601595563</v>
      </c>
      <c r="J8" s="3">
        <f>'BIZ kWh ENTRY'!AP167</f>
        <v>324408.23048632644</v>
      </c>
      <c r="K8" s="3">
        <f>'BIZ kWh ENTRY'!AQ167</f>
        <v>425199.21348017181</v>
      </c>
      <c r="L8" s="3">
        <f>'BIZ kWh ENTRY'!AR167</f>
        <v>259506.05348664493</v>
      </c>
      <c r="M8" s="3">
        <f>'BIZ kWh ENTRY'!AS167</f>
        <v>32272.512000000002</v>
      </c>
      <c r="N8" s="3">
        <f>'BIZ kWh ENTRY'!AT167</f>
        <v>322767.56373917934</v>
      </c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199"/>
      <c r="BS8" s="199"/>
      <c r="BT8" s="199"/>
      <c r="BU8" s="199"/>
      <c r="BV8" s="199"/>
      <c r="BW8" s="199"/>
      <c r="BX8" s="199"/>
      <c r="BY8" s="199"/>
      <c r="BZ8" s="199"/>
      <c r="CA8" s="199"/>
      <c r="CB8" s="199"/>
      <c r="CC8" s="199"/>
      <c r="CD8" s="199"/>
      <c r="CE8" s="199"/>
      <c r="CF8" s="199"/>
      <c r="CG8" s="199"/>
      <c r="CH8" s="250"/>
    </row>
    <row r="9" spans="1:88" x14ac:dyDescent="0.3">
      <c r="A9" s="542"/>
      <c r="B9" s="13" t="s">
        <v>143</v>
      </c>
      <c r="C9" s="3">
        <f>'BIZ kWh ENTRY'!AI168</f>
        <v>0</v>
      </c>
      <c r="D9" s="3">
        <f>'BIZ kWh ENTRY'!AJ168</f>
        <v>0</v>
      </c>
      <c r="E9" s="3">
        <f>'BIZ kWh ENTRY'!AK168</f>
        <v>0</v>
      </c>
      <c r="F9" s="3">
        <f>'BIZ kWh ENTRY'!AL168</f>
        <v>0</v>
      </c>
      <c r="G9" s="3">
        <f>'BIZ kWh ENTRY'!AM168</f>
        <v>0</v>
      </c>
      <c r="H9" s="3">
        <f>'BIZ kWh ENTRY'!AN168</f>
        <v>0</v>
      </c>
      <c r="I9" s="3">
        <f>'BIZ kWh ENTRY'!AO168</f>
        <v>0</v>
      </c>
      <c r="J9" s="3">
        <f>'BIZ kWh ENTRY'!AP168</f>
        <v>0</v>
      </c>
      <c r="K9" s="3">
        <f>'BIZ kWh ENTRY'!AQ168</f>
        <v>0</v>
      </c>
      <c r="L9" s="3">
        <f>'BIZ kWh ENTRY'!AR168</f>
        <v>0</v>
      </c>
      <c r="M9" s="3">
        <f>'BIZ kWh ENTRY'!AS168</f>
        <v>0</v>
      </c>
      <c r="N9" s="3">
        <f>'BIZ kWh ENTRY'!AT168</f>
        <v>0</v>
      </c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199"/>
      <c r="AT9" s="199"/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199"/>
      <c r="BG9" s="199"/>
      <c r="BH9" s="199"/>
      <c r="BI9" s="199"/>
      <c r="BJ9" s="199"/>
      <c r="BK9" s="199"/>
      <c r="BL9" s="199"/>
      <c r="BM9" s="199"/>
      <c r="BN9" s="199"/>
      <c r="BO9" s="199"/>
      <c r="BP9" s="199"/>
      <c r="BQ9" s="199"/>
      <c r="BR9" s="199"/>
      <c r="BS9" s="199"/>
      <c r="BT9" s="199"/>
      <c r="BU9" s="199"/>
      <c r="BV9" s="199"/>
      <c r="BW9" s="199"/>
      <c r="BX9" s="199"/>
      <c r="BY9" s="199"/>
      <c r="BZ9" s="199"/>
      <c r="CA9" s="199"/>
      <c r="CB9" s="199"/>
      <c r="CC9" s="199"/>
      <c r="CD9" s="199"/>
      <c r="CE9" s="199"/>
      <c r="CF9" s="199"/>
      <c r="CG9" s="199"/>
      <c r="CH9" s="250"/>
    </row>
    <row r="10" spans="1:88" x14ac:dyDescent="0.3">
      <c r="A10" s="542"/>
      <c r="B10" s="11" t="s">
        <v>62</v>
      </c>
      <c r="C10" s="3">
        <f>'BIZ kWh ENTRY'!AI169</f>
        <v>0</v>
      </c>
      <c r="D10" s="3">
        <f>'BIZ kWh ENTRY'!AJ169</f>
        <v>0</v>
      </c>
      <c r="E10" s="3">
        <f>'BIZ kWh ENTRY'!AK169</f>
        <v>0</v>
      </c>
      <c r="F10" s="3">
        <f>'BIZ kWh ENTRY'!AL169</f>
        <v>0</v>
      </c>
      <c r="G10" s="3">
        <f>'BIZ kWh ENTRY'!AM169</f>
        <v>0</v>
      </c>
      <c r="H10" s="3">
        <f>'BIZ kWh ENTRY'!AN169</f>
        <v>0</v>
      </c>
      <c r="I10" s="3">
        <f>'BIZ kWh ENTRY'!AO169</f>
        <v>0</v>
      </c>
      <c r="J10" s="3">
        <f>'BIZ kWh ENTRY'!AP169</f>
        <v>0</v>
      </c>
      <c r="K10" s="3">
        <f>'BIZ kWh ENTRY'!AQ169</f>
        <v>0</v>
      </c>
      <c r="L10" s="3">
        <f>'BIZ kWh ENTRY'!AR169</f>
        <v>0</v>
      </c>
      <c r="M10" s="3">
        <f>'BIZ kWh ENTRY'!AS169</f>
        <v>0</v>
      </c>
      <c r="N10" s="3">
        <f>'BIZ kWh ENTRY'!AT169</f>
        <v>44326.094357732356</v>
      </c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199"/>
      <c r="BE10" s="199"/>
      <c r="BF10" s="199"/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199"/>
      <c r="BS10" s="199"/>
      <c r="BT10" s="199"/>
      <c r="BU10" s="199"/>
      <c r="BV10" s="199"/>
      <c r="BW10" s="199"/>
      <c r="BX10" s="199"/>
      <c r="BY10" s="199"/>
      <c r="BZ10" s="199"/>
      <c r="CA10" s="199"/>
      <c r="CB10" s="199"/>
      <c r="CC10" s="199"/>
      <c r="CD10" s="199"/>
      <c r="CE10" s="199"/>
      <c r="CF10" s="199"/>
      <c r="CG10" s="199"/>
      <c r="CH10" s="250"/>
    </row>
    <row r="11" spans="1:88" x14ac:dyDescent="0.3">
      <c r="A11" s="542"/>
      <c r="B11" s="11" t="s">
        <v>63</v>
      </c>
      <c r="C11" s="3">
        <f>'BIZ kWh ENTRY'!AI170</f>
        <v>805458.16012541926</v>
      </c>
      <c r="D11" s="3">
        <f>'BIZ kWh ENTRY'!AJ170</f>
        <v>0</v>
      </c>
      <c r="E11" s="3">
        <f>'BIZ kWh ENTRY'!AK170</f>
        <v>0</v>
      </c>
      <c r="F11" s="3">
        <f>'BIZ kWh ENTRY'!AL170</f>
        <v>0</v>
      </c>
      <c r="G11" s="3">
        <f>'BIZ kWh ENTRY'!AM170</f>
        <v>0</v>
      </c>
      <c r="H11" s="3">
        <f>'BIZ kWh ENTRY'!AN170</f>
        <v>308272.54450510885</v>
      </c>
      <c r="I11" s="3">
        <f>'BIZ kWh ENTRY'!AO170</f>
        <v>441228.68519448466</v>
      </c>
      <c r="J11" s="3">
        <f>'BIZ kWh ENTRY'!AP170</f>
        <v>0</v>
      </c>
      <c r="K11" s="3">
        <f>'BIZ kWh ENTRY'!AQ170</f>
        <v>25953.295622779009</v>
      </c>
      <c r="L11" s="3">
        <f>'BIZ kWh ENTRY'!AR170</f>
        <v>8177.1319999999996</v>
      </c>
      <c r="M11" s="3">
        <f>'BIZ kWh ENTRY'!AS170</f>
        <v>77704.28</v>
      </c>
      <c r="N11" s="3">
        <f>'BIZ kWh ENTRY'!AT170</f>
        <v>3667305.5470308722</v>
      </c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199"/>
      <c r="AX11" s="199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199"/>
      <c r="BS11" s="199"/>
      <c r="BT11" s="199"/>
      <c r="BU11" s="199"/>
      <c r="BV11" s="199"/>
      <c r="BW11" s="199"/>
      <c r="BX11" s="199"/>
      <c r="BY11" s="199"/>
      <c r="BZ11" s="199"/>
      <c r="CA11" s="199"/>
      <c r="CB11" s="199"/>
      <c r="CC11" s="199"/>
      <c r="CD11" s="199"/>
      <c r="CE11" s="199"/>
      <c r="CF11" s="199"/>
      <c r="CG11" s="199"/>
      <c r="CH11" s="250"/>
    </row>
    <row r="12" spans="1:88" x14ac:dyDescent="0.3">
      <c r="A12" s="542"/>
      <c r="B12" s="11" t="s">
        <v>64</v>
      </c>
      <c r="C12" s="3">
        <f>'BIZ kWh ENTRY'!AI171</f>
        <v>754408.92015125195</v>
      </c>
      <c r="D12" s="3">
        <f>'BIZ kWh ENTRY'!AJ171</f>
        <v>103365.5</v>
      </c>
      <c r="E12" s="3">
        <f>'BIZ kWh ENTRY'!AK171</f>
        <v>114580.8</v>
      </c>
      <c r="F12" s="3">
        <f>'BIZ kWh ENTRY'!AL171</f>
        <v>895062.97946000029</v>
      </c>
      <c r="G12" s="3">
        <f>'BIZ kWh ENTRY'!AM171</f>
        <v>660934.95240000007</v>
      </c>
      <c r="H12" s="3">
        <f>'BIZ kWh ENTRY'!AN171</f>
        <v>1114416.4562360211</v>
      </c>
      <c r="I12" s="3">
        <f>'BIZ kWh ENTRY'!AO171</f>
        <v>542322.98140000005</v>
      </c>
      <c r="J12" s="3">
        <f>'BIZ kWh ENTRY'!AP171</f>
        <v>656965.09944960021</v>
      </c>
      <c r="K12" s="3">
        <f>'BIZ kWh ENTRY'!AQ171</f>
        <v>332018.63401999994</v>
      </c>
      <c r="L12" s="3">
        <f>'BIZ kWh ENTRY'!AR171</f>
        <v>1328482.7792665593</v>
      </c>
      <c r="M12" s="3">
        <f>'BIZ kWh ENTRY'!AS171</f>
        <v>1263587.2570200001</v>
      </c>
      <c r="N12" s="3">
        <f>'BIZ kWh ENTRY'!AT171</f>
        <v>1563056.27162</v>
      </c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  <c r="AJ12" s="199"/>
      <c r="AK12" s="199"/>
      <c r="AL12" s="199"/>
      <c r="AM12" s="199"/>
      <c r="AN12" s="199"/>
      <c r="AO12" s="199"/>
      <c r="AP12" s="199"/>
      <c r="AQ12" s="199"/>
      <c r="AR12" s="199"/>
      <c r="AS12" s="199"/>
      <c r="AT12" s="199"/>
      <c r="AU12" s="199"/>
      <c r="AV12" s="199"/>
      <c r="AW12" s="199"/>
      <c r="AX12" s="199"/>
      <c r="AY12" s="199"/>
      <c r="AZ12" s="199"/>
      <c r="BA12" s="199"/>
      <c r="BB12" s="199"/>
      <c r="BC12" s="199"/>
      <c r="BD12" s="199"/>
      <c r="BE12" s="199"/>
      <c r="BF12" s="199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199"/>
      <c r="BS12" s="199"/>
      <c r="BT12" s="199"/>
      <c r="BU12" s="199"/>
      <c r="BV12" s="199"/>
      <c r="BW12" s="199"/>
      <c r="BX12" s="199"/>
      <c r="BY12" s="199"/>
      <c r="BZ12" s="199"/>
      <c r="CA12" s="199"/>
      <c r="CB12" s="199"/>
      <c r="CC12" s="199"/>
      <c r="CD12" s="199"/>
      <c r="CE12" s="199"/>
      <c r="CF12" s="199"/>
      <c r="CG12" s="199"/>
      <c r="CH12" s="250"/>
    </row>
    <row r="13" spans="1:88" x14ac:dyDescent="0.3">
      <c r="A13" s="542"/>
      <c r="B13" s="11" t="s">
        <v>65</v>
      </c>
      <c r="C13" s="3">
        <f>'BIZ kWh ENTRY'!AI172</f>
        <v>0</v>
      </c>
      <c r="D13" s="3">
        <f>'BIZ kWh ENTRY'!AJ172</f>
        <v>0</v>
      </c>
      <c r="E13" s="3">
        <f>'BIZ kWh ENTRY'!AK172</f>
        <v>0</v>
      </c>
      <c r="F13" s="3">
        <f>'BIZ kWh ENTRY'!AL172</f>
        <v>0</v>
      </c>
      <c r="G13" s="3">
        <f>'BIZ kWh ENTRY'!AM172</f>
        <v>0</v>
      </c>
      <c r="H13" s="3">
        <f>'BIZ kWh ENTRY'!AN172</f>
        <v>0</v>
      </c>
      <c r="I13" s="3">
        <f>'BIZ kWh ENTRY'!AO172</f>
        <v>0</v>
      </c>
      <c r="J13" s="3">
        <f>'BIZ kWh ENTRY'!AP172</f>
        <v>0</v>
      </c>
      <c r="K13" s="3">
        <f>'BIZ kWh ENTRY'!AQ172</f>
        <v>0</v>
      </c>
      <c r="L13" s="3">
        <f>'BIZ kWh ENTRY'!AR172</f>
        <v>0</v>
      </c>
      <c r="M13" s="3">
        <f>'BIZ kWh ENTRY'!AS172</f>
        <v>0</v>
      </c>
      <c r="N13" s="3">
        <f>'BIZ kWh ENTRY'!AT172</f>
        <v>0</v>
      </c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199"/>
      <c r="CA13" s="199"/>
      <c r="CB13" s="199"/>
      <c r="CC13" s="199"/>
      <c r="CD13" s="199"/>
      <c r="CE13" s="199"/>
      <c r="CF13" s="199"/>
      <c r="CG13" s="199"/>
      <c r="CH13" s="250"/>
    </row>
    <row r="14" spans="1:88" x14ac:dyDescent="0.3">
      <c r="A14" s="542"/>
      <c r="B14" s="11" t="s">
        <v>144</v>
      </c>
      <c r="C14" s="3">
        <f>'BIZ kWh ENTRY'!AI173</f>
        <v>349071.7172751422</v>
      </c>
      <c r="D14" s="3">
        <f>'BIZ kWh ENTRY'!AJ173</f>
        <v>0</v>
      </c>
      <c r="E14" s="3">
        <f>'BIZ kWh ENTRY'!AK173</f>
        <v>0</v>
      </c>
      <c r="F14" s="3">
        <f>'BIZ kWh ENTRY'!AL173</f>
        <v>0</v>
      </c>
      <c r="G14" s="3">
        <f>'BIZ kWh ENTRY'!AM173</f>
        <v>274733.27408327733</v>
      </c>
      <c r="H14" s="3">
        <f>'BIZ kWh ENTRY'!AN173</f>
        <v>0</v>
      </c>
      <c r="I14" s="3">
        <f>'BIZ kWh ENTRY'!AO173</f>
        <v>323609.13340516627</v>
      </c>
      <c r="J14" s="3">
        <f>'BIZ kWh ENTRY'!AP173</f>
        <v>0</v>
      </c>
      <c r="K14" s="3">
        <f>'BIZ kWh ENTRY'!AQ173</f>
        <v>340472.23726261349</v>
      </c>
      <c r="L14" s="3">
        <f>'BIZ kWh ENTRY'!AR173</f>
        <v>0</v>
      </c>
      <c r="M14" s="3">
        <f>'BIZ kWh ENTRY'!AS173</f>
        <v>0</v>
      </c>
      <c r="N14" s="3">
        <f>'BIZ kWh ENTRY'!AT173</f>
        <v>0</v>
      </c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199"/>
      <c r="AU14" s="199"/>
      <c r="AV14" s="199"/>
      <c r="AW14" s="199"/>
      <c r="AX14" s="199"/>
      <c r="AY14" s="199"/>
      <c r="AZ14" s="199"/>
      <c r="BA14" s="199"/>
      <c r="BB14" s="199"/>
      <c r="BC14" s="199"/>
      <c r="BD14" s="199"/>
      <c r="BE14" s="199"/>
      <c r="BF14" s="199"/>
      <c r="BG14" s="199"/>
      <c r="BH14" s="199"/>
      <c r="BI14" s="199"/>
      <c r="BJ14" s="199"/>
      <c r="BK14" s="199"/>
      <c r="BL14" s="199"/>
      <c r="BM14" s="199"/>
      <c r="BN14" s="199"/>
      <c r="BO14" s="199"/>
      <c r="BP14" s="199"/>
      <c r="BQ14" s="199"/>
      <c r="BR14" s="199"/>
      <c r="BS14" s="199"/>
      <c r="BT14" s="199"/>
      <c r="BU14" s="199"/>
      <c r="BV14" s="199"/>
      <c r="BW14" s="199"/>
      <c r="BX14" s="199"/>
      <c r="BY14" s="199"/>
      <c r="BZ14" s="199"/>
      <c r="CA14" s="199"/>
      <c r="CB14" s="199"/>
      <c r="CC14" s="199"/>
      <c r="CD14" s="199"/>
      <c r="CE14" s="199"/>
      <c r="CF14" s="199"/>
      <c r="CG14" s="199"/>
      <c r="CH14" s="250"/>
    </row>
    <row r="15" spans="1:88" x14ac:dyDescent="0.3">
      <c r="A15" s="542"/>
      <c r="B15" s="11" t="s">
        <v>145</v>
      </c>
      <c r="C15" s="3">
        <f>'BIZ kWh ENTRY'!AI174</f>
        <v>0</v>
      </c>
      <c r="D15" s="3">
        <f>'BIZ kWh ENTRY'!AJ174</f>
        <v>0</v>
      </c>
      <c r="E15" s="3">
        <f>'BIZ kWh ENTRY'!AK174</f>
        <v>0</v>
      </c>
      <c r="F15" s="3">
        <f>'BIZ kWh ENTRY'!AL174</f>
        <v>0</v>
      </c>
      <c r="G15" s="3">
        <f>'BIZ kWh ENTRY'!AM174</f>
        <v>0</v>
      </c>
      <c r="H15" s="3">
        <f>'BIZ kWh ENTRY'!AN174</f>
        <v>0</v>
      </c>
      <c r="I15" s="3">
        <f>'BIZ kWh ENTRY'!AO174</f>
        <v>0</v>
      </c>
      <c r="J15" s="3">
        <f>'BIZ kWh ENTRY'!AP174</f>
        <v>0</v>
      </c>
      <c r="K15" s="3">
        <f>'BIZ kWh ENTRY'!AQ174</f>
        <v>141994.74900758473</v>
      </c>
      <c r="L15" s="3">
        <f>'BIZ kWh ENTRY'!AR174</f>
        <v>0</v>
      </c>
      <c r="M15" s="3">
        <f>'BIZ kWh ENTRY'!AS174</f>
        <v>0</v>
      </c>
      <c r="N15" s="3">
        <f>'BIZ kWh ENTRY'!AT174</f>
        <v>1697481.818216949</v>
      </c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199"/>
      <c r="BE15" s="199"/>
      <c r="BF15" s="199"/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199"/>
      <c r="CH15" s="250"/>
    </row>
    <row r="16" spans="1:88" x14ac:dyDescent="0.3">
      <c r="A16" s="542"/>
      <c r="B16" s="11" t="s">
        <v>67</v>
      </c>
      <c r="C16" s="3">
        <f>'BIZ kWh ENTRY'!AI175</f>
        <v>0</v>
      </c>
      <c r="D16" s="3">
        <f>'BIZ kWh ENTRY'!AJ175</f>
        <v>0</v>
      </c>
      <c r="E16" s="3">
        <f>'BIZ kWh ENTRY'!AK175</f>
        <v>0</v>
      </c>
      <c r="F16" s="3">
        <f>'BIZ kWh ENTRY'!AL175</f>
        <v>0</v>
      </c>
      <c r="G16" s="3">
        <f>'BIZ kWh ENTRY'!AM175</f>
        <v>0</v>
      </c>
      <c r="H16" s="3">
        <f>'BIZ kWh ENTRY'!AN175</f>
        <v>0</v>
      </c>
      <c r="I16" s="3">
        <f>'BIZ kWh ENTRY'!AO175</f>
        <v>0</v>
      </c>
      <c r="J16" s="3">
        <f>'BIZ kWh ENTRY'!AP175</f>
        <v>0</v>
      </c>
      <c r="K16" s="3">
        <f>'BIZ kWh ENTRY'!AQ175</f>
        <v>0</v>
      </c>
      <c r="L16" s="3">
        <f>'BIZ kWh ENTRY'!AR175</f>
        <v>0</v>
      </c>
      <c r="M16" s="3">
        <f>'BIZ kWh ENTRY'!AS175</f>
        <v>0</v>
      </c>
      <c r="N16" s="3">
        <f>'BIZ kWh ENTRY'!AT175</f>
        <v>0</v>
      </c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199"/>
      <c r="AL16" s="199"/>
      <c r="AM16" s="199"/>
      <c r="AN16" s="199"/>
      <c r="AO16" s="199"/>
      <c r="AP16" s="199"/>
      <c r="AQ16" s="199"/>
      <c r="AR16" s="199"/>
      <c r="AS16" s="199"/>
      <c r="AT16" s="199"/>
      <c r="AU16" s="199"/>
      <c r="AV16" s="199"/>
      <c r="AW16" s="199"/>
      <c r="AX16" s="199"/>
      <c r="AY16" s="199"/>
      <c r="AZ16" s="199"/>
      <c r="BA16" s="199"/>
      <c r="BB16" s="199"/>
      <c r="BC16" s="199"/>
      <c r="BD16" s="199"/>
      <c r="BE16" s="199"/>
      <c r="BF16" s="199"/>
      <c r="BG16" s="199"/>
      <c r="BH16" s="199"/>
      <c r="BI16" s="199"/>
      <c r="BJ16" s="199"/>
      <c r="BK16" s="199"/>
      <c r="BL16" s="199"/>
      <c r="BM16" s="199"/>
      <c r="BN16" s="199"/>
      <c r="BO16" s="199"/>
      <c r="BP16" s="199"/>
      <c r="BQ16" s="199"/>
      <c r="BR16" s="199"/>
      <c r="BS16" s="199"/>
      <c r="BT16" s="199"/>
      <c r="BU16" s="199"/>
      <c r="BV16" s="199"/>
      <c r="BW16" s="199"/>
      <c r="BX16" s="199"/>
      <c r="BY16" s="199"/>
      <c r="BZ16" s="199"/>
      <c r="CA16" s="199"/>
      <c r="CB16" s="199"/>
      <c r="CC16" s="199"/>
      <c r="CD16" s="199"/>
      <c r="CE16" s="199"/>
      <c r="CF16" s="199"/>
      <c r="CG16" s="199"/>
      <c r="CH16" s="250"/>
    </row>
    <row r="17" spans="1:86" x14ac:dyDescent="0.3">
      <c r="A17" s="542"/>
      <c r="B17" s="11" t="s">
        <v>68</v>
      </c>
      <c r="C17" s="3">
        <f>'BIZ kWh ENTRY'!AI176</f>
        <v>0</v>
      </c>
      <c r="D17" s="3">
        <f>'BIZ kWh ENTRY'!AJ176</f>
        <v>0</v>
      </c>
      <c r="E17" s="3">
        <f>'BIZ kWh ENTRY'!AK176</f>
        <v>0</v>
      </c>
      <c r="F17" s="3">
        <f>'BIZ kWh ENTRY'!AL176</f>
        <v>0</v>
      </c>
      <c r="G17" s="3">
        <f>'BIZ kWh ENTRY'!AM176</f>
        <v>0</v>
      </c>
      <c r="H17" s="3">
        <f>'BIZ kWh ENTRY'!AN176</f>
        <v>0</v>
      </c>
      <c r="I17" s="3">
        <f>'BIZ kWh ENTRY'!AO176</f>
        <v>0</v>
      </c>
      <c r="J17" s="3">
        <f>'BIZ kWh ENTRY'!AP176</f>
        <v>0</v>
      </c>
      <c r="K17" s="3">
        <f>'BIZ kWh ENTRY'!AQ176</f>
        <v>0</v>
      </c>
      <c r="L17" s="3">
        <f>'BIZ kWh ENTRY'!AR176</f>
        <v>0</v>
      </c>
      <c r="M17" s="3">
        <f>'BIZ kWh ENTRY'!AS176</f>
        <v>0</v>
      </c>
      <c r="N17" s="3">
        <f>'BIZ kWh ENTRY'!AT176</f>
        <v>0</v>
      </c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199"/>
      <c r="BV17" s="199"/>
      <c r="BW17" s="199"/>
      <c r="BX17" s="199"/>
      <c r="BY17" s="199"/>
      <c r="BZ17" s="199"/>
      <c r="CA17" s="199"/>
      <c r="CB17" s="199"/>
      <c r="CC17" s="199"/>
      <c r="CD17" s="199"/>
      <c r="CE17" s="199"/>
      <c r="CF17" s="199"/>
      <c r="CG17" s="199"/>
      <c r="CH17" s="250"/>
    </row>
    <row r="18" spans="1:86" x14ac:dyDescent="0.3">
      <c r="A18" s="542"/>
      <c r="B18" s="11" t="s">
        <v>146</v>
      </c>
      <c r="C18" s="3"/>
      <c r="D18" s="3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  <c r="AH18" s="199"/>
      <c r="AI18" s="199"/>
      <c r="AJ18" s="199"/>
      <c r="AK18" s="199"/>
      <c r="AL18" s="199"/>
      <c r="AM18" s="199"/>
      <c r="AN18" s="199"/>
      <c r="AO18" s="199"/>
      <c r="AP18" s="199"/>
      <c r="AQ18" s="199"/>
      <c r="AR18" s="199"/>
      <c r="AS18" s="199"/>
      <c r="AT18" s="199"/>
      <c r="AU18" s="199"/>
      <c r="AV18" s="199"/>
      <c r="AW18" s="199"/>
      <c r="AX18" s="199"/>
      <c r="AY18" s="199"/>
      <c r="AZ18" s="199"/>
      <c r="BA18" s="199"/>
      <c r="BB18" s="199"/>
      <c r="BC18" s="199"/>
      <c r="BD18" s="199"/>
      <c r="BE18" s="199"/>
      <c r="BF18" s="199"/>
      <c r="BG18" s="199"/>
      <c r="BH18" s="199"/>
      <c r="BI18" s="199"/>
      <c r="BJ18" s="199"/>
      <c r="BK18" s="199"/>
      <c r="BL18" s="199"/>
      <c r="BM18" s="199"/>
      <c r="BN18" s="199"/>
      <c r="BO18" s="199"/>
      <c r="BP18" s="199"/>
      <c r="BQ18" s="199"/>
      <c r="BR18" s="199"/>
      <c r="BS18" s="199"/>
      <c r="BT18" s="199"/>
      <c r="BU18" s="199"/>
      <c r="BV18" s="199"/>
      <c r="BW18" s="199"/>
      <c r="BX18" s="199"/>
      <c r="BY18" s="199"/>
      <c r="BZ18" s="199"/>
      <c r="CA18" s="199"/>
      <c r="CB18" s="199"/>
      <c r="CC18" s="199"/>
      <c r="CD18" s="199"/>
      <c r="CE18" s="199"/>
      <c r="CF18" s="199"/>
      <c r="CG18" s="199"/>
      <c r="CH18" s="250"/>
    </row>
    <row r="19" spans="1:86" ht="15" thickBot="1" x14ac:dyDescent="0.35">
      <c r="A19" s="543"/>
      <c r="B19" s="295" t="str">
        <f>' 1M - RES'!B16</f>
        <v>Monthly kWh</v>
      </c>
      <c r="C19" s="296">
        <f>SUM(C5:C18)</f>
        <v>2592595.2779745017</v>
      </c>
      <c r="D19" s="296">
        <f t="shared" ref="D19:BO19" si="2">SUM(D5:D18)</f>
        <v>103365.5</v>
      </c>
      <c r="E19" s="296">
        <f t="shared" si="2"/>
        <v>114580.8</v>
      </c>
      <c r="F19" s="296">
        <f t="shared" si="2"/>
        <v>895062.97946000029</v>
      </c>
      <c r="G19" s="296">
        <f t="shared" si="2"/>
        <v>1004927.1266673583</v>
      </c>
      <c r="H19" s="296">
        <f t="shared" si="2"/>
        <v>1780475.7101690434</v>
      </c>
      <c r="I19" s="296">
        <f t="shared" si="2"/>
        <v>1824409.9760156064</v>
      </c>
      <c r="J19" s="296">
        <f t="shared" si="2"/>
        <v>1634495.7999359267</v>
      </c>
      <c r="K19" s="296">
        <f t="shared" si="2"/>
        <v>1274607.1747329461</v>
      </c>
      <c r="L19" s="296">
        <f t="shared" si="2"/>
        <v>3341459.5147532038</v>
      </c>
      <c r="M19" s="296">
        <f t="shared" si="2"/>
        <v>1373564.04902</v>
      </c>
      <c r="N19" s="296">
        <f t="shared" si="2"/>
        <v>7294937.2949647326</v>
      </c>
      <c r="O19" s="297">
        <f t="shared" si="2"/>
        <v>0</v>
      </c>
      <c r="P19" s="297">
        <f t="shared" si="2"/>
        <v>0</v>
      </c>
      <c r="Q19" s="297">
        <f t="shared" si="2"/>
        <v>0</v>
      </c>
      <c r="R19" s="297">
        <f t="shared" si="2"/>
        <v>0</v>
      </c>
      <c r="S19" s="297">
        <f t="shared" si="2"/>
        <v>0</v>
      </c>
      <c r="T19" s="297">
        <f t="shared" si="2"/>
        <v>0</v>
      </c>
      <c r="U19" s="297">
        <f t="shared" si="2"/>
        <v>0</v>
      </c>
      <c r="V19" s="297">
        <f t="shared" si="2"/>
        <v>0</v>
      </c>
      <c r="W19" s="297">
        <f t="shared" si="2"/>
        <v>0</v>
      </c>
      <c r="X19" s="297">
        <f t="shared" si="2"/>
        <v>0</v>
      </c>
      <c r="Y19" s="297">
        <f t="shared" si="2"/>
        <v>0</v>
      </c>
      <c r="Z19" s="297">
        <f t="shared" si="2"/>
        <v>0</v>
      </c>
      <c r="AA19" s="297">
        <f t="shared" si="2"/>
        <v>0</v>
      </c>
      <c r="AB19" s="297">
        <f t="shared" si="2"/>
        <v>0</v>
      </c>
      <c r="AC19" s="297">
        <f t="shared" si="2"/>
        <v>0</v>
      </c>
      <c r="AD19" s="297">
        <f t="shared" si="2"/>
        <v>0</v>
      </c>
      <c r="AE19" s="297">
        <f t="shared" si="2"/>
        <v>0</v>
      </c>
      <c r="AF19" s="297">
        <f t="shared" si="2"/>
        <v>0</v>
      </c>
      <c r="AG19" s="297">
        <f t="shared" si="2"/>
        <v>0</v>
      </c>
      <c r="AH19" s="297">
        <f t="shared" si="2"/>
        <v>0</v>
      </c>
      <c r="AI19" s="297">
        <f t="shared" si="2"/>
        <v>0</v>
      </c>
      <c r="AJ19" s="297">
        <f t="shared" si="2"/>
        <v>0</v>
      </c>
      <c r="AK19" s="297">
        <f t="shared" si="2"/>
        <v>0</v>
      </c>
      <c r="AL19" s="297">
        <f t="shared" si="2"/>
        <v>0</v>
      </c>
      <c r="AM19" s="297">
        <f t="shared" si="2"/>
        <v>0</v>
      </c>
      <c r="AN19" s="297">
        <f t="shared" si="2"/>
        <v>0</v>
      </c>
      <c r="AO19" s="297">
        <f t="shared" si="2"/>
        <v>0</v>
      </c>
      <c r="AP19" s="297">
        <f t="shared" si="2"/>
        <v>0</v>
      </c>
      <c r="AQ19" s="297">
        <f t="shared" si="2"/>
        <v>0</v>
      </c>
      <c r="AR19" s="297">
        <f t="shared" si="2"/>
        <v>0</v>
      </c>
      <c r="AS19" s="297">
        <f t="shared" si="2"/>
        <v>0</v>
      </c>
      <c r="AT19" s="297">
        <f t="shared" si="2"/>
        <v>0</v>
      </c>
      <c r="AU19" s="297">
        <f t="shared" si="2"/>
        <v>0</v>
      </c>
      <c r="AV19" s="297">
        <f t="shared" si="2"/>
        <v>0</v>
      </c>
      <c r="AW19" s="297">
        <f t="shared" si="2"/>
        <v>0</v>
      </c>
      <c r="AX19" s="297">
        <f t="shared" si="2"/>
        <v>0</v>
      </c>
      <c r="AY19" s="297">
        <f t="shared" si="2"/>
        <v>0</v>
      </c>
      <c r="AZ19" s="297">
        <f t="shared" si="2"/>
        <v>0</v>
      </c>
      <c r="BA19" s="297">
        <f t="shared" si="2"/>
        <v>0</v>
      </c>
      <c r="BB19" s="297">
        <f t="shared" si="2"/>
        <v>0</v>
      </c>
      <c r="BC19" s="297">
        <f t="shared" si="2"/>
        <v>0</v>
      </c>
      <c r="BD19" s="297">
        <f t="shared" si="2"/>
        <v>0</v>
      </c>
      <c r="BE19" s="297">
        <f t="shared" si="2"/>
        <v>0</v>
      </c>
      <c r="BF19" s="297">
        <f t="shared" si="2"/>
        <v>0</v>
      </c>
      <c r="BG19" s="297">
        <f t="shared" si="2"/>
        <v>0</v>
      </c>
      <c r="BH19" s="297">
        <f t="shared" si="2"/>
        <v>0</v>
      </c>
      <c r="BI19" s="297">
        <f t="shared" si="2"/>
        <v>0</v>
      </c>
      <c r="BJ19" s="297">
        <f t="shared" si="2"/>
        <v>0</v>
      </c>
      <c r="BK19" s="297">
        <f t="shared" si="2"/>
        <v>0</v>
      </c>
      <c r="BL19" s="297">
        <f t="shared" si="2"/>
        <v>0</v>
      </c>
      <c r="BM19" s="297">
        <f t="shared" si="2"/>
        <v>0</v>
      </c>
      <c r="BN19" s="297">
        <f t="shared" si="2"/>
        <v>0</v>
      </c>
      <c r="BO19" s="297">
        <f t="shared" si="2"/>
        <v>0</v>
      </c>
      <c r="BP19" s="297">
        <f t="shared" ref="BP19:CH19" si="3">SUM(BP5:BP18)</f>
        <v>0</v>
      </c>
      <c r="BQ19" s="297">
        <f t="shared" si="3"/>
        <v>0</v>
      </c>
      <c r="BR19" s="297">
        <f t="shared" si="3"/>
        <v>0</v>
      </c>
      <c r="BS19" s="297">
        <f t="shared" si="3"/>
        <v>0</v>
      </c>
      <c r="BT19" s="297">
        <f t="shared" si="3"/>
        <v>0</v>
      </c>
      <c r="BU19" s="297">
        <f t="shared" si="3"/>
        <v>0</v>
      </c>
      <c r="BV19" s="297">
        <f t="shared" si="3"/>
        <v>0</v>
      </c>
      <c r="BW19" s="297">
        <f t="shared" si="3"/>
        <v>0</v>
      </c>
      <c r="BX19" s="297">
        <f t="shared" si="3"/>
        <v>0</v>
      </c>
      <c r="BY19" s="297">
        <f t="shared" si="3"/>
        <v>0</v>
      </c>
      <c r="BZ19" s="297">
        <f t="shared" si="3"/>
        <v>0</v>
      </c>
      <c r="CA19" s="297">
        <f t="shared" si="3"/>
        <v>0</v>
      </c>
      <c r="CB19" s="297">
        <f t="shared" si="3"/>
        <v>0</v>
      </c>
      <c r="CC19" s="297">
        <f t="shared" si="3"/>
        <v>0</v>
      </c>
      <c r="CD19" s="297">
        <f t="shared" si="3"/>
        <v>0</v>
      </c>
      <c r="CE19" s="297">
        <f t="shared" si="3"/>
        <v>0</v>
      </c>
      <c r="CF19" s="297">
        <f t="shared" si="3"/>
        <v>0</v>
      </c>
      <c r="CG19" s="297">
        <f t="shared" si="3"/>
        <v>0</v>
      </c>
      <c r="CH19" s="298">
        <f t="shared" si="3"/>
        <v>0</v>
      </c>
    </row>
    <row r="20" spans="1:86" x14ac:dyDescent="0.3">
      <c r="A20" s="325"/>
      <c r="B20" s="151"/>
      <c r="C20" s="9"/>
      <c r="D20" s="38"/>
      <c r="E20" s="9"/>
      <c r="F20" s="38"/>
      <c r="G20" s="38"/>
      <c r="H20" s="9"/>
      <c r="I20" s="38"/>
      <c r="J20" s="38"/>
      <c r="K20" s="9"/>
      <c r="L20" s="38"/>
      <c r="M20" s="38"/>
      <c r="N20" s="9"/>
      <c r="O20" s="38"/>
      <c r="P20" s="38"/>
      <c r="Q20" s="9"/>
      <c r="R20" s="38"/>
      <c r="S20" s="38"/>
      <c r="T20" s="9"/>
      <c r="U20" s="38"/>
      <c r="V20" s="38"/>
      <c r="W20" s="9"/>
      <c r="X20" s="38"/>
      <c r="Y20" s="38"/>
      <c r="Z20" s="9"/>
      <c r="AA20" s="38"/>
      <c r="AB20" s="38"/>
      <c r="AC20" s="9"/>
      <c r="AD20" s="38"/>
      <c r="AE20" s="38"/>
      <c r="AF20" s="9"/>
      <c r="AG20" s="38"/>
      <c r="AH20" s="38"/>
      <c r="AI20" s="9"/>
      <c r="AJ20" s="38"/>
      <c r="AK20" s="38"/>
      <c r="AL20" s="9"/>
      <c r="AM20" s="38"/>
      <c r="AN20" s="38"/>
      <c r="AO20" s="9"/>
      <c r="AP20" s="38"/>
      <c r="AQ20" s="38"/>
      <c r="AR20" s="9"/>
      <c r="AS20" s="38"/>
      <c r="AT20" s="38"/>
      <c r="AU20" s="9"/>
      <c r="AV20" s="38"/>
      <c r="AW20" s="38"/>
      <c r="AX20" s="9"/>
      <c r="AY20" s="38"/>
      <c r="AZ20" s="38"/>
      <c r="BA20" s="9"/>
      <c r="BB20" s="38"/>
      <c r="BC20" s="38"/>
      <c r="BD20" s="9"/>
      <c r="BE20" s="38"/>
      <c r="BF20" s="38"/>
      <c r="BG20" s="9"/>
      <c r="BH20" s="38"/>
      <c r="BI20" s="38"/>
      <c r="BJ20" s="9"/>
      <c r="BK20" s="38"/>
      <c r="BL20" s="38"/>
      <c r="BM20" s="9"/>
      <c r="BN20" s="38"/>
      <c r="BO20" s="38"/>
      <c r="BP20" s="9"/>
      <c r="BQ20" s="38"/>
      <c r="BR20" s="38"/>
      <c r="BS20" s="9"/>
      <c r="BT20" s="38"/>
      <c r="BU20" s="38"/>
      <c r="BV20" s="9"/>
      <c r="BW20" s="38"/>
      <c r="BX20" s="38"/>
      <c r="BY20" s="9"/>
      <c r="BZ20" s="38"/>
      <c r="CA20" s="38"/>
      <c r="CB20" s="9"/>
      <c r="CC20" s="38"/>
      <c r="CD20" s="38"/>
      <c r="CE20" s="9"/>
      <c r="CF20" s="38"/>
      <c r="CG20" s="38"/>
      <c r="CH20" s="153"/>
    </row>
    <row r="21" spans="1:86" s="49" customFormat="1" ht="15" thickBot="1" x14ac:dyDescent="0.35">
      <c r="A21" s="152"/>
      <c r="B21" s="152"/>
      <c r="C21" s="331"/>
      <c r="D21" s="152"/>
      <c r="E21" s="331"/>
      <c r="F21" s="152"/>
      <c r="G21" s="152"/>
      <c r="H21" s="331"/>
      <c r="I21" s="152"/>
      <c r="J21" s="152"/>
      <c r="K21" s="331"/>
      <c r="L21" s="152"/>
      <c r="M21" s="152"/>
      <c r="N21" s="331"/>
      <c r="O21" s="152"/>
      <c r="P21" s="152"/>
      <c r="Q21" s="331"/>
      <c r="R21" s="152"/>
      <c r="S21" s="152"/>
      <c r="T21" s="331"/>
      <c r="U21" s="152"/>
      <c r="V21" s="152"/>
      <c r="W21" s="331"/>
      <c r="X21" s="152"/>
      <c r="Y21" s="152"/>
      <c r="Z21" s="331"/>
      <c r="AA21" s="152"/>
      <c r="AB21" s="152"/>
      <c r="AC21" s="331"/>
      <c r="AD21" s="152"/>
      <c r="AE21" s="152"/>
      <c r="AF21" s="331"/>
      <c r="AG21" s="152"/>
      <c r="AH21" s="152"/>
      <c r="AI21" s="331"/>
      <c r="AJ21" s="152"/>
      <c r="AK21" s="152"/>
      <c r="AL21" s="331"/>
      <c r="AM21" s="152"/>
      <c r="AN21" s="152"/>
      <c r="AO21" s="331"/>
      <c r="AP21" s="152"/>
      <c r="AQ21" s="152"/>
      <c r="AR21" s="331"/>
      <c r="AS21" s="152"/>
      <c r="AT21" s="152"/>
      <c r="AU21" s="331"/>
      <c r="AV21" s="152"/>
      <c r="AW21" s="152"/>
      <c r="AX21" s="331"/>
      <c r="AY21" s="152"/>
      <c r="AZ21" s="152"/>
      <c r="BA21" s="331"/>
      <c r="BB21" s="152"/>
      <c r="BC21" s="152"/>
      <c r="BD21" s="331"/>
      <c r="BE21" s="152"/>
      <c r="BF21" s="152"/>
      <c r="BG21" s="331"/>
      <c r="BH21" s="152"/>
      <c r="BI21" s="152"/>
      <c r="BJ21" s="331"/>
      <c r="BK21" s="152"/>
      <c r="BL21" s="152"/>
      <c r="BM21" s="331"/>
      <c r="BN21" s="152"/>
      <c r="BO21" s="152"/>
      <c r="BP21" s="331"/>
      <c r="BQ21" s="152"/>
      <c r="BR21" s="152"/>
      <c r="BS21" s="331"/>
      <c r="BT21" s="152"/>
      <c r="BU21" s="152"/>
      <c r="BV21" s="331"/>
      <c r="BW21" s="152"/>
      <c r="BX21" s="152"/>
      <c r="BY21" s="331"/>
      <c r="BZ21" s="152"/>
      <c r="CA21" s="152"/>
      <c r="CB21" s="331"/>
      <c r="CC21" s="152"/>
      <c r="CD21" s="152"/>
      <c r="CE21" s="331"/>
      <c r="CF21" s="152"/>
      <c r="CG21" s="152"/>
      <c r="CH21" s="331"/>
    </row>
    <row r="22" spans="1:86" ht="15.6" x14ac:dyDescent="0.3">
      <c r="A22" s="544" t="s">
        <v>126</v>
      </c>
      <c r="B22" s="18" t="s">
        <v>124</v>
      </c>
      <c r="C22" s="292">
        <v>43831</v>
      </c>
      <c r="D22" s="292">
        <v>43862</v>
      </c>
      <c r="E22" s="292">
        <v>43891</v>
      </c>
      <c r="F22" s="292">
        <v>43922</v>
      </c>
      <c r="G22" s="292">
        <v>43952</v>
      </c>
      <c r="H22" s="292">
        <v>43983</v>
      </c>
      <c r="I22" s="292">
        <v>44013</v>
      </c>
      <c r="J22" s="292">
        <v>44044</v>
      </c>
      <c r="K22" s="292">
        <v>44075</v>
      </c>
      <c r="L22" s="292">
        <v>44105</v>
      </c>
      <c r="M22" s="292">
        <v>44136</v>
      </c>
      <c r="N22" s="292">
        <v>44166</v>
      </c>
      <c r="O22" s="292">
        <v>44197</v>
      </c>
      <c r="P22" s="292">
        <v>44228</v>
      </c>
      <c r="Q22" s="292">
        <v>44256</v>
      </c>
      <c r="R22" s="292">
        <v>44287</v>
      </c>
      <c r="S22" s="292">
        <v>44317</v>
      </c>
      <c r="T22" s="292">
        <v>44348</v>
      </c>
      <c r="U22" s="292">
        <v>44378</v>
      </c>
      <c r="V22" s="292">
        <v>44409</v>
      </c>
      <c r="W22" s="292">
        <v>44440</v>
      </c>
      <c r="X22" s="292">
        <v>44470</v>
      </c>
      <c r="Y22" s="292">
        <v>44501</v>
      </c>
      <c r="Z22" s="292">
        <v>44531</v>
      </c>
      <c r="AA22" s="292">
        <v>44562</v>
      </c>
      <c r="AB22" s="292">
        <v>44593</v>
      </c>
      <c r="AC22" s="292">
        <v>44621</v>
      </c>
      <c r="AD22" s="292">
        <v>44652</v>
      </c>
      <c r="AE22" s="292">
        <v>44682</v>
      </c>
      <c r="AF22" s="292">
        <v>44713</v>
      </c>
      <c r="AG22" s="292">
        <v>44743</v>
      </c>
      <c r="AH22" s="292">
        <v>44774</v>
      </c>
      <c r="AI22" s="292">
        <v>44805</v>
      </c>
      <c r="AJ22" s="292">
        <v>44835</v>
      </c>
      <c r="AK22" s="292">
        <v>44866</v>
      </c>
      <c r="AL22" s="292">
        <v>44896</v>
      </c>
      <c r="AM22" s="292">
        <v>44927</v>
      </c>
      <c r="AN22" s="292">
        <v>44958</v>
      </c>
      <c r="AO22" s="292">
        <v>44986</v>
      </c>
      <c r="AP22" s="292">
        <v>45017</v>
      </c>
      <c r="AQ22" s="292">
        <v>45047</v>
      </c>
      <c r="AR22" s="292">
        <v>45078</v>
      </c>
      <c r="AS22" s="292">
        <v>45108</v>
      </c>
      <c r="AT22" s="292">
        <v>45139</v>
      </c>
      <c r="AU22" s="292">
        <v>45170</v>
      </c>
      <c r="AV22" s="292">
        <v>45200</v>
      </c>
      <c r="AW22" s="292">
        <v>45231</v>
      </c>
      <c r="AX22" s="292">
        <v>45261</v>
      </c>
      <c r="AY22" s="292">
        <v>45292</v>
      </c>
      <c r="AZ22" s="292">
        <v>45323</v>
      </c>
      <c r="BA22" s="292">
        <v>45352</v>
      </c>
      <c r="BB22" s="292">
        <v>45383</v>
      </c>
      <c r="BC22" s="292">
        <v>45413</v>
      </c>
      <c r="BD22" s="292">
        <v>45444</v>
      </c>
      <c r="BE22" s="292">
        <v>45474</v>
      </c>
      <c r="BF22" s="292">
        <v>45505</v>
      </c>
      <c r="BG22" s="292">
        <v>45536</v>
      </c>
      <c r="BH22" s="292">
        <v>45566</v>
      </c>
      <c r="BI22" s="292">
        <v>45597</v>
      </c>
      <c r="BJ22" s="292">
        <v>45627</v>
      </c>
      <c r="BK22" s="292">
        <v>45658</v>
      </c>
      <c r="BL22" s="292">
        <v>45689</v>
      </c>
      <c r="BM22" s="292">
        <v>45717</v>
      </c>
      <c r="BN22" s="292">
        <v>45748</v>
      </c>
      <c r="BO22" s="292">
        <v>45778</v>
      </c>
      <c r="BP22" s="292">
        <v>45809</v>
      </c>
      <c r="BQ22" s="292">
        <v>45839</v>
      </c>
      <c r="BR22" s="292">
        <v>45870</v>
      </c>
      <c r="BS22" s="292">
        <v>45901</v>
      </c>
      <c r="BT22" s="292">
        <v>45931</v>
      </c>
      <c r="BU22" s="292">
        <v>45962</v>
      </c>
      <c r="BV22" s="292">
        <v>45992</v>
      </c>
      <c r="BW22" s="292">
        <v>46023</v>
      </c>
      <c r="BX22" s="292">
        <v>46054</v>
      </c>
      <c r="BY22" s="292">
        <v>46082</v>
      </c>
      <c r="BZ22" s="292">
        <v>46113</v>
      </c>
      <c r="CA22" s="292">
        <v>46143</v>
      </c>
      <c r="CB22" s="292">
        <v>46174</v>
      </c>
      <c r="CC22" s="292">
        <v>46204</v>
      </c>
      <c r="CD22" s="292">
        <v>46235</v>
      </c>
      <c r="CE22" s="292">
        <v>46266</v>
      </c>
      <c r="CF22" s="292">
        <v>46296</v>
      </c>
      <c r="CG22" s="292">
        <v>46327</v>
      </c>
      <c r="CH22" s="293">
        <v>46357</v>
      </c>
    </row>
    <row r="23" spans="1:86" ht="15" customHeight="1" x14ac:dyDescent="0.3">
      <c r="A23" s="545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BP23" si="5">IF(SUM($C$19:$N$19)=0,0,D23+E5)</f>
        <v>0</v>
      </c>
      <c r="F23" s="3">
        <f t="shared" si="5"/>
        <v>0</v>
      </c>
      <c r="G23" s="3">
        <f t="shared" si="5"/>
        <v>0</v>
      </c>
      <c r="H23" s="3">
        <f t="shared" si="5"/>
        <v>0</v>
      </c>
      <c r="I23" s="3">
        <f t="shared" si="5"/>
        <v>0</v>
      </c>
      <c r="J23" s="3">
        <f t="shared" si="5"/>
        <v>653122.47</v>
      </c>
      <c r="K23" s="3">
        <f t="shared" si="5"/>
        <v>653122.47</v>
      </c>
      <c r="L23" s="3">
        <f t="shared" si="5"/>
        <v>2398416.0199999996</v>
      </c>
      <c r="M23" s="3">
        <f t="shared" si="5"/>
        <v>2398416.0199999996</v>
      </c>
      <c r="N23" s="3">
        <f t="shared" si="5"/>
        <v>2398416.0199999996</v>
      </c>
      <c r="O23" s="3">
        <f t="shared" si="5"/>
        <v>2398416.0199999996</v>
      </c>
      <c r="P23" s="3">
        <f t="shared" si="5"/>
        <v>2398416.0199999996</v>
      </c>
      <c r="Q23" s="3">
        <f t="shared" si="5"/>
        <v>2398416.0199999996</v>
      </c>
      <c r="R23" s="3">
        <f t="shared" si="5"/>
        <v>2398416.0199999996</v>
      </c>
      <c r="S23" s="3">
        <f t="shared" si="5"/>
        <v>2398416.0199999996</v>
      </c>
      <c r="T23" s="3">
        <f t="shared" si="5"/>
        <v>2398416.0199999996</v>
      </c>
      <c r="U23" s="3">
        <f t="shared" si="5"/>
        <v>2398416.0199999996</v>
      </c>
      <c r="V23" s="3">
        <f t="shared" si="5"/>
        <v>2398416.0199999996</v>
      </c>
      <c r="W23" s="3">
        <f t="shared" si="5"/>
        <v>2398416.0199999996</v>
      </c>
      <c r="X23" s="3">
        <f t="shared" si="5"/>
        <v>2398416.0199999996</v>
      </c>
      <c r="Y23" s="3">
        <f t="shared" si="5"/>
        <v>2398416.0199999996</v>
      </c>
      <c r="Z23" s="3">
        <f t="shared" si="5"/>
        <v>2398416.0199999996</v>
      </c>
      <c r="AA23" s="3">
        <f t="shared" si="5"/>
        <v>2398416.0199999996</v>
      </c>
      <c r="AB23" s="3">
        <f t="shared" si="5"/>
        <v>2398416.0199999996</v>
      </c>
      <c r="AC23" s="3">
        <f t="shared" si="5"/>
        <v>2398416.0199999996</v>
      </c>
      <c r="AD23" s="3">
        <f t="shared" si="5"/>
        <v>2398416.0199999996</v>
      </c>
      <c r="AE23" s="3">
        <f t="shared" si="5"/>
        <v>2398416.0199999996</v>
      </c>
      <c r="AF23" s="3">
        <f t="shared" si="5"/>
        <v>2398416.0199999996</v>
      </c>
      <c r="AG23" s="3">
        <f t="shared" si="5"/>
        <v>2398416.0199999996</v>
      </c>
      <c r="AH23" s="3">
        <f t="shared" si="5"/>
        <v>2398416.0199999996</v>
      </c>
      <c r="AI23" s="3">
        <f t="shared" si="5"/>
        <v>2398416.0199999996</v>
      </c>
      <c r="AJ23" s="3">
        <f t="shared" si="5"/>
        <v>2398416.0199999996</v>
      </c>
      <c r="AK23" s="3">
        <f t="shared" si="5"/>
        <v>2398416.0199999996</v>
      </c>
      <c r="AL23" s="3">
        <f t="shared" si="5"/>
        <v>2398416.0199999996</v>
      </c>
      <c r="AM23" s="3">
        <f t="shared" si="5"/>
        <v>2398416.0199999996</v>
      </c>
      <c r="AN23" s="3">
        <f t="shared" si="5"/>
        <v>2398416.0199999996</v>
      </c>
      <c r="AO23" s="3">
        <f t="shared" si="5"/>
        <v>2398416.0199999996</v>
      </c>
      <c r="AP23" s="3">
        <f t="shared" si="5"/>
        <v>2398416.0199999996</v>
      </c>
      <c r="AQ23" s="3">
        <f t="shared" si="5"/>
        <v>2398416.0199999996</v>
      </c>
      <c r="AR23" s="3">
        <f t="shared" si="5"/>
        <v>2398416.0199999996</v>
      </c>
      <c r="AS23" s="3">
        <f t="shared" si="5"/>
        <v>2398416.0199999996</v>
      </c>
      <c r="AT23" s="3">
        <f t="shared" si="5"/>
        <v>2398416.0199999996</v>
      </c>
      <c r="AU23" s="3">
        <f t="shared" si="5"/>
        <v>2398416.0199999996</v>
      </c>
      <c r="AV23" s="3">
        <f t="shared" si="5"/>
        <v>2398416.0199999996</v>
      </c>
      <c r="AW23" s="3">
        <f t="shared" si="5"/>
        <v>2398416.0199999996</v>
      </c>
      <c r="AX23" s="3">
        <f t="shared" si="5"/>
        <v>2398416.0199999996</v>
      </c>
      <c r="AY23" s="3">
        <f t="shared" si="5"/>
        <v>2398416.0199999996</v>
      </c>
      <c r="AZ23" s="3">
        <f t="shared" si="5"/>
        <v>2398416.0199999996</v>
      </c>
      <c r="BA23" s="3">
        <f t="shared" si="5"/>
        <v>2398416.0199999996</v>
      </c>
      <c r="BB23" s="3">
        <f t="shared" si="5"/>
        <v>2398416.0199999996</v>
      </c>
      <c r="BC23" s="3">
        <f t="shared" si="5"/>
        <v>2398416.0199999996</v>
      </c>
      <c r="BD23" s="3">
        <f t="shared" si="5"/>
        <v>2398416.0199999996</v>
      </c>
      <c r="BE23" s="3">
        <f t="shared" si="5"/>
        <v>2398416.0199999996</v>
      </c>
      <c r="BF23" s="3">
        <f t="shared" si="5"/>
        <v>2398416.0199999996</v>
      </c>
      <c r="BG23" s="3">
        <f t="shared" si="5"/>
        <v>2398416.0199999996</v>
      </c>
      <c r="BH23" s="3">
        <f t="shared" si="5"/>
        <v>2398416.0199999996</v>
      </c>
      <c r="BI23" s="3">
        <f t="shared" si="5"/>
        <v>2398416.0199999996</v>
      </c>
      <c r="BJ23" s="3">
        <f t="shared" si="5"/>
        <v>2398416.0199999996</v>
      </c>
      <c r="BK23" s="3">
        <f t="shared" si="5"/>
        <v>2398416.0199999996</v>
      </c>
      <c r="BL23" s="3">
        <f t="shared" si="5"/>
        <v>2398416.0199999996</v>
      </c>
      <c r="BM23" s="3">
        <f t="shared" si="5"/>
        <v>2398416.0199999996</v>
      </c>
      <c r="BN23" s="3">
        <f t="shared" si="5"/>
        <v>2398416.0199999996</v>
      </c>
      <c r="BO23" s="3">
        <f t="shared" si="5"/>
        <v>2398416.0199999996</v>
      </c>
      <c r="BP23" s="3">
        <f t="shared" si="5"/>
        <v>2398416.0199999996</v>
      </c>
      <c r="BQ23" s="3">
        <f t="shared" ref="BQ23:CH23" si="6">IF(SUM($C$19:$N$19)=0,0,BP23+BQ5)</f>
        <v>2398416.0199999996</v>
      </c>
      <c r="BR23" s="3">
        <f t="shared" si="6"/>
        <v>2398416.0199999996</v>
      </c>
      <c r="BS23" s="3">
        <f t="shared" si="6"/>
        <v>2398416.0199999996</v>
      </c>
      <c r="BT23" s="3">
        <f t="shared" si="6"/>
        <v>2398416.0199999996</v>
      </c>
      <c r="BU23" s="3">
        <f t="shared" si="6"/>
        <v>2398416.0199999996</v>
      </c>
      <c r="BV23" s="3">
        <f t="shared" si="6"/>
        <v>2398416.0199999996</v>
      </c>
      <c r="BW23" s="3">
        <f t="shared" si="6"/>
        <v>2398416.0199999996</v>
      </c>
      <c r="BX23" s="3">
        <f t="shared" si="6"/>
        <v>2398416.0199999996</v>
      </c>
      <c r="BY23" s="3">
        <f t="shared" si="6"/>
        <v>2398416.0199999996</v>
      </c>
      <c r="BZ23" s="3">
        <f t="shared" si="6"/>
        <v>2398416.0199999996</v>
      </c>
      <c r="CA23" s="3">
        <f t="shared" si="6"/>
        <v>2398416.0199999996</v>
      </c>
      <c r="CB23" s="3">
        <f t="shared" si="6"/>
        <v>2398416.0199999996</v>
      </c>
      <c r="CC23" s="3">
        <f t="shared" si="6"/>
        <v>2398416.0199999996</v>
      </c>
      <c r="CD23" s="3">
        <f t="shared" si="6"/>
        <v>2398416.0199999996</v>
      </c>
      <c r="CE23" s="3">
        <f t="shared" si="6"/>
        <v>2398416.0199999996</v>
      </c>
      <c r="CF23" s="3">
        <f t="shared" si="6"/>
        <v>2398416.0199999996</v>
      </c>
      <c r="CG23" s="3">
        <f t="shared" si="6"/>
        <v>2398416.0199999996</v>
      </c>
      <c r="CH23" s="12">
        <f t="shared" si="6"/>
        <v>2398416.0199999996</v>
      </c>
    </row>
    <row r="24" spans="1:86" x14ac:dyDescent="0.3">
      <c r="A24" s="545"/>
      <c r="B24" s="13" t="str">
        <f t="shared" si="4"/>
        <v>Building Shell</v>
      </c>
      <c r="C24" s="3">
        <f t="shared" si="4"/>
        <v>0</v>
      </c>
      <c r="D24" s="3">
        <f t="shared" ref="D24:BO24" si="7">IF(SUM($C$19:$N$19)=0,0,C24+D6)</f>
        <v>0</v>
      </c>
      <c r="E24" s="3">
        <f t="shared" si="7"/>
        <v>0</v>
      </c>
      <c r="F24" s="3">
        <f t="shared" si="7"/>
        <v>0</v>
      </c>
      <c r="G24" s="3">
        <f t="shared" si="7"/>
        <v>0</v>
      </c>
      <c r="H24" s="3">
        <f t="shared" si="7"/>
        <v>0</v>
      </c>
      <c r="I24" s="3">
        <f t="shared" si="7"/>
        <v>0</v>
      </c>
      <c r="J24" s="3">
        <f t="shared" si="7"/>
        <v>0</v>
      </c>
      <c r="K24" s="3">
        <f t="shared" si="7"/>
        <v>8969.0453397970905</v>
      </c>
      <c r="L24" s="3">
        <f t="shared" si="7"/>
        <v>8969.0453397970905</v>
      </c>
      <c r="M24" s="3">
        <f t="shared" si="7"/>
        <v>8969.0453397970905</v>
      </c>
      <c r="N24" s="3">
        <f t="shared" si="7"/>
        <v>8969.0453397970905</v>
      </c>
      <c r="O24" s="3">
        <f t="shared" si="7"/>
        <v>8969.0453397970905</v>
      </c>
      <c r="P24" s="3">
        <f t="shared" si="7"/>
        <v>8969.0453397970905</v>
      </c>
      <c r="Q24" s="3">
        <f t="shared" si="7"/>
        <v>8969.0453397970905</v>
      </c>
      <c r="R24" s="3">
        <f t="shared" si="7"/>
        <v>8969.0453397970905</v>
      </c>
      <c r="S24" s="3">
        <f t="shared" si="7"/>
        <v>8969.0453397970905</v>
      </c>
      <c r="T24" s="3">
        <f t="shared" si="7"/>
        <v>8969.0453397970905</v>
      </c>
      <c r="U24" s="3">
        <f t="shared" si="7"/>
        <v>8969.0453397970905</v>
      </c>
      <c r="V24" s="3">
        <f t="shared" si="7"/>
        <v>8969.0453397970905</v>
      </c>
      <c r="W24" s="3">
        <f t="shared" si="7"/>
        <v>8969.0453397970905</v>
      </c>
      <c r="X24" s="3">
        <f t="shared" si="7"/>
        <v>8969.0453397970905</v>
      </c>
      <c r="Y24" s="3">
        <f t="shared" si="7"/>
        <v>8969.0453397970905</v>
      </c>
      <c r="Z24" s="3">
        <f t="shared" si="7"/>
        <v>8969.0453397970905</v>
      </c>
      <c r="AA24" s="3">
        <f t="shared" si="7"/>
        <v>8969.0453397970905</v>
      </c>
      <c r="AB24" s="3">
        <f t="shared" si="7"/>
        <v>8969.0453397970905</v>
      </c>
      <c r="AC24" s="3">
        <f t="shared" si="7"/>
        <v>8969.0453397970905</v>
      </c>
      <c r="AD24" s="3">
        <f t="shared" si="7"/>
        <v>8969.0453397970905</v>
      </c>
      <c r="AE24" s="3">
        <f t="shared" si="7"/>
        <v>8969.0453397970905</v>
      </c>
      <c r="AF24" s="3">
        <f t="shared" si="7"/>
        <v>8969.0453397970905</v>
      </c>
      <c r="AG24" s="3">
        <f t="shared" si="7"/>
        <v>8969.0453397970905</v>
      </c>
      <c r="AH24" s="3">
        <f t="shared" si="7"/>
        <v>8969.0453397970905</v>
      </c>
      <c r="AI24" s="3">
        <f t="shared" si="7"/>
        <v>8969.0453397970905</v>
      </c>
      <c r="AJ24" s="3">
        <f t="shared" si="7"/>
        <v>8969.0453397970905</v>
      </c>
      <c r="AK24" s="3">
        <f t="shared" si="7"/>
        <v>8969.0453397970905</v>
      </c>
      <c r="AL24" s="3">
        <f t="shared" si="7"/>
        <v>8969.0453397970905</v>
      </c>
      <c r="AM24" s="3">
        <f t="shared" si="7"/>
        <v>8969.0453397970905</v>
      </c>
      <c r="AN24" s="3">
        <f t="shared" si="7"/>
        <v>8969.0453397970905</v>
      </c>
      <c r="AO24" s="3">
        <f t="shared" si="7"/>
        <v>8969.0453397970905</v>
      </c>
      <c r="AP24" s="3">
        <f t="shared" si="7"/>
        <v>8969.0453397970905</v>
      </c>
      <c r="AQ24" s="3">
        <f t="shared" si="7"/>
        <v>8969.0453397970905</v>
      </c>
      <c r="AR24" s="3">
        <f t="shared" si="7"/>
        <v>8969.0453397970905</v>
      </c>
      <c r="AS24" s="3">
        <f t="shared" si="7"/>
        <v>8969.0453397970905</v>
      </c>
      <c r="AT24" s="3">
        <f t="shared" si="7"/>
        <v>8969.0453397970905</v>
      </c>
      <c r="AU24" s="3">
        <f t="shared" si="7"/>
        <v>8969.0453397970905</v>
      </c>
      <c r="AV24" s="3">
        <f t="shared" si="7"/>
        <v>8969.0453397970905</v>
      </c>
      <c r="AW24" s="3">
        <f t="shared" si="7"/>
        <v>8969.0453397970905</v>
      </c>
      <c r="AX24" s="3">
        <f t="shared" si="7"/>
        <v>8969.0453397970905</v>
      </c>
      <c r="AY24" s="3">
        <f t="shared" si="7"/>
        <v>8969.0453397970905</v>
      </c>
      <c r="AZ24" s="3">
        <f t="shared" si="7"/>
        <v>8969.0453397970905</v>
      </c>
      <c r="BA24" s="3">
        <f t="shared" si="7"/>
        <v>8969.0453397970905</v>
      </c>
      <c r="BB24" s="3">
        <f t="shared" si="7"/>
        <v>8969.0453397970905</v>
      </c>
      <c r="BC24" s="3">
        <f t="shared" si="7"/>
        <v>8969.0453397970905</v>
      </c>
      <c r="BD24" s="3">
        <f t="shared" si="7"/>
        <v>8969.0453397970905</v>
      </c>
      <c r="BE24" s="3">
        <f t="shared" si="7"/>
        <v>8969.0453397970905</v>
      </c>
      <c r="BF24" s="3">
        <f t="shared" si="7"/>
        <v>8969.0453397970905</v>
      </c>
      <c r="BG24" s="3">
        <f t="shared" si="7"/>
        <v>8969.0453397970905</v>
      </c>
      <c r="BH24" s="3">
        <f t="shared" si="7"/>
        <v>8969.0453397970905</v>
      </c>
      <c r="BI24" s="3">
        <f t="shared" si="7"/>
        <v>8969.0453397970905</v>
      </c>
      <c r="BJ24" s="3">
        <f t="shared" si="7"/>
        <v>8969.0453397970905</v>
      </c>
      <c r="BK24" s="3">
        <f t="shared" si="7"/>
        <v>8969.0453397970905</v>
      </c>
      <c r="BL24" s="3">
        <f t="shared" si="7"/>
        <v>8969.0453397970905</v>
      </c>
      <c r="BM24" s="3">
        <f t="shared" si="7"/>
        <v>8969.0453397970905</v>
      </c>
      <c r="BN24" s="3">
        <f t="shared" si="7"/>
        <v>8969.0453397970905</v>
      </c>
      <c r="BO24" s="3">
        <f t="shared" si="7"/>
        <v>8969.0453397970905</v>
      </c>
      <c r="BP24" s="3">
        <f t="shared" ref="BP24:CH24" si="8">IF(SUM($C$19:$N$19)=0,0,BO24+BP6)</f>
        <v>8969.0453397970905</v>
      </c>
      <c r="BQ24" s="3">
        <f t="shared" si="8"/>
        <v>8969.0453397970905</v>
      </c>
      <c r="BR24" s="3">
        <f t="shared" si="8"/>
        <v>8969.0453397970905</v>
      </c>
      <c r="BS24" s="3">
        <f t="shared" si="8"/>
        <v>8969.0453397970905</v>
      </c>
      <c r="BT24" s="3">
        <f t="shared" si="8"/>
        <v>8969.0453397970905</v>
      </c>
      <c r="BU24" s="3">
        <f t="shared" si="8"/>
        <v>8969.0453397970905</v>
      </c>
      <c r="BV24" s="3">
        <f t="shared" si="8"/>
        <v>8969.0453397970905</v>
      </c>
      <c r="BW24" s="3">
        <f t="shared" si="8"/>
        <v>8969.0453397970905</v>
      </c>
      <c r="BX24" s="3">
        <f t="shared" si="8"/>
        <v>8969.0453397970905</v>
      </c>
      <c r="BY24" s="3">
        <f t="shared" si="8"/>
        <v>8969.0453397970905</v>
      </c>
      <c r="BZ24" s="3">
        <f t="shared" si="8"/>
        <v>8969.0453397970905</v>
      </c>
      <c r="CA24" s="3">
        <f t="shared" si="8"/>
        <v>8969.0453397970905</v>
      </c>
      <c r="CB24" s="3">
        <f t="shared" si="8"/>
        <v>8969.0453397970905</v>
      </c>
      <c r="CC24" s="3">
        <f t="shared" si="8"/>
        <v>8969.0453397970905</v>
      </c>
      <c r="CD24" s="3">
        <f t="shared" si="8"/>
        <v>8969.0453397970905</v>
      </c>
      <c r="CE24" s="3">
        <f t="shared" si="8"/>
        <v>8969.0453397970905</v>
      </c>
      <c r="CF24" s="3">
        <f t="shared" si="8"/>
        <v>8969.0453397970905</v>
      </c>
      <c r="CG24" s="3">
        <f t="shared" si="8"/>
        <v>8969.0453397970905</v>
      </c>
      <c r="CH24" s="12">
        <f t="shared" si="8"/>
        <v>8969.0453397970905</v>
      </c>
    </row>
    <row r="25" spans="1:86" x14ac:dyDescent="0.3">
      <c r="A25" s="545"/>
      <c r="B25" s="11" t="str">
        <f t="shared" si="4"/>
        <v>Cooking</v>
      </c>
      <c r="C25" s="3">
        <f t="shared" si="4"/>
        <v>0</v>
      </c>
      <c r="D25" s="3">
        <f t="shared" ref="D25:BO25" si="9">IF(SUM($C$19:$N$19)=0,0,C25+D7)</f>
        <v>0</v>
      </c>
      <c r="E25" s="3">
        <f t="shared" si="9"/>
        <v>0</v>
      </c>
      <c r="F25" s="3">
        <f t="shared" si="9"/>
        <v>0</v>
      </c>
      <c r="G25" s="3">
        <f t="shared" si="9"/>
        <v>0</v>
      </c>
      <c r="H25" s="3">
        <f t="shared" si="9"/>
        <v>0</v>
      </c>
      <c r="I25" s="3">
        <f t="shared" si="9"/>
        <v>0</v>
      </c>
      <c r="J25" s="3">
        <f t="shared" si="9"/>
        <v>0</v>
      </c>
      <c r="K25" s="3">
        <f t="shared" si="9"/>
        <v>0</v>
      </c>
      <c r="L25" s="3">
        <f t="shared" si="9"/>
        <v>0</v>
      </c>
      <c r="M25" s="3">
        <f t="shared" si="9"/>
        <v>0</v>
      </c>
      <c r="N25" s="3">
        <f t="shared" si="9"/>
        <v>0</v>
      </c>
      <c r="O25" s="3">
        <f t="shared" si="9"/>
        <v>0</v>
      </c>
      <c r="P25" s="3">
        <f t="shared" si="9"/>
        <v>0</v>
      </c>
      <c r="Q25" s="3">
        <f t="shared" si="9"/>
        <v>0</v>
      </c>
      <c r="R25" s="3">
        <f t="shared" si="9"/>
        <v>0</v>
      </c>
      <c r="S25" s="3">
        <f t="shared" si="9"/>
        <v>0</v>
      </c>
      <c r="T25" s="3">
        <f t="shared" si="9"/>
        <v>0</v>
      </c>
      <c r="U25" s="3">
        <f t="shared" si="9"/>
        <v>0</v>
      </c>
      <c r="V25" s="3">
        <f t="shared" si="9"/>
        <v>0</v>
      </c>
      <c r="W25" s="3">
        <f t="shared" si="9"/>
        <v>0</v>
      </c>
      <c r="X25" s="3">
        <f t="shared" si="9"/>
        <v>0</v>
      </c>
      <c r="Y25" s="3">
        <f t="shared" si="9"/>
        <v>0</v>
      </c>
      <c r="Z25" s="3">
        <f t="shared" si="9"/>
        <v>0</v>
      </c>
      <c r="AA25" s="3">
        <f t="shared" si="9"/>
        <v>0</v>
      </c>
      <c r="AB25" s="3">
        <f t="shared" si="9"/>
        <v>0</v>
      </c>
      <c r="AC25" s="3">
        <f t="shared" si="9"/>
        <v>0</v>
      </c>
      <c r="AD25" s="3">
        <f t="shared" si="9"/>
        <v>0</v>
      </c>
      <c r="AE25" s="3">
        <f t="shared" si="9"/>
        <v>0</v>
      </c>
      <c r="AF25" s="3">
        <f t="shared" si="9"/>
        <v>0</v>
      </c>
      <c r="AG25" s="3">
        <f t="shared" si="9"/>
        <v>0</v>
      </c>
      <c r="AH25" s="3">
        <f t="shared" si="9"/>
        <v>0</v>
      </c>
      <c r="AI25" s="3">
        <f t="shared" si="9"/>
        <v>0</v>
      </c>
      <c r="AJ25" s="3">
        <f t="shared" si="9"/>
        <v>0</v>
      </c>
      <c r="AK25" s="3">
        <f t="shared" si="9"/>
        <v>0</v>
      </c>
      <c r="AL25" s="3">
        <f t="shared" si="9"/>
        <v>0</v>
      </c>
      <c r="AM25" s="3">
        <f t="shared" si="9"/>
        <v>0</v>
      </c>
      <c r="AN25" s="3">
        <f t="shared" si="9"/>
        <v>0</v>
      </c>
      <c r="AO25" s="3">
        <f t="shared" si="9"/>
        <v>0</v>
      </c>
      <c r="AP25" s="3">
        <f t="shared" si="9"/>
        <v>0</v>
      </c>
      <c r="AQ25" s="3">
        <f t="shared" si="9"/>
        <v>0</v>
      </c>
      <c r="AR25" s="3">
        <f t="shared" si="9"/>
        <v>0</v>
      </c>
      <c r="AS25" s="3">
        <f t="shared" si="9"/>
        <v>0</v>
      </c>
      <c r="AT25" s="3">
        <f t="shared" si="9"/>
        <v>0</v>
      </c>
      <c r="AU25" s="3">
        <f t="shared" si="9"/>
        <v>0</v>
      </c>
      <c r="AV25" s="3">
        <f t="shared" si="9"/>
        <v>0</v>
      </c>
      <c r="AW25" s="3">
        <f t="shared" si="9"/>
        <v>0</v>
      </c>
      <c r="AX25" s="3">
        <f t="shared" si="9"/>
        <v>0</v>
      </c>
      <c r="AY25" s="3">
        <f t="shared" si="9"/>
        <v>0</v>
      </c>
      <c r="AZ25" s="3">
        <f t="shared" si="9"/>
        <v>0</v>
      </c>
      <c r="BA25" s="3">
        <f t="shared" si="9"/>
        <v>0</v>
      </c>
      <c r="BB25" s="3">
        <f t="shared" si="9"/>
        <v>0</v>
      </c>
      <c r="BC25" s="3">
        <f t="shared" si="9"/>
        <v>0</v>
      </c>
      <c r="BD25" s="3">
        <f t="shared" si="9"/>
        <v>0</v>
      </c>
      <c r="BE25" s="3">
        <f t="shared" si="9"/>
        <v>0</v>
      </c>
      <c r="BF25" s="3">
        <f t="shared" si="9"/>
        <v>0</v>
      </c>
      <c r="BG25" s="3">
        <f t="shared" si="9"/>
        <v>0</v>
      </c>
      <c r="BH25" s="3">
        <f t="shared" si="9"/>
        <v>0</v>
      </c>
      <c r="BI25" s="3">
        <f t="shared" si="9"/>
        <v>0</v>
      </c>
      <c r="BJ25" s="3">
        <f t="shared" si="9"/>
        <v>0</v>
      </c>
      <c r="BK25" s="3">
        <f t="shared" si="9"/>
        <v>0</v>
      </c>
      <c r="BL25" s="3">
        <f t="shared" si="9"/>
        <v>0</v>
      </c>
      <c r="BM25" s="3">
        <f t="shared" si="9"/>
        <v>0</v>
      </c>
      <c r="BN25" s="3">
        <f t="shared" si="9"/>
        <v>0</v>
      </c>
      <c r="BO25" s="3">
        <f t="shared" si="9"/>
        <v>0</v>
      </c>
      <c r="BP25" s="3">
        <f t="shared" ref="BP25:CH25" si="10">IF(SUM($C$19:$N$19)=0,0,BO25+BP7)</f>
        <v>0</v>
      </c>
      <c r="BQ25" s="3">
        <f t="shared" si="10"/>
        <v>0</v>
      </c>
      <c r="BR25" s="3">
        <f t="shared" si="10"/>
        <v>0</v>
      </c>
      <c r="BS25" s="3">
        <f t="shared" si="10"/>
        <v>0</v>
      </c>
      <c r="BT25" s="3">
        <f t="shared" si="10"/>
        <v>0</v>
      </c>
      <c r="BU25" s="3">
        <f t="shared" si="10"/>
        <v>0</v>
      </c>
      <c r="BV25" s="3">
        <f t="shared" si="10"/>
        <v>0</v>
      </c>
      <c r="BW25" s="3">
        <f t="shared" si="10"/>
        <v>0</v>
      </c>
      <c r="BX25" s="3">
        <f t="shared" si="10"/>
        <v>0</v>
      </c>
      <c r="BY25" s="3">
        <f t="shared" si="10"/>
        <v>0</v>
      </c>
      <c r="BZ25" s="3">
        <f t="shared" si="10"/>
        <v>0</v>
      </c>
      <c r="CA25" s="3">
        <f t="shared" si="10"/>
        <v>0</v>
      </c>
      <c r="CB25" s="3">
        <f t="shared" si="10"/>
        <v>0</v>
      </c>
      <c r="CC25" s="3">
        <f t="shared" si="10"/>
        <v>0</v>
      </c>
      <c r="CD25" s="3">
        <f t="shared" si="10"/>
        <v>0</v>
      </c>
      <c r="CE25" s="3">
        <f t="shared" si="10"/>
        <v>0</v>
      </c>
      <c r="CF25" s="3">
        <f t="shared" si="10"/>
        <v>0</v>
      </c>
      <c r="CG25" s="3">
        <f t="shared" si="10"/>
        <v>0</v>
      </c>
      <c r="CH25" s="12">
        <f t="shared" si="10"/>
        <v>0</v>
      </c>
    </row>
    <row r="26" spans="1:86" x14ac:dyDescent="0.3">
      <c r="A26" s="545"/>
      <c r="B26" s="11" t="str">
        <f t="shared" si="4"/>
        <v>Cooling</v>
      </c>
      <c r="C26" s="3">
        <f t="shared" si="4"/>
        <v>683656.48042268842</v>
      </c>
      <c r="D26" s="3">
        <f t="shared" ref="D26:BO26" si="11">IF(SUM($C$19:$N$19)=0,0,C26+D8)</f>
        <v>683656.48042268842</v>
      </c>
      <c r="E26" s="3">
        <f t="shared" si="11"/>
        <v>683656.48042268842</v>
      </c>
      <c r="F26" s="3">
        <f t="shared" si="11"/>
        <v>683656.48042268842</v>
      </c>
      <c r="G26" s="3">
        <f t="shared" si="11"/>
        <v>752915.38060676935</v>
      </c>
      <c r="H26" s="3">
        <f t="shared" si="11"/>
        <v>1110702.0900346828</v>
      </c>
      <c r="I26" s="3">
        <f t="shared" si="11"/>
        <v>1627951.2660506384</v>
      </c>
      <c r="J26" s="3">
        <f t="shared" si="11"/>
        <v>1952359.4965369648</v>
      </c>
      <c r="K26" s="3">
        <f t="shared" si="11"/>
        <v>2377558.7100171368</v>
      </c>
      <c r="L26" s="3">
        <f t="shared" si="11"/>
        <v>2637064.7635037815</v>
      </c>
      <c r="M26" s="3">
        <f t="shared" si="11"/>
        <v>2669337.2755037816</v>
      </c>
      <c r="N26" s="3">
        <f t="shared" si="11"/>
        <v>2992104.8392429608</v>
      </c>
      <c r="O26" s="3">
        <f t="shared" si="11"/>
        <v>2992104.8392429608</v>
      </c>
      <c r="P26" s="3">
        <f t="shared" si="11"/>
        <v>2992104.8392429608</v>
      </c>
      <c r="Q26" s="3">
        <f t="shared" si="11"/>
        <v>2992104.8392429608</v>
      </c>
      <c r="R26" s="3">
        <f t="shared" si="11"/>
        <v>2992104.8392429608</v>
      </c>
      <c r="S26" s="3">
        <f t="shared" si="11"/>
        <v>2992104.8392429608</v>
      </c>
      <c r="T26" s="3">
        <f t="shared" si="11"/>
        <v>2992104.8392429608</v>
      </c>
      <c r="U26" s="3">
        <f t="shared" si="11"/>
        <v>2992104.8392429608</v>
      </c>
      <c r="V26" s="3">
        <f t="shared" si="11"/>
        <v>2992104.8392429608</v>
      </c>
      <c r="W26" s="3">
        <f t="shared" si="11"/>
        <v>2992104.8392429608</v>
      </c>
      <c r="X26" s="3">
        <f t="shared" si="11"/>
        <v>2992104.8392429608</v>
      </c>
      <c r="Y26" s="3">
        <f t="shared" si="11"/>
        <v>2992104.8392429608</v>
      </c>
      <c r="Z26" s="3">
        <f t="shared" si="11"/>
        <v>2992104.8392429608</v>
      </c>
      <c r="AA26" s="3">
        <f t="shared" si="11"/>
        <v>2992104.8392429608</v>
      </c>
      <c r="AB26" s="3">
        <f t="shared" si="11"/>
        <v>2992104.8392429608</v>
      </c>
      <c r="AC26" s="3">
        <f t="shared" si="11"/>
        <v>2992104.8392429608</v>
      </c>
      <c r="AD26" s="3">
        <f t="shared" si="11"/>
        <v>2992104.8392429608</v>
      </c>
      <c r="AE26" s="3">
        <f t="shared" si="11"/>
        <v>2992104.8392429608</v>
      </c>
      <c r="AF26" s="3">
        <f t="shared" si="11"/>
        <v>2992104.8392429608</v>
      </c>
      <c r="AG26" s="3">
        <f t="shared" si="11"/>
        <v>2992104.8392429608</v>
      </c>
      <c r="AH26" s="3">
        <f t="shared" si="11"/>
        <v>2992104.8392429608</v>
      </c>
      <c r="AI26" s="3">
        <f t="shared" si="11"/>
        <v>2992104.8392429608</v>
      </c>
      <c r="AJ26" s="3">
        <f t="shared" si="11"/>
        <v>2992104.8392429608</v>
      </c>
      <c r="AK26" s="3">
        <f t="shared" si="11"/>
        <v>2992104.8392429608</v>
      </c>
      <c r="AL26" s="3">
        <f t="shared" si="11"/>
        <v>2992104.8392429608</v>
      </c>
      <c r="AM26" s="3">
        <f t="shared" si="11"/>
        <v>2992104.8392429608</v>
      </c>
      <c r="AN26" s="3">
        <f t="shared" si="11"/>
        <v>2992104.8392429608</v>
      </c>
      <c r="AO26" s="3">
        <f t="shared" si="11"/>
        <v>2992104.8392429608</v>
      </c>
      <c r="AP26" s="3">
        <f t="shared" si="11"/>
        <v>2992104.8392429608</v>
      </c>
      <c r="AQ26" s="3">
        <f t="shared" si="11"/>
        <v>2992104.8392429608</v>
      </c>
      <c r="AR26" s="3">
        <f t="shared" si="11"/>
        <v>2992104.8392429608</v>
      </c>
      <c r="AS26" s="3">
        <f t="shared" si="11"/>
        <v>2992104.8392429608</v>
      </c>
      <c r="AT26" s="3">
        <f t="shared" si="11"/>
        <v>2992104.8392429608</v>
      </c>
      <c r="AU26" s="3">
        <f t="shared" si="11"/>
        <v>2992104.8392429608</v>
      </c>
      <c r="AV26" s="3">
        <f t="shared" si="11"/>
        <v>2992104.8392429608</v>
      </c>
      <c r="AW26" s="3">
        <f t="shared" si="11"/>
        <v>2992104.8392429608</v>
      </c>
      <c r="AX26" s="3">
        <f t="shared" si="11"/>
        <v>2992104.8392429608</v>
      </c>
      <c r="AY26" s="3">
        <f t="shared" si="11"/>
        <v>2992104.8392429608</v>
      </c>
      <c r="AZ26" s="3">
        <f t="shared" si="11"/>
        <v>2992104.8392429608</v>
      </c>
      <c r="BA26" s="3">
        <f t="shared" si="11"/>
        <v>2992104.8392429608</v>
      </c>
      <c r="BB26" s="3">
        <f t="shared" si="11"/>
        <v>2992104.8392429608</v>
      </c>
      <c r="BC26" s="3">
        <f t="shared" si="11"/>
        <v>2992104.8392429608</v>
      </c>
      <c r="BD26" s="3">
        <f t="shared" si="11"/>
        <v>2992104.8392429608</v>
      </c>
      <c r="BE26" s="3">
        <f t="shared" si="11"/>
        <v>2992104.8392429608</v>
      </c>
      <c r="BF26" s="3">
        <f t="shared" si="11"/>
        <v>2992104.8392429608</v>
      </c>
      <c r="BG26" s="3">
        <f t="shared" si="11"/>
        <v>2992104.8392429608</v>
      </c>
      <c r="BH26" s="3">
        <f t="shared" si="11"/>
        <v>2992104.8392429608</v>
      </c>
      <c r="BI26" s="3">
        <f t="shared" si="11"/>
        <v>2992104.8392429608</v>
      </c>
      <c r="BJ26" s="3">
        <f t="shared" si="11"/>
        <v>2992104.8392429608</v>
      </c>
      <c r="BK26" s="3">
        <f t="shared" si="11"/>
        <v>2992104.8392429608</v>
      </c>
      <c r="BL26" s="3">
        <f t="shared" si="11"/>
        <v>2992104.8392429608</v>
      </c>
      <c r="BM26" s="3">
        <f t="shared" si="11"/>
        <v>2992104.8392429608</v>
      </c>
      <c r="BN26" s="3">
        <f t="shared" si="11"/>
        <v>2992104.8392429608</v>
      </c>
      <c r="BO26" s="3">
        <f t="shared" si="11"/>
        <v>2992104.8392429608</v>
      </c>
      <c r="BP26" s="3">
        <f t="shared" ref="BP26:CH26" si="12">IF(SUM($C$19:$N$19)=0,0,BO26+BP8)</f>
        <v>2992104.8392429608</v>
      </c>
      <c r="BQ26" s="3">
        <f t="shared" si="12"/>
        <v>2992104.8392429608</v>
      </c>
      <c r="BR26" s="3">
        <f t="shared" si="12"/>
        <v>2992104.8392429608</v>
      </c>
      <c r="BS26" s="3">
        <f t="shared" si="12"/>
        <v>2992104.8392429608</v>
      </c>
      <c r="BT26" s="3">
        <f t="shared" si="12"/>
        <v>2992104.8392429608</v>
      </c>
      <c r="BU26" s="3">
        <f t="shared" si="12"/>
        <v>2992104.8392429608</v>
      </c>
      <c r="BV26" s="3">
        <f t="shared" si="12"/>
        <v>2992104.8392429608</v>
      </c>
      <c r="BW26" s="3">
        <f t="shared" si="12"/>
        <v>2992104.8392429608</v>
      </c>
      <c r="BX26" s="3">
        <f t="shared" si="12"/>
        <v>2992104.8392429608</v>
      </c>
      <c r="BY26" s="3">
        <f t="shared" si="12"/>
        <v>2992104.8392429608</v>
      </c>
      <c r="BZ26" s="3">
        <f t="shared" si="12"/>
        <v>2992104.8392429608</v>
      </c>
      <c r="CA26" s="3">
        <f t="shared" si="12"/>
        <v>2992104.8392429608</v>
      </c>
      <c r="CB26" s="3">
        <f t="shared" si="12"/>
        <v>2992104.8392429608</v>
      </c>
      <c r="CC26" s="3">
        <f t="shared" si="12"/>
        <v>2992104.8392429608</v>
      </c>
      <c r="CD26" s="3">
        <f t="shared" si="12"/>
        <v>2992104.8392429608</v>
      </c>
      <c r="CE26" s="3">
        <f t="shared" si="12"/>
        <v>2992104.8392429608</v>
      </c>
      <c r="CF26" s="3">
        <f t="shared" si="12"/>
        <v>2992104.8392429608</v>
      </c>
      <c r="CG26" s="3">
        <f t="shared" si="12"/>
        <v>2992104.8392429608</v>
      </c>
      <c r="CH26" s="12">
        <f t="shared" si="12"/>
        <v>2992104.8392429608</v>
      </c>
    </row>
    <row r="27" spans="1:86" x14ac:dyDescent="0.3">
      <c r="A27" s="545"/>
      <c r="B27" s="13" t="str">
        <f t="shared" si="4"/>
        <v>Ext Lighting</v>
      </c>
      <c r="C27" s="3">
        <f t="shared" si="4"/>
        <v>0</v>
      </c>
      <c r="D27" s="3">
        <f t="shared" ref="D27:BO27" si="13">IF(SUM($C$19:$N$19)=0,0,C27+D9)</f>
        <v>0</v>
      </c>
      <c r="E27" s="3">
        <f t="shared" si="13"/>
        <v>0</v>
      </c>
      <c r="F27" s="3">
        <f t="shared" si="13"/>
        <v>0</v>
      </c>
      <c r="G27" s="3">
        <f t="shared" si="13"/>
        <v>0</v>
      </c>
      <c r="H27" s="3">
        <f t="shared" si="13"/>
        <v>0</v>
      </c>
      <c r="I27" s="3">
        <f t="shared" si="13"/>
        <v>0</v>
      </c>
      <c r="J27" s="3">
        <f t="shared" si="13"/>
        <v>0</v>
      </c>
      <c r="K27" s="3">
        <f t="shared" si="13"/>
        <v>0</v>
      </c>
      <c r="L27" s="3">
        <f t="shared" si="13"/>
        <v>0</v>
      </c>
      <c r="M27" s="3">
        <f t="shared" si="13"/>
        <v>0</v>
      </c>
      <c r="N27" s="3">
        <f t="shared" si="13"/>
        <v>0</v>
      </c>
      <c r="O27" s="3">
        <f t="shared" si="13"/>
        <v>0</v>
      </c>
      <c r="P27" s="3">
        <f t="shared" si="13"/>
        <v>0</v>
      </c>
      <c r="Q27" s="3">
        <f t="shared" si="13"/>
        <v>0</v>
      </c>
      <c r="R27" s="3">
        <f t="shared" si="13"/>
        <v>0</v>
      </c>
      <c r="S27" s="3">
        <f t="shared" si="13"/>
        <v>0</v>
      </c>
      <c r="T27" s="3">
        <f t="shared" si="13"/>
        <v>0</v>
      </c>
      <c r="U27" s="3">
        <f t="shared" si="13"/>
        <v>0</v>
      </c>
      <c r="V27" s="3">
        <f t="shared" si="13"/>
        <v>0</v>
      </c>
      <c r="W27" s="3">
        <f t="shared" si="13"/>
        <v>0</v>
      </c>
      <c r="X27" s="3">
        <f t="shared" si="13"/>
        <v>0</v>
      </c>
      <c r="Y27" s="3">
        <f t="shared" si="13"/>
        <v>0</v>
      </c>
      <c r="Z27" s="3">
        <f t="shared" si="13"/>
        <v>0</v>
      </c>
      <c r="AA27" s="3">
        <f t="shared" si="13"/>
        <v>0</v>
      </c>
      <c r="AB27" s="3">
        <f t="shared" si="13"/>
        <v>0</v>
      </c>
      <c r="AC27" s="3">
        <f t="shared" si="13"/>
        <v>0</v>
      </c>
      <c r="AD27" s="3">
        <f t="shared" si="13"/>
        <v>0</v>
      </c>
      <c r="AE27" s="3">
        <f t="shared" si="13"/>
        <v>0</v>
      </c>
      <c r="AF27" s="3">
        <f t="shared" si="13"/>
        <v>0</v>
      </c>
      <c r="AG27" s="3">
        <f t="shared" si="13"/>
        <v>0</v>
      </c>
      <c r="AH27" s="3">
        <f t="shared" si="13"/>
        <v>0</v>
      </c>
      <c r="AI27" s="3">
        <f t="shared" si="13"/>
        <v>0</v>
      </c>
      <c r="AJ27" s="3">
        <f t="shared" si="13"/>
        <v>0</v>
      </c>
      <c r="AK27" s="3">
        <f t="shared" si="13"/>
        <v>0</v>
      </c>
      <c r="AL27" s="3">
        <f t="shared" si="13"/>
        <v>0</v>
      </c>
      <c r="AM27" s="3">
        <f t="shared" si="13"/>
        <v>0</v>
      </c>
      <c r="AN27" s="3">
        <f t="shared" si="13"/>
        <v>0</v>
      </c>
      <c r="AO27" s="3">
        <f t="shared" si="13"/>
        <v>0</v>
      </c>
      <c r="AP27" s="3">
        <f t="shared" si="13"/>
        <v>0</v>
      </c>
      <c r="AQ27" s="3">
        <f t="shared" si="13"/>
        <v>0</v>
      </c>
      <c r="AR27" s="3">
        <f t="shared" si="13"/>
        <v>0</v>
      </c>
      <c r="AS27" s="3">
        <f t="shared" si="13"/>
        <v>0</v>
      </c>
      <c r="AT27" s="3">
        <f t="shared" si="13"/>
        <v>0</v>
      </c>
      <c r="AU27" s="3">
        <f t="shared" si="13"/>
        <v>0</v>
      </c>
      <c r="AV27" s="3">
        <f t="shared" si="13"/>
        <v>0</v>
      </c>
      <c r="AW27" s="3">
        <f t="shared" si="13"/>
        <v>0</v>
      </c>
      <c r="AX27" s="3">
        <f t="shared" si="13"/>
        <v>0</v>
      </c>
      <c r="AY27" s="3">
        <f t="shared" si="13"/>
        <v>0</v>
      </c>
      <c r="AZ27" s="3">
        <f t="shared" si="13"/>
        <v>0</v>
      </c>
      <c r="BA27" s="3">
        <f t="shared" si="13"/>
        <v>0</v>
      </c>
      <c r="BB27" s="3">
        <f t="shared" si="13"/>
        <v>0</v>
      </c>
      <c r="BC27" s="3">
        <f t="shared" si="13"/>
        <v>0</v>
      </c>
      <c r="BD27" s="3">
        <f t="shared" si="13"/>
        <v>0</v>
      </c>
      <c r="BE27" s="3">
        <f t="shared" si="13"/>
        <v>0</v>
      </c>
      <c r="BF27" s="3">
        <f t="shared" si="13"/>
        <v>0</v>
      </c>
      <c r="BG27" s="3">
        <f t="shared" si="13"/>
        <v>0</v>
      </c>
      <c r="BH27" s="3">
        <f t="shared" si="13"/>
        <v>0</v>
      </c>
      <c r="BI27" s="3">
        <f t="shared" si="13"/>
        <v>0</v>
      </c>
      <c r="BJ27" s="3">
        <f t="shared" si="13"/>
        <v>0</v>
      </c>
      <c r="BK27" s="3">
        <f t="shared" si="13"/>
        <v>0</v>
      </c>
      <c r="BL27" s="3">
        <f t="shared" si="13"/>
        <v>0</v>
      </c>
      <c r="BM27" s="3">
        <f t="shared" si="13"/>
        <v>0</v>
      </c>
      <c r="BN27" s="3">
        <f t="shared" si="13"/>
        <v>0</v>
      </c>
      <c r="BO27" s="3">
        <f t="shared" si="13"/>
        <v>0</v>
      </c>
      <c r="BP27" s="3">
        <f t="shared" ref="BP27:CH27" si="14">IF(SUM($C$19:$N$19)=0,0,BO27+BP9)</f>
        <v>0</v>
      </c>
      <c r="BQ27" s="3">
        <f t="shared" si="14"/>
        <v>0</v>
      </c>
      <c r="BR27" s="3">
        <f t="shared" si="14"/>
        <v>0</v>
      </c>
      <c r="BS27" s="3">
        <f t="shared" si="14"/>
        <v>0</v>
      </c>
      <c r="BT27" s="3">
        <f t="shared" si="14"/>
        <v>0</v>
      </c>
      <c r="BU27" s="3">
        <f t="shared" si="14"/>
        <v>0</v>
      </c>
      <c r="BV27" s="3">
        <f t="shared" si="14"/>
        <v>0</v>
      </c>
      <c r="BW27" s="3">
        <f t="shared" si="14"/>
        <v>0</v>
      </c>
      <c r="BX27" s="3">
        <f t="shared" si="14"/>
        <v>0</v>
      </c>
      <c r="BY27" s="3">
        <f t="shared" si="14"/>
        <v>0</v>
      </c>
      <c r="BZ27" s="3">
        <f t="shared" si="14"/>
        <v>0</v>
      </c>
      <c r="CA27" s="3">
        <f t="shared" si="14"/>
        <v>0</v>
      </c>
      <c r="CB27" s="3">
        <f t="shared" si="14"/>
        <v>0</v>
      </c>
      <c r="CC27" s="3">
        <f t="shared" si="14"/>
        <v>0</v>
      </c>
      <c r="CD27" s="3">
        <f t="shared" si="14"/>
        <v>0</v>
      </c>
      <c r="CE27" s="3">
        <f t="shared" si="14"/>
        <v>0</v>
      </c>
      <c r="CF27" s="3">
        <f t="shared" si="14"/>
        <v>0</v>
      </c>
      <c r="CG27" s="3">
        <f t="shared" si="14"/>
        <v>0</v>
      </c>
      <c r="CH27" s="12">
        <f t="shared" si="14"/>
        <v>0</v>
      </c>
    </row>
    <row r="28" spans="1:86" x14ac:dyDescent="0.3">
      <c r="A28" s="545"/>
      <c r="B28" s="11" t="str">
        <f t="shared" si="4"/>
        <v>Heating</v>
      </c>
      <c r="C28" s="3">
        <f t="shared" si="4"/>
        <v>0</v>
      </c>
      <c r="D28" s="3">
        <f t="shared" ref="D28:BO28" si="15">IF(SUM($C$19:$N$19)=0,0,C28+D10)</f>
        <v>0</v>
      </c>
      <c r="E28" s="3">
        <f t="shared" si="15"/>
        <v>0</v>
      </c>
      <c r="F28" s="3">
        <f t="shared" si="15"/>
        <v>0</v>
      </c>
      <c r="G28" s="3">
        <f t="shared" si="15"/>
        <v>0</v>
      </c>
      <c r="H28" s="3">
        <f t="shared" si="15"/>
        <v>0</v>
      </c>
      <c r="I28" s="3">
        <f t="shared" si="15"/>
        <v>0</v>
      </c>
      <c r="J28" s="3">
        <f t="shared" si="15"/>
        <v>0</v>
      </c>
      <c r="K28" s="3">
        <f t="shared" si="15"/>
        <v>0</v>
      </c>
      <c r="L28" s="3">
        <f t="shared" si="15"/>
        <v>0</v>
      </c>
      <c r="M28" s="3">
        <f t="shared" si="15"/>
        <v>0</v>
      </c>
      <c r="N28" s="3">
        <f t="shared" si="15"/>
        <v>44326.094357732356</v>
      </c>
      <c r="O28" s="3">
        <f t="shared" si="15"/>
        <v>44326.094357732356</v>
      </c>
      <c r="P28" s="3">
        <f t="shared" si="15"/>
        <v>44326.094357732356</v>
      </c>
      <c r="Q28" s="3">
        <f t="shared" si="15"/>
        <v>44326.094357732356</v>
      </c>
      <c r="R28" s="3">
        <f t="shared" si="15"/>
        <v>44326.094357732356</v>
      </c>
      <c r="S28" s="3">
        <f t="shared" si="15"/>
        <v>44326.094357732356</v>
      </c>
      <c r="T28" s="3">
        <f t="shared" si="15"/>
        <v>44326.094357732356</v>
      </c>
      <c r="U28" s="3">
        <f t="shared" si="15"/>
        <v>44326.094357732356</v>
      </c>
      <c r="V28" s="3">
        <f t="shared" si="15"/>
        <v>44326.094357732356</v>
      </c>
      <c r="W28" s="3">
        <f t="shared" si="15"/>
        <v>44326.094357732356</v>
      </c>
      <c r="X28" s="3">
        <f t="shared" si="15"/>
        <v>44326.094357732356</v>
      </c>
      <c r="Y28" s="3">
        <f t="shared" si="15"/>
        <v>44326.094357732356</v>
      </c>
      <c r="Z28" s="3">
        <f t="shared" si="15"/>
        <v>44326.094357732356</v>
      </c>
      <c r="AA28" s="3">
        <f t="shared" si="15"/>
        <v>44326.094357732356</v>
      </c>
      <c r="AB28" s="3">
        <f t="shared" si="15"/>
        <v>44326.094357732356</v>
      </c>
      <c r="AC28" s="3">
        <f t="shared" si="15"/>
        <v>44326.094357732356</v>
      </c>
      <c r="AD28" s="3">
        <f t="shared" si="15"/>
        <v>44326.094357732356</v>
      </c>
      <c r="AE28" s="3">
        <f t="shared" si="15"/>
        <v>44326.094357732356</v>
      </c>
      <c r="AF28" s="3">
        <f t="shared" si="15"/>
        <v>44326.094357732356</v>
      </c>
      <c r="AG28" s="3">
        <f t="shared" si="15"/>
        <v>44326.094357732356</v>
      </c>
      <c r="AH28" s="3">
        <f t="shared" si="15"/>
        <v>44326.094357732356</v>
      </c>
      <c r="AI28" s="3">
        <f t="shared" si="15"/>
        <v>44326.094357732356</v>
      </c>
      <c r="AJ28" s="3">
        <f t="shared" si="15"/>
        <v>44326.094357732356</v>
      </c>
      <c r="AK28" s="3">
        <f t="shared" si="15"/>
        <v>44326.094357732356</v>
      </c>
      <c r="AL28" s="3">
        <f t="shared" si="15"/>
        <v>44326.094357732356</v>
      </c>
      <c r="AM28" s="3">
        <f t="shared" si="15"/>
        <v>44326.094357732356</v>
      </c>
      <c r="AN28" s="3">
        <f t="shared" si="15"/>
        <v>44326.094357732356</v>
      </c>
      <c r="AO28" s="3">
        <f t="shared" si="15"/>
        <v>44326.094357732356</v>
      </c>
      <c r="AP28" s="3">
        <f t="shared" si="15"/>
        <v>44326.094357732356</v>
      </c>
      <c r="AQ28" s="3">
        <f t="shared" si="15"/>
        <v>44326.094357732356</v>
      </c>
      <c r="AR28" s="3">
        <f t="shared" si="15"/>
        <v>44326.094357732356</v>
      </c>
      <c r="AS28" s="3">
        <f t="shared" si="15"/>
        <v>44326.094357732356</v>
      </c>
      <c r="AT28" s="3">
        <f t="shared" si="15"/>
        <v>44326.094357732356</v>
      </c>
      <c r="AU28" s="3">
        <f t="shared" si="15"/>
        <v>44326.094357732356</v>
      </c>
      <c r="AV28" s="3">
        <f t="shared" si="15"/>
        <v>44326.094357732356</v>
      </c>
      <c r="AW28" s="3">
        <f t="shared" si="15"/>
        <v>44326.094357732356</v>
      </c>
      <c r="AX28" s="3">
        <f t="shared" si="15"/>
        <v>44326.094357732356</v>
      </c>
      <c r="AY28" s="3">
        <f t="shared" si="15"/>
        <v>44326.094357732356</v>
      </c>
      <c r="AZ28" s="3">
        <f t="shared" si="15"/>
        <v>44326.094357732356</v>
      </c>
      <c r="BA28" s="3">
        <f t="shared" si="15"/>
        <v>44326.094357732356</v>
      </c>
      <c r="BB28" s="3">
        <f t="shared" si="15"/>
        <v>44326.094357732356</v>
      </c>
      <c r="BC28" s="3">
        <f t="shared" si="15"/>
        <v>44326.094357732356</v>
      </c>
      <c r="BD28" s="3">
        <f t="shared" si="15"/>
        <v>44326.094357732356</v>
      </c>
      <c r="BE28" s="3">
        <f t="shared" si="15"/>
        <v>44326.094357732356</v>
      </c>
      <c r="BF28" s="3">
        <f t="shared" si="15"/>
        <v>44326.094357732356</v>
      </c>
      <c r="BG28" s="3">
        <f t="shared" si="15"/>
        <v>44326.094357732356</v>
      </c>
      <c r="BH28" s="3">
        <f t="shared" si="15"/>
        <v>44326.094357732356</v>
      </c>
      <c r="BI28" s="3">
        <f t="shared" si="15"/>
        <v>44326.094357732356</v>
      </c>
      <c r="BJ28" s="3">
        <f t="shared" si="15"/>
        <v>44326.094357732356</v>
      </c>
      <c r="BK28" s="3">
        <f t="shared" si="15"/>
        <v>44326.094357732356</v>
      </c>
      <c r="BL28" s="3">
        <f t="shared" si="15"/>
        <v>44326.094357732356</v>
      </c>
      <c r="BM28" s="3">
        <f t="shared" si="15"/>
        <v>44326.094357732356</v>
      </c>
      <c r="BN28" s="3">
        <f t="shared" si="15"/>
        <v>44326.094357732356</v>
      </c>
      <c r="BO28" s="3">
        <f t="shared" si="15"/>
        <v>44326.094357732356</v>
      </c>
      <c r="BP28" s="3">
        <f t="shared" ref="BP28:CH28" si="16">IF(SUM($C$19:$N$19)=0,0,BO28+BP10)</f>
        <v>44326.094357732356</v>
      </c>
      <c r="BQ28" s="3">
        <f t="shared" si="16"/>
        <v>44326.094357732356</v>
      </c>
      <c r="BR28" s="3">
        <f t="shared" si="16"/>
        <v>44326.094357732356</v>
      </c>
      <c r="BS28" s="3">
        <f t="shared" si="16"/>
        <v>44326.094357732356</v>
      </c>
      <c r="BT28" s="3">
        <f t="shared" si="16"/>
        <v>44326.094357732356</v>
      </c>
      <c r="BU28" s="3">
        <f t="shared" si="16"/>
        <v>44326.094357732356</v>
      </c>
      <c r="BV28" s="3">
        <f t="shared" si="16"/>
        <v>44326.094357732356</v>
      </c>
      <c r="BW28" s="3">
        <f t="shared" si="16"/>
        <v>44326.094357732356</v>
      </c>
      <c r="BX28" s="3">
        <f t="shared" si="16"/>
        <v>44326.094357732356</v>
      </c>
      <c r="BY28" s="3">
        <f t="shared" si="16"/>
        <v>44326.094357732356</v>
      </c>
      <c r="BZ28" s="3">
        <f t="shared" si="16"/>
        <v>44326.094357732356</v>
      </c>
      <c r="CA28" s="3">
        <f t="shared" si="16"/>
        <v>44326.094357732356</v>
      </c>
      <c r="CB28" s="3">
        <f t="shared" si="16"/>
        <v>44326.094357732356</v>
      </c>
      <c r="CC28" s="3">
        <f t="shared" si="16"/>
        <v>44326.094357732356</v>
      </c>
      <c r="CD28" s="3">
        <f t="shared" si="16"/>
        <v>44326.094357732356</v>
      </c>
      <c r="CE28" s="3">
        <f t="shared" si="16"/>
        <v>44326.094357732356</v>
      </c>
      <c r="CF28" s="3">
        <f t="shared" si="16"/>
        <v>44326.094357732356</v>
      </c>
      <c r="CG28" s="3">
        <f t="shared" si="16"/>
        <v>44326.094357732356</v>
      </c>
      <c r="CH28" s="12">
        <f t="shared" si="16"/>
        <v>44326.094357732356</v>
      </c>
    </row>
    <row r="29" spans="1:86" x14ac:dyDescent="0.3">
      <c r="A29" s="545"/>
      <c r="B29" s="11" t="str">
        <f t="shared" si="4"/>
        <v>HVAC</v>
      </c>
      <c r="C29" s="3">
        <f t="shared" si="4"/>
        <v>805458.16012541926</v>
      </c>
      <c r="D29" s="3">
        <f t="shared" ref="D29:BO29" si="17">IF(SUM($C$19:$N$19)=0,0,C29+D11)</f>
        <v>805458.16012541926</v>
      </c>
      <c r="E29" s="3">
        <f t="shared" si="17"/>
        <v>805458.16012541926</v>
      </c>
      <c r="F29" s="3">
        <f t="shared" si="17"/>
        <v>805458.16012541926</v>
      </c>
      <c r="G29" s="3">
        <f t="shared" si="17"/>
        <v>805458.16012541926</v>
      </c>
      <c r="H29" s="3">
        <f t="shared" si="17"/>
        <v>1113730.7046305281</v>
      </c>
      <c r="I29" s="3">
        <f t="shared" si="17"/>
        <v>1554959.3898250128</v>
      </c>
      <c r="J29" s="3">
        <f t="shared" si="17"/>
        <v>1554959.3898250128</v>
      </c>
      <c r="K29" s="3">
        <f t="shared" si="17"/>
        <v>1580912.6854477918</v>
      </c>
      <c r="L29" s="3">
        <f t="shared" si="17"/>
        <v>1589089.8174477918</v>
      </c>
      <c r="M29" s="3">
        <f t="shared" si="17"/>
        <v>1666794.0974477918</v>
      </c>
      <c r="N29" s="3">
        <f t="shared" si="17"/>
        <v>5334099.6444786638</v>
      </c>
      <c r="O29" s="3">
        <f t="shared" si="17"/>
        <v>5334099.6444786638</v>
      </c>
      <c r="P29" s="3">
        <f t="shared" si="17"/>
        <v>5334099.6444786638</v>
      </c>
      <c r="Q29" s="3">
        <f t="shared" si="17"/>
        <v>5334099.6444786638</v>
      </c>
      <c r="R29" s="3">
        <f t="shared" si="17"/>
        <v>5334099.6444786638</v>
      </c>
      <c r="S29" s="3">
        <f t="shared" si="17"/>
        <v>5334099.6444786638</v>
      </c>
      <c r="T29" s="3">
        <f t="shared" si="17"/>
        <v>5334099.6444786638</v>
      </c>
      <c r="U29" s="3">
        <f t="shared" si="17"/>
        <v>5334099.6444786638</v>
      </c>
      <c r="V29" s="3">
        <f t="shared" si="17"/>
        <v>5334099.6444786638</v>
      </c>
      <c r="W29" s="3">
        <f t="shared" si="17"/>
        <v>5334099.6444786638</v>
      </c>
      <c r="X29" s="3">
        <f t="shared" si="17"/>
        <v>5334099.6444786638</v>
      </c>
      <c r="Y29" s="3">
        <f t="shared" si="17"/>
        <v>5334099.6444786638</v>
      </c>
      <c r="Z29" s="3">
        <f t="shared" si="17"/>
        <v>5334099.6444786638</v>
      </c>
      <c r="AA29" s="3">
        <f t="shared" si="17"/>
        <v>5334099.6444786638</v>
      </c>
      <c r="AB29" s="3">
        <f t="shared" si="17"/>
        <v>5334099.6444786638</v>
      </c>
      <c r="AC29" s="3">
        <f t="shared" si="17"/>
        <v>5334099.6444786638</v>
      </c>
      <c r="AD29" s="3">
        <f t="shared" si="17"/>
        <v>5334099.6444786638</v>
      </c>
      <c r="AE29" s="3">
        <f t="shared" si="17"/>
        <v>5334099.6444786638</v>
      </c>
      <c r="AF29" s="3">
        <f t="shared" si="17"/>
        <v>5334099.6444786638</v>
      </c>
      <c r="AG29" s="3">
        <f t="shared" si="17"/>
        <v>5334099.6444786638</v>
      </c>
      <c r="AH29" s="3">
        <f t="shared" si="17"/>
        <v>5334099.6444786638</v>
      </c>
      <c r="AI29" s="3">
        <f t="shared" si="17"/>
        <v>5334099.6444786638</v>
      </c>
      <c r="AJ29" s="3">
        <f t="shared" si="17"/>
        <v>5334099.6444786638</v>
      </c>
      <c r="AK29" s="3">
        <f t="shared" si="17"/>
        <v>5334099.6444786638</v>
      </c>
      <c r="AL29" s="3">
        <f t="shared" si="17"/>
        <v>5334099.6444786638</v>
      </c>
      <c r="AM29" s="3">
        <f t="shared" si="17"/>
        <v>5334099.6444786638</v>
      </c>
      <c r="AN29" s="3">
        <f t="shared" si="17"/>
        <v>5334099.6444786638</v>
      </c>
      <c r="AO29" s="3">
        <f t="shared" si="17"/>
        <v>5334099.6444786638</v>
      </c>
      <c r="AP29" s="3">
        <f t="shared" si="17"/>
        <v>5334099.6444786638</v>
      </c>
      <c r="AQ29" s="3">
        <f t="shared" si="17"/>
        <v>5334099.6444786638</v>
      </c>
      <c r="AR29" s="3">
        <f t="shared" si="17"/>
        <v>5334099.6444786638</v>
      </c>
      <c r="AS29" s="3">
        <f t="shared" si="17"/>
        <v>5334099.6444786638</v>
      </c>
      <c r="AT29" s="3">
        <f t="shared" si="17"/>
        <v>5334099.6444786638</v>
      </c>
      <c r="AU29" s="3">
        <f t="shared" si="17"/>
        <v>5334099.6444786638</v>
      </c>
      <c r="AV29" s="3">
        <f t="shared" si="17"/>
        <v>5334099.6444786638</v>
      </c>
      <c r="AW29" s="3">
        <f t="shared" si="17"/>
        <v>5334099.6444786638</v>
      </c>
      <c r="AX29" s="3">
        <f t="shared" si="17"/>
        <v>5334099.6444786638</v>
      </c>
      <c r="AY29" s="3">
        <f t="shared" si="17"/>
        <v>5334099.6444786638</v>
      </c>
      <c r="AZ29" s="3">
        <f t="shared" si="17"/>
        <v>5334099.6444786638</v>
      </c>
      <c r="BA29" s="3">
        <f t="shared" si="17"/>
        <v>5334099.6444786638</v>
      </c>
      <c r="BB29" s="3">
        <f t="shared" si="17"/>
        <v>5334099.6444786638</v>
      </c>
      <c r="BC29" s="3">
        <f t="shared" si="17"/>
        <v>5334099.6444786638</v>
      </c>
      <c r="BD29" s="3">
        <f t="shared" si="17"/>
        <v>5334099.6444786638</v>
      </c>
      <c r="BE29" s="3">
        <f t="shared" si="17"/>
        <v>5334099.6444786638</v>
      </c>
      <c r="BF29" s="3">
        <f t="shared" si="17"/>
        <v>5334099.6444786638</v>
      </c>
      <c r="BG29" s="3">
        <f t="shared" si="17"/>
        <v>5334099.6444786638</v>
      </c>
      <c r="BH29" s="3">
        <f t="shared" si="17"/>
        <v>5334099.6444786638</v>
      </c>
      <c r="BI29" s="3">
        <f t="shared" si="17"/>
        <v>5334099.6444786638</v>
      </c>
      <c r="BJ29" s="3">
        <f t="shared" si="17"/>
        <v>5334099.6444786638</v>
      </c>
      <c r="BK29" s="3">
        <f t="shared" si="17"/>
        <v>5334099.6444786638</v>
      </c>
      <c r="BL29" s="3">
        <f t="shared" si="17"/>
        <v>5334099.6444786638</v>
      </c>
      <c r="BM29" s="3">
        <f t="shared" si="17"/>
        <v>5334099.6444786638</v>
      </c>
      <c r="BN29" s="3">
        <f t="shared" si="17"/>
        <v>5334099.6444786638</v>
      </c>
      <c r="BO29" s="3">
        <f t="shared" si="17"/>
        <v>5334099.6444786638</v>
      </c>
      <c r="BP29" s="3">
        <f t="shared" ref="BP29:CH29" si="18">IF(SUM($C$19:$N$19)=0,0,BO29+BP11)</f>
        <v>5334099.6444786638</v>
      </c>
      <c r="BQ29" s="3">
        <f t="shared" si="18"/>
        <v>5334099.6444786638</v>
      </c>
      <c r="BR29" s="3">
        <f t="shared" si="18"/>
        <v>5334099.6444786638</v>
      </c>
      <c r="BS29" s="3">
        <f t="shared" si="18"/>
        <v>5334099.6444786638</v>
      </c>
      <c r="BT29" s="3">
        <f t="shared" si="18"/>
        <v>5334099.6444786638</v>
      </c>
      <c r="BU29" s="3">
        <f t="shared" si="18"/>
        <v>5334099.6444786638</v>
      </c>
      <c r="BV29" s="3">
        <f t="shared" si="18"/>
        <v>5334099.6444786638</v>
      </c>
      <c r="BW29" s="3">
        <f t="shared" si="18"/>
        <v>5334099.6444786638</v>
      </c>
      <c r="BX29" s="3">
        <f t="shared" si="18"/>
        <v>5334099.6444786638</v>
      </c>
      <c r="BY29" s="3">
        <f t="shared" si="18"/>
        <v>5334099.6444786638</v>
      </c>
      <c r="BZ29" s="3">
        <f t="shared" si="18"/>
        <v>5334099.6444786638</v>
      </c>
      <c r="CA29" s="3">
        <f t="shared" si="18"/>
        <v>5334099.6444786638</v>
      </c>
      <c r="CB29" s="3">
        <f t="shared" si="18"/>
        <v>5334099.6444786638</v>
      </c>
      <c r="CC29" s="3">
        <f t="shared" si="18"/>
        <v>5334099.6444786638</v>
      </c>
      <c r="CD29" s="3">
        <f t="shared" si="18"/>
        <v>5334099.6444786638</v>
      </c>
      <c r="CE29" s="3">
        <f t="shared" si="18"/>
        <v>5334099.6444786638</v>
      </c>
      <c r="CF29" s="3">
        <f t="shared" si="18"/>
        <v>5334099.6444786638</v>
      </c>
      <c r="CG29" s="3">
        <f t="shared" si="18"/>
        <v>5334099.6444786638</v>
      </c>
      <c r="CH29" s="12">
        <f t="shared" si="18"/>
        <v>5334099.6444786638</v>
      </c>
    </row>
    <row r="30" spans="1:86" x14ac:dyDescent="0.3">
      <c r="A30" s="545"/>
      <c r="B30" s="11" t="str">
        <f t="shared" si="4"/>
        <v>Lighting</v>
      </c>
      <c r="C30" s="3">
        <f t="shared" si="4"/>
        <v>754408.92015125195</v>
      </c>
      <c r="D30" s="3">
        <f t="shared" ref="D30:BO30" si="19">IF(SUM($C$19:$N$19)=0,0,C30+D12)</f>
        <v>857774.42015125195</v>
      </c>
      <c r="E30" s="3">
        <f t="shared" si="19"/>
        <v>972355.220151252</v>
      </c>
      <c r="F30" s="3">
        <f t="shared" si="19"/>
        <v>1867418.1996112522</v>
      </c>
      <c r="G30" s="3">
        <f t="shared" si="19"/>
        <v>2528353.152011252</v>
      </c>
      <c r="H30" s="3">
        <f t="shared" si="19"/>
        <v>3642769.6082472731</v>
      </c>
      <c r="I30" s="3">
        <f t="shared" si="19"/>
        <v>4185092.5896472731</v>
      </c>
      <c r="J30" s="3">
        <f t="shared" si="19"/>
        <v>4842057.6890968736</v>
      </c>
      <c r="K30" s="3">
        <f t="shared" si="19"/>
        <v>5174076.3231168734</v>
      </c>
      <c r="L30" s="3">
        <f t="shared" si="19"/>
        <v>6502559.1023834329</v>
      </c>
      <c r="M30" s="3">
        <f t="shared" si="19"/>
        <v>7766146.3594034333</v>
      </c>
      <c r="N30" s="3">
        <f t="shared" si="19"/>
        <v>9329202.6310234331</v>
      </c>
      <c r="O30" s="3">
        <f t="shared" si="19"/>
        <v>9329202.6310234331</v>
      </c>
      <c r="P30" s="3">
        <f t="shared" si="19"/>
        <v>9329202.6310234331</v>
      </c>
      <c r="Q30" s="3">
        <f t="shared" si="19"/>
        <v>9329202.6310234331</v>
      </c>
      <c r="R30" s="3">
        <f t="shared" si="19"/>
        <v>9329202.6310234331</v>
      </c>
      <c r="S30" s="3">
        <f t="shared" si="19"/>
        <v>9329202.6310234331</v>
      </c>
      <c r="T30" s="3">
        <f t="shared" si="19"/>
        <v>9329202.6310234331</v>
      </c>
      <c r="U30" s="3">
        <f t="shared" si="19"/>
        <v>9329202.6310234331</v>
      </c>
      <c r="V30" s="3">
        <f t="shared" si="19"/>
        <v>9329202.6310234331</v>
      </c>
      <c r="W30" s="3">
        <f t="shared" si="19"/>
        <v>9329202.6310234331</v>
      </c>
      <c r="X30" s="3">
        <f t="shared" si="19"/>
        <v>9329202.6310234331</v>
      </c>
      <c r="Y30" s="3">
        <f t="shared" si="19"/>
        <v>9329202.6310234331</v>
      </c>
      <c r="Z30" s="3">
        <f t="shared" si="19"/>
        <v>9329202.6310234331</v>
      </c>
      <c r="AA30" s="3">
        <f t="shared" si="19"/>
        <v>9329202.6310234331</v>
      </c>
      <c r="AB30" s="3">
        <f t="shared" si="19"/>
        <v>9329202.6310234331</v>
      </c>
      <c r="AC30" s="3">
        <f t="shared" si="19"/>
        <v>9329202.6310234331</v>
      </c>
      <c r="AD30" s="3">
        <f t="shared" si="19"/>
        <v>9329202.6310234331</v>
      </c>
      <c r="AE30" s="3">
        <f t="shared" si="19"/>
        <v>9329202.6310234331</v>
      </c>
      <c r="AF30" s="3">
        <f t="shared" si="19"/>
        <v>9329202.6310234331</v>
      </c>
      <c r="AG30" s="3">
        <f t="shared" si="19"/>
        <v>9329202.6310234331</v>
      </c>
      <c r="AH30" s="3">
        <f t="shared" si="19"/>
        <v>9329202.6310234331</v>
      </c>
      <c r="AI30" s="3">
        <f t="shared" si="19"/>
        <v>9329202.6310234331</v>
      </c>
      <c r="AJ30" s="3">
        <f t="shared" si="19"/>
        <v>9329202.6310234331</v>
      </c>
      <c r="AK30" s="3">
        <f t="shared" si="19"/>
        <v>9329202.6310234331</v>
      </c>
      <c r="AL30" s="3">
        <f t="shared" si="19"/>
        <v>9329202.6310234331</v>
      </c>
      <c r="AM30" s="3">
        <f t="shared" si="19"/>
        <v>9329202.6310234331</v>
      </c>
      <c r="AN30" s="3">
        <f t="shared" si="19"/>
        <v>9329202.6310234331</v>
      </c>
      <c r="AO30" s="3">
        <f t="shared" si="19"/>
        <v>9329202.6310234331</v>
      </c>
      <c r="AP30" s="3">
        <f t="shared" si="19"/>
        <v>9329202.6310234331</v>
      </c>
      <c r="AQ30" s="3">
        <f t="shared" si="19"/>
        <v>9329202.6310234331</v>
      </c>
      <c r="AR30" s="3">
        <f t="shared" si="19"/>
        <v>9329202.6310234331</v>
      </c>
      <c r="AS30" s="3">
        <f t="shared" si="19"/>
        <v>9329202.6310234331</v>
      </c>
      <c r="AT30" s="3">
        <f t="shared" si="19"/>
        <v>9329202.6310234331</v>
      </c>
      <c r="AU30" s="3">
        <f t="shared" si="19"/>
        <v>9329202.6310234331</v>
      </c>
      <c r="AV30" s="3">
        <f t="shared" si="19"/>
        <v>9329202.6310234331</v>
      </c>
      <c r="AW30" s="3">
        <f t="shared" si="19"/>
        <v>9329202.6310234331</v>
      </c>
      <c r="AX30" s="3">
        <f t="shared" si="19"/>
        <v>9329202.6310234331</v>
      </c>
      <c r="AY30" s="3">
        <f t="shared" si="19"/>
        <v>9329202.6310234331</v>
      </c>
      <c r="AZ30" s="3">
        <f t="shared" si="19"/>
        <v>9329202.6310234331</v>
      </c>
      <c r="BA30" s="3">
        <f t="shared" si="19"/>
        <v>9329202.6310234331</v>
      </c>
      <c r="BB30" s="3">
        <f t="shared" si="19"/>
        <v>9329202.6310234331</v>
      </c>
      <c r="BC30" s="3">
        <f t="shared" si="19"/>
        <v>9329202.6310234331</v>
      </c>
      <c r="BD30" s="3">
        <f t="shared" si="19"/>
        <v>9329202.6310234331</v>
      </c>
      <c r="BE30" s="3">
        <f t="shared" si="19"/>
        <v>9329202.6310234331</v>
      </c>
      <c r="BF30" s="3">
        <f t="shared" si="19"/>
        <v>9329202.6310234331</v>
      </c>
      <c r="BG30" s="3">
        <f t="shared" si="19"/>
        <v>9329202.6310234331</v>
      </c>
      <c r="BH30" s="3">
        <f t="shared" si="19"/>
        <v>9329202.6310234331</v>
      </c>
      <c r="BI30" s="3">
        <f t="shared" si="19"/>
        <v>9329202.6310234331</v>
      </c>
      <c r="BJ30" s="3">
        <f t="shared" si="19"/>
        <v>9329202.6310234331</v>
      </c>
      <c r="BK30" s="3">
        <f t="shared" si="19"/>
        <v>9329202.6310234331</v>
      </c>
      <c r="BL30" s="3">
        <f t="shared" si="19"/>
        <v>9329202.6310234331</v>
      </c>
      <c r="BM30" s="3">
        <f t="shared" si="19"/>
        <v>9329202.6310234331</v>
      </c>
      <c r="BN30" s="3">
        <f t="shared" si="19"/>
        <v>9329202.6310234331</v>
      </c>
      <c r="BO30" s="3">
        <f t="shared" si="19"/>
        <v>9329202.6310234331</v>
      </c>
      <c r="BP30" s="3">
        <f t="shared" ref="BP30:CH30" si="20">IF(SUM($C$19:$N$19)=0,0,BO30+BP12)</f>
        <v>9329202.6310234331</v>
      </c>
      <c r="BQ30" s="3">
        <f t="shared" si="20"/>
        <v>9329202.6310234331</v>
      </c>
      <c r="BR30" s="3">
        <f t="shared" si="20"/>
        <v>9329202.6310234331</v>
      </c>
      <c r="BS30" s="3">
        <f t="shared" si="20"/>
        <v>9329202.6310234331</v>
      </c>
      <c r="BT30" s="3">
        <f t="shared" si="20"/>
        <v>9329202.6310234331</v>
      </c>
      <c r="BU30" s="3">
        <f t="shared" si="20"/>
        <v>9329202.6310234331</v>
      </c>
      <c r="BV30" s="3">
        <f t="shared" si="20"/>
        <v>9329202.6310234331</v>
      </c>
      <c r="BW30" s="3">
        <f t="shared" si="20"/>
        <v>9329202.6310234331</v>
      </c>
      <c r="BX30" s="3">
        <f t="shared" si="20"/>
        <v>9329202.6310234331</v>
      </c>
      <c r="BY30" s="3">
        <f t="shared" si="20"/>
        <v>9329202.6310234331</v>
      </c>
      <c r="BZ30" s="3">
        <f t="shared" si="20"/>
        <v>9329202.6310234331</v>
      </c>
      <c r="CA30" s="3">
        <f t="shared" si="20"/>
        <v>9329202.6310234331</v>
      </c>
      <c r="CB30" s="3">
        <f t="shared" si="20"/>
        <v>9329202.6310234331</v>
      </c>
      <c r="CC30" s="3">
        <f t="shared" si="20"/>
        <v>9329202.6310234331</v>
      </c>
      <c r="CD30" s="3">
        <f t="shared" si="20"/>
        <v>9329202.6310234331</v>
      </c>
      <c r="CE30" s="3">
        <f t="shared" si="20"/>
        <v>9329202.6310234331</v>
      </c>
      <c r="CF30" s="3">
        <f t="shared" si="20"/>
        <v>9329202.6310234331</v>
      </c>
      <c r="CG30" s="3">
        <f t="shared" si="20"/>
        <v>9329202.6310234331</v>
      </c>
      <c r="CH30" s="12">
        <f t="shared" si="20"/>
        <v>9329202.6310234331</v>
      </c>
    </row>
    <row r="31" spans="1:86" x14ac:dyDescent="0.3">
      <c r="A31" s="545"/>
      <c r="B31" s="11" t="str">
        <f t="shared" si="4"/>
        <v>Miscellaneous</v>
      </c>
      <c r="C31" s="3">
        <f t="shared" si="4"/>
        <v>0</v>
      </c>
      <c r="D31" s="3">
        <f t="shared" ref="D31:BO31" si="21">IF(SUM($C$19:$N$19)=0,0,C31+D13)</f>
        <v>0</v>
      </c>
      <c r="E31" s="3">
        <f t="shared" si="21"/>
        <v>0</v>
      </c>
      <c r="F31" s="3">
        <f t="shared" si="21"/>
        <v>0</v>
      </c>
      <c r="G31" s="3">
        <f t="shared" si="21"/>
        <v>0</v>
      </c>
      <c r="H31" s="3">
        <f t="shared" si="21"/>
        <v>0</v>
      </c>
      <c r="I31" s="3">
        <f t="shared" si="21"/>
        <v>0</v>
      </c>
      <c r="J31" s="3">
        <f t="shared" si="21"/>
        <v>0</v>
      </c>
      <c r="K31" s="3">
        <f t="shared" si="21"/>
        <v>0</v>
      </c>
      <c r="L31" s="3">
        <f t="shared" si="21"/>
        <v>0</v>
      </c>
      <c r="M31" s="3">
        <f t="shared" si="21"/>
        <v>0</v>
      </c>
      <c r="N31" s="3">
        <f t="shared" si="21"/>
        <v>0</v>
      </c>
      <c r="O31" s="3">
        <f t="shared" si="21"/>
        <v>0</v>
      </c>
      <c r="P31" s="3">
        <f t="shared" si="21"/>
        <v>0</v>
      </c>
      <c r="Q31" s="3">
        <f t="shared" si="21"/>
        <v>0</v>
      </c>
      <c r="R31" s="3">
        <f t="shared" si="21"/>
        <v>0</v>
      </c>
      <c r="S31" s="3">
        <f t="shared" si="21"/>
        <v>0</v>
      </c>
      <c r="T31" s="3">
        <f t="shared" si="21"/>
        <v>0</v>
      </c>
      <c r="U31" s="3">
        <f t="shared" si="21"/>
        <v>0</v>
      </c>
      <c r="V31" s="3">
        <f t="shared" si="21"/>
        <v>0</v>
      </c>
      <c r="W31" s="3">
        <f t="shared" si="21"/>
        <v>0</v>
      </c>
      <c r="X31" s="3">
        <f t="shared" si="21"/>
        <v>0</v>
      </c>
      <c r="Y31" s="3">
        <f t="shared" si="21"/>
        <v>0</v>
      </c>
      <c r="Z31" s="3">
        <f t="shared" si="21"/>
        <v>0</v>
      </c>
      <c r="AA31" s="3">
        <f t="shared" si="21"/>
        <v>0</v>
      </c>
      <c r="AB31" s="3">
        <f t="shared" si="21"/>
        <v>0</v>
      </c>
      <c r="AC31" s="3">
        <f t="shared" si="21"/>
        <v>0</v>
      </c>
      <c r="AD31" s="3">
        <f t="shared" si="21"/>
        <v>0</v>
      </c>
      <c r="AE31" s="3">
        <f t="shared" si="21"/>
        <v>0</v>
      </c>
      <c r="AF31" s="3">
        <f t="shared" si="21"/>
        <v>0</v>
      </c>
      <c r="AG31" s="3">
        <f t="shared" si="21"/>
        <v>0</v>
      </c>
      <c r="AH31" s="3">
        <f t="shared" si="21"/>
        <v>0</v>
      </c>
      <c r="AI31" s="3">
        <f t="shared" si="21"/>
        <v>0</v>
      </c>
      <c r="AJ31" s="3">
        <f t="shared" si="21"/>
        <v>0</v>
      </c>
      <c r="AK31" s="3">
        <f t="shared" si="21"/>
        <v>0</v>
      </c>
      <c r="AL31" s="3">
        <f t="shared" si="21"/>
        <v>0</v>
      </c>
      <c r="AM31" s="3">
        <f t="shared" si="21"/>
        <v>0</v>
      </c>
      <c r="AN31" s="3">
        <f t="shared" si="21"/>
        <v>0</v>
      </c>
      <c r="AO31" s="3">
        <f t="shared" si="21"/>
        <v>0</v>
      </c>
      <c r="AP31" s="3">
        <f t="shared" si="21"/>
        <v>0</v>
      </c>
      <c r="AQ31" s="3">
        <f t="shared" si="21"/>
        <v>0</v>
      </c>
      <c r="AR31" s="3">
        <f t="shared" si="21"/>
        <v>0</v>
      </c>
      <c r="AS31" s="3">
        <f t="shared" si="21"/>
        <v>0</v>
      </c>
      <c r="AT31" s="3">
        <f t="shared" si="21"/>
        <v>0</v>
      </c>
      <c r="AU31" s="3">
        <f t="shared" si="21"/>
        <v>0</v>
      </c>
      <c r="AV31" s="3">
        <f t="shared" si="21"/>
        <v>0</v>
      </c>
      <c r="AW31" s="3">
        <f t="shared" si="21"/>
        <v>0</v>
      </c>
      <c r="AX31" s="3">
        <f t="shared" si="21"/>
        <v>0</v>
      </c>
      <c r="AY31" s="3">
        <f t="shared" si="21"/>
        <v>0</v>
      </c>
      <c r="AZ31" s="3">
        <f t="shared" si="21"/>
        <v>0</v>
      </c>
      <c r="BA31" s="3">
        <f t="shared" si="21"/>
        <v>0</v>
      </c>
      <c r="BB31" s="3">
        <f t="shared" si="21"/>
        <v>0</v>
      </c>
      <c r="BC31" s="3">
        <f t="shared" si="21"/>
        <v>0</v>
      </c>
      <c r="BD31" s="3">
        <f t="shared" si="21"/>
        <v>0</v>
      </c>
      <c r="BE31" s="3">
        <f t="shared" si="21"/>
        <v>0</v>
      </c>
      <c r="BF31" s="3">
        <f t="shared" si="21"/>
        <v>0</v>
      </c>
      <c r="BG31" s="3">
        <f t="shared" si="21"/>
        <v>0</v>
      </c>
      <c r="BH31" s="3">
        <f t="shared" si="21"/>
        <v>0</v>
      </c>
      <c r="BI31" s="3">
        <f t="shared" si="21"/>
        <v>0</v>
      </c>
      <c r="BJ31" s="3">
        <f t="shared" si="21"/>
        <v>0</v>
      </c>
      <c r="BK31" s="3">
        <f t="shared" si="21"/>
        <v>0</v>
      </c>
      <c r="BL31" s="3">
        <f t="shared" si="21"/>
        <v>0</v>
      </c>
      <c r="BM31" s="3">
        <f t="shared" si="21"/>
        <v>0</v>
      </c>
      <c r="BN31" s="3">
        <f t="shared" si="21"/>
        <v>0</v>
      </c>
      <c r="BO31" s="3">
        <f t="shared" si="21"/>
        <v>0</v>
      </c>
      <c r="BP31" s="3">
        <f t="shared" ref="BP31:CH31" si="22">IF(SUM($C$19:$N$19)=0,0,BO31+BP13)</f>
        <v>0</v>
      </c>
      <c r="BQ31" s="3">
        <f t="shared" si="22"/>
        <v>0</v>
      </c>
      <c r="BR31" s="3">
        <f t="shared" si="22"/>
        <v>0</v>
      </c>
      <c r="BS31" s="3">
        <f t="shared" si="22"/>
        <v>0</v>
      </c>
      <c r="BT31" s="3">
        <f t="shared" si="22"/>
        <v>0</v>
      </c>
      <c r="BU31" s="3">
        <f t="shared" si="22"/>
        <v>0</v>
      </c>
      <c r="BV31" s="3">
        <f t="shared" si="22"/>
        <v>0</v>
      </c>
      <c r="BW31" s="3">
        <f t="shared" si="22"/>
        <v>0</v>
      </c>
      <c r="BX31" s="3">
        <f t="shared" si="22"/>
        <v>0</v>
      </c>
      <c r="BY31" s="3">
        <f t="shared" si="22"/>
        <v>0</v>
      </c>
      <c r="BZ31" s="3">
        <f t="shared" si="22"/>
        <v>0</v>
      </c>
      <c r="CA31" s="3">
        <f t="shared" si="22"/>
        <v>0</v>
      </c>
      <c r="CB31" s="3">
        <f t="shared" si="22"/>
        <v>0</v>
      </c>
      <c r="CC31" s="3">
        <f t="shared" si="22"/>
        <v>0</v>
      </c>
      <c r="CD31" s="3">
        <f t="shared" si="22"/>
        <v>0</v>
      </c>
      <c r="CE31" s="3">
        <f t="shared" si="22"/>
        <v>0</v>
      </c>
      <c r="CF31" s="3">
        <f t="shared" si="22"/>
        <v>0</v>
      </c>
      <c r="CG31" s="3">
        <f t="shared" si="22"/>
        <v>0</v>
      </c>
      <c r="CH31" s="12">
        <f t="shared" si="22"/>
        <v>0</v>
      </c>
    </row>
    <row r="32" spans="1:86" ht="15" customHeight="1" x14ac:dyDescent="0.3">
      <c r="A32" s="545"/>
      <c r="B32" s="11" t="str">
        <f t="shared" si="4"/>
        <v>Motors</v>
      </c>
      <c r="C32" s="3">
        <f t="shared" si="4"/>
        <v>349071.7172751422</v>
      </c>
      <c r="D32" s="3">
        <f t="shared" ref="D32:BO32" si="23">IF(SUM($C$19:$N$19)=0,0,C32+D14)</f>
        <v>349071.7172751422</v>
      </c>
      <c r="E32" s="3">
        <f t="shared" si="23"/>
        <v>349071.7172751422</v>
      </c>
      <c r="F32" s="3">
        <f t="shared" si="23"/>
        <v>349071.7172751422</v>
      </c>
      <c r="G32" s="3">
        <f t="shared" si="23"/>
        <v>623804.99135841953</v>
      </c>
      <c r="H32" s="3">
        <f t="shared" si="23"/>
        <v>623804.99135841953</v>
      </c>
      <c r="I32" s="3">
        <f t="shared" si="23"/>
        <v>947414.12476358586</v>
      </c>
      <c r="J32" s="3">
        <f t="shared" si="23"/>
        <v>947414.12476358586</v>
      </c>
      <c r="K32" s="3">
        <f t="shared" si="23"/>
        <v>1287886.3620261992</v>
      </c>
      <c r="L32" s="3">
        <f t="shared" si="23"/>
        <v>1287886.3620261992</v>
      </c>
      <c r="M32" s="3">
        <f t="shared" si="23"/>
        <v>1287886.3620261992</v>
      </c>
      <c r="N32" s="3">
        <f t="shared" si="23"/>
        <v>1287886.3620261992</v>
      </c>
      <c r="O32" s="3">
        <f t="shared" si="23"/>
        <v>1287886.3620261992</v>
      </c>
      <c r="P32" s="3">
        <f t="shared" si="23"/>
        <v>1287886.3620261992</v>
      </c>
      <c r="Q32" s="3">
        <f t="shared" si="23"/>
        <v>1287886.3620261992</v>
      </c>
      <c r="R32" s="3">
        <f t="shared" si="23"/>
        <v>1287886.3620261992</v>
      </c>
      <c r="S32" s="3">
        <f t="shared" si="23"/>
        <v>1287886.3620261992</v>
      </c>
      <c r="T32" s="3">
        <f t="shared" si="23"/>
        <v>1287886.3620261992</v>
      </c>
      <c r="U32" s="3">
        <f t="shared" si="23"/>
        <v>1287886.3620261992</v>
      </c>
      <c r="V32" s="3">
        <f t="shared" si="23"/>
        <v>1287886.3620261992</v>
      </c>
      <c r="W32" s="3">
        <f t="shared" si="23"/>
        <v>1287886.3620261992</v>
      </c>
      <c r="X32" s="3">
        <f t="shared" si="23"/>
        <v>1287886.3620261992</v>
      </c>
      <c r="Y32" s="3">
        <f t="shared" si="23"/>
        <v>1287886.3620261992</v>
      </c>
      <c r="Z32" s="3">
        <f t="shared" si="23"/>
        <v>1287886.3620261992</v>
      </c>
      <c r="AA32" s="3">
        <f t="shared" si="23"/>
        <v>1287886.3620261992</v>
      </c>
      <c r="AB32" s="3">
        <f t="shared" si="23"/>
        <v>1287886.3620261992</v>
      </c>
      <c r="AC32" s="3">
        <f t="shared" si="23"/>
        <v>1287886.3620261992</v>
      </c>
      <c r="AD32" s="3">
        <f t="shared" si="23"/>
        <v>1287886.3620261992</v>
      </c>
      <c r="AE32" s="3">
        <f t="shared" si="23"/>
        <v>1287886.3620261992</v>
      </c>
      <c r="AF32" s="3">
        <f t="shared" si="23"/>
        <v>1287886.3620261992</v>
      </c>
      <c r="AG32" s="3">
        <f t="shared" si="23"/>
        <v>1287886.3620261992</v>
      </c>
      <c r="AH32" s="3">
        <f t="shared" si="23"/>
        <v>1287886.3620261992</v>
      </c>
      <c r="AI32" s="3">
        <f t="shared" si="23"/>
        <v>1287886.3620261992</v>
      </c>
      <c r="AJ32" s="3">
        <f t="shared" si="23"/>
        <v>1287886.3620261992</v>
      </c>
      <c r="AK32" s="3">
        <f t="shared" si="23"/>
        <v>1287886.3620261992</v>
      </c>
      <c r="AL32" s="3">
        <f t="shared" si="23"/>
        <v>1287886.3620261992</v>
      </c>
      <c r="AM32" s="3">
        <f t="shared" si="23"/>
        <v>1287886.3620261992</v>
      </c>
      <c r="AN32" s="3">
        <f t="shared" si="23"/>
        <v>1287886.3620261992</v>
      </c>
      <c r="AO32" s="3">
        <f t="shared" si="23"/>
        <v>1287886.3620261992</v>
      </c>
      <c r="AP32" s="3">
        <f t="shared" si="23"/>
        <v>1287886.3620261992</v>
      </c>
      <c r="AQ32" s="3">
        <f t="shared" si="23"/>
        <v>1287886.3620261992</v>
      </c>
      <c r="AR32" s="3">
        <f t="shared" si="23"/>
        <v>1287886.3620261992</v>
      </c>
      <c r="AS32" s="3">
        <f t="shared" si="23"/>
        <v>1287886.3620261992</v>
      </c>
      <c r="AT32" s="3">
        <f t="shared" si="23"/>
        <v>1287886.3620261992</v>
      </c>
      <c r="AU32" s="3">
        <f t="shared" si="23"/>
        <v>1287886.3620261992</v>
      </c>
      <c r="AV32" s="3">
        <f t="shared" si="23"/>
        <v>1287886.3620261992</v>
      </c>
      <c r="AW32" s="3">
        <f t="shared" si="23"/>
        <v>1287886.3620261992</v>
      </c>
      <c r="AX32" s="3">
        <f t="shared" si="23"/>
        <v>1287886.3620261992</v>
      </c>
      <c r="AY32" s="3">
        <f t="shared" si="23"/>
        <v>1287886.3620261992</v>
      </c>
      <c r="AZ32" s="3">
        <f t="shared" si="23"/>
        <v>1287886.3620261992</v>
      </c>
      <c r="BA32" s="3">
        <f t="shared" si="23"/>
        <v>1287886.3620261992</v>
      </c>
      <c r="BB32" s="3">
        <f t="shared" si="23"/>
        <v>1287886.3620261992</v>
      </c>
      <c r="BC32" s="3">
        <f t="shared" si="23"/>
        <v>1287886.3620261992</v>
      </c>
      <c r="BD32" s="3">
        <f t="shared" si="23"/>
        <v>1287886.3620261992</v>
      </c>
      <c r="BE32" s="3">
        <f t="shared" si="23"/>
        <v>1287886.3620261992</v>
      </c>
      <c r="BF32" s="3">
        <f t="shared" si="23"/>
        <v>1287886.3620261992</v>
      </c>
      <c r="BG32" s="3">
        <f t="shared" si="23"/>
        <v>1287886.3620261992</v>
      </c>
      <c r="BH32" s="3">
        <f t="shared" si="23"/>
        <v>1287886.3620261992</v>
      </c>
      <c r="BI32" s="3">
        <f t="shared" si="23"/>
        <v>1287886.3620261992</v>
      </c>
      <c r="BJ32" s="3">
        <f t="shared" si="23"/>
        <v>1287886.3620261992</v>
      </c>
      <c r="BK32" s="3">
        <f t="shared" si="23"/>
        <v>1287886.3620261992</v>
      </c>
      <c r="BL32" s="3">
        <f t="shared" si="23"/>
        <v>1287886.3620261992</v>
      </c>
      <c r="BM32" s="3">
        <f t="shared" si="23"/>
        <v>1287886.3620261992</v>
      </c>
      <c r="BN32" s="3">
        <f t="shared" si="23"/>
        <v>1287886.3620261992</v>
      </c>
      <c r="BO32" s="3">
        <f t="shared" si="23"/>
        <v>1287886.3620261992</v>
      </c>
      <c r="BP32" s="3">
        <f t="shared" ref="BP32:CH32" si="24">IF(SUM($C$19:$N$19)=0,0,BO32+BP14)</f>
        <v>1287886.3620261992</v>
      </c>
      <c r="BQ32" s="3">
        <f t="shared" si="24"/>
        <v>1287886.3620261992</v>
      </c>
      <c r="BR32" s="3">
        <f t="shared" si="24"/>
        <v>1287886.3620261992</v>
      </c>
      <c r="BS32" s="3">
        <f t="shared" si="24"/>
        <v>1287886.3620261992</v>
      </c>
      <c r="BT32" s="3">
        <f t="shared" si="24"/>
        <v>1287886.3620261992</v>
      </c>
      <c r="BU32" s="3">
        <f t="shared" si="24"/>
        <v>1287886.3620261992</v>
      </c>
      <c r="BV32" s="3">
        <f t="shared" si="24"/>
        <v>1287886.3620261992</v>
      </c>
      <c r="BW32" s="3">
        <f t="shared" si="24"/>
        <v>1287886.3620261992</v>
      </c>
      <c r="BX32" s="3">
        <f t="shared" si="24"/>
        <v>1287886.3620261992</v>
      </c>
      <c r="BY32" s="3">
        <f t="shared" si="24"/>
        <v>1287886.3620261992</v>
      </c>
      <c r="BZ32" s="3">
        <f t="shared" si="24"/>
        <v>1287886.3620261992</v>
      </c>
      <c r="CA32" s="3">
        <f t="shared" si="24"/>
        <v>1287886.3620261992</v>
      </c>
      <c r="CB32" s="3">
        <f t="shared" si="24"/>
        <v>1287886.3620261992</v>
      </c>
      <c r="CC32" s="3">
        <f t="shared" si="24"/>
        <v>1287886.3620261992</v>
      </c>
      <c r="CD32" s="3">
        <f t="shared" si="24"/>
        <v>1287886.3620261992</v>
      </c>
      <c r="CE32" s="3">
        <f t="shared" si="24"/>
        <v>1287886.3620261992</v>
      </c>
      <c r="CF32" s="3">
        <f t="shared" si="24"/>
        <v>1287886.3620261992</v>
      </c>
      <c r="CG32" s="3">
        <f t="shared" si="24"/>
        <v>1287886.3620261992</v>
      </c>
      <c r="CH32" s="12">
        <f t="shared" si="24"/>
        <v>1287886.3620261992</v>
      </c>
    </row>
    <row r="33" spans="1:86" x14ac:dyDescent="0.3">
      <c r="A33" s="545"/>
      <c r="B33" s="11" t="str">
        <f t="shared" si="4"/>
        <v>Process</v>
      </c>
      <c r="C33" s="3">
        <f t="shared" si="4"/>
        <v>0</v>
      </c>
      <c r="D33" s="3">
        <f t="shared" ref="D33:BO33" si="25">IF(SUM($C$19:$N$19)=0,0,C33+D15)</f>
        <v>0</v>
      </c>
      <c r="E33" s="3">
        <f t="shared" si="25"/>
        <v>0</v>
      </c>
      <c r="F33" s="3">
        <f t="shared" si="25"/>
        <v>0</v>
      </c>
      <c r="G33" s="3">
        <f t="shared" si="25"/>
        <v>0</v>
      </c>
      <c r="H33" s="3">
        <f t="shared" si="25"/>
        <v>0</v>
      </c>
      <c r="I33" s="3">
        <f t="shared" si="25"/>
        <v>0</v>
      </c>
      <c r="J33" s="3">
        <f t="shared" si="25"/>
        <v>0</v>
      </c>
      <c r="K33" s="3">
        <f t="shared" si="25"/>
        <v>141994.74900758473</v>
      </c>
      <c r="L33" s="3">
        <f t="shared" si="25"/>
        <v>141994.74900758473</v>
      </c>
      <c r="M33" s="3">
        <f t="shared" si="25"/>
        <v>141994.74900758473</v>
      </c>
      <c r="N33" s="3">
        <f t="shared" si="25"/>
        <v>1839476.5672245338</v>
      </c>
      <c r="O33" s="3">
        <f t="shared" si="25"/>
        <v>1839476.5672245338</v>
      </c>
      <c r="P33" s="3">
        <f t="shared" si="25"/>
        <v>1839476.5672245338</v>
      </c>
      <c r="Q33" s="3">
        <f t="shared" si="25"/>
        <v>1839476.5672245338</v>
      </c>
      <c r="R33" s="3">
        <f t="shared" si="25"/>
        <v>1839476.5672245338</v>
      </c>
      <c r="S33" s="3">
        <f t="shared" si="25"/>
        <v>1839476.5672245338</v>
      </c>
      <c r="T33" s="3">
        <f t="shared" si="25"/>
        <v>1839476.5672245338</v>
      </c>
      <c r="U33" s="3">
        <f t="shared" si="25"/>
        <v>1839476.5672245338</v>
      </c>
      <c r="V33" s="3">
        <f t="shared" si="25"/>
        <v>1839476.5672245338</v>
      </c>
      <c r="W33" s="3">
        <f t="shared" si="25"/>
        <v>1839476.5672245338</v>
      </c>
      <c r="X33" s="3">
        <f t="shared" si="25"/>
        <v>1839476.5672245338</v>
      </c>
      <c r="Y33" s="3">
        <f t="shared" si="25"/>
        <v>1839476.5672245338</v>
      </c>
      <c r="Z33" s="3">
        <f t="shared" si="25"/>
        <v>1839476.5672245338</v>
      </c>
      <c r="AA33" s="3">
        <f t="shared" si="25"/>
        <v>1839476.5672245338</v>
      </c>
      <c r="AB33" s="3">
        <f t="shared" si="25"/>
        <v>1839476.5672245338</v>
      </c>
      <c r="AC33" s="3">
        <f t="shared" si="25"/>
        <v>1839476.5672245338</v>
      </c>
      <c r="AD33" s="3">
        <f t="shared" si="25"/>
        <v>1839476.5672245338</v>
      </c>
      <c r="AE33" s="3">
        <f t="shared" si="25"/>
        <v>1839476.5672245338</v>
      </c>
      <c r="AF33" s="3">
        <f t="shared" si="25"/>
        <v>1839476.5672245338</v>
      </c>
      <c r="AG33" s="3">
        <f t="shared" si="25"/>
        <v>1839476.5672245338</v>
      </c>
      <c r="AH33" s="3">
        <f t="shared" si="25"/>
        <v>1839476.5672245338</v>
      </c>
      <c r="AI33" s="3">
        <f t="shared" si="25"/>
        <v>1839476.5672245338</v>
      </c>
      <c r="AJ33" s="3">
        <f t="shared" si="25"/>
        <v>1839476.5672245338</v>
      </c>
      <c r="AK33" s="3">
        <f t="shared" si="25"/>
        <v>1839476.5672245338</v>
      </c>
      <c r="AL33" s="3">
        <f t="shared" si="25"/>
        <v>1839476.5672245338</v>
      </c>
      <c r="AM33" s="3">
        <f t="shared" si="25"/>
        <v>1839476.5672245338</v>
      </c>
      <c r="AN33" s="3">
        <f t="shared" si="25"/>
        <v>1839476.5672245338</v>
      </c>
      <c r="AO33" s="3">
        <f t="shared" si="25"/>
        <v>1839476.5672245338</v>
      </c>
      <c r="AP33" s="3">
        <f t="shared" si="25"/>
        <v>1839476.5672245338</v>
      </c>
      <c r="AQ33" s="3">
        <f t="shared" si="25"/>
        <v>1839476.5672245338</v>
      </c>
      <c r="AR33" s="3">
        <f t="shared" si="25"/>
        <v>1839476.5672245338</v>
      </c>
      <c r="AS33" s="3">
        <f t="shared" si="25"/>
        <v>1839476.5672245338</v>
      </c>
      <c r="AT33" s="3">
        <f t="shared" si="25"/>
        <v>1839476.5672245338</v>
      </c>
      <c r="AU33" s="3">
        <f t="shared" si="25"/>
        <v>1839476.5672245338</v>
      </c>
      <c r="AV33" s="3">
        <f t="shared" si="25"/>
        <v>1839476.5672245338</v>
      </c>
      <c r="AW33" s="3">
        <f t="shared" si="25"/>
        <v>1839476.5672245338</v>
      </c>
      <c r="AX33" s="3">
        <f t="shared" si="25"/>
        <v>1839476.5672245338</v>
      </c>
      <c r="AY33" s="3">
        <f t="shared" si="25"/>
        <v>1839476.5672245338</v>
      </c>
      <c r="AZ33" s="3">
        <f t="shared" si="25"/>
        <v>1839476.5672245338</v>
      </c>
      <c r="BA33" s="3">
        <f t="shared" si="25"/>
        <v>1839476.5672245338</v>
      </c>
      <c r="BB33" s="3">
        <f t="shared" si="25"/>
        <v>1839476.5672245338</v>
      </c>
      <c r="BC33" s="3">
        <f t="shared" si="25"/>
        <v>1839476.5672245338</v>
      </c>
      <c r="BD33" s="3">
        <f t="shared" si="25"/>
        <v>1839476.5672245338</v>
      </c>
      <c r="BE33" s="3">
        <f t="shared" si="25"/>
        <v>1839476.5672245338</v>
      </c>
      <c r="BF33" s="3">
        <f t="shared" si="25"/>
        <v>1839476.5672245338</v>
      </c>
      <c r="BG33" s="3">
        <f t="shared" si="25"/>
        <v>1839476.5672245338</v>
      </c>
      <c r="BH33" s="3">
        <f t="shared" si="25"/>
        <v>1839476.5672245338</v>
      </c>
      <c r="BI33" s="3">
        <f t="shared" si="25"/>
        <v>1839476.5672245338</v>
      </c>
      <c r="BJ33" s="3">
        <f t="shared" si="25"/>
        <v>1839476.5672245338</v>
      </c>
      <c r="BK33" s="3">
        <f t="shared" si="25"/>
        <v>1839476.5672245338</v>
      </c>
      <c r="BL33" s="3">
        <f t="shared" si="25"/>
        <v>1839476.5672245338</v>
      </c>
      <c r="BM33" s="3">
        <f t="shared" si="25"/>
        <v>1839476.5672245338</v>
      </c>
      <c r="BN33" s="3">
        <f t="shared" si="25"/>
        <v>1839476.5672245338</v>
      </c>
      <c r="BO33" s="3">
        <f t="shared" si="25"/>
        <v>1839476.5672245338</v>
      </c>
      <c r="BP33" s="3">
        <f t="shared" ref="BP33:CH33" si="26">IF(SUM($C$19:$N$19)=0,0,BO33+BP15)</f>
        <v>1839476.5672245338</v>
      </c>
      <c r="BQ33" s="3">
        <f t="shared" si="26"/>
        <v>1839476.5672245338</v>
      </c>
      <c r="BR33" s="3">
        <f t="shared" si="26"/>
        <v>1839476.5672245338</v>
      </c>
      <c r="BS33" s="3">
        <f t="shared" si="26"/>
        <v>1839476.5672245338</v>
      </c>
      <c r="BT33" s="3">
        <f t="shared" si="26"/>
        <v>1839476.5672245338</v>
      </c>
      <c r="BU33" s="3">
        <f t="shared" si="26"/>
        <v>1839476.5672245338</v>
      </c>
      <c r="BV33" s="3">
        <f t="shared" si="26"/>
        <v>1839476.5672245338</v>
      </c>
      <c r="BW33" s="3">
        <f t="shared" si="26"/>
        <v>1839476.5672245338</v>
      </c>
      <c r="BX33" s="3">
        <f t="shared" si="26"/>
        <v>1839476.5672245338</v>
      </c>
      <c r="BY33" s="3">
        <f t="shared" si="26"/>
        <v>1839476.5672245338</v>
      </c>
      <c r="BZ33" s="3">
        <f t="shared" si="26"/>
        <v>1839476.5672245338</v>
      </c>
      <c r="CA33" s="3">
        <f t="shared" si="26"/>
        <v>1839476.5672245338</v>
      </c>
      <c r="CB33" s="3">
        <f t="shared" si="26"/>
        <v>1839476.5672245338</v>
      </c>
      <c r="CC33" s="3">
        <f t="shared" si="26"/>
        <v>1839476.5672245338</v>
      </c>
      <c r="CD33" s="3">
        <f t="shared" si="26"/>
        <v>1839476.5672245338</v>
      </c>
      <c r="CE33" s="3">
        <f t="shared" si="26"/>
        <v>1839476.5672245338</v>
      </c>
      <c r="CF33" s="3">
        <f t="shared" si="26"/>
        <v>1839476.5672245338</v>
      </c>
      <c r="CG33" s="3">
        <f t="shared" si="26"/>
        <v>1839476.5672245338</v>
      </c>
      <c r="CH33" s="12">
        <f t="shared" si="26"/>
        <v>1839476.5672245338</v>
      </c>
    </row>
    <row r="34" spans="1:86" x14ac:dyDescent="0.3">
      <c r="A34" s="545"/>
      <c r="B34" s="11" t="str">
        <f t="shared" si="4"/>
        <v>Refrigeration</v>
      </c>
      <c r="C34" s="3">
        <f t="shared" si="4"/>
        <v>0</v>
      </c>
      <c r="D34" s="3">
        <f t="shared" ref="D34:BO34" si="27">IF(SUM($C$19:$N$19)=0,0,C34+D16)</f>
        <v>0</v>
      </c>
      <c r="E34" s="3">
        <f t="shared" si="27"/>
        <v>0</v>
      </c>
      <c r="F34" s="3">
        <f t="shared" si="27"/>
        <v>0</v>
      </c>
      <c r="G34" s="3">
        <f t="shared" si="27"/>
        <v>0</v>
      </c>
      <c r="H34" s="3">
        <f t="shared" si="27"/>
        <v>0</v>
      </c>
      <c r="I34" s="3">
        <f t="shared" si="27"/>
        <v>0</v>
      </c>
      <c r="J34" s="3">
        <f t="shared" si="27"/>
        <v>0</v>
      </c>
      <c r="K34" s="3">
        <f t="shared" si="27"/>
        <v>0</v>
      </c>
      <c r="L34" s="3">
        <f t="shared" si="27"/>
        <v>0</v>
      </c>
      <c r="M34" s="3">
        <f t="shared" si="27"/>
        <v>0</v>
      </c>
      <c r="N34" s="3">
        <f t="shared" si="27"/>
        <v>0</v>
      </c>
      <c r="O34" s="3">
        <f t="shared" si="27"/>
        <v>0</v>
      </c>
      <c r="P34" s="3">
        <f t="shared" si="27"/>
        <v>0</v>
      </c>
      <c r="Q34" s="3">
        <f t="shared" si="27"/>
        <v>0</v>
      </c>
      <c r="R34" s="3">
        <f t="shared" si="27"/>
        <v>0</v>
      </c>
      <c r="S34" s="3">
        <f t="shared" si="27"/>
        <v>0</v>
      </c>
      <c r="T34" s="3">
        <f t="shared" si="27"/>
        <v>0</v>
      </c>
      <c r="U34" s="3">
        <f t="shared" si="27"/>
        <v>0</v>
      </c>
      <c r="V34" s="3">
        <f t="shared" si="27"/>
        <v>0</v>
      </c>
      <c r="W34" s="3">
        <f t="shared" si="27"/>
        <v>0</v>
      </c>
      <c r="X34" s="3">
        <f t="shared" si="27"/>
        <v>0</v>
      </c>
      <c r="Y34" s="3">
        <f t="shared" si="27"/>
        <v>0</v>
      </c>
      <c r="Z34" s="3">
        <f t="shared" si="27"/>
        <v>0</v>
      </c>
      <c r="AA34" s="3">
        <f t="shared" si="27"/>
        <v>0</v>
      </c>
      <c r="AB34" s="3">
        <f t="shared" si="27"/>
        <v>0</v>
      </c>
      <c r="AC34" s="3">
        <f t="shared" si="27"/>
        <v>0</v>
      </c>
      <c r="AD34" s="3">
        <f t="shared" si="27"/>
        <v>0</v>
      </c>
      <c r="AE34" s="3">
        <f t="shared" si="27"/>
        <v>0</v>
      </c>
      <c r="AF34" s="3">
        <f t="shared" si="27"/>
        <v>0</v>
      </c>
      <c r="AG34" s="3">
        <f t="shared" si="27"/>
        <v>0</v>
      </c>
      <c r="AH34" s="3">
        <f t="shared" si="27"/>
        <v>0</v>
      </c>
      <c r="AI34" s="3">
        <f t="shared" si="27"/>
        <v>0</v>
      </c>
      <c r="AJ34" s="3">
        <f t="shared" si="27"/>
        <v>0</v>
      </c>
      <c r="AK34" s="3">
        <f t="shared" si="27"/>
        <v>0</v>
      </c>
      <c r="AL34" s="3">
        <f t="shared" si="27"/>
        <v>0</v>
      </c>
      <c r="AM34" s="3">
        <f t="shared" si="27"/>
        <v>0</v>
      </c>
      <c r="AN34" s="3">
        <f t="shared" si="27"/>
        <v>0</v>
      </c>
      <c r="AO34" s="3">
        <f t="shared" si="27"/>
        <v>0</v>
      </c>
      <c r="AP34" s="3">
        <f t="shared" si="27"/>
        <v>0</v>
      </c>
      <c r="AQ34" s="3">
        <f t="shared" si="27"/>
        <v>0</v>
      </c>
      <c r="AR34" s="3">
        <f t="shared" si="27"/>
        <v>0</v>
      </c>
      <c r="AS34" s="3">
        <f t="shared" si="27"/>
        <v>0</v>
      </c>
      <c r="AT34" s="3">
        <f t="shared" si="27"/>
        <v>0</v>
      </c>
      <c r="AU34" s="3">
        <f t="shared" si="27"/>
        <v>0</v>
      </c>
      <c r="AV34" s="3">
        <f t="shared" si="27"/>
        <v>0</v>
      </c>
      <c r="AW34" s="3">
        <f t="shared" si="27"/>
        <v>0</v>
      </c>
      <c r="AX34" s="3">
        <f t="shared" si="27"/>
        <v>0</v>
      </c>
      <c r="AY34" s="3">
        <f t="shared" si="27"/>
        <v>0</v>
      </c>
      <c r="AZ34" s="3">
        <f t="shared" si="27"/>
        <v>0</v>
      </c>
      <c r="BA34" s="3">
        <f t="shared" si="27"/>
        <v>0</v>
      </c>
      <c r="BB34" s="3">
        <f t="shared" si="27"/>
        <v>0</v>
      </c>
      <c r="BC34" s="3">
        <f t="shared" si="27"/>
        <v>0</v>
      </c>
      <c r="BD34" s="3">
        <f t="shared" si="27"/>
        <v>0</v>
      </c>
      <c r="BE34" s="3">
        <f t="shared" si="27"/>
        <v>0</v>
      </c>
      <c r="BF34" s="3">
        <f t="shared" si="27"/>
        <v>0</v>
      </c>
      <c r="BG34" s="3">
        <f t="shared" si="27"/>
        <v>0</v>
      </c>
      <c r="BH34" s="3">
        <f t="shared" si="27"/>
        <v>0</v>
      </c>
      <c r="BI34" s="3">
        <f t="shared" si="27"/>
        <v>0</v>
      </c>
      <c r="BJ34" s="3">
        <f t="shared" si="27"/>
        <v>0</v>
      </c>
      <c r="BK34" s="3">
        <f t="shared" si="27"/>
        <v>0</v>
      </c>
      <c r="BL34" s="3">
        <f t="shared" si="27"/>
        <v>0</v>
      </c>
      <c r="BM34" s="3">
        <f t="shared" si="27"/>
        <v>0</v>
      </c>
      <c r="BN34" s="3">
        <f t="shared" si="27"/>
        <v>0</v>
      </c>
      <c r="BO34" s="3">
        <f t="shared" si="27"/>
        <v>0</v>
      </c>
      <c r="BP34" s="3">
        <f t="shared" ref="BP34:CH34" si="28">IF(SUM($C$19:$N$19)=0,0,BO34+BP16)</f>
        <v>0</v>
      </c>
      <c r="BQ34" s="3">
        <f t="shared" si="28"/>
        <v>0</v>
      </c>
      <c r="BR34" s="3">
        <f t="shared" si="28"/>
        <v>0</v>
      </c>
      <c r="BS34" s="3">
        <f t="shared" si="28"/>
        <v>0</v>
      </c>
      <c r="BT34" s="3">
        <f t="shared" si="28"/>
        <v>0</v>
      </c>
      <c r="BU34" s="3">
        <f t="shared" si="28"/>
        <v>0</v>
      </c>
      <c r="BV34" s="3">
        <f t="shared" si="28"/>
        <v>0</v>
      </c>
      <c r="BW34" s="3">
        <f t="shared" si="28"/>
        <v>0</v>
      </c>
      <c r="BX34" s="3">
        <f t="shared" si="28"/>
        <v>0</v>
      </c>
      <c r="BY34" s="3">
        <f t="shared" si="28"/>
        <v>0</v>
      </c>
      <c r="BZ34" s="3">
        <f t="shared" si="28"/>
        <v>0</v>
      </c>
      <c r="CA34" s="3">
        <f t="shared" si="28"/>
        <v>0</v>
      </c>
      <c r="CB34" s="3">
        <f t="shared" si="28"/>
        <v>0</v>
      </c>
      <c r="CC34" s="3">
        <f t="shared" si="28"/>
        <v>0</v>
      </c>
      <c r="CD34" s="3">
        <f t="shared" si="28"/>
        <v>0</v>
      </c>
      <c r="CE34" s="3">
        <f t="shared" si="28"/>
        <v>0</v>
      </c>
      <c r="CF34" s="3">
        <f t="shared" si="28"/>
        <v>0</v>
      </c>
      <c r="CG34" s="3">
        <f t="shared" si="28"/>
        <v>0</v>
      </c>
      <c r="CH34" s="12">
        <f t="shared" si="28"/>
        <v>0</v>
      </c>
    </row>
    <row r="35" spans="1:86" x14ac:dyDescent="0.3">
      <c r="A35" s="545"/>
      <c r="B35" s="11" t="str">
        <f t="shared" si="4"/>
        <v>Water Heating</v>
      </c>
      <c r="C35" s="3">
        <f t="shared" si="4"/>
        <v>0</v>
      </c>
      <c r="D35" s="3">
        <f t="shared" ref="D35:BO35" si="29">IF(SUM($C$19:$N$19)=0,0,C35+D17)</f>
        <v>0</v>
      </c>
      <c r="E35" s="3">
        <f t="shared" si="29"/>
        <v>0</v>
      </c>
      <c r="F35" s="3">
        <f t="shared" si="29"/>
        <v>0</v>
      </c>
      <c r="G35" s="3">
        <f t="shared" si="29"/>
        <v>0</v>
      </c>
      <c r="H35" s="3">
        <f t="shared" si="29"/>
        <v>0</v>
      </c>
      <c r="I35" s="3">
        <f t="shared" si="29"/>
        <v>0</v>
      </c>
      <c r="J35" s="3">
        <f t="shared" si="29"/>
        <v>0</v>
      </c>
      <c r="K35" s="3">
        <f t="shared" si="29"/>
        <v>0</v>
      </c>
      <c r="L35" s="3">
        <f t="shared" si="29"/>
        <v>0</v>
      </c>
      <c r="M35" s="3">
        <f t="shared" si="29"/>
        <v>0</v>
      </c>
      <c r="N35" s="3">
        <f t="shared" si="29"/>
        <v>0</v>
      </c>
      <c r="O35" s="3">
        <f t="shared" si="29"/>
        <v>0</v>
      </c>
      <c r="P35" s="3">
        <f t="shared" si="29"/>
        <v>0</v>
      </c>
      <c r="Q35" s="3">
        <f t="shared" si="29"/>
        <v>0</v>
      </c>
      <c r="R35" s="3">
        <f t="shared" si="29"/>
        <v>0</v>
      </c>
      <c r="S35" s="3">
        <f t="shared" si="29"/>
        <v>0</v>
      </c>
      <c r="T35" s="3">
        <f t="shared" si="29"/>
        <v>0</v>
      </c>
      <c r="U35" s="3">
        <f t="shared" si="29"/>
        <v>0</v>
      </c>
      <c r="V35" s="3">
        <f t="shared" si="29"/>
        <v>0</v>
      </c>
      <c r="W35" s="3">
        <f t="shared" si="29"/>
        <v>0</v>
      </c>
      <c r="X35" s="3">
        <f t="shared" si="29"/>
        <v>0</v>
      </c>
      <c r="Y35" s="3">
        <f t="shared" si="29"/>
        <v>0</v>
      </c>
      <c r="Z35" s="3">
        <f t="shared" si="29"/>
        <v>0</v>
      </c>
      <c r="AA35" s="3">
        <f t="shared" si="29"/>
        <v>0</v>
      </c>
      <c r="AB35" s="3">
        <f t="shared" si="29"/>
        <v>0</v>
      </c>
      <c r="AC35" s="3">
        <f t="shared" si="29"/>
        <v>0</v>
      </c>
      <c r="AD35" s="3">
        <f t="shared" si="29"/>
        <v>0</v>
      </c>
      <c r="AE35" s="3">
        <f t="shared" si="29"/>
        <v>0</v>
      </c>
      <c r="AF35" s="3">
        <f t="shared" si="29"/>
        <v>0</v>
      </c>
      <c r="AG35" s="3">
        <f t="shared" si="29"/>
        <v>0</v>
      </c>
      <c r="AH35" s="3">
        <f t="shared" si="29"/>
        <v>0</v>
      </c>
      <c r="AI35" s="3">
        <f t="shared" si="29"/>
        <v>0</v>
      </c>
      <c r="AJ35" s="3">
        <f t="shared" si="29"/>
        <v>0</v>
      </c>
      <c r="AK35" s="3">
        <f t="shared" si="29"/>
        <v>0</v>
      </c>
      <c r="AL35" s="3">
        <f t="shared" si="29"/>
        <v>0</v>
      </c>
      <c r="AM35" s="3">
        <f t="shared" si="29"/>
        <v>0</v>
      </c>
      <c r="AN35" s="3">
        <f t="shared" si="29"/>
        <v>0</v>
      </c>
      <c r="AO35" s="3">
        <f t="shared" si="29"/>
        <v>0</v>
      </c>
      <c r="AP35" s="3">
        <f t="shared" si="29"/>
        <v>0</v>
      </c>
      <c r="AQ35" s="3">
        <f t="shared" si="29"/>
        <v>0</v>
      </c>
      <c r="AR35" s="3">
        <f t="shared" si="29"/>
        <v>0</v>
      </c>
      <c r="AS35" s="3">
        <f t="shared" si="29"/>
        <v>0</v>
      </c>
      <c r="AT35" s="3">
        <f t="shared" si="29"/>
        <v>0</v>
      </c>
      <c r="AU35" s="3">
        <f t="shared" si="29"/>
        <v>0</v>
      </c>
      <c r="AV35" s="3">
        <f t="shared" si="29"/>
        <v>0</v>
      </c>
      <c r="AW35" s="3">
        <f t="shared" si="29"/>
        <v>0</v>
      </c>
      <c r="AX35" s="3">
        <f t="shared" si="29"/>
        <v>0</v>
      </c>
      <c r="AY35" s="3">
        <f t="shared" si="29"/>
        <v>0</v>
      </c>
      <c r="AZ35" s="3">
        <f t="shared" si="29"/>
        <v>0</v>
      </c>
      <c r="BA35" s="3">
        <f t="shared" si="29"/>
        <v>0</v>
      </c>
      <c r="BB35" s="3">
        <f t="shared" si="29"/>
        <v>0</v>
      </c>
      <c r="BC35" s="3">
        <f t="shared" si="29"/>
        <v>0</v>
      </c>
      <c r="BD35" s="3">
        <f t="shared" si="29"/>
        <v>0</v>
      </c>
      <c r="BE35" s="3">
        <f t="shared" si="29"/>
        <v>0</v>
      </c>
      <c r="BF35" s="3">
        <f t="shared" si="29"/>
        <v>0</v>
      </c>
      <c r="BG35" s="3">
        <f t="shared" si="29"/>
        <v>0</v>
      </c>
      <c r="BH35" s="3">
        <f t="shared" si="29"/>
        <v>0</v>
      </c>
      <c r="BI35" s="3">
        <f t="shared" si="29"/>
        <v>0</v>
      </c>
      <c r="BJ35" s="3">
        <f t="shared" si="29"/>
        <v>0</v>
      </c>
      <c r="BK35" s="3">
        <f t="shared" si="29"/>
        <v>0</v>
      </c>
      <c r="BL35" s="3">
        <f t="shared" si="29"/>
        <v>0</v>
      </c>
      <c r="BM35" s="3">
        <f t="shared" si="29"/>
        <v>0</v>
      </c>
      <c r="BN35" s="3">
        <f t="shared" si="29"/>
        <v>0</v>
      </c>
      <c r="BO35" s="3">
        <f t="shared" si="29"/>
        <v>0</v>
      </c>
      <c r="BP35" s="3">
        <f t="shared" ref="BP35:CH35" si="30">IF(SUM($C$19:$N$19)=0,0,BO35+BP17)</f>
        <v>0</v>
      </c>
      <c r="BQ35" s="3">
        <f t="shared" si="30"/>
        <v>0</v>
      </c>
      <c r="BR35" s="3">
        <f t="shared" si="30"/>
        <v>0</v>
      </c>
      <c r="BS35" s="3">
        <f t="shared" si="30"/>
        <v>0</v>
      </c>
      <c r="BT35" s="3">
        <f t="shared" si="30"/>
        <v>0</v>
      </c>
      <c r="BU35" s="3">
        <f t="shared" si="30"/>
        <v>0</v>
      </c>
      <c r="BV35" s="3">
        <f t="shared" si="30"/>
        <v>0</v>
      </c>
      <c r="BW35" s="3">
        <f t="shared" si="30"/>
        <v>0</v>
      </c>
      <c r="BX35" s="3">
        <f t="shared" si="30"/>
        <v>0</v>
      </c>
      <c r="BY35" s="3">
        <f t="shared" si="30"/>
        <v>0</v>
      </c>
      <c r="BZ35" s="3">
        <f t="shared" si="30"/>
        <v>0</v>
      </c>
      <c r="CA35" s="3">
        <f t="shared" si="30"/>
        <v>0</v>
      </c>
      <c r="CB35" s="3">
        <f t="shared" si="30"/>
        <v>0</v>
      </c>
      <c r="CC35" s="3">
        <f t="shared" si="30"/>
        <v>0</v>
      </c>
      <c r="CD35" s="3">
        <f t="shared" si="30"/>
        <v>0</v>
      </c>
      <c r="CE35" s="3">
        <f t="shared" si="30"/>
        <v>0</v>
      </c>
      <c r="CF35" s="3">
        <f t="shared" si="30"/>
        <v>0</v>
      </c>
      <c r="CG35" s="3">
        <f t="shared" si="30"/>
        <v>0</v>
      </c>
      <c r="CH35" s="12">
        <f t="shared" si="30"/>
        <v>0</v>
      </c>
    </row>
    <row r="36" spans="1:86" ht="15" customHeight="1" x14ac:dyDescent="0.3">
      <c r="A36" s="545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12"/>
    </row>
    <row r="37" spans="1:86" ht="15" customHeight="1" thickBot="1" x14ac:dyDescent="0.35">
      <c r="A37" s="546"/>
      <c r="B37" s="295" t="str">
        <f t="shared" si="4"/>
        <v>Monthly kWh</v>
      </c>
      <c r="C37" s="296">
        <f>SUM(C23:C36)</f>
        <v>2592595.2779745017</v>
      </c>
      <c r="D37" s="296">
        <f t="shared" ref="D37:BO37" si="31">SUM(D23:D36)</f>
        <v>2695960.7779745017</v>
      </c>
      <c r="E37" s="296">
        <f t="shared" si="31"/>
        <v>2810541.577974502</v>
      </c>
      <c r="F37" s="296">
        <f t="shared" si="31"/>
        <v>3705604.5574345021</v>
      </c>
      <c r="G37" s="296">
        <f t="shared" si="31"/>
        <v>4710531.68410186</v>
      </c>
      <c r="H37" s="296">
        <f t="shared" si="31"/>
        <v>6491007.3942709044</v>
      </c>
      <c r="I37" s="296">
        <f t="shared" si="31"/>
        <v>8315417.3702865094</v>
      </c>
      <c r="J37" s="296">
        <f t="shared" si="31"/>
        <v>9949913.170222437</v>
      </c>
      <c r="K37" s="296">
        <f t="shared" si="31"/>
        <v>11224520.344955383</v>
      </c>
      <c r="L37" s="296">
        <f t="shared" si="31"/>
        <v>14565979.859708587</v>
      </c>
      <c r="M37" s="296">
        <f t="shared" si="31"/>
        <v>15939543.908728588</v>
      </c>
      <c r="N37" s="296">
        <f t="shared" si="31"/>
        <v>23234481.203693319</v>
      </c>
      <c r="O37" s="296">
        <f t="shared" si="31"/>
        <v>23234481.203693319</v>
      </c>
      <c r="P37" s="296">
        <f t="shared" si="31"/>
        <v>23234481.203693319</v>
      </c>
      <c r="Q37" s="296">
        <f t="shared" si="31"/>
        <v>23234481.203693319</v>
      </c>
      <c r="R37" s="296">
        <f t="shared" si="31"/>
        <v>23234481.203693319</v>
      </c>
      <c r="S37" s="296">
        <f t="shared" si="31"/>
        <v>23234481.203693319</v>
      </c>
      <c r="T37" s="296">
        <f t="shared" si="31"/>
        <v>23234481.203693319</v>
      </c>
      <c r="U37" s="296">
        <f t="shared" si="31"/>
        <v>23234481.203693319</v>
      </c>
      <c r="V37" s="296">
        <f t="shared" si="31"/>
        <v>23234481.203693319</v>
      </c>
      <c r="W37" s="296">
        <f t="shared" si="31"/>
        <v>23234481.203693319</v>
      </c>
      <c r="X37" s="296">
        <f t="shared" si="31"/>
        <v>23234481.203693319</v>
      </c>
      <c r="Y37" s="296">
        <f t="shared" si="31"/>
        <v>23234481.203693319</v>
      </c>
      <c r="Z37" s="296">
        <f t="shared" si="31"/>
        <v>23234481.203693319</v>
      </c>
      <c r="AA37" s="296">
        <f t="shared" si="31"/>
        <v>23234481.203693319</v>
      </c>
      <c r="AB37" s="296">
        <f t="shared" si="31"/>
        <v>23234481.203693319</v>
      </c>
      <c r="AC37" s="296">
        <f t="shared" si="31"/>
        <v>23234481.203693319</v>
      </c>
      <c r="AD37" s="296">
        <f t="shared" si="31"/>
        <v>23234481.203693319</v>
      </c>
      <c r="AE37" s="296">
        <f t="shared" si="31"/>
        <v>23234481.203693319</v>
      </c>
      <c r="AF37" s="296">
        <f t="shared" si="31"/>
        <v>23234481.203693319</v>
      </c>
      <c r="AG37" s="296">
        <f t="shared" si="31"/>
        <v>23234481.203693319</v>
      </c>
      <c r="AH37" s="296">
        <f t="shared" si="31"/>
        <v>23234481.203693319</v>
      </c>
      <c r="AI37" s="296">
        <f t="shared" si="31"/>
        <v>23234481.203693319</v>
      </c>
      <c r="AJ37" s="296">
        <f t="shared" si="31"/>
        <v>23234481.203693319</v>
      </c>
      <c r="AK37" s="296">
        <f t="shared" si="31"/>
        <v>23234481.203693319</v>
      </c>
      <c r="AL37" s="296">
        <f t="shared" si="31"/>
        <v>23234481.203693319</v>
      </c>
      <c r="AM37" s="296">
        <f t="shared" si="31"/>
        <v>23234481.203693319</v>
      </c>
      <c r="AN37" s="296">
        <f t="shared" si="31"/>
        <v>23234481.203693319</v>
      </c>
      <c r="AO37" s="296">
        <f t="shared" si="31"/>
        <v>23234481.203693319</v>
      </c>
      <c r="AP37" s="296">
        <f t="shared" si="31"/>
        <v>23234481.203693319</v>
      </c>
      <c r="AQ37" s="296">
        <f t="shared" si="31"/>
        <v>23234481.203693319</v>
      </c>
      <c r="AR37" s="296">
        <f t="shared" si="31"/>
        <v>23234481.203693319</v>
      </c>
      <c r="AS37" s="296">
        <f t="shared" si="31"/>
        <v>23234481.203693319</v>
      </c>
      <c r="AT37" s="296">
        <f t="shared" si="31"/>
        <v>23234481.203693319</v>
      </c>
      <c r="AU37" s="296">
        <f t="shared" si="31"/>
        <v>23234481.203693319</v>
      </c>
      <c r="AV37" s="296">
        <f t="shared" si="31"/>
        <v>23234481.203693319</v>
      </c>
      <c r="AW37" s="296">
        <f t="shared" si="31"/>
        <v>23234481.203693319</v>
      </c>
      <c r="AX37" s="296">
        <f t="shared" si="31"/>
        <v>23234481.203693319</v>
      </c>
      <c r="AY37" s="296">
        <f t="shared" si="31"/>
        <v>23234481.203693319</v>
      </c>
      <c r="AZ37" s="296">
        <f t="shared" si="31"/>
        <v>23234481.203693319</v>
      </c>
      <c r="BA37" s="296">
        <f t="shared" si="31"/>
        <v>23234481.203693319</v>
      </c>
      <c r="BB37" s="296">
        <f t="shared" si="31"/>
        <v>23234481.203693319</v>
      </c>
      <c r="BC37" s="296">
        <f t="shared" si="31"/>
        <v>23234481.203693319</v>
      </c>
      <c r="BD37" s="296">
        <f t="shared" si="31"/>
        <v>23234481.203693319</v>
      </c>
      <c r="BE37" s="296">
        <f t="shared" si="31"/>
        <v>23234481.203693319</v>
      </c>
      <c r="BF37" s="296">
        <f t="shared" si="31"/>
        <v>23234481.203693319</v>
      </c>
      <c r="BG37" s="296">
        <f t="shared" si="31"/>
        <v>23234481.203693319</v>
      </c>
      <c r="BH37" s="296">
        <f t="shared" si="31"/>
        <v>23234481.203693319</v>
      </c>
      <c r="BI37" s="296">
        <f t="shared" si="31"/>
        <v>23234481.203693319</v>
      </c>
      <c r="BJ37" s="296">
        <f t="shared" si="31"/>
        <v>23234481.203693319</v>
      </c>
      <c r="BK37" s="296">
        <f t="shared" si="31"/>
        <v>23234481.203693319</v>
      </c>
      <c r="BL37" s="296">
        <f t="shared" si="31"/>
        <v>23234481.203693319</v>
      </c>
      <c r="BM37" s="296">
        <f t="shared" si="31"/>
        <v>23234481.203693319</v>
      </c>
      <c r="BN37" s="296">
        <f t="shared" si="31"/>
        <v>23234481.203693319</v>
      </c>
      <c r="BO37" s="296">
        <f t="shared" si="31"/>
        <v>23234481.203693319</v>
      </c>
      <c r="BP37" s="296">
        <f t="shared" ref="BP37:CH37" si="32">SUM(BP23:BP36)</f>
        <v>23234481.203693319</v>
      </c>
      <c r="BQ37" s="296">
        <f t="shared" si="32"/>
        <v>23234481.203693319</v>
      </c>
      <c r="BR37" s="296">
        <f t="shared" si="32"/>
        <v>23234481.203693319</v>
      </c>
      <c r="BS37" s="296">
        <f t="shared" si="32"/>
        <v>23234481.203693319</v>
      </c>
      <c r="BT37" s="296">
        <f t="shared" si="32"/>
        <v>23234481.203693319</v>
      </c>
      <c r="BU37" s="296">
        <f t="shared" si="32"/>
        <v>23234481.203693319</v>
      </c>
      <c r="BV37" s="296">
        <f t="shared" si="32"/>
        <v>23234481.203693319</v>
      </c>
      <c r="BW37" s="296">
        <f t="shared" si="32"/>
        <v>23234481.203693319</v>
      </c>
      <c r="BX37" s="296">
        <f t="shared" si="32"/>
        <v>23234481.203693319</v>
      </c>
      <c r="BY37" s="296">
        <f t="shared" si="32"/>
        <v>23234481.203693319</v>
      </c>
      <c r="BZ37" s="296">
        <f t="shared" si="32"/>
        <v>23234481.203693319</v>
      </c>
      <c r="CA37" s="296">
        <f t="shared" si="32"/>
        <v>23234481.203693319</v>
      </c>
      <c r="CB37" s="296">
        <f t="shared" si="32"/>
        <v>23234481.203693319</v>
      </c>
      <c r="CC37" s="296">
        <f t="shared" si="32"/>
        <v>23234481.203693319</v>
      </c>
      <c r="CD37" s="296">
        <f t="shared" si="32"/>
        <v>23234481.203693319</v>
      </c>
      <c r="CE37" s="296">
        <f t="shared" si="32"/>
        <v>23234481.203693319</v>
      </c>
      <c r="CF37" s="296">
        <f t="shared" si="32"/>
        <v>23234481.203693319</v>
      </c>
      <c r="CG37" s="296">
        <f t="shared" si="32"/>
        <v>23234481.203693319</v>
      </c>
      <c r="CH37" s="299">
        <f t="shared" si="32"/>
        <v>23234481.203693319</v>
      </c>
    </row>
    <row r="38" spans="1:86" s="49" customFormat="1" x14ac:dyDescent="0.3">
      <c r="A38" s="8"/>
      <c r="B38" s="330"/>
      <c r="C38" s="9"/>
      <c r="D38" s="330"/>
      <c r="E38" s="9"/>
      <c r="F38" s="330"/>
      <c r="G38" s="330"/>
      <c r="H38" s="9"/>
      <c r="I38" s="330"/>
      <c r="J38" s="330"/>
      <c r="K38" s="9"/>
      <c r="L38" s="330"/>
      <c r="M38" s="330"/>
      <c r="N38" s="407" t="s">
        <v>147</v>
      </c>
      <c r="O38" s="406">
        <f>SUM(C5:N18)</f>
        <v>23234481.203693334</v>
      </c>
      <c r="P38" s="330"/>
      <c r="Q38" s="9"/>
      <c r="R38" s="330"/>
      <c r="S38" s="330"/>
      <c r="T38" s="9"/>
      <c r="U38" s="330"/>
      <c r="V38" s="330"/>
      <c r="W38" s="9"/>
      <c r="X38" s="330"/>
      <c r="Y38" s="330"/>
      <c r="Z38" s="9"/>
      <c r="AA38" s="330"/>
      <c r="AB38" s="330"/>
      <c r="AC38" s="9"/>
      <c r="AD38" s="330"/>
      <c r="AE38" s="330"/>
      <c r="AF38" s="9"/>
      <c r="AG38" s="330"/>
      <c r="AH38" s="330"/>
      <c r="AI38" s="9"/>
      <c r="AJ38" s="330"/>
      <c r="AK38" s="330"/>
      <c r="AL38" s="9"/>
      <c r="AM38" s="330"/>
      <c r="AN38" s="330"/>
      <c r="AO38" s="9"/>
      <c r="AP38" s="330"/>
      <c r="AQ38" s="330"/>
      <c r="AR38" s="9"/>
      <c r="AS38" s="330"/>
      <c r="AT38" s="330"/>
      <c r="AU38" s="9"/>
      <c r="AV38" s="330"/>
      <c r="AW38" s="330"/>
      <c r="AX38" s="9"/>
      <c r="AY38" s="330"/>
      <c r="AZ38" s="330"/>
      <c r="BA38" s="9"/>
      <c r="BB38" s="330"/>
      <c r="BC38" s="330"/>
      <c r="BD38" s="9"/>
      <c r="BE38" s="330"/>
      <c r="BF38" s="330"/>
      <c r="BG38" s="9"/>
      <c r="BH38" s="330"/>
      <c r="BI38" s="330"/>
      <c r="BJ38" s="9"/>
      <c r="BK38" s="330"/>
      <c r="BL38" s="330"/>
      <c r="BM38" s="9"/>
      <c r="BN38" s="330"/>
      <c r="BO38" s="330"/>
      <c r="BP38" s="9"/>
      <c r="BQ38" s="330"/>
      <c r="BR38" s="330"/>
      <c r="BS38" s="9"/>
      <c r="BT38" s="330"/>
      <c r="BU38" s="330"/>
      <c r="BV38" s="9"/>
      <c r="BW38" s="330"/>
      <c r="BX38" s="330"/>
      <c r="BY38" s="9"/>
      <c r="BZ38" s="330"/>
      <c r="CA38" s="330"/>
      <c r="CB38" s="9"/>
      <c r="CC38" s="330"/>
      <c r="CD38" s="330"/>
      <c r="CE38" s="9"/>
      <c r="CF38" s="330"/>
      <c r="CG38" s="330"/>
      <c r="CH38" s="153"/>
    </row>
    <row r="39" spans="1:86" s="49" customFormat="1" ht="15" thickBot="1" x14ac:dyDescent="0.35"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  <c r="BI39" s="152"/>
      <c r="BJ39" s="152"/>
      <c r="BK39" s="152"/>
      <c r="BL39" s="152"/>
      <c r="BM39" s="152"/>
      <c r="BN39" s="152"/>
      <c r="BO39" s="152"/>
      <c r="BP39" s="152"/>
      <c r="BQ39" s="152"/>
      <c r="BR39" s="152"/>
      <c r="BS39" s="152"/>
      <c r="BT39" s="152"/>
      <c r="BU39" s="152"/>
      <c r="BV39" s="152"/>
      <c r="BW39" s="152"/>
      <c r="BX39" s="152"/>
      <c r="BY39" s="152"/>
      <c r="BZ39" s="152"/>
      <c r="CA39" s="152"/>
      <c r="CB39" s="152"/>
      <c r="CC39" s="152"/>
      <c r="CD39" s="152"/>
      <c r="CE39" s="152"/>
      <c r="CF39" s="152"/>
      <c r="CG39" s="152"/>
      <c r="CH39" s="152"/>
    </row>
    <row r="40" spans="1:86" ht="15.6" x14ac:dyDescent="0.3">
      <c r="A40" s="547" t="s">
        <v>129</v>
      </c>
      <c r="B40" s="18" t="s">
        <v>124</v>
      </c>
      <c r="C40" s="292">
        <v>43831</v>
      </c>
      <c r="D40" s="292">
        <v>43862</v>
      </c>
      <c r="E40" s="292">
        <v>43891</v>
      </c>
      <c r="F40" s="292">
        <v>43922</v>
      </c>
      <c r="G40" s="292">
        <v>43952</v>
      </c>
      <c r="H40" s="292">
        <v>43983</v>
      </c>
      <c r="I40" s="292">
        <v>44013</v>
      </c>
      <c r="J40" s="292">
        <v>44044</v>
      </c>
      <c r="K40" s="292">
        <v>44075</v>
      </c>
      <c r="L40" s="292">
        <v>44105</v>
      </c>
      <c r="M40" s="292">
        <v>44136</v>
      </c>
      <c r="N40" s="292">
        <v>44166</v>
      </c>
      <c r="O40" s="292">
        <v>44197</v>
      </c>
      <c r="P40" s="292">
        <v>44228</v>
      </c>
      <c r="Q40" s="292">
        <v>44256</v>
      </c>
      <c r="R40" s="292">
        <v>44287</v>
      </c>
      <c r="S40" s="292">
        <v>44317</v>
      </c>
      <c r="T40" s="292">
        <v>44348</v>
      </c>
      <c r="U40" s="292">
        <v>44378</v>
      </c>
      <c r="V40" s="292">
        <v>44409</v>
      </c>
      <c r="W40" s="292">
        <v>44440</v>
      </c>
      <c r="X40" s="292">
        <v>44470</v>
      </c>
      <c r="Y40" s="292">
        <v>44501</v>
      </c>
      <c r="Z40" s="292">
        <v>44531</v>
      </c>
      <c r="AA40" s="292">
        <v>44562</v>
      </c>
      <c r="AB40" s="292">
        <v>44593</v>
      </c>
      <c r="AC40" s="292">
        <v>44621</v>
      </c>
      <c r="AD40" s="292">
        <v>44652</v>
      </c>
      <c r="AE40" s="292">
        <v>44682</v>
      </c>
      <c r="AF40" s="292">
        <v>44713</v>
      </c>
      <c r="AG40" s="292">
        <v>44743</v>
      </c>
      <c r="AH40" s="292">
        <v>44774</v>
      </c>
      <c r="AI40" s="292">
        <v>44805</v>
      </c>
      <c r="AJ40" s="292">
        <v>44835</v>
      </c>
      <c r="AK40" s="292">
        <v>44866</v>
      </c>
      <c r="AL40" s="292">
        <v>44896</v>
      </c>
      <c r="AM40" s="292">
        <v>44927</v>
      </c>
      <c r="AN40" s="292">
        <v>44958</v>
      </c>
      <c r="AO40" s="292">
        <v>44986</v>
      </c>
      <c r="AP40" s="292">
        <v>45017</v>
      </c>
      <c r="AQ40" s="292">
        <v>45047</v>
      </c>
      <c r="AR40" s="292">
        <v>45078</v>
      </c>
      <c r="AS40" s="292">
        <v>45108</v>
      </c>
      <c r="AT40" s="292">
        <v>45139</v>
      </c>
      <c r="AU40" s="292">
        <v>45170</v>
      </c>
      <c r="AV40" s="292">
        <v>45200</v>
      </c>
      <c r="AW40" s="292">
        <v>45231</v>
      </c>
      <c r="AX40" s="292">
        <v>45261</v>
      </c>
      <c r="AY40" s="292">
        <v>45292</v>
      </c>
      <c r="AZ40" s="292">
        <v>45323</v>
      </c>
      <c r="BA40" s="292">
        <v>45352</v>
      </c>
      <c r="BB40" s="292">
        <v>45383</v>
      </c>
      <c r="BC40" s="292">
        <v>45413</v>
      </c>
      <c r="BD40" s="292">
        <v>45444</v>
      </c>
      <c r="BE40" s="292">
        <v>45474</v>
      </c>
      <c r="BF40" s="292">
        <v>45505</v>
      </c>
      <c r="BG40" s="292">
        <v>45536</v>
      </c>
      <c r="BH40" s="292">
        <v>45566</v>
      </c>
      <c r="BI40" s="292">
        <v>45597</v>
      </c>
      <c r="BJ40" s="292">
        <v>45627</v>
      </c>
      <c r="BK40" s="292">
        <v>45658</v>
      </c>
      <c r="BL40" s="292">
        <v>45689</v>
      </c>
      <c r="BM40" s="292">
        <v>45717</v>
      </c>
      <c r="BN40" s="292">
        <v>45748</v>
      </c>
      <c r="BO40" s="292">
        <v>45778</v>
      </c>
      <c r="BP40" s="292">
        <v>45809</v>
      </c>
      <c r="BQ40" s="292">
        <v>45839</v>
      </c>
      <c r="BR40" s="292">
        <v>45870</v>
      </c>
      <c r="BS40" s="292">
        <v>45901</v>
      </c>
      <c r="BT40" s="292">
        <v>45931</v>
      </c>
      <c r="BU40" s="292">
        <v>45962</v>
      </c>
      <c r="BV40" s="292">
        <v>45992</v>
      </c>
      <c r="BW40" s="292">
        <v>46023</v>
      </c>
      <c r="BX40" s="292">
        <v>46054</v>
      </c>
      <c r="BY40" s="292">
        <v>46082</v>
      </c>
      <c r="BZ40" s="292">
        <v>46113</v>
      </c>
      <c r="CA40" s="292">
        <v>46143</v>
      </c>
      <c r="CB40" s="292">
        <v>46174</v>
      </c>
      <c r="CC40" s="292">
        <v>46204</v>
      </c>
      <c r="CD40" s="292">
        <v>46235</v>
      </c>
      <c r="CE40" s="292">
        <v>46266</v>
      </c>
      <c r="CF40" s="292">
        <v>46296</v>
      </c>
      <c r="CG40" s="292">
        <v>46327</v>
      </c>
      <c r="CH40" s="293">
        <v>46357</v>
      </c>
    </row>
    <row r="41" spans="1:86" ht="15" customHeight="1" x14ac:dyDescent="0.3">
      <c r="A41" s="548"/>
      <c r="B41" s="11" t="str">
        <f t="shared" ref="B41:B55" si="33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BS41" si="34">G41</f>
        <v>0</v>
      </c>
      <c r="I41" s="3">
        <f t="shared" si="34"/>
        <v>0</v>
      </c>
      <c r="J41" s="3">
        <f t="shared" si="34"/>
        <v>0</v>
      </c>
      <c r="K41" s="3">
        <f t="shared" si="34"/>
        <v>0</v>
      </c>
      <c r="L41" s="3">
        <f t="shared" si="34"/>
        <v>0</v>
      </c>
      <c r="M41" s="3">
        <f t="shared" si="34"/>
        <v>0</v>
      </c>
      <c r="N41" s="3">
        <f t="shared" si="34"/>
        <v>0</v>
      </c>
      <c r="O41" s="3">
        <f t="shared" si="34"/>
        <v>0</v>
      </c>
      <c r="P41" s="3">
        <f t="shared" si="34"/>
        <v>0</v>
      </c>
      <c r="Q41" s="3">
        <f t="shared" si="34"/>
        <v>0</v>
      </c>
      <c r="R41" s="3">
        <f t="shared" si="34"/>
        <v>0</v>
      </c>
      <c r="S41" s="3">
        <f t="shared" si="34"/>
        <v>0</v>
      </c>
      <c r="T41" s="3">
        <f t="shared" si="34"/>
        <v>0</v>
      </c>
      <c r="U41" s="3">
        <f t="shared" si="34"/>
        <v>0</v>
      </c>
      <c r="V41" s="3">
        <f t="shared" si="34"/>
        <v>0</v>
      </c>
      <c r="W41" s="3">
        <f t="shared" si="34"/>
        <v>0</v>
      </c>
      <c r="X41" s="3">
        <f t="shared" si="34"/>
        <v>0</v>
      </c>
      <c r="Y41" s="3">
        <f t="shared" si="34"/>
        <v>0</v>
      </c>
      <c r="Z41" s="3">
        <f t="shared" si="34"/>
        <v>0</v>
      </c>
      <c r="AA41" s="3">
        <f t="shared" si="34"/>
        <v>0</v>
      </c>
      <c r="AB41" s="3">
        <f t="shared" si="34"/>
        <v>0</v>
      </c>
      <c r="AC41" s="3">
        <f t="shared" si="34"/>
        <v>0</v>
      </c>
      <c r="AD41" s="3">
        <f t="shared" si="34"/>
        <v>0</v>
      </c>
      <c r="AE41" s="3">
        <f t="shared" si="34"/>
        <v>0</v>
      </c>
      <c r="AF41" s="3">
        <f t="shared" si="34"/>
        <v>0</v>
      </c>
      <c r="AG41" s="3">
        <f t="shared" si="34"/>
        <v>0</v>
      </c>
      <c r="AH41" s="3">
        <f t="shared" si="34"/>
        <v>0</v>
      </c>
      <c r="AI41" s="3">
        <f t="shared" si="34"/>
        <v>0</v>
      </c>
      <c r="AJ41" s="3">
        <f t="shared" si="34"/>
        <v>0</v>
      </c>
      <c r="AK41" s="3">
        <f t="shared" si="34"/>
        <v>0</v>
      </c>
      <c r="AL41" s="3">
        <f t="shared" si="34"/>
        <v>0</v>
      </c>
      <c r="AM41" s="3">
        <f t="shared" si="34"/>
        <v>0</v>
      </c>
      <c r="AN41" s="3">
        <f t="shared" si="34"/>
        <v>0</v>
      </c>
      <c r="AO41" s="3">
        <f t="shared" si="34"/>
        <v>0</v>
      </c>
      <c r="AP41" s="3">
        <f t="shared" si="34"/>
        <v>0</v>
      </c>
      <c r="AQ41" s="3">
        <f t="shared" si="34"/>
        <v>0</v>
      </c>
      <c r="AR41" s="3">
        <f t="shared" si="34"/>
        <v>0</v>
      </c>
      <c r="AS41" s="3">
        <f t="shared" si="34"/>
        <v>0</v>
      </c>
      <c r="AT41" s="3">
        <f t="shared" si="34"/>
        <v>0</v>
      </c>
      <c r="AU41" s="3">
        <f t="shared" si="34"/>
        <v>0</v>
      </c>
      <c r="AV41" s="3">
        <f t="shared" si="34"/>
        <v>0</v>
      </c>
      <c r="AW41" s="3">
        <f t="shared" si="34"/>
        <v>0</v>
      </c>
      <c r="AX41" s="3">
        <f t="shared" si="34"/>
        <v>0</v>
      </c>
      <c r="AY41" s="3">
        <f t="shared" si="34"/>
        <v>0</v>
      </c>
      <c r="AZ41" s="3">
        <f t="shared" si="34"/>
        <v>0</v>
      </c>
      <c r="BA41" s="3">
        <f t="shared" si="34"/>
        <v>0</v>
      </c>
      <c r="BB41" s="3">
        <f t="shared" si="34"/>
        <v>0</v>
      </c>
      <c r="BC41" s="3">
        <f t="shared" si="34"/>
        <v>0</v>
      </c>
      <c r="BD41" s="3">
        <f t="shared" si="34"/>
        <v>0</v>
      </c>
      <c r="BE41" s="3">
        <f t="shared" si="34"/>
        <v>0</v>
      </c>
      <c r="BF41" s="3">
        <f t="shared" si="34"/>
        <v>0</v>
      </c>
      <c r="BG41" s="3">
        <f t="shared" si="34"/>
        <v>0</v>
      </c>
      <c r="BH41" s="3">
        <f t="shared" si="34"/>
        <v>0</v>
      </c>
      <c r="BI41" s="3">
        <f t="shared" si="34"/>
        <v>0</v>
      </c>
      <c r="BJ41" s="3">
        <f t="shared" si="34"/>
        <v>0</v>
      </c>
      <c r="BK41" s="3">
        <f t="shared" si="34"/>
        <v>0</v>
      </c>
      <c r="BL41" s="3">
        <f t="shared" si="34"/>
        <v>0</v>
      </c>
      <c r="BM41" s="3">
        <f t="shared" si="34"/>
        <v>0</v>
      </c>
      <c r="BN41" s="3">
        <f t="shared" si="34"/>
        <v>0</v>
      </c>
      <c r="BO41" s="3">
        <f t="shared" si="34"/>
        <v>0</v>
      </c>
      <c r="BP41" s="3">
        <f t="shared" si="34"/>
        <v>0</v>
      </c>
      <c r="BQ41" s="3">
        <f t="shared" si="34"/>
        <v>0</v>
      </c>
      <c r="BR41" s="3">
        <f t="shared" si="34"/>
        <v>0</v>
      </c>
      <c r="BS41" s="3">
        <f t="shared" si="34"/>
        <v>0</v>
      </c>
      <c r="BT41" s="3">
        <f t="shared" ref="BT41:CH41" si="35">BS41</f>
        <v>0</v>
      </c>
      <c r="BU41" s="3">
        <f t="shared" si="35"/>
        <v>0</v>
      </c>
      <c r="BV41" s="3">
        <f t="shared" si="35"/>
        <v>0</v>
      </c>
      <c r="BW41" s="3">
        <f t="shared" si="35"/>
        <v>0</v>
      </c>
      <c r="BX41" s="3">
        <f t="shared" si="35"/>
        <v>0</v>
      </c>
      <c r="BY41" s="3">
        <f t="shared" si="35"/>
        <v>0</v>
      </c>
      <c r="BZ41" s="3">
        <f t="shared" si="35"/>
        <v>0</v>
      </c>
      <c r="CA41" s="3">
        <f t="shared" si="35"/>
        <v>0</v>
      </c>
      <c r="CB41" s="3">
        <f t="shared" si="35"/>
        <v>0</v>
      </c>
      <c r="CC41" s="3">
        <f t="shared" si="35"/>
        <v>0</v>
      </c>
      <c r="CD41" s="3">
        <f t="shared" si="35"/>
        <v>0</v>
      </c>
      <c r="CE41" s="3">
        <f t="shared" si="35"/>
        <v>0</v>
      </c>
      <c r="CF41" s="3">
        <f t="shared" si="35"/>
        <v>0</v>
      </c>
      <c r="CG41" s="3">
        <f t="shared" si="35"/>
        <v>0</v>
      </c>
      <c r="CH41" s="12">
        <f t="shared" si="35"/>
        <v>0</v>
      </c>
    </row>
    <row r="42" spans="1:86" x14ac:dyDescent="0.3">
      <c r="A42" s="548"/>
      <c r="B42" s="13" t="str">
        <f t="shared" si="33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BR42" si="36">F42</f>
        <v>0</v>
      </c>
      <c r="H42" s="3">
        <f t="shared" si="36"/>
        <v>0</v>
      </c>
      <c r="I42" s="3">
        <f t="shared" si="36"/>
        <v>0</v>
      </c>
      <c r="J42" s="3">
        <f t="shared" si="36"/>
        <v>0</v>
      </c>
      <c r="K42" s="3">
        <f t="shared" si="36"/>
        <v>0</v>
      </c>
      <c r="L42" s="3">
        <f t="shared" si="36"/>
        <v>0</v>
      </c>
      <c r="M42" s="3">
        <f t="shared" si="36"/>
        <v>0</v>
      </c>
      <c r="N42" s="3">
        <f t="shared" si="36"/>
        <v>0</v>
      </c>
      <c r="O42" s="3">
        <f t="shared" si="36"/>
        <v>0</v>
      </c>
      <c r="P42" s="3">
        <f t="shared" si="36"/>
        <v>0</v>
      </c>
      <c r="Q42" s="3">
        <f t="shared" si="36"/>
        <v>0</v>
      </c>
      <c r="R42" s="3">
        <f t="shared" si="36"/>
        <v>0</v>
      </c>
      <c r="S42" s="3">
        <f t="shared" si="36"/>
        <v>0</v>
      </c>
      <c r="T42" s="3">
        <f t="shared" si="36"/>
        <v>0</v>
      </c>
      <c r="U42" s="3">
        <f t="shared" si="36"/>
        <v>0</v>
      </c>
      <c r="V42" s="3">
        <f t="shared" si="36"/>
        <v>0</v>
      </c>
      <c r="W42" s="3">
        <f t="shared" si="36"/>
        <v>0</v>
      </c>
      <c r="X42" s="3">
        <f t="shared" si="36"/>
        <v>0</v>
      </c>
      <c r="Y42" s="3">
        <f t="shared" si="36"/>
        <v>0</v>
      </c>
      <c r="Z42" s="3">
        <f t="shared" si="36"/>
        <v>0</v>
      </c>
      <c r="AA42" s="3">
        <f t="shared" si="36"/>
        <v>0</v>
      </c>
      <c r="AB42" s="3">
        <f t="shared" si="36"/>
        <v>0</v>
      </c>
      <c r="AC42" s="3">
        <f t="shared" si="36"/>
        <v>0</v>
      </c>
      <c r="AD42" s="3">
        <f t="shared" si="36"/>
        <v>0</v>
      </c>
      <c r="AE42" s="3">
        <f t="shared" si="36"/>
        <v>0</v>
      </c>
      <c r="AF42" s="3">
        <f t="shared" si="36"/>
        <v>0</v>
      </c>
      <c r="AG42" s="3">
        <f t="shared" si="36"/>
        <v>0</v>
      </c>
      <c r="AH42" s="3">
        <f t="shared" si="36"/>
        <v>0</v>
      </c>
      <c r="AI42" s="3">
        <f t="shared" si="36"/>
        <v>0</v>
      </c>
      <c r="AJ42" s="3">
        <f t="shared" si="36"/>
        <v>0</v>
      </c>
      <c r="AK42" s="3">
        <f t="shared" si="36"/>
        <v>0</v>
      </c>
      <c r="AL42" s="3">
        <f t="shared" si="36"/>
        <v>0</v>
      </c>
      <c r="AM42" s="3">
        <f t="shared" si="36"/>
        <v>0</v>
      </c>
      <c r="AN42" s="3">
        <f t="shared" si="36"/>
        <v>0</v>
      </c>
      <c r="AO42" s="3">
        <f t="shared" si="36"/>
        <v>0</v>
      </c>
      <c r="AP42" s="3">
        <f t="shared" si="36"/>
        <v>0</v>
      </c>
      <c r="AQ42" s="3">
        <f t="shared" si="36"/>
        <v>0</v>
      </c>
      <c r="AR42" s="3">
        <f t="shared" si="36"/>
        <v>0</v>
      </c>
      <c r="AS42" s="3">
        <f t="shared" si="36"/>
        <v>0</v>
      </c>
      <c r="AT42" s="3">
        <f t="shared" si="36"/>
        <v>0</v>
      </c>
      <c r="AU42" s="3">
        <f t="shared" si="36"/>
        <v>0</v>
      </c>
      <c r="AV42" s="3">
        <f t="shared" si="36"/>
        <v>0</v>
      </c>
      <c r="AW42" s="3">
        <f t="shared" si="36"/>
        <v>0</v>
      </c>
      <c r="AX42" s="3">
        <f t="shared" si="36"/>
        <v>0</v>
      </c>
      <c r="AY42" s="3">
        <f t="shared" si="36"/>
        <v>0</v>
      </c>
      <c r="AZ42" s="3">
        <f t="shared" si="36"/>
        <v>0</v>
      </c>
      <c r="BA42" s="3">
        <f t="shared" si="36"/>
        <v>0</v>
      </c>
      <c r="BB42" s="3">
        <f t="shared" si="36"/>
        <v>0</v>
      </c>
      <c r="BC42" s="3">
        <f t="shared" si="36"/>
        <v>0</v>
      </c>
      <c r="BD42" s="3">
        <f t="shared" si="36"/>
        <v>0</v>
      </c>
      <c r="BE42" s="3">
        <f t="shared" si="36"/>
        <v>0</v>
      </c>
      <c r="BF42" s="3">
        <f t="shared" si="36"/>
        <v>0</v>
      </c>
      <c r="BG42" s="3">
        <f t="shared" si="36"/>
        <v>0</v>
      </c>
      <c r="BH42" s="3">
        <f t="shared" si="36"/>
        <v>0</v>
      </c>
      <c r="BI42" s="3">
        <f t="shared" si="36"/>
        <v>0</v>
      </c>
      <c r="BJ42" s="3">
        <f t="shared" si="36"/>
        <v>0</v>
      </c>
      <c r="BK42" s="3">
        <f t="shared" si="36"/>
        <v>0</v>
      </c>
      <c r="BL42" s="3">
        <f t="shared" si="36"/>
        <v>0</v>
      </c>
      <c r="BM42" s="3">
        <f t="shared" si="36"/>
        <v>0</v>
      </c>
      <c r="BN42" s="3">
        <f t="shared" si="36"/>
        <v>0</v>
      </c>
      <c r="BO42" s="3">
        <f t="shared" si="36"/>
        <v>0</v>
      </c>
      <c r="BP42" s="3">
        <f t="shared" si="36"/>
        <v>0</v>
      </c>
      <c r="BQ42" s="3">
        <f t="shared" si="36"/>
        <v>0</v>
      </c>
      <c r="BR42" s="3">
        <f t="shared" si="36"/>
        <v>0</v>
      </c>
      <c r="BS42" s="3">
        <f t="shared" ref="BS42:CH42" si="37">BR42</f>
        <v>0</v>
      </c>
      <c r="BT42" s="3">
        <f t="shared" si="37"/>
        <v>0</v>
      </c>
      <c r="BU42" s="3">
        <f t="shared" si="37"/>
        <v>0</v>
      </c>
      <c r="BV42" s="3">
        <f t="shared" si="37"/>
        <v>0</v>
      </c>
      <c r="BW42" s="3">
        <f t="shared" si="37"/>
        <v>0</v>
      </c>
      <c r="BX42" s="3">
        <f t="shared" si="37"/>
        <v>0</v>
      </c>
      <c r="BY42" s="3">
        <f t="shared" si="37"/>
        <v>0</v>
      </c>
      <c r="BZ42" s="3">
        <f t="shared" si="37"/>
        <v>0</v>
      </c>
      <c r="CA42" s="3">
        <f t="shared" si="37"/>
        <v>0</v>
      </c>
      <c r="CB42" s="3">
        <f t="shared" si="37"/>
        <v>0</v>
      </c>
      <c r="CC42" s="3">
        <f t="shared" si="37"/>
        <v>0</v>
      </c>
      <c r="CD42" s="3">
        <f t="shared" si="37"/>
        <v>0</v>
      </c>
      <c r="CE42" s="3">
        <f t="shared" si="37"/>
        <v>0</v>
      </c>
      <c r="CF42" s="3">
        <f t="shared" si="37"/>
        <v>0</v>
      </c>
      <c r="CG42" s="3">
        <f t="shared" si="37"/>
        <v>0</v>
      </c>
      <c r="CH42" s="12">
        <f t="shared" si="37"/>
        <v>0</v>
      </c>
    </row>
    <row r="43" spans="1:86" x14ac:dyDescent="0.3">
      <c r="A43" s="548"/>
      <c r="B43" s="11" t="str">
        <f t="shared" si="33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BR43" si="38">F43</f>
        <v>0</v>
      </c>
      <c r="H43" s="3">
        <f t="shared" si="38"/>
        <v>0</v>
      </c>
      <c r="I43" s="3">
        <f t="shared" si="38"/>
        <v>0</v>
      </c>
      <c r="J43" s="3">
        <f t="shared" si="38"/>
        <v>0</v>
      </c>
      <c r="K43" s="3">
        <f t="shared" si="38"/>
        <v>0</v>
      </c>
      <c r="L43" s="3">
        <f t="shared" si="38"/>
        <v>0</v>
      </c>
      <c r="M43" s="3">
        <f t="shared" si="38"/>
        <v>0</v>
      </c>
      <c r="N43" s="3">
        <f t="shared" si="38"/>
        <v>0</v>
      </c>
      <c r="O43" s="3">
        <f t="shared" si="38"/>
        <v>0</v>
      </c>
      <c r="P43" s="3">
        <f t="shared" si="38"/>
        <v>0</v>
      </c>
      <c r="Q43" s="3">
        <f t="shared" si="38"/>
        <v>0</v>
      </c>
      <c r="R43" s="3">
        <f t="shared" si="38"/>
        <v>0</v>
      </c>
      <c r="S43" s="3">
        <f t="shared" si="38"/>
        <v>0</v>
      </c>
      <c r="T43" s="3">
        <f t="shared" si="38"/>
        <v>0</v>
      </c>
      <c r="U43" s="3">
        <f t="shared" si="38"/>
        <v>0</v>
      </c>
      <c r="V43" s="3">
        <f t="shared" si="38"/>
        <v>0</v>
      </c>
      <c r="W43" s="3">
        <f t="shared" si="38"/>
        <v>0</v>
      </c>
      <c r="X43" s="3">
        <f t="shared" si="38"/>
        <v>0</v>
      </c>
      <c r="Y43" s="3">
        <f t="shared" si="38"/>
        <v>0</v>
      </c>
      <c r="Z43" s="3">
        <f t="shared" si="38"/>
        <v>0</v>
      </c>
      <c r="AA43" s="3">
        <f t="shared" si="38"/>
        <v>0</v>
      </c>
      <c r="AB43" s="3">
        <f t="shared" si="38"/>
        <v>0</v>
      </c>
      <c r="AC43" s="3">
        <f t="shared" si="38"/>
        <v>0</v>
      </c>
      <c r="AD43" s="3">
        <f t="shared" si="38"/>
        <v>0</v>
      </c>
      <c r="AE43" s="3">
        <f t="shared" si="38"/>
        <v>0</v>
      </c>
      <c r="AF43" s="3">
        <f t="shared" si="38"/>
        <v>0</v>
      </c>
      <c r="AG43" s="3">
        <f t="shared" si="38"/>
        <v>0</v>
      </c>
      <c r="AH43" s="3">
        <f t="shared" si="38"/>
        <v>0</v>
      </c>
      <c r="AI43" s="3">
        <f t="shared" si="38"/>
        <v>0</v>
      </c>
      <c r="AJ43" s="3">
        <f t="shared" si="38"/>
        <v>0</v>
      </c>
      <c r="AK43" s="3">
        <f t="shared" si="38"/>
        <v>0</v>
      </c>
      <c r="AL43" s="3">
        <f t="shared" si="38"/>
        <v>0</v>
      </c>
      <c r="AM43" s="3">
        <f t="shared" si="38"/>
        <v>0</v>
      </c>
      <c r="AN43" s="3">
        <f t="shared" si="38"/>
        <v>0</v>
      </c>
      <c r="AO43" s="3">
        <f t="shared" si="38"/>
        <v>0</v>
      </c>
      <c r="AP43" s="3">
        <f t="shared" si="38"/>
        <v>0</v>
      </c>
      <c r="AQ43" s="3">
        <f t="shared" si="38"/>
        <v>0</v>
      </c>
      <c r="AR43" s="3">
        <f t="shared" si="38"/>
        <v>0</v>
      </c>
      <c r="AS43" s="3">
        <f t="shared" si="38"/>
        <v>0</v>
      </c>
      <c r="AT43" s="3">
        <f t="shared" si="38"/>
        <v>0</v>
      </c>
      <c r="AU43" s="3">
        <f t="shared" si="38"/>
        <v>0</v>
      </c>
      <c r="AV43" s="3">
        <f t="shared" si="38"/>
        <v>0</v>
      </c>
      <c r="AW43" s="3">
        <f t="shared" si="38"/>
        <v>0</v>
      </c>
      <c r="AX43" s="3">
        <f t="shared" si="38"/>
        <v>0</v>
      </c>
      <c r="AY43" s="3">
        <f t="shared" si="38"/>
        <v>0</v>
      </c>
      <c r="AZ43" s="3">
        <f t="shared" si="38"/>
        <v>0</v>
      </c>
      <c r="BA43" s="3">
        <f t="shared" si="38"/>
        <v>0</v>
      </c>
      <c r="BB43" s="3">
        <f t="shared" si="38"/>
        <v>0</v>
      </c>
      <c r="BC43" s="3">
        <f t="shared" si="38"/>
        <v>0</v>
      </c>
      <c r="BD43" s="3">
        <f t="shared" si="38"/>
        <v>0</v>
      </c>
      <c r="BE43" s="3">
        <f t="shared" si="38"/>
        <v>0</v>
      </c>
      <c r="BF43" s="3">
        <f t="shared" si="38"/>
        <v>0</v>
      </c>
      <c r="BG43" s="3">
        <f t="shared" si="38"/>
        <v>0</v>
      </c>
      <c r="BH43" s="3">
        <f t="shared" si="38"/>
        <v>0</v>
      </c>
      <c r="BI43" s="3">
        <f t="shared" si="38"/>
        <v>0</v>
      </c>
      <c r="BJ43" s="3">
        <f t="shared" si="38"/>
        <v>0</v>
      </c>
      <c r="BK43" s="3">
        <f t="shared" si="38"/>
        <v>0</v>
      </c>
      <c r="BL43" s="3">
        <f t="shared" si="38"/>
        <v>0</v>
      </c>
      <c r="BM43" s="3">
        <f t="shared" si="38"/>
        <v>0</v>
      </c>
      <c r="BN43" s="3">
        <f t="shared" si="38"/>
        <v>0</v>
      </c>
      <c r="BO43" s="3">
        <f t="shared" si="38"/>
        <v>0</v>
      </c>
      <c r="BP43" s="3">
        <f t="shared" si="38"/>
        <v>0</v>
      </c>
      <c r="BQ43" s="3">
        <f t="shared" si="38"/>
        <v>0</v>
      </c>
      <c r="BR43" s="3">
        <f t="shared" si="38"/>
        <v>0</v>
      </c>
      <c r="BS43" s="3">
        <f t="shared" ref="BS43:CH43" si="39">BR43</f>
        <v>0</v>
      </c>
      <c r="BT43" s="3">
        <f t="shared" si="39"/>
        <v>0</v>
      </c>
      <c r="BU43" s="3">
        <f t="shared" si="39"/>
        <v>0</v>
      </c>
      <c r="BV43" s="3">
        <f t="shared" si="39"/>
        <v>0</v>
      </c>
      <c r="BW43" s="3">
        <f t="shared" si="39"/>
        <v>0</v>
      </c>
      <c r="BX43" s="3">
        <f t="shared" si="39"/>
        <v>0</v>
      </c>
      <c r="BY43" s="3">
        <f t="shared" si="39"/>
        <v>0</v>
      </c>
      <c r="BZ43" s="3">
        <f t="shared" si="39"/>
        <v>0</v>
      </c>
      <c r="CA43" s="3">
        <f t="shared" si="39"/>
        <v>0</v>
      </c>
      <c r="CB43" s="3">
        <f t="shared" si="39"/>
        <v>0</v>
      </c>
      <c r="CC43" s="3">
        <f t="shared" si="39"/>
        <v>0</v>
      </c>
      <c r="CD43" s="3">
        <f t="shared" si="39"/>
        <v>0</v>
      </c>
      <c r="CE43" s="3">
        <f t="shared" si="39"/>
        <v>0</v>
      </c>
      <c r="CF43" s="3">
        <f t="shared" si="39"/>
        <v>0</v>
      </c>
      <c r="CG43" s="3">
        <f t="shared" si="39"/>
        <v>0</v>
      </c>
      <c r="CH43" s="12">
        <f t="shared" si="39"/>
        <v>0</v>
      </c>
    </row>
    <row r="44" spans="1:86" x14ac:dyDescent="0.3">
      <c r="A44" s="548"/>
      <c r="B44" s="11" t="str">
        <f t="shared" si="33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BR44" si="40">F44</f>
        <v>0</v>
      </c>
      <c r="H44" s="3">
        <f t="shared" si="40"/>
        <v>0</v>
      </c>
      <c r="I44" s="3">
        <f t="shared" si="40"/>
        <v>0</v>
      </c>
      <c r="J44" s="3">
        <f t="shared" si="40"/>
        <v>0</v>
      </c>
      <c r="K44" s="3">
        <f t="shared" si="40"/>
        <v>0</v>
      </c>
      <c r="L44" s="3">
        <f t="shared" si="40"/>
        <v>0</v>
      </c>
      <c r="M44" s="3">
        <f t="shared" si="40"/>
        <v>0</v>
      </c>
      <c r="N44" s="3">
        <f t="shared" si="40"/>
        <v>0</v>
      </c>
      <c r="O44" s="3">
        <f t="shared" si="40"/>
        <v>0</v>
      </c>
      <c r="P44" s="3">
        <f t="shared" si="40"/>
        <v>0</v>
      </c>
      <c r="Q44" s="3">
        <f t="shared" si="40"/>
        <v>0</v>
      </c>
      <c r="R44" s="3">
        <f t="shared" si="40"/>
        <v>0</v>
      </c>
      <c r="S44" s="3">
        <f t="shared" si="40"/>
        <v>0</v>
      </c>
      <c r="T44" s="3">
        <f t="shared" si="40"/>
        <v>0</v>
      </c>
      <c r="U44" s="3">
        <f t="shared" si="40"/>
        <v>0</v>
      </c>
      <c r="V44" s="3">
        <f t="shared" si="40"/>
        <v>0</v>
      </c>
      <c r="W44" s="3">
        <f t="shared" si="40"/>
        <v>0</v>
      </c>
      <c r="X44" s="3">
        <f t="shared" si="40"/>
        <v>0</v>
      </c>
      <c r="Y44" s="3">
        <f t="shared" si="40"/>
        <v>0</v>
      </c>
      <c r="Z44" s="3">
        <f t="shared" si="40"/>
        <v>0</v>
      </c>
      <c r="AA44" s="3">
        <f t="shared" si="40"/>
        <v>0</v>
      </c>
      <c r="AB44" s="3">
        <f t="shared" si="40"/>
        <v>0</v>
      </c>
      <c r="AC44" s="3">
        <f t="shared" si="40"/>
        <v>0</v>
      </c>
      <c r="AD44" s="3">
        <f t="shared" si="40"/>
        <v>0</v>
      </c>
      <c r="AE44" s="3">
        <f t="shared" si="40"/>
        <v>0</v>
      </c>
      <c r="AF44" s="3">
        <f t="shared" si="40"/>
        <v>0</v>
      </c>
      <c r="AG44" s="3">
        <f t="shared" si="40"/>
        <v>0</v>
      </c>
      <c r="AH44" s="3">
        <f t="shared" si="40"/>
        <v>0</v>
      </c>
      <c r="AI44" s="3">
        <f t="shared" si="40"/>
        <v>0</v>
      </c>
      <c r="AJ44" s="3">
        <f t="shared" si="40"/>
        <v>0</v>
      </c>
      <c r="AK44" s="3">
        <f t="shared" si="40"/>
        <v>0</v>
      </c>
      <c r="AL44" s="3">
        <f t="shared" si="40"/>
        <v>0</v>
      </c>
      <c r="AM44" s="3">
        <f t="shared" si="40"/>
        <v>0</v>
      </c>
      <c r="AN44" s="3">
        <f t="shared" si="40"/>
        <v>0</v>
      </c>
      <c r="AO44" s="3">
        <f t="shared" si="40"/>
        <v>0</v>
      </c>
      <c r="AP44" s="3">
        <f t="shared" si="40"/>
        <v>0</v>
      </c>
      <c r="AQ44" s="3">
        <f t="shared" si="40"/>
        <v>0</v>
      </c>
      <c r="AR44" s="3">
        <f t="shared" si="40"/>
        <v>0</v>
      </c>
      <c r="AS44" s="3">
        <f t="shared" si="40"/>
        <v>0</v>
      </c>
      <c r="AT44" s="3">
        <f t="shared" si="40"/>
        <v>0</v>
      </c>
      <c r="AU44" s="3">
        <f t="shared" si="40"/>
        <v>0</v>
      </c>
      <c r="AV44" s="3">
        <f t="shared" si="40"/>
        <v>0</v>
      </c>
      <c r="AW44" s="3">
        <f t="shared" si="40"/>
        <v>0</v>
      </c>
      <c r="AX44" s="3">
        <f t="shared" si="40"/>
        <v>0</v>
      </c>
      <c r="AY44" s="3">
        <f t="shared" si="40"/>
        <v>0</v>
      </c>
      <c r="AZ44" s="3">
        <f t="shared" si="40"/>
        <v>0</v>
      </c>
      <c r="BA44" s="3">
        <f t="shared" si="40"/>
        <v>0</v>
      </c>
      <c r="BB44" s="3">
        <f t="shared" si="40"/>
        <v>0</v>
      </c>
      <c r="BC44" s="3">
        <f t="shared" si="40"/>
        <v>0</v>
      </c>
      <c r="BD44" s="3">
        <f t="shared" si="40"/>
        <v>0</v>
      </c>
      <c r="BE44" s="3">
        <f t="shared" si="40"/>
        <v>0</v>
      </c>
      <c r="BF44" s="3">
        <f t="shared" si="40"/>
        <v>0</v>
      </c>
      <c r="BG44" s="3">
        <f t="shared" si="40"/>
        <v>0</v>
      </c>
      <c r="BH44" s="3">
        <f t="shared" si="40"/>
        <v>0</v>
      </c>
      <c r="BI44" s="3">
        <f t="shared" si="40"/>
        <v>0</v>
      </c>
      <c r="BJ44" s="3">
        <f t="shared" si="40"/>
        <v>0</v>
      </c>
      <c r="BK44" s="3">
        <f t="shared" si="40"/>
        <v>0</v>
      </c>
      <c r="BL44" s="3">
        <f t="shared" si="40"/>
        <v>0</v>
      </c>
      <c r="BM44" s="3">
        <f t="shared" si="40"/>
        <v>0</v>
      </c>
      <c r="BN44" s="3">
        <f t="shared" si="40"/>
        <v>0</v>
      </c>
      <c r="BO44" s="3">
        <f t="shared" si="40"/>
        <v>0</v>
      </c>
      <c r="BP44" s="3">
        <f t="shared" si="40"/>
        <v>0</v>
      </c>
      <c r="BQ44" s="3">
        <f t="shared" si="40"/>
        <v>0</v>
      </c>
      <c r="BR44" s="3">
        <f t="shared" si="40"/>
        <v>0</v>
      </c>
      <c r="BS44" s="3">
        <f t="shared" ref="BS44:CH44" si="41">BR44</f>
        <v>0</v>
      </c>
      <c r="BT44" s="3">
        <f t="shared" si="41"/>
        <v>0</v>
      </c>
      <c r="BU44" s="3">
        <f t="shared" si="41"/>
        <v>0</v>
      </c>
      <c r="BV44" s="3">
        <f t="shared" si="41"/>
        <v>0</v>
      </c>
      <c r="BW44" s="3">
        <f t="shared" si="41"/>
        <v>0</v>
      </c>
      <c r="BX44" s="3">
        <f t="shared" si="41"/>
        <v>0</v>
      </c>
      <c r="BY44" s="3">
        <f t="shared" si="41"/>
        <v>0</v>
      </c>
      <c r="BZ44" s="3">
        <f t="shared" si="41"/>
        <v>0</v>
      </c>
      <c r="CA44" s="3">
        <f t="shared" si="41"/>
        <v>0</v>
      </c>
      <c r="CB44" s="3">
        <f t="shared" si="41"/>
        <v>0</v>
      </c>
      <c r="CC44" s="3">
        <f t="shared" si="41"/>
        <v>0</v>
      </c>
      <c r="CD44" s="3">
        <f t="shared" si="41"/>
        <v>0</v>
      </c>
      <c r="CE44" s="3">
        <f t="shared" si="41"/>
        <v>0</v>
      </c>
      <c r="CF44" s="3">
        <f t="shared" si="41"/>
        <v>0</v>
      </c>
      <c r="CG44" s="3">
        <f t="shared" si="41"/>
        <v>0</v>
      </c>
      <c r="CH44" s="12">
        <f t="shared" si="41"/>
        <v>0</v>
      </c>
    </row>
    <row r="45" spans="1:86" x14ac:dyDescent="0.3">
      <c r="A45" s="548"/>
      <c r="B45" s="13" t="str">
        <f t="shared" si="33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BR45" si="42">F45</f>
        <v>0</v>
      </c>
      <c r="H45" s="3">
        <f t="shared" si="42"/>
        <v>0</v>
      </c>
      <c r="I45" s="3">
        <f t="shared" si="42"/>
        <v>0</v>
      </c>
      <c r="J45" s="3">
        <f t="shared" si="42"/>
        <v>0</v>
      </c>
      <c r="K45" s="3">
        <f t="shared" si="42"/>
        <v>0</v>
      </c>
      <c r="L45" s="3">
        <f t="shared" si="42"/>
        <v>0</v>
      </c>
      <c r="M45" s="3">
        <f t="shared" si="42"/>
        <v>0</v>
      </c>
      <c r="N45" s="3">
        <f t="shared" si="42"/>
        <v>0</v>
      </c>
      <c r="O45" s="3">
        <f t="shared" si="42"/>
        <v>0</v>
      </c>
      <c r="P45" s="3">
        <f t="shared" si="42"/>
        <v>0</v>
      </c>
      <c r="Q45" s="3">
        <f t="shared" si="42"/>
        <v>0</v>
      </c>
      <c r="R45" s="3">
        <f t="shared" si="42"/>
        <v>0</v>
      </c>
      <c r="S45" s="3">
        <f t="shared" si="42"/>
        <v>0</v>
      </c>
      <c r="T45" s="3">
        <f t="shared" si="42"/>
        <v>0</v>
      </c>
      <c r="U45" s="3">
        <f t="shared" si="42"/>
        <v>0</v>
      </c>
      <c r="V45" s="3">
        <f t="shared" si="42"/>
        <v>0</v>
      </c>
      <c r="W45" s="3">
        <f t="shared" si="42"/>
        <v>0</v>
      </c>
      <c r="X45" s="3">
        <f t="shared" si="42"/>
        <v>0</v>
      </c>
      <c r="Y45" s="3">
        <f t="shared" si="42"/>
        <v>0</v>
      </c>
      <c r="Z45" s="3">
        <f t="shared" si="42"/>
        <v>0</v>
      </c>
      <c r="AA45" s="3">
        <f t="shared" si="42"/>
        <v>0</v>
      </c>
      <c r="AB45" s="3">
        <f t="shared" si="42"/>
        <v>0</v>
      </c>
      <c r="AC45" s="3">
        <f t="shared" si="42"/>
        <v>0</v>
      </c>
      <c r="AD45" s="3">
        <f t="shared" si="42"/>
        <v>0</v>
      </c>
      <c r="AE45" s="3">
        <f t="shared" si="42"/>
        <v>0</v>
      </c>
      <c r="AF45" s="3">
        <f t="shared" si="42"/>
        <v>0</v>
      </c>
      <c r="AG45" s="3">
        <f t="shared" si="42"/>
        <v>0</v>
      </c>
      <c r="AH45" s="3">
        <f t="shared" si="42"/>
        <v>0</v>
      </c>
      <c r="AI45" s="3">
        <f t="shared" si="42"/>
        <v>0</v>
      </c>
      <c r="AJ45" s="3">
        <f t="shared" si="42"/>
        <v>0</v>
      </c>
      <c r="AK45" s="3">
        <f t="shared" si="42"/>
        <v>0</v>
      </c>
      <c r="AL45" s="3">
        <f t="shared" si="42"/>
        <v>0</v>
      </c>
      <c r="AM45" s="3">
        <f t="shared" si="42"/>
        <v>0</v>
      </c>
      <c r="AN45" s="3">
        <f t="shared" si="42"/>
        <v>0</v>
      </c>
      <c r="AO45" s="3">
        <f t="shared" si="42"/>
        <v>0</v>
      </c>
      <c r="AP45" s="3">
        <f t="shared" si="42"/>
        <v>0</v>
      </c>
      <c r="AQ45" s="3">
        <f t="shared" si="42"/>
        <v>0</v>
      </c>
      <c r="AR45" s="3">
        <f t="shared" si="42"/>
        <v>0</v>
      </c>
      <c r="AS45" s="3">
        <f t="shared" si="42"/>
        <v>0</v>
      </c>
      <c r="AT45" s="3">
        <f t="shared" si="42"/>
        <v>0</v>
      </c>
      <c r="AU45" s="3">
        <f t="shared" si="42"/>
        <v>0</v>
      </c>
      <c r="AV45" s="3">
        <f t="shared" si="42"/>
        <v>0</v>
      </c>
      <c r="AW45" s="3">
        <f t="shared" si="42"/>
        <v>0</v>
      </c>
      <c r="AX45" s="3">
        <f t="shared" si="42"/>
        <v>0</v>
      </c>
      <c r="AY45" s="3">
        <f t="shared" si="42"/>
        <v>0</v>
      </c>
      <c r="AZ45" s="3">
        <f t="shared" si="42"/>
        <v>0</v>
      </c>
      <c r="BA45" s="3">
        <f t="shared" si="42"/>
        <v>0</v>
      </c>
      <c r="BB45" s="3">
        <f t="shared" si="42"/>
        <v>0</v>
      </c>
      <c r="BC45" s="3">
        <f t="shared" si="42"/>
        <v>0</v>
      </c>
      <c r="BD45" s="3">
        <f t="shared" si="42"/>
        <v>0</v>
      </c>
      <c r="BE45" s="3">
        <f t="shared" si="42"/>
        <v>0</v>
      </c>
      <c r="BF45" s="3">
        <f t="shared" si="42"/>
        <v>0</v>
      </c>
      <c r="BG45" s="3">
        <f t="shared" si="42"/>
        <v>0</v>
      </c>
      <c r="BH45" s="3">
        <f t="shared" si="42"/>
        <v>0</v>
      </c>
      <c r="BI45" s="3">
        <f t="shared" si="42"/>
        <v>0</v>
      </c>
      <c r="BJ45" s="3">
        <f t="shared" si="42"/>
        <v>0</v>
      </c>
      <c r="BK45" s="3">
        <f t="shared" si="42"/>
        <v>0</v>
      </c>
      <c r="BL45" s="3">
        <f t="shared" si="42"/>
        <v>0</v>
      </c>
      <c r="BM45" s="3">
        <f t="shared" si="42"/>
        <v>0</v>
      </c>
      <c r="BN45" s="3">
        <f t="shared" si="42"/>
        <v>0</v>
      </c>
      <c r="BO45" s="3">
        <f t="shared" si="42"/>
        <v>0</v>
      </c>
      <c r="BP45" s="3">
        <f t="shared" si="42"/>
        <v>0</v>
      </c>
      <c r="BQ45" s="3">
        <f t="shared" si="42"/>
        <v>0</v>
      </c>
      <c r="BR45" s="3">
        <f t="shared" si="42"/>
        <v>0</v>
      </c>
      <c r="BS45" s="3">
        <f t="shared" ref="BS45:CH45" si="43">BR45</f>
        <v>0</v>
      </c>
      <c r="BT45" s="3">
        <f t="shared" si="43"/>
        <v>0</v>
      </c>
      <c r="BU45" s="3">
        <f t="shared" si="43"/>
        <v>0</v>
      </c>
      <c r="BV45" s="3">
        <f t="shared" si="43"/>
        <v>0</v>
      </c>
      <c r="BW45" s="3">
        <f t="shared" si="43"/>
        <v>0</v>
      </c>
      <c r="BX45" s="3">
        <f t="shared" si="43"/>
        <v>0</v>
      </c>
      <c r="BY45" s="3">
        <f t="shared" si="43"/>
        <v>0</v>
      </c>
      <c r="BZ45" s="3">
        <f t="shared" si="43"/>
        <v>0</v>
      </c>
      <c r="CA45" s="3">
        <f t="shared" si="43"/>
        <v>0</v>
      </c>
      <c r="CB45" s="3">
        <f t="shared" si="43"/>
        <v>0</v>
      </c>
      <c r="CC45" s="3">
        <f t="shared" si="43"/>
        <v>0</v>
      </c>
      <c r="CD45" s="3">
        <f t="shared" si="43"/>
        <v>0</v>
      </c>
      <c r="CE45" s="3">
        <f t="shared" si="43"/>
        <v>0</v>
      </c>
      <c r="CF45" s="3">
        <f t="shared" si="43"/>
        <v>0</v>
      </c>
      <c r="CG45" s="3">
        <f t="shared" si="43"/>
        <v>0</v>
      </c>
      <c r="CH45" s="12">
        <f t="shared" si="43"/>
        <v>0</v>
      </c>
    </row>
    <row r="46" spans="1:86" x14ac:dyDescent="0.3">
      <c r="A46" s="548"/>
      <c r="B46" s="11" t="str">
        <f t="shared" si="33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BR46" si="44">F46</f>
        <v>0</v>
      </c>
      <c r="H46" s="3">
        <f t="shared" si="44"/>
        <v>0</v>
      </c>
      <c r="I46" s="3">
        <f t="shared" si="44"/>
        <v>0</v>
      </c>
      <c r="J46" s="3">
        <f t="shared" si="44"/>
        <v>0</v>
      </c>
      <c r="K46" s="3">
        <f t="shared" si="44"/>
        <v>0</v>
      </c>
      <c r="L46" s="3">
        <f t="shared" si="44"/>
        <v>0</v>
      </c>
      <c r="M46" s="3">
        <f t="shared" si="44"/>
        <v>0</v>
      </c>
      <c r="N46" s="3">
        <f t="shared" si="44"/>
        <v>0</v>
      </c>
      <c r="O46" s="3">
        <f t="shared" si="44"/>
        <v>0</v>
      </c>
      <c r="P46" s="3">
        <f t="shared" si="44"/>
        <v>0</v>
      </c>
      <c r="Q46" s="3">
        <f t="shared" si="44"/>
        <v>0</v>
      </c>
      <c r="R46" s="3">
        <f t="shared" si="44"/>
        <v>0</v>
      </c>
      <c r="S46" s="3">
        <f t="shared" si="44"/>
        <v>0</v>
      </c>
      <c r="T46" s="3">
        <f t="shared" si="44"/>
        <v>0</v>
      </c>
      <c r="U46" s="3">
        <f t="shared" si="44"/>
        <v>0</v>
      </c>
      <c r="V46" s="3">
        <f t="shared" si="44"/>
        <v>0</v>
      </c>
      <c r="W46" s="3">
        <f t="shared" si="44"/>
        <v>0</v>
      </c>
      <c r="X46" s="3">
        <f t="shared" si="44"/>
        <v>0</v>
      </c>
      <c r="Y46" s="3">
        <f t="shared" si="44"/>
        <v>0</v>
      </c>
      <c r="Z46" s="3">
        <f t="shared" si="44"/>
        <v>0</v>
      </c>
      <c r="AA46" s="3">
        <f t="shared" si="44"/>
        <v>0</v>
      </c>
      <c r="AB46" s="3">
        <f t="shared" si="44"/>
        <v>0</v>
      </c>
      <c r="AC46" s="3">
        <f t="shared" si="44"/>
        <v>0</v>
      </c>
      <c r="AD46" s="3">
        <f t="shared" si="44"/>
        <v>0</v>
      </c>
      <c r="AE46" s="3">
        <f t="shared" si="44"/>
        <v>0</v>
      </c>
      <c r="AF46" s="3">
        <f t="shared" si="44"/>
        <v>0</v>
      </c>
      <c r="AG46" s="3">
        <f t="shared" si="44"/>
        <v>0</v>
      </c>
      <c r="AH46" s="3">
        <f t="shared" si="44"/>
        <v>0</v>
      </c>
      <c r="AI46" s="3">
        <f t="shared" si="44"/>
        <v>0</v>
      </c>
      <c r="AJ46" s="3">
        <f t="shared" si="44"/>
        <v>0</v>
      </c>
      <c r="AK46" s="3">
        <f t="shared" si="44"/>
        <v>0</v>
      </c>
      <c r="AL46" s="3">
        <f t="shared" si="44"/>
        <v>0</v>
      </c>
      <c r="AM46" s="3">
        <f t="shared" si="44"/>
        <v>0</v>
      </c>
      <c r="AN46" s="3">
        <f t="shared" si="44"/>
        <v>0</v>
      </c>
      <c r="AO46" s="3">
        <f t="shared" si="44"/>
        <v>0</v>
      </c>
      <c r="AP46" s="3">
        <f t="shared" si="44"/>
        <v>0</v>
      </c>
      <c r="AQ46" s="3">
        <f t="shared" si="44"/>
        <v>0</v>
      </c>
      <c r="AR46" s="3">
        <f t="shared" si="44"/>
        <v>0</v>
      </c>
      <c r="AS46" s="3">
        <f t="shared" si="44"/>
        <v>0</v>
      </c>
      <c r="AT46" s="3">
        <f t="shared" si="44"/>
        <v>0</v>
      </c>
      <c r="AU46" s="3">
        <f t="shared" si="44"/>
        <v>0</v>
      </c>
      <c r="AV46" s="3">
        <f t="shared" si="44"/>
        <v>0</v>
      </c>
      <c r="AW46" s="3">
        <f t="shared" si="44"/>
        <v>0</v>
      </c>
      <c r="AX46" s="3">
        <f t="shared" si="44"/>
        <v>0</v>
      </c>
      <c r="AY46" s="3">
        <f t="shared" si="44"/>
        <v>0</v>
      </c>
      <c r="AZ46" s="3">
        <f t="shared" si="44"/>
        <v>0</v>
      </c>
      <c r="BA46" s="3">
        <f t="shared" si="44"/>
        <v>0</v>
      </c>
      <c r="BB46" s="3">
        <f t="shared" si="44"/>
        <v>0</v>
      </c>
      <c r="BC46" s="3">
        <f t="shared" si="44"/>
        <v>0</v>
      </c>
      <c r="BD46" s="3">
        <f t="shared" si="44"/>
        <v>0</v>
      </c>
      <c r="BE46" s="3">
        <f t="shared" si="44"/>
        <v>0</v>
      </c>
      <c r="BF46" s="3">
        <f t="shared" si="44"/>
        <v>0</v>
      </c>
      <c r="BG46" s="3">
        <f t="shared" si="44"/>
        <v>0</v>
      </c>
      <c r="BH46" s="3">
        <f t="shared" si="44"/>
        <v>0</v>
      </c>
      <c r="BI46" s="3">
        <f t="shared" si="44"/>
        <v>0</v>
      </c>
      <c r="BJ46" s="3">
        <f t="shared" si="44"/>
        <v>0</v>
      </c>
      <c r="BK46" s="3">
        <f t="shared" si="44"/>
        <v>0</v>
      </c>
      <c r="BL46" s="3">
        <f t="shared" si="44"/>
        <v>0</v>
      </c>
      <c r="BM46" s="3">
        <f t="shared" si="44"/>
        <v>0</v>
      </c>
      <c r="BN46" s="3">
        <f t="shared" si="44"/>
        <v>0</v>
      </c>
      <c r="BO46" s="3">
        <f t="shared" si="44"/>
        <v>0</v>
      </c>
      <c r="BP46" s="3">
        <f t="shared" si="44"/>
        <v>0</v>
      </c>
      <c r="BQ46" s="3">
        <f t="shared" si="44"/>
        <v>0</v>
      </c>
      <c r="BR46" s="3">
        <f t="shared" si="44"/>
        <v>0</v>
      </c>
      <c r="BS46" s="3">
        <f t="shared" ref="BS46:CH46" si="45">BR46</f>
        <v>0</v>
      </c>
      <c r="BT46" s="3">
        <f t="shared" si="45"/>
        <v>0</v>
      </c>
      <c r="BU46" s="3">
        <f t="shared" si="45"/>
        <v>0</v>
      </c>
      <c r="BV46" s="3">
        <f t="shared" si="45"/>
        <v>0</v>
      </c>
      <c r="BW46" s="3">
        <f t="shared" si="45"/>
        <v>0</v>
      </c>
      <c r="BX46" s="3">
        <f t="shared" si="45"/>
        <v>0</v>
      </c>
      <c r="BY46" s="3">
        <f t="shared" si="45"/>
        <v>0</v>
      </c>
      <c r="BZ46" s="3">
        <f t="shared" si="45"/>
        <v>0</v>
      </c>
      <c r="CA46" s="3">
        <f t="shared" si="45"/>
        <v>0</v>
      </c>
      <c r="CB46" s="3">
        <f t="shared" si="45"/>
        <v>0</v>
      </c>
      <c r="CC46" s="3">
        <f t="shared" si="45"/>
        <v>0</v>
      </c>
      <c r="CD46" s="3">
        <f t="shared" si="45"/>
        <v>0</v>
      </c>
      <c r="CE46" s="3">
        <f t="shared" si="45"/>
        <v>0</v>
      </c>
      <c r="CF46" s="3">
        <f t="shared" si="45"/>
        <v>0</v>
      </c>
      <c r="CG46" s="3">
        <f t="shared" si="45"/>
        <v>0</v>
      </c>
      <c r="CH46" s="12">
        <f t="shared" si="45"/>
        <v>0</v>
      </c>
    </row>
    <row r="47" spans="1:86" x14ac:dyDescent="0.3">
      <c r="A47" s="548"/>
      <c r="B47" s="11" t="str">
        <f t="shared" si="33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BR47" si="46">F47</f>
        <v>0</v>
      </c>
      <c r="H47" s="3">
        <f t="shared" si="46"/>
        <v>0</v>
      </c>
      <c r="I47" s="3">
        <f t="shared" si="46"/>
        <v>0</v>
      </c>
      <c r="J47" s="3">
        <f t="shared" si="46"/>
        <v>0</v>
      </c>
      <c r="K47" s="3">
        <f t="shared" si="46"/>
        <v>0</v>
      </c>
      <c r="L47" s="3">
        <f t="shared" si="46"/>
        <v>0</v>
      </c>
      <c r="M47" s="3">
        <f t="shared" si="46"/>
        <v>0</v>
      </c>
      <c r="N47" s="3">
        <f t="shared" si="46"/>
        <v>0</v>
      </c>
      <c r="O47" s="3">
        <f t="shared" si="46"/>
        <v>0</v>
      </c>
      <c r="P47" s="3">
        <f t="shared" si="46"/>
        <v>0</v>
      </c>
      <c r="Q47" s="3">
        <f t="shared" si="46"/>
        <v>0</v>
      </c>
      <c r="R47" s="3">
        <f t="shared" si="46"/>
        <v>0</v>
      </c>
      <c r="S47" s="3">
        <f t="shared" si="46"/>
        <v>0</v>
      </c>
      <c r="T47" s="3">
        <f t="shared" si="46"/>
        <v>0</v>
      </c>
      <c r="U47" s="3">
        <f t="shared" si="46"/>
        <v>0</v>
      </c>
      <c r="V47" s="3">
        <f t="shared" si="46"/>
        <v>0</v>
      </c>
      <c r="W47" s="3">
        <f t="shared" si="46"/>
        <v>0</v>
      </c>
      <c r="X47" s="3">
        <f t="shared" si="46"/>
        <v>0</v>
      </c>
      <c r="Y47" s="3">
        <f t="shared" si="46"/>
        <v>0</v>
      </c>
      <c r="Z47" s="3">
        <f t="shared" si="46"/>
        <v>0</v>
      </c>
      <c r="AA47" s="3">
        <f t="shared" si="46"/>
        <v>0</v>
      </c>
      <c r="AB47" s="3">
        <f t="shared" si="46"/>
        <v>0</v>
      </c>
      <c r="AC47" s="3">
        <f t="shared" si="46"/>
        <v>0</v>
      </c>
      <c r="AD47" s="3">
        <f t="shared" si="46"/>
        <v>0</v>
      </c>
      <c r="AE47" s="3">
        <f t="shared" si="46"/>
        <v>0</v>
      </c>
      <c r="AF47" s="3">
        <f t="shared" si="46"/>
        <v>0</v>
      </c>
      <c r="AG47" s="3">
        <f t="shared" si="46"/>
        <v>0</v>
      </c>
      <c r="AH47" s="3">
        <f t="shared" si="46"/>
        <v>0</v>
      </c>
      <c r="AI47" s="3">
        <f t="shared" si="46"/>
        <v>0</v>
      </c>
      <c r="AJ47" s="3">
        <f t="shared" si="46"/>
        <v>0</v>
      </c>
      <c r="AK47" s="3">
        <f t="shared" si="46"/>
        <v>0</v>
      </c>
      <c r="AL47" s="3">
        <f t="shared" si="46"/>
        <v>0</v>
      </c>
      <c r="AM47" s="3">
        <f t="shared" si="46"/>
        <v>0</v>
      </c>
      <c r="AN47" s="3">
        <f t="shared" si="46"/>
        <v>0</v>
      </c>
      <c r="AO47" s="3">
        <f t="shared" si="46"/>
        <v>0</v>
      </c>
      <c r="AP47" s="3">
        <f t="shared" si="46"/>
        <v>0</v>
      </c>
      <c r="AQ47" s="3">
        <f t="shared" si="46"/>
        <v>0</v>
      </c>
      <c r="AR47" s="3">
        <f t="shared" si="46"/>
        <v>0</v>
      </c>
      <c r="AS47" s="3">
        <f t="shared" si="46"/>
        <v>0</v>
      </c>
      <c r="AT47" s="3">
        <f t="shared" si="46"/>
        <v>0</v>
      </c>
      <c r="AU47" s="3">
        <f t="shared" si="46"/>
        <v>0</v>
      </c>
      <c r="AV47" s="3">
        <f t="shared" si="46"/>
        <v>0</v>
      </c>
      <c r="AW47" s="3">
        <f t="shared" si="46"/>
        <v>0</v>
      </c>
      <c r="AX47" s="3">
        <f t="shared" si="46"/>
        <v>0</v>
      </c>
      <c r="AY47" s="3">
        <f t="shared" si="46"/>
        <v>0</v>
      </c>
      <c r="AZ47" s="3">
        <f t="shared" si="46"/>
        <v>0</v>
      </c>
      <c r="BA47" s="3">
        <f t="shared" si="46"/>
        <v>0</v>
      </c>
      <c r="BB47" s="3">
        <f t="shared" si="46"/>
        <v>0</v>
      </c>
      <c r="BC47" s="3">
        <f t="shared" si="46"/>
        <v>0</v>
      </c>
      <c r="BD47" s="3">
        <f t="shared" si="46"/>
        <v>0</v>
      </c>
      <c r="BE47" s="3">
        <f t="shared" si="46"/>
        <v>0</v>
      </c>
      <c r="BF47" s="3">
        <f t="shared" si="46"/>
        <v>0</v>
      </c>
      <c r="BG47" s="3">
        <f t="shared" si="46"/>
        <v>0</v>
      </c>
      <c r="BH47" s="3">
        <f t="shared" si="46"/>
        <v>0</v>
      </c>
      <c r="BI47" s="3">
        <f t="shared" si="46"/>
        <v>0</v>
      </c>
      <c r="BJ47" s="3">
        <f t="shared" si="46"/>
        <v>0</v>
      </c>
      <c r="BK47" s="3">
        <f t="shared" si="46"/>
        <v>0</v>
      </c>
      <c r="BL47" s="3">
        <f t="shared" si="46"/>
        <v>0</v>
      </c>
      <c r="BM47" s="3">
        <f t="shared" si="46"/>
        <v>0</v>
      </c>
      <c r="BN47" s="3">
        <f t="shared" si="46"/>
        <v>0</v>
      </c>
      <c r="BO47" s="3">
        <f t="shared" si="46"/>
        <v>0</v>
      </c>
      <c r="BP47" s="3">
        <f t="shared" si="46"/>
        <v>0</v>
      </c>
      <c r="BQ47" s="3">
        <f t="shared" si="46"/>
        <v>0</v>
      </c>
      <c r="BR47" s="3">
        <f t="shared" si="46"/>
        <v>0</v>
      </c>
      <c r="BS47" s="3">
        <f t="shared" ref="BS47:CH47" si="47">BR47</f>
        <v>0</v>
      </c>
      <c r="BT47" s="3">
        <f t="shared" si="47"/>
        <v>0</v>
      </c>
      <c r="BU47" s="3">
        <f t="shared" si="47"/>
        <v>0</v>
      </c>
      <c r="BV47" s="3">
        <f t="shared" si="47"/>
        <v>0</v>
      </c>
      <c r="BW47" s="3">
        <f t="shared" si="47"/>
        <v>0</v>
      </c>
      <c r="BX47" s="3">
        <f t="shared" si="47"/>
        <v>0</v>
      </c>
      <c r="BY47" s="3">
        <f t="shared" si="47"/>
        <v>0</v>
      </c>
      <c r="BZ47" s="3">
        <f t="shared" si="47"/>
        <v>0</v>
      </c>
      <c r="CA47" s="3">
        <f t="shared" si="47"/>
        <v>0</v>
      </c>
      <c r="CB47" s="3">
        <f t="shared" si="47"/>
        <v>0</v>
      </c>
      <c r="CC47" s="3">
        <f t="shared" si="47"/>
        <v>0</v>
      </c>
      <c r="CD47" s="3">
        <f t="shared" si="47"/>
        <v>0</v>
      </c>
      <c r="CE47" s="3">
        <f t="shared" si="47"/>
        <v>0</v>
      </c>
      <c r="CF47" s="3">
        <f t="shared" si="47"/>
        <v>0</v>
      </c>
      <c r="CG47" s="3">
        <f t="shared" si="47"/>
        <v>0</v>
      </c>
      <c r="CH47" s="12">
        <f t="shared" si="47"/>
        <v>0</v>
      </c>
    </row>
    <row r="48" spans="1:86" x14ac:dyDescent="0.3">
      <c r="A48" s="548"/>
      <c r="B48" s="11" t="str">
        <f t="shared" si="33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BR48" si="48">F48</f>
        <v>0</v>
      </c>
      <c r="H48" s="3">
        <f t="shared" si="48"/>
        <v>0</v>
      </c>
      <c r="I48" s="3">
        <f t="shared" si="48"/>
        <v>0</v>
      </c>
      <c r="J48" s="3">
        <f t="shared" si="48"/>
        <v>0</v>
      </c>
      <c r="K48" s="3">
        <f t="shared" si="48"/>
        <v>0</v>
      </c>
      <c r="L48" s="3">
        <f t="shared" si="48"/>
        <v>0</v>
      </c>
      <c r="M48" s="3">
        <f t="shared" si="48"/>
        <v>0</v>
      </c>
      <c r="N48" s="3">
        <f t="shared" si="48"/>
        <v>0</v>
      </c>
      <c r="O48" s="3">
        <f t="shared" si="48"/>
        <v>0</v>
      </c>
      <c r="P48" s="3">
        <f t="shared" si="48"/>
        <v>0</v>
      </c>
      <c r="Q48" s="3">
        <f t="shared" si="48"/>
        <v>0</v>
      </c>
      <c r="R48" s="3">
        <f t="shared" si="48"/>
        <v>0</v>
      </c>
      <c r="S48" s="3">
        <f t="shared" si="48"/>
        <v>0</v>
      </c>
      <c r="T48" s="3">
        <f t="shared" si="48"/>
        <v>0</v>
      </c>
      <c r="U48" s="3">
        <f t="shared" si="48"/>
        <v>0</v>
      </c>
      <c r="V48" s="3">
        <f t="shared" si="48"/>
        <v>0</v>
      </c>
      <c r="W48" s="3">
        <f t="shared" si="48"/>
        <v>0</v>
      </c>
      <c r="X48" s="3">
        <f t="shared" si="48"/>
        <v>0</v>
      </c>
      <c r="Y48" s="3">
        <f t="shared" si="48"/>
        <v>0</v>
      </c>
      <c r="Z48" s="3">
        <f t="shared" si="48"/>
        <v>0</v>
      </c>
      <c r="AA48" s="3">
        <f t="shared" si="48"/>
        <v>0</v>
      </c>
      <c r="AB48" s="3">
        <f t="shared" si="48"/>
        <v>0</v>
      </c>
      <c r="AC48" s="3">
        <f t="shared" si="48"/>
        <v>0</v>
      </c>
      <c r="AD48" s="3">
        <f t="shared" si="48"/>
        <v>0</v>
      </c>
      <c r="AE48" s="3">
        <f t="shared" si="48"/>
        <v>0</v>
      </c>
      <c r="AF48" s="3">
        <f t="shared" si="48"/>
        <v>0</v>
      </c>
      <c r="AG48" s="3">
        <f t="shared" si="48"/>
        <v>0</v>
      </c>
      <c r="AH48" s="3">
        <f t="shared" si="48"/>
        <v>0</v>
      </c>
      <c r="AI48" s="3">
        <f t="shared" si="48"/>
        <v>0</v>
      </c>
      <c r="AJ48" s="3">
        <f t="shared" si="48"/>
        <v>0</v>
      </c>
      <c r="AK48" s="3">
        <f t="shared" si="48"/>
        <v>0</v>
      </c>
      <c r="AL48" s="3">
        <f t="shared" si="48"/>
        <v>0</v>
      </c>
      <c r="AM48" s="3">
        <f t="shared" si="48"/>
        <v>0</v>
      </c>
      <c r="AN48" s="3">
        <f t="shared" si="48"/>
        <v>0</v>
      </c>
      <c r="AO48" s="3">
        <f t="shared" si="48"/>
        <v>0</v>
      </c>
      <c r="AP48" s="3">
        <f t="shared" si="48"/>
        <v>0</v>
      </c>
      <c r="AQ48" s="3">
        <f t="shared" si="48"/>
        <v>0</v>
      </c>
      <c r="AR48" s="3">
        <f t="shared" si="48"/>
        <v>0</v>
      </c>
      <c r="AS48" s="3">
        <f t="shared" si="48"/>
        <v>0</v>
      </c>
      <c r="AT48" s="3">
        <f t="shared" si="48"/>
        <v>0</v>
      </c>
      <c r="AU48" s="3">
        <f t="shared" si="48"/>
        <v>0</v>
      </c>
      <c r="AV48" s="3">
        <f t="shared" si="48"/>
        <v>0</v>
      </c>
      <c r="AW48" s="3">
        <f t="shared" si="48"/>
        <v>0</v>
      </c>
      <c r="AX48" s="3">
        <f t="shared" si="48"/>
        <v>0</v>
      </c>
      <c r="AY48" s="3">
        <f t="shared" si="48"/>
        <v>0</v>
      </c>
      <c r="AZ48" s="3">
        <f t="shared" si="48"/>
        <v>0</v>
      </c>
      <c r="BA48" s="3">
        <f t="shared" si="48"/>
        <v>0</v>
      </c>
      <c r="BB48" s="3">
        <f t="shared" si="48"/>
        <v>0</v>
      </c>
      <c r="BC48" s="3">
        <f t="shared" si="48"/>
        <v>0</v>
      </c>
      <c r="BD48" s="3">
        <f t="shared" si="48"/>
        <v>0</v>
      </c>
      <c r="BE48" s="3">
        <f t="shared" si="48"/>
        <v>0</v>
      </c>
      <c r="BF48" s="3">
        <f t="shared" si="48"/>
        <v>0</v>
      </c>
      <c r="BG48" s="3">
        <f t="shared" si="48"/>
        <v>0</v>
      </c>
      <c r="BH48" s="3">
        <f t="shared" si="48"/>
        <v>0</v>
      </c>
      <c r="BI48" s="3">
        <f t="shared" si="48"/>
        <v>0</v>
      </c>
      <c r="BJ48" s="3">
        <f t="shared" si="48"/>
        <v>0</v>
      </c>
      <c r="BK48" s="3">
        <f t="shared" si="48"/>
        <v>0</v>
      </c>
      <c r="BL48" s="3">
        <f t="shared" si="48"/>
        <v>0</v>
      </c>
      <c r="BM48" s="3">
        <f t="shared" si="48"/>
        <v>0</v>
      </c>
      <c r="BN48" s="3">
        <f t="shared" si="48"/>
        <v>0</v>
      </c>
      <c r="BO48" s="3">
        <f t="shared" si="48"/>
        <v>0</v>
      </c>
      <c r="BP48" s="3">
        <f t="shared" si="48"/>
        <v>0</v>
      </c>
      <c r="BQ48" s="3">
        <f t="shared" si="48"/>
        <v>0</v>
      </c>
      <c r="BR48" s="3">
        <f t="shared" si="48"/>
        <v>0</v>
      </c>
      <c r="BS48" s="3">
        <f t="shared" ref="BS48:CH48" si="49">BR48</f>
        <v>0</v>
      </c>
      <c r="BT48" s="3">
        <f t="shared" si="49"/>
        <v>0</v>
      </c>
      <c r="BU48" s="3">
        <f t="shared" si="49"/>
        <v>0</v>
      </c>
      <c r="BV48" s="3">
        <f t="shared" si="49"/>
        <v>0</v>
      </c>
      <c r="BW48" s="3">
        <f t="shared" si="49"/>
        <v>0</v>
      </c>
      <c r="BX48" s="3">
        <f t="shared" si="49"/>
        <v>0</v>
      </c>
      <c r="BY48" s="3">
        <f t="shared" si="49"/>
        <v>0</v>
      </c>
      <c r="BZ48" s="3">
        <f t="shared" si="49"/>
        <v>0</v>
      </c>
      <c r="CA48" s="3">
        <f t="shared" si="49"/>
        <v>0</v>
      </c>
      <c r="CB48" s="3">
        <f t="shared" si="49"/>
        <v>0</v>
      </c>
      <c r="CC48" s="3">
        <f t="shared" si="49"/>
        <v>0</v>
      </c>
      <c r="CD48" s="3">
        <f t="shared" si="49"/>
        <v>0</v>
      </c>
      <c r="CE48" s="3">
        <f t="shared" si="49"/>
        <v>0</v>
      </c>
      <c r="CF48" s="3">
        <f t="shared" si="49"/>
        <v>0</v>
      </c>
      <c r="CG48" s="3">
        <f t="shared" si="49"/>
        <v>0</v>
      </c>
      <c r="CH48" s="12">
        <f t="shared" si="49"/>
        <v>0</v>
      </c>
    </row>
    <row r="49" spans="1:86" x14ac:dyDescent="0.3">
      <c r="A49" s="548"/>
      <c r="B49" s="11" t="str">
        <f t="shared" si="33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BR49" si="50">F49</f>
        <v>0</v>
      </c>
      <c r="H49" s="3">
        <f t="shared" si="50"/>
        <v>0</v>
      </c>
      <c r="I49" s="3">
        <f t="shared" si="50"/>
        <v>0</v>
      </c>
      <c r="J49" s="3">
        <f t="shared" si="50"/>
        <v>0</v>
      </c>
      <c r="K49" s="3">
        <f t="shared" si="50"/>
        <v>0</v>
      </c>
      <c r="L49" s="3">
        <f t="shared" si="50"/>
        <v>0</v>
      </c>
      <c r="M49" s="3">
        <f t="shared" si="50"/>
        <v>0</v>
      </c>
      <c r="N49" s="3">
        <f t="shared" si="50"/>
        <v>0</v>
      </c>
      <c r="O49" s="3">
        <f t="shared" si="50"/>
        <v>0</v>
      </c>
      <c r="P49" s="3">
        <f t="shared" si="50"/>
        <v>0</v>
      </c>
      <c r="Q49" s="3">
        <f t="shared" si="50"/>
        <v>0</v>
      </c>
      <c r="R49" s="3">
        <f t="shared" si="50"/>
        <v>0</v>
      </c>
      <c r="S49" s="3">
        <f t="shared" si="50"/>
        <v>0</v>
      </c>
      <c r="T49" s="3">
        <f t="shared" si="50"/>
        <v>0</v>
      </c>
      <c r="U49" s="3">
        <f t="shared" si="50"/>
        <v>0</v>
      </c>
      <c r="V49" s="3">
        <f t="shared" si="50"/>
        <v>0</v>
      </c>
      <c r="W49" s="3">
        <f t="shared" si="50"/>
        <v>0</v>
      </c>
      <c r="X49" s="3">
        <f t="shared" si="50"/>
        <v>0</v>
      </c>
      <c r="Y49" s="3">
        <f t="shared" si="50"/>
        <v>0</v>
      </c>
      <c r="Z49" s="3">
        <f t="shared" si="50"/>
        <v>0</v>
      </c>
      <c r="AA49" s="3">
        <f t="shared" si="50"/>
        <v>0</v>
      </c>
      <c r="AB49" s="3">
        <f t="shared" si="50"/>
        <v>0</v>
      </c>
      <c r="AC49" s="3">
        <f t="shared" si="50"/>
        <v>0</v>
      </c>
      <c r="AD49" s="3">
        <f t="shared" si="50"/>
        <v>0</v>
      </c>
      <c r="AE49" s="3">
        <f t="shared" si="50"/>
        <v>0</v>
      </c>
      <c r="AF49" s="3">
        <f t="shared" si="50"/>
        <v>0</v>
      </c>
      <c r="AG49" s="3">
        <f t="shared" si="50"/>
        <v>0</v>
      </c>
      <c r="AH49" s="3">
        <f t="shared" si="50"/>
        <v>0</v>
      </c>
      <c r="AI49" s="3">
        <f t="shared" si="50"/>
        <v>0</v>
      </c>
      <c r="AJ49" s="3">
        <f t="shared" si="50"/>
        <v>0</v>
      </c>
      <c r="AK49" s="3">
        <f t="shared" si="50"/>
        <v>0</v>
      </c>
      <c r="AL49" s="3">
        <f t="shared" si="50"/>
        <v>0</v>
      </c>
      <c r="AM49" s="3">
        <f t="shared" si="50"/>
        <v>0</v>
      </c>
      <c r="AN49" s="3">
        <f t="shared" si="50"/>
        <v>0</v>
      </c>
      <c r="AO49" s="3">
        <f t="shared" si="50"/>
        <v>0</v>
      </c>
      <c r="AP49" s="3">
        <f t="shared" si="50"/>
        <v>0</v>
      </c>
      <c r="AQ49" s="3">
        <f t="shared" si="50"/>
        <v>0</v>
      </c>
      <c r="AR49" s="3">
        <f t="shared" si="50"/>
        <v>0</v>
      </c>
      <c r="AS49" s="3">
        <f t="shared" si="50"/>
        <v>0</v>
      </c>
      <c r="AT49" s="3">
        <f t="shared" si="50"/>
        <v>0</v>
      </c>
      <c r="AU49" s="3">
        <f t="shared" si="50"/>
        <v>0</v>
      </c>
      <c r="AV49" s="3">
        <f t="shared" si="50"/>
        <v>0</v>
      </c>
      <c r="AW49" s="3">
        <f t="shared" si="50"/>
        <v>0</v>
      </c>
      <c r="AX49" s="3">
        <f t="shared" si="50"/>
        <v>0</v>
      </c>
      <c r="AY49" s="3">
        <f t="shared" si="50"/>
        <v>0</v>
      </c>
      <c r="AZ49" s="3">
        <f t="shared" si="50"/>
        <v>0</v>
      </c>
      <c r="BA49" s="3">
        <f t="shared" si="50"/>
        <v>0</v>
      </c>
      <c r="BB49" s="3">
        <f t="shared" si="50"/>
        <v>0</v>
      </c>
      <c r="BC49" s="3">
        <f t="shared" si="50"/>
        <v>0</v>
      </c>
      <c r="BD49" s="3">
        <f t="shared" si="50"/>
        <v>0</v>
      </c>
      <c r="BE49" s="3">
        <f t="shared" si="50"/>
        <v>0</v>
      </c>
      <c r="BF49" s="3">
        <f t="shared" si="50"/>
        <v>0</v>
      </c>
      <c r="BG49" s="3">
        <f t="shared" si="50"/>
        <v>0</v>
      </c>
      <c r="BH49" s="3">
        <f t="shared" si="50"/>
        <v>0</v>
      </c>
      <c r="BI49" s="3">
        <f t="shared" si="50"/>
        <v>0</v>
      </c>
      <c r="BJ49" s="3">
        <f t="shared" si="50"/>
        <v>0</v>
      </c>
      <c r="BK49" s="3">
        <f t="shared" si="50"/>
        <v>0</v>
      </c>
      <c r="BL49" s="3">
        <f t="shared" si="50"/>
        <v>0</v>
      </c>
      <c r="BM49" s="3">
        <f t="shared" si="50"/>
        <v>0</v>
      </c>
      <c r="BN49" s="3">
        <f t="shared" si="50"/>
        <v>0</v>
      </c>
      <c r="BO49" s="3">
        <f t="shared" si="50"/>
        <v>0</v>
      </c>
      <c r="BP49" s="3">
        <f t="shared" si="50"/>
        <v>0</v>
      </c>
      <c r="BQ49" s="3">
        <f t="shared" si="50"/>
        <v>0</v>
      </c>
      <c r="BR49" s="3">
        <f t="shared" si="50"/>
        <v>0</v>
      </c>
      <c r="BS49" s="3">
        <f t="shared" ref="BS49:CH49" si="51">BR49</f>
        <v>0</v>
      </c>
      <c r="BT49" s="3">
        <f t="shared" si="51"/>
        <v>0</v>
      </c>
      <c r="BU49" s="3">
        <f t="shared" si="51"/>
        <v>0</v>
      </c>
      <c r="BV49" s="3">
        <f t="shared" si="51"/>
        <v>0</v>
      </c>
      <c r="BW49" s="3">
        <f t="shared" si="51"/>
        <v>0</v>
      </c>
      <c r="BX49" s="3">
        <f t="shared" si="51"/>
        <v>0</v>
      </c>
      <c r="BY49" s="3">
        <f t="shared" si="51"/>
        <v>0</v>
      </c>
      <c r="BZ49" s="3">
        <f t="shared" si="51"/>
        <v>0</v>
      </c>
      <c r="CA49" s="3">
        <f t="shared" si="51"/>
        <v>0</v>
      </c>
      <c r="CB49" s="3">
        <f t="shared" si="51"/>
        <v>0</v>
      </c>
      <c r="CC49" s="3">
        <f t="shared" si="51"/>
        <v>0</v>
      </c>
      <c r="CD49" s="3">
        <f t="shared" si="51"/>
        <v>0</v>
      </c>
      <c r="CE49" s="3">
        <f t="shared" si="51"/>
        <v>0</v>
      </c>
      <c r="CF49" s="3">
        <f t="shared" si="51"/>
        <v>0</v>
      </c>
      <c r="CG49" s="3">
        <f t="shared" si="51"/>
        <v>0</v>
      </c>
      <c r="CH49" s="12">
        <f t="shared" si="51"/>
        <v>0</v>
      </c>
    </row>
    <row r="50" spans="1:86" ht="15" customHeight="1" x14ac:dyDescent="0.3">
      <c r="A50" s="548"/>
      <c r="B50" s="11" t="str">
        <f t="shared" si="33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BR50" si="52">F50</f>
        <v>0</v>
      </c>
      <c r="H50" s="3">
        <f t="shared" si="52"/>
        <v>0</v>
      </c>
      <c r="I50" s="3">
        <f t="shared" si="52"/>
        <v>0</v>
      </c>
      <c r="J50" s="3">
        <f t="shared" si="52"/>
        <v>0</v>
      </c>
      <c r="K50" s="3">
        <f t="shared" si="52"/>
        <v>0</v>
      </c>
      <c r="L50" s="3">
        <f t="shared" si="52"/>
        <v>0</v>
      </c>
      <c r="M50" s="3">
        <f t="shared" si="52"/>
        <v>0</v>
      </c>
      <c r="N50" s="3">
        <f t="shared" si="52"/>
        <v>0</v>
      </c>
      <c r="O50" s="3">
        <f t="shared" si="52"/>
        <v>0</v>
      </c>
      <c r="P50" s="3">
        <f t="shared" si="52"/>
        <v>0</v>
      </c>
      <c r="Q50" s="3">
        <f t="shared" si="52"/>
        <v>0</v>
      </c>
      <c r="R50" s="3">
        <f t="shared" si="52"/>
        <v>0</v>
      </c>
      <c r="S50" s="3">
        <f t="shared" si="52"/>
        <v>0</v>
      </c>
      <c r="T50" s="3">
        <f t="shared" si="52"/>
        <v>0</v>
      </c>
      <c r="U50" s="3">
        <f t="shared" si="52"/>
        <v>0</v>
      </c>
      <c r="V50" s="3">
        <f t="shared" si="52"/>
        <v>0</v>
      </c>
      <c r="W50" s="3">
        <f t="shared" si="52"/>
        <v>0</v>
      </c>
      <c r="X50" s="3">
        <f t="shared" si="52"/>
        <v>0</v>
      </c>
      <c r="Y50" s="3">
        <f t="shared" si="52"/>
        <v>0</v>
      </c>
      <c r="Z50" s="3">
        <f t="shared" si="52"/>
        <v>0</v>
      </c>
      <c r="AA50" s="3">
        <f t="shared" si="52"/>
        <v>0</v>
      </c>
      <c r="AB50" s="3">
        <f t="shared" si="52"/>
        <v>0</v>
      </c>
      <c r="AC50" s="3">
        <f t="shared" si="52"/>
        <v>0</v>
      </c>
      <c r="AD50" s="3">
        <f t="shared" si="52"/>
        <v>0</v>
      </c>
      <c r="AE50" s="3">
        <f t="shared" si="52"/>
        <v>0</v>
      </c>
      <c r="AF50" s="3">
        <f t="shared" si="52"/>
        <v>0</v>
      </c>
      <c r="AG50" s="3">
        <f t="shared" si="52"/>
        <v>0</v>
      </c>
      <c r="AH50" s="3">
        <f t="shared" si="52"/>
        <v>0</v>
      </c>
      <c r="AI50" s="3">
        <f t="shared" si="52"/>
        <v>0</v>
      </c>
      <c r="AJ50" s="3">
        <f t="shared" si="52"/>
        <v>0</v>
      </c>
      <c r="AK50" s="3">
        <f t="shared" si="52"/>
        <v>0</v>
      </c>
      <c r="AL50" s="3">
        <f t="shared" si="52"/>
        <v>0</v>
      </c>
      <c r="AM50" s="3">
        <f t="shared" si="52"/>
        <v>0</v>
      </c>
      <c r="AN50" s="3">
        <f t="shared" si="52"/>
        <v>0</v>
      </c>
      <c r="AO50" s="3">
        <f t="shared" si="52"/>
        <v>0</v>
      </c>
      <c r="AP50" s="3">
        <f t="shared" si="52"/>
        <v>0</v>
      </c>
      <c r="AQ50" s="3">
        <f t="shared" si="52"/>
        <v>0</v>
      </c>
      <c r="AR50" s="3">
        <f t="shared" si="52"/>
        <v>0</v>
      </c>
      <c r="AS50" s="3">
        <f t="shared" si="52"/>
        <v>0</v>
      </c>
      <c r="AT50" s="3">
        <f t="shared" si="52"/>
        <v>0</v>
      </c>
      <c r="AU50" s="3">
        <f t="shared" si="52"/>
        <v>0</v>
      </c>
      <c r="AV50" s="3">
        <f t="shared" si="52"/>
        <v>0</v>
      </c>
      <c r="AW50" s="3">
        <f t="shared" si="52"/>
        <v>0</v>
      </c>
      <c r="AX50" s="3">
        <f t="shared" si="52"/>
        <v>0</v>
      </c>
      <c r="AY50" s="3">
        <f t="shared" si="52"/>
        <v>0</v>
      </c>
      <c r="AZ50" s="3">
        <f t="shared" si="52"/>
        <v>0</v>
      </c>
      <c r="BA50" s="3">
        <f t="shared" si="52"/>
        <v>0</v>
      </c>
      <c r="BB50" s="3">
        <f t="shared" si="52"/>
        <v>0</v>
      </c>
      <c r="BC50" s="3">
        <f t="shared" si="52"/>
        <v>0</v>
      </c>
      <c r="BD50" s="3">
        <f t="shared" si="52"/>
        <v>0</v>
      </c>
      <c r="BE50" s="3">
        <f t="shared" si="52"/>
        <v>0</v>
      </c>
      <c r="BF50" s="3">
        <f t="shared" si="52"/>
        <v>0</v>
      </c>
      <c r="BG50" s="3">
        <f t="shared" si="52"/>
        <v>0</v>
      </c>
      <c r="BH50" s="3">
        <f t="shared" si="52"/>
        <v>0</v>
      </c>
      <c r="BI50" s="3">
        <f t="shared" si="52"/>
        <v>0</v>
      </c>
      <c r="BJ50" s="3">
        <f t="shared" si="52"/>
        <v>0</v>
      </c>
      <c r="BK50" s="3">
        <f t="shared" si="52"/>
        <v>0</v>
      </c>
      <c r="BL50" s="3">
        <f t="shared" si="52"/>
        <v>0</v>
      </c>
      <c r="BM50" s="3">
        <f t="shared" si="52"/>
        <v>0</v>
      </c>
      <c r="BN50" s="3">
        <f t="shared" si="52"/>
        <v>0</v>
      </c>
      <c r="BO50" s="3">
        <f t="shared" si="52"/>
        <v>0</v>
      </c>
      <c r="BP50" s="3">
        <f t="shared" si="52"/>
        <v>0</v>
      </c>
      <c r="BQ50" s="3">
        <f t="shared" si="52"/>
        <v>0</v>
      </c>
      <c r="BR50" s="3">
        <f t="shared" si="52"/>
        <v>0</v>
      </c>
      <c r="BS50" s="3">
        <f t="shared" ref="BS50:CH50" si="53">BR50</f>
        <v>0</v>
      </c>
      <c r="BT50" s="3">
        <f t="shared" si="53"/>
        <v>0</v>
      </c>
      <c r="BU50" s="3">
        <f t="shared" si="53"/>
        <v>0</v>
      </c>
      <c r="BV50" s="3">
        <f t="shared" si="53"/>
        <v>0</v>
      </c>
      <c r="BW50" s="3">
        <f t="shared" si="53"/>
        <v>0</v>
      </c>
      <c r="BX50" s="3">
        <f t="shared" si="53"/>
        <v>0</v>
      </c>
      <c r="BY50" s="3">
        <f t="shared" si="53"/>
        <v>0</v>
      </c>
      <c r="BZ50" s="3">
        <f t="shared" si="53"/>
        <v>0</v>
      </c>
      <c r="CA50" s="3">
        <f t="shared" si="53"/>
        <v>0</v>
      </c>
      <c r="CB50" s="3">
        <f t="shared" si="53"/>
        <v>0</v>
      </c>
      <c r="CC50" s="3">
        <f t="shared" si="53"/>
        <v>0</v>
      </c>
      <c r="CD50" s="3">
        <f t="shared" si="53"/>
        <v>0</v>
      </c>
      <c r="CE50" s="3">
        <f t="shared" si="53"/>
        <v>0</v>
      </c>
      <c r="CF50" s="3">
        <f t="shared" si="53"/>
        <v>0</v>
      </c>
      <c r="CG50" s="3">
        <f t="shared" si="53"/>
        <v>0</v>
      </c>
      <c r="CH50" s="12">
        <f t="shared" si="53"/>
        <v>0</v>
      </c>
    </row>
    <row r="51" spans="1:86" x14ac:dyDescent="0.3">
      <c r="A51" s="548"/>
      <c r="B51" s="11" t="str">
        <f t="shared" si="33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BR51" si="54">F51</f>
        <v>0</v>
      </c>
      <c r="H51" s="3">
        <f t="shared" si="54"/>
        <v>0</v>
      </c>
      <c r="I51" s="3">
        <f t="shared" si="54"/>
        <v>0</v>
      </c>
      <c r="J51" s="3">
        <f t="shared" si="54"/>
        <v>0</v>
      </c>
      <c r="K51" s="3">
        <f t="shared" si="54"/>
        <v>0</v>
      </c>
      <c r="L51" s="3">
        <f t="shared" si="54"/>
        <v>0</v>
      </c>
      <c r="M51" s="3">
        <f t="shared" si="54"/>
        <v>0</v>
      </c>
      <c r="N51" s="3">
        <f t="shared" si="54"/>
        <v>0</v>
      </c>
      <c r="O51" s="3">
        <f t="shared" si="54"/>
        <v>0</v>
      </c>
      <c r="P51" s="3">
        <f t="shared" si="54"/>
        <v>0</v>
      </c>
      <c r="Q51" s="3">
        <f t="shared" si="54"/>
        <v>0</v>
      </c>
      <c r="R51" s="3">
        <f t="shared" si="54"/>
        <v>0</v>
      </c>
      <c r="S51" s="3">
        <f t="shared" si="54"/>
        <v>0</v>
      </c>
      <c r="T51" s="3">
        <f t="shared" si="54"/>
        <v>0</v>
      </c>
      <c r="U51" s="3">
        <f t="shared" si="54"/>
        <v>0</v>
      </c>
      <c r="V51" s="3">
        <f t="shared" si="54"/>
        <v>0</v>
      </c>
      <c r="W51" s="3">
        <f t="shared" si="54"/>
        <v>0</v>
      </c>
      <c r="X51" s="3">
        <f t="shared" si="54"/>
        <v>0</v>
      </c>
      <c r="Y51" s="3">
        <f t="shared" si="54"/>
        <v>0</v>
      </c>
      <c r="Z51" s="3">
        <f t="shared" si="54"/>
        <v>0</v>
      </c>
      <c r="AA51" s="3">
        <f t="shared" si="54"/>
        <v>0</v>
      </c>
      <c r="AB51" s="3">
        <f t="shared" si="54"/>
        <v>0</v>
      </c>
      <c r="AC51" s="3">
        <f t="shared" si="54"/>
        <v>0</v>
      </c>
      <c r="AD51" s="3">
        <f t="shared" si="54"/>
        <v>0</v>
      </c>
      <c r="AE51" s="3">
        <f t="shared" si="54"/>
        <v>0</v>
      </c>
      <c r="AF51" s="3">
        <f t="shared" si="54"/>
        <v>0</v>
      </c>
      <c r="AG51" s="3">
        <f t="shared" si="54"/>
        <v>0</v>
      </c>
      <c r="AH51" s="3">
        <f t="shared" si="54"/>
        <v>0</v>
      </c>
      <c r="AI51" s="3">
        <f t="shared" si="54"/>
        <v>0</v>
      </c>
      <c r="AJ51" s="3">
        <f t="shared" si="54"/>
        <v>0</v>
      </c>
      <c r="AK51" s="3">
        <f t="shared" si="54"/>
        <v>0</v>
      </c>
      <c r="AL51" s="3">
        <f t="shared" si="54"/>
        <v>0</v>
      </c>
      <c r="AM51" s="3">
        <f t="shared" si="54"/>
        <v>0</v>
      </c>
      <c r="AN51" s="3">
        <f t="shared" si="54"/>
        <v>0</v>
      </c>
      <c r="AO51" s="3">
        <f t="shared" si="54"/>
        <v>0</v>
      </c>
      <c r="AP51" s="3">
        <f t="shared" si="54"/>
        <v>0</v>
      </c>
      <c r="AQ51" s="3">
        <f t="shared" si="54"/>
        <v>0</v>
      </c>
      <c r="AR51" s="3">
        <f t="shared" si="54"/>
        <v>0</v>
      </c>
      <c r="AS51" s="3">
        <f t="shared" si="54"/>
        <v>0</v>
      </c>
      <c r="AT51" s="3">
        <f t="shared" si="54"/>
        <v>0</v>
      </c>
      <c r="AU51" s="3">
        <f t="shared" si="54"/>
        <v>0</v>
      </c>
      <c r="AV51" s="3">
        <f t="shared" si="54"/>
        <v>0</v>
      </c>
      <c r="AW51" s="3">
        <f t="shared" si="54"/>
        <v>0</v>
      </c>
      <c r="AX51" s="3">
        <f t="shared" si="54"/>
        <v>0</v>
      </c>
      <c r="AY51" s="3">
        <f t="shared" si="54"/>
        <v>0</v>
      </c>
      <c r="AZ51" s="3">
        <f t="shared" si="54"/>
        <v>0</v>
      </c>
      <c r="BA51" s="3">
        <f t="shared" si="54"/>
        <v>0</v>
      </c>
      <c r="BB51" s="3">
        <f t="shared" si="54"/>
        <v>0</v>
      </c>
      <c r="BC51" s="3">
        <f t="shared" si="54"/>
        <v>0</v>
      </c>
      <c r="BD51" s="3">
        <f t="shared" si="54"/>
        <v>0</v>
      </c>
      <c r="BE51" s="3">
        <f t="shared" si="54"/>
        <v>0</v>
      </c>
      <c r="BF51" s="3">
        <f t="shared" si="54"/>
        <v>0</v>
      </c>
      <c r="BG51" s="3">
        <f t="shared" si="54"/>
        <v>0</v>
      </c>
      <c r="BH51" s="3">
        <f t="shared" si="54"/>
        <v>0</v>
      </c>
      <c r="BI51" s="3">
        <f t="shared" si="54"/>
        <v>0</v>
      </c>
      <c r="BJ51" s="3">
        <f t="shared" si="54"/>
        <v>0</v>
      </c>
      <c r="BK51" s="3">
        <f t="shared" si="54"/>
        <v>0</v>
      </c>
      <c r="BL51" s="3">
        <f t="shared" si="54"/>
        <v>0</v>
      </c>
      <c r="BM51" s="3">
        <f t="shared" si="54"/>
        <v>0</v>
      </c>
      <c r="BN51" s="3">
        <f t="shared" si="54"/>
        <v>0</v>
      </c>
      <c r="BO51" s="3">
        <f t="shared" si="54"/>
        <v>0</v>
      </c>
      <c r="BP51" s="3">
        <f t="shared" si="54"/>
        <v>0</v>
      </c>
      <c r="BQ51" s="3">
        <f t="shared" si="54"/>
        <v>0</v>
      </c>
      <c r="BR51" s="3">
        <f t="shared" si="54"/>
        <v>0</v>
      </c>
      <c r="BS51" s="3">
        <f t="shared" ref="BS51:CH51" si="55">BR51</f>
        <v>0</v>
      </c>
      <c r="BT51" s="3">
        <f t="shared" si="55"/>
        <v>0</v>
      </c>
      <c r="BU51" s="3">
        <f t="shared" si="55"/>
        <v>0</v>
      </c>
      <c r="BV51" s="3">
        <f t="shared" si="55"/>
        <v>0</v>
      </c>
      <c r="BW51" s="3">
        <f t="shared" si="55"/>
        <v>0</v>
      </c>
      <c r="BX51" s="3">
        <f t="shared" si="55"/>
        <v>0</v>
      </c>
      <c r="BY51" s="3">
        <f t="shared" si="55"/>
        <v>0</v>
      </c>
      <c r="BZ51" s="3">
        <f t="shared" si="55"/>
        <v>0</v>
      </c>
      <c r="CA51" s="3">
        <f t="shared" si="55"/>
        <v>0</v>
      </c>
      <c r="CB51" s="3">
        <f t="shared" si="55"/>
        <v>0</v>
      </c>
      <c r="CC51" s="3">
        <f t="shared" si="55"/>
        <v>0</v>
      </c>
      <c r="CD51" s="3">
        <f t="shared" si="55"/>
        <v>0</v>
      </c>
      <c r="CE51" s="3">
        <f t="shared" si="55"/>
        <v>0</v>
      </c>
      <c r="CF51" s="3">
        <f t="shared" si="55"/>
        <v>0</v>
      </c>
      <c r="CG51" s="3">
        <f t="shared" si="55"/>
        <v>0</v>
      </c>
      <c r="CH51" s="12">
        <f t="shared" si="55"/>
        <v>0</v>
      </c>
    </row>
    <row r="52" spans="1:86" x14ac:dyDescent="0.3">
      <c r="A52" s="548"/>
      <c r="B52" s="11" t="str">
        <f t="shared" si="33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BR52" si="56">F52</f>
        <v>0</v>
      </c>
      <c r="H52" s="3">
        <f t="shared" si="56"/>
        <v>0</v>
      </c>
      <c r="I52" s="3">
        <f t="shared" si="56"/>
        <v>0</v>
      </c>
      <c r="J52" s="3">
        <f t="shared" si="56"/>
        <v>0</v>
      </c>
      <c r="K52" s="3">
        <f t="shared" si="56"/>
        <v>0</v>
      </c>
      <c r="L52" s="3">
        <f t="shared" si="56"/>
        <v>0</v>
      </c>
      <c r="M52" s="3">
        <f t="shared" si="56"/>
        <v>0</v>
      </c>
      <c r="N52" s="3">
        <f t="shared" si="56"/>
        <v>0</v>
      </c>
      <c r="O52" s="3">
        <f t="shared" si="56"/>
        <v>0</v>
      </c>
      <c r="P52" s="3">
        <f t="shared" si="56"/>
        <v>0</v>
      </c>
      <c r="Q52" s="3">
        <f t="shared" si="56"/>
        <v>0</v>
      </c>
      <c r="R52" s="3">
        <f t="shared" si="56"/>
        <v>0</v>
      </c>
      <c r="S52" s="3">
        <f t="shared" si="56"/>
        <v>0</v>
      </c>
      <c r="T52" s="3">
        <f t="shared" si="56"/>
        <v>0</v>
      </c>
      <c r="U52" s="3">
        <f t="shared" si="56"/>
        <v>0</v>
      </c>
      <c r="V52" s="3">
        <f t="shared" si="56"/>
        <v>0</v>
      </c>
      <c r="W52" s="3">
        <f t="shared" si="56"/>
        <v>0</v>
      </c>
      <c r="X52" s="3">
        <f t="shared" si="56"/>
        <v>0</v>
      </c>
      <c r="Y52" s="3">
        <f t="shared" si="56"/>
        <v>0</v>
      </c>
      <c r="Z52" s="3">
        <f t="shared" si="56"/>
        <v>0</v>
      </c>
      <c r="AA52" s="3">
        <f t="shared" si="56"/>
        <v>0</v>
      </c>
      <c r="AB52" s="3">
        <f t="shared" si="56"/>
        <v>0</v>
      </c>
      <c r="AC52" s="3">
        <f t="shared" si="56"/>
        <v>0</v>
      </c>
      <c r="AD52" s="3">
        <f t="shared" si="56"/>
        <v>0</v>
      </c>
      <c r="AE52" s="3">
        <f t="shared" si="56"/>
        <v>0</v>
      </c>
      <c r="AF52" s="3">
        <f t="shared" si="56"/>
        <v>0</v>
      </c>
      <c r="AG52" s="3">
        <f t="shared" si="56"/>
        <v>0</v>
      </c>
      <c r="AH52" s="3">
        <f t="shared" si="56"/>
        <v>0</v>
      </c>
      <c r="AI52" s="3">
        <f t="shared" si="56"/>
        <v>0</v>
      </c>
      <c r="AJ52" s="3">
        <f t="shared" si="56"/>
        <v>0</v>
      </c>
      <c r="AK52" s="3">
        <f t="shared" si="56"/>
        <v>0</v>
      </c>
      <c r="AL52" s="3">
        <f t="shared" si="56"/>
        <v>0</v>
      </c>
      <c r="AM52" s="3">
        <f t="shared" si="56"/>
        <v>0</v>
      </c>
      <c r="AN52" s="3">
        <f t="shared" si="56"/>
        <v>0</v>
      </c>
      <c r="AO52" s="3">
        <f t="shared" si="56"/>
        <v>0</v>
      </c>
      <c r="AP52" s="3">
        <f t="shared" si="56"/>
        <v>0</v>
      </c>
      <c r="AQ52" s="3">
        <f t="shared" si="56"/>
        <v>0</v>
      </c>
      <c r="AR52" s="3">
        <f t="shared" si="56"/>
        <v>0</v>
      </c>
      <c r="AS52" s="3">
        <f t="shared" si="56"/>
        <v>0</v>
      </c>
      <c r="AT52" s="3">
        <f t="shared" si="56"/>
        <v>0</v>
      </c>
      <c r="AU52" s="3">
        <f t="shared" si="56"/>
        <v>0</v>
      </c>
      <c r="AV52" s="3">
        <f t="shared" si="56"/>
        <v>0</v>
      </c>
      <c r="AW52" s="3">
        <f t="shared" si="56"/>
        <v>0</v>
      </c>
      <c r="AX52" s="3">
        <f t="shared" si="56"/>
        <v>0</v>
      </c>
      <c r="AY52" s="3">
        <f t="shared" si="56"/>
        <v>0</v>
      </c>
      <c r="AZ52" s="3">
        <f t="shared" si="56"/>
        <v>0</v>
      </c>
      <c r="BA52" s="3">
        <f t="shared" si="56"/>
        <v>0</v>
      </c>
      <c r="BB52" s="3">
        <f t="shared" si="56"/>
        <v>0</v>
      </c>
      <c r="BC52" s="3">
        <f t="shared" si="56"/>
        <v>0</v>
      </c>
      <c r="BD52" s="3">
        <f t="shared" si="56"/>
        <v>0</v>
      </c>
      <c r="BE52" s="3">
        <f t="shared" si="56"/>
        <v>0</v>
      </c>
      <c r="BF52" s="3">
        <f t="shared" si="56"/>
        <v>0</v>
      </c>
      <c r="BG52" s="3">
        <f t="shared" si="56"/>
        <v>0</v>
      </c>
      <c r="BH52" s="3">
        <f t="shared" si="56"/>
        <v>0</v>
      </c>
      <c r="BI52" s="3">
        <f t="shared" si="56"/>
        <v>0</v>
      </c>
      <c r="BJ52" s="3">
        <f t="shared" si="56"/>
        <v>0</v>
      </c>
      <c r="BK52" s="3">
        <f t="shared" si="56"/>
        <v>0</v>
      </c>
      <c r="BL52" s="3">
        <f t="shared" si="56"/>
        <v>0</v>
      </c>
      <c r="BM52" s="3">
        <f t="shared" si="56"/>
        <v>0</v>
      </c>
      <c r="BN52" s="3">
        <f t="shared" si="56"/>
        <v>0</v>
      </c>
      <c r="BO52" s="3">
        <f t="shared" si="56"/>
        <v>0</v>
      </c>
      <c r="BP52" s="3">
        <f t="shared" si="56"/>
        <v>0</v>
      </c>
      <c r="BQ52" s="3">
        <f t="shared" si="56"/>
        <v>0</v>
      </c>
      <c r="BR52" s="3">
        <f t="shared" si="56"/>
        <v>0</v>
      </c>
      <c r="BS52" s="3">
        <f t="shared" ref="BS52:CH52" si="57">BR52</f>
        <v>0</v>
      </c>
      <c r="BT52" s="3">
        <f t="shared" si="57"/>
        <v>0</v>
      </c>
      <c r="BU52" s="3">
        <f t="shared" si="57"/>
        <v>0</v>
      </c>
      <c r="BV52" s="3">
        <f t="shared" si="57"/>
        <v>0</v>
      </c>
      <c r="BW52" s="3">
        <f t="shared" si="57"/>
        <v>0</v>
      </c>
      <c r="BX52" s="3">
        <f t="shared" si="57"/>
        <v>0</v>
      </c>
      <c r="BY52" s="3">
        <f t="shared" si="57"/>
        <v>0</v>
      </c>
      <c r="BZ52" s="3">
        <f t="shared" si="57"/>
        <v>0</v>
      </c>
      <c r="CA52" s="3">
        <f t="shared" si="57"/>
        <v>0</v>
      </c>
      <c r="CB52" s="3">
        <f t="shared" si="57"/>
        <v>0</v>
      </c>
      <c r="CC52" s="3">
        <f t="shared" si="57"/>
        <v>0</v>
      </c>
      <c r="CD52" s="3">
        <f t="shared" si="57"/>
        <v>0</v>
      </c>
      <c r="CE52" s="3">
        <f t="shared" si="57"/>
        <v>0</v>
      </c>
      <c r="CF52" s="3">
        <f t="shared" si="57"/>
        <v>0</v>
      </c>
      <c r="CG52" s="3">
        <f t="shared" si="57"/>
        <v>0</v>
      </c>
      <c r="CH52" s="12">
        <f t="shared" si="57"/>
        <v>0</v>
      </c>
    </row>
    <row r="53" spans="1:86" x14ac:dyDescent="0.3">
      <c r="A53" s="548"/>
      <c r="B53" s="11" t="str">
        <f t="shared" si="33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BR53" si="58">F53</f>
        <v>0</v>
      </c>
      <c r="H53" s="3">
        <f t="shared" si="58"/>
        <v>0</v>
      </c>
      <c r="I53" s="3">
        <f t="shared" si="58"/>
        <v>0</v>
      </c>
      <c r="J53" s="3">
        <f t="shared" si="58"/>
        <v>0</v>
      </c>
      <c r="K53" s="3">
        <f t="shared" si="58"/>
        <v>0</v>
      </c>
      <c r="L53" s="3">
        <f t="shared" si="58"/>
        <v>0</v>
      </c>
      <c r="M53" s="3">
        <f t="shared" si="58"/>
        <v>0</v>
      </c>
      <c r="N53" s="3">
        <f t="shared" si="58"/>
        <v>0</v>
      </c>
      <c r="O53" s="3">
        <f t="shared" si="58"/>
        <v>0</v>
      </c>
      <c r="P53" s="3">
        <f t="shared" si="58"/>
        <v>0</v>
      </c>
      <c r="Q53" s="3">
        <f t="shared" si="58"/>
        <v>0</v>
      </c>
      <c r="R53" s="3">
        <f t="shared" si="58"/>
        <v>0</v>
      </c>
      <c r="S53" s="3">
        <f t="shared" si="58"/>
        <v>0</v>
      </c>
      <c r="T53" s="3">
        <f t="shared" si="58"/>
        <v>0</v>
      </c>
      <c r="U53" s="3">
        <f t="shared" si="58"/>
        <v>0</v>
      </c>
      <c r="V53" s="3">
        <f t="shared" si="58"/>
        <v>0</v>
      </c>
      <c r="W53" s="3">
        <f t="shared" si="58"/>
        <v>0</v>
      </c>
      <c r="X53" s="3">
        <f t="shared" si="58"/>
        <v>0</v>
      </c>
      <c r="Y53" s="3">
        <f t="shared" si="58"/>
        <v>0</v>
      </c>
      <c r="Z53" s="3">
        <f t="shared" si="58"/>
        <v>0</v>
      </c>
      <c r="AA53" s="3">
        <f t="shared" si="58"/>
        <v>0</v>
      </c>
      <c r="AB53" s="3">
        <f t="shared" si="58"/>
        <v>0</v>
      </c>
      <c r="AC53" s="3">
        <f t="shared" si="58"/>
        <v>0</v>
      </c>
      <c r="AD53" s="3">
        <f t="shared" si="58"/>
        <v>0</v>
      </c>
      <c r="AE53" s="3">
        <f t="shared" si="58"/>
        <v>0</v>
      </c>
      <c r="AF53" s="3">
        <f t="shared" si="58"/>
        <v>0</v>
      </c>
      <c r="AG53" s="3">
        <f t="shared" si="58"/>
        <v>0</v>
      </c>
      <c r="AH53" s="3">
        <f t="shared" si="58"/>
        <v>0</v>
      </c>
      <c r="AI53" s="3">
        <f t="shared" si="58"/>
        <v>0</v>
      </c>
      <c r="AJ53" s="3">
        <f t="shared" si="58"/>
        <v>0</v>
      </c>
      <c r="AK53" s="3">
        <f t="shared" si="58"/>
        <v>0</v>
      </c>
      <c r="AL53" s="3">
        <f t="shared" si="58"/>
        <v>0</v>
      </c>
      <c r="AM53" s="3">
        <f t="shared" si="58"/>
        <v>0</v>
      </c>
      <c r="AN53" s="3">
        <f t="shared" si="58"/>
        <v>0</v>
      </c>
      <c r="AO53" s="3">
        <f t="shared" si="58"/>
        <v>0</v>
      </c>
      <c r="AP53" s="3">
        <f t="shared" si="58"/>
        <v>0</v>
      </c>
      <c r="AQ53" s="3">
        <f t="shared" si="58"/>
        <v>0</v>
      </c>
      <c r="AR53" s="3">
        <f t="shared" si="58"/>
        <v>0</v>
      </c>
      <c r="AS53" s="3">
        <f t="shared" si="58"/>
        <v>0</v>
      </c>
      <c r="AT53" s="3">
        <f t="shared" si="58"/>
        <v>0</v>
      </c>
      <c r="AU53" s="3">
        <f t="shared" si="58"/>
        <v>0</v>
      </c>
      <c r="AV53" s="3">
        <f t="shared" si="58"/>
        <v>0</v>
      </c>
      <c r="AW53" s="3">
        <f t="shared" si="58"/>
        <v>0</v>
      </c>
      <c r="AX53" s="3">
        <f t="shared" si="58"/>
        <v>0</v>
      </c>
      <c r="AY53" s="3">
        <f t="shared" si="58"/>
        <v>0</v>
      </c>
      <c r="AZ53" s="3">
        <f t="shared" si="58"/>
        <v>0</v>
      </c>
      <c r="BA53" s="3">
        <f t="shared" si="58"/>
        <v>0</v>
      </c>
      <c r="BB53" s="3">
        <f t="shared" si="58"/>
        <v>0</v>
      </c>
      <c r="BC53" s="3">
        <f t="shared" si="58"/>
        <v>0</v>
      </c>
      <c r="BD53" s="3">
        <f t="shared" si="58"/>
        <v>0</v>
      </c>
      <c r="BE53" s="3">
        <f t="shared" si="58"/>
        <v>0</v>
      </c>
      <c r="BF53" s="3">
        <f t="shared" si="58"/>
        <v>0</v>
      </c>
      <c r="BG53" s="3">
        <f t="shared" si="58"/>
        <v>0</v>
      </c>
      <c r="BH53" s="3">
        <f t="shared" si="58"/>
        <v>0</v>
      </c>
      <c r="BI53" s="3">
        <f t="shared" si="58"/>
        <v>0</v>
      </c>
      <c r="BJ53" s="3">
        <f t="shared" si="58"/>
        <v>0</v>
      </c>
      <c r="BK53" s="3">
        <f t="shared" si="58"/>
        <v>0</v>
      </c>
      <c r="BL53" s="3">
        <f t="shared" si="58"/>
        <v>0</v>
      </c>
      <c r="BM53" s="3">
        <f t="shared" si="58"/>
        <v>0</v>
      </c>
      <c r="BN53" s="3">
        <f t="shared" si="58"/>
        <v>0</v>
      </c>
      <c r="BO53" s="3">
        <f t="shared" si="58"/>
        <v>0</v>
      </c>
      <c r="BP53" s="3">
        <f t="shared" si="58"/>
        <v>0</v>
      </c>
      <c r="BQ53" s="3">
        <f t="shared" si="58"/>
        <v>0</v>
      </c>
      <c r="BR53" s="3">
        <f t="shared" si="58"/>
        <v>0</v>
      </c>
      <c r="BS53" s="3">
        <f t="shared" ref="BS53:CH53" si="59">BR53</f>
        <v>0</v>
      </c>
      <c r="BT53" s="3">
        <f t="shared" si="59"/>
        <v>0</v>
      </c>
      <c r="BU53" s="3">
        <f t="shared" si="59"/>
        <v>0</v>
      </c>
      <c r="BV53" s="3">
        <f t="shared" si="59"/>
        <v>0</v>
      </c>
      <c r="BW53" s="3">
        <f t="shared" si="59"/>
        <v>0</v>
      </c>
      <c r="BX53" s="3">
        <f t="shared" si="59"/>
        <v>0</v>
      </c>
      <c r="BY53" s="3">
        <f t="shared" si="59"/>
        <v>0</v>
      </c>
      <c r="BZ53" s="3">
        <f t="shared" si="59"/>
        <v>0</v>
      </c>
      <c r="CA53" s="3">
        <f t="shared" si="59"/>
        <v>0</v>
      </c>
      <c r="CB53" s="3">
        <f t="shared" si="59"/>
        <v>0</v>
      </c>
      <c r="CC53" s="3">
        <f t="shared" si="59"/>
        <v>0</v>
      </c>
      <c r="CD53" s="3">
        <f t="shared" si="59"/>
        <v>0</v>
      </c>
      <c r="CE53" s="3">
        <f t="shared" si="59"/>
        <v>0</v>
      </c>
      <c r="CF53" s="3">
        <f t="shared" si="59"/>
        <v>0</v>
      </c>
      <c r="CG53" s="3">
        <f t="shared" si="59"/>
        <v>0</v>
      </c>
      <c r="CH53" s="12">
        <f t="shared" si="59"/>
        <v>0</v>
      </c>
    </row>
    <row r="54" spans="1:86" ht="15" customHeight="1" x14ac:dyDescent="0.3">
      <c r="A54" s="548"/>
      <c r="B54" s="11" t="str">
        <f t="shared" si="33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12"/>
    </row>
    <row r="55" spans="1:86" ht="15" customHeight="1" thickBot="1" x14ac:dyDescent="0.35">
      <c r="A55" s="549"/>
      <c r="B55" s="295" t="str">
        <f t="shared" si="33"/>
        <v>Monthly kWh</v>
      </c>
      <c r="C55" s="296">
        <f>SUM(C41:C54)</f>
        <v>0</v>
      </c>
      <c r="D55" s="296">
        <f t="shared" ref="D55:BO55" si="60">SUM(D41:D54)</f>
        <v>0</v>
      </c>
      <c r="E55" s="296">
        <f t="shared" si="60"/>
        <v>0</v>
      </c>
      <c r="F55" s="296">
        <f t="shared" si="60"/>
        <v>0</v>
      </c>
      <c r="G55" s="296">
        <f t="shared" si="60"/>
        <v>0</v>
      </c>
      <c r="H55" s="296">
        <f t="shared" si="60"/>
        <v>0</v>
      </c>
      <c r="I55" s="296">
        <f t="shared" si="60"/>
        <v>0</v>
      </c>
      <c r="J55" s="296">
        <f t="shared" si="60"/>
        <v>0</v>
      </c>
      <c r="K55" s="296">
        <f t="shared" si="60"/>
        <v>0</v>
      </c>
      <c r="L55" s="296">
        <f t="shared" si="60"/>
        <v>0</v>
      </c>
      <c r="M55" s="296">
        <f t="shared" si="60"/>
        <v>0</v>
      </c>
      <c r="N55" s="296">
        <f t="shared" si="60"/>
        <v>0</v>
      </c>
      <c r="O55" s="296">
        <f t="shared" si="60"/>
        <v>0</v>
      </c>
      <c r="P55" s="296">
        <f t="shared" si="60"/>
        <v>0</v>
      </c>
      <c r="Q55" s="296">
        <f t="shared" si="60"/>
        <v>0</v>
      </c>
      <c r="R55" s="296">
        <f t="shared" si="60"/>
        <v>0</v>
      </c>
      <c r="S55" s="296">
        <f t="shared" si="60"/>
        <v>0</v>
      </c>
      <c r="T55" s="296">
        <f t="shared" si="60"/>
        <v>0</v>
      </c>
      <c r="U55" s="296">
        <f t="shared" si="60"/>
        <v>0</v>
      </c>
      <c r="V55" s="296">
        <f t="shared" si="60"/>
        <v>0</v>
      </c>
      <c r="W55" s="296">
        <f t="shared" si="60"/>
        <v>0</v>
      </c>
      <c r="X55" s="296">
        <f t="shared" si="60"/>
        <v>0</v>
      </c>
      <c r="Y55" s="296">
        <f t="shared" si="60"/>
        <v>0</v>
      </c>
      <c r="Z55" s="296">
        <f t="shared" si="60"/>
        <v>0</v>
      </c>
      <c r="AA55" s="296">
        <f t="shared" si="60"/>
        <v>0</v>
      </c>
      <c r="AB55" s="296">
        <f t="shared" si="60"/>
        <v>0</v>
      </c>
      <c r="AC55" s="296">
        <f t="shared" si="60"/>
        <v>0</v>
      </c>
      <c r="AD55" s="296">
        <f t="shared" si="60"/>
        <v>0</v>
      </c>
      <c r="AE55" s="296">
        <f t="shared" si="60"/>
        <v>0</v>
      </c>
      <c r="AF55" s="296">
        <f t="shared" si="60"/>
        <v>0</v>
      </c>
      <c r="AG55" s="296">
        <f t="shared" si="60"/>
        <v>0</v>
      </c>
      <c r="AH55" s="296">
        <f t="shared" si="60"/>
        <v>0</v>
      </c>
      <c r="AI55" s="296">
        <f t="shared" si="60"/>
        <v>0</v>
      </c>
      <c r="AJ55" s="296">
        <f t="shared" si="60"/>
        <v>0</v>
      </c>
      <c r="AK55" s="296">
        <f t="shared" si="60"/>
        <v>0</v>
      </c>
      <c r="AL55" s="296">
        <f t="shared" si="60"/>
        <v>0</v>
      </c>
      <c r="AM55" s="296">
        <f t="shared" si="60"/>
        <v>0</v>
      </c>
      <c r="AN55" s="296">
        <f t="shared" si="60"/>
        <v>0</v>
      </c>
      <c r="AO55" s="296">
        <f t="shared" si="60"/>
        <v>0</v>
      </c>
      <c r="AP55" s="296">
        <f t="shared" si="60"/>
        <v>0</v>
      </c>
      <c r="AQ55" s="296">
        <f t="shared" si="60"/>
        <v>0</v>
      </c>
      <c r="AR55" s="296">
        <f t="shared" si="60"/>
        <v>0</v>
      </c>
      <c r="AS55" s="296">
        <f t="shared" si="60"/>
        <v>0</v>
      </c>
      <c r="AT55" s="296">
        <f t="shared" si="60"/>
        <v>0</v>
      </c>
      <c r="AU55" s="296">
        <f t="shared" si="60"/>
        <v>0</v>
      </c>
      <c r="AV55" s="296">
        <f t="shared" si="60"/>
        <v>0</v>
      </c>
      <c r="AW55" s="296">
        <f t="shared" si="60"/>
        <v>0</v>
      </c>
      <c r="AX55" s="296">
        <f t="shared" si="60"/>
        <v>0</v>
      </c>
      <c r="AY55" s="296">
        <f t="shared" si="60"/>
        <v>0</v>
      </c>
      <c r="AZ55" s="296">
        <f t="shared" si="60"/>
        <v>0</v>
      </c>
      <c r="BA55" s="296">
        <f t="shared" si="60"/>
        <v>0</v>
      </c>
      <c r="BB55" s="296">
        <f t="shared" si="60"/>
        <v>0</v>
      </c>
      <c r="BC55" s="296">
        <f t="shared" si="60"/>
        <v>0</v>
      </c>
      <c r="BD55" s="296">
        <f t="shared" si="60"/>
        <v>0</v>
      </c>
      <c r="BE55" s="296">
        <f t="shared" si="60"/>
        <v>0</v>
      </c>
      <c r="BF55" s="296">
        <f t="shared" si="60"/>
        <v>0</v>
      </c>
      <c r="BG55" s="296">
        <f t="shared" si="60"/>
        <v>0</v>
      </c>
      <c r="BH55" s="296">
        <f t="shared" si="60"/>
        <v>0</v>
      </c>
      <c r="BI55" s="296">
        <f t="shared" si="60"/>
        <v>0</v>
      </c>
      <c r="BJ55" s="296">
        <f t="shared" si="60"/>
        <v>0</v>
      </c>
      <c r="BK55" s="296">
        <f t="shared" si="60"/>
        <v>0</v>
      </c>
      <c r="BL55" s="296">
        <f t="shared" si="60"/>
        <v>0</v>
      </c>
      <c r="BM55" s="296">
        <f t="shared" si="60"/>
        <v>0</v>
      </c>
      <c r="BN55" s="296">
        <f t="shared" si="60"/>
        <v>0</v>
      </c>
      <c r="BO55" s="296">
        <f t="shared" si="60"/>
        <v>0</v>
      </c>
      <c r="BP55" s="296">
        <f t="shared" ref="BP55:CH55" si="61">SUM(BP41:BP54)</f>
        <v>0</v>
      </c>
      <c r="BQ55" s="296">
        <f t="shared" si="61"/>
        <v>0</v>
      </c>
      <c r="BR55" s="296">
        <f t="shared" si="61"/>
        <v>0</v>
      </c>
      <c r="BS55" s="296">
        <f t="shared" si="61"/>
        <v>0</v>
      </c>
      <c r="BT55" s="296">
        <f t="shared" si="61"/>
        <v>0</v>
      </c>
      <c r="BU55" s="296">
        <f t="shared" si="61"/>
        <v>0</v>
      </c>
      <c r="BV55" s="296">
        <f t="shared" si="61"/>
        <v>0</v>
      </c>
      <c r="BW55" s="296">
        <f t="shared" si="61"/>
        <v>0</v>
      </c>
      <c r="BX55" s="296">
        <f t="shared" si="61"/>
        <v>0</v>
      </c>
      <c r="BY55" s="296">
        <f t="shared" si="61"/>
        <v>0</v>
      </c>
      <c r="BZ55" s="296">
        <f t="shared" si="61"/>
        <v>0</v>
      </c>
      <c r="CA55" s="296">
        <f t="shared" si="61"/>
        <v>0</v>
      </c>
      <c r="CB55" s="296">
        <f t="shared" si="61"/>
        <v>0</v>
      </c>
      <c r="CC55" s="296">
        <f t="shared" si="61"/>
        <v>0</v>
      </c>
      <c r="CD55" s="296">
        <f t="shared" si="61"/>
        <v>0</v>
      </c>
      <c r="CE55" s="296">
        <f t="shared" si="61"/>
        <v>0</v>
      </c>
      <c r="CF55" s="296">
        <f t="shared" si="61"/>
        <v>0</v>
      </c>
      <c r="CG55" s="296">
        <f t="shared" si="61"/>
        <v>0</v>
      </c>
      <c r="CH55" s="299">
        <f t="shared" si="61"/>
        <v>0</v>
      </c>
    </row>
    <row r="56" spans="1:86" s="49" customFormat="1" x14ac:dyDescent="0.3">
      <c r="A56" s="8"/>
      <c r="B56" s="330"/>
      <c r="C56" s="9"/>
      <c r="D56" s="330"/>
      <c r="E56" s="9"/>
      <c r="F56" s="330"/>
      <c r="G56" s="330"/>
      <c r="H56" s="9"/>
      <c r="I56" s="330"/>
      <c r="J56" s="330"/>
      <c r="K56" s="9"/>
      <c r="L56" s="330"/>
      <c r="M56" s="330"/>
      <c r="N56" s="9"/>
      <c r="O56" s="330"/>
      <c r="P56" s="330"/>
      <c r="Q56" s="9"/>
      <c r="R56" s="330"/>
      <c r="S56" s="330"/>
      <c r="T56" s="9"/>
      <c r="U56" s="330"/>
      <c r="V56" s="330"/>
      <c r="W56" s="9"/>
      <c r="X56" s="330"/>
      <c r="Y56" s="330"/>
      <c r="Z56" s="9"/>
      <c r="AA56" s="330"/>
      <c r="AB56" s="330"/>
      <c r="AC56" s="9"/>
      <c r="AD56" s="330"/>
      <c r="AE56" s="330"/>
      <c r="AF56" s="9"/>
      <c r="AG56" s="330"/>
      <c r="AH56" s="330"/>
      <c r="AI56" s="9"/>
      <c r="AJ56" s="330"/>
      <c r="AK56" s="330"/>
      <c r="AL56" s="9"/>
      <c r="AM56" s="330"/>
      <c r="AN56" s="330"/>
      <c r="AO56" s="9"/>
      <c r="AP56" s="330"/>
      <c r="AQ56" s="330"/>
      <c r="AR56" s="9"/>
      <c r="AS56" s="330"/>
      <c r="AT56" s="330"/>
      <c r="AU56" s="9"/>
      <c r="AV56" s="330"/>
      <c r="AW56" s="330"/>
      <c r="AX56" s="9"/>
      <c r="AY56" s="330"/>
      <c r="AZ56" s="330"/>
      <c r="BA56" s="9"/>
      <c r="BB56" s="330"/>
      <c r="BC56" s="330"/>
      <c r="BD56" s="9"/>
      <c r="BE56" s="330"/>
      <c r="BF56" s="330"/>
      <c r="BG56" s="9"/>
      <c r="BH56" s="330"/>
      <c r="BI56" s="330"/>
      <c r="BJ56" s="9"/>
      <c r="BK56" s="330"/>
      <c r="BL56" s="330"/>
      <c r="BM56" s="9"/>
      <c r="BN56" s="330"/>
      <c r="BO56" s="330"/>
      <c r="BP56" s="9"/>
      <c r="BQ56" s="330"/>
      <c r="BR56" s="330"/>
      <c r="BS56" s="9"/>
      <c r="BT56" s="330"/>
      <c r="BU56" s="330"/>
      <c r="BV56" s="9"/>
      <c r="BW56" s="330"/>
      <c r="BX56" s="330"/>
      <c r="BY56" s="9"/>
      <c r="BZ56" s="330"/>
      <c r="CA56" s="330"/>
      <c r="CB56" s="9"/>
      <c r="CC56" s="330"/>
      <c r="CD56" s="330"/>
      <c r="CE56" s="9"/>
      <c r="CF56" s="330"/>
      <c r="CG56" s="330"/>
      <c r="CH56" s="153"/>
    </row>
    <row r="57" spans="1:86" s="49" customFormat="1" ht="15" thickBot="1" x14ac:dyDescent="0.35">
      <c r="A57" s="254" t="s">
        <v>130</v>
      </c>
      <c r="B57" s="254"/>
      <c r="C57" s="254"/>
      <c r="D57" s="254"/>
      <c r="E57" s="254"/>
      <c r="F57" s="254"/>
      <c r="G57" s="254"/>
      <c r="H57" s="254"/>
      <c r="I57" s="254"/>
      <c r="J57" s="254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  <c r="AX57" s="152"/>
      <c r="AY57" s="152"/>
      <c r="AZ57" s="152"/>
      <c r="BA57" s="152"/>
      <c r="BB57" s="152"/>
      <c r="BC57" s="152"/>
      <c r="BD57" s="152"/>
      <c r="BE57" s="152"/>
      <c r="BF57" s="152"/>
      <c r="BG57" s="152"/>
      <c r="BH57" s="152"/>
      <c r="BI57" s="152"/>
      <c r="BJ57" s="152"/>
      <c r="BK57" s="152"/>
      <c r="BL57" s="152"/>
      <c r="BM57" s="152"/>
      <c r="BN57" s="152"/>
      <c r="BO57" s="152"/>
      <c r="BP57" s="152"/>
      <c r="BQ57" s="152"/>
      <c r="BR57" s="152"/>
      <c r="BS57" s="152"/>
      <c r="BT57" s="152"/>
      <c r="BU57" s="152"/>
      <c r="BV57" s="152"/>
      <c r="BW57" s="152"/>
      <c r="BX57" s="152"/>
      <c r="BY57" s="152"/>
      <c r="BZ57" s="152"/>
      <c r="CA57" s="152"/>
      <c r="CB57" s="152"/>
      <c r="CC57" s="152"/>
      <c r="CD57" s="152"/>
      <c r="CE57" s="152"/>
      <c r="CF57" s="152"/>
      <c r="CG57" s="152"/>
      <c r="CH57" s="152"/>
    </row>
    <row r="58" spans="1:86" ht="15.6" x14ac:dyDescent="0.3">
      <c r="A58" s="550" t="s">
        <v>30</v>
      </c>
      <c r="B58" s="18" t="s">
        <v>124</v>
      </c>
      <c r="C58" s="292">
        <v>43831</v>
      </c>
      <c r="D58" s="292">
        <v>43862</v>
      </c>
      <c r="E58" s="292">
        <v>43891</v>
      </c>
      <c r="F58" s="292">
        <v>43922</v>
      </c>
      <c r="G58" s="292">
        <v>43952</v>
      </c>
      <c r="H58" s="292">
        <v>43983</v>
      </c>
      <c r="I58" s="292">
        <v>44013</v>
      </c>
      <c r="J58" s="292">
        <v>44044</v>
      </c>
      <c r="K58" s="292">
        <v>44075</v>
      </c>
      <c r="L58" s="292">
        <v>44105</v>
      </c>
      <c r="M58" s="292">
        <v>44136</v>
      </c>
      <c r="N58" s="292">
        <v>44166</v>
      </c>
      <c r="O58" s="292">
        <v>44197</v>
      </c>
      <c r="P58" s="292">
        <v>44228</v>
      </c>
      <c r="Q58" s="292">
        <v>44256</v>
      </c>
      <c r="R58" s="292">
        <v>44287</v>
      </c>
      <c r="S58" s="292">
        <v>44317</v>
      </c>
      <c r="T58" s="292">
        <v>44348</v>
      </c>
      <c r="U58" s="292">
        <v>44378</v>
      </c>
      <c r="V58" s="292">
        <v>44409</v>
      </c>
      <c r="W58" s="292">
        <v>44440</v>
      </c>
      <c r="X58" s="292">
        <v>44470</v>
      </c>
      <c r="Y58" s="292">
        <v>44501</v>
      </c>
      <c r="Z58" s="292">
        <v>44531</v>
      </c>
      <c r="AA58" s="292">
        <v>44562</v>
      </c>
      <c r="AB58" s="292">
        <v>44593</v>
      </c>
      <c r="AC58" s="292">
        <v>44621</v>
      </c>
      <c r="AD58" s="292">
        <v>44652</v>
      </c>
      <c r="AE58" s="292">
        <v>44682</v>
      </c>
      <c r="AF58" s="292">
        <v>44713</v>
      </c>
      <c r="AG58" s="292">
        <v>44743</v>
      </c>
      <c r="AH58" s="292">
        <v>44774</v>
      </c>
      <c r="AI58" s="292">
        <v>44805</v>
      </c>
      <c r="AJ58" s="292">
        <v>44835</v>
      </c>
      <c r="AK58" s="292">
        <v>44866</v>
      </c>
      <c r="AL58" s="292">
        <v>44896</v>
      </c>
      <c r="AM58" s="292">
        <v>44927</v>
      </c>
      <c r="AN58" s="292">
        <v>44958</v>
      </c>
      <c r="AO58" s="292">
        <v>44986</v>
      </c>
      <c r="AP58" s="292">
        <v>45017</v>
      </c>
      <c r="AQ58" s="292">
        <v>45047</v>
      </c>
      <c r="AR58" s="292">
        <v>45078</v>
      </c>
      <c r="AS58" s="292">
        <v>45108</v>
      </c>
      <c r="AT58" s="292">
        <v>45139</v>
      </c>
      <c r="AU58" s="292">
        <v>45170</v>
      </c>
      <c r="AV58" s="292">
        <v>45200</v>
      </c>
      <c r="AW58" s="292">
        <v>45231</v>
      </c>
      <c r="AX58" s="292">
        <v>45261</v>
      </c>
      <c r="AY58" s="292">
        <v>45292</v>
      </c>
      <c r="AZ58" s="292">
        <v>45323</v>
      </c>
      <c r="BA58" s="292">
        <v>45352</v>
      </c>
      <c r="BB58" s="292">
        <v>45383</v>
      </c>
      <c r="BC58" s="292">
        <v>45413</v>
      </c>
      <c r="BD58" s="292">
        <v>45444</v>
      </c>
      <c r="BE58" s="292">
        <v>45474</v>
      </c>
      <c r="BF58" s="292">
        <v>45505</v>
      </c>
      <c r="BG58" s="292">
        <v>45536</v>
      </c>
      <c r="BH58" s="292">
        <v>45566</v>
      </c>
      <c r="BI58" s="292">
        <v>45597</v>
      </c>
      <c r="BJ58" s="292">
        <v>45627</v>
      </c>
      <c r="BK58" s="292">
        <v>45658</v>
      </c>
      <c r="BL58" s="292">
        <v>45689</v>
      </c>
      <c r="BM58" s="292">
        <v>45717</v>
      </c>
      <c r="BN58" s="292">
        <v>45748</v>
      </c>
      <c r="BO58" s="292">
        <v>45778</v>
      </c>
      <c r="BP58" s="292">
        <v>45809</v>
      </c>
      <c r="BQ58" s="292">
        <v>45839</v>
      </c>
      <c r="BR58" s="292">
        <v>45870</v>
      </c>
      <c r="BS58" s="292">
        <v>45901</v>
      </c>
      <c r="BT58" s="292">
        <v>45931</v>
      </c>
      <c r="BU58" s="292">
        <v>45962</v>
      </c>
      <c r="BV58" s="292">
        <v>45992</v>
      </c>
      <c r="BW58" s="292">
        <v>46023</v>
      </c>
      <c r="BX58" s="292">
        <v>46054</v>
      </c>
      <c r="BY58" s="292">
        <v>46082</v>
      </c>
      <c r="BZ58" s="292">
        <v>46113</v>
      </c>
      <c r="CA58" s="292">
        <v>46143</v>
      </c>
      <c r="CB58" s="292">
        <v>46174</v>
      </c>
      <c r="CC58" s="292">
        <v>46204</v>
      </c>
      <c r="CD58" s="292">
        <v>46235</v>
      </c>
      <c r="CE58" s="292">
        <v>46266</v>
      </c>
      <c r="CF58" s="292">
        <v>46296</v>
      </c>
      <c r="CG58" s="292">
        <v>46327</v>
      </c>
      <c r="CH58" s="293">
        <v>46357</v>
      </c>
    </row>
    <row r="59" spans="1:86" ht="15" customHeight="1" x14ac:dyDescent="0.3">
      <c r="A59" s="551"/>
      <c r="B59" s="14" t="str">
        <f t="shared" ref="B59:B72" si="62">B41</f>
        <v>Air Comp</v>
      </c>
      <c r="C59" s="30">
        <f>IF(C23=0,0,(C5*0.5)-C41)*C78*C93*C$2</f>
        <v>0</v>
      </c>
      <c r="D59" s="30">
        <f>IF(D23=0,0,((D5*0.5)+C23-D41)*D78*D93*D$2)</f>
        <v>0</v>
      </c>
      <c r="E59" s="30">
        <f t="shared" ref="E59:BP60" si="63">IF(E23=0,0,((E5*0.5)+D23-E41)*E78*E93*E$2)</f>
        <v>0</v>
      </c>
      <c r="F59" s="30">
        <f t="shared" si="63"/>
        <v>0</v>
      </c>
      <c r="G59" s="30">
        <f t="shared" si="63"/>
        <v>0</v>
      </c>
      <c r="H59" s="30">
        <f t="shared" si="63"/>
        <v>0</v>
      </c>
      <c r="I59" s="30">
        <f t="shared" si="63"/>
        <v>0</v>
      </c>
      <c r="J59" s="30">
        <f t="shared" si="63"/>
        <v>1437.1661460329574</v>
      </c>
      <c r="K59" s="30">
        <f t="shared" si="63"/>
        <v>2753.678926546173</v>
      </c>
      <c r="L59" s="30">
        <f t="shared" si="63"/>
        <v>3671.838376142468</v>
      </c>
      <c r="M59" s="30">
        <f t="shared" si="63"/>
        <v>5628.7864048380507</v>
      </c>
      <c r="N59" s="30">
        <f t="shared" si="63"/>
        <v>5124.5748443689981</v>
      </c>
      <c r="O59" s="30">
        <f t="shared" si="63"/>
        <v>5260.0463320929312</v>
      </c>
      <c r="P59" s="30">
        <f t="shared" si="63"/>
        <v>4905.7238108287802</v>
      </c>
      <c r="Q59" s="30">
        <f t="shared" si="63"/>
        <v>5524.7911669239238</v>
      </c>
      <c r="R59" s="30">
        <f t="shared" si="63"/>
        <v>5186.3430571509653</v>
      </c>
      <c r="S59" s="30">
        <f t="shared" si="63"/>
        <v>5944.0200827590261</v>
      </c>
      <c r="T59" s="30">
        <f t="shared" si="63"/>
        <v>10435.393707601583</v>
      </c>
      <c r="U59" s="30">
        <f t="shared" si="63"/>
        <v>10400.668144287956</v>
      </c>
      <c r="V59" s="30">
        <f t="shared" si="63"/>
        <v>10555.209677741155</v>
      </c>
      <c r="W59" s="30">
        <f t="shared" si="63"/>
        <v>10112.142752284642</v>
      </c>
      <c r="X59" s="30">
        <f t="shared" si="63"/>
        <v>5771.9055571806857</v>
      </c>
      <c r="Y59" s="30">
        <f t="shared" si="63"/>
        <v>5628.7864048380507</v>
      </c>
      <c r="Z59" s="30">
        <f t="shared" si="63"/>
        <v>5124.5748443689981</v>
      </c>
      <c r="AA59" s="30">
        <f t="shared" si="63"/>
        <v>5260.0463320929312</v>
      </c>
      <c r="AB59" s="30">
        <f t="shared" si="63"/>
        <v>4905.7238108287802</v>
      </c>
      <c r="AC59" s="30">
        <f t="shared" si="63"/>
        <v>5524.7911669239238</v>
      </c>
      <c r="AD59" s="30">
        <f t="shared" si="63"/>
        <v>5186.3430571509653</v>
      </c>
      <c r="AE59" s="30">
        <f t="shared" si="63"/>
        <v>5944.0200827590261</v>
      </c>
      <c r="AF59" s="30">
        <f t="shared" si="63"/>
        <v>10435.393707601583</v>
      </c>
      <c r="AG59" s="30">
        <f t="shared" si="63"/>
        <v>10400.668144287956</v>
      </c>
      <c r="AH59" s="30">
        <f t="shared" si="63"/>
        <v>10555.209677741155</v>
      </c>
      <c r="AI59" s="30">
        <f t="shared" si="63"/>
        <v>10112.142752284642</v>
      </c>
      <c r="AJ59" s="30">
        <f t="shared" si="63"/>
        <v>5771.9055571806857</v>
      </c>
      <c r="AK59" s="30">
        <f t="shared" si="63"/>
        <v>5628.7864048380507</v>
      </c>
      <c r="AL59" s="30">
        <f t="shared" si="63"/>
        <v>5124.5748443689981</v>
      </c>
      <c r="AM59" s="30">
        <f t="shared" si="63"/>
        <v>5260.0463320929312</v>
      </c>
      <c r="AN59" s="30">
        <f t="shared" si="63"/>
        <v>4905.7238108287802</v>
      </c>
      <c r="AO59" s="30">
        <f t="shared" si="63"/>
        <v>5524.7911669239238</v>
      </c>
      <c r="AP59" s="30">
        <f t="shared" si="63"/>
        <v>5186.3430571509653</v>
      </c>
      <c r="AQ59" s="30">
        <f t="shared" si="63"/>
        <v>5944.0200827590261</v>
      </c>
      <c r="AR59" s="30">
        <f t="shared" si="63"/>
        <v>10435.393707601583</v>
      </c>
      <c r="AS59" s="30">
        <f t="shared" si="63"/>
        <v>10400.668144287956</v>
      </c>
      <c r="AT59" s="30">
        <f t="shared" si="63"/>
        <v>10555.209677741155</v>
      </c>
      <c r="AU59" s="30">
        <f t="shared" si="63"/>
        <v>10112.142752284642</v>
      </c>
      <c r="AV59" s="30">
        <f t="shared" si="63"/>
        <v>5771.9055571806857</v>
      </c>
      <c r="AW59" s="30">
        <f t="shared" si="63"/>
        <v>5628.7864048380507</v>
      </c>
      <c r="AX59" s="30">
        <f t="shared" si="63"/>
        <v>5124.5748443689981</v>
      </c>
      <c r="AY59" s="30">
        <f t="shared" si="63"/>
        <v>5260.0463320929312</v>
      </c>
      <c r="AZ59" s="30">
        <f t="shared" si="63"/>
        <v>4905.7238108287802</v>
      </c>
      <c r="BA59" s="30">
        <f t="shared" si="63"/>
        <v>5524.7911669239238</v>
      </c>
      <c r="BB59" s="30">
        <f t="shared" si="63"/>
        <v>5186.3430571509653</v>
      </c>
      <c r="BC59" s="30">
        <f t="shared" si="63"/>
        <v>5944.0200827590261</v>
      </c>
      <c r="BD59" s="30">
        <f t="shared" si="63"/>
        <v>10435.393707601583</v>
      </c>
      <c r="BE59" s="30">
        <f t="shared" si="63"/>
        <v>10400.668144287956</v>
      </c>
      <c r="BF59" s="30">
        <f t="shared" si="63"/>
        <v>10555.209677741155</v>
      </c>
      <c r="BG59" s="30">
        <f t="shared" si="63"/>
        <v>10112.142752284642</v>
      </c>
      <c r="BH59" s="30">
        <f t="shared" si="63"/>
        <v>5771.9055571806857</v>
      </c>
      <c r="BI59" s="30">
        <f t="shared" si="63"/>
        <v>5628.7864048380507</v>
      </c>
      <c r="BJ59" s="30">
        <f t="shared" si="63"/>
        <v>5124.5748443689981</v>
      </c>
      <c r="BK59" s="30">
        <f t="shared" si="63"/>
        <v>5260.0463320929312</v>
      </c>
      <c r="BL59" s="30">
        <f t="shared" si="63"/>
        <v>4905.7238108287802</v>
      </c>
      <c r="BM59" s="30">
        <f t="shared" si="63"/>
        <v>5524.7911669239238</v>
      </c>
      <c r="BN59" s="30">
        <f t="shared" si="63"/>
        <v>5186.3430571509653</v>
      </c>
      <c r="BO59" s="30">
        <f t="shared" si="63"/>
        <v>5944.0200827590261</v>
      </c>
      <c r="BP59" s="30">
        <f t="shared" si="63"/>
        <v>10435.393707601583</v>
      </c>
      <c r="BQ59" s="30">
        <f t="shared" ref="BQ59:CH63" si="64">IF(BQ23=0,0,((BQ5*0.5)+BP23-BQ41)*BQ78*BQ93*BQ$2)</f>
        <v>10400.668144287956</v>
      </c>
      <c r="BR59" s="30">
        <f t="shared" si="64"/>
        <v>10555.209677741155</v>
      </c>
      <c r="BS59" s="30">
        <f t="shared" si="64"/>
        <v>10112.142752284642</v>
      </c>
      <c r="BT59" s="30">
        <f t="shared" si="64"/>
        <v>5771.9055571806857</v>
      </c>
      <c r="BU59" s="30">
        <f t="shared" si="64"/>
        <v>5628.7864048380507</v>
      </c>
      <c r="BV59" s="30">
        <f t="shared" si="64"/>
        <v>5124.5748443689981</v>
      </c>
      <c r="BW59" s="30">
        <f t="shared" si="64"/>
        <v>5260.0463320929312</v>
      </c>
      <c r="BX59" s="30">
        <f t="shared" si="64"/>
        <v>4905.7238108287802</v>
      </c>
      <c r="BY59" s="30">
        <f t="shared" si="64"/>
        <v>5524.7911669239238</v>
      </c>
      <c r="BZ59" s="30">
        <f t="shared" si="64"/>
        <v>5186.3430571509653</v>
      </c>
      <c r="CA59" s="30">
        <f t="shared" si="64"/>
        <v>5944.0200827590261</v>
      </c>
      <c r="CB59" s="30">
        <f t="shared" si="64"/>
        <v>10435.393707601583</v>
      </c>
      <c r="CC59" s="30">
        <f t="shared" si="64"/>
        <v>10400.668144287956</v>
      </c>
      <c r="CD59" s="30">
        <f t="shared" si="64"/>
        <v>10555.209677741155</v>
      </c>
      <c r="CE59" s="30">
        <f t="shared" si="64"/>
        <v>10112.142752284642</v>
      </c>
      <c r="CF59" s="30">
        <f t="shared" si="64"/>
        <v>5771.9055571806857</v>
      </c>
      <c r="CG59" s="30">
        <f t="shared" si="64"/>
        <v>5628.7864048380507</v>
      </c>
      <c r="CH59" s="34">
        <f t="shared" si="64"/>
        <v>5124.5748443689981</v>
      </c>
    </row>
    <row r="60" spans="1:86" ht="15.6" x14ac:dyDescent="0.3">
      <c r="A60" s="551"/>
      <c r="B60" s="14" t="str">
        <f t="shared" si="62"/>
        <v>Building Shell</v>
      </c>
      <c r="C60" s="30">
        <f t="shared" ref="C60:C71" si="65">IF(C24=0,0,(C6*0.5)-C42)*C79*C94*C$2</f>
        <v>0</v>
      </c>
      <c r="D60" s="30">
        <f t="shared" ref="D60:S71" si="66">IF(D24=0,0,((D6*0.5)+C24-D42)*D79*D94*D$2)</f>
        <v>0</v>
      </c>
      <c r="E60" s="30">
        <f t="shared" si="66"/>
        <v>0</v>
      </c>
      <c r="F60" s="30">
        <f t="shared" si="66"/>
        <v>0</v>
      </c>
      <c r="G60" s="30">
        <f t="shared" si="66"/>
        <v>0</v>
      </c>
      <c r="H60" s="30">
        <f t="shared" si="66"/>
        <v>0</v>
      </c>
      <c r="I60" s="30">
        <f t="shared" si="66"/>
        <v>0</v>
      </c>
      <c r="J60" s="30">
        <f t="shared" si="66"/>
        <v>0</v>
      </c>
      <c r="K60" s="30">
        <f t="shared" si="66"/>
        <v>17.771776590098654</v>
      </c>
      <c r="L60" s="30">
        <f t="shared" si="66"/>
        <v>9.6938591680046535</v>
      </c>
      <c r="M60" s="30">
        <f t="shared" si="66"/>
        <v>15.313775764898416</v>
      </c>
      <c r="N60" s="30">
        <f t="shared" si="66"/>
        <v>25.700789830941545</v>
      </c>
      <c r="O60" s="30">
        <f t="shared" si="66"/>
        <v>29.296421220797811</v>
      </c>
      <c r="P60" s="30">
        <f t="shared" si="66"/>
        <v>24.053437137873686</v>
      </c>
      <c r="Q60" s="30">
        <f t="shared" si="66"/>
        <v>19.274364331669823</v>
      </c>
      <c r="R60" s="30">
        <f t="shared" si="66"/>
        <v>9.7002314479508183</v>
      </c>
      <c r="S60" s="30">
        <f t="shared" si="66"/>
        <v>14.400006132646244</v>
      </c>
      <c r="T60" s="30">
        <f t="shared" si="63"/>
        <v>66.507145944262973</v>
      </c>
      <c r="U60" s="30">
        <f t="shared" si="63"/>
        <v>81.971034354295327</v>
      </c>
      <c r="V60" s="30">
        <f t="shared" si="63"/>
        <v>80.754052969694115</v>
      </c>
      <c r="W60" s="30">
        <f t="shared" si="63"/>
        <v>35.543553180197307</v>
      </c>
      <c r="X60" s="30">
        <f t="shared" si="63"/>
        <v>9.6938591680046535</v>
      </c>
      <c r="Y60" s="30">
        <f t="shared" si="63"/>
        <v>15.313775764898416</v>
      </c>
      <c r="Z60" s="30">
        <f t="shared" si="63"/>
        <v>25.700789830941545</v>
      </c>
      <c r="AA60" s="30">
        <f t="shared" si="63"/>
        <v>29.296421220797811</v>
      </c>
      <c r="AB60" s="30">
        <f t="shared" si="63"/>
        <v>24.053437137873686</v>
      </c>
      <c r="AC60" s="30">
        <f t="shared" si="63"/>
        <v>19.274364331669823</v>
      </c>
      <c r="AD60" s="30">
        <f t="shared" si="63"/>
        <v>9.7002314479508183</v>
      </c>
      <c r="AE60" s="30">
        <f t="shared" si="63"/>
        <v>14.400006132646244</v>
      </c>
      <c r="AF60" s="30">
        <f t="shared" si="63"/>
        <v>66.507145944262973</v>
      </c>
      <c r="AG60" s="30">
        <f t="shared" si="63"/>
        <v>81.971034354295327</v>
      </c>
      <c r="AH60" s="30">
        <f t="shared" si="63"/>
        <v>80.754052969694115</v>
      </c>
      <c r="AI60" s="30">
        <f t="shared" si="63"/>
        <v>35.543553180197307</v>
      </c>
      <c r="AJ60" s="30">
        <f t="shared" si="63"/>
        <v>9.6938591680046535</v>
      </c>
      <c r="AK60" s="30">
        <f t="shared" si="63"/>
        <v>15.313775764898416</v>
      </c>
      <c r="AL60" s="30">
        <f t="shared" si="63"/>
        <v>25.700789830941545</v>
      </c>
      <c r="AM60" s="30">
        <f t="shared" si="63"/>
        <v>29.296421220797811</v>
      </c>
      <c r="AN60" s="30">
        <f t="shared" si="63"/>
        <v>24.053437137873686</v>
      </c>
      <c r="AO60" s="30">
        <f t="shared" si="63"/>
        <v>19.274364331669823</v>
      </c>
      <c r="AP60" s="30">
        <f t="shared" si="63"/>
        <v>9.7002314479508183</v>
      </c>
      <c r="AQ60" s="30">
        <f t="shared" si="63"/>
        <v>14.400006132646244</v>
      </c>
      <c r="AR60" s="30">
        <f t="shared" si="63"/>
        <v>66.507145944262973</v>
      </c>
      <c r="AS60" s="30">
        <f t="shared" si="63"/>
        <v>81.971034354295327</v>
      </c>
      <c r="AT60" s="30">
        <f t="shared" si="63"/>
        <v>80.754052969694115</v>
      </c>
      <c r="AU60" s="30">
        <f t="shared" si="63"/>
        <v>35.543553180197307</v>
      </c>
      <c r="AV60" s="30">
        <f t="shared" si="63"/>
        <v>9.6938591680046535</v>
      </c>
      <c r="AW60" s="30">
        <f t="shared" si="63"/>
        <v>15.313775764898416</v>
      </c>
      <c r="AX60" s="30">
        <f t="shared" si="63"/>
        <v>25.700789830941545</v>
      </c>
      <c r="AY60" s="30">
        <f t="shared" si="63"/>
        <v>29.296421220797811</v>
      </c>
      <c r="AZ60" s="30">
        <f t="shared" si="63"/>
        <v>24.053437137873686</v>
      </c>
      <c r="BA60" s="30">
        <f t="shared" si="63"/>
        <v>19.274364331669823</v>
      </c>
      <c r="BB60" s="30">
        <f t="shared" si="63"/>
        <v>9.7002314479508183</v>
      </c>
      <c r="BC60" s="30">
        <f t="shared" si="63"/>
        <v>14.400006132646244</v>
      </c>
      <c r="BD60" s="30">
        <f t="shared" si="63"/>
        <v>66.507145944262973</v>
      </c>
      <c r="BE60" s="30">
        <f t="shared" si="63"/>
        <v>81.971034354295327</v>
      </c>
      <c r="BF60" s="30">
        <f t="shared" si="63"/>
        <v>80.754052969694115</v>
      </c>
      <c r="BG60" s="30">
        <f t="shared" si="63"/>
        <v>35.543553180197307</v>
      </c>
      <c r="BH60" s="30">
        <f t="shared" si="63"/>
        <v>9.6938591680046535</v>
      </c>
      <c r="BI60" s="30">
        <f t="shared" si="63"/>
        <v>15.313775764898416</v>
      </c>
      <c r="BJ60" s="30">
        <f t="shared" si="63"/>
        <v>25.700789830941545</v>
      </c>
      <c r="BK60" s="30">
        <f t="shared" si="63"/>
        <v>29.296421220797811</v>
      </c>
      <c r="BL60" s="30">
        <f t="shared" si="63"/>
        <v>24.053437137873686</v>
      </c>
      <c r="BM60" s="30">
        <f t="shared" si="63"/>
        <v>19.274364331669823</v>
      </c>
      <c r="BN60" s="30">
        <f t="shared" si="63"/>
        <v>9.7002314479508183</v>
      </c>
      <c r="BO60" s="30">
        <f t="shared" si="63"/>
        <v>14.400006132646244</v>
      </c>
      <c r="BP60" s="30">
        <f t="shared" si="63"/>
        <v>66.507145944262973</v>
      </c>
      <c r="BQ60" s="30">
        <f t="shared" si="64"/>
        <v>81.971034354295327</v>
      </c>
      <c r="BR60" s="30">
        <f t="shared" si="64"/>
        <v>80.754052969694115</v>
      </c>
      <c r="BS60" s="30">
        <f t="shared" si="64"/>
        <v>35.543553180197307</v>
      </c>
      <c r="BT60" s="30">
        <f t="shared" si="64"/>
        <v>9.6938591680046535</v>
      </c>
      <c r="BU60" s="30">
        <f t="shared" si="64"/>
        <v>15.313775764898416</v>
      </c>
      <c r="BV60" s="30">
        <f t="shared" si="64"/>
        <v>25.700789830941545</v>
      </c>
      <c r="BW60" s="30">
        <f t="shared" si="64"/>
        <v>29.296421220797811</v>
      </c>
      <c r="BX60" s="30">
        <f t="shared" si="64"/>
        <v>24.053437137873686</v>
      </c>
      <c r="BY60" s="30">
        <f t="shared" si="64"/>
        <v>19.274364331669823</v>
      </c>
      <c r="BZ60" s="30">
        <f t="shared" si="64"/>
        <v>9.7002314479508183</v>
      </c>
      <c r="CA60" s="30">
        <f t="shared" si="64"/>
        <v>14.400006132646244</v>
      </c>
      <c r="CB60" s="30">
        <f t="shared" si="64"/>
        <v>66.507145944262973</v>
      </c>
      <c r="CC60" s="30">
        <f t="shared" si="64"/>
        <v>81.971034354295327</v>
      </c>
      <c r="CD60" s="30">
        <f t="shared" si="64"/>
        <v>80.754052969694115</v>
      </c>
      <c r="CE60" s="30">
        <f t="shared" si="64"/>
        <v>35.543553180197307</v>
      </c>
      <c r="CF60" s="30">
        <f t="shared" si="64"/>
        <v>9.6938591680046535</v>
      </c>
      <c r="CG60" s="30">
        <f t="shared" si="64"/>
        <v>15.313775764898416</v>
      </c>
      <c r="CH60" s="34">
        <f t="shared" si="64"/>
        <v>25.700789830941545</v>
      </c>
    </row>
    <row r="61" spans="1:86" ht="15.6" x14ac:dyDescent="0.3">
      <c r="A61" s="551"/>
      <c r="B61" s="14" t="str">
        <f t="shared" si="62"/>
        <v>Cooking</v>
      </c>
      <c r="C61" s="30">
        <f t="shared" si="65"/>
        <v>0</v>
      </c>
      <c r="D61" s="30">
        <f t="shared" si="66"/>
        <v>0</v>
      </c>
      <c r="E61" s="30">
        <f t="shared" ref="E61:BP64" si="67">IF(E25=0,0,((E7*0.5)+D25-E43)*E80*E95*E$2)</f>
        <v>0</v>
      </c>
      <c r="F61" s="30">
        <f t="shared" si="67"/>
        <v>0</v>
      </c>
      <c r="G61" s="30">
        <f t="shared" si="67"/>
        <v>0</v>
      </c>
      <c r="H61" s="30">
        <f t="shared" si="67"/>
        <v>0</v>
      </c>
      <c r="I61" s="30">
        <f t="shared" si="67"/>
        <v>0</v>
      </c>
      <c r="J61" s="30">
        <f t="shared" si="67"/>
        <v>0</v>
      </c>
      <c r="K61" s="30">
        <f t="shared" si="67"/>
        <v>0</v>
      </c>
      <c r="L61" s="30">
        <f t="shared" si="67"/>
        <v>0</v>
      </c>
      <c r="M61" s="30">
        <f t="shared" si="67"/>
        <v>0</v>
      </c>
      <c r="N61" s="30">
        <f t="shared" si="67"/>
        <v>0</v>
      </c>
      <c r="O61" s="30">
        <f t="shared" si="67"/>
        <v>0</v>
      </c>
      <c r="P61" s="30">
        <f t="shared" si="67"/>
        <v>0</v>
      </c>
      <c r="Q61" s="30">
        <f t="shared" si="67"/>
        <v>0</v>
      </c>
      <c r="R61" s="30">
        <f t="shared" si="67"/>
        <v>0</v>
      </c>
      <c r="S61" s="30">
        <f t="shared" si="67"/>
        <v>0</v>
      </c>
      <c r="T61" s="30">
        <f t="shared" si="67"/>
        <v>0</v>
      </c>
      <c r="U61" s="30">
        <f t="shared" si="67"/>
        <v>0</v>
      </c>
      <c r="V61" s="30">
        <f t="shared" si="67"/>
        <v>0</v>
      </c>
      <c r="W61" s="30">
        <f t="shared" si="67"/>
        <v>0</v>
      </c>
      <c r="X61" s="30">
        <f t="shared" si="67"/>
        <v>0</v>
      </c>
      <c r="Y61" s="30">
        <f t="shared" si="67"/>
        <v>0</v>
      </c>
      <c r="Z61" s="30">
        <f t="shared" si="67"/>
        <v>0</v>
      </c>
      <c r="AA61" s="30">
        <f t="shared" si="67"/>
        <v>0</v>
      </c>
      <c r="AB61" s="30">
        <f t="shared" si="67"/>
        <v>0</v>
      </c>
      <c r="AC61" s="30">
        <f t="shared" si="67"/>
        <v>0</v>
      </c>
      <c r="AD61" s="30">
        <f t="shared" si="67"/>
        <v>0</v>
      </c>
      <c r="AE61" s="30">
        <f t="shared" si="67"/>
        <v>0</v>
      </c>
      <c r="AF61" s="30">
        <f t="shared" si="67"/>
        <v>0</v>
      </c>
      <c r="AG61" s="30">
        <f t="shared" si="67"/>
        <v>0</v>
      </c>
      <c r="AH61" s="30">
        <f t="shared" si="67"/>
        <v>0</v>
      </c>
      <c r="AI61" s="30">
        <f t="shared" si="67"/>
        <v>0</v>
      </c>
      <c r="AJ61" s="30">
        <f t="shared" si="67"/>
        <v>0</v>
      </c>
      <c r="AK61" s="30">
        <f t="shared" si="67"/>
        <v>0</v>
      </c>
      <c r="AL61" s="30">
        <f t="shared" si="67"/>
        <v>0</v>
      </c>
      <c r="AM61" s="30">
        <f t="shared" si="67"/>
        <v>0</v>
      </c>
      <c r="AN61" s="30">
        <f t="shared" si="67"/>
        <v>0</v>
      </c>
      <c r="AO61" s="30">
        <f t="shared" si="67"/>
        <v>0</v>
      </c>
      <c r="AP61" s="30">
        <f t="shared" si="67"/>
        <v>0</v>
      </c>
      <c r="AQ61" s="30">
        <f t="shared" si="67"/>
        <v>0</v>
      </c>
      <c r="AR61" s="30">
        <f t="shared" si="67"/>
        <v>0</v>
      </c>
      <c r="AS61" s="30">
        <f t="shared" si="67"/>
        <v>0</v>
      </c>
      <c r="AT61" s="30">
        <f t="shared" si="67"/>
        <v>0</v>
      </c>
      <c r="AU61" s="30">
        <f t="shared" si="67"/>
        <v>0</v>
      </c>
      <c r="AV61" s="30">
        <f t="shared" si="67"/>
        <v>0</v>
      </c>
      <c r="AW61" s="30">
        <f t="shared" si="67"/>
        <v>0</v>
      </c>
      <c r="AX61" s="30">
        <f t="shared" si="67"/>
        <v>0</v>
      </c>
      <c r="AY61" s="30">
        <f t="shared" si="67"/>
        <v>0</v>
      </c>
      <c r="AZ61" s="30">
        <f t="shared" si="67"/>
        <v>0</v>
      </c>
      <c r="BA61" s="30">
        <f t="shared" si="67"/>
        <v>0</v>
      </c>
      <c r="BB61" s="30">
        <f t="shared" si="67"/>
        <v>0</v>
      </c>
      <c r="BC61" s="30">
        <f t="shared" si="67"/>
        <v>0</v>
      </c>
      <c r="BD61" s="30">
        <f t="shared" si="67"/>
        <v>0</v>
      </c>
      <c r="BE61" s="30">
        <f t="shared" si="67"/>
        <v>0</v>
      </c>
      <c r="BF61" s="30">
        <f t="shared" si="67"/>
        <v>0</v>
      </c>
      <c r="BG61" s="30">
        <f t="shared" si="67"/>
        <v>0</v>
      </c>
      <c r="BH61" s="30">
        <f t="shared" si="67"/>
        <v>0</v>
      </c>
      <c r="BI61" s="30">
        <f t="shared" si="67"/>
        <v>0</v>
      </c>
      <c r="BJ61" s="30">
        <f t="shared" si="67"/>
        <v>0</v>
      </c>
      <c r="BK61" s="30">
        <f t="shared" si="67"/>
        <v>0</v>
      </c>
      <c r="BL61" s="30">
        <f t="shared" si="67"/>
        <v>0</v>
      </c>
      <c r="BM61" s="30">
        <f t="shared" si="67"/>
        <v>0</v>
      </c>
      <c r="BN61" s="30">
        <f t="shared" si="67"/>
        <v>0</v>
      </c>
      <c r="BO61" s="30">
        <f t="shared" si="67"/>
        <v>0</v>
      </c>
      <c r="BP61" s="30">
        <f t="shared" si="67"/>
        <v>0</v>
      </c>
      <c r="BQ61" s="30">
        <f t="shared" si="64"/>
        <v>0</v>
      </c>
      <c r="BR61" s="30">
        <f t="shared" si="64"/>
        <v>0</v>
      </c>
      <c r="BS61" s="30">
        <f t="shared" si="64"/>
        <v>0</v>
      </c>
      <c r="BT61" s="30">
        <f t="shared" si="64"/>
        <v>0</v>
      </c>
      <c r="BU61" s="30">
        <f t="shared" si="64"/>
        <v>0</v>
      </c>
      <c r="BV61" s="30">
        <f t="shared" si="64"/>
        <v>0</v>
      </c>
      <c r="BW61" s="30">
        <f t="shared" si="64"/>
        <v>0</v>
      </c>
      <c r="BX61" s="30">
        <f t="shared" si="64"/>
        <v>0</v>
      </c>
      <c r="BY61" s="30">
        <f t="shared" si="64"/>
        <v>0</v>
      </c>
      <c r="BZ61" s="30">
        <f t="shared" si="64"/>
        <v>0</v>
      </c>
      <c r="CA61" s="30">
        <f t="shared" si="64"/>
        <v>0</v>
      </c>
      <c r="CB61" s="30">
        <f t="shared" si="64"/>
        <v>0</v>
      </c>
      <c r="CC61" s="30">
        <f t="shared" si="64"/>
        <v>0</v>
      </c>
      <c r="CD61" s="30">
        <f t="shared" si="64"/>
        <v>0</v>
      </c>
      <c r="CE61" s="30">
        <f t="shared" si="64"/>
        <v>0</v>
      </c>
      <c r="CF61" s="30">
        <f t="shared" si="64"/>
        <v>0</v>
      </c>
      <c r="CG61" s="30">
        <f t="shared" si="64"/>
        <v>0</v>
      </c>
      <c r="CH61" s="34">
        <f t="shared" si="64"/>
        <v>0</v>
      </c>
    </row>
    <row r="62" spans="1:86" ht="15.6" x14ac:dyDescent="0.3">
      <c r="A62" s="551"/>
      <c r="B62" s="14" t="str">
        <f t="shared" si="62"/>
        <v>Cooling</v>
      </c>
      <c r="C62" s="30">
        <f t="shared" si="65"/>
        <v>2.9590227898623946E-2</v>
      </c>
      <c r="D62" s="30">
        <f t="shared" si="66"/>
        <v>2.2257126918141856</v>
      </c>
      <c r="E62" s="30">
        <f t="shared" si="67"/>
        <v>72.212031706030956</v>
      </c>
      <c r="F62" s="30">
        <f t="shared" si="67"/>
        <v>429.87465546993559</v>
      </c>
      <c r="G62" s="30">
        <f t="shared" si="67"/>
        <v>1997.3088619293712</v>
      </c>
      <c r="H62" s="30">
        <f t="shared" si="67"/>
        <v>14051.224583341274</v>
      </c>
      <c r="I62" s="30">
        <f t="shared" si="67"/>
        <v>25555.38293613285</v>
      </c>
      <c r="J62" s="30">
        <f t="shared" si="67"/>
        <v>32875.857649910933</v>
      </c>
      <c r="K62" s="30">
        <f t="shared" si="67"/>
        <v>16985.19114988263</v>
      </c>
      <c r="L62" s="30">
        <f t="shared" si="67"/>
        <v>1422.8081622370219</v>
      </c>
      <c r="M62" s="30">
        <f t="shared" si="67"/>
        <v>296.78517236460533</v>
      </c>
      <c r="N62" s="30">
        <f t="shared" si="67"/>
        <v>3.327505116317075</v>
      </c>
      <c r="O62" s="30">
        <f t="shared" si="67"/>
        <v>0.32738379290521125</v>
      </c>
      <c r="P62" s="30">
        <f t="shared" si="67"/>
        <v>13.547959088811059</v>
      </c>
      <c r="Q62" s="30">
        <f t="shared" si="67"/>
        <v>399.5636420865506</v>
      </c>
      <c r="R62" s="30">
        <f t="shared" si="67"/>
        <v>1881.3981491175941</v>
      </c>
      <c r="S62" s="30">
        <f t="shared" si="67"/>
        <v>8320.0258523220218</v>
      </c>
      <c r="T62" s="30">
        <f t="shared" si="67"/>
        <v>45119.492315806725</v>
      </c>
      <c r="U62" s="30">
        <f t="shared" si="67"/>
        <v>55840.864110826791</v>
      </c>
      <c r="V62" s="30">
        <f t="shared" si="67"/>
        <v>54949.427181827967</v>
      </c>
      <c r="W62" s="30">
        <f t="shared" si="67"/>
        <v>23474.564742633331</v>
      </c>
      <c r="X62" s="30">
        <f t="shared" si="67"/>
        <v>1697.9106048632893</v>
      </c>
      <c r="Y62" s="30">
        <f t="shared" si="67"/>
        <v>334.69471175379448</v>
      </c>
      <c r="Z62" s="30">
        <f t="shared" si="67"/>
        <v>3.5172113250806984</v>
      </c>
      <c r="AA62" s="30">
        <f t="shared" si="67"/>
        <v>0.32738379290521125</v>
      </c>
      <c r="AB62" s="30">
        <f t="shared" si="67"/>
        <v>13.547959088811059</v>
      </c>
      <c r="AC62" s="30">
        <f t="shared" si="67"/>
        <v>399.5636420865506</v>
      </c>
      <c r="AD62" s="30">
        <f t="shared" si="67"/>
        <v>1881.3981491175941</v>
      </c>
      <c r="AE62" s="30">
        <f t="shared" si="67"/>
        <v>8320.0258523220218</v>
      </c>
      <c r="AF62" s="30">
        <f t="shared" si="67"/>
        <v>45119.492315806725</v>
      </c>
      <c r="AG62" s="30">
        <f t="shared" si="67"/>
        <v>55840.864110826791</v>
      </c>
      <c r="AH62" s="30">
        <f t="shared" si="67"/>
        <v>54949.427181827967</v>
      </c>
      <c r="AI62" s="30">
        <f t="shared" si="67"/>
        <v>23474.564742633331</v>
      </c>
      <c r="AJ62" s="30">
        <f t="shared" si="67"/>
        <v>1697.9106048632893</v>
      </c>
      <c r="AK62" s="30">
        <f t="shared" si="67"/>
        <v>334.69471175379448</v>
      </c>
      <c r="AL62" s="30">
        <f t="shared" si="67"/>
        <v>3.5172113250806984</v>
      </c>
      <c r="AM62" s="30">
        <f t="shared" si="67"/>
        <v>0.32738379290521125</v>
      </c>
      <c r="AN62" s="30">
        <f t="shared" si="67"/>
        <v>13.547959088811059</v>
      </c>
      <c r="AO62" s="30">
        <f t="shared" si="67"/>
        <v>399.5636420865506</v>
      </c>
      <c r="AP62" s="30">
        <f t="shared" si="67"/>
        <v>1881.3981491175941</v>
      </c>
      <c r="AQ62" s="30">
        <f t="shared" si="67"/>
        <v>8320.0258523220218</v>
      </c>
      <c r="AR62" s="30">
        <f t="shared" si="67"/>
        <v>45119.492315806725</v>
      </c>
      <c r="AS62" s="30">
        <f t="shared" si="67"/>
        <v>55840.864110826791</v>
      </c>
      <c r="AT62" s="30">
        <f t="shared" si="67"/>
        <v>54949.427181827967</v>
      </c>
      <c r="AU62" s="30">
        <f t="shared" si="67"/>
        <v>23474.564742633331</v>
      </c>
      <c r="AV62" s="30">
        <f t="shared" si="67"/>
        <v>1697.9106048632893</v>
      </c>
      <c r="AW62" s="30">
        <f t="shared" si="67"/>
        <v>334.69471175379448</v>
      </c>
      <c r="AX62" s="30">
        <f t="shared" si="67"/>
        <v>3.5172113250806984</v>
      </c>
      <c r="AY62" s="30">
        <f t="shared" si="67"/>
        <v>0.32738379290521125</v>
      </c>
      <c r="AZ62" s="30">
        <f t="shared" si="67"/>
        <v>13.547959088811059</v>
      </c>
      <c r="BA62" s="30">
        <f t="shared" si="67"/>
        <v>399.5636420865506</v>
      </c>
      <c r="BB62" s="30">
        <f t="shared" si="67"/>
        <v>1881.3981491175941</v>
      </c>
      <c r="BC62" s="30">
        <f t="shared" si="67"/>
        <v>8320.0258523220218</v>
      </c>
      <c r="BD62" s="30">
        <f t="shared" si="67"/>
        <v>45119.492315806725</v>
      </c>
      <c r="BE62" s="30">
        <f t="shared" si="67"/>
        <v>55840.864110826791</v>
      </c>
      <c r="BF62" s="30">
        <f t="shared" si="67"/>
        <v>54949.427181827967</v>
      </c>
      <c r="BG62" s="30">
        <f t="shared" si="67"/>
        <v>23474.564742633331</v>
      </c>
      <c r="BH62" s="30">
        <f t="shared" si="67"/>
        <v>1697.9106048632893</v>
      </c>
      <c r="BI62" s="30">
        <f t="shared" si="67"/>
        <v>334.69471175379448</v>
      </c>
      <c r="BJ62" s="30">
        <f t="shared" si="67"/>
        <v>3.5172113250806984</v>
      </c>
      <c r="BK62" s="30">
        <f t="shared" si="67"/>
        <v>0.32738379290521125</v>
      </c>
      <c r="BL62" s="30">
        <f t="shared" si="67"/>
        <v>13.547959088811059</v>
      </c>
      <c r="BM62" s="30">
        <f t="shared" si="67"/>
        <v>399.5636420865506</v>
      </c>
      <c r="BN62" s="30">
        <f t="shared" si="67"/>
        <v>1881.3981491175941</v>
      </c>
      <c r="BO62" s="30">
        <f t="shared" si="67"/>
        <v>8320.0258523220218</v>
      </c>
      <c r="BP62" s="30">
        <f t="shared" si="67"/>
        <v>45119.492315806725</v>
      </c>
      <c r="BQ62" s="30">
        <f t="shared" si="64"/>
        <v>55840.864110826791</v>
      </c>
      <c r="BR62" s="30">
        <f t="shared" si="64"/>
        <v>54949.427181827967</v>
      </c>
      <c r="BS62" s="30">
        <f t="shared" si="64"/>
        <v>23474.564742633331</v>
      </c>
      <c r="BT62" s="30">
        <f t="shared" si="64"/>
        <v>1697.9106048632893</v>
      </c>
      <c r="BU62" s="30">
        <f t="shared" si="64"/>
        <v>334.69471175379448</v>
      </c>
      <c r="BV62" s="30">
        <f t="shared" si="64"/>
        <v>3.5172113250806984</v>
      </c>
      <c r="BW62" s="30">
        <f t="shared" si="64"/>
        <v>0.32738379290521125</v>
      </c>
      <c r="BX62" s="30">
        <f t="shared" si="64"/>
        <v>13.547959088811059</v>
      </c>
      <c r="BY62" s="30">
        <f t="shared" si="64"/>
        <v>399.5636420865506</v>
      </c>
      <c r="BZ62" s="30">
        <f t="shared" si="64"/>
        <v>1881.3981491175941</v>
      </c>
      <c r="CA62" s="30">
        <f t="shared" si="64"/>
        <v>8320.0258523220218</v>
      </c>
      <c r="CB62" s="30">
        <f t="shared" si="64"/>
        <v>45119.492315806725</v>
      </c>
      <c r="CC62" s="30">
        <f t="shared" si="64"/>
        <v>55840.864110826791</v>
      </c>
      <c r="CD62" s="30">
        <f t="shared" si="64"/>
        <v>54949.427181827967</v>
      </c>
      <c r="CE62" s="30">
        <f t="shared" si="64"/>
        <v>23474.564742633331</v>
      </c>
      <c r="CF62" s="30">
        <f t="shared" si="64"/>
        <v>1697.9106048632893</v>
      </c>
      <c r="CG62" s="30">
        <f t="shared" si="64"/>
        <v>334.69471175379448</v>
      </c>
      <c r="CH62" s="34">
        <f t="shared" si="64"/>
        <v>3.5172113250806984</v>
      </c>
    </row>
    <row r="63" spans="1:86" ht="15.6" x14ac:dyDescent="0.3">
      <c r="A63" s="551"/>
      <c r="B63" s="14" t="str">
        <f t="shared" si="62"/>
        <v>Ext Lighting</v>
      </c>
      <c r="C63" s="30">
        <f t="shared" si="65"/>
        <v>0</v>
      </c>
      <c r="D63" s="30">
        <f t="shared" si="66"/>
        <v>0</v>
      </c>
      <c r="E63" s="30">
        <f t="shared" si="67"/>
        <v>0</v>
      </c>
      <c r="F63" s="30">
        <f t="shared" si="67"/>
        <v>0</v>
      </c>
      <c r="G63" s="30">
        <f t="shared" si="67"/>
        <v>0</v>
      </c>
      <c r="H63" s="30">
        <f t="shared" si="67"/>
        <v>0</v>
      </c>
      <c r="I63" s="30">
        <f t="shared" si="67"/>
        <v>0</v>
      </c>
      <c r="J63" s="30">
        <f t="shared" si="67"/>
        <v>0</v>
      </c>
      <c r="K63" s="30">
        <f t="shared" si="67"/>
        <v>0</v>
      </c>
      <c r="L63" s="30">
        <f t="shared" si="67"/>
        <v>0</v>
      </c>
      <c r="M63" s="30">
        <f t="shared" si="67"/>
        <v>0</v>
      </c>
      <c r="N63" s="30">
        <f t="shared" si="67"/>
        <v>0</v>
      </c>
      <c r="O63" s="30">
        <f t="shared" si="67"/>
        <v>0</v>
      </c>
      <c r="P63" s="30">
        <f t="shared" si="67"/>
        <v>0</v>
      </c>
      <c r="Q63" s="30">
        <f t="shared" si="67"/>
        <v>0</v>
      </c>
      <c r="R63" s="30">
        <f t="shared" si="67"/>
        <v>0</v>
      </c>
      <c r="S63" s="30">
        <f t="shared" si="67"/>
        <v>0</v>
      </c>
      <c r="T63" s="30">
        <f t="shared" si="67"/>
        <v>0</v>
      </c>
      <c r="U63" s="30">
        <f t="shared" si="67"/>
        <v>0</v>
      </c>
      <c r="V63" s="30">
        <f t="shared" si="67"/>
        <v>0</v>
      </c>
      <c r="W63" s="30">
        <f t="shared" si="67"/>
        <v>0</v>
      </c>
      <c r="X63" s="30">
        <f t="shared" si="67"/>
        <v>0</v>
      </c>
      <c r="Y63" s="30">
        <f t="shared" si="67"/>
        <v>0</v>
      </c>
      <c r="Z63" s="30">
        <f t="shared" si="67"/>
        <v>0</v>
      </c>
      <c r="AA63" s="30">
        <f t="shared" si="67"/>
        <v>0</v>
      </c>
      <c r="AB63" s="30">
        <f t="shared" si="67"/>
        <v>0</v>
      </c>
      <c r="AC63" s="30">
        <f t="shared" si="67"/>
        <v>0</v>
      </c>
      <c r="AD63" s="30">
        <f t="shared" si="67"/>
        <v>0</v>
      </c>
      <c r="AE63" s="30">
        <f t="shared" si="67"/>
        <v>0</v>
      </c>
      <c r="AF63" s="30">
        <f t="shared" si="67"/>
        <v>0</v>
      </c>
      <c r="AG63" s="30">
        <f t="shared" si="67"/>
        <v>0</v>
      </c>
      <c r="AH63" s="30">
        <f t="shared" si="67"/>
        <v>0</v>
      </c>
      <c r="AI63" s="30">
        <f t="shared" si="67"/>
        <v>0</v>
      </c>
      <c r="AJ63" s="30">
        <f t="shared" si="67"/>
        <v>0</v>
      </c>
      <c r="AK63" s="30">
        <f t="shared" si="67"/>
        <v>0</v>
      </c>
      <c r="AL63" s="30">
        <f t="shared" si="67"/>
        <v>0</v>
      </c>
      <c r="AM63" s="30">
        <f t="shared" si="67"/>
        <v>0</v>
      </c>
      <c r="AN63" s="30">
        <f t="shared" si="67"/>
        <v>0</v>
      </c>
      <c r="AO63" s="30">
        <f t="shared" si="67"/>
        <v>0</v>
      </c>
      <c r="AP63" s="30">
        <f t="shared" si="67"/>
        <v>0</v>
      </c>
      <c r="AQ63" s="30">
        <f t="shared" si="67"/>
        <v>0</v>
      </c>
      <c r="AR63" s="30">
        <f t="shared" si="67"/>
        <v>0</v>
      </c>
      <c r="AS63" s="30">
        <f t="shared" si="67"/>
        <v>0</v>
      </c>
      <c r="AT63" s="30">
        <f t="shared" si="67"/>
        <v>0</v>
      </c>
      <c r="AU63" s="30">
        <f t="shared" si="67"/>
        <v>0</v>
      </c>
      <c r="AV63" s="30">
        <f t="shared" si="67"/>
        <v>0</v>
      </c>
      <c r="AW63" s="30">
        <f t="shared" si="67"/>
        <v>0</v>
      </c>
      <c r="AX63" s="30">
        <f t="shared" si="67"/>
        <v>0</v>
      </c>
      <c r="AY63" s="30">
        <f t="shared" si="67"/>
        <v>0</v>
      </c>
      <c r="AZ63" s="30">
        <f t="shared" si="67"/>
        <v>0</v>
      </c>
      <c r="BA63" s="30">
        <f t="shared" si="67"/>
        <v>0</v>
      </c>
      <c r="BB63" s="30">
        <f t="shared" si="67"/>
        <v>0</v>
      </c>
      <c r="BC63" s="30">
        <f t="shared" si="67"/>
        <v>0</v>
      </c>
      <c r="BD63" s="30">
        <f t="shared" si="67"/>
        <v>0</v>
      </c>
      <c r="BE63" s="30">
        <f t="shared" si="67"/>
        <v>0</v>
      </c>
      <c r="BF63" s="30">
        <f t="shared" si="67"/>
        <v>0</v>
      </c>
      <c r="BG63" s="30">
        <f t="shared" si="67"/>
        <v>0</v>
      </c>
      <c r="BH63" s="30">
        <f t="shared" si="67"/>
        <v>0</v>
      </c>
      <c r="BI63" s="30">
        <f t="shared" si="67"/>
        <v>0</v>
      </c>
      <c r="BJ63" s="30">
        <f t="shared" si="67"/>
        <v>0</v>
      </c>
      <c r="BK63" s="30">
        <f t="shared" si="67"/>
        <v>0</v>
      </c>
      <c r="BL63" s="30">
        <f t="shared" si="67"/>
        <v>0</v>
      </c>
      <c r="BM63" s="30">
        <f t="shared" si="67"/>
        <v>0</v>
      </c>
      <c r="BN63" s="30">
        <f t="shared" si="67"/>
        <v>0</v>
      </c>
      <c r="BO63" s="30">
        <f t="shared" si="67"/>
        <v>0</v>
      </c>
      <c r="BP63" s="30">
        <f t="shared" si="67"/>
        <v>0</v>
      </c>
      <c r="BQ63" s="30">
        <f t="shared" si="64"/>
        <v>0</v>
      </c>
      <c r="BR63" s="30">
        <f t="shared" si="64"/>
        <v>0</v>
      </c>
      <c r="BS63" s="30">
        <f t="shared" si="64"/>
        <v>0</v>
      </c>
      <c r="BT63" s="30">
        <f t="shared" si="64"/>
        <v>0</v>
      </c>
      <c r="BU63" s="30">
        <f t="shared" si="64"/>
        <v>0</v>
      </c>
      <c r="BV63" s="30">
        <f t="shared" si="64"/>
        <v>0</v>
      </c>
      <c r="BW63" s="30">
        <f t="shared" si="64"/>
        <v>0</v>
      </c>
      <c r="BX63" s="30">
        <f t="shared" si="64"/>
        <v>0</v>
      </c>
      <c r="BY63" s="30">
        <f t="shared" si="64"/>
        <v>0</v>
      </c>
      <c r="BZ63" s="30">
        <f t="shared" si="64"/>
        <v>0</v>
      </c>
      <c r="CA63" s="30">
        <f t="shared" si="64"/>
        <v>0</v>
      </c>
      <c r="CB63" s="30">
        <f t="shared" si="64"/>
        <v>0</v>
      </c>
      <c r="CC63" s="30">
        <f t="shared" si="64"/>
        <v>0</v>
      </c>
      <c r="CD63" s="30">
        <f t="shared" si="64"/>
        <v>0</v>
      </c>
      <c r="CE63" s="30">
        <f t="shared" si="64"/>
        <v>0</v>
      </c>
      <c r="CF63" s="30">
        <f t="shared" si="64"/>
        <v>0</v>
      </c>
      <c r="CG63" s="30">
        <f t="shared" si="64"/>
        <v>0</v>
      </c>
      <c r="CH63" s="34">
        <f t="shared" si="64"/>
        <v>0</v>
      </c>
    </row>
    <row r="64" spans="1:86" ht="15.6" x14ac:dyDescent="0.3">
      <c r="A64" s="551"/>
      <c r="B64" s="14" t="str">
        <f t="shared" si="62"/>
        <v>Heating</v>
      </c>
      <c r="C64" s="30">
        <f t="shared" si="65"/>
        <v>0</v>
      </c>
      <c r="D64" s="30">
        <f t="shared" si="66"/>
        <v>0</v>
      </c>
      <c r="E64" s="30">
        <f t="shared" si="67"/>
        <v>0</v>
      </c>
      <c r="F64" s="30">
        <f t="shared" si="67"/>
        <v>0</v>
      </c>
      <c r="G64" s="30">
        <f t="shared" si="67"/>
        <v>0</v>
      </c>
      <c r="H64" s="30">
        <f t="shared" si="67"/>
        <v>0</v>
      </c>
      <c r="I64" s="30">
        <f t="shared" si="67"/>
        <v>0</v>
      </c>
      <c r="J64" s="30">
        <f t="shared" si="67"/>
        <v>0</v>
      </c>
      <c r="K64" s="30">
        <f t="shared" si="67"/>
        <v>0</v>
      </c>
      <c r="L64" s="30">
        <f t="shared" si="67"/>
        <v>0</v>
      </c>
      <c r="M64" s="30">
        <f t="shared" si="67"/>
        <v>0</v>
      </c>
      <c r="N64" s="30">
        <f t="shared" si="67"/>
        <v>123.91023300501602</v>
      </c>
      <c r="O64" s="30">
        <f t="shared" si="67"/>
        <v>282.52914162424997</v>
      </c>
      <c r="P64" s="30">
        <f t="shared" si="67"/>
        <v>231.7922341704371</v>
      </c>
      <c r="Q64" s="30">
        <f t="shared" si="67"/>
        <v>179.09323351284465</v>
      </c>
      <c r="R64" s="30">
        <f t="shared" si="67"/>
        <v>76.479040496029057</v>
      </c>
      <c r="S64" s="30">
        <f t="shared" si="67"/>
        <v>32.90027217576904</v>
      </c>
      <c r="T64" s="30">
        <f t="shared" si="67"/>
        <v>5.5683208688243218</v>
      </c>
      <c r="U64" s="30">
        <f t="shared" si="67"/>
        <v>3.7452583928873762</v>
      </c>
      <c r="V64" s="30">
        <f t="shared" si="67"/>
        <v>4.4556012350236154</v>
      </c>
      <c r="W64" s="30">
        <f t="shared" si="67"/>
        <v>22.174738550488847</v>
      </c>
      <c r="X64" s="30">
        <f t="shared" si="67"/>
        <v>74.832551724772586</v>
      </c>
      <c r="Y64" s="30">
        <f t="shared" si="67"/>
        <v>143.00351799044918</v>
      </c>
      <c r="Z64" s="30">
        <f t="shared" si="67"/>
        <v>247.82046601003205</v>
      </c>
      <c r="AA64" s="30">
        <f t="shared" si="67"/>
        <v>282.52914162424997</v>
      </c>
      <c r="AB64" s="30">
        <f t="shared" si="67"/>
        <v>231.7922341704371</v>
      </c>
      <c r="AC64" s="30">
        <f t="shared" si="67"/>
        <v>179.09323351284465</v>
      </c>
      <c r="AD64" s="30">
        <f t="shared" si="67"/>
        <v>76.479040496029057</v>
      </c>
      <c r="AE64" s="30">
        <f t="shared" si="67"/>
        <v>32.90027217576904</v>
      </c>
      <c r="AF64" s="30">
        <f t="shared" si="67"/>
        <v>5.5683208688243218</v>
      </c>
      <c r="AG64" s="30">
        <f t="shared" si="67"/>
        <v>3.7452583928873762</v>
      </c>
      <c r="AH64" s="30">
        <f t="shared" si="67"/>
        <v>4.4556012350236154</v>
      </c>
      <c r="AI64" s="30">
        <f t="shared" si="67"/>
        <v>22.174738550488847</v>
      </c>
      <c r="AJ64" s="30">
        <f t="shared" si="67"/>
        <v>74.832551724772586</v>
      </c>
      <c r="AK64" s="30">
        <f t="shared" si="67"/>
        <v>143.00351799044918</v>
      </c>
      <c r="AL64" s="30">
        <f t="shared" si="67"/>
        <v>247.82046601003205</v>
      </c>
      <c r="AM64" s="30">
        <f t="shared" si="67"/>
        <v>282.52914162424997</v>
      </c>
      <c r="AN64" s="30">
        <f t="shared" si="67"/>
        <v>231.7922341704371</v>
      </c>
      <c r="AO64" s="30">
        <f t="shared" si="67"/>
        <v>179.09323351284465</v>
      </c>
      <c r="AP64" s="30">
        <f t="shared" si="67"/>
        <v>76.479040496029057</v>
      </c>
      <c r="AQ64" s="30">
        <f t="shared" si="67"/>
        <v>32.90027217576904</v>
      </c>
      <c r="AR64" s="30">
        <f t="shared" si="67"/>
        <v>5.5683208688243218</v>
      </c>
      <c r="AS64" s="30">
        <f t="shared" si="67"/>
        <v>3.7452583928873762</v>
      </c>
      <c r="AT64" s="30">
        <f t="shared" si="67"/>
        <v>4.4556012350236154</v>
      </c>
      <c r="AU64" s="30">
        <f t="shared" si="67"/>
        <v>22.174738550488847</v>
      </c>
      <c r="AV64" s="30">
        <f t="shared" si="67"/>
        <v>74.832551724772586</v>
      </c>
      <c r="AW64" s="30">
        <f t="shared" si="67"/>
        <v>143.00351799044918</v>
      </c>
      <c r="AX64" s="30">
        <f t="shared" si="67"/>
        <v>247.82046601003205</v>
      </c>
      <c r="AY64" s="30">
        <f t="shared" si="67"/>
        <v>282.52914162424997</v>
      </c>
      <c r="AZ64" s="30">
        <f t="shared" si="67"/>
        <v>231.7922341704371</v>
      </c>
      <c r="BA64" s="30">
        <f t="shared" si="67"/>
        <v>179.09323351284465</v>
      </c>
      <c r="BB64" s="30">
        <f t="shared" si="67"/>
        <v>76.479040496029057</v>
      </c>
      <c r="BC64" s="30">
        <f t="shared" si="67"/>
        <v>32.90027217576904</v>
      </c>
      <c r="BD64" s="30">
        <f t="shared" si="67"/>
        <v>5.5683208688243218</v>
      </c>
      <c r="BE64" s="30">
        <f t="shared" si="67"/>
        <v>3.7452583928873762</v>
      </c>
      <c r="BF64" s="30">
        <f t="shared" si="67"/>
        <v>4.4556012350236154</v>
      </c>
      <c r="BG64" s="30">
        <f t="shared" si="67"/>
        <v>22.174738550488847</v>
      </c>
      <c r="BH64" s="30">
        <f t="shared" si="67"/>
        <v>74.832551724772586</v>
      </c>
      <c r="BI64" s="30">
        <f t="shared" si="67"/>
        <v>143.00351799044918</v>
      </c>
      <c r="BJ64" s="30">
        <f t="shared" si="67"/>
        <v>247.82046601003205</v>
      </c>
      <c r="BK64" s="30">
        <f t="shared" si="67"/>
        <v>282.52914162424997</v>
      </c>
      <c r="BL64" s="30">
        <f t="shared" si="67"/>
        <v>231.7922341704371</v>
      </c>
      <c r="BM64" s="30">
        <f t="shared" si="67"/>
        <v>179.09323351284465</v>
      </c>
      <c r="BN64" s="30">
        <f t="shared" si="67"/>
        <v>76.479040496029057</v>
      </c>
      <c r="BO64" s="30">
        <f t="shared" si="67"/>
        <v>32.90027217576904</v>
      </c>
      <c r="BP64" s="30">
        <f t="shared" ref="BP64:CH67" si="68">IF(BP28=0,0,((BP10*0.5)+BO28-BP46)*BP83*BP98*BP$2)</f>
        <v>5.5683208688243218</v>
      </c>
      <c r="BQ64" s="30">
        <f t="shared" si="68"/>
        <v>3.7452583928873762</v>
      </c>
      <c r="BR64" s="30">
        <f t="shared" si="68"/>
        <v>4.4556012350236154</v>
      </c>
      <c r="BS64" s="30">
        <f t="shared" si="68"/>
        <v>22.174738550488847</v>
      </c>
      <c r="BT64" s="30">
        <f t="shared" si="68"/>
        <v>74.832551724772586</v>
      </c>
      <c r="BU64" s="30">
        <f t="shared" si="68"/>
        <v>143.00351799044918</v>
      </c>
      <c r="BV64" s="30">
        <f t="shared" si="68"/>
        <v>247.82046601003205</v>
      </c>
      <c r="BW64" s="30">
        <f t="shared" si="68"/>
        <v>282.52914162424997</v>
      </c>
      <c r="BX64" s="30">
        <f t="shared" si="68"/>
        <v>231.7922341704371</v>
      </c>
      <c r="BY64" s="30">
        <f t="shared" si="68"/>
        <v>179.09323351284465</v>
      </c>
      <c r="BZ64" s="30">
        <f t="shared" si="68"/>
        <v>76.479040496029057</v>
      </c>
      <c r="CA64" s="30">
        <f t="shared" si="68"/>
        <v>32.90027217576904</v>
      </c>
      <c r="CB64" s="30">
        <f t="shared" si="68"/>
        <v>5.5683208688243218</v>
      </c>
      <c r="CC64" s="30">
        <f t="shared" si="68"/>
        <v>3.7452583928873762</v>
      </c>
      <c r="CD64" s="30">
        <f t="shared" si="68"/>
        <v>4.4556012350236154</v>
      </c>
      <c r="CE64" s="30">
        <f t="shared" si="68"/>
        <v>22.174738550488847</v>
      </c>
      <c r="CF64" s="30">
        <f t="shared" si="68"/>
        <v>74.832551724772586</v>
      </c>
      <c r="CG64" s="30">
        <f t="shared" si="68"/>
        <v>143.00351799044918</v>
      </c>
      <c r="CH64" s="34">
        <f t="shared" si="68"/>
        <v>247.82046601003205</v>
      </c>
    </row>
    <row r="65" spans="1:88" ht="15.6" x14ac:dyDescent="0.3">
      <c r="A65" s="551"/>
      <c r="B65" s="14" t="str">
        <f t="shared" si="62"/>
        <v>HVAC</v>
      </c>
      <c r="C65" s="30">
        <f t="shared" si="65"/>
        <v>1188.2438994825907</v>
      </c>
      <c r="D65" s="30">
        <f t="shared" si="66"/>
        <v>1893.0720968073572</v>
      </c>
      <c r="E65" s="30">
        <f t="shared" ref="E65:BP68" si="69">IF(E29=0,0,((E11*0.5)+D29-E47)*E84*E99*E$2)</f>
        <v>1487.7132425678521</v>
      </c>
      <c r="F65" s="30">
        <f t="shared" si="69"/>
        <v>871.12176144199952</v>
      </c>
      <c r="G65" s="30">
        <f t="shared" si="69"/>
        <v>1293.1813817387165</v>
      </c>
      <c r="H65" s="30">
        <f t="shared" si="69"/>
        <v>7115.5718968533938</v>
      </c>
      <c r="I65" s="30">
        <f t="shared" si="69"/>
        <v>12195.015139623085</v>
      </c>
      <c r="J65" s="30">
        <f t="shared" si="69"/>
        <v>14000.294142173789</v>
      </c>
      <c r="K65" s="30">
        <f t="shared" si="69"/>
        <v>6213.5952964352064</v>
      </c>
      <c r="L65" s="30">
        <f t="shared" si="69"/>
        <v>1713.0896690275429</v>
      </c>
      <c r="M65" s="30">
        <f t="shared" si="69"/>
        <v>2779.5531352715052</v>
      </c>
      <c r="N65" s="30">
        <f t="shared" si="69"/>
        <v>10030.526765855122</v>
      </c>
      <c r="O65" s="30">
        <f t="shared" si="69"/>
        <v>17423.262353793623</v>
      </c>
      <c r="P65" s="30">
        <f t="shared" si="69"/>
        <v>14305.137907634276</v>
      </c>
      <c r="Q65" s="30">
        <f t="shared" si="69"/>
        <v>11462.912275950004</v>
      </c>
      <c r="R65" s="30">
        <f t="shared" si="69"/>
        <v>5768.9530108948911</v>
      </c>
      <c r="S65" s="30">
        <f t="shared" si="69"/>
        <v>8564.0182073576871</v>
      </c>
      <c r="T65" s="30">
        <f t="shared" si="69"/>
        <v>39553.344876346615</v>
      </c>
      <c r="U65" s="30">
        <f t="shared" si="69"/>
        <v>48750.078591607038</v>
      </c>
      <c r="V65" s="30">
        <f t="shared" si="69"/>
        <v>48026.311487639497</v>
      </c>
      <c r="W65" s="30">
        <f t="shared" si="69"/>
        <v>21138.5768718043</v>
      </c>
      <c r="X65" s="30">
        <f t="shared" si="69"/>
        <v>5765.1632679615441</v>
      </c>
      <c r="Y65" s="30">
        <f t="shared" si="69"/>
        <v>9107.4582375807913</v>
      </c>
      <c r="Z65" s="30">
        <f t="shared" si="69"/>
        <v>15284.856827710895</v>
      </c>
      <c r="AA65" s="30">
        <f t="shared" si="69"/>
        <v>17423.262353793623</v>
      </c>
      <c r="AB65" s="30">
        <f t="shared" si="69"/>
        <v>14305.137907634276</v>
      </c>
      <c r="AC65" s="30">
        <f t="shared" si="69"/>
        <v>11462.912275950004</v>
      </c>
      <c r="AD65" s="30">
        <f t="shared" si="69"/>
        <v>5768.9530108948911</v>
      </c>
      <c r="AE65" s="30">
        <f t="shared" si="69"/>
        <v>8564.0182073576871</v>
      </c>
      <c r="AF65" s="30">
        <f t="shared" si="69"/>
        <v>39553.344876346615</v>
      </c>
      <c r="AG65" s="30">
        <f t="shared" si="69"/>
        <v>48750.078591607038</v>
      </c>
      <c r="AH65" s="30">
        <f t="shared" si="69"/>
        <v>48026.311487639497</v>
      </c>
      <c r="AI65" s="30">
        <f t="shared" si="69"/>
        <v>21138.5768718043</v>
      </c>
      <c r="AJ65" s="30">
        <f t="shared" si="69"/>
        <v>5765.1632679615441</v>
      </c>
      <c r="AK65" s="30">
        <f t="shared" si="69"/>
        <v>9107.4582375807913</v>
      </c>
      <c r="AL65" s="30">
        <f t="shared" si="69"/>
        <v>15284.856827710895</v>
      </c>
      <c r="AM65" s="30">
        <f t="shared" si="69"/>
        <v>17423.262353793623</v>
      </c>
      <c r="AN65" s="30">
        <f t="shared" si="69"/>
        <v>14305.137907634276</v>
      </c>
      <c r="AO65" s="30">
        <f t="shared" si="69"/>
        <v>11462.912275950004</v>
      </c>
      <c r="AP65" s="30">
        <f t="shared" si="69"/>
        <v>5768.9530108948911</v>
      </c>
      <c r="AQ65" s="30">
        <f t="shared" si="69"/>
        <v>8564.0182073576871</v>
      </c>
      <c r="AR65" s="30">
        <f t="shared" si="69"/>
        <v>39553.344876346615</v>
      </c>
      <c r="AS65" s="30">
        <f t="shared" si="69"/>
        <v>48750.078591607038</v>
      </c>
      <c r="AT65" s="30">
        <f t="shared" si="69"/>
        <v>48026.311487639497</v>
      </c>
      <c r="AU65" s="30">
        <f t="shared" si="69"/>
        <v>21138.5768718043</v>
      </c>
      <c r="AV65" s="30">
        <f t="shared" si="69"/>
        <v>5765.1632679615441</v>
      </c>
      <c r="AW65" s="30">
        <f t="shared" si="69"/>
        <v>9107.4582375807913</v>
      </c>
      <c r="AX65" s="30">
        <f t="shared" si="69"/>
        <v>15284.856827710895</v>
      </c>
      <c r="AY65" s="30">
        <f t="shared" si="69"/>
        <v>17423.262353793623</v>
      </c>
      <c r="AZ65" s="30">
        <f t="shared" si="69"/>
        <v>14305.137907634276</v>
      </c>
      <c r="BA65" s="30">
        <f t="shared" si="69"/>
        <v>11462.912275950004</v>
      </c>
      <c r="BB65" s="30">
        <f t="shared" si="69"/>
        <v>5768.9530108948911</v>
      </c>
      <c r="BC65" s="30">
        <f t="shared" si="69"/>
        <v>8564.0182073576871</v>
      </c>
      <c r="BD65" s="30">
        <f t="shared" si="69"/>
        <v>39553.344876346615</v>
      </c>
      <c r="BE65" s="30">
        <f t="shared" si="69"/>
        <v>48750.078591607038</v>
      </c>
      <c r="BF65" s="30">
        <f t="shared" si="69"/>
        <v>48026.311487639497</v>
      </c>
      <c r="BG65" s="30">
        <f t="shared" si="69"/>
        <v>21138.5768718043</v>
      </c>
      <c r="BH65" s="30">
        <f t="shared" si="69"/>
        <v>5765.1632679615441</v>
      </c>
      <c r="BI65" s="30">
        <f t="shared" si="69"/>
        <v>9107.4582375807913</v>
      </c>
      <c r="BJ65" s="30">
        <f t="shared" si="69"/>
        <v>15284.856827710895</v>
      </c>
      <c r="BK65" s="30">
        <f t="shared" si="69"/>
        <v>17423.262353793623</v>
      </c>
      <c r="BL65" s="30">
        <f t="shared" si="69"/>
        <v>14305.137907634276</v>
      </c>
      <c r="BM65" s="30">
        <f t="shared" si="69"/>
        <v>11462.912275950004</v>
      </c>
      <c r="BN65" s="30">
        <f t="shared" si="69"/>
        <v>5768.9530108948911</v>
      </c>
      <c r="BO65" s="30">
        <f t="shared" si="69"/>
        <v>8564.0182073576871</v>
      </c>
      <c r="BP65" s="30">
        <f t="shared" si="69"/>
        <v>39553.344876346615</v>
      </c>
      <c r="BQ65" s="30">
        <f t="shared" si="68"/>
        <v>48750.078591607038</v>
      </c>
      <c r="BR65" s="30">
        <f t="shared" si="68"/>
        <v>48026.311487639497</v>
      </c>
      <c r="BS65" s="30">
        <f t="shared" si="68"/>
        <v>21138.5768718043</v>
      </c>
      <c r="BT65" s="30">
        <f t="shared" si="68"/>
        <v>5765.1632679615441</v>
      </c>
      <c r="BU65" s="30">
        <f t="shared" si="68"/>
        <v>9107.4582375807913</v>
      </c>
      <c r="BV65" s="30">
        <f t="shared" si="68"/>
        <v>15284.856827710895</v>
      </c>
      <c r="BW65" s="30">
        <f t="shared" si="68"/>
        <v>17423.262353793623</v>
      </c>
      <c r="BX65" s="30">
        <f t="shared" si="68"/>
        <v>14305.137907634276</v>
      </c>
      <c r="BY65" s="30">
        <f t="shared" si="68"/>
        <v>11462.912275950004</v>
      </c>
      <c r="BZ65" s="30">
        <f t="shared" si="68"/>
        <v>5768.9530108948911</v>
      </c>
      <c r="CA65" s="30">
        <f t="shared" si="68"/>
        <v>8564.0182073576871</v>
      </c>
      <c r="CB65" s="30">
        <f t="shared" si="68"/>
        <v>39553.344876346615</v>
      </c>
      <c r="CC65" s="30">
        <f t="shared" si="68"/>
        <v>48750.078591607038</v>
      </c>
      <c r="CD65" s="30">
        <f t="shared" si="68"/>
        <v>48026.311487639497</v>
      </c>
      <c r="CE65" s="30">
        <f t="shared" si="68"/>
        <v>21138.5768718043</v>
      </c>
      <c r="CF65" s="30">
        <f t="shared" si="68"/>
        <v>5765.1632679615441</v>
      </c>
      <c r="CG65" s="30">
        <f t="shared" si="68"/>
        <v>9107.4582375807913</v>
      </c>
      <c r="CH65" s="34">
        <f t="shared" si="68"/>
        <v>15284.856827710895</v>
      </c>
    </row>
    <row r="66" spans="1:88" ht="15.6" x14ac:dyDescent="0.3">
      <c r="A66" s="551"/>
      <c r="B66" s="14" t="str">
        <f t="shared" si="62"/>
        <v>Lighting</v>
      </c>
      <c r="C66" s="30">
        <f t="shared" si="65"/>
        <v>846.30675379544402</v>
      </c>
      <c r="D66" s="30">
        <f t="shared" si="66"/>
        <v>1362.42507934163</v>
      </c>
      <c r="E66" s="30">
        <f t="shared" si="69"/>
        <v>1714.4610358516616</v>
      </c>
      <c r="F66" s="30">
        <f t="shared" si="69"/>
        <v>3220.9121539664097</v>
      </c>
      <c r="G66" s="30">
        <f t="shared" si="69"/>
        <v>6482.057082110774</v>
      </c>
      <c r="H66" s="30">
        <f t="shared" si="69"/>
        <v>13345.195258269201</v>
      </c>
      <c r="I66" s="30">
        <f t="shared" si="69"/>
        <v>20657.25283076222</v>
      </c>
      <c r="J66" s="30">
        <f t="shared" si="69"/>
        <v>19549.54589178149</v>
      </c>
      <c r="K66" s="30">
        <f t="shared" si="69"/>
        <v>21605.511743467043</v>
      </c>
      <c r="L66" s="30">
        <f t="shared" si="69"/>
        <v>16690.940386882801</v>
      </c>
      <c r="M66" s="30">
        <f t="shared" si="69"/>
        <v>16374.294869668582</v>
      </c>
      <c r="N66" s="30">
        <f t="shared" si="69"/>
        <v>18317.853286249687</v>
      </c>
      <c r="O66" s="30">
        <f t="shared" si="69"/>
        <v>23691.479332327406</v>
      </c>
      <c r="P66" s="30">
        <f t="shared" si="69"/>
        <v>18413.212076125179</v>
      </c>
      <c r="Q66" s="30">
        <f t="shared" si="69"/>
        <v>20542.260906544074</v>
      </c>
      <c r="R66" s="30">
        <f t="shared" si="69"/>
        <v>21162.633562216946</v>
      </c>
      <c r="S66" s="30">
        <f t="shared" si="69"/>
        <v>27513.907866272981</v>
      </c>
      <c r="T66" s="30">
        <f t="shared" si="69"/>
        <v>40349.231590962816</v>
      </c>
      <c r="U66" s="30">
        <f t="shared" si="69"/>
        <v>49238.398067430913</v>
      </c>
      <c r="V66" s="30">
        <f t="shared" si="69"/>
        <v>40407.364303742172</v>
      </c>
      <c r="W66" s="30">
        <f t="shared" si="69"/>
        <v>40247.504028195704</v>
      </c>
      <c r="X66" s="30">
        <f t="shared" si="69"/>
        <v>26670.896075337649</v>
      </c>
      <c r="Y66" s="30">
        <f t="shared" si="69"/>
        <v>21411.769300077154</v>
      </c>
      <c r="Z66" s="30">
        <f t="shared" si="69"/>
        <v>19992.685164658309</v>
      </c>
      <c r="AA66" s="30">
        <f t="shared" si="69"/>
        <v>23691.479332327406</v>
      </c>
      <c r="AB66" s="30">
        <f t="shared" si="69"/>
        <v>18413.212076125179</v>
      </c>
      <c r="AC66" s="30">
        <f t="shared" si="69"/>
        <v>20542.260906544074</v>
      </c>
      <c r="AD66" s="30">
        <f t="shared" si="69"/>
        <v>21162.633562216946</v>
      </c>
      <c r="AE66" s="30">
        <f t="shared" si="69"/>
        <v>27513.907866272981</v>
      </c>
      <c r="AF66" s="30">
        <f t="shared" si="69"/>
        <v>40349.231590962816</v>
      </c>
      <c r="AG66" s="30">
        <f t="shared" si="69"/>
        <v>49238.398067430913</v>
      </c>
      <c r="AH66" s="30">
        <f t="shared" si="69"/>
        <v>40407.364303742172</v>
      </c>
      <c r="AI66" s="30">
        <f t="shared" si="69"/>
        <v>40247.504028195704</v>
      </c>
      <c r="AJ66" s="30">
        <f t="shared" si="69"/>
        <v>26670.896075337649</v>
      </c>
      <c r="AK66" s="30">
        <f t="shared" si="69"/>
        <v>21411.769300077154</v>
      </c>
      <c r="AL66" s="30">
        <f t="shared" si="69"/>
        <v>19992.685164658309</v>
      </c>
      <c r="AM66" s="30">
        <f t="shared" si="69"/>
        <v>23691.479332327406</v>
      </c>
      <c r="AN66" s="30">
        <f t="shared" si="69"/>
        <v>18413.212076125179</v>
      </c>
      <c r="AO66" s="30">
        <f t="shared" si="69"/>
        <v>20542.260906544074</v>
      </c>
      <c r="AP66" s="30">
        <f t="shared" si="69"/>
        <v>21162.633562216946</v>
      </c>
      <c r="AQ66" s="30">
        <f t="shared" si="69"/>
        <v>27513.907866272981</v>
      </c>
      <c r="AR66" s="30">
        <f t="shared" si="69"/>
        <v>40349.231590962816</v>
      </c>
      <c r="AS66" s="30">
        <f t="shared" si="69"/>
        <v>49238.398067430913</v>
      </c>
      <c r="AT66" s="30">
        <f t="shared" si="69"/>
        <v>40407.364303742172</v>
      </c>
      <c r="AU66" s="30">
        <f t="shared" si="69"/>
        <v>40247.504028195704</v>
      </c>
      <c r="AV66" s="30">
        <f t="shared" si="69"/>
        <v>26670.896075337649</v>
      </c>
      <c r="AW66" s="30">
        <f t="shared" si="69"/>
        <v>21411.769300077154</v>
      </c>
      <c r="AX66" s="30">
        <f t="shared" si="69"/>
        <v>19992.685164658309</v>
      </c>
      <c r="AY66" s="30">
        <f t="shared" si="69"/>
        <v>23691.479332327406</v>
      </c>
      <c r="AZ66" s="30">
        <f t="shared" si="69"/>
        <v>18413.212076125179</v>
      </c>
      <c r="BA66" s="30">
        <f t="shared" si="69"/>
        <v>20542.260906544074</v>
      </c>
      <c r="BB66" s="30">
        <f t="shared" si="69"/>
        <v>21162.633562216946</v>
      </c>
      <c r="BC66" s="30">
        <f t="shared" si="69"/>
        <v>27513.907866272981</v>
      </c>
      <c r="BD66" s="30">
        <f t="shared" si="69"/>
        <v>40349.231590962816</v>
      </c>
      <c r="BE66" s="30">
        <f t="shared" si="69"/>
        <v>49238.398067430913</v>
      </c>
      <c r="BF66" s="30">
        <f t="shared" si="69"/>
        <v>40407.364303742172</v>
      </c>
      <c r="BG66" s="30">
        <f t="shared" si="69"/>
        <v>40247.504028195704</v>
      </c>
      <c r="BH66" s="30">
        <f t="shared" si="69"/>
        <v>26670.896075337649</v>
      </c>
      <c r="BI66" s="30">
        <f t="shared" si="69"/>
        <v>21411.769300077154</v>
      </c>
      <c r="BJ66" s="30">
        <f t="shared" si="69"/>
        <v>19992.685164658309</v>
      </c>
      <c r="BK66" s="30">
        <f t="shared" si="69"/>
        <v>23691.479332327406</v>
      </c>
      <c r="BL66" s="30">
        <f t="shared" si="69"/>
        <v>18413.212076125179</v>
      </c>
      <c r="BM66" s="30">
        <f t="shared" si="69"/>
        <v>20542.260906544074</v>
      </c>
      <c r="BN66" s="30">
        <f t="shared" si="69"/>
        <v>21162.633562216946</v>
      </c>
      <c r="BO66" s="30">
        <f t="shared" si="69"/>
        <v>27513.907866272981</v>
      </c>
      <c r="BP66" s="30">
        <f t="shared" si="69"/>
        <v>40349.231590962816</v>
      </c>
      <c r="BQ66" s="30">
        <f t="shared" si="68"/>
        <v>49238.398067430913</v>
      </c>
      <c r="BR66" s="30">
        <f t="shared" si="68"/>
        <v>40407.364303742172</v>
      </c>
      <c r="BS66" s="30">
        <f t="shared" si="68"/>
        <v>40247.504028195704</v>
      </c>
      <c r="BT66" s="30">
        <f t="shared" si="68"/>
        <v>26670.896075337649</v>
      </c>
      <c r="BU66" s="30">
        <f t="shared" si="68"/>
        <v>21411.769300077154</v>
      </c>
      <c r="BV66" s="30">
        <f t="shared" si="68"/>
        <v>19992.685164658309</v>
      </c>
      <c r="BW66" s="30">
        <f t="shared" si="68"/>
        <v>23691.479332327406</v>
      </c>
      <c r="BX66" s="30">
        <f t="shared" si="68"/>
        <v>18413.212076125179</v>
      </c>
      <c r="BY66" s="30">
        <f t="shared" si="68"/>
        <v>20542.260906544074</v>
      </c>
      <c r="BZ66" s="30">
        <f t="shared" si="68"/>
        <v>21162.633562216946</v>
      </c>
      <c r="CA66" s="30">
        <f t="shared" si="68"/>
        <v>27513.907866272981</v>
      </c>
      <c r="CB66" s="30">
        <f t="shared" si="68"/>
        <v>40349.231590962816</v>
      </c>
      <c r="CC66" s="30">
        <f t="shared" si="68"/>
        <v>49238.398067430913</v>
      </c>
      <c r="CD66" s="30">
        <f t="shared" si="68"/>
        <v>40407.364303742172</v>
      </c>
      <c r="CE66" s="30">
        <f t="shared" si="68"/>
        <v>40247.504028195704</v>
      </c>
      <c r="CF66" s="30">
        <f t="shared" si="68"/>
        <v>26670.896075337649</v>
      </c>
      <c r="CG66" s="30">
        <f t="shared" si="68"/>
        <v>21411.769300077154</v>
      </c>
      <c r="CH66" s="34">
        <f t="shared" si="68"/>
        <v>19992.685164658309</v>
      </c>
    </row>
    <row r="67" spans="1:88" ht="15.6" x14ac:dyDescent="0.3">
      <c r="A67" s="551"/>
      <c r="B67" s="14" t="str">
        <f t="shared" si="62"/>
        <v>Miscellaneous</v>
      </c>
      <c r="C67" s="30">
        <f t="shared" si="65"/>
        <v>0</v>
      </c>
      <c r="D67" s="30">
        <f t="shared" si="66"/>
        <v>0</v>
      </c>
      <c r="E67" s="30">
        <f t="shared" si="69"/>
        <v>0</v>
      </c>
      <c r="F67" s="30">
        <f t="shared" si="69"/>
        <v>0</v>
      </c>
      <c r="G67" s="30">
        <f t="shared" si="69"/>
        <v>0</v>
      </c>
      <c r="H67" s="30">
        <f t="shared" si="69"/>
        <v>0</v>
      </c>
      <c r="I67" s="30">
        <f t="shared" si="69"/>
        <v>0</v>
      </c>
      <c r="J67" s="30">
        <f t="shared" si="69"/>
        <v>0</v>
      </c>
      <c r="K67" s="30">
        <f t="shared" si="69"/>
        <v>0</v>
      </c>
      <c r="L67" s="30">
        <f t="shared" si="69"/>
        <v>0</v>
      </c>
      <c r="M67" s="30">
        <f t="shared" si="69"/>
        <v>0</v>
      </c>
      <c r="N67" s="30">
        <f t="shared" si="69"/>
        <v>0</v>
      </c>
      <c r="O67" s="30">
        <f t="shared" si="69"/>
        <v>0</v>
      </c>
      <c r="P67" s="30">
        <f t="shared" si="69"/>
        <v>0</v>
      </c>
      <c r="Q67" s="30">
        <f t="shared" si="69"/>
        <v>0</v>
      </c>
      <c r="R67" s="30">
        <f t="shared" si="69"/>
        <v>0</v>
      </c>
      <c r="S67" s="30">
        <f t="shared" si="69"/>
        <v>0</v>
      </c>
      <c r="T67" s="30">
        <f t="shared" si="69"/>
        <v>0</v>
      </c>
      <c r="U67" s="30">
        <f t="shared" si="69"/>
        <v>0</v>
      </c>
      <c r="V67" s="30">
        <f t="shared" si="69"/>
        <v>0</v>
      </c>
      <c r="W67" s="30">
        <f t="shared" si="69"/>
        <v>0</v>
      </c>
      <c r="X67" s="30">
        <f t="shared" si="69"/>
        <v>0</v>
      </c>
      <c r="Y67" s="30">
        <f t="shared" si="69"/>
        <v>0</v>
      </c>
      <c r="Z67" s="30">
        <f t="shared" si="69"/>
        <v>0</v>
      </c>
      <c r="AA67" s="30">
        <f t="shared" si="69"/>
        <v>0</v>
      </c>
      <c r="AB67" s="30">
        <f t="shared" si="69"/>
        <v>0</v>
      </c>
      <c r="AC67" s="30">
        <f t="shared" si="69"/>
        <v>0</v>
      </c>
      <c r="AD67" s="30">
        <f t="shared" si="69"/>
        <v>0</v>
      </c>
      <c r="AE67" s="30">
        <f t="shared" si="69"/>
        <v>0</v>
      </c>
      <c r="AF67" s="30">
        <f t="shared" si="69"/>
        <v>0</v>
      </c>
      <c r="AG67" s="30">
        <f t="shared" si="69"/>
        <v>0</v>
      </c>
      <c r="AH67" s="30">
        <f t="shared" si="69"/>
        <v>0</v>
      </c>
      <c r="AI67" s="30">
        <f t="shared" si="69"/>
        <v>0</v>
      </c>
      <c r="AJ67" s="30">
        <f t="shared" si="69"/>
        <v>0</v>
      </c>
      <c r="AK67" s="30">
        <f t="shared" si="69"/>
        <v>0</v>
      </c>
      <c r="AL67" s="30">
        <f t="shared" si="69"/>
        <v>0</v>
      </c>
      <c r="AM67" s="30">
        <f t="shared" si="69"/>
        <v>0</v>
      </c>
      <c r="AN67" s="30">
        <f t="shared" si="69"/>
        <v>0</v>
      </c>
      <c r="AO67" s="30">
        <f t="shared" si="69"/>
        <v>0</v>
      </c>
      <c r="AP67" s="30">
        <f t="shared" si="69"/>
        <v>0</v>
      </c>
      <c r="AQ67" s="30">
        <f t="shared" si="69"/>
        <v>0</v>
      </c>
      <c r="AR67" s="30">
        <f t="shared" si="69"/>
        <v>0</v>
      </c>
      <c r="AS67" s="30">
        <f t="shared" si="69"/>
        <v>0</v>
      </c>
      <c r="AT67" s="30">
        <f t="shared" si="69"/>
        <v>0</v>
      </c>
      <c r="AU67" s="30">
        <f t="shared" si="69"/>
        <v>0</v>
      </c>
      <c r="AV67" s="30">
        <f t="shared" si="69"/>
        <v>0</v>
      </c>
      <c r="AW67" s="30">
        <f t="shared" si="69"/>
        <v>0</v>
      </c>
      <c r="AX67" s="30">
        <f t="shared" si="69"/>
        <v>0</v>
      </c>
      <c r="AY67" s="30">
        <f t="shared" si="69"/>
        <v>0</v>
      </c>
      <c r="AZ67" s="30">
        <f t="shared" si="69"/>
        <v>0</v>
      </c>
      <c r="BA67" s="30">
        <f t="shared" si="69"/>
        <v>0</v>
      </c>
      <c r="BB67" s="30">
        <f t="shared" si="69"/>
        <v>0</v>
      </c>
      <c r="BC67" s="30">
        <f t="shared" si="69"/>
        <v>0</v>
      </c>
      <c r="BD67" s="30">
        <f t="shared" si="69"/>
        <v>0</v>
      </c>
      <c r="BE67" s="30">
        <f t="shared" si="69"/>
        <v>0</v>
      </c>
      <c r="BF67" s="30">
        <f t="shared" si="69"/>
        <v>0</v>
      </c>
      <c r="BG67" s="30">
        <f t="shared" si="69"/>
        <v>0</v>
      </c>
      <c r="BH67" s="30">
        <f t="shared" si="69"/>
        <v>0</v>
      </c>
      <c r="BI67" s="30">
        <f t="shared" si="69"/>
        <v>0</v>
      </c>
      <c r="BJ67" s="30">
        <f t="shared" si="69"/>
        <v>0</v>
      </c>
      <c r="BK67" s="30">
        <f t="shared" si="69"/>
        <v>0</v>
      </c>
      <c r="BL67" s="30">
        <f t="shared" si="69"/>
        <v>0</v>
      </c>
      <c r="BM67" s="30">
        <f t="shared" si="69"/>
        <v>0</v>
      </c>
      <c r="BN67" s="30">
        <f t="shared" si="69"/>
        <v>0</v>
      </c>
      <c r="BO67" s="30">
        <f t="shared" si="69"/>
        <v>0</v>
      </c>
      <c r="BP67" s="30">
        <f t="shared" si="69"/>
        <v>0</v>
      </c>
      <c r="BQ67" s="30">
        <f t="shared" si="68"/>
        <v>0</v>
      </c>
      <c r="BR67" s="30">
        <f t="shared" si="68"/>
        <v>0</v>
      </c>
      <c r="BS67" s="30">
        <f t="shared" si="68"/>
        <v>0</v>
      </c>
      <c r="BT67" s="30">
        <f t="shared" si="68"/>
        <v>0</v>
      </c>
      <c r="BU67" s="30">
        <f t="shared" si="68"/>
        <v>0</v>
      </c>
      <c r="BV67" s="30">
        <f t="shared" si="68"/>
        <v>0</v>
      </c>
      <c r="BW67" s="30">
        <f t="shared" si="68"/>
        <v>0</v>
      </c>
      <c r="BX67" s="30">
        <f t="shared" si="68"/>
        <v>0</v>
      </c>
      <c r="BY67" s="30">
        <f t="shared" si="68"/>
        <v>0</v>
      </c>
      <c r="BZ67" s="30">
        <f t="shared" si="68"/>
        <v>0</v>
      </c>
      <c r="CA67" s="30">
        <f t="shared" si="68"/>
        <v>0</v>
      </c>
      <c r="CB67" s="30">
        <f t="shared" si="68"/>
        <v>0</v>
      </c>
      <c r="CC67" s="30">
        <f t="shared" si="68"/>
        <v>0</v>
      </c>
      <c r="CD67" s="30">
        <f t="shared" si="68"/>
        <v>0</v>
      </c>
      <c r="CE67" s="30">
        <f t="shared" si="68"/>
        <v>0</v>
      </c>
      <c r="CF67" s="30">
        <f t="shared" si="68"/>
        <v>0</v>
      </c>
      <c r="CG67" s="30">
        <f t="shared" si="68"/>
        <v>0</v>
      </c>
      <c r="CH67" s="34">
        <f t="shared" si="68"/>
        <v>0</v>
      </c>
    </row>
    <row r="68" spans="1:88" ht="15.75" customHeight="1" x14ac:dyDescent="0.3">
      <c r="A68" s="551"/>
      <c r="B68" s="14" t="str">
        <f t="shared" si="62"/>
        <v>Motors</v>
      </c>
      <c r="C68" s="30">
        <f t="shared" si="65"/>
        <v>344.69252839038171</v>
      </c>
      <c r="D68" s="30">
        <f t="shared" si="66"/>
        <v>603.5351968062505</v>
      </c>
      <c r="E68" s="30">
        <f t="shared" si="69"/>
        <v>701.38628651240595</v>
      </c>
      <c r="F68" s="30">
        <f t="shared" si="69"/>
        <v>754.83388296318117</v>
      </c>
      <c r="G68" s="30">
        <f t="shared" si="69"/>
        <v>1205.5453778545043</v>
      </c>
      <c r="H68" s="30">
        <f>IF(H32=0,0,((H14*0.5)+G32-H50)*H87*H102*H$2)</f>
        <v>2714.1457642499036</v>
      </c>
      <c r="I68" s="30">
        <f t="shared" si="69"/>
        <v>3406.775236755303</v>
      </c>
      <c r="J68" s="30">
        <f t="shared" si="69"/>
        <v>4169.4829650667825</v>
      </c>
      <c r="K68" s="30">
        <f t="shared" si="69"/>
        <v>4712.2095224892764</v>
      </c>
      <c r="L68" s="30">
        <f t="shared" si="69"/>
        <v>3099.3615736423567</v>
      </c>
      <c r="M68" s="30">
        <f t="shared" si="69"/>
        <v>3022.5103506227451</v>
      </c>
      <c r="N68" s="30">
        <f t="shared" si="69"/>
        <v>2751.7619955045857</v>
      </c>
      <c r="O68" s="30">
        <f t="shared" si="69"/>
        <v>2824.5066236375533</v>
      </c>
      <c r="P68" s="30">
        <f t="shared" si="69"/>
        <v>2634.2447428422283</v>
      </c>
      <c r="Q68" s="30">
        <f t="shared" si="69"/>
        <v>2966.6676413060873</v>
      </c>
      <c r="R68" s="30">
        <f t="shared" si="69"/>
        <v>2784.9299022335563</v>
      </c>
      <c r="S68" s="30">
        <f t="shared" si="69"/>
        <v>3191.7825499661189</v>
      </c>
      <c r="T68" s="30">
        <f t="shared" si="69"/>
        <v>5603.5321338431086</v>
      </c>
      <c r="U68" s="30">
        <f t="shared" si="69"/>
        <v>5584.8854190812153</v>
      </c>
      <c r="V68" s="30">
        <f t="shared" si="69"/>
        <v>5667.8701605277765</v>
      </c>
      <c r="W68" s="30">
        <f t="shared" si="69"/>
        <v>5429.954867266717</v>
      </c>
      <c r="X68" s="30">
        <f t="shared" si="69"/>
        <v>3099.3615736423567</v>
      </c>
      <c r="Y68" s="30">
        <f t="shared" si="69"/>
        <v>3022.5103506227451</v>
      </c>
      <c r="Z68" s="30">
        <f t="shared" si="69"/>
        <v>2751.7619955045857</v>
      </c>
      <c r="AA68" s="30">
        <f t="shared" si="69"/>
        <v>2824.5066236375533</v>
      </c>
      <c r="AB68" s="30">
        <f t="shared" si="69"/>
        <v>2634.2447428422283</v>
      </c>
      <c r="AC68" s="30">
        <f t="shared" si="69"/>
        <v>2966.6676413060873</v>
      </c>
      <c r="AD68" s="30">
        <f t="shared" si="69"/>
        <v>2784.9299022335563</v>
      </c>
      <c r="AE68" s="30">
        <f t="shared" si="69"/>
        <v>3191.7825499661189</v>
      </c>
      <c r="AF68" s="30">
        <f t="shared" si="69"/>
        <v>5603.5321338431086</v>
      </c>
      <c r="AG68" s="30">
        <f t="shared" si="69"/>
        <v>5584.8854190812153</v>
      </c>
      <c r="AH68" s="30">
        <f t="shared" si="69"/>
        <v>5667.8701605277765</v>
      </c>
      <c r="AI68" s="30">
        <f t="shared" si="69"/>
        <v>5429.954867266717</v>
      </c>
      <c r="AJ68" s="30">
        <f t="shared" si="69"/>
        <v>3099.3615736423567</v>
      </c>
      <c r="AK68" s="30">
        <f t="shared" si="69"/>
        <v>3022.5103506227451</v>
      </c>
      <c r="AL68" s="30">
        <f t="shared" si="69"/>
        <v>2751.7619955045857</v>
      </c>
      <c r="AM68" s="30">
        <f t="shared" si="69"/>
        <v>2824.5066236375533</v>
      </c>
      <c r="AN68" s="30">
        <f t="shared" si="69"/>
        <v>2634.2447428422283</v>
      </c>
      <c r="AO68" s="30">
        <f t="shared" si="69"/>
        <v>2966.6676413060873</v>
      </c>
      <c r="AP68" s="30">
        <f t="shared" si="69"/>
        <v>2784.9299022335563</v>
      </c>
      <c r="AQ68" s="30">
        <f t="shared" si="69"/>
        <v>3191.7825499661189</v>
      </c>
      <c r="AR68" s="30">
        <f t="shared" si="69"/>
        <v>5603.5321338431086</v>
      </c>
      <c r="AS68" s="30">
        <f t="shared" si="69"/>
        <v>5584.8854190812153</v>
      </c>
      <c r="AT68" s="30">
        <f t="shared" si="69"/>
        <v>5667.8701605277765</v>
      </c>
      <c r="AU68" s="30">
        <f t="shared" si="69"/>
        <v>5429.954867266717</v>
      </c>
      <c r="AV68" s="30">
        <f t="shared" si="69"/>
        <v>3099.3615736423567</v>
      </c>
      <c r="AW68" s="30">
        <f t="shared" si="69"/>
        <v>3022.5103506227451</v>
      </c>
      <c r="AX68" s="30">
        <f t="shared" si="69"/>
        <v>2751.7619955045857</v>
      </c>
      <c r="AY68" s="30">
        <f t="shared" si="69"/>
        <v>2824.5066236375533</v>
      </c>
      <c r="AZ68" s="30">
        <f t="shared" si="69"/>
        <v>2634.2447428422283</v>
      </c>
      <c r="BA68" s="30">
        <f t="shared" si="69"/>
        <v>2966.6676413060873</v>
      </c>
      <c r="BB68" s="30">
        <f t="shared" si="69"/>
        <v>2784.9299022335563</v>
      </c>
      <c r="BC68" s="30">
        <f t="shared" si="69"/>
        <v>3191.7825499661189</v>
      </c>
      <c r="BD68" s="30">
        <f t="shared" si="69"/>
        <v>5603.5321338431086</v>
      </c>
      <c r="BE68" s="30">
        <f t="shared" si="69"/>
        <v>5584.8854190812153</v>
      </c>
      <c r="BF68" s="30">
        <f t="shared" si="69"/>
        <v>5667.8701605277765</v>
      </c>
      <c r="BG68" s="30">
        <f t="shared" si="69"/>
        <v>5429.954867266717</v>
      </c>
      <c r="BH68" s="30">
        <f t="shared" si="69"/>
        <v>3099.3615736423567</v>
      </c>
      <c r="BI68" s="30">
        <f t="shared" si="69"/>
        <v>3022.5103506227451</v>
      </c>
      <c r="BJ68" s="30">
        <f t="shared" si="69"/>
        <v>2751.7619955045857</v>
      </c>
      <c r="BK68" s="30">
        <f t="shared" si="69"/>
        <v>2824.5066236375533</v>
      </c>
      <c r="BL68" s="30">
        <f t="shared" si="69"/>
        <v>2634.2447428422283</v>
      </c>
      <c r="BM68" s="30">
        <f t="shared" si="69"/>
        <v>2966.6676413060873</v>
      </c>
      <c r="BN68" s="30">
        <f t="shared" si="69"/>
        <v>2784.9299022335563</v>
      </c>
      <c r="BO68" s="30">
        <f t="shared" si="69"/>
        <v>3191.7825499661189</v>
      </c>
      <c r="BP68" s="30">
        <f t="shared" ref="BP68:CH71" si="70">IF(BP32=0,0,((BP14*0.5)+BO32-BP50)*BP87*BP102*BP$2)</f>
        <v>5603.5321338431086</v>
      </c>
      <c r="BQ68" s="30">
        <f t="shared" si="70"/>
        <v>5584.8854190812153</v>
      </c>
      <c r="BR68" s="30">
        <f t="shared" si="70"/>
        <v>5667.8701605277765</v>
      </c>
      <c r="BS68" s="30">
        <f t="shared" si="70"/>
        <v>5429.954867266717</v>
      </c>
      <c r="BT68" s="30">
        <f t="shared" si="70"/>
        <v>3099.3615736423567</v>
      </c>
      <c r="BU68" s="30">
        <f t="shared" si="70"/>
        <v>3022.5103506227451</v>
      </c>
      <c r="BV68" s="30">
        <f t="shared" si="70"/>
        <v>2751.7619955045857</v>
      </c>
      <c r="BW68" s="30">
        <f t="shared" si="70"/>
        <v>2824.5066236375533</v>
      </c>
      <c r="BX68" s="30">
        <f t="shared" si="70"/>
        <v>2634.2447428422283</v>
      </c>
      <c r="BY68" s="30">
        <f t="shared" si="70"/>
        <v>2966.6676413060873</v>
      </c>
      <c r="BZ68" s="30">
        <f t="shared" si="70"/>
        <v>2784.9299022335563</v>
      </c>
      <c r="CA68" s="30">
        <f t="shared" si="70"/>
        <v>3191.7825499661189</v>
      </c>
      <c r="CB68" s="30">
        <f t="shared" si="70"/>
        <v>5603.5321338431086</v>
      </c>
      <c r="CC68" s="30">
        <f t="shared" si="70"/>
        <v>5584.8854190812153</v>
      </c>
      <c r="CD68" s="30">
        <f t="shared" si="70"/>
        <v>5667.8701605277765</v>
      </c>
      <c r="CE68" s="30">
        <f t="shared" si="70"/>
        <v>5429.954867266717</v>
      </c>
      <c r="CF68" s="30">
        <f t="shared" si="70"/>
        <v>3099.3615736423567</v>
      </c>
      <c r="CG68" s="30">
        <f t="shared" si="70"/>
        <v>3022.5103506227451</v>
      </c>
      <c r="CH68" s="34">
        <f t="shared" si="70"/>
        <v>2751.7619955045857</v>
      </c>
    </row>
    <row r="69" spans="1:88" ht="15.6" x14ac:dyDescent="0.3">
      <c r="A69" s="551"/>
      <c r="B69" s="14" t="str">
        <f t="shared" si="62"/>
        <v>Process</v>
      </c>
      <c r="C69" s="30">
        <f t="shared" si="65"/>
        <v>0</v>
      </c>
      <c r="D69" s="30">
        <f t="shared" si="66"/>
        <v>0</v>
      </c>
      <c r="E69" s="30">
        <f t="shared" ref="E69:BP71" si="71">IF(E33=0,0,((E15*0.5)+D33-E51)*E88*E103*E$2)</f>
        <v>0</v>
      </c>
      <c r="F69" s="30">
        <f t="shared" si="71"/>
        <v>0</v>
      </c>
      <c r="G69" s="30">
        <f t="shared" si="71"/>
        <v>0</v>
      </c>
      <c r="H69" s="30">
        <f t="shared" si="71"/>
        <v>0</v>
      </c>
      <c r="I69" s="30">
        <f t="shared" si="71"/>
        <v>0</v>
      </c>
      <c r="J69" s="30">
        <f t="shared" si="71"/>
        <v>0</v>
      </c>
      <c r="K69" s="30">
        <f t="shared" si="71"/>
        <v>299.33738768963133</v>
      </c>
      <c r="L69" s="30">
        <f t="shared" si="71"/>
        <v>341.71731428284704</v>
      </c>
      <c r="M69" s="30">
        <f t="shared" si="71"/>
        <v>333.24415201841606</v>
      </c>
      <c r="N69" s="30">
        <f t="shared" si="71"/>
        <v>2116.8550362671954</v>
      </c>
      <c r="O69" s="30">
        <f t="shared" si="71"/>
        <v>4034.2175376231462</v>
      </c>
      <c r="P69" s="30">
        <f t="shared" si="71"/>
        <v>3762.4681956948334</v>
      </c>
      <c r="Q69" s="30">
        <f t="shared" si="71"/>
        <v>4237.2648471409257</v>
      </c>
      <c r="R69" s="30">
        <f t="shared" si="71"/>
        <v>3977.6904605635746</v>
      </c>
      <c r="S69" s="30">
        <f t="shared" si="71"/>
        <v>4558.7944569129686</v>
      </c>
      <c r="T69" s="30">
        <f t="shared" si="71"/>
        <v>8003.4748078840221</v>
      </c>
      <c r="U69" s="30">
        <f t="shared" si="71"/>
        <v>7976.8418720353502</v>
      </c>
      <c r="V69" s="30">
        <f t="shared" si="71"/>
        <v>8095.3682357185407</v>
      </c>
      <c r="W69" s="30">
        <f t="shared" si="71"/>
        <v>7755.5559511552156</v>
      </c>
      <c r="X69" s="30">
        <f t="shared" si="71"/>
        <v>4426.7904033875402</v>
      </c>
      <c r="Y69" s="30">
        <f t="shared" si="71"/>
        <v>4317.0244891925067</v>
      </c>
      <c r="Z69" s="30">
        <f t="shared" si="71"/>
        <v>3930.3170361600091</v>
      </c>
      <c r="AA69" s="30">
        <f t="shared" si="71"/>
        <v>4034.2175376231462</v>
      </c>
      <c r="AB69" s="30">
        <f t="shared" si="71"/>
        <v>3762.4681956948334</v>
      </c>
      <c r="AC69" s="30">
        <f t="shared" si="71"/>
        <v>4237.2648471409257</v>
      </c>
      <c r="AD69" s="30">
        <f t="shared" si="71"/>
        <v>3977.6904605635746</v>
      </c>
      <c r="AE69" s="30">
        <f t="shared" si="71"/>
        <v>4558.7944569129686</v>
      </c>
      <c r="AF69" s="30">
        <f t="shared" si="71"/>
        <v>8003.4748078840221</v>
      </c>
      <c r="AG69" s="30">
        <f t="shared" si="71"/>
        <v>7976.8418720353502</v>
      </c>
      <c r="AH69" s="30">
        <f t="shared" si="71"/>
        <v>8095.3682357185407</v>
      </c>
      <c r="AI69" s="30">
        <f t="shared" si="71"/>
        <v>7755.5559511552156</v>
      </c>
      <c r="AJ69" s="30">
        <f t="shared" si="71"/>
        <v>4426.7904033875402</v>
      </c>
      <c r="AK69" s="30">
        <f t="shared" si="71"/>
        <v>4317.0244891925067</v>
      </c>
      <c r="AL69" s="30">
        <f t="shared" si="71"/>
        <v>3930.3170361600091</v>
      </c>
      <c r="AM69" s="30">
        <f t="shared" si="71"/>
        <v>4034.2175376231462</v>
      </c>
      <c r="AN69" s="30">
        <f t="shared" si="71"/>
        <v>3762.4681956948334</v>
      </c>
      <c r="AO69" s="30">
        <f t="shared" si="71"/>
        <v>4237.2648471409257</v>
      </c>
      <c r="AP69" s="30">
        <f t="shared" si="71"/>
        <v>3977.6904605635746</v>
      </c>
      <c r="AQ69" s="30">
        <f t="shared" si="71"/>
        <v>4558.7944569129686</v>
      </c>
      <c r="AR69" s="30">
        <f t="shared" si="71"/>
        <v>8003.4748078840221</v>
      </c>
      <c r="AS69" s="30">
        <f t="shared" si="71"/>
        <v>7976.8418720353502</v>
      </c>
      <c r="AT69" s="30">
        <f t="shared" si="71"/>
        <v>8095.3682357185407</v>
      </c>
      <c r="AU69" s="30">
        <f t="shared" si="71"/>
        <v>7755.5559511552156</v>
      </c>
      <c r="AV69" s="30">
        <f t="shared" si="71"/>
        <v>4426.7904033875402</v>
      </c>
      <c r="AW69" s="30">
        <f t="shared" si="71"/>
        <v>4317.0244891925067</v>
      </c>
      <c r="AX69" s="30">
        <f t="shared" si="71"/>
        <v>3930.3170361600091</v>
      </c>
      <c r="AY69" s="30">
        <f t="shared" si="71"/>
        <v>4034.2175376231462</v>
      </c>
      <c r="AZ69" s="30">
        <f t="shared" si="71"/>
        <v>3762.4681956948334</v>
      </c>
      <c r="BA69" s="30">
        <f t="shared" si="71"/>
        <v>4237.2648471409257</v>
      </c>
      <c r="BB69" s="30">
        <f t="shared" si="71"/>
        <v>3977.6904605635746</v>
      </c>
      <c r="BC69" s="30">
        <f t="shared" si="71"/>
        <v>4558.7944569129686</v>
      </c>
      <c r="BD69" s="30">
        <f t="shared" si="71"/>
        <v>8003.4748078840221</v>
      </c>
      <c r="BE69" s="30">
        <f t="shared" si="71"/>
        <v>7976.8418720353502</v>
      </c>
      <c r="BF69" s="30">
        <f t="shared" si="71"/>
        <v>8095.3682357185407</v>
      </c>
      <c r="BG69" s="30">
        <f t="shared" si="71"/>
        <v>7755.5559511552156</v>
      </c>
      <c r="BH69" s="30">
        <f t="shared" si="71"/>
        <v>4426.7904033875402</v>
      </c>
      <c r="BI69" s="30">
        <f t="shared" si="71"/>
        <v>4317.0244891925067</v>
      </c>
      <c r="BJ69" s="30">
        <f t="shared" si="71"/>
        <v>3930.3170361600091</v>
      </c>
      <c r="BK69" s="30">
        <f t="shared" si="71"/>
        <v>4034.2175376231462</v>
      </c>
      <c r="BL69" s="30">
        <f t="shared" si="71"/>
        <v>3762.4681956948334</v>
      </c>
      <c r="BM69" s="30">
        <f t="shared" si="71"/>
        <v>4237.2648471409257</v>
      </c>
      <c r="BN69" s="30">
        <f t="shared" si="71"/>
        <v>3977.6904605635746</v>
      </c>
      <c r="BO69" s="30">
        <f t="shared" si="71"/>
        <v>4558.7944569129686</v>
      </c>
      <c r="BP69" s="30">
        <f t="shared" si="71"/>
        <v>8003.4748078840221</v>
      </c>
      <c r="BQ69" s="30">
        <f t="shared" si="70"/>
        <v>7976.8418720353502</v>
      </c>
      <c r="BR69" s="30">
        <f t="shared" si="70"/>
        <v>8095.3682357185407</v>
      </c>
      <c r="BS69" s="30">
        <f t="shared" si="70"/>
        <v>7755.5559511552156</v>
      </c>
      <c r="BT69" s="30">
        <f t="shared" si="70"/>
        <v>4426.7904033875402</v>
      </c>
      <c r="BU69" s="30">
        <f t="shared" si="70"/>
        <v>4317.0244891925067</v>
      </c>
      <c r="BV69" s="30">
        <f t="shared" si="70"/>
        <v>3930.3170361600091</v>
      </c>
      <c r="BW69" s="30">
        <f t="shared" si="70"/>
        <v>4034.2175376231462</v>
      </c>
      <c r="BX69" s="30">
        <f t="shared" si="70"/>
        <v>3762.4681956948334</v>
      </c>
      <c r="BY69" s="30">
        <f t="shared" si="70"/>
        <v>4237.2648471409257</v>
      </c>
      <c r="BZ69" s="30">
        <f t="shared" si="70"/>
        <v>3977.6904605635746</v>
      </c>
      <c r="CA69" s="30">
        <f t="shared" si="70"/>
        <v>4558.7944569129686</v>
      </c>
      <c r="CB69" s="30">
        <f t="shared" si="70"/>
        <v>8003.4748078840221</v>
      </c>
      <c r="CC69" s="30">
        <f t="shared" si="70"/>
        <v>7976.8418720353502</v>
      </c>
      <c r="CD69" s="30">
        <f t="shared" si="70"/>
        <v>8095.3682357185407</v>
      </c>
      <c r="CE69" s="30">
        <f t="shared" si="70"/>
        <v>7755.5559511552156</v>
      </c>
      <c r="CF69" s="30">
        <f t="shared" si="70"/>
        <v>4426.7904033875402</v>
      </c>
      <c r="CG69" s="30">
        <f t="shared" si="70"/>
        <v>4317.0244891925067</v>
      </c>
      <c r="CH69" s="34">
        <f t="shared" si="70"/>
        <v>3930.3170361600091</v>
      </c>
    </row>
    <row r="70" spans="1:88" ht="15.6" x14ac:dyDescent="0.3">
      <c r="A70" s="551"/>
      <c r="B70" s="14" t="str">
        <f t="shared" si="62"/>
        <v>Refrigeration</v>
      </c>
      <c r="C70" s="30">
        <f t="shared" si="65"/>
        <v>0</v>
      </c>
      <c r="D70" s="30">
        <f t="shared" si="66"/>
        <v>0</v>
      </c>
      <c r="E70" s="30">
        <f t="shared" si="71"/>
        <v>0</v>
      </c>
      <c r="F70" s="30">
        <f t="shared" si="71"/>
        <v>0</v>
      </c>
      <c r="G70" s="30">
        <f t="shared" si="71"/>
        <v>0</v>
      </c>
      <c r="H70" s="30">
        <f t="shared" si="71"/>
        <v>0</v>
      </c>
      <c r="I70" s="30">
        <f t="shared" si="71"/>
        <v>0</v>
      </c>
      <c r="J70" s="30">
        <f t="shared" si="71"/>
        <v>0</v>
      </c>
      <c r="K70" s="30">
        <f t="shared" si="71"/>
        <v>0</v>
      </c>
      <c r="L70" s="30">
        <f t="shared" si="71"/>
        <v>0</v>
      </c>
      <c r="M70" s="30">
        <f t="shared" si="71"/>
        <v>0</v>
      </c>
      <c r="N70" s="30">
        <f t="shared" si="71"/>
        <v>0</v>
      </c>
      <c r="O70" s="30">
        <f t="shared" si="71"/>
        <v>0</v>
      </c>
      <c r="P70" s="30">
        <f t="shared" si="71"/>
        <v>0</v>
      </c>
      <c r="Q70" s="30">
        <f t="shared" si="71"/>
        <v>0</v>
      </c>
      <c r="R70" s="30">
        <f t="shared" si="71"/>
        <v>0</v>
      </c>
      <c r="S70" s="30">
        <f t="shared" si="71"/>
        <v>0</v>
      </c>
      <c r="T70" s="30">
        <f t="shared" si="71"/>
        <v>0</v>
      </c>
      <c r="U70" s="30">
        <f t="shared" si="71"/>
        <v>0</v>
      </c>
      <c r="V70" s="30">
        <f t="shared" si="71"/>
        <v>0</v>
      </c>
      <c r="W70" s="30">
        <f t="shared" si="71"/>
        <v>0</v>
      </c>
      <c r="X70" s="30">
        <f t="shared" si="71"/>
        <v>0</v>
      </c>
      <c r="Y70" s="30">
        <f t="shared" si="71"/>
        <v>0</v>
      </c>
      <c r="Z70" s="30">
        <f t="shared" si="71"/>
        <v>0</v>
      </c>
      <c r="AA70" s="30">
        <f t="shared" si="71"/>
        <v>0</v>
      </c>
      <c r="AB70" s="30">
        <f t="shared" si="71"/>
        <v>0</v>
      </c>
      <c r="AC70" s="30">
        <f t="shared" si="71"/>
        <v>0</v>
      </c>
      <c r="AD70" s="30">
        <f t="shared" si="71"/>
        <v>0</v>
      </c>
      <c r="AE70" s="30">
        <f t="shared" si="71"/>
        <v>0</v>
      </c>
      <c r="AF70" s="30">
        <f t="shared" si="71"/>
        <v>0</v>
      </c>
      <c r="AG70" s="30">
        <f t="shared" si="71"/>
        <v>0</v>
      </c>
      <c r="AH70" s="30">
        <f t="shared" si="71"/>
        <v>0</v>
      </c>
      <c r="AI70" s="30">
        <f t="shared" si="71"/>
        <v>0</v>
      </c>
      <c r="AJ70" s="30">
        <f t="shared" si="71"/>
        <v>0</v>
      </c>
      <c r="AK70" s="30">
        <f t="shared" si="71"/>
        <v>0</v>
      </c>
      <c r="AL70" s="30">
        <f t="shared" si="71"/>
        <v>0</v>
      </c>
      <c r="AM70" s="30">
        <f t="shared" si="71"/>
        <v>0</v>
      </c>
      <c r="AN70" s="30">
        <f t="shared" si="71"/>
        <v>0</v>
      </c>
      <c r="AO70" s="30">
        <f t="shared" si="71"/>
        <v>0</v>
      </c>
      <c r="AP70" s="30">
        <f t="shared" si="71"/>
        <v>0</v>
      </c>
      <c r="AQ70" s="30">
        <f t="shared" si="71"/>
        <v>0</v>
      </c>
      <c r="AR70" s="30">
        <f t="shared" si="71"/>
        <v>0</v>
      </c>
      <c r="AS70" s="30">
        <f t="shared" si="71"/>
        <v>0</v>
      </c>
      <c r="AT70" s="30">
        <f t="shared" si="71"/>
        <v>0</v>
      </c>
      <c r="AU70" s="30">
        <f t="shared" si="71"/>
        <v>0</v>
      </c>
      <c r="AV70" s="30">
        <f t="shared" si="71"/>
        <v>0</v>
      </c>
      <c r="AW70" s="30">
        <f t="shared" si="71"/>
        <v>0</v>
      </c>
      <c r="AX70" s="30">
        <f t="shared" si="71"/>
        <v>0</v>
      </c>
      <c r="AY70" s="30">
        <f t="shared" si="71"/>
        <v>0</v>
      </c>
      <c r="AZ70" s="30">
        <f t="shared" si="71"/>
        <v>0</v>
      </c>
      <c r="BA70" s="30">
        <f t="shared" si="71"/>
        <v>0</v>
      </c>
      <c r="BB70" s="30">
        <f t="shared" si="71"/>
        <v>0</v>
      </c>
      <c r="BC70" s="30">
        <f t="shared" si="71"/>
        <v>0</v>
      </c>
      <c r="BD70" s="30">
        <f t="shared" si="71"/>
        <v>0</v>
      </c>
      <c r="BE70" s="30">
        <f t="shared" si="71"/>
        <v>0</v>
      </c>
      <c r="BF70" s="30">
        <f t="shared" si="71"/>
        <v>0</v>
      </c>
      <c r="BG70" s="30">
        <f t="shared" si="71"/>
        <v>0</v>
      </c>
      <c r="BH70" s="30">
        <f t="shared" si="71"/>
        <v>0</v>
      </c>
      <c r="BI70" s="30">
        <f t="shared" si="71"/>
        <v>0</v>
      </c>
      <c r="BJ70" s="30">
        <f t="shared" si="71"/>
        <v>0</v>
      </c>
      <c r="BK70" s="30">
        <f t="shared" si="71"/>
        <v>0</v>
      </c>
      <c r="BL70" s="30">
        <f t="shared" si="71"/>
        <v>0</v>
      </c>
      <c r="BM70" s="30">
        <f t="shared" si="71"/>
        <v>0</v>
      </c>
      <c r="BN70" s="30">
        <f t="shared" si="71"/>
        <v>0</v>
      </c>
      <c r="BO70" s="30">
        <f t="shared" si="71"/>
        <v>0</v>
      </c>
      <c r="BP70" s="30">
        <f t="shared" si="71"/>
        <v>0</v>
      </c>
      <c r="BQ70" s="30">
        <f t="shared" si="70"/>
        <v>0</v>
      </c>
      <c r="BR70" s="30">
        <f t="shared" si="70"/>
        <v>0</v>
      </c>
      <c r="BS70" s="30">
        <f t="shared" si="70"/>
        <v>0</v>
      </c>
      <c r="BT70" s="30">
        <f t="shared" si="70"/>
        <v>0</v>
      </c>
      <c r="BU70" s="30">
        <f t="shared" si="70"/>
        <v>0</v>
      </c>
      <c r="BV70" s="30">
        <f t="shared" si="70"/>
        <v>0</v>
      </c>
      <c r="BW70" s="30">
        <f t="shared" si="70"/>
        <v>0</v>
      </c>
      <c r="BX70" s="30">
        <f t="shared" si="70"/>
        <v>0</v>
      </c>
      <c r="BY70" s="30">
        <f t="shared" si="70"/>
        <v>0</v>
      </c>
      <c r="BZ70" s="30">
        <f t="shared" si="70"/>
        <v>0</v>
      </c>
      <c r="CA70" s="30">
        <f t="shared" si="70"/>
        <v>0</v>
      </c>
      <c r="CB70" s="30">
        <f t="shared" si="70"/>
        <v>0</v>
      </c>
      <c r="CC70" s="30">
        <f t="shared" si="70"/>
        <v>0</v>
      </c>
      <c r="CD70" s="30">
        <f t="shared" si="70"/>
        <v>0</v>
      </c>
      <c r="CE70" s="30">
        <f t="shared" si="70"/>
        <v>0</v>
      </c>
      <c r="CF70" s="30">
        <f t="shared" si="70"/>
        <v>0</v>
      </c>
      <c r="CG70" s="30">
        <f t="shared" si="70"/>
        <v>0</v>
      </c>
      <c r="CH70" s="34">
        <f t="shared" si="70"/>
        <v>0</v>
      </c>
    </row>
    <row r="71" spans="1:88" ht="15.6" x14ac:dyDescent="0.3">
      <c r="A71" s="551"/>
      <c r="B71" s="14" t="str">
        <f t="shared" si="62"/>
        <v>Water Heating</v>
      </c>
      <c r="C71" s="30">
        <f t="shared" si="65"/>
        <v>0</v>
      </c>
      <c r="D71" s="30">
        <f t="shared" si="66"/>
        <v>0</v>
      </c>
      <c r="E71" s="30">
        <f t="shared" si="71"/>
        <v>0</v>
      </c>
      <c r="F71" s="30">
        <f t="shared" si="71"/>
        <v>0</v>
      </c>
      <c r="G71" s="30">
        <f t="shared" si="71"/>
        <v>0</v>
      </c>
      <c r="H71" s="30">
        <f t="shared" si="71"/>
        <v>0</v>
      </c>
      <c r="I71" s="30">
        <f t="shared" si="71"/>
        <v>0</v>
      </c>
      <c r="J71" s="30">
        <f t="shared" si="71"/>
        <v>0</v>
      </c>
      <c r="K71" s="30">
        <f t="shared" si="71"/>
        <v>0</v>
      </c>
      <c r="L71" s="30">
        <f t="shared" si="71"/>
        <v>0</v>
      </c>
      <c r="M71" s="30">
        <f t="shared" si="71"/>
        <v>0</v>
      </c>
      <c r="N71" s="30">
        <f t="shared" si="71"/>
        <v>0</v>
      </c>
      <c r="O71" s="30">
        <f t="shared" si="71"/>
        <v>0</v>
      </c>
      <c r="P71" s="30">
        <f t="shared" si="71"/>
        <v>0</v>
      </c>
      <c r="Q71" s="30">
        <f t="shared" si="71"/>
        <v>0</v>
      </c>
      <c r="R71" s="30">
        <f t="shared" si="71"/>
        <v>0</v>
      </c>
      <c r="S71" s="30">
        <f t="shared" si="71"/>
        <v>0</v>
      </c>
      <c r="T71" s="30">
        <f t="shared" si="71"/>
        <v>0</v>
      </c>
      <c r="U71" s="30">
        <f t="shared" si="71"/>
        <v>0</v>
      </c>
      <c r="V71" s="30">
        <f t="shared" si="71"/>
        <v>0</v>
      </c>
      <c r="W71" s="30">
        <f t="shared" si="71"/>
        <v>0</v>
      </c>
      <c r="X71" s="30">
        <f t="shared" si="71"/>
        <v>0</v>
      </c>
      <c r="Y71" s="30">
        <f t="shared" si="71"/>
        <v>0</v>
      </c>
      <c r="Z71" s="30">
        <f t="shared" si="71"/>
        <v>0</v>
      </c>
      <c r="AA71" s="30">
        <f t="shared" si="71"/>
        <v>0</v>
      </c>
      <c r="AB71" s="30">
        <f t="shared" si="71"/>
        <v>0</v>
      </c>
      <c r="AC71" s="30">
        <f t="shared" si="71"/>
        <v>0</v>
      </c>
      <c r="AD71" s="30">
        <f t="shared" si="71"/>
        <v>0</v>
      </c>
      <c r="AE71" s="30">
        <f t="shared" si="71"/>
        <v>0</v>
      </c>
      <c r="AF71" s="30">
        <f t="shared" si="71"/>
        <v>0</v>
      </c>
      <c r="AG71" s="30">
        <f t="shared" si="71"/>
        <v>0</v>
      </c>
      <c r="AH71" s="30">
        <f t="shared" si="71"/>
        <v>0</v>
      </c>
      <c r="AI71" s="30">
        <f t="shared" si="71"/>
        <v>0</v>
      </c>
      <c r="AJ71" s="30">
        <f t="shared" si="71"/>
        <v>0</v>
      </c>
      <c r="AK71" s="30">
        <f t="shared" si="71"/>
        <v>0</v>
      </c>
      <c r="AL71" s="30">
        <f t="shared" si="71"/>
        <v>0</v>
      </c>
      <c r="AM71" s="30">
        <f t="shared" si="71"/>
        <v>0</v>
      </c>
      <c r="AN71" s="30">
        <f t="shared" si="71"/>
        <v>0</v>
      </c>
      <c r="AO71" s="30">
        <f t="shared" si="71"/>
        <v>0</v>
      </c>
      <c r="AP71" s="30">
        <f t="shared" si="71"/>
        <v>0</v>
      </c>
      <c r="AQ71" s="30">
        <f t="shared" si="71"/>
        <v>0</v>
      </c>
      <c r="AR71" s="30">
        <f t="shared" si="71"/>
        <v>0</v>
      </c>
      <c r="AS71" s="30">
        <f t="shared" si="71"/>
        <v>0</v>
      </c>
      <c r="AT71" s="30">
        <f t="shared" si="71"/>
        <v>0</v>
      </c>
      <c r="AU71" s="30">
        <f t="shared" si="71"/>
        <v>0</v>
      </c>
      <c r="AV71" s="30">
        <f t="shared" si="71"/>
        <v>0</v>
      </c>
      <c r="AW71" s="30">
        <f t="shared" si="71"/>
        <v>0</v>
      </c>
      <c r="AX71" s="30">
        <f t="shared" si="71"/>
        <v>0</v>
      </c>
      <c r="AY71" s="30">
        <f t="shared" si="71"/>
        <v>0</v>
      </c>
      <c r="AZ71" s="30">
        <f t="shared" si="71"/>
        <v>0</v>
      </c>
      <c r="BA71" s="30">
        <f t="shared" si="71"/>
        <v>0</v>
      </c>
      <c r="BB71" s="30">
        <f t="shared" si="71"/>
        <v>0</v>
      </c>
      <c r="BC71" s="30">
        <f t="shared" si="71"/>
        <v>0</v>
      </c>
      <c r="BD71" s="30">
        <f t="shared" si="71"/>
        <v>0</v>
      </c>
      <c r="BE71" s="30">
        <f t="shared" si="71"/>
        <v>0</v>
      </c>
      <c r="BF71" s="30">
        <f t="shared" si="71"/>
        <v>0</v>
      </c>
      <c r="BG71" s="30">
        <f t="shared" si="71"/>
        <v>0</v>
      </c>
      <c r="BH71" s="30">
        <f t="shared" si="71"/>
        <v>0</v>
      </c>
      <c r="BI71" s="30">
        <f t="shared" si="71"/>
        <v>0</v>
      </c>
      <c r="BJ71" s="30">
        <f t="shared" si="71"/>
        <v>0</v>
      </c>
      <c r="BK71" s="30">
        <f t="shared" si="71"/>
        <v>0</v>
      </c>
      <c r="BL71" s="30">
        <f t="shared" si="71"/>
        <v>0</v>
      </c>
      <c r="BM71" s="30">
        <f t="shared" si="71"/>
        <v>0</v>
      </c>
      <c r="BN71" s="30">
        <f t="shared" si="71"/>
        <v>0</v>
      </c>
      <c r="BO71" s="30">
        <f t="shared" si="71"/>
        <v>0</v>
      </c>
      <c r="BP71" s="30">
        <f t="shared" si="71"/>
        <v>0</v>
      </c>
      <c r="BQ71" s="30">
        <f t="shared" si="70"/>
        <v>0</v>
      </c>
      <c r="BR71" s="30">
        <f t="shared" si="70"/>
        <v>0</v>
      </c>
      <c r="BS71" s="30">
        <f t="shared" si="70"/>
        <v>0</v>
      </c>
      <c r="BT71" s="30">
        <f t="shared" si="70"/>
        <v>0</v>
      </c>
      <c r="BU71" s="30">
        <f t="shared" si="70"/>
        <v>0</v>
      </c>
      <c r="BV71" s="30">
        <f t="shared" si="70"/>
        <v>0</v>
      </c>
      <c r="BW71" s="30">
        <f t="shared" si="70"/>
        <v>0</v>
      </c>
      <c r="BX71" s="30">
        <f t="shared" si="70"/>
        <v>0</v>
      </c>
      <c r="BY71" s="30">
        <f t="shared" si="70"/>
        <v>0</v>
      </c>
      <c r="BZ71" s="30">
        <f t="shared" si="70"/>
        <v>0</v>
      </c>
      <c r="CA71" s="30">
        <f t="shared" si="70"/>
        <v>0</v>
      </c>
      <c r="CB71" s="30">
        <f t="shared" si="70"/>
        <v>0</v>
      </c>
      <c r="CC71" s="30">
        <f t="shared" si="70"/>
        <v>0</v>
      </c>
      <c r="CD71" s="30">
        <f t="shared" si="70"/>
        <v>0</v>
      </c>
      <c r="CE71" s="30">
        <f t="shared" si="70"/>
        <v>0</v>
      </c>
      <c r="CF71" s="30">
        <f t="shared" si="70"/>
        <v>0</v>
      </c>
      <c r="CG71" s="30">
        <f t="shared" si="70"/>
        <v>0</v>
      </c>
      <c r="CH71" s="34">
        <f t="shared" si="70"/>
        <v>0</v>
      </c>
    </row>
    <row r="72" spans="1:88" ht="15.75" customHeight="1" x14ac:dyDescent="0.3">
      <c r="A72" s="551"/>
      <c r="B72" s="14" t="str">
        <f t="shared" si="62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12"/>
    </row>
    <row r="73" spans="1:88" ht="15.75" customHeight="1" x14ac:dyDescent="0.3">
      <c r="A73" s="551"/>
      <c r="B73" s="301" t="s">
        <v>149</v>
      </c>
      <c r="C73" s="30">
        <f>SUM(C59:C72)</f>
        <v>2379.2727718963147</v>
      </c>
      <c r="D73" s="30">
        <f>SUM(D59:D72)</f>
        <v>3861.2580856470518</v>
      </c>
      <c r="E73" s="30">
        <f t="shared" ref="E73:BP73" si="72">SUM(E59:E72)</f>
        <v>3975.7725966379508</v>
      </c>
      <c r="F73" s="30">
        <f t="shared" si="72"/>
        <v>5276.7424538415262</v>
      </c>
      <c r="G73" s="30">
        <f t="shared" si="72"/>
        <v>10978.092703633367</v>
      </c>
      <c r="H73" s="30">
        <f t="shared" si="72"/>
        <v>37226.137502713769</v>
      </c>
      <c r="I73" s="30">
        <f t="shared" si="72"/>
        <v>61814.426143273457</v>
      </c>
      <c r="J73" s="30">
        <f t="shared" si="72"/>
        <v>72032.346794965953</v>
      </c>
      <c r="K73" s="30">
        <f t="shared" si="72"/>
        <v>52587.29580310006</v>
      </c>
      <c r="L73" s="30">
        <f t="shared" si="72"/>
        <v>26949.449341383042</v>
      </c>
      <c r="M73" s="30">
        <f t="shared" si="72"/>
        <v>28450.487860548801</v>
      </c>
      <c r="N73" s="30">
        <f t="shared" si="72"/>
        <v>38494.510456197866</v>
      </c>
      <c r="O73" s="30">
        <f t="shared" si="72"/>
        <v>53545.66512611261</v>
      </c>
      <c r="P73" s="30">
        <f t="shared" si="72"/>
        <v>44290.180363522421</v>
      </c>
      <c r="Q73" s="30">
        <f t="shared" si="72"/>
        <v>45331.828077796075</v>
      </c>
      <c r="R73" s="30">
        <f t="shared" si="72"/>
        <v>40848.127414121504</v>
      </c>
      <c r="S73" s="30">
        <f t="shared" si="72"/>
        <v>58139.84929389922</v>
      </c>
      <c r="T73" s="30">
        <f t="shared" si="72"/>
        <v>149136.54489925795</v>
      </c>
      <c r="U73" s="30">
        <f t="shared" si="72"/>
        <v>177877.45249801644</v>
      </c>
      <c r="V73" s="30">
        <f t="shared" si="72"/>
        <v>167786.76070140186</v>
      </c>
      <c r="W73" s="30">
        <f t="shared" si="72"/>
        <v>108216.01750507059</v>
      </c>
      <c r="X73" s="30">
        <f t="shared" si="72"/>
        <v>47516.553893265846</v>
      </c>
      <c r="Y73" s="30">
        <f t="shared" si="72"/>
        <v>43980.560787820388</v>
      </c>
      <c r="Z73" s="30">
        <f t="shared" si="72"/>
        <v>47361.23433556885</v>
      </c>
      <c r="AA73" s="30">
        <f t="shared" si="72"/>
        <v>53545.66512611261</v>
      </c>
      <c r="AB73" s="30">
        <f t="shared" si="72"/>
        <v>44290.180363522421</v>
      </c>
      <c r="AC73" s="30">
        <f t="shared" si="72"/>
        <v>45331.828077796075</v>
      </c>
      <c r="AD73" s="30">
        <f t="shared" si="72"/>
        <v>40848.127414121504</v>
      </c>
      <c r="AE73" s="30">
        <f t="shared" si="72"/>
        <v>58139.84929389922</v>
      </c>
      <c r="AF73" s="30">
        <f t="shared" si="72"/>
        <v>149136.54489925795</v>
      </c>
      <c r="AG73" s="30">
        <f t="shared" si="72"/>
        <v>177877.45249801644</v>
      </c>
      <c r="AH73" s="30">
        <f t="shared" si="72"/>
        <v>167786.76070140186</v>
      </c>
      <c r="AI73" s="30">
        <f t="shared" si="72"/>
        <v>108216.01750507059</v>
      </c>
      <c r="AJ73" s="30">
        <f t="shared" si="72"/>
        <v>47516.553893265846</v>
      </c>
      <c r="AK73" s="30">
        <f t="shared" si="72"/>
        <v>43980.560787820388</v>
      </c>
      <c r="AL73" s="30">
        <f t="shared" si="72"/>
        <v>47361.23433556885</v>
      </c>
      <c r="AM73" s="30">
        <f t="shared" si="72"/>
        <v>53545.66512611261</v>
      </c>
      <c r="AN73" s="30">
        <f t="shared" si="72"/>
        <v>44290.180363522421</v>
      </c>
      <c r="AO73" s="30">
        <f t="shared" si="72"/>
        <v>45331.828077796075</v>
      </c>
      <c r="AP73" s="30">
        <f t="shared" si="72"/>
        <v>40848.127414121504</v>
      </c>
      <c r="AQ73" s="30">
        <f t="shared" si="72"/>
        <v>58139.84929389922</v>
      </c>
      <c r="AR73" s="30">
        <f t="shared" si="72"/>
        <v>149136.54489925795</v>
      </c>
      <c r="AS73" s="30">
        <f t="shared" si="72"/>
        <v>177877.45249801644</v>
      </c>
      <c r="AT73" s="30">
        <f t="shared" si="72"/>
        <v>167786.76070140186</v>
      </c>
      <c r="AU73" s="30">
        <f t="shared" si="72"/>
        <v>108216.01750507059</v>
      </c>
      <c r="AV73" s="30">
        <f t="shared" si="72"/>
        <v>47516.553893265846</v>
      </c>
      <c r="AW73" s="30">
        <f t="shared" si="72"/>
        <v>43980.560787820388</v>
      </c>
      <c r="AX73" s="30">
        <f t="shared" si="72"/>
        <v>47361.23433556885</v>
      </c>
      <c r="AY73" s="30">
        <f t="shared" si="72"/>
        <v>53545.66512611261</v>
      </c>
      <c r="AZ73" s="30">
        <f t="shared" si="72"/>
        <v>44290.180363522421</v>
      </c>
      <c r="BA73" s="30">
        <f t="shared" si="72"/>
        <v>45331.828077796075</v>
      </c>
      <c r="BB73" s="30">
        <f t="shared" si="72"/>
        <v>40848.127414121504</v>
      </c>
      <c r="BC73" s="30">
        <f t="shared" si="72"/>
        <v>58139.84929389922</v>
      </c>
      <c r="BD73" s="30">
        <f t="shared" si="72"/>
        <v>149136.54489925795</v>
      </c>
      <c r="BE73" s="30">
        <f t="shared" si="72"/>
        <v>177877.45249801644</v>
      </c>
      <c r="BF73" s="30">
        <f t="shared" si="72"/>
        <v>167786.76070140186</v>
      </c>
      <c r="BG73" s="30">
        <f t="shared" si="72"/>
        <v>108216.01750507059</v>
      </c>
      <c r="BH73" s="30">
        <f t="shared" si="72"/>
        <v>47516.553893265846</v>
      </c>
      <c r="BI73" s="30">
        <f t="shared" si="72"/>
        <v>43980.560787820388</v>
      </c>
      <c r="BJ73" s="30">
        <f t="shared" si="72"/>
        <v>47361.23433556885</v>
      </c>
      <c r="BK73" s="30">
        <f t="shared" si="72"/>
        <v>53545.66512611261</v>
      </c>
      <c r="BL73" s="30">
        <f t="shared" si="72"/>
        <v>44290.180363522421</v>
      </c>
      <c r="BM73" s="30">
        <f t="shared" si="72"/>
        <v>45331.828077796075</v>
      </c>
      <c r="BN73" s="30">
        <f t="shared" si="72"/>
        <v>40848.127414121504</v>
      </c>
      <c r="BO73" s="30">
        <f t="shared" si="72"/>
        <v>58139.84929389922</v>
      </c>
      <c r="BP73" s="30">
        <f t="shared" si="72"/>
        <v>149136.54489925795</v>
      </c>
      <c r="BQ73" s="30">
        <f t="shared" ref="BQ73:CH73" si="73">SUM(BQ59:BQ72)</f>
        <v>177877.45249801644</v>
      </c>
      <c r="BR73" s="30">
        <f t="shared" si="73"/>
        <v>167786.76070140186</v>
      </c>
      <c r="BS73" s="30">
        <f t="shared" si="73"/>
        <v>108216.01750507059</v>
      </c>
      <c r="BT73" s="30">
        <f t="shared" si="73"/>
        <v>47516.553893265846</v>
      </c>
      <c r="BU73" s="30">
        <f t="shared" si="73"/>
        <v>43980.560787820388</v>
      </c>
      <c r="BV73" s="30">
        <f t="shared" si="73"/>
        <v>47361.23433556885</v>
      </c>
      <c r="BW73" s="30">
        <f t="shared" si="73"/>
        <v>53545.66512611261</v>
      </c>
      <c r="BX73" s="30">
        <f t="shared" si="73"/>
        <v>44290.180363522421</v>
      </c>
      <c r="BY73" s="30">
        <f t="shared" si="73"/>
        <v>45331.828077796075</v>
      </c>
      <c r="BZ73" s="30">
        <f t="shared" si="73"/>
        <v>40848.127414121504</v>
      </c>
      <c r="CA73" s="30">
        <f t="shared" si="73"/>
        <v>58139.84929389922</v>
      </c>
      <c r="CB73" s="30">
        <f t="shared" si="73"/>
        <v>149136.54489925795</v>
      </c>
      <c r="CC73" s="30">
        <f t="shared" si="73"/>
        <v>177877.45249801644</v>
      </c>
      <c r="CD73" s="30">
        <f t="shared" si="73"/>
        <v>167786.76070140186</v>
      </c>
      <c r="CE73" s="30">
        <f t="shared" si="73"/>
        <v>108216.01750507059</v>
      </c>
      <c r="CF73" s="30">
        <f t="shared" si="73"/>
        <v>47516.553893265846</v>
      </c>
      <c r="CG73" s="30">
        <f t="shared" si="73"/>
        <v>43980.560787820388</v>
      </c>
      <c r="CH73" s="34">
        <f t="shared" si="73"/>
        <v>47361.23433556885</v>
      </c>
    </row>
    <row r="74" spans="1:88" ht="16.5" customHeight="1" thickBot="1" x14ac:dyDescent="0.35">
      <c r="A74" s="552"/>
      <c r="B74" s="162" t="s">
        <v>150</v>
      </c>
      <c r="C74" s="31">
        <f>C73</f>
        <v>2379.2727718963147</v>
      </c>
      <c r="D74" s="31">
        <f>C74+D73</f>
        <v>6240.5308575433664</v>
      </c>
      <c r="E74" s="31">
        <f t="shared" ref="E74:BP74" si="74">D74+E73</f>
        <v>10216.303454181318</v>
      </c>
      <c r="F74" s="31">
        <f t="shared" si="74"/>
        <v>15493.045908022843</v>
      </c>
      <c r="G74" s="31">
        <f t="shared" si="74"/>
        <v>26471.13861165621</v>
      </c>
      <c r="H74" s="31">
        <f t="shared" si="74"/>
        <v>63697.276114369975</v>
      </c>
      <c r="I74" s="31">
        <f t="shared" si="74"/>
        <v>125511.70225764342</v>
      </c>
      <c r="J74" s="31">
        <f t="shared" si="74"/>
        <v>197544.04905260936</v>
      </c>
      <c r="K74" s="31">
        <f t="shared" si="74"/>
        <v>250131.34485570941</v>
      </c>
      <c r="L74" s="31">
        <f t="shared" si="74"/>
        <v>277080.79419709247</v>
      </c>
      <c r="M74" s="31">
        <f t="shared" si="74"/>
        <v>305531.28205764125</v>
      </c>
      <c r="N74" s="31">
        <f t="shared" si="74"/>
        <v>344025.79251383909</v>
      </c>
      <c r="O74" s="31">
        <f t="shared" si="74"/>
        <v>397571.45763995172</v>
      </c>
      <c r="P74" s="31">
        <f t="shared" si="74"/>
        <v>441861.63800347416</v>
      </c>
      <c r="Q74" s="31">
        <f t="shared" si="74"/>
        <v>487193.46608127025</v>
      </c>
      <c r="R74" s="31">
        <f t="shared" si="74"/>
        <v>528041.59349539177</v>
      </c>
      <c r="S74" s="31">
        <f t="shared" si="74"/>
        <v>586181.44278929103</v>
      </c>
      <c r="T74" s="31">
        <f t="shared" si="74"/>
        <v>735317.98768854898</v>
      </c>
      <c r="U74" s="31">
        <f t="shared" si="74"/>
        <v>913195.44018656539</v>
      </c>
      <c r="V74" s="31">
        <f t="shared" si="74"/>
        <v>1080982.2008879674</v>
      </c>
      <c r="W74" s="31">
        <f t="shared" si="74"/>
        <v>1189198.218393038</v>
      </c>
      <c r="X74" s="31">
        <f t="shared" si="74"/>
        <v>1236714.7722863038</v>
      </c>
      <c r="Y74" s="31">
        <f t="shared" si="74"/>
        <v>1280695.3330741243</v>
      </c>
      <c r="Z74" s="31">
        <f t="shared" si="74"/>
        <v>1328056.5674096933</v>
      </c>
      <c r="AA74" s="31">
        <f t="shared" si="74"/>
        <v>1381602.2325358058</v>
      </c>
      <c r="AB74" s="31">
        <f t="shared" si="74"/>
        <v>1425892.4128993282</v>
      </c>
      <c r="AC74" s="31">
        <f t="shared" si="74"/>
        <v>1471224.2409771243</v>
      </c>
      <c r="AD74" s="31">
        <f t="shared" si="74"/>
        <v>1512072.3683912458</v>
      </c>
      <c r="AE74" s="31">
        <f t="shared" si="74"/>
        <v>1570212.2176851451</v>
      </c>
      <c r="AF74" s="31">
        <f t="shared" si="74"/>
        <v>1719348.7625844032</v>
      </c>
      <c r="AG74" s="31">
        <f t="shared" si="74"/>
        <v>1897226.2150824196</v>
      </c>
      <c r="AH74" s="31">
        <f t="shared" si="74"/>
        <v>2065012.9757838214</v>
      </c>
      <c r="AI74" s="31">
        <f t="shared" si="74"/>
        <v>2173228.9932888919</v>
      </c>
      <c r="AJ74" s="31">
        <f t="shared" si="74"/>
        <v>2220745.5471821576</v>
      </c>
      <c r="AK74" s="31">
        <f t="shared" si="74"/>
        <v>2264726.1079699779</v>
      </c>
      <c r="AL74" s="31">
        <f t="shared" si="74"/>
        <v>2312087.3423055466</v>
      </c>
      <c r="AM74" s="31">
        <f t="shared" si="74"/>
        <v>2365633.0074316594</v>
      </c>
      <c r="AN74" s="31">
        <f t="shared" si="74"/>
        <v>2409923.1877951818</v>
      </c>
      <c r="AO74" s="31">
        <f t="shared" si="74"/>
        <v>2455255.0158729777</v>
      </c>
      <c r="AP74" s="31">
        <f t="shared" si="74"/>
        <v>2496103.143287099</v>
      </c>
      <c r="AQ74" s="31">
        <f t="shared" si="74"/>
        <v>2554242.9925809982</v>
      </c>
      <c r="AR74" s="31">
        <f t="shared" si="74"/>
        <v>2703379.5374802561</v>
      </c>
      <c r="AS74" s="31">
        <f t="shared" si="74"/>
        <v>2881256.9899782725</v>
      </c>
      <c r="AT74" s="31">
        <f t="shared" si="74"/>
        <v>3049043.7506796746</v>
      </c>
      <c r="AU74" s="31">
        <f t="shared" si="74"/>
        <v>3157259.7681847452</v>
      </c>
      <c r="AV74" s="31">
        <f t="shared" si="74"/>
        <v>3204776.322078011</v>
      </c>
      <c r="AW74" s="31">
        <f t="shared" si="74"/>
        <v>3248756.8828658313</v>
      </c>
      <c r="AX74" s="31">
        <f t="shared" si="74"/>
        <v>3296118.1172014</v>
      </c>
      <c r="AY74" s="31">
        <f t="shared" si="74"/>
        <v>3349663.7823275127</v>
      </c>
      <c r="AZ74" s="31">
        <f t="shared" si="74"/>
        <v>3393953.9626910351</v>
      </c>
      <c r="BA74" s="31">
        <f t="shared" si="74"/>
        <v>3439285.790768831</v>
      </c>
      <c r="BB74" s="31">
        <f t="shared" si="74"/>
        <v>3480133.9181829523</v>
      </c>
      <c r="BC74" s="31">
        <f t="shared" si="74"/>
        <v>3538273.7674768516</v>
      </c>
      <c r="BD74" s="31">
        <f t="shared" si="74"/>
        <v>3687410.3123761094</v>
      </c>
      <c r="BE74" s="31">
        <f t="shared" si="74"/>
        <v>3865287.7648741258</v>
      </c>
      <c r="BF74" s="31">
        <f t="shared" si="74"/>
        <v>4033074.5255755279</v>
      </c>
      <c r="BG74" s="31">
        <f t="shared" si="74"/>
        <v>4141290.5430805986</v>
      </c>
      <c r="BH74" s="31">
        <f t="shared" si="74"/>
        <v>4188807.0969738644</v>
      </c>
      <c r="BI74" s="31">
        <f t="shared" si="74"/>
        <v>4232787.6577616846</v>
      </c>
      <c r="BJ74" s="31">
        <f t="shared" si="74"/>
        <v>4280148.8920972534</v>
      </c>
      <c r="BK74" s="31">
        <f t="shared" si="74"/>
        <v>4333694.5572233656</v>
      </c>
      <c r="BL74" s="31">
        <f t="shared" si="74"/>
        <v>4377984.7375868885</v>
      </c>
      <c r="BM74" s="31">
        <f t="shared" si="74"/>
        <v>4423316.5656646844</v>
      </c>
      <c r="BN74" s="31">
        <f t="shared" si="74"/>
        <v>4464164.6930788057</v>
      </c>
      <c r="BO74" s="31">
        <f t="shared" si="74"/>
        <v>4522304.5423727045</v>
      </c>
      <c r="BP74" s="31">
        <f t="shared" si="74"/>
        <v>4671441.0872719623</v>
      </c>
      <c r="BQ74" s="31">
        <f t="shared" ref="BQ74:CH74" si="75">BP74+BQ73</f>
        <v>4849318.5397699792</v>
      </c>
      <c r="BR74" s="31">
        <f t="shared" si="75"/>
        <v>5017105.3004713813</v>
      </c>
      <c r="BS74" s="31">
        <f t="shared" si="75"/>
        <v>5125321.3179764515</v>
      </c>
      <c r="BT74" s="31">
        <f t="shared" si="75"/>
        <v>5172837.8718697177</v>
      </c>
      <c r="BU74" s="31">
        <f t="shared" si="75"/>
        <v>5216818.432657538</v>
      </c>
      <c r="BV74" s="31">
        <f t="shared" si="75"/>
        <v>5264179.6669931067</v>
      </c>
      <c r="BW74" s="31">
        <f t="shared" si="75"/>
        <v>5317725.332119219</v>
      </c>
      <c r="BX74" s="31">
        <f t="shared" si="75"/>
        <v>5362015.5124827418</v>
      </c>
      <c r="BY74" s="31">
        <f t="shared" si="75"/>
        <v>5407347.3405605378</v>
      </c>
      <c r="BZ74" s="31">
        <f t="shared" si="75"/>
        <v>5448195.4679746591</v>
      </c>
      <c r="CA74" s="31">
        <f t="shared" si="75"/>
        <v>5506335.3172685578</v>
      </c>
      <c r="CB74" s="31">
        <f t="shared" si="75"/>
        <v>5655471.8621678157</v>
      </c>
      <c r="CC74" s="31">
        <f t="shared" si="75"/>
        <v>5833349.3146658326</v>
      </c>
      <c r="CD74" s="31">
        <f t="shared" si="75"/>
        <v>6001136.0753672346</v>
      </c>
      <c r="CE74" s="31">
        <f t="shared" si="75"/>
        <v>6109352.0928723048</v>
      </c>
      <c r="CF74" s="31">
        <f t="shared" si="75"/>
        <v>6156868.6467655711</v>
      </c>
      <c r="CG74" s="31">
        <f t="shared" si="75"/>
        <v>6200849.2075533913</v>
      </c>
      <c r="CH74" s="35">
        <f t="shared" si="75"/>
        <v>6248210.4418889601</v>
      </c>
    </row>
    <row r="75" spans="1:88" x14ac:dyDescent="0.3">
      <c r="A75" s="8"/>
      <c r="B75" s="41"/>
      <c r="C75" s="257"/>
      <c r="D75" s="258"/>
      <c r="E75" s="257"/>
      <c r="F75" s="258"/>
      <c r="G75" s="257"/>
      <c r="H75" s="258"/>
      <c r="I75" s="257"/>
      <c r="J75" s="258"/>
      <c r="K75" s="257"/>
      <c r="L75" s="258"/>
      <c r="M75" s="257"/>
      <c r="N75" s="258"/>
      <c r="O75" s="257"/>
      <c r="P75" s="258"/>
      <c r="Q75" s="257"/>
      <c r="R75" s="258"/>
      <c r="S75" s="257"/>
      <c r="T75" s="258"/>
      <c r="U75" s="257"/>
      <c r="V75" s="258"/>
      <c r="W75" s="257"/>
      <c r="X75" s="258"/>
      <c r="Y75" s="257"/>
      <c r="Z75" s="258"/>
      <c r="AA75" s="257"/>
      <c r="AB75" s="258"/>
      <c r="AC75" s="257"/>
      <c r="AD75" s="258"/>
      <c r="AE75" s="257"/>
      <c r="AF75" s="258"/>
      <c r="AG75" s="257"/>
      <c r="AH75" s="258"/>
      <c r="AI75" s="257"/>
      <c r="AJ75" s="258"/>
      <c r="AK75" s="257"/>
      <c r="AL75" s="258"/>
      <c r="AM75" s="257"/>
      <c r="AN75" s="258"/>
      <c r="AO75" s="257"/>
      <c r="AP75" s="258"/>
      <c r="AQ75" s="257"/>
      <c r="AR75" s="258"/>
      <c r="AS75" s="257"/>
      <c r="AT75" s="258"/>
      <c r="AU75" s="257"/>
      <c r="AV75" s="258"/>
      <c r="AW75" s="257"/>
      <c r="AX75" s="258"/>
      <c r="AY75" s="257"/>
      <c r="AZ75" s="258"/>
      <c r="BA75" s="257"/>
      <c r="BB75" s="258"/>
      <c r="BC75" s="257"/>
      <c r="BD75" s="258"/>
      <c r="BE75" s="257"/>
      <c r="BF75" s="258"/>
      <c r="BG75" s="257"/>
      <c r="BH75" s="258"/>
      <c r="BI75" s="257"/>
      <c r="BJ75" s="258"/>
      <c r="BK75" s="257"/>
      <c r="BL75" s="258"/>
      <c r="BM75" s="257"/>
      <c r="BN75" s="258"/>
      <c r="BO75" s="257"/>
      <c r="BP75" s="258"/>
      <c r="BQ75" s="257"/>
      <c r="BR75" s="258"/>
      <c r="BS75" s="257"/>
      <c r="BT75" s="258"/>
      <c r="BU75" s="257"/>
      <c r="BV75" s="258"/>
      <c r="BW75" s="257"/>
      <c r="BX75" s="258"/>
      <c r="BY75" s="257"/>
      <c r="BZ75" s="258"/>
      <c r="CA75" s="257"/>
      <c r="CB75" s="258"/>
      <c r="CC75" s="257"/>
      <c r="CD75" s="258"/>
      <c r="CE75" s="257"/>
      <c r="CF75" s="258"/>
      <c r="CG75" s="257"/>
      <c r="CH75" s="258"/>
    </row>
    <row r="76" spans="1:88" ht="15" thickBot="1" x14ac:dyDescent="0.35">
      <c r="B76" s="1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241"/>
    </row>
    <row r="77" spans="1:88" ht="15.6" x14ac:dyDescent="0.3">
      <c r="A77" s="553" t="s">
        <v>134</v>
      </c>
      <c r="B77" s="18" t="s">
        <v>134</v>
      </c>
      <c r="C77" s="292">
        <f>'3M - LGS'!C77</f>
        <v>43831</v>
      </c>
      <c r="D77" s="292">
        <f>'3M - LGS'!D77</f>
        <v>43862</v>
      </c>
      <c r="E77" s="292">
        <f>'3M - LGS'!E77</f>
        <v>43891</v>
      </c>
      <c r="F77" s="292">
        <f>'3M - LGS'!F77</f>
        <v>43922</v>
      </c>
      <c r="G77" s="292">
        <f>'3M - LGS'!G77</f>
        <v>43952</v>
      </c>
      <c r="H77" s="292">
        <f>'3M - LGS'!H77</f>
        <v>43983</v>
      </c>
      <c r="I77" s="292">
        <f>'3M - LGS'!I77</f>
        <v>44013</v>
      </c>
      <c r="J77" s="292">
        <f>'3M - LGS'!J77</f>
        <v>44044</v>
      </c>
      <c r="K77" s="292">
        <f>'3M - LGS'!K77</f>
        <v>44075</v>
      </c>
      <c r="L77" s="292">
        <f>'3M - LGS'!L77</f>
        <v>44105</v>
      </c>
      <c r="M77" s="292">
        <f>'3M - LGS'!M77</f>
        <v>44136</v>
      </c>
      <c r="N77" s="292">
        <f>'3M - LGS'!N77</f>
        <v>44166</v>
      </c>
      <c r="O77" s="292">
        <f>'3M - LGS'!O77</f>
        <v>44197</v>
      </c>
      <c r="P77" s="292">
        <f>'3M - LGS'!P77</f>
        <v>44228</v>
      </c>
      <c r="Q77" s="292">
        <f>'3M - LGS'!Q77</f>
        <v>44256</v>
      </c>
      <c r="R77" s="292">
        <f>'3M - LGS'!R77</f>
        <v>44287</v>
      </c>
      <c r="S77" s="292">
        <f>'3M - LGS'!S77</f>
        <v>44317</v>
      </c>
      <c r="T77" s="292">
        <f>'3M - LGS'!T77</f>
        <v>44348</v>
      </c>
      <c r="U77" s="292">
        <f>'3M - LGS'!U77</f>
        <v>44378</v>
      </c>
      <c r="V77" s="292">
        <f>'3M - LGS'!V77</f>
        <v>44409</v>
      </c>
      <c r="W77" s="292">
        <f>'3M - LGS'!W77</f>
        <v>44440</v>
      </c>
      <c r="X77" s="292">
        <f>'3M - LGS'!X77</f>
        <v>44470</v>
      </c>
      <c r="Y77" s="292">
        <f>'3M - LGS'!Y77</f>
        <v>44501</v>
      </c>
      <c r="Z77" s="292">
        <f>'3M - LGS'!Z77</f>
        <v>44531</v>
      </c>
      <c r="AA77" s="292">
        <f>'3M - LGS'!AA77</f>
        <v>44562</v>
      </c>
      <c r="AB77" s="292">
        <f>'3M - LGS'!AB77</f>
        <v>44593</v>
      </c>
      <c r="AC77" s="292">
        <f>'3M - LGS'!AC77</f>
        <v>44621</v>
      </c>
      <c r="AD77" s="292">
        <f>'3M - LGS'!AD77</f>
        <v>44652</v>
      </c>
      <c r="AE77" s="292">
        <f>'3M - LGS'!AE77</f>
        <v>44682</v>
      </c>
      <c r="AF77" s="292">
        <f>'3M - LGS'!AF77</f>
        <v>44713</v>
      </c>
      <c r="AG77" s="292">
        <f>'3M - LGS'!AG77</f>
        <v>44743</v>
      </c>
      <c r="AH77" s="292">
        <f>'3M - LGS'!AH77</f>
        <v>44774</v>
      </c>
      <c r="AI77" s="292">
        <f>'3M - LGS'!AI77</f>
        <v>44805</v>
      </c>
      <c r="AJ77" s="292">
        <f>'3M - LGS'!AJ77</f>
        <v>44835</v>
      </c>
      <c r="AK77" s="292">
        <f>'3M - LGS'!AK77</f>
        <v>44866</v>
      </c>
      <c r="AL77" s="292">
        <f>'3M - LGS'!AL77</f>
        <v>44896</v>
      </c>
      <c r="AM77" s="292">
        <f>'3M - LGS'!AM77</f>
        <v>44927</v>
      </c>
      <c r="AN77" s="292">
        <f>'3M - LGS'!AN77</f>
        <v>44958</v>
      </c>
      <c r="AO77" s="292">
        <f>'3M - LGS'!AO77</f>
        <v>44986</v>
      </c>
      <c r="AP77" s="292">
        <f>'3M - LGS'!AP77</f>
        <v>45017</v>
      </c>
      <c r="AQ77" s="292">
        <f>'3M - LGS'!AQ77</f>
        <v>45047</v>
      </c>
      <c r="AR77" s="292">
        <f>'3M - LGS'!AR77</f>
        <v>45078</v>
      </c>
      <c r="AS77" s="292">
        <f>'3M - LGS'!AS77</f>
        <v>45108</v>
      </c>
      <c r="AT77" s="292">
        <f>'3M - LGS'!AT77</f>
        <v>45139</v>
      </c>
      <c r="AU77" s="292">
        <f>'3M - LGS'!AU77</f>
        <v>45170</v>
      </c>
      <c r="AV77" s="292">
        <f>'3M - LGS'!AV77</f>
        <v>45200</v>
      </c>
      <c r="AW77" s="292">
        <f>'3M - LGS'!AW77</f>
        <v>45231</v>
      </c>
      <c r="AX77" s="292">
        <f>'3M - LGS'!AX77</f>
        <v>45261</v>
      </c>
      <c r="AY77" s="292">
        <f>'3M - LGS'!AY77</f>
        <v>45292</v>
      </c>
      <c r="AZ77" s="292">
        <f>'3M - LGS'!AZ77</f>
        <v>45323</v>
      </c>
      <c r="BA77" s="292">
        <f>'3M - LGS'!BA77</f>
        <v>45352</v>
      </c>
      <c r="BB77" s="292">
        <f>'3M - LGS'!BB77</f>
        <v>45383</v>
      </c>
      <c r="BC77" s="292">
        <f>'3M - LGS'!BC77</f>
        <v>45413</v>
      </c>
      <c r="BD77" s="292">
        <f>'3M - LGS'!BD77</f>
        <v>45444</v>
      </c>
      <c r="BE77" s="292">
        <f>'3M - LGS'!BE77</f>
        <v>45474</v>
      </c>
      <c r="BF77" s="292">
        <f>'3M - LGS'!BF77</f>
        <v>45505</v>
      </c>
      <c r="BG77" s="292">
        <f>'3M - LGS'!BG77</f>
        <v>45536</v>
      </c>
      <c r="BH77" s="292">
        <f>'3M - LGS'!BH77</f>
        <v>45566</v>
      </c>
      <c r="BI77" s="292">
        <f>'3M - LGS'!BI77</f>
        <v>45597</v>
      </c>
      <c r="BJ77" s="292">
        <f>'3M - LGS'!BJ77</f>
        <v>45627</v>
      </c>
      <c r="BK77" s="292">
        <f>'3M - LGS'!BK77</f>
        <v>45658</v>
      </c>
      <c r="BL77" s="292">
        <f>'3M - LGS'!BL77</f>
        <v>45689</v>
      </c>
      <c r="BM77" s="292">
        <f>'3M - LGS'!BM77</f>
        <v>45717</v>
      </c>
      <c r="BN77" s="292">
        <f>'3M - LGS'!BN77</f>
        <v>45748</v>
      </c>
      <c r="BO77" s="292">
        <f>'3M - LGS'!BO77</f>
        <v>45778</v>
      </c>
      <c r="BP77" s="292">
        <f>'3M - LGS'!BP77</f>
        <v>45809</v>
      </c>
      <c r="BQ77" s="292">
        <f>'3M - LGS'!BQ77</f>
        <v>45839</v>
      </c>
      <c r="BR77" s="292">
        <f>'3M - LGS'!BR77</f>
        <v>45870</v>
      </c>
      <c r="BS77" s="292">
        <f>'3M - LGS'!BS77</f>
        <v>45901</v>
      </c>
      <c r="BT77" s="292">
        <f>'3M - LGS'!BT77</f>
        <v>45931</v>
      </c>
      <c r="BU77" s="292">
        <f>'3M - LGS'!BU77</f>
        <v>45962</v>
      </c>
      <c r="BV77" s="292">
        <f>'3M - LGS'!BV77</f>
        <v>45992</v>
      </c>
      <c r="BW77" s="292">
        <f>'3M - LGS'!BW77</f>
        <v>46023</v>
      </c>
      <c r="BX77" s="292">
        <f>'3M - LGS'!BX77</f>
        <v>46054</v>
      </c>
      <c r="BY77" s="292">
        <f>'3M - LGS'!BY77</f>
        <v>46082</v>
      </c>
      <c r="BZ77" s="292">
        <f>'3M - LGS'!BZ77</f>
        <v>46113</v>
      </c>
      <c r="CA77" s="292">
        <f>'3M - LGS'!CA77</f>
        <v>46143</v>
      </c>
      <c r="CB77" s="292">
        <f>'3M - LGS'!CB77</f>
        <v>46174</v>
      </c>
      <c r="CC77" s="292">
        <f>'3M - LGS'!CC77</f>
        <v>46204</v>
      </c>
      <c r="CD77" s="292">
        <f>'3M - LGS'!CD77</f>
        <v>46235</v>
      </c>
      <c r="CE77" s="292">
        <f>'3M - LGS'!CE77</f>
        <v>46266</v>
      </c>
      <c r="CF77" s="292">
        <f>'3M - LGS'!CF77</f>
        <v>46296</v>
      </c>
      <c r="CG77" s="292">
        <f>'3M - LGS'!CG77</f>
        <v>46327</v>
      </c>
      <c r="CH77" s="293">
        <f>'3M - LGS'!CH77</f>
        <v>46357</v>
      </c>
      <c r="CJ77" s="243" t="s">
        <v>36</v>
      </c>
    </row>
    <row r="78" spans="1:88" ht="15.75" customHeight="1" x14ac:dyDescent="0.3">
      <c r="A78" s="554"/>
      <c r="B78" s="14" t="str">
        <f>B59</f>
        <v>Air Comp</v>
      </c>
      <c r="C78" s="397">
        <f>'2M - SGS'!C78</f>
        <v>8.5109000000000004E-2</v>
      </c>
      <c r="D78" s="397">
        <f>'2M - SGS'!D78</f>
        <v>7.7715000000000006E-2</v>
      </c>
      <c r="E78" s="397">
        <f>'2M - SGS'!E78</f>
        <v>8.6136000000000004E-2</v>
      </c>
      <c r="F78" s="397">
        <f>'2M - SGS'!F78</f>
        <v>7.9796000000000006E-2</v>
      </c>
      <c r="G78" s="397">
        <f>'2M - SGS'!G78</f>
        <v>8.5334999999999994E-2</v>
      </c>
      <c r="H78" s="397">
        <f>'2M - SGS'!H78</f>
        <v>8.1994999999999998E-2</v>
      </c>
      <c r="I78" s="397">
        <f>'2M - SGS'!I78</f>
        <v>8.4098999999999993E-2</v>
      </c>
      <c r="J78" s="397">
        <f>'2M - SGS'!J78</f>
        <v>8.4198999999999996E-2</v>
      </c>
      <c r="K78" s="397">
        <f>'2M - SGS'!K78</f>
        <v>8.2512000000000002E-2</v>
      </c>
      <c r="L78" s="397">
        <f>'2M - SGS'!L78</f>
        <v>8.5277000000000006E-2</v>
      </c>
      <c r="M78" s="397">
        <f>'2M - SGS'!M78</f>
        <v>8.2588999999999996E-2</v>
      </c>
      <c r="N78" s="397">
        <f>'2M - SGS'!N78</f>
        <v>8.5237999999999994E-2</v>
      </c>
      <c r="O78" s="397">
        <f>'2M - SGS'!O78</f>
        <v>8.5109000000000004E-2</v>
      </c>
      <c r="P78" s="397">
        <f>'2M - SGS'!P78</f>
        <v>7.7715000000000006E-2</v>
      </c>
      <c r="Q78" s="397">
        <f>'2M - SGS'!Q78</f>
        <v>8.6136000000000004E-2</v>
      </c>
      <c r="R78" s="397">
        <f>'2M - SGS'!R78</f>
        <v>7.9796000000000006E-2</v>
      </c>
      <c r="S78" s="397">
        <f>'2M - SGS'!S78</f>
        <v>8.5334999999999994E-2</v>
      </c>
      <c r="T78" s="397">
        <f>'2M - SGS'!T78</f>
        <v>8.1994999999999998E-2</v>
      </c>
      <c r="U78" s="397">
        <f>'2M - SGS'!U78</f>
        <v>8.4098999999999993E-2</v>
      </c>
      <c r="V78" s="397">
        <f>'2M - SGS'!V78</f>
        <v>8.4198999999999996E-2</v>
      </c>
      <c r="W78" s="397">
        <f>'2M - SGS'!W78</f>
        <v>8.2512000000000002E-2</v>
      </c>
      <c r="X78" s="397">
        <f>'2M - SGS'!X78</f>
        <v>8.5277000000000006E-2</v>
      </c>
      <c r="Y78" s="397">
        <f>'2M - SGS'!Y78</f>
        <v>8.2588999999999996E-2</v>
      </c>
      <c r="Z78" s="397">
        <f>'2M - SGS'!Z78</f>
        <v>8.5237999999999994E-2</v>
      </c>
      <c r="AA78" s="397">
        <f>'2M - SGS'!AA78</f>
        <v>8.5109000000000004E-2</v>
      </c>
      <c r="AB78" s="397">
        <f>'2M - SGS'!AB78</f>
        <v>7.7715000000000006E-2</v>
      </c>
      <c r="AC78" s="397">
        <f>'2M - SGS'!AC78</f>
        <v>8.6136000000000004E-2</v>
      </c>
      <c r="AD78" s="397">
        <f>'2M - SGS'!AD78</f>
        <v>7.9796000000000006E-2</v>
      </c>
      <c r="AE78" s="397">
        <f>'2M - SGS'!AE78</f>
        <v>8.5334999999999994E-2</v>
      </c>
      <c r="AF78" s="397">
        <f>'2M - SGS'!AF78</f>
        <v>8.1994999999999998E-2</v>
      </c>
      <c r="AG78" s="397">
        <f>'2M - SGS'!AG78</f>
        <v>8.4098999999999993E-2</v>
      </c>
      <c r="AH78" s="397">
        <f>'2M - SGS'!AH78</f>
        <v>8.4198999999999996E-2</v>
      </c>
      <c r="AI78" s="397">
        <f>'2M - SGS'!AI78</f>
        <v>8.2512000000000002E-2</v>
      </c>
      <c r="AJ78" s="397">
        <f>'2M - SGS'!AJ78</f>
        <v>8.5277000000000006E-2</v>
      </c>
      <c r="AK78" s="397">
        <f>'2M - SGS'!AK78</f>
        <v>8.2588999999999996E-2</v>
      </c>
      <c r="AL78" s="397">
        <f>'2M - SGS'!AL78</f>
        <v>8.5237999999999994E-2</v>
      </c>
      <c r="AM78" s="397">
        <f>'2M - SGS'!AM78</f>
        <v>8.5109000000000004E-2</v>
      </c>
      <c r="AN78" s="397">
        <f>'2M - SGS'!AN78</f>
        <v>7.7715000000000006E-2</v>
      </c>
      <c r="AO78" s="397">
        <f>'2M - SGS'!AO78</f>
        <v>8.6136000000000004E-2</v>
      </c>
      <c r="AP78" s="397">
        <f>'2M - SGS'!AP78</f>
        <v>7.9796000000000006E-2</v>
      </c>
      <c r="AQ78" s="397">
        <f>'2M - SGS'!AQ78</f>
        <v>8.5334999999999994E-2</v>
      </c>
      <c r="AR78" s="397">
        <f>'2M - SGS'!AR78</f>
        <v>8.1994999999999998E-2</v>
      </c>
      <c r="AS78" s="397">
        <f>'2M - SGS'!AS78</f>
        <v>8.4098999999999993E-2</v>
      </c>
      <c r="AT78" s="397">
        <f>'2M - SGS'!AT78</f>
        <v>8.4198999999999996E-2</v>
      </c>
      <c r="AU78" s="397">
        <f>'2M - SGS'!AU78</f>
        <v>8.2512000000000002E-2</v>
      </c>
      <c r="AV78" s="397">
        <f>'2M - SGS'!AV78</f>
        <v>8.5277000000000006E-2</v>
      </c>
      <c r="AW78" s="397">
        <f>'2M - SGS'!AW78</f>
        <v>8.2588999999999996E-2</v>
      </c>
      <c r="AX78" s="397">
        <f>'2M - SGS'!AX78</f>
        <v>8.5237999999999994E-2</v>
      </c>
      <c r="AY78" s="397">
        <f>'2M - SGS'!AY78</f>
        <v>8.5109000000000004E-2</v>
      </c>
      <c r="AZ78" s="397">
        <f>'2M - SGS'!AZ78</f>
        <v>7.7715000000000006E-2</v>
      </c>
      <c r="BA78" s="397">
        <f>'2M - SGS'!BA78</f>
        <v>8.6136000000000004E-2</v>
      </c>
      <c r="BB78" s="397">
        <f>'2M - SGS'!BB78</f>
        <v>7.9796000000000006E-2</v>
      </c>
      <c r="BC78" s="397">
        <f>'2M - SGS'!BC78</f>
        <v>8.5334999999999994E-2</v>
      </c>
      <c r="BD78" s="397">
        <f>'2M - SGS'!BD78</f>
        <v>8.1994999999999998E-2</v>
      </c>
      <c r="BE78" s="397">
        <f>'2M - SGS'!BE78</f>
        <v>8.4098999999999993E-2</v>
      </c>
      <c r="BF78" s="397">
        <f>'2M - SGS'!BF78</f>
        <v>8.4198999999999996E-2</v>
      </c>
      <c r="BG78" s="397">
        <f>'2M - SGS'!BG78</f>
        <v>8.2512000000000002E-2</v>
      </c>
      <c r="BH78" s="397">
        <f>'2M - SGS'!BH78</f>
        <v>8.5277000000000006E-2</v>
      </c>
      <c r="BI78" s="397">
        <f>'2M - SGS'!BI78</f>
        <v>8.2588999999999996E-2</v>
      </c>
      <c r="BJ78" s="397">
        <f>'2M - SGS'!BJ78</f>
        <v>8.5237999999999994E-2</v>
      </c>
      <c r="BK78" s="397">
        <f>'2M - SGS'!BK78</f>
        <v>8.5109000000000004E-2</v>
      </c>
      <c r="BL78" s="397">
        <f>'2M - SGS'!BL78</f>
        <v>7.7715000000000006E-2</v>
      </c>
      <c r="BM78" s="397">
        <f>'2M - SGS'!BM78</f>
        <v>8.6136000000000004E-2</v>
      </c>
      <c r="BN78" s="397">
        <f>'2M - SGS'!BN78</f>
        <v>7.9796000000000006E-2</v>
      </c>
      <c r="BO78" s="397">
        <f>'2M - SGS'!BO78</f>
        <v>8.5334999999999994E-2</v>
      </c>
      <c r="BP78" s="397">
        <f>'2M - SGS'!BP78</f>
        <v>8.1994999999999998E-2</v>
      </c>
      <c r="BQ78" s="397">
        <f>'2M - SGS'!BQ78</f>
        <v>8.4098999999999993E-2</v>
      </c>
      <c r="BR78" s="397">
        <f>'2M - SGS'!BR78</f>
        <v>8.4198999999999996E-2</v>
      </c>
      <c r="BS78" s="397">
        <f>'2M - SGS'!BS78</f>
        <v>8.2512000000000002E-2</v>
      </c>
      <c r="BT78" s="397">
        <f>'2M - SGS'!BT78</f>
        <v>8.5277000000000006E-2</v>
      </c>
      <c r="BU78" s="397">
        <f>'2M - SGS'!BU78</f>
        <v>8.2588999999999996E-2</v>
      </c>
      <c r="BV78" s="397">
        <f>'2M - SGS'!BV78</f>
        <v>8.5237999999999994E-2</v>
      </c>
      <c r="BW78" s="397">
        <f>'2M - SGS'!BW78</f>
        <v>8.5109000000000004E-2</v>
      </c>
      <c r="BX78" s="397">
        <f>'2M - SGS'!BX78</f>
        <v>7.7715000000000006E-2</v>
      </c>
      <c r="BY78" s="397">
        <f>'2M - SGS'!BY78</f>
        <v>8.6136000000000004E-2</v>
      </c>
      <c r="BZ78" s="397">
        <f>'2M - SGS'!BZ78</f>
        <v>7.9796000000000006E-2</v>
      </c>
      <c r="CA78" s="397">
        <f>'2M - SGS'!CA78</f>
        <v>8.5334999999999994E-2</v>
      </c>
      <c r="CB78" s="397">
        <f>'2M - SGS'!CB78</f>
        <v>8.1994999999999998E-2</v>
      </c>
      <c r="CC78" s="397">
        <f>'2M - SGS'!CC78</f>
        <v>8.4098999999999993E-2</v>
      </c>
      <c r="CD78" s="397">
        <f>'2M - SGS'!CD78</f>
        <v>8.4198999999999996E-2</v>
      </c>
      <c r="CE78" s="397">
        <f>'2M - SGS'!CE78</f>
        <v>8.2512000000000002E-2</v>
      </c>
      <c r="CF78" s="397">
        <f>'2M - SGS'!CF78</f>
        <v>8.5277000000000006E-2</v>
      </c>
      <c r="CG78" s="397">
        <f>'2M - SGS'!CG78</f>
        <v>8.2588999999999996E-2</v>
      </c>
      <c r="CH78" s="398">
        <f>'2M - SGS'!CH78</f>
        <v>8.5237999999999994E-2</v>
      </c>
      <c r="CJ78" s="261">
        <f>SUM(C78:N78)</f>
        <v>1.0000000000000002</v>
      </c>
    </row>
    <row r="79" spans="1:88" ht="15.6" x14ac:dyDescent="0.3">
      <c r="A79" s="554"/>
      <c r="B79" s="14" t="str">
        <f t="shared" ref="B79:B90" si="76">B60</f>
        <v>Building Shell</v>
      </c>
      <c r="C79" s="397">
        <f>'2M - SGS'!C79</f>
        <v>0.107824</v>
      </c>
      <c r="D79" s="397">
        <f>'2M - SGS'!D79</f>
        <v>9.1051999999999994E-2</v>
      </c>
      <c r="E79" s="397">
        <f>'2M - SGS'!E79</f>
        <v>7.1135000000000004E-2</v>
      </c>
      <c r="F79" s="397">
        <f>'2M - SGS'!F79</f>
        <v>4.1179E-2</v>
      </c>
      <c r="G79" s="397">
        <f>'2M - SGS'!G79</f>
        <v>4.4423999999999998E-2</v>
      </c>
      <c r="H79" s="397">
        <f>'2M - SGS'!H79</f>
        <v>0.106128</v>
      </c>
      <c r="I79" s="397">
        <f>'2M - SGS'!I79</f>
        <v>0.14288100000000001</v>
      </c>
      <c r="J79" s="397">
        <f>'2M - SGS'!J79</f>
        <v>0.133494</v>
      </c>
      <c r="K79" s="397">
        <f>'2M - SGS'!K79</f>
        <v>5.781E-2</v>
      </c>
      <c r="L79" s="397">
        <f>'2M - SGS'!L79</f>
        <v>3.8018000000000003E-2</v>
      </c>
      <c r="M79" s="397">
        <f>'2M - SGS'!M79</f>
        <v>6.2103999999999999E-2</v>
      </c>
      <c r="N79" s="397">
        <f>'2M - SGS'!N79</f>
        <v>0.10395</v>
      </c>
      <c r="O79" s="397">
        <f>'2M - SGS'!O79</f>
        <v>0.107824</v>
      </c>
      <c r="P79" s="397">
        <f>'2M - SGS'!P79</f>
        <v>9.1051999999999994E-2</v>
      </c>
      <c r="Q79" s="397">
        <f>'2M - SGS'!Q79</f>
        <v>7.1135000000000004E-2</v>
      </c>
      <c r="R79" s="397">
        <f>'2M - SGS'!R79</f>
        <v>4.1179E-2</v>
      </c>
      <c r="S79" s="397">
        <f>'2M - SGS'!S79</f>
        <v>4.4423999999999998E-2</v>
      </c>
      <c r="T79" s="397">
        <f>'2M - SGS'!T79</f>
        <v>0.106128</v>
      </c>
      <c r="U79" s="397">
        <f>'2M - SGS'!U79</f>
        <v>0.14288100000000001</v>
      </c>
      <c r="V79" s="397">
        <f>'2M - SGS'!V79</f>
        <v>0.133494</v>
      </c>
      <c r="W79" s="397">
        <f>'2M - SGS'!W79</f>
        <v>5.781E-2</v>
      </c>
      <c r="X79" s="397">
        <f>'2M - SGS'!X79</f>
        <v>3.8018000000000003E-2</v>
      </c>
      <c r="Y79" s="397">
        <f>'2M - SGS'!Y79</f>
        <v>6.2103999999999999E-2</v>
      </c>
      <c r="Z79" s="397">
        <f>'2M - SGS'!Z79</f>
        <v>0.10395</v>
      </c>
      <c r="AA79" s="397">
        <f>'2M - SGS'!AA79</f>
        <v>0.107824</v>
      </c>
      <c r="AB79" s="397">
        <f>'2M - SGS'!AB79</f>
        <v>9.1051999999999994E-2</v>
      </c>
      <c r="AC79" s="397">
        <f>'2M - SGS'!AC79</f>
        <v>7.1135000000000004E-2</v>
      </c>
      <c r="AD79" s="397">
        <f>'2M - SGS'!AD79</f>
        <v>4.1179E-2</v>
      </c>
      <c r="AE79" s="397">
        <f>'2M - SGS'!AE79</f>
        <v>4.4423999999999998E-2</v>
      </c>
      <c r="AF79" s="397">
        <f>'2M - SGS'!AF79</f>
        <v>0.106128</v>
      </c>
      <c r="AG79" s="397">
        <f>'2M - SGS'!AG79</f>
        <v>0.14288100000000001</v>
      </c>
      <c r="AH79" s="397">
        <f>'2M - SGS'!AH79</f>
        <v>0.133494</v>
      </c>
      <c r="AI79" s="397">
        <f>'2M - SGS'!AI79</f>
        <v>5.781E-2</v>
      </c>
      <c r="AJ79" s="397">
        <f>'2M - SGS'!AJ79</f>
        <v>3.8018000000000003E-2</v>
      </c>
      <c r="AK79" s="397">
        <f>'2M - SGS'!AK79</f>
        <v>6.2103999999999999E-2</v>
      </c>
      <c r="AL79" s="397">
        <f>'2M - SGS'!AL79</f>
        <v>0.10395</v>
      </c>
      <c r="AM79" s="397">
        <f>'2M - SGS'!AM79</f>
        <v>0.107824</v>
      </c>
      <c r="AN79" s="397">
        <f>'2M - SGS'!AN79</f>
        <v>9.1051999999999994E-2</v>
      </c>
      <c r="AO79" s="397">
        <f>'2M - SGS'!AO79</f>
        <v>7.1135000000000004E-2</v>
      </c>
      <c r="AP79" s="397">
        <f>'2M - SGS'!AP79</f>
        <v>4.1179E-2</v>
      </c>
      <c r="AQ79" s="397">
        <f>'2M - SGS'!AQ79</f>
        <v>4.4423999999999998E-2</v>
      </c>
      <c r="AR79" s="397">
        <f>'2M - SGS'!AR79</f>
        <v>0.106128</v>
      </c>
      <c r="AS79" s="397">
        <f>'2M - SGS'!AS79</f>
        <v>0.14288100000000001</v>
      </c>
      <c r="AT79" s="397">
        <f>'2M - SGS'!AT79</f>
        <v>0.133494</v>
      </c>
      <c r="AU79" s="397">
        <f>'2M - SGS'!AU79</f>
        <v>5.781E-2</v>
      </c>
      <c r="AV79" s="397">
        <f>'2M - SGS'!AV79</f>
        <v>3.8018000000000003E-2</v>
      </c>
      <c r="AW79" s="397">
        <f>'2M - SGS'!AW79</f>
        <v>6.2103999999999999E-2</v>
      </c>
      <c r="AX79" s="397">
        <f>'2M - SGS'!AX79</f>
        <v>0.10395</v>
      </c>
      <c r="AY79" s="397">
        <f>'2M - SGS'!AY79</f>
        <v>0.107824</v>
      </c>
      <c r="AZ79" s="397">
        <f>'2M - SGS'!AZ79</f>
        <v>9.1051999999999994E-2</v>
      </c>
      <c r="BA79" s="397">
        <f>'2M - SGS'!BA79</f>
        <v>7.1135000000000004E-2</v>
      </c>
      <c r="BB79" s="397">
        <f>'2M - SGS'!BB79</f>
        <v>4.1179E-2</v>
      </c>
      <c r="BC79" s="397">
        <f>'2M - SGS'!BC79</f>
        <v>4.4423999999999998E-2</v>
      </c>
      <c r="BD79" s="397">
        <f>'2M - SGS'!BD79</f>
        <v>0.106128</v>
      </c>
      <c r="BE79" s="397">
        <f>'2M - SGS'!BE79</f>
        <v>0.14288100000000001</v>
      </c>
      <c r="BF79" s="397">
        <f>'2M - SGS'!BF79</f>
        <v>0.133494</v>
      </c>
      <c r="BG79" s="397">
        <f>'2M - SGS'!BG79</f>
        <v>5.781E-2</v>
      </c>
      <c r="BH79" s="397">
        <f>'2M - SGS'!BH79</f>
        <v>3.8018000000000003E-2</v>
      </c>
      <c r="BI79" s="397">
        <f>'2M - SGS'!BI79</f>
        <v>6.2103999999999999E-2</v>
      </c>
      <c r="BJ79" s="397">
        <f>'2M - SGS'!BJ79</f>
        <v>0.10395</v>
      </c>
      <c r="BK79" s="397">
        <f>'2M - SGS'!BK79</f>
        <v>0.107824</v>
      </c>
      <c r="BL79" s="397">
        <f>'2M - SGS'!BL79</f>
        <v>9.1051999999999994E-2</v>
      </c>
      <c r="BM79" s="397">
        <f>'2M - SGS'!BM79</f>
        <v>7.1135000000000004E-2</v>
      </c>
      <c r="BN79" s="397">
        <f>'2M - SGS'!BN79</f>
        <v>4.1179E-2</v>
      </c>
      <c r="BO79" s="397">
        <f>'2M - SGS'!BO79</f>
        <v>4.4423999999999998E-2</v>
      </c>
      <c r="BP79" s="397">
        <f>'2M - SGS'!BP79</f>
        <v>0.106128</v>
      </c>
      <c r="BQ79" s="397">
        <f>'2M - SGS'!BQ79</f>
        <v>0.14288100000000001</v>
      </c>
      <c r="BR79" s="397">
        <f>'2M - SGS'!BR79</f>
        <v>0.133494</v>
      </c>
      <c r="BS79" s="397">
        <f>'2M - SGS'!BS79</f>
        <v>5.781E-2</v>
      </c>
      <c r="BT79" s="397">
        <f>'2M - SGS'!BT79</f>
        <v>3.8018000000000003E-2</v>
      </c>
      <c r="BU79" s="397">
        <f>'2M - SGS'!BU79</f>
        <v>6.2103999999999999E-2</v>
      </c>
      <c r="BV79" s="397">
        <f>'2M - SGS'!BV79</f>
        <v>0.10395</v>
      </c>
      <c r="BW79" s="397">
        <f>'2M - SGS'!BW79</f>
        <v>0.107824</v>
      </c>
      <c r="BX79" s="397">
        <f>'2M - SGS'!BX79</f>
        <v>9.1051999999999994E-2</v>
      </c>
      <c r="BY79" s="397">
        <f>'2M - SGS'!BY79</f>
        <v>7.1135000000000004E-2</v>
      </c>
      <c r="BZ79" s="397">
        <f>'2M - SGS'!BZ79</f>
        <v>4.1179E-2</v>
      </c>
      <c r="CA79" s="397">
        <f>'2M - SGS'!CA79</f>
        <v>4.4423999999999998E-2</v>
      </c>
      <c r="CB79" s="397">
        <f>'2M - SGS'!CB79</f>
        <v>0.106128</v>
      </c>
      <c r="CC79" s="397">
        <f>'2M - SGS'!CC79</f>
        <v>0.14288100000000001</v>
      </c>
      <c r="CD79" s="397">
        <f>'2M - SGS'!CD79</f>
        <v>0.133494</v>
      </c>
      <c r="CE79" s="397">
        <f>'2M - SGS'!CE79</f>
        <v>5.781E-2</v>
      </c>
      <c r="CF79" s="397">
        <f>'2M - SGS'!CF79</f>
        <v>3.8018000000000003E-2</v>
      </c>
      <c r="CG79" s="397">
        <f>'2M - SGS'!CG79</f>
        <v>6.2103999999999999E-2</v>
      </c>
      <c r="CH79" s="398">
        <f>'2M - SGS'!CH79</f>
        <v>0.10395</v>
      </c>
      <c r="CJ79" s="261">
        <f t="shared" ref="CJ79:CJ90" si="77">SUM(C79:N79)</f>
        <v>0.99999900000000008</v>
      </c>
    </row>
    <row r="80" spans="1:88" ht="15.6" x14ac:dyDescent="0.3">
      <c r="A80" s="554"/>
      <c r="B80" s="14" t="str">
        <f t="shared" si="76"/>
        <v>Cooking</v>
      </c>
      <c r="C80" s="397">
        <f>'2M - SGS'!C80</f>
        <v>8.6096000000000006E-2</v>
      </c>
      <c r="D80" s="397">
        <f>'2M - SGS'!D80</f>
        <v>7.8608999999999998E-2</v>
      </c>
      <c r="E80" s="397">
        <f>'2M - SGS'!E80</f>
        <v>8.1547999999999995E-2</v>
      </c>
      <c r="F80" s="397">
        <f>'2M - SGS'!F80</f>
        <v>7.2947999999999999E-2</v>
      </c>
      <c r="G80" s="397">
        <f>'2M - SGS'!G80</f>
        <v>8.6277000000000006E-2</v>
      </c>
      <c r="H80" s="397">
        <f>'2M - SGS'!H80</f>
        <v>8.3294000000000007E-2</v>
      </c>
      <c r="I80" s="397">
        <f>'2M - SGS'!I80</f>
        <v>8.5859000000000005E-2</v>
      </c>
      <c r="J80" s="397">
        <f>'2M - SGS'!J80</f>
        <v>8.5885000000000003E-2</v>
      </c>
      <c r="K80" s="397">
        <f>'2M - SGS'!K80</f>
        <v>8.3474999999999994E-2</v>
      </c>
      <c r="L80" s="397">
        <f>'2M - SGS'!L80</f>
        <v>8.6262000000000005E-2</v>
      </c>
      <c r="M80" s="397">
        <f>'2M - SGS'!M80</f>
        <v>8.3496000000000001E-2</v>
      </c>
      <c r="N80" s="397">
        <f>'2M - SGS'!N80</f>
        <v>8.6250999999999994E-2</v>
      </c>
      <c r="O80" s="397">
        <f>'2M - SGS'!O80</f>
        <v>8.6096000000000006E-2</v>
      </c>
      <c r="P80" s="397">
        <f>'2M - SGS'!P80</f>
        <v>7.8608999999999998E-2</v>
      </c>
      <c r="Q80" s="397">
        <f>'2M - SGS'!Q80</f>
        <v>8.1547999999999995E-2</v>
      </c>
      <c r="R80" s="397">
        <f>'2M - SGS'!R80</f>
        <v>7.2947999999999999E-2</v>
      </c>
      <c r="S80" s="397">
        <f>'2M - SGS'!S80</f>
        <v>8.6277000000000006E-2</v>
      </c>
      <c r="T80" s="397">
        <f>'2M - SGS'!T80</f>
        <v>8.3294000000000007E-2</v>
      </c>
      <c r="U80" s="397">
        <f>'2M - SGS'!U80</f>
        <v>8.5859000000000005E-2</v>
      </c>
      <c r="V80" s="397">
        <f>'2M - SGS'!V80</f>
        <v>8.5885000000000003E-2</v>
      </c>
      <c r="W80" s="397">
        <f>'2M - SGS'!W80</f>
        <v>8.3474999999999994E-2</v>
      </c>
      <c r="X80" s="397">
        <f>'2M - SGS'!X80</f>
        <v>8.6262000000000005E-2</v>
      </c>
      <c r="Y80" s="397">
        <f>'2M - SGS'!Y80</f>
        <v>8.3496000000000001E-2</v>
      </c>
      <c r="Z80" s="397">
        <f>'2M - SGS'!Z80</f>
        <v>8.6250999999999994E-2</v>
      </c>
      <c r="AA80" s="397">
        <f>'2M - SGS'!AA80</f>
        <v>8.6096000000000006E-2</v>
      </c>
      <c r="AB80" s="397">
        <f>'2M - SGS'!AB80</f>
        <v>7.8608999999999998E-2</v>
      </c>
      <c r="AC80" s="397">
        <f>'2M - SGS'!AC80</f>
        <v>8.1547999999999995E-2</v>
      </c>
      <c r="AD80" s="397">
        <f>'2M - SGS'!AD80</f>
        <v>7.2947999999999999E-2</v>
      </c>
      <c r="AE80" s="397">
        <f>'2M - SGS'!AE80</f>
        <v>8.6277000000000006E-2</v>
      </c>
      <c r="AF80" s="397">
        <f>'2M - SGS'!AF80</f>
        <v>8.3294000000000007E-2</v>
      </c>
      <c r="AG80" s="397">
        <f>'2M - SGS'!AG80</f>
        <v>8.5859000000000005E-2</v>
      </c>
      <c r="AH80" s="397">
        <f>'2M - SGS'!AH80</f>
        <v>8.5885000000000003E-2</v>
      </c>
      <c r="AI80" s="397">
        <f>'2M - SGS'!AI80</f>
        <v>8.3474999999999994E-2</v>
      </c>
      <c r="AJ80" s="397">
        <f>'2M - SGS'!AJ80</f>
        <v>8.6262000000000005E-2</v>
      </c>
      <c r="AK80" s="397">
        <f>'2M - SGS'!AK80</f>
        <v>8.3496000000000001E-2</v>
      </c>
      <c r="AL80" s="397">
        <f>'2M - SGS'!AL80</f>
        <v>8.6250999999999994E-2</v>
      </c>
      <c r="AM80" s="397">
        <f>'2M - SGS'!AM80</f>
        <v>8.6096000000000006E-2</v>
      </c>
      <c r="AN80" s="397">
        <f>'2M - SGS'!AN80</f>
        <v>7.8608999999999998E-2</v>
      </c>
      <c r="AO80" s="397">
        <f>'2M - SGS'!AO80</f>
        <v>8.1547999999999995E-2</v>
      </c>
      <c r="AP80" s="397">
        <f>'2M - SGS'!AP80</f>
        <v>7.2947999999999999E-2</v>
      </c>
      <c r="AQ80" s="397">
        <f>'2M - SGS'!AQ80</f>
        <v>8.6277000000000006E-2</v>
      </c>
      <c r="AR80" s="397">
        <f>'2M - SGS'!AR80</f>
        <v>8.3294000000000007E-2</v>
      </c>
      <c r="AS80" s="397">
        <f>'2M - SGS'!AS80</f>
        <v>8.5859000000000005E-2</v>
      </c>
      <c r="AT80" s="397">
        <f>'2M - SGS'!AT80</f>
        <v>8.5885000000000003E-2</v>
      </c>
      <c r="AU80" s="397">
        <f>'2M - SGS'!AU80</f>
        <v>8.3474999999999994E-2</v>
      </c>
      <c r="AV80" s="397">
        <f>'2M - SGS'!AV80</f>
        <v>8.6262000000000005E-2</v>
      </c>
      <c r="AW80" s="397">
        <f>'2M - SGS'!AW80</f>
        <v>8.3496000000000001E-2</v>
      </c>
      <c r="AX80" s="397">
        <f>'2M - SGS'!AX80</f>
        <v>8.6250999999999994E-2</v>
      </c>
      <c r="AY80" s="397">
        <f>'2M - SGS'!AY80</f>
        <v>8.6096000000000006E-2</v>
      </c>
      <c r="AZ80" s="397">
        <f>'2M - SGS'!AZ80</f>
        <v>7.8608999999999998E-2</v>
      </c>
      <c r="BA80" s="397">
        <f>'2M - SGS'!BA80</f>
        <v>8.1547999999999995E-2</v>
      </c>
      <c r="BB80" s="397">
        <f>'2M - SGS'!BB80</f>
        <v>7.2947999999999999E-2</v>
      </c>
      <c r="BC80" s="397">
        <f>'2M - SGS'!BC80</f>
        <v>8.6277000000000006E-2</v>
      </c>
      <c r="BD80" s="397">
        <f>'2M - SGS'!BD80</f>
        <v>8.3294000000000007E-2</v>
      </c>
      <c r="BE80" s="397">
        <f>'2M - SGS'!BE80</f>
        <v>8.5859000000000005E-2</v>
      </c>
      <c r="BF80" s="397">
        <f>'2M - SGS'!BF80</f>
        <v>8.5885000000000003E-2</v>
      </c>
      <c r="BG80" s="397">
        <f>'2M - SGS'!BG80</f>
        <v>8.3474999999999994E-2</v>
      </c>
      <c r="BH80" s="397">
        <f>'2M - SGS'!BH80</f>
        <v>8.6262000000000005E-2</v>
      </c>
      <c r="BI80" s="397">
        <f>'2M - SGS'!BI80</f>
        <v>8.3496000000000001E-2</v>
      </c>
      <c r="BJ80" s="397">
        <f>'2M - SGS'!BJ80</f>
        <v>8.6250999999999994E-2</v>
      </c>
      <c r="BK80" s="397">
        <f>'2M - SGS'!BK80</f>
        <v>8.6096000000000006E-2</v>
      </c>
      <c r="BL80" s="397">
        <f>'2M - SGS'!BL80</f>
        <v>7.8608999999999998E-2</v>
      </c>
      <c r="BM80" s="397">
        <f>'2M - SGS'!BM80</f>
        <v>8.1547999999999995E-2</v>
      </c>
      <c r="BN80" s="397">
        <f>'2M - SGS'!BN80</f>
        <v>7.2947999999999999E-2</v>
      </c>
      <c r="BO80" s="397">
        <f>'2M - SGS'!BO80</f>
        <v>8.6277000000000006E-2</v>
      </c>
      <c r="BP80" s="397">
        <f>'2M - SGS'!BP80</f>
        <v>8.3294000000000007E-2</v>
      </c>
      <c r="BQ80" s="397">
        <f>'2M - SGS'!BQ80</f>
        <v>8.5859000000000005E-2</v>
      </c>
      <c r="BR80" s="397">
        <f>'2M - SGS'!BR80</f>
        <v>8.5885000000000003E-2</v>
      </c>
      <c r="BS80" s="397">
        <f>'2M - SGS'!BS80</f>
        <v>8.3474999999999994E-2</v>
      </c>
      <c r="BT80" s="397">
        <f>'2M - SGS'!BT80</f>
        <v>8.6262000000000005E-2</v>
      </c>
      <c r="BU80" s="397">
        <f>'2M - SGS'!BU80</f>
        <v>8.3496000000000001E-2</v>
      </c>
      <c r="BV80" s="397">
        <f>'2M - SGS'!BV80</f>
        <v>8.6250999999999994E-2</v>
      </c>
      <c r="BW80" s="397">
        <f>'2M - SGS'!BW80</f>
        <v>8.6096000000000006E-2</v>
      </c>
      <c r="BX80" s="397">
        <f>'2M - SGS'!BX80</f>
        <v>7.8608999999999998E-2</v>
      </c>
      <c r="BY80" s="397">
        <f>'2M - SGS'!BY80</f>
        <v>8.1547999999999995E-2</v>
      </c>
      <c r="BZ80" s="397">
        <f>'2M - SGS'!BZ80</f>
        <v>7.2947999999999999E-2</v>
      </c>
      <c r="CA80" s="397">
        <f>'2M - SGS'!CA80</f>
        <v>8.6277000000000006E-2</v>
      </c>
      <c r="CB80" s="397">
        <f>'2M - SGS'!CB80</f>
        <v>8.3294000000000007E-2</v>
      </c>
      <c r="CC80" s="397">
        <f>'2M - SGS'!CC80</f>
        <v>8.5859000000000005E-2</v>
      </c>
      <c r="CD80" s="397">
        <f>'2M - SGS'!CD80</f>
        <v>8.5885000000000003E-2</v>
      </c>
      <c r="CE80" s="397">
        <f>'2M - SGS'!CE80</f>
        <v>8.3474999999999994E-2</v>
      </c>
      <c r="CF80" s="397">
        <f>'2M - SGS'!CF80</f>
        <v>8.6262000000000005E-2</v>
      </c>
      <c r="CG80" s="397">
        <f>'2M - SGS'!CG80</f>
        <v>8.3496000000000001E-2</v>
      </c>
      <c r="CH80" s="398">
        <f>'2M - SGS'!CH80</f>
        <v>8.6250999999999994E-2</v>
      </c>
      <c r="CJ80" s="261">
        <f t="shared" si="77"/>
        <v>0.99999999999999989</v>
      </c>
    </row>
    <row r="81" spans="1:88" ht="15.6" x14ac:dyDescent="0.3">
      <c r="A81" s="554"/>
      <c r="B81" s="14" t="str">
        <f t="shared" si="76"/>
        <v>Cooling</v>
      </c>
      <c r="C81" s="397">
        <f>'2M - SGS'!C81</f>
        <v>6.0000000000000002E-6</v>
      </c>
      <c r="D81" s="397">
        <f>'2M - SGS'!D81</f>
        <v>2.4699999999999999E-4</v>
      </c>
      <c r="E81" s="397">
        <f>'2M - SGS'!E81</f>
        <v>7.2360000000000002E-3</v>
      </c>
      <c r="F81" s="397">
        <f>'2M - SGS'!F81</f>
        <v>2.1690999999999998E-2</v>
      </c>
      <c r="G81" s="397">
        <f>'2M - SGS'!G81</f>
        <v>6.2979999999999994E-2</v>
      </c>
      <c r="H81" s="397">
        <f>'2M - SGS'!H81</f>
        <v>0.21317</v>
      </c>
      <c r="I81" s="397">
        <f>'2M - SGS'!I81</f>
        <v>0.29002899999999998</v>
      </c>
      <c r="J81" s="397">
        <f>'2M - SGS'!J81</f>
        <v>0.270206</v>
      </c>
      <c r="K81" s="397">
        <f>'2M - SGS'!K81</f>
        <v>0.108695</v>
      </c>
      <c r="L81" s="397">
        <f>'2M - SGS'!L81</f>
        <v>1.9643000000000001E-2</v>
      </c>
      <c r="M81" s="397">
        <f>'2M - SGS'!M81</f>
        <v>6.0299999999999998E-3</v>
      </c>
      <c r="N81" s="397">
        <f>'2M - SGS'!N81</f>
        <v>6.3999999999999997E-5</v>
      </c>
      <c r="O81" s="397">
        <f>'2M - SGS'!O81</f>
        <v>6.0000000000000002E-6</v>
      </c>
      <c r="P81" s="397">
        <f>'2M - SGS'!P81</f>
        <v>2.4699999999999999E-4</v>
      </c>
      <c r="Q81" s="397">
        <f>'2M - SGS'!Q81</f>
        <v>7.2360000000000002E-3</v>
      </c>
      <c r="R81" s="397">
        <f>'2M - SGS'!R81</f>
        <v>2.1690999999999998E-2</v>
      </c>
      <c r="S81" s="397">
        <f>'2M - SGS'!S81</f>
        <v>6.2979999999999994E-2</v>
      </c>
      <c r="T81" s="397">
        <f>'2M - SGS'!T81</f>
        <v>0.21317</v>
      </c>
      <c r="U81" s="397">
        <f>'2M - SGS'!U81</f>
        <v>0.29002899999999998</v>
      </c>
      <c r="V81" s="397">
        <f>'2M - SGS'!V81</f>
        <v>0.270206</v>
      </c>
      <c r="W81" s="397">
        <f>'2M - SGS'!W81</f>
        <v>0.108695</v>
      </c>
      <c r="X81" s="397">
        <f>'2M - SGS'!X81</f>
        <v>1.9643000000000001E-2</v>
      </c>
      <c r="Y81" s="397">
        <f>'2M - SGS'!Y81</f>
        <v>6.0299999999999998E-3</v>
      </c>
      <c r="Z81" s="397">
        <f>'2M - SGS'!Z81</f>
        <v>6.3999999999999997E-5</v>
      </c>
      <c r="AA81" s="397">
        <f>'2M - SGS'!AA81</f>
        <v>6.0000000000000002E-6</v>
      </c>
      <c r="AB81" s="397">
        <f>'2M - SGS'!AB81</f>
        <v>2.4699999999999999E-4</v>
      </c>
      <c r="AC81" s="397">
        <f>'2M - SGS'!AC81</f>
        <v>7.2360000000000002E-3</v>
      </c>
      <c r="AD81" s="397">
        <f>'2M - SGS'!AD81</f>
        <v>2.1690999999999998E-2</v>
      </c>
      <c r="AE81" s="397">
        <f>'2M - SGS'!AE81</f>
        <v>6.2979999999999994E-2</v>
      </c>
      <c r="AF81" s="397">
        <f>'2M - SGS'!AF81</f>
        <v>0.21317</v>
      </c>
      <c r="AG81" s="397">
        <f>'2M - SGS'!AG81</f>
        <v>0.29002899999999998</v>
      </c>
      <c r="AH81" s="397">
        <f>'2M - SGS'!AH81</f>
        <v>0.270206</v>
      </c>
      <c r="AI81" s="397">
        <f>'2M - SGS'!AI81</f>
        <v>0.108695</v>
      </c>
      <c r="AJ81" s="397">
        <f>'2M - SGS'!AJ81</f>
        <v>1.9643000000000001E-2</v>
      </c>
      <c r="AK81" s="397">
        <f>'2M - SGS'!AK81</f>
        <v>6.0299999999999998E-3</v>
      </c>
      <c r="AL81" s="397">
        <f>'2M - SGS'!AL81</f>
        <v>6.3999999999999997E-5</v>
      </c>
      <c r="AM81" s="397">
        <f>'2M - SGS'!AM81</f>
        <v>6.0000000000000002E-6</v>
      </c>
      <c r="AN81" s="397">
        <f>'2M - SGS'!AN81</f>
        <v>2.4699999999999999E-4</v>
      </c>
      <c r="AO81" s="397">
        <f>'2M - SGS'!AO81</f>
        <v>7.2360000000000002E-3</v>
      </c>
      <c r="AP81" s="397">
        <f>'2M - SGS'!AP81</f>
        <v>2.1690999999999998E-2</v>
      </c>
      <c r="AQ81" s="397">
        <f>'2M - SGS'!AQ81</f>
        <v>6.2979999999999994E-2</v>
      </c>
      <c r="AR81" s="397">
        <f>'2M - SGS'!AR81</f>
        <v>0.21317</v>
      </c>
      <c r="AS81" s="397">
        <f>'2M - SGS'!AS81</f>
        <v>0.29002899999999998</v>
      </c>
      <c r="AT81" s="397">
        <f>'2M - SGS'!AT81</f>
        <v>0.270206</v>
      </c>
      <c r="AU81" s="397">
        <f>'2M - SGS'!AU81</f>
        <v>0.108695</v>
      </c>
      <c r="AV81" s="397">
        <f>'2M - SGS'!AV81</f>
        <v>1.9643000000000001E-2</v>
      </c>
      <c r="AW81" s="397">
        <f>'2M - SGS'!AW81</f>
        <v>6.0299999999999998E-3</v>
      </c>
      <c r="AX81" s="397">
        <f>'2M - SGS'!AX81</f>
        <v>6.3999999999999997E-5</v>
      </c>
      <c r="AY81" s="397">
        <f>'2M - SGS'!AY81</f>
        <v>6.0000000000000002E-6</v>
      </c>
      <c r="AZ81" s="397">
        <f>'2M - SGS'!AZ81</f>
        <v>2.4699999999999999E-4</v>
      </c>
      <c r="BA81" s="397">
        <f>'2M - SGS'!BA81</f>
        <v>7.2360000000000002E-3</v>
      </c>
      <c r="BB81" s="397">
        <f>'2M - SGS'!BB81</f>
        <v>2.1690999999999998E-2</v>
      </c>
      <c r="BC81" s="397">
        <f>'2M - SGS'!BC81</f>
        <v>6.2979999999999994E-2</v>
      </c>
      <c r="BD81" s="397">
        <f>'2M - SGS'!BD81</f>
        <v>0.21317</v>
      </c>
      <c r="BE81" s="397">
        <f>'2M - SGS'!BE81</f>
        <v>0.29002899999999998</v>
      </c>
      <c r="BF81" s="397">
        <f>'2M - SGS'!BF81</f>
        <v>0.270206</v>
      </c>
      <c r="BG81" s="397">
        <f>'2M - SGS'!BG81</f>
        <v>0.108695</v>
      </c>
      <c r="BH81" s="397">
        <f>'2M - SGS'!BH81</f>
        <v>1.9643000000000001E-2</v>
      </c>
      <c r="BI81" s="397">
        <f>'2M - SGS'!BI81</f>
        <v>6.0299999999999998E-3</v>
      </c>
      <c r="BJ81" s="397">
        <f>'2M - SGS'!BJ81</f>
        <v>6.3999999999999997E-5</v>
      </c>
      <c r="BK81" s="397">
        <f>'2M - SGS'!BK81</f>
        <v>6.0000000000000002E-6</v>
      </c>
      <c r="BL81" s="397">
        <f>'2M - SGS'!BL81</f>
        <v>2.4699999999999999E-4</v>
      </c>
      <c r="BM81" s="397">
        <f>'2M - SGS'!BM81</f>
        <v>7.2360000000000002E-3</v>
      </c>
      <c r="BN81" s="397">
        <f>'2M - SGS'!BN81</f>
        <v>2.1690999999999998E-2</v>
      </c>
      <c r="BO81" s="397">
        <f>'2M - SGS'!BO81</f>
        <v>6.2979999999999994E-2</v>
      </c>
      <c r="BP81" s="397">
        <f>'2M - SGS'!BP81</f>
        <v>0.21317</v>
      </c>
      <c r="BQ81" s="397">
        <f>'2M - SGS'!BQ81</f>
        <v>0.29002899999999998</v>
      </c>
      <c r="BR81" s="397">
        <f>'2M - SGS'!BR81</f>
        <v>0.270206</v>
      </c>
      <c r="BS81" s="397">
        <f>'2M - SGS'!BS81</f>
        <v>0.108695</v>
      </c>
      <c r="BT81" s="397">
        <f>'2M - SGS'!BT81</f>
        <v>1.9643000000000001E-2</v>
      </c>
      <c r="BU81" s="397">
        <f>'2M - SGS'!BU81</f>
        <v>6.0299999999999998E-3</v>
      </c>
      <c r="BV81" s="397">
        <f>'2M - SGS'!BV81</f>
        <v>6.3999999999999997E-5</v>
      </c>
      <c r="BW81" s="397">
        <f>'2M - SGS'!BW81</f>
        <v>6.0000000000000002E-6</v>
      </c>
      <c r="BX81" s="397">
        <f>'2M - SGS'!BX81</f>
        <v>2.4699999999999999E-4</v>
      </c>
      <c r="BY81" s="397">
        <f>'2M - SGS'!BY81</f>
        <v>7.2360000000000002E-3</v>
      </c>
      <c r="BZ81" s="397">
        <f>'2M - SGS'!BZ81</f>
        <v>2.1690999999999998E-2</v>
      </c>
      <c r="CA81" s="397">
        <f>'2M - SGS'!CA81</f>
        <v>6.2979999999999994E-2</v>
      </c>
      <c r="CB81" s="397">
        <f>'2M - SGS'!CB81</f>
        <v>0.21317</v>
      </c>
      <c r="CC81" s="397">
        <f>'2M - SGS'!CC81</f>
        <v>0.29002899999999998</v>
      </c>
      <c r="CD81" s="397">
        <f>'2M - SGS'!CD81</f>
        <v>0.270206</v>
      </c>
      <c r="CE81" s="397">
        <f>'2M - SGS'!CE81</f>
        <v>0.108695</v>
      </c>
      <c r="CF81" s="397">
        <f>'2M - SGS'!CF81</f>
        <v>1.9643000000000001E-2</v>
      </c>
      <c r="CG81" s="397">
        <f>'2M - SGS'!CG81</f>
        <v>6.0299999999999998E-3</v>
      </c>
      <c r="CH81" s="398">
        <f>'2M - SGS'!CH81</f>
        <v>6.3999999999999997E-5</v>
      </c>
      <c r="CJ81" s="261">
        <f t="shared" si="77"/>
        <v>0.9999969999999998</v>
      </c>
    </row>
    <row r="82" spans="1:88" ht="15.6" x14ac:dyDescent="0.3">
      <c r="A82" s="554"/>
      <c r="B82" s="14" t="str">
        <f t="shared" si="76"/>
        <v>Ext Lighting</v>
      </c>
      <c r="C82" s="397">
        <f>'2M - SGS'!C82</f>
        <v>0.106265</v>
      </c>
      <c r="D82" s="397">
        <f>'2M - SGS'!D82</f>
        <v>8.2161999999999999E-2</v>
      </c>
      <c r="E82" s="397">
        <f>'2M - SGS'!E82</f>
        <v>7.0887000000000006E-2</v>
      </c>
      <c r="F82" s="397">
        <f>'2M - SGS'!F82</f>
        <v>6.8145999999999998E-2</v>
      </c>
      <c r="G82" s="397">
        <f>'2M - SGS'!G82</f>
        <v>8.1852999999999995E-2</v>
      </c>
      <c r="H82" s="397">
        <f>'2M - SGS'!H82</f>
        <v>6.7163E-2</v>
      </c>
      <c r="I82" s="397">
        <f>'2M - SGS'!I82</f>
        <v>8.6751999999999996E-2</v>
      </c>
      <c r="J82" s="397">
        <f>'2M - SGS'!J82</f>
        <v>6.9401000000000004E-2</v>
      </c>
      <c r="K82" s="397">
        <f>'2M - SGS'!K82</f>
        <v>8.2907999999999996E-2</v>
      </c>
      <c r="L82" s="397">
        <f>'2M - SGS'!L82</f>
        <v>0.100507</v>
      </c>
      <c r="M82" s="397">
        <f>'2M - SGS'!M82</f>
        <v>8.7251999999999996E-2</v>
      </c>
      <c r="N82" s="397">
        <f>'2M - SGS'!N82</f>
        <v>9.6703999999999998E-2</v>
      </c>
      <c r="O82" s="397">
        <f>'2M - SGS'!O82</f>
        <v>0.106265</v>
      </c>
      <c r="P82" s="397">
        <f>'2M - SGS'!P82</f>
        <v>8.2161999999999999E-2</v>
      </c>
      <c r="Q82" s="397">
        <f>'2M - SGS'!Q82</f>
        <v>7.0887000000000006E-2</v>
      </c>
      <c r="R82" s="397">
        <f>'2M - SGS'!R82</f>
        <v>6.8145999999999998E-2</v>
      </c>
      <c r="S82" s="397">
        <f>'2M - SGS'!S82</f>
        <v>8.1852999999999995E-2</v>
      </c>
      <c r="T82" s="397">
        <f>'2M - SGS'!T82</f>
        <v>6.7163E-2</v>
      </c>
      <c r="U82" s="397">
        <f>'2M - SGS'!U82</f>
        <v>8.6751999999999996E-2</v>
      </c>
      <c r="V82" s="397">
        <f>'2M - SGS'!V82</f>
        <v>6.9401000000000004E-2</v>
      </c>
      <c r="W82" s="397">
        <f>'2M - SGS'!W82</f>
        <v>8.2907999999999996E-2</v>
      </c>
      <c r="X82" s="397">
        <f>'2M - SGS'!X82</f>
        <v>0.100507</v>
      </c>
      <c r="Y82" s="397">
        <f>'2M - SGS'!Y82</f>
        <v>8.7251999999999996E-2</v>
      </c>
      <c r="Z82" s="397">
        <f>'2M - SGS'!Z82</f>
        <v>9.6703999999999998E-2</v>
      </c>
      <c r="AA82" s="397">
        <f>'2M - SGS'!AA82</f>
        <v>0.106265</v>
      </c>
      <c r="AB82" s="397">
        <f>'2M - SGS'!AB82</f>
        <v>8.2161999999999999E-2</v>
      </c>
      <c r="AC82" s="397">
        <f>'2M - SGS'!AC82</f>
        <v>7.0887000000000006E-2</v>
      </c>
      <c r="AD82" s="397">
        <f>'2M - SGS'!AD82</f>
        <v>6.8145999999999998E-2</v>
      </c>
      <c r="AE82" s="397">
        <f>'2M - SGS'!AE82</f>
        <v>8.1852999999999995E-2</v>
      </c>
      <c r="AF82" s="397">
        <f>'2M - SGS'!AF82</f>
        <v>6.7163E-2</v>
      </c>
      <c r="AG82" s="397">
        <f>'2M - SGS'!AG82</f>
        <v>8.6751999999999996E-2</v>
      </c>
      <c r="AH82" s="397">
        <f>'2M - SGS'!AH82</f>
        <v>6.9401000000000004E-2</v>
      </c>
      <c r="AI82" s="397">
        <f>'2M - SGS'!AI82</f>
        <v>8.2907999999999996E-2</v>
      </c>
      <c r="AJ82" s="397">
        <f>'2M - SGS'!AJ82</f>
        <v>0.100507</v>
      </c>
      <c r="AK82" s="397">
        <f>'2M - SGS'!AK82</f>
        <v>8.7251999999999996E-2</v>
      </c>
      <c r="AL82" s="397">
        <f>'2M - SGS'!AL82</f>
        <v>9.6703999999999998E-2</v>
      </c>
      <c r="AM82" s="397">
        <f>'2M - SGS'!AM82</f>
        <v>0.106265</v>
      </c>
      <c r="AN82" s="397">
        <f>'2M - SGS'!AN82</f>
        <v>8.2161999999999999E-2</v>
      </c>
      <c r="AO82" s="397">
        <f>'2M - SGS'!AO82</f>
        <v>7.0887000000000006E-2</v>
      </c>
      <c r="AP82" s="397">
        <f>'2M - SGS'!AP82</f>
        <v>6.8145999999999998E-2</v>
      </c>
      <c r="AQ82" s="397">
        <f>'2M - SGS'!AQ82</f>
        <v>8.1852999999999995E-2</v>
      </c>
      <c r="AR82" s="397">
        <f>'2M - SGS'!AR82</f>
        <v>6.7163E-2</v>
      </c>
      <c r="AS82" s="397">
        <f>'2M - SGS'!AS82</f>
        <v>8.6751999999999996E-2</v>
      </c>
      <c r="AT82" s="397">
        <f>'2M - SGS'!AT82</f>
        <v>6.9401000000000004E-2</v>
      </c>
      <c r="AU82" s="397">
        <f>'2M - SGS'!AU82</f>
        <v>8.2907999999999996E-2</v>
      </c>
      <c r="AV82" s="397">
        <f>'2M - SGS'!AV82</f>
        <v>0.100507</v>
      </c>
      <c r="AW82" s="397">
        <f>'2M - SGS'!AW82</f>
        <v>8.7251999999999996E-2</v>
      </c>
      <c r="AX82" s="397">
        <f>'2M - SGS'!AX82</f>
        <v>9.6703999999999998E-2</v>
      </c>
      <c r="AY82" s="397">
        <f>'2M - SGS'!AY82</f>
        <v>0.106265</v>
      </c>
      <c r="AZ82" s="397">
        <f>'2M - SGS'!AZ82</f>
        <v>8.2161999999999999E-2</v>
      </c>
      <c r="BA82" s="397">
        <f>'2M - SGS'!BA82</f>
        <v>7.0887000000000006E-2</v>
      </c>
      <c r="BB82" s="397">
        <f>'2M - SGS'!BB82</f>
        <v>6.8145999999999998E-2</v>
      </c>
      <c r="BC82" s="397">
        <f>'2M - SGS'!BC82</f>
        <v>8.1852999999999995E-2</v>
      </c>
      <c r="BD82" s="397">
        <f>'2M - SGS'!BD82</f>
        <v>6.7163E-2</v>
      </c>
      <c r="BE82" s="397">
        <f>'2M - SGS'!BE82</f>
        <v>8.6751999999999996E-2</v>
      </c>
      <c r="BF82" s="397">
        <f>'2M - SGS'!BF82</f>
        <v>6.9401000000000004E-2</v>
      </c>
      <c r="BG82" s="397">
        <f>'2M - SGS'!BG82</f>
        <v>8.2907999999999996E-2</v>
      </c>
      <c r="BH82" s="397">
        <f>'2M - SGS'!BH82</f>
        <v>0.100507</v>
      </c>
      <c r="BI82" s="397">
        <f>'2M - SGS'!BI82</f>
        <v>8.7251999999999996E-2</v>
      </c>
      <c r="BJ82" s="397">
        <f>'2M - SGS'!BJ82</f>
        <v>9.6703999999999998E-2</v>
      </c>
      <c r="BK82" s="397">
        <f>'2M - SGS'!BK82</f>
        <v>0.106265</v>
      </c>
      <c r="BL82" s="397">
        <f>'2M - SGS'!BL82</f>
        <v>8.2161999999999999E-2</v>
      </c>
      <c r="BM82" s="397">
        <f>'2M - SGS'!BM82</f>
        <v>7.0887000000000006E-2</v>
      </c>
      <c r="BN82" s="397">
        <f>'2M - SGS'!BN82</f>
        <v>6.8145999999999998E-2</v>
      </c>
      <c r="BO82" s="397">
        <f>'2M - SGS'!BO82</f>
        <v>8.1852999999999995E-2</v>
      </c>
      <c r="BP82" s="397">
        <f>'2M - SGS'!BP82</f>
        <v>6.7163E-2</v>
      </c>
      <c r="BQ82" s="397">
        <f>'2M - SGS'!BQ82</f>
        <v>8.6751999999999996E-2</v>
      </c>
      <c r="BR82" s="397">
        <f>'2M - SGS'!BR82</f>
        <v>6.9401000000000004E-2</v>
      </c>
      <c r="BS82" s="397">
        <f>'2M - SGS'!BS82</f>
        <v>8.2907999999999996E-2</v>
      </c>
      <c r="BT82" s="397">
        <f>'2M - SGS'!BT82</f>
        <v>0.100507</v>
      </c>
      <c r="BU82" s="397">
        <f>'2M - SGS'!BU82</f>
        <v>8.7251999999999996E-2</v>
      </c>
      <c r="BV82" s="397">
        <f>'2M - SGS'!BV82</f>
        <v>9.6703999999999998E-2</v>
      </c>
      <c r="BW82" s="397">
        <f>'2M - SGS'!BW82</f>
        <v>0.106265</v>
      </c>
      <c r="BX82" s="397">
        <f>'2M - SGS'!BX82</f>
        <v>8.2161999999999999E-2</v>
      </c>
      <c r="BY82" s="397">
        <f>'2M - SGS'!BY82</f>
        <v>7.0887000000000006E-2</v>
      </c>
      <c r="BZ82" s="397">
        <f>'2M - SGS'!BZ82</f>
        <v>6.8145999999999998E-2</v>
      </c>
      <c r="CA82" s="397">
        <f>'2M - SGS'!CA82</f>
        <v>8.1852999999999995E-2</v>
      </c>
      <c r="CB82" s="397">
        <f>'2M - SGS'!CB82</f>
        <v>6.7163E-2</v>
      </c>
      <c r="CC82" s="397">
        <f>'2M - SGS'!CC82</f>
        <v>8.6751999999999996E-2</v>
      </c>
      <c r="CD82" s="397">
        <f>'2M - SGS'!CD82</f>
        <v>6.9401000000000004E-2</v>
      </c>
      <c r="CE82" s="397">
        <f>'2M - SGS'!CE82</f>
        <v>8.2907999999999996E-2</v>
      </c>
      <c r="CF82" s="397">
        <f>'2M - SGS'!CF82</f>
        <v>0.100507</v>
      </c>
      <c r="CG82" s="397">
        <f>'2M - SGS'!CG82</f>
        <v>8.7251999999999996E-2</v>
      </c>
      <c r="CH82" s="398">
        <f>'2M - SGS'!CH82</f>
        <v>9.6703999999999998E-2</v>
      </c>
      <c r="CJ82" s="261">
        <f t="shared" si="77"/>
        <v>1</v>
      </c>
    </row>
    <row r="83" spans="1:88" ht="15.6" x14ac:dyDescent="0.3">
      <c r="A83" s="554"/>
      <c r="B83" s="14" t="str">
        <f t="shared" si="76"/>
        <v>Heating</v>
      </c>
      <c r="C83" s="397">
        <f>'2M - SGS'!C83</f>
        <v>0.210397</v>
      </c>
      <c r="D83" s="397">
        <f>'2M - SGS'!D83</f>
        <v>0.17743600000000001</v>
      </c>
      <c r="E83" s="397">
        <f>'2M - SGS'!E83</f>
        <v>0.13192400000000001</v>
      </c>
      <c r="F83" s="397">
        <f>'2M - SGS'!F83</f>
        <v>5.9718E-2</v>
      </c>
      <c r="G83" s="397">
        <f>'2M - SGS'!G83</f>
        <v>2.6769000000000001E-2</v>
      </c>
      <c r="H83" s="397">
        <f>'2M - SGS'!H83</f>
        <v>4.2950000000000002E-3</v>
      </c>
      <c r="I83" s="397">
        <f>'2M - SGS'!I83</f>
        <v>2.895E-3</v>
      </c>
      <c r="J83" s="397">
        <f>'2M - SGS'!J83</f>
        <v>3.4320000000000002E-3</v>
      </c>
      <c r="K83" s="397">
        <f>'2M - SGS'!K83</f>
        <v>9.4020000000000006E-3</v>
      </c>
      <c r="L83" s="397">
        <f>'2M - SGS'!L83</f>
        <v>5.5496999999999998E-2</v>
      </c>
      <c r="M83" s="397">
        <f>'2M - SGS'!M83</f>
        <v>0.115452</v>
      </c>
      <c r="N83" s="397">
        <f>'2M - SGS'!N83</f>
        <v>0.20278099999999999</v>
      </c>
      <c r="O83" s="397">
        <f>'2M - SGS'!O83</f>
        <v>0.210397</v>
      </c>
      <c r="P83" s="397">
        <f>'2M - SGS'!P83</f>
        <v>0.17743600000000001</v>
      </c>
      <c r="Q83" s="397">
        <f>'2M - SGS'!Q83</f>
        <v>0.13192400000000001</v>
      </c>
      <c r="R83" s="397">
        <f>'2M - SGS'!R83</f>
        <v>5.9718E-2</v>
      </c>
      <c r="S83" s="397">
        <f>'2M - SGS'!S83</f>
        <v>2.6769000000000001E-2</v>
      </c>
      <c r="T83" s="397">
        <f>'2M - SGS'!T83</f>
        <v>4.2950000000000002E-3</v>
      </c>
      <c r="U83" s="397">
        <f>'2M - SGS'!U83</f>
        <v>2.895E-3</v>
      </c>
      <c r="V83" s="397">
        <f>'2M - SGS'!V83</f>
        <v>3.4320000000000002E-3</v>
      </c>
      <c r="W83" s="397">
        <f>'2M - SGS'!W83</f>
        <v>9.4020000000000006E-3</v>
      </c>
      <c r="X83" s="397">
        <f>'2M - SGS'!X83</f>
        <v>5.5496999999999998E-2</v>
      </c>
      <c r="Y83" s="397">
        <f>'2M - SGS'!Y83</f>
        <v>0.115452</v>
      </c>
      <c r="Z83" s="397">
        <f>'2M - SGS'!Z83</f>
        <v>0.20278099999999999</v>
      </c>
      <c r="AA83" s="397">
        <f>'2M - SGS'!AA83</f>
        <v>0.210397</v>
      </c>
      <c r="AB83" s="397">
        <f>'2M - SGS'!AB83</f>
        <v>0.17743600000000001</v>
      </c>
      <c r="AC83" s="397">
        <f>'2M - SGS'!AC83</f>
        <v>0.13192400000000001</v>
      </c>
      <c r="AD83" s="397">
        <f>'2M - SGS'!AD83</f>
        <v>5.9718E-2</v>
      </c>
      <c r="AE83" s="397">
        <f>'2M - SGS'!AE83</f>
        <v>2.6769000000000001E-2</v>
      </c>
      <c r="AF83" s="397">
        <f>'2M - SGS'!AF83</f>
        <v>4.2950000000000002E-3</v>
      </c>
      <c r="AG83" s="397">
        <f>'2M - SGS'!AG83</f>
        <v>2.895E-3</v>
      </c>
      <c r="AH83" s="397">
        <f>'2M - SGS'!AH83</f>
        <v>3.4320000000000002E-3</v>
      </c>
      <c r="AI83" s="397">
        <f>'2M - SGS'!AI83</f>
        <v>9.4020000000000006E-3</v>
      </c>
      <c r="AJ83" s="397">
        <f>'2M - SGS'!AJ83</f>
        <v>5.5496999999999998E-2</v>
      </c>
      <c r="AK83" s="397">
        <f>'2M - SGS'!AK83</f>
        <v>0.115452</v>
      </c>
      <c r="AL83" s="397">
        <f>'2M - SGS'!AL83</f>
        <v>0.20278099999999999</v>
      </c>
      <c r="AM83" s="397">
        <f>'2M - SGS'!AM83</f>
        <v>0.210397</v>
      </c>
      <c r="AN83" s="397">
        <f>'2M - SGS'!AN83</f>
        <v>0.17743600000000001</v>
      </c>
      <c r="AO83" s="397">
        <f>'2M - SGS'!AO83</f>
        <v>0.13192400000000001</v>
      </c>
      <c r="AP83" s="397">
        <f>'2M - SGS'!AP83</f>
        <v>5.9718E-2</v>
      </c>
      <c r="AQ83" s="397">
        <f>'2M - SGS'!AQ83</f>
        <v>2.6769000000000001E-2</v>
      </c>
      <c r="AR83" s="397">
        <f>'2M - SGS'!AR83</f>
        <v>4.2950000000000002E-3</v>
      </c>
      <c r="AS83" s="397">
        <f>'2M - SGS'!AS83</f>
        <v>2.895E-3</v>
      </c>
      <c r="AT83" s="397">
        <f>'2M - SGS'!AT83</f>
        <v>3.4320000000000002E-3</v>
      </c>
      <c r="AU83" s="397">
        <f>'2M - SGS'!AU83</f>
        <v>9.4020000000000006E-3</v>
      </c>
      <c r="AV83" s="397">
        <f>'2M - SGS'!AV83</f>
        <v>5.5496999999999998E-2</v>
      </c>
      <c r="AW83" s="397">
        <f>'2M - SGS'!AW83</f>
        <v>0.115452</v>
      </c>
      <c r="AX83" s="397">
        <f>'2M - SGS'!AX83</f>
        <v>0.20278099999999999</v>
      </c>
      <c r="AY83" s="397">
        <f>'2M - SGS'!AY83</f>
        <v>0.210397</v>
      </c>
      <c r="AZ83" s="397">
        <f>'2M - SGS'!AZ83</f>
        <v>0.17743600000000001</v>
      </c>
      <c r="BA83" s="397">
        <f>'2M - SGS'!BA83</f>
        <v>0.13192400000000001</v>
      </c>
      <c r="BB83" s="397">
        <f>'2M - SGS'!BB83</f>
        <v>5.9718E-2</v>
      </c>
      <c r="BC83" s="397">
        <f>'2M - SGS'!BC83</f>
        <v>2.6769000000000001E-2</v>
      </c>
      <c r="BD83" s="397">
        <f>'2M - SGS'!BD83</f>
        <v>4.2950000000000002E-3</v>
      </c>
      <c r="BE83" s="397">
        <f>'2M - SGS'!BE83</f>
        <v>2.895E-3</v>
      </c>
      <c r="BF83" s="397">
        <f>'2M - SGS'!BF83</f>
        <v>3.4320000000000002E-3</v>
      </c>
      <c r="BG83" s="397">
        <f>'2M - SGS'!BG83</f>
        <v>9.4020000000000006E-3</v>
      </c>
      <c r="BH83" s="397">
        <f>'2M - SGS'!BH83</f>
        <v>5.5496999999999998E-2</v>
      </c>
      <c r="BI83" s="397">
        <f>'2M - SGS'!BI83</f>
        <v>0.115452</v>
      </c>
      <c r="BJ83" s="397">
        <f>'2M - SGS'!BJ83</f>
        <v>0.20278099999999999</v>
      </c>
      <c r="BK83" s="397">
        <f>'2M - SGS'!BK83</f>
        <v>0.210397</v>
      </c>
      <c r="BL83" s="397">
        <f>'2M - SGS'!BL83</f>
        <v>0.17743600000000001</v>
      </c>
      <c r="BM83" s="397">
        <f>'2M - SGS'!BM83</f>
        <v>0.13192400000000001</v>
      </c>
      <c r="BN83" s="397">
        <f>'2M - SGS'!BN83</f>
        <v>5.9718E-2</v>
      </c>
      <c r="BO83" s="397">
        <f>'2M - SGS'!BO83</f>
        <v>2.6769000000000001E-2</v>
      </c>
      <c r="BP83" s="397">
        <f>'2M - SGS'!BP83</f>
        <v>4.2950000000000002E-3</v>
      </c>
      <c r="BQ83" s="397">
        <f>'2M - SGS'!BQ83</f>
        <v>2.895E-3</v>
      </c>
      <c r="BR83" s="397">
        <f>'2M - SGS'!BR83</f>
        <v>3.4320000000000002E-3</v>
      </c>
      <c r="BS83" s="397">
        <f>'2M - SGS'!BS83</f>
        <v>9.4020000000000006E-3</v>
      </c>
      <c r="BT83" s="397">
        <f>'2M - SGS'!BT83</f>
        <v>5.5496999999999998E-2</v>
      </c>
      <c r="BU83" s="397">
        <f>'2M - SGS'!BU83</f>
        <v>0.115452</v>
      </c>
      <c r="BV83" s="397">
        <f>'2M - SGS'!BV83</f>
        <v>0.20278099999999999</v>
      </c>
      <c r="BW83" s="397">
        <f>'2M - SGS'!BW83</f>
        <v>0.210397</v>
      </c>
      <c r="BX83" s="397">
        <f>'2M - SGS'!BX83</f>
        <v>0.17743600000000001</v>
      </c>
      <c r="BY83" s="397">
        <f>'2M - SGS'!BY83</f>
        <v>0.13192400000000001</v>
      </c>
      <c r="BZ83" s="397">
        <f>'2M - SGS'!BZ83</f>
        <v>5.9718E-2</v>
      </c>
      <c r="CA83" s="397">
        <f>'2M - SGS'!CA83</f>
        <v>2.6769000000000001E-2</v>
      </c>
      <c r="CB83" s="397">
        <f>'2M - SGS'!CB83</f>
        <v>4.2950000000000002E-3</v>
      </c>
      <c r="CC83" s="397">
        <f>'2M - SGS'!CC83</f>
        <v>2.895E-3</v>
      </c>
      <c r="CD83" s="397">
        <f>'2M - SGS'!CD83</f>
        <v>3.4320000000000002E-3</v>
      </c>
      <c r="CE83" s="397">
        <f>'2M - SGS'!CE83</f>
        <v>9.4020000000000006E-3</v>
      </c>
      <c r="CF83" s="397">
        <f>'2M - SGS'!CF83</f>
        <v>5.5496999999999998E-2</v>
      </c>
      <c r="CG83" s="397">
        <f>'2M - SGS'!CG83</f>
        <v>0.115452</v>
      </c>
      <c r="CH83" s="398">
        <f>'2M - SGS'!CH83</f>
        <v>0.20278099999999999</v>
      </c>
      <c r="CJ83" s="261">
        <f t="shared" si="77"/>
        <v>0.99999800000000016</v>
      </c>
    </row>
    <row r="84" spans="1:88" ht="15.6" x14ac:dyDescent="0.3">
      <c r="A84" s="554"/>
      <c r="B84" s="14" t="str">
        <f t="shared" si="76"/>
        <v>HVAC</v>
      </c>
      <c r="C84" s="397">
        <f>'2M - SGS'!C84</f>
        <v>0.107824</v>
      </c>
      <c r="D84" s="397">
        <f>'2M - SGS'!D84</f>
        <v>9.1051999999999994E-2</v>
      </c>
      <c r="E84" s="397">
        <f>'2M - SGS'!E84</f>
        <v>7.1135000000000004E-2</v>
      </c>
      <c r="F84" s="397">
        <f>'2M - SGS'!F84</f>
        <v>4.1179E-2</v>
      </c>
      <c r="G84" s="397">
        <f>'2M - SGS'!G84</f>
        <v>4.4423999999999998E-2</v>
      </c>
      <c r="H84" s="397">
        <f>'2M - SGS'!H84</f>
        <v>0.106128</v>
      </c>
      <c r="I84" s="397">
        <f>'2M - SGS'!I84</f>
        <v>0.14288100000000001</v>
      </c>
      <c r="J84" s="397">
        <f>'2M - SGS'!J84</f>
        <v>0.133494</v>
      </c>
      <c r="K84" s="397">
        <f>'2M - SGS'!K84</f>
        <v>5.781E-2</v>
      </c>
      <c r="L84" s="397">
        <f>'2M - SGS'!L84</f>
        <v>3.8018000000000003E-2</v>
      </c>
      <c r="M84" s="397">
        <f>'2M - SGS'!M84</f>
        <v>6.2103999999999999E-2</v>
      </c>
      <c r="N84" s="397">
        <f>'2M - SGS'!N84</f>
        <v>0.10395</v>
      </c>
      <c r="O84" s="397">
        <f>'2M - SGS'!O84</f>
        <v>0.107824</v>
      </c>
      <c r="P84" s="397">
        <f>'2M - SGS'!P84</f>
        <v>9.1051999999999994E-2</v>
      </c>
      <c r="Q84" s="397">
        <f>'2M - SGS'!Q84</f>
        <v>7.1135000000000004E-2</v>
      </c>
      <c r="R84" s="397">
        <f>'2M - SGS'!R84</f>
        <v>4.1179E-2</v>
      </c>
      <c r="S84" s="397">
        <f>'2M - SGS'!S84</f>
        <v>4.4423999999999998E-2</v>
      </c>
      <c r="T84" s="397">
        <f>'2M - SGS'!T84</f>
        <v>0.106128</v>
      </c>
      <c r="U84" s="397">
        <f>'2M - SGS'!U84</f>
        <v>0.14288100000000001</v>
      </c>
      <c r="V84" s="397">
        <f>'2M - SGS'!V84</f>
        <v>0.133494</v>
      </c>
      <c r="W84" s="397">
        <f>'2M - SGS'!W84</f>
        <v>5.781E-2</v>
      </c>
      <c r="X84" s="397">
        <f>'2M - SGS'!X84</f>
        <v>3.8018000000000003E-2</v>
      </c>
      <c r="Y84" s="397">
        <f>'2M - SGS'!Y84</f>
        <v>6.2103999999999999E-2</v>
      </c>
      <c r="Z84" s="397">
        <f>'2M - SGS'!Z84</f>
        <v>0.10395</v>
      </c>
      <c r="AA84" s="397">
        <f>'2M - SGS'!AA84</f>
        <v>0.107824</v>
      </c>
      <c r="AB84" s="397">
        <f>'2M - SGS'!AB84</f>
        <v>9.1051999999999994E-2</v>
      </c>
      <c r="AC84" s="397">
        <f>'2M - SGS'!AC84</f>
        <v>7.1135000000000004E-2</v>
      </c>
      <c r="AD84" s="397">
        <f>'2M - SGS'!AD84</f>
        <v>4.1179E-2</v>
      </c>
      <c r="AE84" s="397">
        <f>'2M - SGS'!AE84</f>
        <v>4.4423999999999998E-2</v>
      </c>
      <c r="AF84" s="397">
        <f>'2M - SGS'!AF84</f>
        <v>0.106128</v>
      </c>
      <c r="AG84" s="397">
        <f>'2M - SGS'!AG84</f>
        <v>0.14288100000000001</v>
      </c>
      <c r="AH84" s="397">
        <f>'2M - SGS'!AH84</f>
        <v>0.133494</v>
      </c>
      <c r="AI84" s="397">
        <f>'2M - SGS'!AI84</f>
        <v>5.781E-2</v>
      </c>
      <c r="AJ84" s="397">
        <f>'2M - SGS'!AJ84</f>
        <v>3.8018000000000003E-2</v>
      </c>
      <c r="AK84" s="397">
        <f>'2M - SGS'!AK84</f>
        <v>6.2103999999999999E-2</v>
      </c>
      <c r="AL84" s="397">
        <f>'2M - SGS'!AL84</f>
        <v>0.10395</v>
      </c>
      <c r="AM84" s="397">
        <f>'2M - SGS'!AM84</f>
        <v>0.107824</v>
      </c>
      <c r="AN84" s="397">
        <f>'2M - SGS'!AN84</f>
        <v>9.1051999999999994E-2</v>
      </c>
      <c r="AO84" s="397">
        <f>'2M - SGS'!AO84</f>
        <v>7.1135000000000004E-2</v>
      </c>
      <c r="AP84" s="397">
        <f>'2M - SGS'!AP84</f>
        <v>4.1179E-2</v>
      </c>
      <c r="AQ84" s="397">
        <f>'2M - SGS'!AQ84</f>
        <v>4.4423999999999998E-2</v>
      </c>
      <c r="AR84" s="397">
        <f>'2M - SGS'!AR84</f>
        <v>0.106128</v>
      </c>
      <c r="AS84" s="397">
        <f>'2M - SGS'!AS84</f>
        <v>0.14288100000000001</v>
      </c>
      <c r="AT84" s="397">
        <f>'2M - SGS'!AT84</f>
        <v>0.133494</v>
      </c>
      <c r="AU84" s="397">
        <f>'2M - SGS'!AU84</f>
        <v>5.781E-2</v>
      </c>
      <c r="AV84" s="397">
        <f>'2M - SGS'!AV84</f>
        <v>3.8018000000000003E-2</v>
      </c>
      <c r="AW84" s="397">
        <f>'2M - SGS'!AW84</f>
        <v>6.2103999999999999E-2</v>
      </c>
      <c r="AX84" s="397">
        <f>'2M - SGS'!AX84</f>
        <v>0.10395</v>
      </c>
      <c r="AY84" s="397">
        <f>'2M - SGS'!AY84</f>
        <v>0.107824</v>
      </c>
      <c r="AZ84" s="397">
        <f>'2M - SGS'!AZ84</f>
        <v>9.1051999999999994E-2</v>
      </c>
      <c r="BA84" s="397">
        <f>'2M - SGS'!BA84</f>
        <v>7.1135000000000004E-2</v>
      </c>
      <c r="BB84" s="397">
        <f>'2M - SGS'!BB84</f>
        <v>4.1179E-2</v>
      </c>
      <c r="BC84" s="397">
        <f>'2M - SGS'!BC84</f>
        <v>4.4423999999999998E-2</v>
      </c>
      <c r="BD84" s="397">
        <f>'2M - SGS'!BD84</f>
        <v>0.106128</v>
      </c>
      <c r="BE84" s="397">
        <f>'2M - SGS'!BE84</f>
        <v>0.14288100000000001</v>
      </c>
      <c r="BF84" s="397">
        <f>'2M - SGS'!BF84</f>
        <v>0.133494</v>
      </c>
      <c r="BG84" s="397">
        <f>'2M - SGS'!BG84</f>
        <v>5.781E-2</v>
      </c>
      <c r="BH84" s="397">
        <f>'2M - SGS'!BH84</f>
        <v>3.8018000000000003E-2</v>
      </c>
      <c r="BI84" s="397">
        <f>'2M - SGS'!BI84</f>
        <v>6.2103999999999999E-2</v>
      </c>
      <c r="BJ84" s="397">
        <f>'2M - SGS'!BJ84</f>
        <v>0.10395</v>
      </c>
      <c r="BK84" s="397">
        <f>'2M - SGS'!BK84</f>
        <v>0.107824</v>
      </c>
      <c r="BL84" s="397">
        <f>'2M - SGS'!BL84</f>
        <v>9.1051999999999994E-2</v>
      </c>
      <c r="BM84" s="397">
        <f>'2M - SGS'!BM84</f>
        <v>7.1135000000000004E-2</v>
      </c>
      <c r="BN84" s="397">
        <f>'2M - SGS'!BN84</f>
        <v>4.1179E-2</v>
      </c>
      <c r="BO84" s="397">
        <f>'2M - SGS'!BO84</f>
        <v>4.4423999999999998E-2</v>
      </c>
      <c r="BP84" s="397">
        <f>'2M - SGS'!BP84</f>
        <v>0.106128</v>
      </c>
      <c r="BQ84" s="397">
        <f>'2M - SGS'!BQ84</f>
        <v>0.14288100000000001</v>
      </c>
      <c r="BR84" s="397">
        <f>'2M - SGS'!BR84</f>
        <v>0.133494</v>
      </c>
      <c r="BS84" s="397">
        <f>'2M - SGS'!BS84</f>
        <v>5.781E-2</v>
      </c>
      <c r="BT84" s="397">
        <f>'2M - SGS'!BT84</f>
        <v>3.8018000000000003E-2</v>
      </c>
      <c r="BU84" s="397">
        <f>'2M - SGS'!BU84</f>
        <v>6.2103999999999999E-2</v>
      </c>
      <c r="BV84" s="397">
        <f>'2M - SGS'!BV84</f>
        <v>0.10395</v>
      </c>
      <c r="BW84" s="397">
        <f>'2M - SGS'!BW84</f>
        <v>0.107824</v>
      </c>
      <c r="BX84" s="397">
        <f>'2M - SGS'!BX84</f>
        <v>9.1051999999999994E-2</v>
      </c>
      <c r="BY84" s="397">
        <f>'2M - SGS'!BY84</f>
        <v>7.1135000000000004E-2</v>
      </c>
      <c r="BZ84" s="397">
        <f>'2M - SGS'!BZ84</f>
        <v>4.1179E-2</v>
      </c>
      <c r="CA84" s="397">
        <f>'2M - SGS'!CA84</f>
        <v>4.4423999999999998E-2</v>
      </c>
      <c r="CB84" s="397">
        <f>'2M - SGS'!CB84</f>
        <v>0.106128</v>
      </c>
      <c r="CC84" s="397">
        <f>'2M - SGS'!CC84</f>
        <v>0.14288100000000001</v>
      </c>
      <c r="CD84" s="397">
        <f>'2M - SGS'!CD84</f>
        <v>0.133494</v>
      </c>
      <c r="CE84" s="397">
        <f>'2M - SGS'!CE84</f>
        <v>5.781E-2</v>
      </c>
      <c r="CF84" s="397">
        <f>'2M - SGS'!CF84</f>
        <v>3.8018000000000003E-2</v>
      </c>
      <c r="CG84" s="397">
        <f>'2M - SGS'!CG84</f>
        <v>6.2103999999999999E-2</v>
      </c>
      <c r="CH84" s="398">
        <f>'2M - SGS'!CH84</f>
        <v>0.10395</v>
      </c>
      <c r="CJ84" s="261">
        <f t="shared" si="77"/>
        <v>0.99999900000000008</v>
      </c>
    </row>
    <row r="85" spans="1:88" ht="15.6" x14ac:dyDescent="0.3">
      <c r="A85" s="554"/>
      <c r="B85" s="14" t="str">
        <f t="shared" si="76"/>
        <v>Lighting</v>
      </c>
      <c r="C85" s="397">
        <f>'2M - SGS'!C85</f>
        <v>9.3563999999999994E-2</v>
      </c>
      <c r="D85" s="397">
        <f>'2M - SGS'!D85</f>
        <v>7.2162000000000004E-2</v>
      </c>
      <c r="E85" s="397">
        <f>'2M - SGS'!E85</f>
        <v>7.8372999999999998E-2</v>
      </c>
      <c r="F85" s="397">
        <f>'2M - SGS'!F85</f>
        <v>7.6534000000000005E-2</v>
      </c>
      <c r="G85" s="397">
        <f>'2M - SGS'!G85</f>
        <v>9.4246999999999997E-2</v>
      </c>
      <c r="H85" s="397">
        <f>'2M - SGS'!H85</f>
        <v>7.5599E-2</v>
      </c>
      <c r="I85" s="397">
        <f>'2M - SGS'!I85</f>
        <v>9.6199999999999994E-2</v>
      </c>
      <c r="J85" s="397">
        <f>'2M - SGS'!J85</f>
        <v>7.7077999999999994E-2</v>
      </c>
      <c r="K85" s="397">
        <f>'2M - SGS'!K85</f>
        <v>8.1374000000000002E-2</v>
      </c>
      <c r="L85" s="397">
        <f>'2M - SGS'!L85</f>
        <v>9.4072000000000003E-2</v>
      </c>
      <c r="M85" s="397">
        <f>'2M - SGS'!M85</f>
        <v>7.6706999999999997E-2</v>
      </c>
      <c r="N85" s="397">
        <f>'2M - SGS'!N85</f>
        <v>8.4089999999999998E-2</v>
      </c>
      <c r="O85" s="397">
        <f>'2M - SGS'!O85</f>
        <v>9.3563999999999994E-2</v>
      </c>
      <c r="P85" s="397">
        <f>'2M - SGS'!P85</f>
        <v>7.2162000000000004E-2</v>
      </c>
      <c r="Q85" s="397">
        <f>'2M - SGS'!Q85</f>
        <v>7.8372999999999998E-2</v>
      </c>
      <c r="R85" s="397">
        <f>'2M - SGS'!R85</f>
        <v>7.6534000000000005E-2</v>
      </c>
      <c r="S85" s="397">
        <f>'2M - SGS'!S85</f>
        <v>9.4246999999999997E-2</v>
      </c>
      <c r="T85" s="397">
        <f>'2M - SGS'!T85</f>
        <v>7.5599E-2</v>
      </c>
      <c r="U85" s="397">
        <f>'2M - SGS'!U85</f>
        <v>9.6199999999999994E-2</v>
      </c>
      <c r="V85" s="397">
        <f>'2M - SGS'!V85</f>
        <v>7.7077999999999994E-2</v>
      </c>
      <c r="W85" s="397">
        <f>'2M - SGS'!W85</f>
        <v>8.1374000000000002E-2</v>
      </c>
      <c r="X85" s="397">
        <f>'2M - SGS'!X85</f>
        <v>9.4072000000000003E-2</v>
      </c>
      <c r="Y85" s="397">
        <f>'2M - SGS'!Y85</f>
        <v>7.6706999999999997E-2</v>
      </c>
      <c r="Z85" s="397">
        <f>'2M - SGS'!Z85</f>
        <v>8.4089999999999998E-2</v>
      </c>
      <c r="AA85" s="397">
        <f>'2M - SGS'!AA85</f>
        <v>9.3563999999999994E-2</v>
      </c>
      <c r="AB85" s="397">
        <f>'2M - SGS'!AB85</f>
        <v>7.2162000000000004E-2</v>
      </c>
      <c r="AC85" s="397">
        <f>'2M - SGS'!AC85</f>
        <v>7.8372999999999998E-2</v>
      </c>
      <c r="AD85" s="397">
        <f>'2M - SGS'!AD85</f>
        <v>7.6534000000000005E-2</v>
      </c>
      <c r="AE85" s="397">
        <f>'2M - SGS'!AE85</f>
        <v>9.4246999999999997E-2</v>
      </c>
      <c r="AF85" s="397">
        <f>'2M - SGS'!AF85</f>
        <v>7.5599E-2</v>
      </c>
      <c r="AG85" s="397">
        <f>'2M - SGS'!AG85</f>
        <v>9.6199999999999994E-2</v>
      </c>
      <c r="AH85" s="397">
        <f>'2M - SGS'!AH85</f>
        <v>7.7077999999999994E-2</v>
      </c>
      <c r="AI85" s="397">
        <f>'2M - SGS'!AI85</f>
        <v>8.1374000000000002E-2</v>
      </c>
      <c r="AJ85" s="397">
        <f>'2M - SGS'!AJ85</f>
        <v>9.4072000000000003E-2</v>
      </c>
      <c r="AK85" s="397">
        <f>'2M - SGS'!AK85</f>
        <v>7.6706999999999997E-2</v>
      </c>
      <c r="AL85" s="397">
        <f>'2M - SGS'!AL85</f>
        <v>8.4089999999999998E-2</v>
      </c>
      <c r="AM85" s="397">
        <f>'2M - SGS'!AM85</f>
        <v>9.3563999999999994E-2</v>
      </c>
      <c r="AN85" s="397">
        <f>'2M - SGS'!AN85</f>
        <v>7.2162000000000004E-2</v>
      </c>
      <c r="AO85" s="397">
        <f>'2M - SGS'!AO85</f>
        <v>7.8372999999999998E-2</v>
      </c>
      <c r="AP85" s="397">
        <f>'2M - SGS'!AP85</f>
        <v>7.6534000000000005E-2</v>
      </c>
      <c r="AQ85" s="397">
        <f>'2M - SGS'!AQ85</f>
        <v>9.4246999999999997E-2</v>
      </c>
      <c r="AR85" s="397">
        <f>'2M - SGS'!AR85</f>
        <v>7.5599E-2</v>
      </c>
      <c r="AS85" s="397">
        <f>'2M - SGS'!AS85</f>
        <v>9.6199999999999994E-2</v>
      </c>
      <c r="AT85" s="397">
        <f>'2M - SGS'!AT85</f>
        <v>7.7077999999999994E-2</v>
      </c>
      <c r="AU85" s="397">
        <f>'2M - SGS'!AU85</f>
        <v>8.1374000000000002E-2</v>
      </c>
      <c r="AV85" s="397">
        <f>'2M - SGS'!AV85</f>
        <v>9.4072000000000003E-2</v>
      </c>
      <c r="AW85" s="397">
        <f>'2M - SGS'!AW85</f>
        <v>7.6706999999999997E-2</v>
      </c>
      <c r="AX85" s="397">
        <f>'2M - SGS'!AX85</f>
        <v>8.4089999999999998E-2</v>
      </c>
      <c r="AY85" s="397">
        <f>'2M - SGS'!AY85</f>
        <v>9.3563999999999994E-2</v>
      </c>
      <c r="AZ85" s="397">
        <f>'2M - SGS'!AZ85</f>
        <v>7.2162000000000004E-2</v>
      </c>
      <c r="BA85" s="397">
        <f>'2M - SGS'!BA85</f>
        <v>7.8372999999999998E-2</v>
      </c>
      <c r="BB85" s="397">
        <f>'2M - SGS'!BB85</f>
        <v>7.6534000000000005E-2</v>
      </c>
      <c r="BC85" s="397">
        <f>'2M - SGS'!BC85</f>
        <v>9.4246999999999997E-2</v>
      </c>
      <c r="BD85" s="397">
        <f>'2M - SGS'!BD85</f>
        <v>7.5599E-2</v>
      </c>
      <c r="BE85" s="397">
        <f>'2M - SGS'!BE85</f>
        <v>9.6199999999999994E-2</v>
      </c>
      <c r="BF85" s="397">
        <f>'2M - SGS'!BF85</f>
        <v>7.7077999999999994E-2</v>
      </c>
      <c r="BG85" s="397">
        <f>'2M - SGS'!BG85</f>
        <v>8.1374000000000002E-2</v>
      </c>
      <c r="BH85" s="397">
        <f>'2M - SGS'!BH85</f>
        <v>9.4072000000000003E-2</v>
      </c>
      <c r="BI85" s="397">
        <f>'2M - SGS'!BI85</f>
        <v>7.6706999999999997E-2</v>
      </c>
      <c r="BJ85" s="397">
        <f>'2M - SGS'!BJ85</f>
        <v>8.4089999999999998E-2</v>
      </c>
      <c r="BK85" s="397">
        <f>'2M - SGS'!BK85</f>
        <v>9.3563999999999994E-2</v>
      </c>
      <c r="BL85" s="397">
        <f>'2M - SGS'!BL85</f>
        <v>7.2162000000000004E-2</v>
      </c>
      <c r="BM85" s="397">
        <f>'2M - SGS'!BM85</f>
        <v>7.8372999999999998E-2</v>
      </c>
      <c r="BN85" s="397">
        <f>'2M - SGS'!BN85</f>
        <v>7.6534000000000005E-2</v>
      </c>
      <c r="BO85" s="397">
        <f>'2M - SGS'!BO85</f>
        <v>9.4246999999999997E-2</v>
      </c>
      <c r="BP85" s="397">
        <f>'2M - SGS'!BP85</f>
        <v>7.5599E-2</v>
      </c>
      <c r="BQ85" s="397">
        <f>'2M - SGS'!BQ85</f>
        <v>9.6199999999999994E-2</v>
      </c>
      <c r="BR85" s="397">
        <f>'2M - SGS'!BR85</f>
        <v>7.7077999999999994E-2</v>
      </c>
      <c r="BS85" s="397">
        <f>'2M - SGS'!BS85</f>
        <v>8.1374000000000002E-2</v>
      </c>
      <c r="BT85" s="397">
        <f>'2M - SGS'!BT85</f>
        <v>9.4072000000000003E-2</v>
      </c>
      <c r="BU85" s="397">
        <f>'2M - SGS'!BU85</f>
        <v>7.6706999999999997E-2</v>
      </c>
      <c r="BV85" s="397">
        <f>'2M - SGS'!BV85</f>
        <v>8.4089999999999998E-2</v>
      </c>
      <c r="BW85" s="397">
        <f>'2M - SGS'!BW85</f>
        <v>9.3563999999999994E-2</v>
      </c>
      <c r="BX85" s="397">
        <f>'2M - SGS'!BX85</f>
        <v>7.2162000000000004E-2</v>
      </c>
      <c r="BY85" s="397">
        <f>'2M - SGS'!BY85</f>
        <v>7.8372999999999998E-2</v>
      </c>
      <c r="BZ85" s="397">
        <f>'2M - SGS'!BZ85</f>
        <v>7.6534000000000005E-2</v>
      </c>
      <c r="CA85" s="397">
        <f>'2M - SGS'!CA85</f>
        <v>9.4246999999999997E-2</v>
      </c>
      <c r="CB85" s="397">
        <f>'2M - SGS'!CB85</f>
        <v>7.5599E-2</v>
      </c>
      <c r="CC85" s="397">
        <f>'2M - SGS'!CC85</f>
        <v>9.6199999999999994E-2</v>
      </c>
      <c r="CD85" s="397">
        <f>'2M - SGS'!CD85</f>
        <v>7.7077999999999994E-2</v>
      </c>
      <c r="CE85" s="397">
        <f>'2M - SGS'!CE85</f>
        <v>8.1374000000000002E-2</v>
      </c>
      <c r="CF85" s="397">
        <f>'2M - SGS'!CF85</f>
        <v>9.4072000000000003E-2</v>
      </c>
      <c r="CG85" s="397">
        <f>'2M - SGS'!CG85</f>
        <v>7.6706999999999997E-2</v>
      </c>
      <c r="CH85" s="398">
        <f>'2M - SGS'!CH85</f>
        <v>8.4089999999999998E-2</v>
      </c>
      <c r="CJ85" s="261">
        <f t="shared" si="77"/>
        <v>1</v>
      </c>
    </row>
    <row r="86" spans="1:88" ht="15.6" x14ac:dyDescent="0.3">
      <c r="A86" s="554"/>
      <c r="B86" s="14" t="str">
        <f t="shared" si="76"/>
        <v>Miscellaneous</v>
      </c>
      <c r="C86" s="397">
        <f>'2M - SGS'!C86</f>
        <v>8.5109000000000004E-2</v>
      </c>
      <c r="D86" s="397">
        <f>'2M - SGS'!D86</f>
        <v>7.7715000000000006E-2</v>
      </c>
      <c r="E86" s="397">
        <f>'2M - SGS'!E86</f>
        <v>8.6136000000000004E-2</v>
      </c>
      <c r="F86" s="397">
        <f>'2M - SGS'!F86</f>
        <v>7.9796000000000006E-2</v>
      </c>
      <c r="G86" s="397">
        <f>'2M - SGS'!G86</f>
        <v>8.5334999999999994E-2</v>
      </c>
      <c r="H86" s="397">
        <f>'2M - SGS'!H86</f>
        <v>8.1994999999999998E-2</v>
      </c>
      <c r="I86" s="397">
        <f>'2M - SGS'!I86</f>
        <v>8.4098999999999993E-2</v>
      </c>
      <c r="J86" s="397">
        <f>'2M - SGS'!J86</f>
        <v>8.4198999999999996E-2</v>
      </c>
      <c r="K86" s="397">
        <f>'2M - SGS'!K86</f>
        <v>8.2512000000000002E-2</v>
      </c>
      <c r="L86" s="397">
        <f>'2M - SGS'!L86</f>
        <v>8.5277000000000006E-2</v>
      </c>
      <c r="M86" s="397">
        <f>'2M - SGS'!M86</f>
        <v>8.2588999999999996E-2</v>
      </c>
      <c r="N86" s="397">
        <f>'2M - SGS'!N86</f>
        <v>8.5237999999999994E-2</v>
      </c>
      <c r="O86" s="397">
        <f>'2M - SGS'!O86</f>
        <v>8.5109000000000004E-2</v>
      </c>
      <c r="P86" s="397">
        <f>'2M - SGS'!P86</f>
        <v>7.7715000000000006E-2</v>
      </c>
      <c r="Q86" s="397">
        <f>'2M - SGS'!Q86</f>
        <v>8.6136000000000004E-2</v>
      </c>
      <c r="R86" s="397">
        <f>'2M - SGS'!R86</f>
        <v>7.9796000000000006E-2</v>
      </c>
      <c r="S86" s="397">
        <f>'2M - SGS'!S86</f>
        <v>8.5334999999999994E-2</v>
      </c>
      <c r="T86" s="397">
        <f>'2M - SGS'!T86</f>
        <v>8.1994999999999998E-2</v>
      </c>
      <c r="U86" s="397">
        <f>'2M - SGS'!U86</f>
        <v>8.4098999999999993E-2</v>
      </c>
      <c r="V86" s="397">
        <f>'2M - SGS'!V86</f>
        <v>8.4198999999999996E-2</v>
      </c>
      <c r="W86" s="397">
        <f>'2M - SGS'!W86</f>
        <v>8.2512000000000002E-2</v>
      </c>
      <c r="X86" s="397">
        <f>'2M - SGS'!X86</f>
        <v>8.5277000000000006E-2</v>
      </c>
      <c r="Y86" s="397">
        <f>'2M - SGS'!Y86</f>
        <v>8.2588999999999996E-2</v>
      </c>
      <c r="Z86" s="397">
        <f>'2M - SGS'!Z86</f>
        <v>8.5237999999999994E-2</v>
      </c>
      <c r="AA86" s="397">
        <f>'2M - SGS'!AA86</f>
        <v>8.5109000000000004E-2</v>
      </c>
      <c r="AB86" s="397">
        <f>'2M - SGS'!AB86</f>
        <v>7.7715000000000006E-2</v>
      </c>
      <c r="AC86" s="397">
        <f>'2M - SGS'!AC86</f>
        <v>8.6136000000000004E-2</v>
      </c>
      <c r="AD86" s="397">
        <f>'2M - SGS'!AD86</f>
        <v>7.9796000000000006E-2</v>
      </c>
      <c r="AE86" s="397">
        <f>'2M - SGS'!AE86</f>
        <v>8.5334999999999994E-2</v>
      </c>
      <c r="AF86" s="397">
        <f>'2M - SGS'!AF86</f>
        <v>8.1994999999999998E-2</v>
      </c>
      <c r="AG86" s="397">
        <f>'2M - SGS'!AG86</f>
        <v>8.4098999999999993E-2</v>
      </c>
      <c r="AH86" s="397">
        <f>'2M - SGS'!AH86</f>
        <v>8.4198999999999996E-2</v>
      </c>
      <c r="AI86" s="397">
        <f>'2M - SGS'!AI86</f>
        <v>8.2512000000000002E-2</v>
      </c>
      <c r="AJ86" s="397">
        <f>'2M - SGS'!AJ86</f>
        <v>8.5277000000000006E-2</v>
      </c>
      <c r="AK86" s="397">
        <f>'2M - SGS'!AK86</f>
        <v>8.2588999999999996E-2</v>
      </c>
      <c r="AL86" s="397">
        <f>'2M - SGS'!AL86</f>
        <v>8.5237999999999994E-2</v>
      </c>
      <c r="AM86" s="397">
        <f>'2M - SGS'!AM86</f>
        <v>8.5109000000000004E-2</v>
      </c>
      <c r="AN86" s="397">
        <f>'2M - SGS'!AN86</f>
        <v>7.7715000000000006E-2</v>
      </c>
      <c r="AO86" s="397">
        <f>'2M - SGS'!AO86</f>
        <v>8.6136000000000004E-2</v>
      </c>
      <c r="AP86" s="397">
        <f>'2M - SGS'!AP86</f>
        <v>7.9796000000000006E-2</v>
      </c>
      <c r="AQ86" s="397">
        <f>'2M - SGS'!AQ86</f>
        <v>8.5334999999999994E-2</v>
      </c>
      <c r="AR86" s="397">
        <f>'2M - SGS'!AR86</f>
        <v>8.1994999999999998E-2</v>
      </c>
      <c r="AS86" s="397">
        <f>'2M - SGS'!AS86</f>
        <v>8.4098999999999993E-2</v>
      </c>
      <c r="AT86" s="397">
        <f>'2M - SGS'!AT86</f>
        <v>8.4198999999999996E-2</v>
      </c>
      <c r="AU86" s="397">
        <f>'2M - SGS'!AU86</f>
        <v>8.2512000000000002E-2</v>
      </c>
      <c r="AV86" s="397">
        <f>'2M - SGS'!AV86</f>
        <v>8.5277000000000006E-2</v>
      </c>
      <c r="AW86" s="397">
        <f>'2M - SGS'!AW86</f>
        <v>8.2588999999999996E-2</v>
      </c>
      <c r="AX86" s="397">
        <f>'2M - SGS'!AX86</f>
        <v>8.5237999999999994E-2</v>
      </c>
      <c r="AY86" s="397">
        <f>'2M - SGS'!AY86</f>
        <v>8.5109000000000004E-2</v>
      </c>
      <c r="AZ86" s="397">
        <f>'2M - SGS'!AZ86</f>
        <v>7.7715000000000006E-2</v>
      </c>
      <c r="BA86" s="397">
        <f>'2M - SGS'!BA86</f>
        <v>8.6136000000000004E-2</v>
      </c>
      <c r="BB86" s="397">
        <f>'2M - SGS'!BB86</f>
        <v>7.9796000000000006E-2</v>
      </c>
      <c r="BC86" s="397">
        <f>'2M - SGS'!BC86</f>
        <v>8.5334999999999994E-2</v>
      </c>
      <c r="BD86" s="397">
        <f>'2M - SGS'!BD86</f>
        <v>8.1994999999999998E-2</v>
      </c>
      <c r="BE86" s="397">
        <f>'2M - SGS'!BE86</f>
        <v>8.4098999999999993E-2</v>
      </c>
      <c r="BF86" s="397">
        <f>'2M - SGS'!BF86</f>
        <v>8.4198999999999996E-2</v>
      </c>
      <c r="BG86" s="397">
        <f>'2M - SGS'!BG86</f>
        <v>8.2512000000000002E-2</v>
      </c>
      <c r="BH86" s="397">
        <f>'2M - SGS'!BH86</f>
        <v>8.5277000000000006E-2</v>
      </c>
      <c r="BI86" s="397">
        <f>'2M - SGS'!BI86</f>
        <v>8.2588999999999996E-2</v>
      </c>
      <c r="BJ86" s="397">
        <f>'2M - SGS'!BJ86</f>
        <v>8.5237999999999994E-2</v>
      </c>
      <c r="BK86" s="397">
        <f>'2M - SGS'!BK86</f>
        <v>8.5109000000000004E-2</v>
      </c>
      <c r="BL86" s="397">
        <f>'2M - SGS'!BL86</f>
        <v>7.7715000000000006E-2</v>
      </c>
      <c r="BM86" s="397">
        <f>'2M - SGS'!BM86</f>
        <v>8.6136000000000004E-2</v>
      </c>
      <c r="BN86" s="397">
        <f>'2M - SGS'!BN86</f>
        <v>7.9796000000000006E-2</v>
      </c>
      <c r="BO86" s="397">
        <f>'2M - SGS'!BO86</f>
        <v>8.5334999999999994E-2</v>
      </c>
      <c r="BP86" s="397">
        <f>'2M - SGS'!BP86</f>
        <v>8.1994999999999998E-2</v>
      </c>
      <c r="BQ86" s="397">
        <f>'2M - SGS'!BQ86</f>
        <v>8.4098999999999993E-2</v>
      </c>
      <c r="BR86" s="397">
        <f>'2M - SGS'!BR86</f>
        <v>8.4198999999999996E-2</v>
      </c>
      <c r="BS86" s="397">
        <f>'2M - SGS'!BS86</f>
        <v>8.2512000000000002E-2</v>
      </c>
      <c r="BT86" s="397">
        <f>'2M - SGS'!BT86</f>
        <v>8.5277000000000006E-2</v>
      </c>
      <c r="BU86" s="397">
        <f>'2M - SGS'!BU86</f>
        <v>8.2588999999999996E-2</v>
      </c>
      <c r="BV86" s="397">
        <f>'2M - SGS'!BV86</f>
        <v>8.5237999999999994E-2</v>
      </c>
      <c r="BW86" s="397">
        <f>'2M - SGS'!BW86</f>
        <v>8.5109000000000004E-2</v>
      </c>
      <c r="BX86" s="397">
        <f>'2M - SGS'!BX86</f>
        <v>7.7715000000000006E-2</v>
      </c>
      <c r="BY86" s="397">
        <f>'2M - SGS'!BY86</f>
        <v>8.6136000000000004E-2</v>
      </c>
      <c r="BZ86" s="397">
        <f>'2M - SGS'!BZ86</f>
        <v>7.9796000000000006E-2</v>
      </c>
      <c r="CA86" s="397">
        <f>'2M - SGS'!CA86</f>
        <v>8.5334999999999994E-2</v>
      </c>
      <c r="CB86" s="397">
        <f>'2M - SGS'!CB86</f>
        <v>8.1994999999999998E-2</v>
      </c>
      <c r="CC86" s="397">
        <f>'2M - SGS'!CC86</f>
        <v>8.4098999999999993E-2</v>
      </c>
      <c r="CD86" s="397">
        <f>'2M - SGS'!CD86</f>
        <v>8.4198999999999996E-2</v>
      </c>
      <c r="CE86" s="397">
        <f>'2M - SGS'!CE86</f>
        <v>8.2512000000000002E-2</v>
      </c>
      <c r="CF86" s="397">
        <f>'2M - SGS'!CF86</f>
        <v>8.5277000000000006E-2</v>
      </c>
      <c r="CG86" s="397">
        <f>'2M - SGS'!CG86</f>
        <v>8.2588999999999996E-2</v>
      </c>
      <c r="CH86" s="398">
        <f>'2M - SGS'!CH86</f>
        <v>8.5237999999999994E-2</v>
      </c>
      <c r="CJ86" s="261">
        <f t="shared" si="77"/>
        <v>1.0000000000000002</v>
      </c>
    </row>
    <row r="87" spans="1:88" ht="15.6" x14ac:dyDescent="0.3">
      <c r="A87" s="554"/>
      <c r="B87" s="14" t="str">
        <f t="shared" si="76"/>
        <v>Motors</v>
      </c>
      <c r="C87" s="397">
        <f>'2M - SGS'!C87</f>
        <v>8.5109000000000004E-2</v>
      </c>
      <c r="D87" s="397">
        <f>'2M - SGS'!D87</f>
        <v>7.7715000000000006E-2</v>
      </c>
      <c r="E87" s="397">
        <f>'2M - SGS'!E87</f>
        <v>8.6136000000000004E-2</v>
      </c>
      <c r="F87" s="397">
        <f>'2M - SGS'!F87</f>
        <v>7.9796000000000006E-2</v>
      </c>
      <c r="G87" s="397">
        <f>'2M - SGS'!G87</f>
        <v>8.5334999999999994E-2</v>
      </c>
      <c r="H87" s="397">
        <f>'2M - SGS'!H87</f>
        <v>8.1994999999999998E-2</v>
      </c>
      <c r="I87" s="397">
        <f>'2M - SGS'!I87</f>
        <v>8.4098999999999993E-2</v>
      </c>
      <c r="J87" s="397">
        <f>'2M - SGS'!J87</f>
        <v>8.4198999999999996E-2</v>
      </c>
      <c r="K87" s="397">
        <f>'2M - SGS'!K87</f>
        <v>8.2512000000000002E-2</v>
      </c>
      <c r="L87" s="397">
        <f>'2M - SGS'!L87</f>
        <v>8.5277000000000006E-2</v>
      </c>
      <c r="M87" s="397">
        <f>'2M - SGS'!M87</f>
        <v>8.2588999999999996E-2</v>
      </c>
      <c r="N87" s="397">
        <f>'2M - SGS'!N87</f>
        <v>8.5237999999999994E-2</v>
      </c>
      <c r="O87" s="397">
        <f>'2M - SGS'!O87</f>
        <v>8.5109000000000004E-2</v>
      </c>
      <c r="P87" s="397">
        <f>'2M - SGS'!P87</f>
        <v>7.7715000000000006E-2</v>
      </c>
      <c r="Q87" s="397">
        <f>'2M - SGS'!Q87</f>
        <v>8.6136000000000004E-2</v>
      </c>
      <c r="R87" s="397">
        <f>'2M - SGS'!R87</f>
        <v>7.9796000000000006E-2</v>
      </c>
      <c r="S87" s="397">
        <f>'2M - SGS'!S87</f>
        <v>8.5334999999999994E-2</v>
      </c>
      <c r="T87" s="397">
        <f>'2M - SGS'!T87</f>
        <v>8.1994999999999998E-2</v>
      </c>
      <c r="U87" s="397">
        <f>'2M - SGS'!U87</f>
        <v>8.4098999999999993E-2</v>
      </c>
      <c r="V87" s="397">
        <f>'2M - SGS'!V87</f>
        <v>8.4198999999999996E-2</v>
      </c>
      <c r="W87" s="397">
        <f>'2M - SGS'!W87</f>
        <v>8.2512000000000002E-2</v>
      </c>
      <c r="X87" s="397">
        <f>'2M - SGS'!X87</f>
        <v>8.5277000000000006E-2</v>
      </c>
      <c r="Y87" s="397">
        <f>'2M - SGS'!Y87</f>
        <v>8.2588999999999996E-2</v>
      </c>
      <c r="Z87" s="397">
        <f>'2M - SGS'!Z87</f>
        <v>8.5237999999999994E-2</v>
      </c>
      <c r="AA87" s="397">
        <f>'2M - SGS'!AA87</f>
        <v>8.5109000000000004E-2</v>
      </c>
      <c r="AB87" s="397">
        <f>'2M - SGS'!AB87</f>
        <v>7.7715000000000006E-2</v>
      </c>
      <c r="AC87" s="397">
        <f>'2M - SGS'!AC87</f>
        <v>8.6136000000000004E-2</v>
      </c>
      <c r="AD87" s="397">
        <f>'2M - SGS'!AD87</f>
        <v>7.9796000000000006E-2</v>
      </c>
      <c r="AE87" s="397">
        <f>'2M - SGS'!AE87</f>
        <v>8.5334999999999994E-2</v>
      </c>
      <c r="AF87" s="397">
        <f>'2M - SGS'!AF87</f>
        <v>8.1994999999999998E-2</v>
      </c>
      <c r="AG87" s="397">
        <f>'2M - SGS'!AG87</f>
        <v>8.4098999999999993E-2</v>
      </c>
      <c r="AH87" s="397">
        <f>'2M - SGS'!AH87</f>
        <v>8.4198999999999996E-2</v>
      </c>
      <c r="AI87" s="397">
        <f>'2M - SGS'!AI87</f>
        <v>8.2512000000000002E-2</v>
      </c>
      <c r="AJ87" s="397">
        <f>'2M - SGS'!AJ87</f>
        <v>8.5277000000000006E-2</v>
      </c>
      <c r="AK87" s="397">
        <f>'2M - SGS'!AK87</f>
        <v>8.2588999999999996E-2</v>
      </c>
      <c r="AL87" s="397">
        <f>'2M - SGS'!AL87</f>
        <v>8.5237999999999994E-2</v>
      </c>
      <c r="AM87" s="397">
        <f>'2M - SGS'!AM87</f>
        <v>8.5109000000000004E-2</v>
      </c>
      <c r="AN87" s="397">
        <f>'2M - SGS'!AN87</f>
        <v>7.7715000000000006E-2</v>
      </c>
      <c r="AO87" s="397">
        <f>'2M - SGS'!AO87</f>
        <v>8.6136000000000004E-2</v>
      </c>
      <c r="AP87" s="397">
        <f>'2M - SGS'!AP87</f>
        <v>7.9796000000000006E-2</v>
      </c>
      <c r="AQ87" s="397">
        <f>'2M - SGS'!AQ87</f>
        <v>8.5334999999999994E-2</v>
      </c>
      <c r="AR87" s="397">
        <f>'2M - SGS'!AR87</f>
        <v>8.1994999999999998E-2</v>
      </c>
      <c r="AS87" s="397">
        <f>'2M - SGS'!AS87</f>
        <v>8.4098999999999993E-2</v>
      </c>
      <c r="AT87" s="397">
        <f>'2M - SGS'!AT87</f>
        <v>8.4198999999999996E-2</v>
      </c>
      <c r="AU87" s="397">
        <f>'2M - SGS'!AU87</f>
        <v>8.2512000000000002E-2</v>
      </c>
      <c r="AV87" s="397">
        <f>'2M - SGS'!AV87</f>
        <v>8.5277000000000006E-2</v>
      </c>
      <c r="AW87" s="397">
        <f>'2M - SGS'!AW87</f>
        <v>8.2588999999999996E-2</v>
      </c>
      <c r="AX87" s="397">
        <f>'2M - SGS'!AX87</f>
        <v>8.5237999999999994E-2</v>
      </c>
      <c r="AY87" s="397">
        <f>'2M - SGS'!AY87</f>
        <v>8.5109000000000004E-2</v>
      </c>
      <c r="AZ87" s="397">
        <f>'2M - SGS'!AZ87</f>
        <v>7.7715000000000006E-2</v>
      </c>
      <c r="BA87" s="397">
        <f>'2M - SGS'!BA87</f>
        <v>8.6136000000000004E-2</v>
      </c>
      <c r="BB87" s="397">
        <f>'2M - SGS'!BB87</f>
        <v>7.9796000000000006E-2</v>
      </c>
      <c r="BC87" s="397">
        <f>'2M - SGS'!BC87</f>
        <v>8.5334999999999994E-2</v>
      </c>
      <c r="BD87" s="397">
        <f>'2M - SGS'!BD87</f>
        <v>8.1994999999999998E-2</v>
      </c>
      <c r="BE87" s="397">
        <f>'2M - SGS'!BE87</f>
        <v>8.4098999999999993E-2</v>
      </c>
      <c r="BF87" s="397">
        <f>'2M - SGS'!BF87</f>
        <v>8.4198999999999996E-2</v>
      </c>
      <c r="BG87" s="397">
        <f>'2M - SGS'!BG87</f>
        <v>8.2512000000000002E-2</v>
      </c>
      <c r="BH87" s="397">
        <f>'2M - SGS'!BH87</f>
        <v>8.5277000000000006E-2</v>
      </c>
      <c r="BI87" s="397">
        <f>'2M - SGS'!BI87</f>
        <v>8.2588999999999996E-2</v>
      </c>
      <c r="BJ87" s="397">
        <f>'2M - SGS'!BJ87</f>
        <v>8.5237999999999994E-2</v>
      </c>
      <c r="BK87" s="397">
        <f>'2M - SGS'!BK87</f>
        <v>8.5109000000000004E-2</v>
      </c>
      <c r="BL87" s="397">
        <f>'2M - SGS'!BL87</f>
        <v>7.7715000000000006E-2</v>
      </c>
      <c r="BM87" s="397">
        <f>'2M - SGS'!BM87</f>
        <v>8.6136000000000004E-2</v>
      </c>
      <c r="BN87" s="397">
        <f>'2M - SGS'!BN87</f>
        <v>7.9796000000000006E-2</v>
      </c>
      <c r="BO87" s="397">
        <f>'2M - SGS'!BO87</f>
        <v>8.5334999999999994E-2</v>
      </c>
      <c r="BP87" s="397">
        <f>'2M - SGS'!BP87</f>
        <v>8.1994999999999998E-2</v>
      </c>
      <c r="BQ87" s="397">
        <f>'2M - SGS'!BQ87</f>
        <v>8.4098999999999993E-2</v>
      </c>
      <c r="BR87" s="397">
        <f>'2M - SGS'!BR87</f>
        <v>8.4198999999999996E-2</v>
      </c>
      <c r="BS87" s="397">
        <f>'2M - SGS'!BS87</f>
        <v>8.2512000000000002E-2</v>
      </c>
      <c r="BT87" s="397">
        <f>'2M - SGS'!BT87</f>
        <v>8.5277000000000006E-2</v>
      </c>
      <c r="BU87" s="397">
        <f>'2M - SGS'!BU87</f>
        <v>8.2588999999999996E-2</v>
      </c>
      <c r="BV87" s="397">
        <f>'2M - SGS'!BV87</f>
        <v>8.5237999999999994E-2</v>
      </c>
      <c r="BW87" s="397">
        <f>'2M - SGS'!BW87</f>
        <v>8.5109000000000004E-2</v>
      </c>
      <c r="BX87" s="397">
        <f>'2M - SGS'!BX87</f>
        <v>7.7715000000000006E-2</v>
      </c>
      <c r="BY87" s="397">
        <f>'2M - SGS'!BY87</f>
        <v>8.6136000000000004E-2</v>
      </c>
      <c r="BZ87" s="397">
        <f>'2M - SGS'!BZ87</f>
        <v>7.9796000000000006E-2</v>
      </c>
      <c r="CA87" s="397">
        <f>'2M - SGS'!CA87</f>
        <v>8.5334999999999994E-2</v>
      </c>
      <c r="CB87" s="397">
        <f>'2M - SGS'!CB87</f>
        <v>8.1994999999999998E-2</v>
      </c>
      <c r="CC87" s="397">
        <f>'2M - SGS'!CC87</f>
        <v>8.4098999999999993E-2</v>
      </c>
      <c r="CD87" s="397">
        <f>'2M - SGS'!CD87</f>
        <v>8.4198999999999996E-2</v>
      </c>
      <c r="CE87" s="397">
        <f>'2M - SGS'!CE87</f>
        <v>8.2512000000000002E-2</v>
      </c>
      <c r="CF87" s="397">
        <f>'2M - SGS'!CF87</f>
        <v>8.5277000000000006E-2</v>
      </c>
      <c r="CG87" s="397">
        <f>'2M - SGS'!CG87</f>
        <v>8.2588999999999996E-2</v>
      </c>
      <c r="CH87" s="398">
        <f>'2M - SGS'!CH87</f>
        <v>8.5237999999999994E-2</v>
      </c>
      <c r="CJ87" s="261">
        <f t="shared" si="77"/>
        <v>1.0000000000000002</v>
      </c>
    </row>
    <row r="88" spans="1:88" ht="15.6" x14ac:dyDescent="0.3">
      <c r="A88" s="554"/>
      <c r="B88" s="14" t="str">
        <f t="shared" si="76"/>
        <v>Process</v>
      </c>
      <c r="C88" s="397">
        <f>'2M - SGS'!C88</f>
        <v>8.5109000000000004E-2</v>
      </c>
      <c r="D88" s="397">
        <f>'2M - SGS'!D88</f>
        <v>7.7715000000000006E-2</v>
      </c>
      <c r="E88" s="397">
        <f>'2M - SGS'!E88</f>
        <v>8.6136000000000004E-2</v>
      </c>
      <c r="F88" s="397">
        <f>'2M - SGS'!F88</f>
        <v>7.9796000000000006E-2</v>
      </c>
      <c r="G88" s="397">
        <f>'2M - SGS'!G88</f>
        <v>8.5334999999999994E-2</v>
      </c>
      <c r="H88" s="397">
        <f>'2M - SGS'!H88</f>
        <v>8.1994999999999998E-2</v>
      </c>
      <c r="I88" s="397">
        <f>'2M - SGS'!I88</f>
        <v>8.4098999999999993E-2</v>
      </c>
      <c r="J88" s="397">
        <f>'2M - SGS'!J88</f>
        <v>8.4198999999999996E-2</v>
      </c>
      <c r="K88" s="397">
        <f>'2M - SGS'!K88</f>
        <v>8.2512000000000002E-2</v>
      </c>
      <c r="L88" s="397">
        <f>'2M - SGS'!L88</f>
        <v>8.5277000000000006E-2</v>
      </c>
      <c r="M88" s="397">
        <f>'2M - SGS'!M88</f>
        <v>8.2588999999999996E-2</v>
      </c>
      <c r="N88" s="397">
        <f>'2M - SGS'!N88</f>
        <v>8.5237999999999994E-2</v>
      </c>
      <c r="O88" s="397">
        <f>'2M - SGS'!O88</f>
        <v>8.5109000000000004E-2</v>
      </c>
      <c r="P88" s="397">
        <f>'2M - SGS'!P88</f>
        <v>7.7715000000000006E-2</v>
      </c>
      <c r="Q88" s="397">
        <f>'2M - SGS'!Q88</f>
        <v>8.6136000000000004E-2</v>
      </c>
      <c r="R88" s="397">
        <f>'2M - SGS'!R88</f>
        <v>7.9796000000000006E-2</v>
      </c>
      <c r="S88" s="397">
        <f>'2M - SGS'!S88</f>
        <v>8.5334999999999994E-2</v>
      </c>
      <c r="T88" s="397">
        <f>'2M - SGS'!T88</f>
        <v>8.1994999999999998E-2</v>
      </c>
      <c r="U88" s="397">
        <f>'2M - SGS'!U88</f>
        <v>8.4098999999999993E-2</v>
      </c>
      <c r="V88" s="397">
        <f>'2M - SGS'!V88</f>
        <v>8.4198999999999996E-2</v>
      </c>
      <c r="W88" s="397">
        <f>'2M - SGS'!W88</f>
        <v>8.2512000000000002E-2</v>
      </c>
      <c r="X88" s="397">
        <f>'2M - SGS'!X88</f>
        <v>8.5277000000000006E-2</v>
      </c>
      <c r="Y88" s="397">
        <f>'2M - SGS'!Y88</f>
        <v>8.2588999999999996E-2</v>
      </c>
      <c r="Z88" s="397">
        <f>'2M - SGS'!Z88</f>
        <v>8.5237999999999994E-2</v>
      </c>
      <c r="AA88" s="397">
        <f>'2M - SGS'!AA88</f>
        <v>8.5109000000000004E-2</v>
      </c>
      <c r="AB88" s="397">
        <f>'2M - SGS'!AB88</f>
        <v>7.7715000000000006E-2</v>
      </c>
      <c r="AC88" s="397">
        <f>'2M - SGS'!AC88</f>
        <v>8.6136000000000004E-2</v>
      </c>
      <c r="AD88" s="397">
        <f>'2M - SGS'!AD88</f>
        <v>7.9796000000000006E-2</v>
      </c>
      <c r="AE88" s="397">
        <f>'2M - SGS'!AE88</f>
        <v>8.5334999999999994E-2</v>
      </c>
      <c r="AF88" s="397">
        <f>'2M - SGS'!AF88</f>
        <v>8.1994999999999998E-2</v>
      </c>
      <c r="AG88" s="397">
        <f>'2M - SGS'!AG88</f>
        <v>8.4098999999999993E-2</v>
      </c>
      <c r="AH88" s="397">
        <f>'2M - SGS'!AH88</f>
        <v>8.4198999999999996E-2</v>
      </c>
      <c r="AI88" s="397">
        <f>'2M - SGS'!AI88</f>
        <v>8.2512000000000002E-2</v>
      </c>
      <c r="AJ88" s="397">
        <f>'2M - SGS'!AJ88</f>
        <v>8.5277000000000006E-2</v>
      </c>
      <c r="AK88" s="397">
        <f>'2M - SGS'!AK88</f>
        <v>8.2588999999999996E-2</v>
      </c>
      <c r="AL88" s="397">
        <f>'2M - SGS'!AL88</f>
        <v>8.5237999999999994E-2</v>
      </c>
      <c r="AM88" s="397">
        <f>'2M - SGS'!AM88</f>
        <v>8.5109000000000004E-2</v>
      </c>
      <c r="AN88" s="397">
        <f>'2M - SGS'!AN88</f>
        <v>7.7715000000000006E-2</v>
      </c>
      <c r="AO88" s="397">
        <f>'2M - SGS'!AO88</f>
        <v>8.6136000000000004E-2</v>
      </c>
      <c r="AP88" s="397">
        <f>'2M - SGS'!AP88</f>
        <v>7.9796000000000006E-2</v>
      </c>
      <c r="AQ88" s="397">
        <f>'2M - SGS'!AQ88</f>
        <v>8.5334999999999994E-2</v>
      </c>
      <c r="AR88" s="397">
        <f>'2M - SGS'!AR88</f>
        <v>8.1994999999999998E-2</v>
      </c>
      <c r="AS88" s="397">
        <f>'2M - SGS'!AS88</f>
        <v>8.4098999999999993E-2</v>
      </c>
      <c r="AT88" s="397">
        <f>'2M - SGS'!AT88</f>
        <v>8.4198999999999996E-2</v>
      </c>
      <c r="AU88" s="397">
        <f>'2M - SGS'!AU88</f>
        <v>8.2512000000000002E-2</v>
      </c>
      <c r="AV88" s="397">
        <f>'2M - SGS'!AV88</f>
        <v>8.5277000000000006E-2</v>
      </c>
      <c r="AW88" s="397">
        <f>'2M - SGS'!AW88</f>
        <v>8.2588999999999996E-2</v>
      </c>
      <c r="AX88" s="397">
        <f>'2M - SGS'!AX88</f>
        <v>8.5237999999999994E-2</v>
      </c>
      <c r="AY88" s="397">
        <f>'2M - SGS'!AY88</f>
        <v>8.5109000000000004E-2</v>
      </c>
      <c r="AZ88" s="397">
        <f>'2M - SGS'!AZ88</f>
        <v>7.7715000000000006E-2</v>
      </c>
      <c r="BA88" s="397">
        <f>'2M - SGS'!BA88</f>
        <v>8.6136000000000004E-2</v>
      </c>
      <c r="BB88" s="397">
        <f>'2M - SGS'!BB88</f>
        <v>7.9796000000000006E-2</v>
      </c>
      <c r="BC88" s="397">
        <f>'2M - SGS'!BC88</f>
        <v>8.5334999999999994E-2</v>
      </c>
      <c r="BD88" s="397">
        <f>'2M - SGS'!BD88</f>
        <v>8.1994999999999998E-2</v>
      </c>
      <c r="BE88" s="397">
        <f>'2M - SGS'!BE88</f>
        <v>8.4098999999999993E-2</v>
      </c>
      <c r="BF88" s="397">
        <f>'2M - SGS'!BF88</f>
        <v>8.4198999999999996E-2</v>
      </c>
      <c r="BG88" s="397">
        <f>'2M - SGS'!BG88</f>
        <v>8.2512000000000002E-2</v>
      </c>
      <c r="BH88" s="397">
        <f>'2M - SGS'!BH88</f>
        <v>8.5277000000000006E-2</v>
      </c>
      <c r="BI88" s="397">
        <f>'2M - SGS'!BI88</f>
        <v>8.2588999999999996E-2</v>
      </c>
      <c r="BJ88" s="397">
        <f>'2M - SGS'!BJ88</f>
        <v>8.5237999999999994E-2</v>
      </c>
      <c r="BK88" s="397">
        <f>'2M - SGS'!BK88</f>
        <v>8.5109000000000004E-2</v>
      </c>
      <c r="BL88" s="397">
        <f>'2M - SGS'!BL88</f>
        <v>7.7715000000000006E-2</v>
      </c>
      <c r="BM88" s="397">
        <f>'2M - SGS'!BM88</f>
        <v>8.6136000000000004E-2</v>
      </c>
      <c r="BN88" s="397">
        <f>'2M - SGS'!BN88</f>
        <v>7.9796000000000006E-2</v>
      </c>
      <c r="BO88" s="397">
        <f>'2M - SGS'!BO88</f>
        <v>8.5334999999999994E-2</v>
      </c>
      <c r="BP88" s="397">
        <f>'2M - SGS'!BP88</f>
        <v>8.1994999999999998E-2</v>
      </c>
      <c r="BQ88" s="397">
        <f>'2M - SGS'!BQ88</f>
        <v>8.4098999999999993E-2</v>
      </c>
      <c r="BR88" s="397">
        <f>'2M - SGS'!BR88</f>
        <v>8.4198999999999996E-2</v>
      </c>
      <c r="BS88" s="397">
        <f>'2M - SGS'!BS88</f>
        <v>8.2512000000000002E-2</v>
      </c>
      <c r="BT88" s="397">
        <f>'2M - SGS'!BT88</f>
        <v>8.5277000000000006E-2</v>
      </c>
      <c r="BU88" s="397">
        <f>'2M - SGS'!BU88</f>
        <v>8.2588999999999996E-2</v>
      </c>
      <c r="BV88" s="397">
        <f>'2M - SGS'!BV88</f>
        <v>8.5237999999999994E-2</v>
      </c>
      <c r="BW88" s="397">
        <f>'2M - SGS'!BW88</f>
        <v>8.5109000000000004E-2</v>
      </c>
      <c r="BX88" s="397">
        <f>'2M - SGS'!BX88</f>
        <v>7.7715000000000006E-2</v>
      </c>
      <c r="BY88" s="397">
        <f>'2M - SGS'!BY88</f>
        <v>8.6136000000000004E-2</v>
      </c>
      <c r="BZ88" s="397">
        <f>'2M - SGS'!BZ88</f>
        <v>7.9796000000000006E-2</v>
      </c>
      <c r="CA88" s="397">
        <f>'2M - SGS'!CA88</f>
        <v>8.5334999999999994E-2</v>
      </c>
      <c r="CB88" s="397">
        <f>'2M - SGS'!CB88</f>
        <v>8.1994999999999998E-2</v>
      </c>
      <c r="CC88" s="397">
        <f>'2M - SGS'!CC88</f>
        <v>8.4098999999999993E-2</v>
      </c>
      <c r="CD88" s="397">
        <f>'2M - SGS'!CD88</f>
        <v>8.4198999999999996E-2</v>
      </c>
      <c r="CE88" s="397">
        <f>'2M - SGS'!CE88</f>
        <v>8.2512000000000002E-2</v>
      </c>
      <c r="CF88" s="397">
        <f>'2M - SGS'!CF88</f>
        <v>8.5277000000000006E-2</v>
      </c>
      <c r="CG88" s="397">
        <f>'2M - SGS'!CG88</f>
        <v>8.2588999999999996E-2</v>
      </c>
      <c r="CH88" s="398">
        <f>'2M - SGS'!CH88</f>
        <v>8.5237999999999994E-2</v>
      </c>
      <c r="CJ88" s="261">
        <f t="shared" si="77"/>
        <v>1.0000000000000002</v>
      </c>
    </row>
    <row r="89" spans="1:88" ht="15.6" x14ac:dyDescent="0.3">
      <c r="A89" s="554"/>
      <c r="B89" s="14" t="str">
        <f t="shared" si="76"/>
        <v>Refrigeration</v>
      </c>
      <c r="C89" s="397">
        <f>'2M - SGS'!C89</f>
        <v>8.3486000000000005E-2</v>
      </c>
      <c r="D89" s="397">
        <f>'2M - SGS'!D89</f>
        <v>7.6158000000000003E-2</v>
      </c>
      <c r="E89" s="397">
        <f>'2M - SGS'!E89</f>
        <v>8.3346000000000003E-2</v>
      </c>
      <c r="F89" s="397">
        <f>'2M - SGS'!F89</f>
        <v>8.0782999999999994E-2</v>
      </c>
      <c r="G89" s="397">
        <f>'2M - SGS'!G89</f>
        <v>8.5133E-2</v>
      </c>
      <c r="H89" s="397">
        <f>'2M - SGS'!H89</f>
        <v>8.4294999999999995E-2</v>
      </c>
      <c r="I89" s="397">
        <f>'2M - SGS'!I89</f>
        <v>8.7456999999999993E-2</v>
      </c>
      <c r="J89" s="397">
        <f>'2M - SGS'!J89</f>
        <v>8.7230000000000002E-2</v>
      </c>
      <c r="K89" s="397">
        <f>'2M - SGS'!K89</f>
        <v>8.3319000000000004E-2</v>
      </c>
      <c r="L89" s="397">
        <f>'2M - SGS'!L89</f>
        <v>8.4562999999999999E-2</v>
      </c>
      <c r="M89" s="397">
        <f>'2M - SGS'!M89</f>
        <v>8.1112000000000004E-2</v>
      </c>
      <c r="N89" s="397">
        <f>'2M - SGS'!N89</f>
        <v>8.3118999999999998E-2</v>
      </c>
      <c r="O89" s="397">
        <f>'2M - SGS'!O89</f>
        <v>8.3486000000000005E-2</v>
      </c>
      <c r="P89" s="397">
        <f>'2M - SGS'!P89</f>
        <v>7.6158000000000003E-2</v>
      </c>
      <c r="Q89" s="397">
        <f>'2M - SGS'!Q89</f>
        <v>8.3346000000000003E-2</v>
      </c>
      <c r="R89" s="397">
        <f>'2M - SGS'!R89</f>
        <v>8.0782999999999994E-2</v>
      </c>
      <c r="S89" s="397">
        <f>'2M - SGS'!S89</f>
        <v>8.5133E-2</v>
      </c>
      <c r="T89" s="397">
        <f>'2M - SGS'!T89</f>
        <v>8.4294999999999995E-2</v>
      </c>
      <c r="U89" s="397">
        <f>'2M - SGS'!U89</f>
        <v>8.7456999999999993E-2</v>
      </c>
      <c r="V89" s="397">
        <f>'2M - SGS'!V89</f>
        <v>8.7230000000000002E-2</v>
      </c>
      <c r="W89" s="397">
        <f>'2M - SGS'!W89</f>
        <v>8.3319000000000004E-2</v>
      </c>
      <c r="X89" s="397">
        <f>'2M - SGS'!X89</f>
        <v>8.4562999999999999E-2</v>
      </c>
      <c r="Y89" s="397">
        <f>'2M - SGS'!Y89</f>
        <v>8.1112000000000004E-2</v>
      </c>
      <c r="Z89" s="397">
        <f>'2M - SGS'!Z89</f>
        <v>8.3118999999999998E-2</v>
      </c>
      <c r="AA89" s="397">
        <f>'2M - SGS'!AA89</f>
        <v>8.3486000000000005E-2</v>
      </c>
      <c r="AB89" s="397">
        <f>'2M - SGS'!AB89</f>
        <v>7.6158000000000003E-2</v>
      </c>
      <c r="AC89" s="397">
        <f>'2M - SGS'!AC89</f>
        <v>8.3346000000000003E-2</v>
      </c>
      <c r="AD89" s="397">
        <f>'2M - SGS'!AD89</f>
        <v>8.0782999999999994E-2</v>
      </c>
      <c r="AE89" s="397">
        <f>'2M - SGS'!AE89</f>
        <v>8.5133E-2</v>
      </c>
      <c r="AF89" s="397">
        <f>'2M - SGS'!AF89</f>
        <v>8.4294999999999995E-2</v>
      </c>
      <c r="AG89" s="397">
        <f>'2M - SGS'!AG89</f>
        <v>8.7456999999999993E-2</v>
      </c>
      <c r="AH89" s="397">
        <f>'2M - SGS'!AH89</f>
        <v>8.7230000000000002E-2</v>
      </c>
      <c r="AI89" s="397">
        <f>'2M - SGS'!AI89</f>
        <v>8.3319000000000004E-2</v>
      </c>
      <c r="AJ89" s="397">
        <f>'2M - SGS'!AJ89</f>
        <v>8.4562999999999999E-2</v>
      </c>
      <c r="AK89" s="397">
        <f>'2M - SGS'!AK89</f>
        <v>8.1112000000000004E-2</v>
      </c>
      <c r="AL89" s="397">
        <f>'2M - SGS'!AL89</f>
        <v>8.3118999999999998E-2</v>
      </c>
      <c r="AM89" s="397">
        <f>'2M - SGS'!AM89</f>
        <v>8.3486000000000005E-2</v>
      </c>
      <c r="AN89" s="397">
        <f>'2M - SGS'!AN89</f>
        <v>7.6158000000000003E-2</v>
      </c>
      <c r="AO89" s="397">
        <f>'2M - SGS'!AO89</f>
        <v>8.3346000000000003E-2</v>
      </c>
      <c r="AP89" s="397">
        <f>'2M - SGS'!AP89</f>
        <v>8.0782999999999994E-2</v>
      </c>
      <c r="AQ89" s="397">
        <f>'2M - SGS'!AQ89</f>
        <v>8.5133E-2</v>
      </c>
      <c r="AR89" s="397">
        <f>'2M - SGS'!AR89</f>
        <v>8.4294999999999995E-2</v>
      </c>
      <c r="AS89" s="397">
        <f>'2M - SGS'!AS89</f>
        <v>8.7456999999999993E-2</v>
      </c>
      <c r="AT89" s="397">
        <f>'2M - SGS'!AT89</f>
        <v>8.7230000000000002E-2</v>
      </c>
      <c r="AU89" s="397">
        <f>'2M - SGS'!AU89</f>
        <v>8.3319000000000004E-2</v>
      </c>
      <c r="AV89" s="397">
        <f>'2M - SGS'!AV89</f>
        <v>8.4562999999999999E-2</v>
      </c>
      <c r="AW89" s="397">
        <f>'2M - SGS'!AW89</f>
        <v>8.1112000000000004E-2</v>
      </c>
      <c r="AX89" s="397">
        <f>'2M - SGS'!AX89</f>
        <v>8.3118999999999998E-2</v>
      </c>
      <c r="AY89" s="397">
        <f>'2M - SGS'!AY89</f>
        <v>8.3486000000000005E-2</v>
      </c>
      <c r="AZ89" s="397">
        <f>'2M - SGS'!AZ89</f>
        <v>7.6158000000000003E-2</v>
      </c>
      <c r="BA89" s="397">
        <f>'2M - SGS'!BA89</f>
        <v>8.3346000000000003E-2</v>
      </c>
      <c r="BB89" s="397">
        <f>'2M - SGS'!BB89</f>
        <v>8.0782999999999994E-2</v>
      </c>
      <c r="BC89" s="397">
        <f>'2M - SGS'!BC89</f>
        <v>8.5133E-2</v>
      </c>
      <c r="BD89" s="397">
        <f>'2M - SGS'!BD89</f>
        <v>8.4294999999999995E-2</v>
      </c>
      <c r="BE89" s="397">
        <f>'2M - SGS'!BE89</f>
        <v>8.7456999999999993E-2</v>
      </c>
      <c r="BF89" s="397">
        <f>'2M - SGS'!BF89</f>
        <v>8.7230000000000002E-2</v>
      </c>
      <c r="BG89" s="397">
        <f>'2M - SGS'!BG89</f>
        <v>8.3319000000000004E-2</v>
      </c>
      <c r="BH89" s="397">
        <f>'2M - SGS'!BH89</f>
        <v>8.4562999999999999E-2</v>
      </c>
      <c r="BI89" s="397">
        <f>'2M - SGS'!BI89</f>
        <v>8.1112000000000004E-2</v>
      </c>
      <c r="BJ89" s="397">
        <f>'2M - SGS'!BJ89</f>
        <v>8.3118999999999998E-2</v>
      </c>
      <c r="BK89" s="397">
        <f>'2M - SGS'!BK89</f>
        <v>8.3486000000000005E-2</v>
      </c>
      <c r="BL89" s="397">
        <f>'2M - SGS'!BL89</f>
        <v>7.6158000000000003E-2</v>
      </c>
      <c r="BM89" s="397">
        <f>'2M - SGS'!BM89</f>
        <v>8.3346000000000003E-2</v>
      </c>
      <c r="BN89" s="397">
        <f>'2M - SGS'!BN89</f>
        <v>8.0782999999999994E-2</v>
      </c>
      <c r="BO89" s="397">
        <f>'2M - SGS'!BO89</f>
        <v>8.5133E-2</v>
      </c>
      <c r="BP89" s="397">
        <f>'2M - SGS'!BP89</f>
        <v>8.4294999999999995E-2</v>
      </c>
      <c r="BQ89" s="397">
        <f>'2M - SGS'!BQ89</f>
        <v>8.7456999999999993E-2</v>
      </c>
      <c r="BR89" s="397">
        <f>'2M - SGS'!BR89</f>
        <v>8.7230000000000002E-2</v>
      </c>
      <c r="BS89" s="397">
        <f>'2M - SGS'!BS89</f>
        <v>8.3319000000000004E-2</v>
      </c>
      <c r="BT89" s="397">
        <f>'2M - SGS'!BT89</f>
        <v>8.4562999999999999E-2</v>
      </c>
      <c r="BU89" s="397">
        <f>'2M - SGS'!BU89</f>
        <v>8.1112000000000004E-2</v>
      </c>
      <c r="BV89" s="397">
        <f>'2M - SGS'!BV89</f>
        <v>8.3118999999999998E-2</v>
      </c>
      <c r="BW89" s="397">
        <f>'2M - SGS'!BW89</f>
        <v>8.3486000000000005E-2</v>
      </c>
      <c r="BX89" s="397">
        <f>'2M - SGS'!BX89</f>
        <v>7.6158000000000003E-2</v>
      </c>
      <c r="BY89" s="397">
        <f>'2M - SGS'!BY89</f>
        <v>8.3346000000000003E-2</v>
      </c>
      <c r="BZ89" s="397">
        <f>'2M - SGS'!BZ89</f>
        <v>8.0782999999999994E-2</v>
      </c>
      <c r="CA89" s="397">
        <f>'2M - SGS'!CA89</f>
        <v>8.5133E-2</v>
      </c>
      <c r="CB89" s="397">
        <f>'2M - SGS'!CB89</f>
        <v>8.4294999999999995E-2</v>
      </c>
      <c r="CC89" s="397">
        <f>'2M - SGS'!CC89</f>
        <v>8.7456999999999993E-2</v>
      </c>
      <c r="CD89" s="397">
        <f>'2M - SGS'!CD89</f>
        <v>8.7230000000000002E-2</v>
      </c>
      <c r="CE89" s="397">
        <f>'2M - SGS'!CE89</f>
        <v>8.3319000000000004E-2</v>
      </c>
      <c r="CF89" s="397">
        <f>'2M - SGS'!CF89</f>
        <v>8.4562999999999999E-2</v>
      </c>
      <c r="CG89" s="397">
        <f>'2M - SGS'!CG89</f>
        <v>8.1112000000000004E-2</v>
      </c>
      <c r="CH89" s="398">
        <f>'2M - SGS'!CH89</f>
        <v>8.3118999999999998E-2</v>
      </c>
      <c r="CJ89" s="261">
        <f t="shared" si="77"/>
        <v>1.0000010000000001</v>
      </c>
    </row>
    <row r="90" spans="1:88" ht="16.2" thickBot="1" x14ac:dyDescent="0.35">
      <c r="A90" s="555"/>
      <c r="B90" s="15" t="str">
        <f t="shared" si="76"/>
        <v>Water Heating</v>
      </c>
      <c r="C90" s="399">
        <f>'2M - SGS'!C90</f>
        <v>0.108255</v>
      </c>
      <c r="D90" s="399">
        <f>'2M - SGS'!D90</f>
        <v>9.1078000000000006E-2</v>
      </c>
      <c r="E90" s="399">
        <f>'2M - SGS'!E90</f>
        <v>8.5239999999999996E-2</v>
      </c>
      <c r="F90" s="399">
        <f>'2M - SGS'!F90</f>
        <v>7.2980000000000003E-2</v>
      </c>
      <c r="G90" s="399">
        <f>'2M - SGS'!G90</f>
        <v>7.9849000000000003E-2</v>
      </c>
      <c r="H90" s="399">
        <f>'2M - SGS'!H90</f>
        <v>7.2720999999999994E-2</v>
      </c>
      <c r="I90" s="399">
        <f>'2M - SGS'!I90</f>
        <v>7.4929999999999997E-2</v>
      </c>
      <c r="J90" s="399">
        <f>'2M - SGS'!J90</f>
        <v>7.5861999999999999E-2</v>
      </c>
      <c r="K90" s="399">
        <f>'2M - SGS'!K90</f>
        <v>7.5733999999999996E-2</v>
      </c>
      <c r="L90" s="399">
        <f>'2M - SGS'!L90</f>
        <v>8.2808000000000007E-2</v>
      </c>
      <c r="M90" s="399">
        <f>'2M - SGS'!M90</f>
        <v>8.6345000000000005E-2</v>
      </c>
      <c r="N90" s="399">
        <f>'2M - SGS'!N90</f>
        <v>9.4200000000000006E-2</v>
      </c>
      <c r="O90" s="399">
        <f>'2M - SGS'!O90</f>
        <v>0.108255</v>
      </c>
      <c r="P90" s="399">
        <f>'2M - SGS'!P90</f>
        <v>9.1078000000000006E-2</v>
      </c>
      <c r="Q90" s="399">
        <f>'2M - SGS'!Q90</f>
        <v>8.5239999999999996E-2</v>
      </c>
      <c r="R90" s="399">
        <f>'2M - SGS'!R90</f>
        <v>7.2980000000000003E-2</v>
      </c>
      <c r="S90" s="399">
        <f>'2M - SGS'!S90</f>
        <v>7.9849000000000003E-2</v>
      </c>
      <c r="T90" s="399">
        <f>'2M - SGS'!T90</f>
        <v>7.2720999999999994E-2</v>
      </c>
      <c r="U90" s="399">
        <f>'2M - SGS'!U90</f>
        <v>7.4929999999999997E-2</v>
      </c>
      <c r="V90" s="399">
        <f>'2M - SGS'!V90</f>
        <v>7.5861999999999999E-2</v>
      </c>
      <c r="W90" s="399">
        <f>'2M - SGS'!W90</f>
        <v>7.5733999999999996E-2</v>
      </c>
      <c r="X90" s="399">
        <f>'2M - SGS'!X90</f>
        <v>8.2808000000000007E-2</v>
      </c>
      <c r="Y90" s="399">
        <f>'2M - SGS'!Y90</f>
        <v>8.6345000000000005E-2</v>
      </c>
      <c r="Z90" s="399">
        <f>'2M - SGS'!Z90</f>
        <v>9.4200000000000006E-2</v>
      </c>
      <c r="AA90" s="399">
        <f>'2M - SGS'!AA90</f>
        <v>0.108255</v>
      </c>
      <c r="AB90" s="399">
        <f>'2M - SGS'!AB90</f>
        <v>9.1078000000000006E-2</v>
      </c>
      <c r="AC90" s="399">
        <f>'2M - SGS'!AC90</f>
        <v>8.5239999999999996E-2</v>
      </c>
      <c r="AD90" s="399">
        <f>'2M - SGS'!AD90</f>
        <v>7.2980000000000003E-2</v>
      </c>
      <c r="AE90" s="399">
        <f>'2M - SGS'!AE90</f>
        <v>7.9849000000000003E-2</v>
      </c>
      <c r="AF90" s="399">
        <f>'2M - SGS'!AF90</f>
        <v>7.2720999999999994E-2</v>
      </c>
      <c r="AG90" s="399">
        <f>'2M - SGS'!AG90</f>
        <v>7.4929999999999997E-2</v>
      </c>
      <c r="AH90" s="399">
        <f>'2M - SGS'!AH90</f>
        <v>7.5861999999999999E-2</v>
      </c>
      <c r="AI90" s="399">
        <f>'2M - SGS'!AI90</f>
        <v>7.5733999999999996E-2</v>
      </c>
      <c r="AJ90" s="399">
        <f>'2M - SGS'!AJ90</f>
        <v>8.2808000000000007E-2</v>
      </c>
      <c r="AK90" s="399">
        <f>'2M - SGS'!AK90</f>
        <v>8.6345000000000005E-2</v>
      </c>
      <c r="AL90" s="399">
        <f>'2M - SGS'!AL90</f>
        <v>9.4200000000000006E-2</v>
      </c>
      <c r="AM90" s="399">
        <f>'2M - SGS'!AM90</f>
        <v>0.108255</v>
      </c>
      <c r="AN90" s="399">
        <f>'2M - SGS'!AN90</f>
        <v>9.1078000000000006E-2</v>
      </c>
      <c r="AO90" s="399">
        <f>'2M - SGS'!AO90</f>
        <v>8.5239999999999996E-2</v>
      </c>
      <c r="AP90" s="399">
        <f>'2M - SGS'!AP90</f>
        <v>7.2980000000000003E-2</v>
      </c>
      <c r="AQ90" s="399">
        <f>'2M - SGS'!AQ90</f>
        <v>7.9849000000000003E-2</v>
      </c>
      <c r="AR90" s="399">
        <f>'2M - SGS'!AR90</f>
        <v>7.2720999999999994E-2</v>
      </c>
      <c r="AS90" s="399">
        <f>'2M - SGS'!AS90</f>
        <v>7.4929999999999997E-2</v>
      </c>
      <c r="AT90" s="399">
        <f>'2M - SGS'!AT90</f>
        <v>7.5861999999999999E-2</v>
      </c>
      <c r="AU90" s="399">
        <f>'2M - SGS'!AU90</f>
        <v>7.5733999999999996E-2</v>
      </c>
      <c r="AV90" s="399">
        <f>'2M - SGS'!AV90</f>
        <v>8.2808000000000007E-2</v>
      </c>
      <c r="AW90" s="399">
        <f>'2M - SGS'!AW90</f>
        <v>8.6345000000000005E-2</v>
      </c>
      <c r="AX90" s="399">
        <f>'2M - SGS'!AX90</f>
        <v>9.4200000000000006E-2</v>
      </c>
      <c r="AY90" s="399">
        <f>'2M - SGS'!AY90</f>
        <v>0.108255</v>
      </c>
      <c r="AZ90" s="399">
        <f>'2M - SGS'!AZ90</f>
        <v>9.1078000000000006E-2</v>
      </c>
      <c r="BA90" s="399">
        <f>'2M - SGS'!BA90</f>
        <v>8.5239999999999996E-2</v>
      </c>
      <c r="BB90" s="399">
        <f>'2M - SGS'!BB90</f>
        <v>7.2980000000000003E-2</v>
      </c>
      <c r="BC90" s="399">
        <f>'2M - SGS'!BC90</f>
        <v>7.9849000000000003E-2</v>
      </c>
      <c r="BD90" s="399">
        <f>'2M - SGS'!BD90</f>
        <v>7.2720999999999994E-2</v>
      </c>
      <c r="BE90" s="399">
        <f>'2M - SGS'!BE90</f>
        <v>7.4929999999999997E-2</v>
      </c>
      <c r="BF90" s="399">
        <f>'2M - SGS'!BF90</f>
        <v>7.5861999999999999E-2</v>
      </c>
      <c r="BG90" s="399">
        <f>'2M - SGS'!BG90</f>
        <v>7.5733999999999996E-2</v>
      </c>
      <c r="BH90" s="399">
        <f>'2M - SGS'!BH90</f>
        <v>8.2808000000000007E-2</v>
      </c>
      <c r="BI90" s="399">
        <f>'2M - SGS'!BI90</f>
        <v>8.6345000000000005E-2</v>
      </c>
      <c r="BJ90" s="399">
        <f>'2M - SGS'!BJ90</f>
        <v>9.4200000000000006E-2</v>
      </c>
      <c r="BK90" s="399">
        <f>'2M - SGS'!BK90</f>
        <v>0.108255</v>
      </c>
      <c r="BL90" s="399">
        <f>'2M - SGS'!BL90</f>
        <v>9.1078000000000006E-2</v>
      </c>
      <c r="BM90" s="399">
        <f>'2M - SGS'!BM90</f>
        <v>8.5239999999999996E-2</v>
      </c>
      <c r="BN90" s="399">
        <f>'2M - SGS'!BN90</f>
        <v>7.2980000000000003E-2</v>
      </c>
      <c r="BO90" s="399">
        <f>'2M - SGS'!BO90</f>
        <v>7.9849000000000003E-2</v>
      </c>
      <c r="BP90" s="399">
        <f>'2M - SGS'!BP90</f>
        <v>7.2720999999999994E-2</v>
      </c>
      <c r="BQ90" s="399">
        <f>'2M - SGS'!BQ90</f>
        <v>7.4929999999999997E-2</v>
      </c>
      <c r="BR90" s="399">
        <f>'2M - SGS'!BR90</f>
        <v>7.5861999999999999E-2</v>
      </c>
      <c r="BS90" s="399">
        <f>'2M - SGS'!BS90</f>
        <v>7.5733999999999996E-2</v>
      </c>
      <c r="BT90" s="399">
        <f>'2M - SGS'!BT90</f>
        <v>8.2808000000000007E-2</v>
      </c>
      <c r="BU90" s="399">
        <f>'2M - SGS'!BU90</f>
        <v>8.6345000000000005E-2</v>
      </c>
      <c r="BV90" s="399">
        <f>'2M - SGS'!BV90</f>
        <v>9.4200000000000006E-2</v>
      </c>
      <c r="BW90" s="399">
        <f>'2M - SGS'!BW90</f>
        <v>0.108255</v>
      </c>
      <c r="BX90" s="399">
        <f>'2M - SGS'!BX90</f>
        <v>9.1078000000000006E-2</v>
      </c>
      <c r="BY90" s="399">
        <f>'2M - SGS'!BY90</f>
        <v>8.5239999999999996E-2</v>
      </c>
      <c r="BZ90" s="399">
        <f>'2M - SGS'!BZ90</f>
        <v>7.2980000000000003E-2</v>
      </c>
      <c r="CA90" s="399">
        <f>'2M - SGS'!CA90</f>
        <v>7.9849000000000003E-2</v>
      </c>
      <c r="CB90" s="399">
        <f>'2M - SGS'!CB90</f>
        <v>7.2720999999999994E-2</v>
      </c>
      <c r="CC90" s="399">
        <f>'2M - SGS'!CC90</f>
        <v>7.4929999999999997E-2</v>
      </c>
      <c r="CD90" s="399">
        <f>'2M - SGS'!CD90</f>
        <v>7.5861999999999999E-2</v>
      </c>
      <c r="CE90" s="399">
        <f>'2M - SGS'!CE90</f>
        <v>7.5733999999999996E-2</v>
      </c>
      <c r="CF90" s="399">
        <f>'2M - SGS'!CF90</f>
        <v>8.2808000000000007E-2</v>
      </c>
      <c r="CG90" s="399">
        <f>'2M - SGS'!CG90</f>
        <v>8.6345000000000005E-2</v>
      </c>
      <c r="CH90" s="400">
        <f>'2M - SGS'!CH90</f>
        <v>9.4200000000000006E-2</v>
      </c>
      <c r="CJ90" s="261">
        <f t="shared" si="77"/>
        <v>1.0000020000000001</v>
      </c>
    </row>
    <row r="91" spans="1:88" ht="15" thickBot="1" x14ac:dyDescent="0.35">
      <c r="CJ91" s="243" t="s">
        <v>137</v>
      </c>
    </row>
    <row r="92" spans="1:88" ht="15" customHeight="1" x14ac:dyDescent="0.3">
      <c r="A92" s="578" t="s">
        <v>153</v>
      </c>
      <c r="B92" s="304" t="s">
        <v>15</v>
      </c>
      <c r="C92" s="332">
        <f>C77</f>
        <v>43831</v>
      </c>
      <c r="D92" s="332">
        <f t="shared" ref="D92:BO92" si="78">D77</f>
        <v>43862</v>
      </c>
      <c r="E92" s="332">
        <f t="shared" si="78"/>
        <v>43891</v>
      </c>
      <c r="F92" s="332">
        <f t="shared" si="78"/>
        <v>43922</v>
      </c>
      <c r="G92" s="332">
        <f t="shared" si="78"/>
        <v>43952</v>
      </c>
      <c r="H92" s="332">
        <f t="shared" si="78"/>
        <v>43983</v>
      </c>
      <c r="I92" s="332">
        <f t="shared" si="78"/>
        <v>44013</v>
      </c>
      <c r="J92" s="332">
        <f t="shared" si="78"/>
        <v>44044</v>
      </c>
      <c r="K92" s="332">
        <f t="shared" si="78"/>
        <v>44075</v>
      </c>
      <c r="L92" s="332">
        <f t="shared" si="78"/>
        <v>44105</v>
      </c>
      <c r="M92" s="332">
        <f t="shared" si="78"/>
        <v>44136</v>
      </c>
      <c r="N92" s="332">
        <f t="shared" si="78"/>
        <v>44166</v>
      </c>
      <c r="O92" s="332">
        <f t="shared" si="78"/>
        <v>44197</v>
      </c>
      <c r="P92" s="332">
        <f t="shared" si="78"/>
        <v>44228</v>
      </c>
      <c r="Q92" s="332">
        <f t="shared" si="78"/>
        <v>44256</v>
      </c>
      <c r="R92" s="332">
        <f t="shared" si="78"/>
        <v>44287</v>
      </c>
      <c r="S92" s="332">
        <f t="shared" si="78"/>
        <v>44317</v>
      </c>
      <c r="T92" s="332">
        <f t="shared" si="78"/>
        <v>44348</v>
      </c>
      <c r="U92" s="332">
        <f t="shared" si="78"/>
        <v>44378</v>
      </c>
      <c r="V92" s="332">
        <f t="shared" si="78"/>
        <v>44409</v>
      </c>
      <c r="W92" s="332">
        <f t="shared" si="78"/>
        <v>44440</v>
      </c>
      <c r="X92" s="332">
        <f t="shared" si="78"/>
        <v>44470</v>
      </c>
      <c r="Y92" s="332">
        <f t="shared" si="78"/>
        <v>44501</v>
      </c>
      <c r="Z92" s="332">
        <f t="shared" si="78"/>
        <v>44531</v>
      </c>
      <c r="AA92" s="332">
        <f t="shared" si="78"/>
        <v>44562</v>
      </c>
      <c r="AB92" s="332">
        <f t="shared" si="78"/>
        <v>44593</v>
      </c>
      <c r="AC92" s="332">
        <f t="shared" si="78"/>
        <v>44621</v>
      </c>
      <c r="AD92" s="332">
        <f t="shared" si="78"/>
        <v>44652</v>
      </c>
      <c r="AE92" s="332">
        <f t="shared" si="78"/>
        <v>44682</v>
      </c>
      <c r="AF92" s="332">
        <f t="shared" si="78"/>
        <v>44713</v>
      </c>
      <c r="AG92" s="332">
        <f t="shared" si="78"/>
        <v>44743</v>
      </c>
      <c r="AH92" s="332">
        <f t="shared" si="78"/>
        <v>44774</v>
      </c>
      <c r="AI92" s="332">
        <f t="shared" si="78"/>
        <v>44805</v>
      </c>
      <c r="AJ92" s="332">
        <f t="shared" si="78"/>
        <v>44835</v>
      </c>
      <c r="AK92" s="332">
        <f t="shared" si="78"/>
        <v>44866</v>
      </c>
      <c r="AL92" s="332">
        <f t="shared" si="78"/>
        <v>44896</v>
      </c>
      <c r="AM92" s="332">
        <f t="shared" si="78"/>
        <v>44927</v>
      </c>
      <c r="AN92" s="332">
        <f t="shared" si="78"/>
        <v>44958</v>
      </c>
      <c r="AO92" s="332">
        <f t="shared" si="78"/>
        <v>44986</v>
      </c>
      <c r="AP92" s="332">
        <f t="shared" si="78"/>
        <v>45017</v>
      </c>
      <c r="AQ92" s="332">
        <f t="shared" si="78"/>
        <v>45047</v>
      </c>
      <c r="AR92" s="332">
        <f t="shared" si="78"/>
        <v>45078</v>
      </c>
      <c r="AS92" s="332">
        <f t="shared" si="78"/>
        <v>45108</v>
      </c>
      <c r="AT92" s="332">
        <f t="shared" si="78"/>
        <v>45139</v>
      </c>
      <c r="AU92" s="332">
        <f t="shared" si="78"/>
        <v>45170</v>
      </c>
      <c r="AV92" s="332">
        <f t="shared" si="78"/>
        <v>45200</v>
      </c>
      <c r="AW92" s="332">
        <f t="shared" si="78"/>
        <v>45231</v>
      </c>
      <c r="AX92" s="332">
        <f t="shared" si="78"/>
        <v>45261</v>
      </c>
      <c r="AY92" s="332">
        <f t="shared" si="78"/>
        <v>45292</v>
      </c>
      <c r="AZ92" s="332">
        <f t="shared" si="78"/>
        <v>45323</v>
      </c>
      <c r="BA92" s="332">
        <f t="shared" si="78"/>
        <v>45352</v>
      </c>
      <c r="BB92" s="332">
        <f t="shared" si="78"/>
        <v>45383</v>
      </c>
      <c r="BC92" s="332">
        <f t="shared" si="78"/>
        <v>45413</v>
      </c>
      <c r="BD92" s="332">
        <f t="shared" si="78"/>
        <v>45444</v>
      </c>
      <c r="BE92" s="332">
        <f t="shared" si="78"/>
        <v>45474</v>
      </c>
      <c r="BF92" s="332">
        <f t="shared" si="78"/>
        <v>45505</v>
      </c>
      <c r="BG92" s="332">
        <f t="shared" si="78"/>
        <v>45536</v>
      </c>
      <c r="BH92" s="332">
        <f t="shared" si="78"/>
        <v>45566</v>
      </c>
      <c r="BI92" s="332">
        <f t="shared" si="78"/>
        <v>45597</v>
      </c>
      <c r="BJ92" s="332">
        <f t="shared" si="78"/>
        <v>45627</v>
      </c>
      <c r="BK92" s="332">
        <f t="shared" si="78"/>
        <v>45658</v>
      </c>
      <c r="BL92" s="332">
        <f t="shared" si="78"/>
        <v>45689</v>
      </c>
      <c r="BM92" s="332">
        <f t="shared" si="78"/>
        <v>45717</v>
      </c>
      <c r="BN92" s="332">
        <f t="shared" si="78"/>
        <v>45748</v>
      </c>
      <c r="BO92" s="332">
        <f t="shared" si="78"/>
        <v>45778</v>
      </c>
      <c r="BP92" s="332">
        <f t="shared" ref="BP92:CH92" si="79">BP77</f>
        <v>45809</v>
      </c>
      <c r="BQ92" s="332">
        <f t="shared" si="79"/>
        <v>45839</v>
      </c>
      <c r="BR92" s="332">
        <f t="shared" si="79"/>
        <v>45870</v>
      </c>
      <c r="BS92" s="332">
        <f t="shared" si="79"/>
        <v>45901</v>
      </c>
      <c r="BT92" s="332">
        <f t="shared" si="79"/>
        <v>45931</v>
      </c>
      <c r="BU92" s="332">
        <f t="shared" si="79"/>
        <v>45962</v>
      </c>
      <c r="BV92" s="332">
        <f t="shared" si="79"/>
        <v>45992</v>
      </c>
      <c r="BW92" s="332">
        <f t="shared" si="79"/>
        <v>46023</v>
      </c>
      <c r="BX92" s="332">
        <f t="shared" si="79"/>
        <v>46054</v>
      </c>
      <c r="BY92" s="332">
        <f t="shared" si="79"/>
        <v>46082</v>
      </c>
      <c r="BZ92" s="332">
        <f t="shared" si="79"/>
        <v>46113</v>
      </c>
      <c r="CA92" s="332">
        <f t="shared" si="79"/>
        <v>46143</v>
      </c>
      <c r="CB92" s="332">
        <f t="shared" si="79"/>
        <v>46174</v>
      </c>
      <c r="CC92" s="332">
        <f t="shared" si="79"/>
        <v>46204</v>
      </c>
      <c r="CD92" s="332">
        <f t="shared" si="79"/>
        <v>46235</v>
      </c>
      <c r="CE92" s="332">
        <f t="shared" si="79"/>
        <v>46266</v>
      </c>
      <c r="CF92" s="332">
        <f t="shared" si="79"/>
        <v>46296</v>
      </c>
      <c r="CG92" s="332">
        <f t="shared" si="79"/>
        <v>46327</v>
      </c>
      <c r="CH92" s="333">
        <f t="shared" si="79"/>
        <v>46357</v>
      </c>
    </row>
    <row r="93" spans="1:88" ht="15.75" customHeight="1" x14ac:dyDescent="0.3">
      <c r="A93" s="579"/>
      <c r="B93" s="11" t="str">
        <f>B78</f>
        <v>Air Comp</v>
      </c>
      <c r="C93" s="381">
        <v>2.9367000000000001E-2</v>
      </c>
      <c r="D93" s="381">
        <v>2.8156E-2</v>
      </c>
      <c r="E93" s="381">
        <v>2.9522E-2</v>
      </c>
      <c r="F93" s="382">
        <v>3.4296E-2</v>
      </c>
      <c r="G93" s="382">
        <v>3.6755000000000003E-2</v>
      </c>
      <c r="H93" s="382">
        <v>6.7155999999999993E-2</v>
      </c>
      <c r="I93" s="382">
        <v>6.5257999999999997E-2</v>
      </c>
      <c r="J93" s="382">
        <v>6.6148999999999999E-2</v>
      </c>
      <c r="K93" s="382">
        <v>6.4668000000000003E-2</v>
      </c>
      <c r="L93" s="382">
        <v>3.5714999999999997E-2</v>
      </c>
      <c r="M93" s="382">
        <v>3.5963000000000002E-2</v>
      </c>
      <c r="N93" s="382">
        <v>3.1724000000000002E-2</v>
      </c>
      <c r="O93" s="382">
        <v>3.2612000000000002E-2</v>
      </c>
      <c r="P93" s="382">
        <v>3.3308999999999998E-2</v>
      </c>
      <c r="Q93" s="382">
        <v>3.3845E-2</v>
      </c>
      <c r="R93" s="382">
        <v>3.4296E-2</v>
      </c>
      <c r="S93" s="382">
        <v>3.6755000000000003E-2</v>
      </c>
      <c r="T93" s="382">
        <v>6.7155999999999993E-2</v>
      </c>
      <c r="U93" s="382">
        <v>6.5257999999999997E-2</v>
      </c>
      <c r="V93" s="382">
        <v>6.6148999999999999E-2</v>
      </c>
      <c r="W93" s="382">
        <v>6.4668000000000003E-2</v>
      </c>
      <c r="X93" s="382">
        <v>3.5714999999999997E-2</v>
      </c>
      <c r="Y93" s="382">
        <v>3.5963000000000002E-2</v>
      </c>
      <c r="Z93" s="382">
        <v>3.1724000000000002E-2</v>
      </c>
      <c r="AA93" s="382">
        <v>3.2612000000000002E-2</v>
      </c>
      <c r="AB93" s="382">
        <v>3.3308999999999998E-2</v>
      </c>
      <c r="AC93" s="382">
        <v>3.3845E-2</v>
      </c>
      <c r="AD93" s="382">
        <v>3.4296E-2</v>
      </c>
      <c r="AE93" s="382">
        <v>3.6755000000000003E-2</v>
      </c>
      <c r="AF93" s="382">
        <v>6.7155999999999993E-2</v>
      </c>
      <c r="AG93" s="382">
        <v>6.5257999999999997E-2</v>
      </c>
      <c r="AH93" s="382">
        <v>6.6148999999999999E-2</v>
      </c>
      <c r="AI93" s="382">
        <v>6.4668000000000003E-2</v>
      </c>
      <c r="AJ93" s="382">
        <v>3.5714999999999997E-2</v>
      </c>
      <c r="AK93" s="382">
        <v>3.5963000000000002E-2</v>
      </c>
      <c r="AL93" s="382">
        <v>3.1724000000000002E-2</v>
      </c>
      <c r="AM93" s="382">
        <v>3.2612000000000002E-2</v>
      </c>
      <c r="AN93" s="382">
        <v>3.3308999999999998E-2</v>
      </c>
      <c r="AO93" s="382">
        <v>3.3845E-2</v>
      </c>
      <c r="AP93" s="382">
        <v>3.4296E-2</v>
      </c>
      <c r="AQ93" s="382">
        <v>3.6755000000000003E-2</v>
      </c>
      <c r="AR93" s="382">
        <v>6.7155999999999993E-2</v>
      </c>
      <c r="AS93" s="382">
        <v>6.5257999999999997E-2</v>
      </c>
      <c r="AT93" s="382">
        <v>6.6148999999999999E-2</v>
      </c>
      <c r="AU93" s="382">
        <v>6.4668000000000003E-2</v>
      </c>
      <c r="AV93" s="382">
        <v>3.5714999999999997E-2</v>
      </c>
      <c r="AW93" s="382">
        <v>3.5963000000000002E-2</v>
      </c>
      <c r="AX93" s="382">
        <v>3.1724000000000002E-2</v>
      </c>
      <c r="AY93" s="382">
        <v>3.2612000000000002E-2</v>
      </c>
      <c r="AZ93" s="382">
        <v>3.3308999999999998E-2</v>
      </c>
      <c r="BA93" s="382">
        <v>3.3845E-2</v>
      </c>
      <c r="BB93" s="382">
        <v>3.4296E-2</v>
      </c>
      <c r="BC93" s="382">
        <v>3.6755000000000003E-2</v>
      </c>
      <c r="BD93" s="382">
        <v>6.7155999999999993E-2</v>
      </c>
      <c r="BE93" s="382">
        <v>6.5257999999999997E-2</v>
      </c>
      <c r="BF93" s="382">
        <v>6.6148999999999999E-2</v>
      </c>
      <c r="BG93" s="382">
        <v>6.4668000000000003E-2</v>
      </c>
      <c r="BH93" s="382">
        <v>3.5714999999999997E-2</v>
      </c>
      <c r="BI93" s="382">
        <v>3.5963000000000002E-2</v>
      </c>
      <c r="BJ93" s="382">
        <v>3.1724000000000002E-2</v>
      </c>
      <c r="BK93" s="382">
        <v>3.2612000000000002E-2</v>
      </c>
      <c r="BL93" s="382">
        <v>3.3308999999999998E-2</v>
      </c>
      <c r="BM93" s="382">
        <v>3.3845E-2</v>
      </c>
      <c r="BN93" s="382">
        <v>3.4296E-2</v>
      </c>
      <c r="BO93" s="382">
        <v>3.6755000000000003E-2</v>
      </c>
      <c r="BP93" s="382">
        <v>6.7155999999999993E-2</v>
      </c>
      <c r="BQ93" s="382">
        <v>6.5257999999999997E-2</v>
      </c>
      <c r="BR93" s="382">
        <v>6.6148999999999999E-2</v>
      </c>
      <c r="BS93" s="382">
        <v>6.4668000000000003E-2</v>
      </c>
      <c r="BT93" s="382">
        <v>3.5714999999999997E-2</v>
      </c>
      <c r="BU93" s="382">
        <v>3.5963000000000002E-2</v>
      </c>
      <c r="BV93" s="382">
        <v>3.1724000000000002E-2</v>
      </c>
      <c r="BW93" s="382">
        <v>3.2612000000000002E-2</v>
      </c>
      <c r="BX93" s="382">
        <v>3.3308999999999998E-2</v>
      </c>
      <c r="BY93" s="382">
        <v>3.3845E-2</v>
      </c>
      <c r="BZ93" s="382">
        <v>3.4296E-2</v>
      </c>
      <c r="CA93" s="382">
        <v>3.6755000000000003E-2</v>
      </c>
      <c r="CB93" s="382">
        <v>6.7155999999999993E-2</v>
      </c>
      <c r="CC93" s="382">
        <v>6.5257999999999997E-2</v>
      </c>
      <c r="CD93" s="382">
        <v>6.6148999999999999E-2</v>
      </c>
      <c r="CE93" s="382">
        <v>6.4668000000000003E-2</v>
      </c>
      <c r="CF93" s="382">
        <v>3.5714999999999997E-2</v>
      </c>
      <c r="CG93" s="382">
        <v>3.5963000000000002E-2</v>
      </c>
      <c r="CH93" s="382">
        <v>3.1724000000000002E-2</v>
      </c>
      <c r="CJ93" s="243" t="s">
        <v>139</v>
      </c>
    </row>
    <row r="94" spans="1:88" x14ac:dyDescent="0.3">
      <c r="A94" s="579"/>
      <c r="B94" s="11" t="str">
        <f t="shared" ref="B94:B105" si="80">B79</f>
        <v>Building Shell</v>
      </c>
      <c r="C94" s="381">
        <v>3.4631000000000002E-2</v>
      </c>
      <c r="D94" s="381">
        <v>3.2668000000000003E-2</v>
      </c>
      <c r="E94" s="381">
        <v>3.2861000000000001E-2</v>
      </c>
      <c r="F94" s="382">
        <v>3.3238999999999998E-2</v>
      </c>
      <c r="G94" s="382">
        <v>4.5739000000000002E-2</v>
      </c>
      <c r="H94" s="382">
        <v>8.8426000000000005E-2</v>
      </c>
      <c r="I94" s="382">
        <v>8.0951999999999996E-2</v>
      </c>
      <c r="J94" s="382">
        <v>8.5358000000000003E-2</v>
      </c>
      <c r="K94" s="382">
        <v>8.6756E-2</v>
      </c>
      <c r="L94" s="382">
        <v>3.5978999999999997E-2</v>
      </c>
      <c r="M94" s="382">
        <v>3.4793999999999999E-2</v>
      </c>
      <c r="N94" s="382">
        <v>3.4887000000000001E-2</v>
      </c>
      <c r="O94" s="382">
        <v>3.8338999999999998E-2</v>
      </c>
      <c r="P94" s="382">
        <v>3.7275999999999997E-2</v>
      </c>
      <c r="Q94" s="382">
        <v>3.8233000000000003E-2</v>
      </c>
      <c r="R94" s="382">
        <v>3.3238999999999998E-2</v>
      </c>
      <c r="S94" s="382">
        <v>4.5739000000000002E-2</v>
      </c>
      <c r="T94" s="382">
        <v>8.8426000000000005E-2</v>
      </c>
      <c r="U94" s="382">
        <v>8.0951999999999996E-2</v>
      </c>
      <c r="V94" s="382">
        <v>8.5358000000000003E-2</v>
      </c>
      <c r="W94" s="382">
        <v>8.6756E-2</v>
      </c>
      <c r="X94" s="382">
        <v>3.5978999999999997E-2</v>
      </c>
      <c r="Y94" s="382">
        <v>3.4793999999999999E-2</v>
      </c>
      <c r="Z94" s="382">
        <v>3.4887000000000001E-2</v>
      </c>
      <c r="AA94" s="382">
        <v>3.8338999999999998E-2</v>
      </c>
      <c r="AB94" s="382">
        <v>3.7275999999999997E-2</v>
      </c>
      <c r="AC94" s="382">
        <v>3.8233000000000003E-2</v>
      </c>
      <c r="AD94" s="382">
        <v>3.3238999999999998E-2</v>
      </c>
      <c r="AE94" s="382">
        <v>4.5739000000000002E-2</v>
      </c>
      <c r="AF94" s="382">
        <v>8.8426000000000005E-2</v>
      </c>
      <c r="AG94" s="382">
        <v>8.0951999999999996E-2</v>
      </c>
      <c r="AH94" s="382">
        <v>8.5358000000000003E-2</v>
      </c>
      <c r="AI94" s="382">
        <v>8.6756E-2</v>
      </c>
      <c r="AJ94" s="382">
        <v>3.5978999999999997E-2</v>
      </c>
      <c r="AK94" s="382">
        <v>3.4793999999999999E-2</v>
      </c>
      <c r="AL94" s="382">
        <v>3.4887000000000001E-2</v>
      </c>
      <c r="AM94" s="382">
        <v>3.8338999999999998E-2</v>
      </c>
      <c r="AN94" s="382">
        <v>3.7275999999999997E-2</v>
      </c>
      <c r="AO94" s="382">
        <v>3.8233000000000003E-2</v>
      </c>
      <c r="AP94" s="382">
        <v>3.3238999999999998E-2</v>
      </c>
      <c r="AQ94" s="382">
        <v>4.5739000000000002E-2</v>
      </c>
      <c r="AR94" s="382">
        <v>8.8426000000000005E-2</v>
      </c>
      <c r="AS94" s="382">
        <v>8.0951999999999996E-2</v>
      </c>
      <c r="AT94" s="382">
        <v>8.5358000000000003E-2</v>
      </c>
      <c r="AU94" s="382">
        <v>8.6756E-2</v>
      </c>
      <c r="AV94" s="382">
        <v>3.5978999999999997E-2</v>
      </c>
      <c r="AW94" s="382">
        <v>3.4793999999999999E-2</v>
      </c>
      <c r="AX94" s="382">
        <v>3.4887000000000001E-2</v>
      </c>
      <c r="AY94" s="382">
        <v>3.8338999999999998E-2</v>
      </c>
      <c r="AZ94" s="382">
        <v>3.7275999999999997E-2</v>
      </c>
      <c r="BA94" s="382">
        <v>3.8233000000000003E-2</v>
      </c>
      <c r="BB94" s="382">
        <v>3.3238999999999998E-2</v>
      </c>
      <c r="BC94" s="382">
        <v>4.5739000000000002E-2</v>
      </c>
      <c r="BD94" s="382">
        <v>8.8426000000000005E-2</v>
      </c>
      <c r="BE94" s="382">
        <v>8.0951999999999996E-2</v>
      </c>
      <c r="BF94" s="382">
        <v>8.5358000000000003E-2</v>
      </c>
      <c r="BG94" s="382">
        <v>8.6756E-2</v>
      </c>
      <c r="BH94" s="382">
        <v>3.5978999999999997E-2</v>
      </c>
      <c r="BI94" s="382">
        <v>3.4793999999999999E-2</v>
      </c>
      <c r="BJ94" s="382">
        <v>3.4887000000000001E-2</v>
      </c>
      <c r="BK94" s="382">
        <v>3.8338999999999998E-2</v>
      </c>
      <c r="BL94" s="382">
        <v>3.7275999999999997E-2</v>
      </c>
      <c r="BM94" s="382">
        <v>3.8233000000000003E-2</v>
      </c>
      <c r="BN94" s="382">
        <v>3.3238999999999998E-2</v>
      </c>
      <c r="BO94" s="382">
        <v>4.5739000000000002E-2</v>
      </c>
      <c r="BP94" s="382">
        <v>8.8426000000000005E-2</v>
      </c>
      <c r="BQ94" s="382">
        <v>8.0951999999999996E-2</v>
      </c>
      <c r="BR94" s="382">
        <v>8.5358000000000003E-2</v>
      </c>
      <c r="BS94" s="382">
        <v>8.6756E-2</v>
      </c>
      <c r="BT94" s="382">
        <v>3.5978999999999997E-2</v>
      </c>
      <c r="BU94" s="382">
        <v>3.4793999999999999E-2</v>
      </c>
      <c r="BV94" s="382">
        <v>3.4887000000000001E-2</v>
      </c>
      <c r="BW94" s="382">
        <v>3.8338999999999998E-2</v>
      </c>
      <c r="BX94" s="382">
        <v>3.7275999999999997E-2</v>
      </c>
      <c r="BY94" s="382">
        <v>3.8233000000000003E-2</v>
      </c>
      <c r="BZ94" s="382">
        <v>3.3238999999999998E-2</v>
      </c>
      <c r="CA94" s="382">
        <v>4.5739000000000002E-2</v>
      </c>
      <c r="CB94" s="382">
        <v>8.8426000000000005E-2</v>
      </c>
      <c r="CC94" s="382">
        <v>8.0951999999999996E-2</v>
      </c>
      <c r="CD94" s="382">
        <v>8.5358000000000003E-2</v>
      </c>
      <c r="CE94" s="382">
        <v>8.6756E-2</v>
      </c>
      <c r="CF94" s="382">
        <v>3.5978999999999997E-2</v>
      </c>
      <c r="CG94" s="382">
        <v>3.4793999999999999E-2</v>
      </c>
      <c r="CH94" s="382">
        <v>3.4887000000000001E-2</v>
      </c>
      <c r="CJ94" s="243" t="s">
        <v>140</v>
      </c>
    </row>
    <row r="95" spans="1:88" x14ac:dyDescent="0.3">
      <c r="A95" s="579"/>
      <c r="B95" s="11" t="str">
        <f t="shared" si="80"/>
        <v>Cooking</v>
      </c>
      <c r="C95" s="381">
        <v>2.8072E-2</v>
      </c>
      <c r="D95" s="381">
        <v>2.8181000000000001E-2</v>
      </c>
      <c r="E95" s="381">
        <v>3.1021E-2</v>
      </c>
      <c r="F95" s="382">
        <v>3.8190000000000002E-2</v>
      </c>
      <c r="G95" s="382">
        <v>3.9288999999999998E-2</v>
      </c>
      <c r="H95" s="382">
        <v>7.3688000000000003E-2</v>
      </c>
      <c r="I95" s="382">
        <v>7.0596999999999993E-2</v>
      </c>
      <c r="J95" s="382">
        <v>7.2469000000000006E-2</v>
      </c>
      <c r="K95" s="382">
        <v>6.9982000000000003E-2</v>
      </c>
      <c r="L95" s="382">
        <v>3.8002000000000001E-2</v>
      </c>
      <c r="M95" s="382">
        <v>3.8397000000000001E-2</v>
      </c>
      <c r="N95" s="382">
        <v>3.1730000000000001E-2</v>
      </c>
      <c r="O95" s="382">
        <v>3.2231999999999997E-2</v>
      </c>
      <c r="P95" s="382">
        <v>3.3331E-2</v>
      </c>
      <c r="Q95" s="382">
        <v>3.6345000000000002E-2</v>
      </c>
      <c r="R95" s="382">
        <v>3.8190000000000002E-2</v>
      </c>
      <c r="S95" s="382">
        <v>3.9288999999999998E-2</v>
      </c>
      <c r="T95" s="382">
        <v>7.3688000000000003E-2</v>
      </c>
      <c r="U95" s="382">
        <v>7.0596999999999993E-2</v>
      </c>
      <c r="V95" s="382">
        <v>7.2469000000000006E-2</v>
      </c>
      <c r="W95" s="382">
        <v>6.9982000000000003E-2</v>
      </c>
      <c r="X95" s="382">
        <v>3.8002000000000001E-2</v>
      </c>
      <c r="Y95" s="382">
        <v>3.8397000000000001E-2</v>
      </c>
      <c r="Z95" s="382">
        <v>3.1730000000000001E-2</v>
      </c>
      <c r="AA95" s="382">
        <v>3.2231999999999997E-2</v>
      </c>
      <c r="AB95" s="382">
        <v>3.3331E-2</v>
      </c>
      <c r="AC95" s="382">
        <v>3.6345000000000002E-2</v>
      </c>
      <c r="AD95" s="382">
        <v>3.8190000000000002E-2</v>
      </c>
      <c r="AE95" s="382">
        <v>3.9288999999999998E-2</v>
      </c>
      <c r="AF95" s="382">
        <v>7.3688000000000003E-2</v>
      </c>
      <c r="AG95" s="382">
        <v>7.0596999999999993E-2</v>
      </c>
      <c r="AH95" s="382">
        <v>7.2469000000000006E-2</v>
      </c>
      <c r="AI95" s="382">
        <v>6.9982000000000003E-2</v>
      </c>
      <c r="AJ95" s="382">
        <v>3.8002000000000001E-2</v>
      </c>
      <c r="AK95" s="382">
        <v>3.8397000000000001E-2</v>
      </c>
      <c r="AL95" s="382">
        <v>3.1730000000000001E-2</v>
      </c>
      <c r="AM95" s="382">
        <v>3.2231999999999997E-2</v>
      </c>
      <c r="AN95" s="382">
        <v>3.3331E-2</v>
      </c>
      <c r="AO95" s="382">
        <v>3.6345000000000002E-2</v>
      </c>
      <c r="AP95" s="382">
        <v>3.8190000000000002E-2</v>
      </c>
      <c r="AQ95" s="382">
        <v>3.9288999999999998E-2</v>
      </c>
      <c r="AR95" s="382">
        <v>7.3688000000000003E-2</v>
      </c>
      <c r="AS95" s="382">
        <v>7.0596999999999993E-2</v>
      </c>
      <c r="AT95" s="382">
        <v>7.2469000000000006E-2</v>
      </c>
      <c r="AU95" s="382">
        <v>6.9982000000000003E-2</v>
      </c>
      <c r="AV95" s="382">
        <v>3.8002000000000001E-2</v>
      </c>
      <c r="AW95" s="382">
        <v>3.8397000000000001E-2</v>
      </c>
      <c r="AX95" s="382">
        <v>3.1730000000000001E-2</v>
      </c>
      <c r="AY95" s="382">
        <v>3.2231999999999997E-2</v>
      </c>
      <c r="AZ95" s="382">
        <v>3.3331E-2</v>
      </c>
      <c r="BA95" s="382">
        <v>3.6345000000000002E-2</v>
      </c>
      <c r="BB95" s="382">
        <v>3.8190000000000002E-2</v>
      </c>
      <c r="BC95" s="382">
        <v>3.9288999999999998E-2</v>
      </c>
      <c r="BD95" s="382">
        <v>7.3688000000000003E-2</v>
      </c>
      <c r="BE95" s="382">
        <v>7.0596999999999993E-2</v>
      </c>
      <c r="BF95" s="382">
        <v>7.2469000000000006E-2</v>
      </c>
      <c r="BG95" s="382">
        <v>6.9982000000000003E-2</v>
      </c>
      <c r="BH95" s="382">
        <v>3.8002000000000001E-2</v>
      </c>
      <c r="BI95" s="382">
        <v>3.8397000000000001E-2</v>
      </c>
      <c r="BJ95" s="382">
        <v>3.1730000000000001E-2</v>
      </c>
      <c r="BK95" s="382">
        <v>3.2231999999999997E-2</v>
      </c>
      <c r="BL95" s="382">
        <v>3.3331E-2</v>
      </c>
      <c r="BM95" s="382">
        <v>3.6345000000000002E-2</v>
      </c>
      <c r="BN95" s="382">
        <v>3.8190000000000002E-2</v>
      </c>
      <c r="BO95" s="382">
        <v>3.9288999999999998E-2</v>
      </c>
      <c r="BP95" s="382">
        <v>7.3688000000000003E-2</v>
      </c>
      <c r="BQ95" s="382">
        <v>7.0596999999999993E-2</v>
      </c>
      <c r="BR95" s="382">
        <v>7.2469000000000006E-2</v>
      </c>
      <c r="BS95" s="382">
        <v>6.9982000000000003E-2</v>
      </c>
      <c r="BT95" s="382">
        <v>3.8002000000000001E-2</v>
      </c>
      <c r="BU95" s="382">
        <v>3.8397000000000001E-2</v>
      </c>
      <c r="BV95" s="382">
        <v>3.1730000000000001E-2</v>
      </c>
      <c r="BW95" s="382">
        <v>3.2231999999999997E-2</v>
      </c>
      <c r="BX95" s="382">
        <v>3.3331E-2</v>
      </c>
      <c r="BY95" s="382">
        <v>3.6345000000000002E-2</v>
      </c>
      <c r="BZ95" s="382">
        <v>3.8190000000000002E-2</v>
      </c>
      <c r="CA95" s="382">
        <v>3.9288999999999998E-2</v>
      </c>
      <c r="CB95" s="382">
        <v>7.3688000000000003E-2</v>
      </c>
      <c r="CC95" s="382">
        <v>7.0596999999999993E-2</v>
      </c>
      <c r="CD95" s="382">
        <v>7.2469000000000006E-2</v>
      </c>
      <c r="CE95" s="382">
        <v>6.9982000000000003E-2</v>
      </c>
      <c r="CF95" s="382">
        <v>3.8002000000000001E-2</v>
      </c>
      <c r="CG95" s="382">
        <v>3.8397000000000001E-2</v>
      </c>
      <c r="CH95" s="382">
        <v>3.1730000000000001E-2</v>
      </c>
    </row>
    <row r="96" spans="1:88" x14ac:dyDescent="0.3">
      <c r="A96" s="579"/>
      <c r="B96" s="11" t="str">
        <f t="shared" si="80"/>
        <v>Cooling</v>
      </c>
      <c r="C96" s="381">
        <v>1.8259000000000001E-2</v>
      </c>
      <c r="D96" s="381">
        <v>1.6681000000000001E-2</v>
      </c>
      <c r="E96" s="381">
        <v>1.8474000000000001E-2</v>
      </c>
      <c r="F96" s="382">
        <v>3.6686999999999997E-2</v>
      </c>
      <c r="G96" s="382">
        <v>5.5877000000000003E-2</v>
      </c>
      <c r="H96" s="382">
        <v>8.9525999999999994E-2</v>
      </c>
      <c r="I96" s="382">
        <v>8.1436999999999996E-2</v>
      </c>
      <c r="J96" s="382">
        <v>8.6015999999999995E-2</v>
      </c>
      <c r="K96" s="382">
        <v>9.1347999999999999E-2</v>
      </c>
      <c r="L96" s="382">
        <v>3.6561000000000003E-2</v>
      </c>
      <c r="M96" s="382">
        <v>2.3477000000000001E-2</v>
      </c>
      <c r="N96" s="382">
        <v>2.3244999999999998E-2</v>
      </c>
      <c r="O96" s="382">
        <v>2.3078999999999999E-2</v>
      </c>
      <c r="P96" s="382">
        <v>2.3199999999999998E-2</v>
      </c>
      <c r="Q96" s="382">
        <v>2.3355999999999998E-2</v>
      </c>
      <c r="R96" s="382">
        <v>3.6686999999999997E-2</v>
      </c>
      <c r="S96" s="382">
        <v>5.5877000000000003E-2</v>
      </c>
      <c r="T96" s="382">
        <v>8.9525999999999994E-2</v>
      </c>
      <c r="U96" s="382">
        <v>8.1436999999999996E-2</v>
      </c>
      <c r="V96" s="382">
        <v>8.6015999999999995E-2</v>
      </c>
      <c r="W96" s="382">
        <v>9.1347999999999999E-2</v>
      </c>
      <c r="X96" s="382">
        <v>3.6561000000000003E-2</v>
      </c>
      <c r="Y96" s="382">
        <v>2.3477000000000001E-2</v>
      </c>
      <c r="Z96" s="382">
        <v>2.3244999999999998E-2</v>
      </c>
      <c r="AA96" s="382">
        <v>2.3078999999999999E-2</v>
      </c>
      <c r="AB96" s="382">
        <v>2.3199999999999998E-2</v>
      </c>
      <c r="AC96" s="382">
        <v>2.3355999999999998E-2</v>
      </c>
      <c r="AD96" s="382">
        <v>3.6686999999999997E-2</v>
      </c>
      <c r="AE96" s="382">
        <v>5.5877000000000003E-2</v>
      </c>
      <c r="AF96" s="382">
        <v>8.9525999999999994E-2</v>
      </c>
      <c r="AG96" s="382">
        <v>8.1436999999999996E-2</v>
      </c>
      <c r="AH96" s="382">
        <v>8.6015999999999995E-2</v>
      </c>
      <c r="AI96" s="382">
        <v>9.1347999999999999E-2</v>
      </c>
      <c r="AJ96" s="382">
        <v>3.6561000000000003E-2</v>
      </c>
      <c r="AK96" s="382">
        <v>2.3477000000000001E-2</v>
      </c>
      <c r="AL96" s="382">
        <v>2.3244999999999998E-2</v>
      </c>
      <c r="AM96" s="382">
        <v>2.3078999999999999E-2</v>
      </c>
      <c r="AN96" s="382">
        <v>2.3199999999999998E-2</v>
      </c>
      <c r="AO96" s="382">
        <v>2.3355999999999998E-2</v>
      </c>
      <c r="AP96" s="382">
        <v>3.6686999999999997E-2</v>
      </c>
      <c r="AQ96" s="382">
        <v>5.5877000000000003E-2</v>
      </c>
      <c r="AR96" s="382">
        <v>8.9525999999999994E-2</v>
      </c>
      <c r="AS96" s="382">
        <v>8.1436999999999996E-2</v>
      </c>
      <c r="AT96" s="382">
        <v>8.6015999999999995E-2</v>
      </c>
      <c r="AU96" s="382">
        <v>9.1347999999999999E-2</v>
      </c>
      <c r="AV96" s="382">
        <v>3.6561000000000003E-2</v>
      </c>
      <c r="AW96" s="382">
        <v>2.3477000000000001E-2</v>
      </c>
      <c r="AX96" s="382">
        <v>2.3244999999999998E-2</v>
      </c>
      <c r="AY96" s="382">
        <v>2.3078999999999999E-2</v>
      </c>
      <c r="AZ96" s="382">
        <v>2.3199999999999998E-2</v>
      </c>
      <c r="BA96" s="382">
        <v>2.3355999999999998E-2</v>
      </c>
      <c r="BB96" s="382">
        <v>3.6686999999999997E-2</v>
      </c>
      <c r="BC96" s="382">
        <v>5.5877000000000003E-2</v>
      </c>
      <c r="BD96" s="382">
        <v>8.9525999999999994E-2</v>
      </c>
      <c r="BE96" s="382">
        <v>8.1436999999999996E-2</v>
      </c>
      <c r="BF96" s="382">
        <v>8.6015999999999995E-2</v>
      </c>
      <c r="BG96" s="382">
        <v>9.1347999999999999E-2</v>
      </c>
      <c r="BH96" s="382">
        <v>3.6561000000000003E-2</v>
      </c>
      <c r="BI96" s="382">
        <v>2.3477000000000001E-2</v>
      </c>
      <c r="BJ96" s="382">
        <v>2.3244999999999998E-2</v>
      </c>
      <c r="BK96" s="382">
        <v>2.3078999999999999E-2</v>
      </c>
      <c r="BL96" s="382">
        <v>2.3199999999999998E-2</v>
      </c>
      <c r="BM96" s="382">
        <v>2.3355999999999998E-2</v>
      </c>
      <c r="BN96" s="382">
        <v>3.6686999999999997E-2</v>
      </c>
      <c r="BO96" s="382">
        <v>5.5877000000000003E-2</v>
      </c>
      <c r="BP96" s="382">
        <v>8.9525999999999994E-2</v>
      </c>
      <c r="BQ96" s="382">
        <v>8.1436999999999996E-2</v>
      </c>
      <c r="BR96" s="382">
        <v>8.6015999999999995E-2</v>
      </c>
      <c r="BS96" s="382">
        <v>9.1347999999999999E-2</v>
      </c>
      <c r="BT96" s="382">
        <v>3.6561000000000003E-2</v>
      </c>
      <c r="BU96" s="382">
        <v>2.3477000000000001E-2</v>
      </c>
      <c r="BV96" s="382">
        <v>2.3244999999999998E-2</v>
      </c>
      <c r="BW96" s="382">
        <v>2.3078999999999999E-2</v>
      </c>
      <c r="BX96" s="382">
        <v>2.3199999999999998E-2</v>
      </c>
      <c r="BY96" s="382">
        <v>2.3355999999999998E-2</v>
      </c>
      <c r="BZ96" s="382">
        <v>3.6686999999999997E-2</v>
      </c>
      <c r="CA96" s="382">
        <v>5.5877000000000003E-2</v>
      </c>
      <c r="CB96" s="382">
        <v>8.9525999999999994E-2</v>
      </c>
      <c r="CC96" s="382">
        <v>8.1436999999999996E-2</v>
      </c>
      <c r="CD96" s="382">
        <v>8.6015999999999995E-2</v>
      </c>
      <c r="CE96" s="382">
        <v>9.1347999999999999E-2</v>
      </c>
      <c r="CF96" s="382">
        <v>3.6561000000000003E-2</v>
      </c>
      <c r="CG96" s="382">
        <v>2.3477000000000001E-2</v>
      </c>
      <c r="CH96" s="382">
        <v>2.3244999999999998E-2</v>
      </c>
    </row>
    <row r="97" spans="1:86" x14ac:dyDescent="0.3">
      <c r="A97" s="579"/>
      <c r="B97" s="11" t="str">
        <f t="shared" si="80"/>
        <v>Ext Lighting</v>
      </c>
      <c r="C97" s="381">
        <v>2.0098999999999999E-2</v>
      </c>
      <c r="D97" s="381">
        <v>1.6704E-2</v>
      </c>
      <c r="E97" s="381">
        <v>1.873E-2</v>
      </c>
      <c r="F97" s="382">
        <v>2.4778999999999999E-2</v>
      </c>
      <c r="G97" s="382">
        <v>2.3963000000000002E-2</v>
      </c>
      <c r="H97" s="382">
        <v>3.7585E-2</v>
      </c>
      <c r="I97" s="382">
        <v>3.7498999999999998E-2</v>
      </c>
      <c r="J97" s="382">
        <v>3.7609999999999998E-2</v>
      </c>
      <c r="K97" s="382">
        <v>3.7858000000000003E-2</v>
      </c>
      <c r="L97" s="382">
        <v>2.3675000000000002E-2</v>
      </c>
      <c r="M97" s="382">
        <v>2.3668999999999999E-2</v>
      </c>
      <c r="N97" s="382">
        <v>2.3265000000000001E-2</v>
      </c>
      <c r="O97" s="382">
        <v>2.4801E-2</v>
      </c>
      <c r="P97" s="382">
        <v>2.3220000000000001E-2</v>
      </c>
      <c r="Q97" s="382">
        <v>2.3622000000000001E-2</v>
      </c>
      <c r="R97" s="382">
        <v>2.4778999999999999E-2</v>
      </c>
      <c r="S97" s="382">
        <v>2.3963000000000002E-2</v>
      </c>
      <c r="T97" s="382">
        <v>3.7585E-2</v>
      </c>
      <c r="U97" s="382">
        <v>3.7498999999999998E-2</v>
      </c>
      <c r="V97" s="382">
        <v>3.7609999999999998E-2</v>
      </c>
      <c r="W97" s="382">
        <v>3.7858000000000003E-2</v>
      </c>
      <c r="X97" s="382">
        <v>2.3675000000000002E-2</v>
      </c>
      <c r="Y97" s="382">
        <v>2.3668999999999999E-2</v>
      </c>
      <c r="Z97" s="382">
        <v>2.3265000000000001E-2</v>
      </c>
      <c r="AA97" s="382">
        <v>2.4801E-2</v>
      </c>
      <c r="AB97" s="382">
        <v>2.3220000000000001E-2</v>
      </c>
      <c r="AC97" s="382">
        <v>2.3622000000000001E-2</v>
      </c>
      <c r="AD97" s="382">
        <v>2.4778999999999999E-2</v>
      </c>
      <c r="AE97" s="382">
        <v>2.3963000000000002E-2</v>
      </c>
      <c r="AF97" s="382">
        <v>3.7585E-2</v>
      </c>
      <c r="AG97" s="382">
        <v>3.7498999999999998E-2</v>
      </c>
      <c r="AH97" s="382">
        <v>3.7609999999999998E-2</v>
      </c>
      <c r="AI97" s="382">
        <v>3.7858000000000003E-2</v>
      </c>
      <c r="AJ97" s="382">
        <v>2.3675000000000002E-2</v>
      </c>
      <c r="AK97" s="382">
        <v>2.3668999999999999E-2</v>
      </c>
      <c r="AL97" s="382">
        <v>2.3265000000000001E-2</v>
      </c>
      <c r="AM97" s="382">
        <v>2.4801E-2</v>
      </c>
      <c r="AN97" s="382">
        <v>2.3220000000000001E-2</v>
      </c>
      <c r="AO97" s="382">
        <v>2.3622000000000001E-2</v>
      </c>
      <c r="AP97" s="382">
        <v>2.4778999999999999E-2</v>
      </c>
      <c r="AQ97" s="382">
        <v>2.3963000000000002E-2</v>
      </c>
      <c r="AR97" s="382">
        <v>3.7585E-2</v>
      </c>
      <c r="AS97" s="382">
        <v>3.7498999999999998E-2</v>
      </c>
      <c r="AT97" s="382">
        <v>3.7609999999999998E-2</v>
      </c>
      <c r="AU97" s="382">
        <v>3.7858000000000003E-2</v>
      </c>
      <c r="AV97" s="382">
        <v>2.3675000000000002E-2</v>
      </c>
      <c r="AW97" s="382">
        <v>2.3668999999999999E-2</v>
      </c>
      <c r="AX97" s="382">
        <v>2.3265000000000001E-2</v>
      </c>
      <c r="AY97" s="382">
        <v>2.4801E-2</v>
      </c>
      <c r="AZ97" s="382">
        <v>2.3220000000000001E-2</v>
      </c>
      <c r="BA97" s="382">
        <v>2.3622000000000001E-2</v>
      </c>
      <c r="BB97" s="382">
        <v>2.4778999999999999E-2</v>
      </c>
      <c r="BC97" s="382">
        <v>2.3963000000000002E-2</v>
      </c>
      <c r="BD97" s="382">
        <v>3.7585E-2</v>
      </c>
      <c r="BE97" s="382">
        <v>3.7498999999999998E-2</v>
      </c>
      <c r="BF97" s="382">
        <v>3.7609999999999998E-2</v>
      </c>
      <c r="BG97" s="382">
        <v>3.7858000000000003E-2</v>
      </c>
      <c r="BH97" s="382">
        <v>2.3675000000000002E-2</v>
      </c>
      <c r="BI97" s="382">
        <v>2.3668999999999999E-2</v>
      </c>
      <c r="BJ97" s="382">
        <v>2.3265000000000001E-2</v>
      </c>
      <c r="BK97" s="382">
        <v>2.4801E-2</v>
      </c>
      <c r="BL97" s="382">
        <v>2.3220000000000001E-2</v>
      </c>
      <c r="BM97" s="382">
        <v>2.3622000000000001E-2</v>
      </c>
      <c r="BN97" s="382">
        <v>2.4778999999999999E-2</v>
      </c>
      <c r="BO97" s="382">
        <v>2.3963000000000002E-2</v>
      </c>
      <c r="BP97" s="382">
        <v>3.7585E-2</v>
      </c>
      <c r="BQ97" s="382">
        <v>3.7498999999999998E-2</v>
      </c>
      <c r="BR97" s="382">
        <v>3.7609999999999998E-2</v>
      </c>
      <c r="BS97" s="382">
        <v>3.7858000000000003E-2</v>
      </c>
      <c r="BT97" s="382">
        <v>2.3675000000000002E-2</v>
      </c>
      <c r="BU97" s="382">
        <v>2.3668999999999999E-2</v>
      </c>
      <c r="BV97" s="382">
        <v>2.3265000000000001E-2</v>
      </c>
      <c r="BW97" s="382">
        <v>2.4801E-2</v>
      </c>
      <c r="BX97" s="382">
        <v>2.3220000000000001E-2</v>
      </c>
      <c r="BY97" s="382">
        <v>2.3622000000000001E-2</v>
      </c>
      <c r="BZ97" s="382">
        <v>2.4778999999999999E-2</v>
      </c>
      <c r="CA97" s="382">
        <v>2.3963000000000002E-2</v>
      </c>
      <c r="CB97" s="382">
        <v>3.7585E-2</v>
      </c>
      <c r="CC97" s="382">
        <v>3.7498999999999998E-2</v>
      </c>
      <c r="CD97" s="382">
        <v>3.7609999999999998E-2</v>
      </c>
      <c r="CE97" s="382">
        <v>3.7858000000000003E-2</v>
      </c>
      <c r="CF97" s="382">
        <v>2.3675000000000002E-2</v>
      </c>
      <c r="CG97" s="382">
        <v>2.3668999999999999E-2</v>
      </c>
      <c r="CH97" s="382">
        <v>2.3265000000000001E-2</v>
      </c>
    </row>
    <row r="98" spans="1:86" x14ac:dyDescent="0.3">
      <c r="A98" s="579"/>
      <c r="B98" s="11" t="str">
        <f t="shared" si="80"/>
        <v>Heating</v>
      </c>
      <c r="C98" s="381">
        <v>3.4632000000000003E-2</v>
      </c>
      <c r="D98" s="381">
        <v>3.2691999999999999E-2</v>
      </c>
      <c r="E98" s="381">
        <v>3.3374000000000001E-2</v>
      </c>
      <c r="F98" s="382">
        <v>3.6565E-2</v>
      </c>
      <c r="G98" s="382">
        <v>3.5090999999999997E-2</v>
      </c>
      <c r="H98" s="382">
        <v>3.7016E-2</v>
      </c>
      <c r="I98" s="382">
        <v>3.6936999999999998E-2</v>
      </c>
      <c r="J98" s="382">
        <v>3.7067000000000003E-2</v>
      </c>
      <c r="K98" s="382">
        <v>6.7338999999999996E-2</v>
      </c>
      <c r="L98" s="382">
        <v>3.8498999999999999E-2</v>
      </c>
      <c r="M98" s="382">
        <v>3.5365000000000001E-2</v>
      </c>
      <c r="N98" s="382">
        <v>3.4893E-2</v>
      </c>
      <c r="O98" s="382">
        <v>3.8339999999999999E-2</v>
      </c>
      <c r="P98" s="382">
        <v>3.7297999999999998E-2</v>
      </c>
      <c r="Q98" s="382">
        <v>3.8760000000000003E-2</v>
      </c>
      <c r="R98" s="382">
        <v>3.6565E-2</v>
      </c>
      <c r="S98" s="382">
        <v>3.5090999999999997E-2</v>
      </c>
      <c r="T98" s="382">
        <v>3.7016E-2</v>
      </c>
      <c r="U98" s="382">
        <v>3.6936999999999998E-2</v>
      </c>
      <c r="V98" s="382">
        <v>3.7067000000000003E-2</v>
      </c>
      <c r="W98" s="382">
        <v>6.7338999999999996E-2</v>
      </c>
      <c r="X98" s="382">
        <v>3.8498999999999999E-2</v>
      </c>
      <c r="Y98" s="382">
        <v>3.5365000000000001E-2</v>
      </c>
      <c r="Z98" s="382">
        <v>3.4893E-2</v>
      </c>
      <c r="AA98" s="382">
        <v>3.8339999999999999E-2</v>
      </c>
      <c r="AB98" s="382">
        <v>3.7297999999999998E-2</v>
      </c>
      <c r="AC98" s="382">
        <v>3.8760000000000003E-2</v>
      </c>
      <c r="AD98" s="382">
        <v>3.6565E-2</v>
      </c>
      <c r="AE98" s="382">
        <v>3.5090999999999997E-2</v>
      </c>
      <c r="AF98" s="382">
        <v>3.7016E-2</v>
      </c>
      <c r="AG98" s="382">
        <v>3.6936999999999998E-2</v>
      </c>
      <c r="AH98" s="382">
        <v>3.7067000000000003E-2</v>
      </c>
      <c r="AI98" s="382">
        <v>6.7338999999999996E-2</v>
      </c>
      <c r="AJ98" s="382">
        <v>3.8498999999999999E-2</v>
      </c>
      <c r="AK98" s="382">
        <v>3.5365000000000001E-2</v>
      </c>
      <c r="AL98" s="382">
        <v>3.4893E-2</v>
      </c>
      <c r="AM98" s="382">
        <v>3.8339999999999999E-2</v>
      </c>
      <c r="AN98" s="382">
        <v>3.7297999999999998E-2</v>
      </c>
      <c r="AO98" s="382">
        <v>3.8760000000000003E-2</v>
      </c>
      <c r="AP98" s="382">
        <v>3.6565E-2</v>
      </c>
      <c r="AQ98" s="382">
        <v>3.5090999999999997E-2</v>
      </c>
      <c r="AR98" s="382">
        <v>3.7016E-2</v>
      </c>
      <c r="AS98" s="382">
        <v>3.6936999999999998E-2</v>
      </c>
      <c r="AT98" s="382">
        <v>3.7067000000000003E-2</v>
      </c>
      <c r="AU98" s="382">
        <v>6.7338999999999996E-2</v>
      </c>
      <c r="AV98" s="382">
        <v>3.8498999999999999E-2</v>
      </c>
      <c r="AW98" s="382">
        <v>3.5365000000000001E-2</v>
      </c>
      <c r="AX98" s="382">
        <v>3.4893E-2</v>
      </c>
      <c r="AY98" s="382">
        <v>3.8339999999999999E-2</v>
      </c>
      <c r="AZ98" s="382">
        <v>3.7297999999999998E-2</v>
      </c>
      <c r="BA98" s="382">
        <v>3.8760000000000003E-2</v>
      </c>
      <c r="BB98" s="382">
        <v>3.6565E-2</v>
      </c>
      <c r="BC98" s="382">
        <v>3.5090999999999997E-2</v>
      </c>
      <c r="BD98" s="382">
        <v>3.7016E-2</v>
      </c>
      <c r="BE98" s="382">
        <v>3.6936999999999998E-2</v>
      </c>
      <c r="BF98" s="382">
        <v>3.7067000000000003E-2</v>
      </c>
      <c r="BG98" s="382">
        <v>6.7338999999999996E-2</v>
      </c>
      <c r="BH98" s="382">
        <v>3.8498999999999999E-2</v>
      </c>
      <c r="BI98" s="382">
        <v>3.5365000000000001E-2</v>
      </c>
      <c r="BJ98" s="382">
        <v>3.4893E-2</v>
      </c>
      <c r="BK98" s="382">
        <v>3.8339999999999999E-2</v>
      </c>
      <c r="BL98" s="382">
        <v>3.7297999999999998E-2</v>
      </c>
      <c r="BM98" s="382">
        <v>3.8760000000000003E-2</v>
      </c>
      <c r="BN98" s="382">
        <v>3.6565E-2</v>
      </c>
      <c r="BO98" s="382">
        <v>3.5090999999999997E-2</v>
      </c>
      <c r="BP98" s="382">
        <v>3.7016E-2</v>
      </c>
      <c r="BQ98" s="382">
        <v>3.6936999999999998E-2</v>
      </c>
      <c r="BR98" s="382">
        <v>3.7067000000000003E-2</v>
      </c>
      <c r="BS98" s="382">
        <v>6.7338999999999996E-2</v>
      </c>
      <c r="BT98" s="382">
        <v>3.8498999999999999E-2</v>
      </c>
      <c r="BU98" s="382">
        <v>3.5365000000000001E-2</v>
      </c>
      <c r="BV98" s="382">
        <v>3.4893E-2</v>
      </c>
      <c r="BW98" s="382">
        <v>3.8339999999999999E-2</v>
      </c>
      <c r="BX98" s="382">
        <v>3.7297999999999998E-2</v>
      </c>
      <c r="BY98" s="382">
        <v>3.8760000000000003E-2</v>
      </c>
      <c r="BZ98" s="382">
        <v>3.6565E-2</v>
      </c>
      <c r="CA98" s="382">
        <v>3.5090999999999997E-2</v>
      </c>
      <c r="CB98" s="382">
        <v>3.7016E-2</v>
      </c>
      <c r="CC98" s="382">
        <v>3.6936999999999998E-2</v>
      </c>
      <c r="CD98" s="382">
        <v>3.7067000000000003E-2</v>
      </c>
      <c r="CE98" s="382">
        <v>6.7338999999999996E-2</v>
      </c>
      <c r="CF98" s="382">
        <v>3.8498999999999999E-2</v>
      </c>
      <c r="CG98" s="382">
        <v>3.5365000000000001E-2</v>
      </c>
      <c r="CH98" s="382">
        <v>3.4893E-2</v>
      </c>
    </row>
    <row r="99" spans="1:86" x14ac:dyDescent="0.3">
      <c r="A99" s="579"/>
      <c r="B99" s="11" t="str">
        <f t="shared" si="80"/>
        <v>HVAC</v>
      </c>
      <c r="C99" s="381">
        <v>3.4631000000000002E-2</v>
      </c>
      <c r="D99" s="381">
        <v>3.2668000000000003E-2</v>
      </c>
      <c r="E99" s="381">
        <v>3.2861000000000001E-2</v>
      </c>
      <c r="F99" s="382">
        <v>3.3238999999999998E-2</v>
      </c>
      <c r="G99" s="382">
        <v>4.5739000000000002E-2</v>
      </c>
      <c r="H99" s="382">
        <v>8.8426000000000005E-2</v>
      </c>
      <c r="I99" s="382">
        <v>8.0951999999999996E-2</v>
      </c>
      <c r="J99" s="382">
        <v>8.5358000000000003E-2</v>
      </c>
      <c r="K99" s="382">
        <v>8.6756E-2</v>
      </c>
      <c r="L99" s="382">
        <v>3.5978999999999997E-2</v>
      </c>
      <c r="M99" s="382">
        <v>3.4793999999999999E-2</v>
      </c>
      <c r="N99" s="382">
        <v>3.4887000000000001E-2</v>
      </c>
      <c r="O99" s="382">
        <v>3.8338999999999998E-2</v>
      </c>
      <c r="P99" s="382">
        <v>3.7275999999999997E-2</v>
      </c>
      <c r="Q99" s="382">
        <v>3.8233000000000003E-2</v>
      </c>
      <c r="R99" s="382">
        <v>3.3238999999999998E-2</v>
      </c>
      <c r="S99" s="382">
        <v>4.5739000000000002E-2</v>
      </c>
      <c r="T99" s="382">
        <v>8.8426000000000005E-2</v>
      </c>
      <c r="U99" s="382">
        <v>8.0951999999999996E-2</v>
      </c>
      <c r="V99" s="382">
        <v>8.5358000000000003E-2</v>
      </c>
      <c r="W99" s="382">
        <v>8.6756E-2</v>
      </c>
      <c r="X99" s="382">
        <v>3.5978999999999997E-2</v>
      </c>
      <c r="Y99" s="382">
        <v>3.4793999999999999E-2</v>
      </c>
      <c r="Z99" s="382">
        <v>3.4887000000000001E-2</v>
      </c>
      <c r="AA99" s="382">
        <v>3.8338999999999998E-2</v>
      </c>
      <c r="AB99" s="382">
        <v>3.7275999999999997E-2</v>
      </c>
      <c r="AC99" s="382">
        <v>3.8233000000000003E-2</v>
      </c>
      <c r="AD99" s="382">
        <v>3.3238999999999998E-2</v>
      </c>
      <c r="AE99" s="382">
        <v>4.5739000000000002E-2</v>
      </c>
      <c r="AF99" s="382">
        <v>8.8426000000000005E-2</v>
      </c>
      <c r="AG99" s="382">
        <v>8.0951999999999996E-2</v>
      </c>
      <c r="AH99" s="382">
        <v>8.5358000000000003E-2</v>
      </c>
      <c r="AI99" s="382">
        <v>8.6756E-2</v>
      </c>
      <c r="AJ99" s="382">
        <v>3.5978999999999997E-2</v>
      </c>
      <c r="AK99" s="382">
        <v>3.4793999999999999E-2</v>
      </c>
      <c r="AL99" s="382">
        <v>3.4887000000000001E-2</v>
      </c>
      <c r="AM99" s="382">
        <v>3.8338999999999998E-2</v>
      </c>
      <c r="AN99" s="382">
        <v>3.7275999999999997E-2</v>
      </c>
      <c r="AO99" s="382">
        <v>3.8233000000000003E-2</v>
      </c>
      <c r="AP99" s="382">
        <v>3.3238999999999998E-2</v>
      </c>
      <c r="AQ99" s="382">
        <v>4.5739000000000002E-2</v>
      </c>
      <c r="AR99" s="382">
        <v>8.8426000000000005E-2</v>
      </c>
      <c r="AS99" s="382">
        <v>8.0951999999999996E-2</v>
      </c>
      <c r="AT99" s="382">
        <v>8.5358000000000003E-2</v>
      </c>
      <c r="AU99" s="382">
        <v>8.6756E-2</v>
      </c>
      <c r="AV99" s="382">
        <v>3.5978999999999997E-2</v>
      </c>
      <c r="AW99" s="382">
        <v>3.4793999999999999E-2</v>
      </c>
      <c r="AX99" s="382">
        <v>3.4887000000000001E-2</v>
      </c>
      <c r="AY99" s="382">
        <v>3.8338999999999998E-2</v>
      </c>
      <c r="AZ99" s="382">
        <v>3.7275999999999997E-2</v>
      </c>
      <c r="BA99" s="382">
        <v>3.8233000000000003E-2</v>
      </c>
      <c r="BB99" s="382">
        <v>3.3238999999999998E-2</v>
      </c>
      <c r="BC99" s="382">
        <v>4.5739000000000002E-2</v>
      </c>
      <c r="BD99" s="382">
        <v>8.8426000000000005E-2</v>
      </c>
      <c r="BE99" s="382">
        <v>8.0951999999999996E-2</v>
      </c>
      <c r="BF99" s="382">
        <v>8.5358000000000003E-2</v>
      </c>
      <c r="BG99" s="382">
        <v>8.6756E-2</v>
      </c>
      <c r="BH99" s="382">
        <v>3.5978999999999997E-2</v>
      </c>
      <c r="BI99" s="382">
        <v>3.4793999999999999E-2</v>
      </c>
      <c r="BJ99" s="382">
        <v>3.4887000000000001E-2</v>
      </c>
      <c r="BK99" s="382">
        <v>3.8338999999999998E-2</v>
      </c>
      <c r="BL99" s="382">
        <v>3.7275999999999997E-2</v>
      </c>
      <c r="BM99" s="382">
        <v>3.8233000000000003E-2</v>
      </c>
      <c r="BN99" s="382">
        <v>3.3238999999999998E-2</v>
      </c>
      <c r="BO99" s="382">
        <v>4.5739000000000002E-2</v>
      </c>
      <c r="BP99" s="382">
        <v>8.8426000000000005E-2</v>
      </c>
      <c r="BQ99" s="382">
        <v>8.0951999999999996E-2</v>
      </c>
      <c r="BR99" s="382">
        <v>8.5358000000000003E-2</v>
      </c>
      <c r="BS99" s="382">
        <v>8.6756E-2</v>
      </c>
      <c r="BT99" s="382">
        <v>3.5978999999999997E-2</v>
      </c>
      <c r="BU99" s="382">
        <v>3.4793999999999999E-2</v>
      </c>
      <c r="BV99" s="382">
        <v>3.4887000000000001E-2</v>
      </c>
      <c r="BW99" s="382">
        <v>3.8338999999999998E-2</v>
      </c>
      <c r="BX99" s="382">
        <v>3.7275999999999997E-2</v>
      </c>
      <c r="BY99" s="382">
        <v>3.8233000000000003E-2</v>
      </c>
      <c r="BZ99" s="382">
        <v>3.3238999999999998E-2</v>
      </c>
      <c r="CA99" s="382">
        <v>4.5739000000000002E-2</v>
      </c>
      <c r="CB99" s="382">
        <v>8.8426000000000005E-2</v>
      </c>
      <c r="CC99" s="382">
        <v>8.0951999999999996E-2</v>
      </c>
      <c r="CD99" s="382">
        <v>8.5358000000000003E-2</v>
      </c>
      <c r="CE99" s="382">
        <v>8.6756E-2</v>
      </c>
      <c r="CF99" s="382">
        <v>3.5978999999999997E-2</v>
      </c>
      <c r="CG99" s="382">
        <v>3.4793999999999999E-2</v>
      </c>
      <c r="CH99" s="382">
        <v>3.4887000000000001E-2</v>
      </c>
    </row>
    <row r="100" spans="1:86" x14ac:dyDescent="0.3">
      <c r="A100" s="579"/>
      <c r="B100" s="11" t="str">
        <f t="shared" si="80"/>
        <v>Lighting</v>
      </c>
      <c r="C100" s="381">
        <v>3.0348E-2</v>
      </c>
      <c r="D100" s="381">
        <v>2.9642000000000002E-2</v>
      </c>
      <c r="E100" s="381">
        <v>3.0255000000000001E-2</v>
      </c>
      <c r="F100" s="382">
        <v>3.7511000000000003E-2</v>
      </c>
      <c r="G100" s="382">
        <v>3.9602999999999999E-2</v>
      </c>
      <c r="H100" s="382">
        <v>7.2403999999999996E-2</v>
      </c>
      <c r="I100" s="382">
        <v>6.9433999999999996E-2</v>
      </c>
      <c r="J100" s="382">
        <v>7.1117E-2</v>
      </c>
      <c r="K100" s="382">
        <v>6.7096000000000003E-2</v>
      </c>
      <c r="L100" s="382">
        <v>3.8461000000000002E-2</v>
      </c>
      <c r="M100" s="382">
        <v>3.7866999999999998E-2</v>
      </c>
      <c r="N100" s="382">
        <v>3.2252999999999997E-2</v>
      </c>
      <c r="O100" s="382">
        <v>3.4349999999999999E-2</v>
      </c>
      <c r="P100" s="382">
        <v>3.4615E-2</v>
      </c>
      <c r="Q100" s="382">
        <v>3.5556999999999998E-2</v>
      </c>
      <c r="R100" s="382">
        <v>3.7511000000000003E-2</v>
      </c>
      <c r="S100" s="382">
        <v>3.9602999999999999E-2</v>
      </c>
      <c r="T100" s="382">
        <v>7.2403999999999996E-2</v>
      </c>
      <c r="U100" s="382">
        <v>6.9433999999999996E-2</v>
      </c>
      <c r="V100" s="382">
        <v>7.1117E-2</v>
      </c>
      <c r="W100" s="382">
        <v>6.7096000000000003E-2</v>
      </c>
      <c r="X100" s="382">
        <v>3.8461000000000002E-2</v>
      </c>
      <c r="Y100" s="382">
        <v>3.7866999999999998E-2</v>
      </c>
      <c r="Z100" s="382">
        <v>3.2252999999999997E-2</v>
      </c>
      <c r="AA100" s="382">
        <v>3.4349999999999999E-2</v>
      </c>
      <c r="AB100" s="382">
        <v>3.4615E-2</v>
      </c>
      <c r="AC100" s="382">
        <v>3.5556999999999998E-2</v>
      </c>
      <c r="AD100" s="382">
        <v>3.7511000000000003E-2</v>
      </c>
      <c r="AE100" s="382">
        <v>3.9602999999999999E-2</v>
      </c>
      <c r="AF100" s="382">
        <v>7.2403999999999996E-2</v>
      </c>
      <c r="AG100" s="382">
        <v>6.9433999999999996E-2</v>
      </c>
      <c r="AH100" s="382">
        <v>7.1117E-2</v>
      </c>
      <c r="AI100" s="382">
        <v>6.7096000000000003E-2</v>
      </c>
      <c r="AJ100" s="382">
        <v>3.8461000000000002E-2</v>
      </c>
      <c r="AK100" s="382">
        <v>3.7866999999999998E-2</v>
      </c>
      <c r="AL100" s="382">
        <v>3.2252999999999997E-2</v>
      </c>
      <c r="AM100" s="382">
        <v>3.4349999999999999E-2</v>
      </c>
      <c r="AN100" s="382">
        <v>3.4615E-2</v>
      </c>
      <c r="AO100" s="382">
        <v>3.5556999999999998E-2</v>
      </c>
      <c r="AP100" s="382">
        <v>3.7511000000000003E-2</v>
      </c>
      <c r="AQ100" s="382">
        <v>3.9602999999999999E-2</v>
      </c>
      <c r="AR100" s="382">
        <v>7.2403999999999996E-2</v>
      </c>
      <c r="AS100" s="382">
        <v>6.9433999999999996E-2</v>
      </c>
      <c r="AT100" s="382">
        <v>7.1117E-2</v>
      </c>
      <c r="AU100" s="382">
        <v>6.7096000000000003E-2</v>
      </c>
      <c r="AV100" s="382">
        <v>3.8461000000000002E-2</v>
      </c>
      <c r="AW100" s="382">
        <v>3.7866999999999998E-2</v>
      </c>
      <c r="AX100" s="382">
        <v>3.2252999999999997E-2</v>
      </c>
      <c r="AY100" s="382">
        <v>3.4349999999999999E-2</v>
      </c>
      <c r="AZ100" s="382">
        <v>3.4615E-2</v>
      </c>
      <c r="BA100" s="382">
        <v>3.5556999999999998E-2</v>
      </c>
      <c r="BB100" s="382">
        <v>3.7511000000000003E-2</v>
      </c>
      <c r="BC100" s="382">
        <v>3.9602999999999999E-2</v>
      </c>
      <c r="BD100" s="382">
        <v>7.2403999999999996E-2</v>
      </c>
      <c r="BE100" s="382">
        <v>6.9433999999999996E-2</v>
      </c>
      <c r="BF100" s="382">
        <v>7.1117E-2</v>
      </c>
      <c r="BG100" s="382">
        <v>6.7096000000000003E-2</v>
      </c>
      <c r="BH100" s="382">
        <v>3.8461000000000002E-2</v>
      </c>
      <c r="BI100" s="382">
        <v>3.7866999999999998E-2</v>
      </c>
      <c r="BJ100" s="382">
        <v>3.2252999999999997E-2</v>
      </c>
      <c r="BK100" s="382">
        <v>3.4349999999999999E-2</v>
      </c>
      <c r="BL100" s="382">
        <v>3.4615E-2</v>
      </c>
      <c r="BM100" s="382">
        <v>3.5556999999999998E-2</v>
      </c>
      <c r="BN100" s="382">
        <v>3.7511000000000003E-2</v>
      </c>
      <c r="BO100" s="382">
        <v>3.9602999999999999E-2</v>
      </c>
      <c r="BP100" s="382">
        <v>7.2403999999999996E-2</v>
      </c>
      <c r="BQ100" s="382">
        <v>6.9433999999999996E-2</v>
      </c>
      <c r="BR100" s="382">
        <v>7.1117E-2</v>
      </c>
      <c r="BS100" s="382">
        <v>6.7096000000000003E-2</v>
      </c>
      <c r="BT100" s="382">
        <v>3.8461000000000002E-2</v>
      </c>
      <c r="BU100" s="382">
        <v>3.7866999999999998E-2</v>
      </c>
      <c r="BV100" s="382">
        <v>3.2252999999999997E-2</v>
      </c>
      <c r="BW100" s="382">
        <v>3.4349999999999999E-2</v>
      </c>
      <c r="BX100" s="382">
        <v>3.4615E-2</v>
      </c>
      <c r="BY100" s="382">
        <v>3.5556999999999998E-2</v>
      </c>
      <c r="BZ100" s="382">
        <v>3.7511000000000003E-2</v>
      </c>
      <c r="CA100" s="382">
        <v>3.9602999999999999E-2</v>
      </c>
      <c r="CB100" s="382">
        <v>7.2403999999999996E-2</v>
      </c>
      <c r="CC100" s="382">
        <v>6.9433999999999996E-2</v>
      </c>
      <c r="CD100" s="382">
        <v>7.1117E-2</v>
      </c>
      <c r="CE100" s="382">
        <v>6.7096000000000003E-2</v>
      </c>
      <c r="CF100" s="382">
        <v>3.8461000000000002E-2</v>
      </c>
      <c r="CG100" s="382">
        <v>3.7866999999999998E-2</v>
      </c>
      <c r="CH100" s="382">
        <v>3.2252999999999997E-2</v>
      </c>
    </row>
    <row r="101" spans="1:86" x14ac:dyDescent="0.3">
      <c r="A101" s="579"/>
      <c r="B101" s="11" t="str">
        <f t="shared" si="80"/>
        <v>Miscellaneous</v>
      </c>
      <c r="C101" s="381">
        <v>2.9367000000000001E-2</v>
      </c>
      <c r="D101" s="381">
        <v>2.8156E-2</v>
      </c>
      <c r="E101" s="381">
        <v>2.9522E-2</v>
      </c>
      <c r="F101" s="382">
        <v>3.4296E-2</v>
      </c>
      <c r="G101" s="382">
        <v>3.6755000000000003E-2</v>
      </c>
      <c r="H101" s="382">
        <v>6.7155999999999993E-2</v>
      </c>
      <c r="I101" s="382">
        <v>6.5257999999999997E-2</v>
      </c>
      <c r="J101" s="382">
        <v>6.6148999999999999E-2</v>
      </c>
      <c r="K101" s="382">
        <v>6.4668000000000003E-2</v>
      </c>
      <c r="L101" s="382">
        <v>3.5714999999999997E-2</v>
      </c>
      <c r="M101" s="382">
        <v>3.5963000000000002E-2</v>
      </c>
      <c r="N101" s="382">
        <v>3.1724000000000002E-2</v>
      </c>
      <c r="O101" s="382">
        <v>3.2612000000000002E-2</v>
      </c>
      <c r="P101" s="382">
        <v>3.3308999999999998E-2</v>
      </c>
      <c r="Q101" s="382">
        <v>3.3845E-2</v>
      </c>
      <c r="R101" s="382">
        <v>3.4296E-2</v>
      </c>
      <c r="S101" s="382">
        <v>3.6755000000000003E-2</v>
      </c>
      <c r="T101" s="382">
        <v>6.7155999999999993E-2</v>
      </c>
      <c r="U101" s="382">
        <v>6.5257999999999997E-2</v>
      </c>
      <c r="V101" s="382">
        <v>6.6148999999999999E-2</v>
      </c>
      <c r="W101" s="382">
        <v>6.4668000000000003E-2</v>
      </c>
      <c r="X101" s="382">
        <v>3.5714999999999997E-2</v>
      </c>
      <c r="Y101" s="382">
        <v>3.5963000000000002E-2</v>
      </c>
      <c r="Z101" s="382">
        <v>3.1724000000000002E-2</v>
      </c>
      <c r="AA101" s="382">
        <v>3.2612000000000002E-2</v>
      </c>
      <c r="AB101" s="382">
        <v>3.3308999999999998E-2</v>
      </c>
      <c r="AC101" s="382">
        <v>3.3845E-2</v>
      </c>
      <c r="AD101" s="382">
        <v>3.4296E-2</v>
      </c>
      <c r="AE101" s="382">
        <v>3.6755000000000003E-2</v>
      </c>
      <c r="AF101" s="382">
        <v>6.7155999999999993E-2</v>
      </c>
      <c r="AG101" s="382">
        <v>6.5257999999999997E-2</v>
      </c>
      <c r="AH101" s="382">
        <v>6.6148999999999999E-2</v>
      </c>
      <c r="AI101" s="382">
        <v>6.4668000000000003E-2</v>
      </c>
      <c r="AJ101" s="382">
        <v>3.5714999999999997E-2</v>
      </c>
      <c r="AK101" s="382">
        <v>3.5963000000000002E-2</v>
      </c>
      <c r="AL101" s="382">
        <v>3.1724000000000002E-2</v>
      </c>
      <c r="AM101" s="382">
        <v>3.2612000000000002E-2</v>
      </c>
      <c r="AN101" s="382">
        <v>3.3308999999999998E-2</v>
      </c>
      <c r="AO101" s="382">
        <v>3.3845E-2</v>
      </c>
      <c r="AP101" s="382">
        <v>3.4296E-2</v>
      </c>
      <c r="AQ101" s="382">
        <v>3.6755000000000003E-2</v>
      </c>
      <c r="AR101" s="382">
        <v>6.7155999999999993E-2</v>
      </c>
      <c r="AS101" s="382">
        <v>6.5257999999999997E-2</v>
      </c>
      <c r="AT101" s="382">
        <v>6.6148999999999999E-2</v>
      </c>
      <c r="AU101" s="382">
        <v>6.4668000000000003E-2</v>
      </c>
      <c r="AV101" s="382">
        <v>3.5714999999999997E-2</v>
      </c>
      <c r="AW101" s="382">
        <v>3.5963000000000002E-2</v>
      </c>
      <c r="AX101" s="382">
        <v>3.1724000000000002E-2</v>
      </c>
      <c r="AY101" s="382">
        <v>3.2612000000000002E-2</v>
      </c>
      <c r="AZ101" s="382">
        <v>3.3308999999999998E-2</v>
      </c>
      <c r="BA101" s="382">
        <v>3.3845E-2</v>
      </c>
      <c r="BB101" s="382">
        <v>3.4296E-2</v>
      </c>
      <c r="BC101" s="382">
        <v>3.6755000000000003E-2</v>
      </c>
      <c r="BD101" s="382">
        <v>6.7155999999999993E-2</v>
      </c>
      <c r="BE101" s="382">
        <v>6.5257999999999997E-2</v>
      </c>
      <c r="BF101" s="382">
        <v>6.6148999999999999E-2</v>
      </c>
      <c r="BG101" s="382">
        <v>6.4668000000000003E-2</v>
      </c>
      <c r="BH101" s="382">
        <v>3.5714999999999997E-2</v>
      </c>
      <c r="BI101" s="382">
        <v>3.5963000000000002E-2</v>
      </c>
      <c r="BJ101" s="382">
        <v>3.1724000000000002E-2</v>
      </c>
      <c r="BK101" s="382">
        <v>3.2612000000000002E-2</v>
      </c>
      <c r="BL101" s="382">
        <v>3.3308999999999998E-2</v>
      </c>
      <c r="BM101" s="382">
        <v>3.3845E-2</v>
      </c>
      <c r="BN101" s="382">
        <v>3.4296E-2</v>
      </c>
      <c r="BO101" s="382">
        <v>3.6755000000000003E-2</v>
      </c>
      <c r="BP101" s="382">
        <v>6.7155999999999993E-2</v>
      </c>
      <c r="BQ101" s="382">
        <v>6.5257999999999997E-2</v>
      </c>
      <c r="BR101" s="382">
        <v>6.6148999999999999E-2</v>
      </c>
      <c r="BS101" s="382">
        <v>6.4668000000000003E-2</v>
      </c>
      <c r="BT101" s="382">
        <v>3.5714999999999997E-2</v>
      </c>
      <c r="BU101" s="382">
        <v>3.5963000000000002E-2</v>
      </c>
      <c r="BV101" s="382">
        <v>3.1724000000000002E-2</v>
      </c>
      <c r="BW101" s="382">
        <v>3.2612000000000002E-2</v>
      </c>
      <c r="BX101" s="382">
        <v>3.3308999999999998E-2</v>
      </c>
      <c r="BY101" s="382">
        <v>3.3845E-2</v>
      </c>
      <c r="BZ101" s="382">
        <v>3.4296E-2</v>
      </c>
      <c r="CA101" s="382">
        <v>3.6755000000000003E-2</v>
      </c>
      <c r="CB101" s="382">
        <v>6.7155999999999993E-2</v>
      </c>
      <c r="CC101" s="382">
        <v>6.5257999999999997E-2</v>
      </c>
      <c r="CD101" s="382">
        <v>6.6148999999999999E-2</v>
      </c>
      <c r="CE101" s="382">
        <v>6.4668000000000003E-2</v>
      </c>
      <c r="CF101" s="382">
        <v>3.5714999999999997E-2</v>
      </c>
      <c r="CG101" s="382">
        <v>3.5963000000000002E-2</v>
      </c>
      <c r="CH101" s="382">
        <v>3.1724000000000002E-2</v>
      </c>
    </row>
    <row r="102" spans="1:86" x14ac:dyDescent="0.3">
      <c r="A102" s="579"/>
      <c r="B102" s="11" t="str">
        <f t="shared" si="80"/>
        <v>Motors</v>
      </c>
      <c r="C102" s="381">
        <v>2.9367000000000001E-2</v>
      </c>
      <c r="D102" s="381">
        <v>2.8156E-2</v>
      </c>
      <c r="E102" s="381">
        <v>2.9522E-2</v>
      </c>
      <c r="F102" s="382">
        <v>3.4296E-2</v>
      </c>
      <c r="G102" s="382">
        <v>3.6755000000000003E-2</v>
      </c>
      <c r="H102" s="382">
        <v>6.7155999999999993E-2</v>
      </c>
      <c r="I102" s="382">
        <v>6.5257999999999997E-2</v>
      </c>
      <c r="J102" s="382">
        <v>6.6148999999999999E-2</v>
      </c>
      <c r="K102" s="382">
        <v>6.4668000000000003E-2</v>
      </c>
      <c r="L102" s="382">
        <v>3.5714999999999997E-2</v>
      </c>
      <c r="M102" s="382">
        <v>3.5963000000000002E-2</v>
      </c>
      <c r="N102" s="382">
        <v>3.1724000000000002E-2</v>
      </c>
      <c r="O102" s="382">
        <v>3.2612000000000002E-2</v>
      </c>
      <c r="P102" s="382">
        <v>3.3308999999999998E-2</v>
      </c>
      <c r="Q102" s="382">
        <v>3.3845E-2</v>
      </c>
      <c r="R102" s="382">
        <v>3.4296E-2</v>
      </c>
      <c r="S102" s="382">
        <v>3.6755000000000003E-2</v>
      </c>
      <c r="T102" s="382">
        <v>6.7155999999999993E-2</v>
      </c>
      <c r="U102" s="382">
        <v>6.5257999999999997E-2</v>
      </c>
      <c r="V102" s="382">
        <v>6.6148999999999999E-2</v>
      </c>
      <c r="W102" s="382">
        <v>6.4668000000000003E-2</v>
      </c>
      <c r="X102" s="382">
        <v>3.5714999999999997E-2</v>
      </c>
      <c r="Y102" s="382">
        <v>3.5963000000000002E-2</v>
      </c>
      <c r="Z102" s="382">
        <v>3.1724000000000002E-2</v>
      </c>
      <c r="AA102" s="382">
        <v>3.2612000000000002E-2</v>
      </c>
      <c r="AB102" s="382">
        <v>3.3308999999999998E-2</v>
      </c>
      <c r="AC102" s="382">
        <v>3.3845E-2</v>
      </c>
      <c r="AD102" s="382">
        <v>3.4296E-2</v>
      </c>
      <c r="AE102" s="382">
        <v>3.6755000000000003E-2</v>
      </c>
      <c r="AF102" s="382">
        <v>6.7155999999999993E-2</v>
      </c>
      <c r="AG102" s="382">
        <v>6.5257999999999997E-2</v>
      </c>
      <c r="AH102" s="382">
        <v>6.6148999999999999E-2</v>
      </c>
      <c r="AI102" s="382">
        <v>6.4668000000000003E-2</v>
      </c>
      <c r="AJ102" s="382">
        <v>3.5714999999999997E-2</v>
      </c>
      <c r="AK102" s="382">
        <v>3.5963000000000002E-2</v>
      </c>
      <c r="AL102" s="382">
        <v>3.1724000000000002E-2</v>
      </c>
      <c r="AM102" s="382">
        <v>3.2612000000000002E-2</v>
      </c>
      <c r="AN102" s="382">
        <v>3.3308999999999998E-2</v>
      </c>
      <c r="AO102" s="382">
        <v>3.3845E-2</v>
      </c>
      <c r="AP102" s="382">
        <v>3.4296E-2</v>
      </c>
      <c r="AQ102" s="382">
        <v>3.6755000000000003E-2</v>
      </c>
      <c r="AR102" s="382">
        <v>6.7155999999999993E-2</v>
      </c>
      <c r="AS102" s="382">
        <v>6.5257999999999997E-2</v>
      </c>
      <c r="AT102" s="382">
        <v>6.6148999999999999E-2</v>
      </c>
      <c r="AU102" s="382">
        <v>6.4668000000000003E-2</v>
      </c>
      <c r="AV102" s="382">
        <v>3.5714999999999997E-2</v>
      </c>
      <c r="AW102" s="382">
        <v>3.5963000000000002E-2</v>
      </c>
      <c r="AX102" s="382">
        <v>3.1724000000000002E-2</v>
      </c>
      <c r="AY102" s="382">
        <v>3.2612000000000002E-2</v>
      </c>
      <c r="AZ102" s="382">
        <v>3.3308999999999998E-2</v>
      </c>
      <c r="BA102" s="382">
        <v>3.3845E-2</v>
      </c>
      <c r="BB102" s="382">
        <v>3.4296E-2</v>
      </c>
      <c r="BC102" s="382">
        <v>3.6755000000000003E-2</v>
      </c>
      <c r="BD102" s="382">
        <v>6.7155999999999993E-2</v>
      </c>
      <c r="BE102" s="382">
        <v>6.5257999999999997E-2</v>
      </c>
      <c r="BF102" s="382">
        <v>6.6148999999999999E-2</v>
      </c>
      <c r="BG102" s="382">
        <v>6.4668000000000003E-2</v>
      </c>
      <c r="BH102" s="382">
        <v>3.5714999999999997E-2</v>
      </c>
      <c r="BI102" s="382">
        <v>3.5963000000000002E-2</v>
      </c>
      <c r="BJ102" s="382">
        <v>3.1724000000000002E-2</v>
      </c>
      <c r="BK102" s="382">
        <v>3.2612000000000002E-2</v>
      </c>
      <c r="BL102" s="382">
        <v>3.3308999999999998E-2</v>
      </c>
      <c r="BM102" s="382">
        <v>3.3845E-2</v>
      </c>
      <c r="BN102" s="382">
        <v>3.4296E-2</v>
      </c>
      <c r="BO102" s="382">
        <v>3.6755000000000003E-2</v>
      </c>
      <c r="BP102" s="382">
        <v>6.7155999999999993E-2</v>
      </c>
      <c r="BQ102" s="382">
        <v>6.5257999999999997E-2</v>
      </c>
      <c r="BR102" s="382">
        <v>6.6148999999999999E-2</v>
      </c>
      <c r="BS102" s="382">
        <v>6.4668000000000003E-2</v>
      </c>
      <c r="BT102" s="382">
        <v>3.5714999999999997E-2</v>
      </c>
      <c r="BU102" s="382">
        <v>3.5963000000000002E-2</v>
      </c>
      <c r="BV102" s="382">
        <v>3.1724000000000002E-2</v>
      </c>
      <c r="BW102" s="382">
        <v>3.2612000000000002E-2</v>
      </c>
      <c r="BX102" s="382">
        <v>3.3308999999999998E-2</v>
      </c>
      <c r="BY102" s="382">
        <v>3.3845E-2</v>
      </c>
      <c r="BZ102" s="382">
        <v>3.4296E-2</v>
      </c>
      <c r="CA102" s="382">
        <v>3.6755000000000003E-2</v>
      </c>
      <c r="CB102" s="382">
        <v>6.7155999999999993E-2</v>
      </c>
      <c r="CC102" s="382">
        <v>6.5257999999999997E-2</v>
      </c>
      <c r="CD102" s="382">
        <v>6.6148999999999999E-2</v>
      </c>
      <c r="CE102" s="382">
        <v>6.4668000000000003E-2</v>
      </c>
      <c r="CF102" s="382">
        <v>3.5714999999999997E-2</v>
      </c>
      <c r="CG102" s="382">
        <v>3.5963000000000002E-2</v>
      </c>
      <c r="CH102" s="382">
        <v>3.1724000000000002E-2</v>
      </c>
    </row>
    <row r="103" spans="1:86" x14ac:dyDescent="0.3">
      <c r="A103" s="579"/>
      <c r="B103" s="11" t="str">
        <f t="shared" si="80"/>
        <v>Process</v>
      </c>
      <c r="C103" s="381">
        <v>2.9367000000000001E-2</v>
      </c>
      <c r="D103" s="381">
        <v>2.8156E-2</v>
      </c>
      <c r="E103" s="381">
        <v>2.9522E-2</v>
      </c>
      <c r="F103" s="382">
        <v>3.4296E-2</v>
      </c>
      <c r="G103" s="382">
        <v>3.6755000000000003E-2</v>
      </c>
      <c r="H103" s="382">
        <v>6.7155999999999993E-2</v>
      </c>
      <c r="I103" s="382">
        <v>6.5257999999999997E-2</v>
      </c>
      <c r="J103" s="382">
        <v>6.6148999999999999E-2</v>
      </c>
      <c r="K103" s="382">
        <v>6.4668000000000003E-2</v>
      </c>
      <c r="L103" s="382">
        <v>3.5714999999999997E-2</v>
      </c>
      <c r="M103" s="382">
        <v>3.5963000000000002E-2</v>
      </c>
      <c r="N103" s="382">
        <v>3.1724000000000002E-2</v>
      </c>
      <c r="O103" s="382">
        <v>3.2612000000000002E-2</v>
      </c>
      <c r="P103" s="382">
        <v>3.3308999999999998E-2</v>
      </c>
      <c r="Q103" s="382">
        <v>3.3845E-2</v>
      </c>
      <c r="R103" s="382">
        <v>3.4296E-2</v>
      </c>
      <c r="S103" s="382">
        <v>3.6755000000000003E-2</v>
      </c>
      <c r="T103" s="382">
        <v>6.7155999999999993E-2</v>
      </c>
      <c r="U103" s="382">
        <v>6.5257999999999997E-2</v>
      </c>
      <c r="V103" s="382">
        <v>6.6148999999999999E-2</v>
      </c>
      <c r="W103" s="382">
        <v>6.4668000000000003E-2</v>
      </c>
      <c r="X103" s="382">
        <v>3.5714999999999997E-2</v>
      </c>
      <c r="Y103" s="382">
        <v>3.5963000000000002E-2</v>
      </c>
      <c r="Z103" s="382">
        <v>3.1724000000000002E-2</v>
      </c>
      <c r="AA103" s="382">
        <v>3.2612000000000002E-2</v>
      </c>
      <c r="AB103" s="382">
        <v>3.3308999999999998E-2</v>
      </c>
      <c r="AC103" s="382">
        <v>3.3845E-2</v>
      </c>
      <c r="AD103" s="382">
        <v>3.4296E-2</v>
      </c>
      <c r="AE103" s="382">
        <v>3.6755000000000003E-2</v>
      </c>
      <c r="AF103" s="382">
        <v>6.7155999999999993E-2</v>
      </c>
      <c r="AG103" s="382">
        <v>6.5257999999999997E-2</v>
      </c>
      <c r="AH103" s="382">
        <v>6.6148999999999999E-2</v>
      </c>
      <c r="AI103" s="382">
        <v>6.4668000000000003E-2</v>
      </c>
      <c r="AJ103" s="382">
        <v>3.5714999999999997E-2</v>
      </c>
      <c r="AK103" s="382">
        <v>3.5963000000000002E-2</v>
      </c>
      <c r="AL103" s="382">
        <v>3.1724000000000002E-2</v>
      </c>
      <c r="AM103" s="382">
        <v>3.2612000000000002E-2</v>
      </c>
      <c r="AN103" s="382">
        <v>3.3308999999999998E-2</v>
      </c>
      <c r="AO103" s="382">
        <v>3.3845E-2</v>
      </c>
      <c r="AP103" s="382">
        <v>3.4296E-2</v>
      </c>
      <c r="AQ103" s="382">
        <v>3.6755000000000003E-2</v>
      </c>
      <c r="AR103" s="382">
        <v>6.7155999999999993E-2</v>
      </c>
      <c r="AS103" s="382">
        <v>6.5257999999999997E-2</v>
      </c>
      <c r="AT103" s="382">
        <v>6.6148999999999999E-2</v>
      </c>
      <c r="AU103" s="382">
        <v>6.4668000000000003E-2</v>
      </c>
      <c r="AV103" s="382">
        <v>3.5714999999999997E-2</v>
      </c>
      <c r="AW103" s="382">
        <v>3.5963000000000002E-2</v>
      </c>
      <c r="AX103" s="382">
        <v>3.1724000000000002E-2</v>
      </c>
      <c r="AY103" s="382">
        <v>3.2612000000000002E-2</v>
      </c>
      <c r="AZ103" s="382">
        <v>3.3308999999999998E-2</v>
      </c>
      <c r="BA103" s="382">
        <v>3.3845E-2</v>
      </c>
      <c r="BB103" s="382">
        <v>3.4296E-2</v>
      </c>
      <c r="BC103" s="382">
        <v>3.6755000000000003E-2</v>
      </c>
      <c r="BD103" s="382">
        <v>6.7155999999999993E-2</v>
      </c>
      <c r="BE103" s="382">
        <v>6.5257999999999997E-2</v>
      </c>
      <c r="BF103" s="382">
        <v>6.6148999999999999E-2</v>
      </c>
      <c r="BG103" s="382">
        <v>6.4668000000000003E-2</v>
      </c>
      <c r="BH103" s="382">
        <v>3.5714999999999997E-2</v>
      </c>
      <c r="BI103" s="382">
        <v>3.5963000000000002E-2</v>
      </c>
      <c r="BJ103" s="382">
        <v>3.1724000000000002E-2</v>
      </c>
      <c r="BK103" s="382">
        <v>3.2612000000000002E-2</v>
      </c>
      <c r="BL103" s="382">
        <v>3.3308999999999998E-2</v>
      </c>
      <c r="BM103" s="382">
        <v>3.3845E-2</v>
      </c>
      <c r="BN103" s="382">
        <v>3.4296E-2</v>
      </c>
      <c r="BO103" s="382">
        <v>3.6755000000000003E-2</v>
      </c>
      <c r="BP103" s="382">
        <v>6.7155999999999993E-2</v>
      </c>
      <c r="BQ103" s="382">
        <v>6.5257999999999997E-2</v>
      </c>
      <c r="BR103" s="382">
        <v>6.6148999999999999E-2</v>
      </c>
      <c r="BS103" s="382">
        <v>6.4668000000000003E-2</v>
      </c>
      <c r="BT103" s="382">
        <v>3.5714999999999997E-2</v>
      </c>
      <c r="BU103" s="382">
        <v>3.5963000000000002E-2</v>
      </c>
      <c r="BV103" s="382">
        <v>3.1724000000000002E-2</v>
      </c>
      <c r="BW103" s="382">
        <v>3.2612000000000002E-2</v>
      </c>
      <c r="BX103" s="382">
        <v>3.3308999999999998E-2</v>
      </c>
      <c r="BY103" s="382">
        <v>3.3845E-2</v>
      </c>
      <c r="BZ103" s="382">
        <v>3.4296E-2</v>
      </c>
      <c r="CA103" s="382">
        <v>3.6755000000000003E-2</v>
      </c>
      <c r="CB103" s="382">
        <v>6.7155999999999993E-2</v>
      </c>
      <c r="CC103" s="382">
        <v>6.5257999999999997E-2</v>
      </c>
      <c r="CD103" s="382">
        <v>6.6148999999999999E-2</v>
      </c>
      <c r="CE103" s="382">
        <v>6.4668000000000003E-2</v>
      </c>
      <c r="CF103" s="382">
        <v>3.5714999999999997E-2</v>
      </c>
      <c r="CG103" s="382">
        <v>3.5963000000000002E-2</v>
      </c>
      <c r="CH103" s="382">
        <v>3.1724000000000002E-2</v>
      </c>
    </row>
    <row r="104" spans="1:86" x14ac:dyDescent="0.3">
      <c r="A104" s="579"/>
      <c r="B104" s="11" t="str">
        <f t="shared" si="80"/>
        <v>Refrigeration</v>
      </c>
      <c r="C104" s="381">
        <v>2.666E-2</v>
      </c>
      <c r="D104" s="381">
        <v>2.6023000000000001E-2</v>
      </c>
      <c r="E104" s="381">
        <v>2.8083E-2</v>
      </c>
      <c r="F104" s="382">
        <v>3.3975999999999999E-2</v>
      </c>
      <c r="G104" s="382">
        <v>3.5005000000000001E-2</v>
      </c>
      <c r="H104" s="382">
        <v>5.5447999999999997E-2</v>
      </c>
      <c r="I104" s="382">
        <v>6.1511999999999997E-2</v>
      </c>
      <c r="J104" s="382">
        <v>6.2669000000000002E-2</v>
      </c>
      <c r="K104" s="382">
        <v>6.1168E-2</v>
      </c>
      <c r="L104" s="382">
        <v>3.3943000000000001E-2</v>
      </c>
      <c r="M104" s="382">
        <v>3.4333000000000002E-2</v>
      </c>
      <c r="N104" s="382">
        <v>3.0252999999999999E-2</v>
      </c>
      <c r="O104" s="382">
        <v>3.1025E-2</v>
      </c>
      <c r="P104" s="382">
        <v>3.1558999999999997E-2</v>
      </c>
      <c r="Q104" s="382">
        <v>3.3444000000000002E-2</v>
      </c>
      <c r="R104" s="382">
        <v>3.3975999999999999E-2</v>
      </c>
      <c r="S104" s="382">
        <v>3.5005000000000001E-2</v>
      </c>
      <c r="T104" s="382">
        <v>5.5447999999999997E-2</v>
      </c>
      <c r="U104" s="382">
        <v>6.1511999999999997E-2</v>
      </c>
      <c r="V104" s="382">
        <v>6.2669000000000002E-2</v>
      </c>
      <c r="W104" s="382">
        <v>6.1168E-2</v>
      </c>
      <c r="X104" s="382">
        <v>3.3943000000000001E-2</v>
      </c>
      <c r="Y104" s="382">
        <v>3.4333000000000002E-2</v>
      </c>
      <c r="Z104" s="382">
        <v>3.0252999999999999E-2</v>
      </c>
      <c r="AA104" s="382">
        <v>3.1025E-2</v>
      </c>
      <c r="AB104" s="382">
        <v>3.1558999999999997E-2</v>
      </c>
      <c r="AC104" s="382">
        <v>3.3444000000000002E-2</v>
      </c>
      <c r="AD104" s="382">
        <v>3.3975999999999999E-2</v>
      </c>
      <c r="AE104" s="382">
        <v>3.5005000000000001E-2</v>
      </c>
      <c r="AF104" s="382">
        <v>5.5447999999999997E-2</v>
      </c>
      <c r="AG104" s="382">
        <v>6.1511999999999997E-2</v>
      </c>
      <c r="AH104" s="382">
        <v>6.2669000000000002E-2</v>
      </c>
      <c r="AI104" s="382">
        <v>6.1168E-2</v>
      </c>
      <c r="AJ104" s="382">
        <v>3.3943000000000001E-2</v>
      </c>
      <c r="AK104" s="382">
        <v>3.4333000000000002E-2</v>
      </c>
      <c r="AL104" s="382">
        <v>3.0252999999999999E-2</v>
      </c>
      <c r="AM104" s="382">
        <v>3.1025E-2</v>
      </c>
      <c r="AN104" s="382">
        <v>3.1558999999999997E-2</v>
      </c>
      <c r="AO104" s="382">
        <v>3.3444000000000002E-2</v>
      </c>
      <c r="AP104" s="382">
        <v>3.3975999999999999E-2</v>
      </c>
      <c r="AQ104" s="382">
        <v>3.5005000000000001E-2</v>
      </c>
      <c r="AR104" s="382">
        <v>5.5447999999999997E-2</v>
      </c>
      <c r="AS104" s="382">
        <v>6.1511999999999997E-2</v>
      </c>
      <c r="AT104" s="382">
        <v>6.2669000000000002E-2</v>
      </c>
      <c r="AU104" s="382">
        <v>6.1168E-2</v>
      </c>
      <c r="AV104" s="382">
        <v>3.3943000000000001E-2</v>
      </c>
      <c r="AW104" s="382">
        <v>3.4333000000000002E-2</v>
      </c>
      <c r="AX104" s="382">
        <v>3.0252999999999999E-2</v>
      </c>
      <c r="AY104" s="382">
        <v>3.1025E-2</v>
      </c>
      <c r="AZ104" s="382">
        <v>3.1558999999999997E-2</v>
      </c>
      <c r="BA104" s="382">
        <v>3.3444000000000002E-2</v>
      </c>
      <c r="BB104" s="382">
        <v>3.3975999999999999E-2</v>
      </c>
      <c r="BC104" s="382">
        <v>3.5005000000000001E-2</v>
      </c>
      <c r="BD104" s="382">
        <v>5.5447999999999997E-2</v>
      </c>
      <c r="BE104" s="382">
        <v>6.1511999999999997E-2</v>
      </c>
      <c r="BF104" s="382">
        <v>6.2669000000000002E-2</v>
      </c>
      <c r="BG104" s="382">
        <v>6.1168E-2</v>
      </c>
      <c r="BH104" s="382">
        <v>3.3943000000000001E-2</v>
      </c>
      <c r="BI104" s="382">
        <v>3.4333000000000002E-2</v>
      </c>
      <c r="BJ104" s="382">
        <v>3.0252999999999999E-2</v>
      </c>
      <c r="BK104" s="382">
        <v>3.1025E-2</v>
      </c>
      <c r="BL104" s="382">
        <v>3.1558999999999997E-2</v>
      </c>
      <c r="BM104" s="382">
        <v>3.3444000000000002E-2</v>
      </c>
      <c r="BN104" s="382">
        <v>3.3975999999999999E-2</v>
      </c>
      <c r="BO104" s="382">
        <v>3.5005000000000001E-2</v>
      </c>
      <c r="BP104" s="382">
        <v>5.5447999999999997E-2</v>
      </c>
      <c r="BQ104" s="382">
        <v>6.1511999999999997E-2</v>
      </c>
      <c r="BR104" s="382">
        <v>6.2669000000000002E-2</v>
      </c>
      <c r="BS104" s="382">
        <v>6.1168E-2</v>
      </c>
      <c r="BT104" s="382">
        <v>3.3943000000000001E-2</v>
      </c>
      <c r="BU104" s="382">
        <v>3.4333000000000002E-2</v>
      </c>
      <c r="BV104" s="382">
        <v>3.0252999999999999E-2</v>
      </c>
      <c r="BW104" s="382">
        <v>3.1025E-2</v>
      </c>
      <c r="BX104" s="382">
        <v>3.1558999999999997E-2</v>
      </c>
      <c r="BY104" s="382">
        <v>3.3444000000000002E-2</v>
      </c>
      <c r="BZ104" s="382">
        <v>3.3975999999999999E-2</v>
      </c>
      <c r="CA104" s="382">
        <v>3.5005000000000001E-2</v>
      </c>
      <c r="CB104" s="382">
        <v>5.5447999999999997E-2</v>
      </c>
      <c r="CC104" s="382">
        <v>6.1511999999999997E-2</v>
      </c>
      <c r="CD104" s="382">
        <v>6.2669000000000002E-2</v>
      </c>
      <c r="CE104" s="382">
        <v>6.1168E-2</v>
      </c>
      <c r="CF104" s="382">
        <v>3.3943000000000001E-2</v>
      </c>
      <c r="CG104" s="382">
        <v>3.4333000000000002E-2</v>
      </c>
      <c r="CH104" s="382">
        <v>3.0252999999999999E-2</v>
      </c>
    </row>
    <row r="105" spans="1:86" ht="15" thickBot="1" x14ac:dyDescent="0.35">
      <c r="A105" s="580"/>
      <c r="B105" s="16" t="str">
        <f t="shared" si="80"/>
        <v>Water Heating</v>
      </c>
      <c r="C105" s="379">
        <v>2.6605E-2</v>
      </c>
      <c r="D105" s="379">
        <v>2.7127999999999999E-2</v>
      </c>
      <c r="E105" s="379">
        <v>3.0259000000000001E-2</v>
      </c>
      <c r="F105" s="380">
        <v>3.7339999999999998E-2</v>
      </c>
      <c r="G105" s="380">
        <v>3.8724000000000001E-2</v>
      </c>
      <c r="H105" s="380">
        <v>7.3583999999999997E-2</v>
      </c>
      <c r="I105" s="380">
        <v>6.9506999999999999E-2</v>
      </c>
      <c r="J105" s="380">
        <v>7.2387000000000007E-2</v>
      </c>
      <c r="K105" s="380">
        <v>6.8789000000000003E-2</v>
      </c>
      <c r="L105" s="380">
        <v>3.7496000000000002E-2</v>
      </c>
      <c r="M105" s="380">
        <v>3.7851000000000003E-2</v>
      </c>
      <c r="N105" s="380">
        <v>3.0960999999999999E-2</v>
      </c>
      <c r="O105" s="380">
        <v>3.0868E-2</v>
      </c>
      <c r="P105" s="380">
        <v>3.2405000000000003E-2</v>
      </c>
      <c r="Q105" s="380">
        <v>3.5561000000000002E-2</v>
      </c>
      <c r="R105" s="380">
        <v>3.7339999999999998E-2</v>
      </c>
      <c r="S105" s="380">
        <v>3.8724000000000001E-2</v>
      </c>
      <c r="T105" s="380">
        <v>7.3583999999999997E-2</v>
      </c>
      <c r="U105" s="380">
        <v>6.9506999999999999E-2</v>
      </c>
      <c r="V105" s="380">
        <v>7.2387000000000007E-2</v>
      </c>
      <c r="W105" s="380">
        <v>6.8789000000000003E-2</v>
      </c>
      <c r="X105" s="380">
        <v>3.7496000000000002E-2</v>
      </c>
      <c r="Y105" s="380">
        <v>3.7851000000000003E-2</v>
      </c>
      <c r="Z105" s="380">
        <v>3.0960999999999999E-2</v>
      </c>
      <c r="AA105" s="380">
        <v>3.0868E-2</v>
      </c>
      <c r="AB105" s="380">
        <v>3.2405000000000003E-2</v>
      </c>
      <c r="AC105" s="380">
        <v>3.5561000000000002E-2</v>
      </c>
      <c r="AD105" s="380">
        <v>3.7339999999999998E-2</v>
      </c>
      <c r="AE105" s="380">
        <v>3.8724000000000001E-2</v>
      </c>
      <c r="AF105" s="380">
        <v>7.3583999999999997E-2</v>
      </c>
      <c r="AG105" s="380">
        <v>6.9506999999999999E-2</v>
      </c>
      <c r="AH105" s="380">
        <v>7.2387000000000007E-2</v>
      </c>
      <c r="AI105" s="380">
        <v>6.8789000000000003E-2</v>
      </c>
      <c r="AJ105" s="380">
        <v>3.7496000000000002E-2</v>
      </c>
      <c r="AK105" s="380">
        <v>3.7851000000000003E-2</v>
      </c>
      <c r="AL105" s="380">
        <v>3.0960999999999999E-2</v>
      </c>
      <c r="AM105" s="380">
        <v>3.0868E-2</v>
      </c>
      <c r="AN105" s="380">
        <v>3.2405000000000003E-2</v>
      </c>
      <c r="AO105" s="380">
        <v>3.5561000000000002E-2</v>
      </c>
      <c r="AP105" s="380">
        <v>3.7339999999999998E-2</v>
      </c>
      <c r="AQ105" s="380">
        <v>3.8724000000000001E-2</v>
      </c>
      <c r="AR105" s="380">
        <v>7.3583999999999997E-2</v>
      </c>
      <c r="AS105" s="380">
        <v>6.9506999999999999E-2</v>
      </c>
      <c r="AT105" s="380">
        <v>7.2387000000000007E-2</v>
      </c>
      <c r="AU105" s="380">
        <v>6.8789000000000003E-2</v>
      </c>
      <c r="AV105" s="380">
        <v>3.7496000000000002E-2</v>
      </c>
      <c r="AW105" s="380">
        <v>3.7851000000000003E-2</v>
      </c>
      <c r="AX105" s="380">
        <v>3.0960999999999999E-2</v>
      </c>
      <c r="AY105" s="380">
        <v>3.0868E-2</v>
      </c>
      <c r="AZ105" s="380">
        <v>3.2405000000000003E-2</v>
      </c>
      <c r="BA105" s="380">
        <v>3.5561000000000002E-2</v>
      </c>
      <c r="BB105" s="380">
        <v>3.7339999999999998E-2</v>
      </c>
      <c r="BC105" s="380">
        <v>3.8724000000000001E-2</v>
      </c>
      <c r="BD105" s="380">
        <v>7.3583999999999997E-2</v>
      </c>
      <c r="BE105" s="380">
        <v>6.9506999999999999E-2</v>
      </c>
      <c r="BF105" s="380">
        <v>7.2387000000000007E-2</v>
      </c>
      <c r="BG105" s="380">
        <v>6.8789000000000003E-2</v>
      </c>
      <c r="BH105" s="380">
        <v>3.7496000000000002E-2</v>
      </c>
      <c r="BI105" s="380">
        <v>3.7851000000000003E-2</v>
      </c>
      <c r="BJ105" s="380">
        <v>3.0960999999999999E-2</v>
      </c>
      <c r="BK105" s="380">
        <v>3.0868E-2</v>
      </c>
      <c r="BL105" s="380">
        <v>3.2405000000000003E-2</v>
      </c>
      <c r="BM105" s="380">
        <v>3.5561000000000002E-2</v>
      </c>
      <c r="BN105" s="380">
        <v>3.7339999999999998E-2</v>
      </c>
      <c r="BO105" s="380">
        <v>3.8724000000000001E-2</v>
      </c>
      <c r="BP105" s="380">
        <v>7.3583999999999997E-2</v>
      </c>
      <c r="BQ105" s="380">
        <v>6.9506999999999999E-2</v>
      </c>
      <c r="BR105" s="380">
        <v>7.2387000000000007E-2</v>
      </c>
      <c r="BS105" s="380">
        <v>6.8789000000000003E-2</v>
      </c>
      <c r="BT105" s="380">
        <v>3.7496000000000002E-2</v>
      </c>
      <c r="BU105" s="380">
        <v>3.7851000000000003E-2</v>
      </c>
      <c r="BV105" s="380">
        <v>3.0960999999999999E-2</v>
      </c>
      <c r="BW105" s="380">
        <v>3.0868E-2</v>
      </c>
      <c r="BX105" s="380">
        <v>3.2405000000000003E-2</v>
      </c>
      <c r="BY105" s="380">
        <v>3.5561000000000002E-2</v>
      </c>
      <c r="BZ105" s="380">
        <v>3.7339999999999998E-2</v>
      </c>
      <c r="CA105" s="380">
        <v>3.8724000000000001E-2</v>
      </c>
      <c r="CB105" s="380">
        <v>7.3583999999999997E-2</v>
      </c>
      <c r="CC105" s="380">
        <v>6.9506999999999999E-2</v>
      </c>
      <c r="CD105" s="380">
        <v>7.2387000000000007E-2</v>
      </c>
      <c r="CE105" s="380">
        <v>6.8789000000000003E-2</v>
      </c>
      <c r="CF105" s="380">
        <v>3.7496000000000002E-2</v>
      </c>
      <c r="CG105" s="380">
        <v>3.7851000000000003E-2</v>
      </c>
      <c r="CH105" s="380">
        <v>3.0960999999999999E-2</v>
      </c>
    </row>
    <row r="107" spans="1:86" hidden="1" x14ac:dyDescent="0.3">
      <c r="A107" s="564" t="s">
        <v>154</v>
      </c>
      <c r="B107" s="566" t="s">
        <v>155</v>
      </c>
      <c r="C107" s="567"/>
      <c r="D107" s="567"/>
      <c r="E107" s="567"/>
      <c r="F107" s="567"/>
      <c r="G107" s="567"/>
      <c r="H107" s="567"/>
      <c r="I107" s="567"/>
      <c r="J107" s="567"/>
      <c r="K107" s="567"/>
      <c r="L107" s="567"/>
      <c r="M107" s="567"/>
      <c r="N107" s="581"/>
      <c r="O107" s="566" t="s">
        <v>155</v>
      </c>
      <c r="P107" s="567"/>
      <c r="Q107" s="567"/>
      <c r="R107" s="567"/>
      <c r="S107" s="567"/>
      <c r="T107" s="567"/>
      <c r="U107" s="567"/>
      <c r="V107" s="567"/>
      <c r="W107" s="567"/>
      <c r="X107" s="567"/>
      <c r="Y107" s="567"/>
      <c r="Z107" s="567"/>
      <c r="AA107" s="566" t="s">
        <v>155</v>
      </c>
      <c r="AB107" s="567"/>
      <c r="AC107" s="567"/>
      <c r="AD107" s="567"/>
      <c r="AE107" s="567"/>
      <c r="AF107" s="567"/>
      <c r="AG107" s="567"/>
      <c r="AH107" s="567"/>
      <c r="AI107" s="567"/>
      <c r="AJ107" s="567"/>
      <c r="AK107" s="567"/>
      <c r="AL107" s="567"/>
      <c r="AM107" s="566" t="s">
        <v>155</v>
      </c>
      <c r="AN107" s="567"/>
      <c r="AO107" s="567"/>
      <c r="AP107" s="567"/>
      <c r="AQ107" s="567"/>
      <c r="AR107" s="567"/>
      <c r="AS107" s="567"/>
      <c r="AT107" s="567"/>
      <c r="AU107" s="567"/>
      <c r="AV107" s="567"/>
      <c r="AW107" s="567"/>
      <c r="AX107" s="567"/>
      <c r="AY107" s="566" t="s">
        <v>155</v>
      </c>
      <c r="AZ107" s="567"/>
      <c r="BA107" s="567"/>
      <c r="BB107" s="567"/>
      <c r="BC107" s="567"/>
      <c r="BD107" s="567"/>
      <c r="BE107" s="567"/>
      <c r="BF107" s="567"/>
      <c r="BG107" s="567"/>
      <c r="BH107" s="567"/>
      <c r="BI107" s="567"/>
      <c r="BJ107" s="567"/>
      <c r="BK107" s="566" t="s">
        <v>155</v>
      </c>
      <c r="BL107" s="567"/>
      <c r="BM107" s="567"/>
      <c r="BN107" s="567"/>
      <c r="BO107" s="567"/>
      <c r="BP107" s="567"/>
      <c r="BQ107" s="567"/>
      <c r="BR107" s="567"/>
      <c r="BS107" s="567"/>
      <c r="BT107" s="567"/>
      <c r="BU107" s="567"/>
      <c r="BV107" s="567"/>
      <c r="BW107" s="566" t="s">
        <v>155</v>
      </c>
      <c r="BX107" s="567"/>
      <c r="BY107" s="567"/>
      <c r="BZ107" s="567"/>
      <c r="CA107" s="567"/>
      <c r="CB107" s="567"/>
      <c r="CC107" s="567"/>
      <c r="CD107" s="567"/>
      <c r="CE107" s="567"/>
      <c r="CF107" s="567"/>
      <c r="CG107" s="567"/>
      <c r="CH107" s="582"/>
    </row>
    <row r="108" spans="1:86" ht="15" hidden="1" thickBot="1" x14ac:dyDescent="0.35">
      <c r="A108" s="565"/>
      <c r="B108" s="570" t="s">
        <v>156</v>
      </c>
      <c r="C108" s="571"/>
      <c r="D108" s="571"/>
      <c r="E108" s="571"/>
      <c r="F108" s="571"/>
      <c r="G108" s="571"/>
      <c r="H108" s="571"/>
      <c r="I108" s="571"/>
      <c r="J108" s="571"/>
      <c r="K108" s="571"/>
      <c r="L108" s="571"/>
      <c r="M108" s="571"/>
      <c r="N108" s="583"/>
      <c r="O108" s="570" t="s">
        <v>156</v>
      </c>
      <c r="P108" s="571"/>
      <c r="Q108" s="571"/>
      <c r="R108" s="571"/>
      <c r="S108" s="571"/>
      <c r="T108" s="571"/>
      <c r="U108" s="571"/>
      <c r="V108" s="571"/>
      <c r="W108" s="571"/>
      <c r="X108" s="571"/>
      <c r="Y108" s="571"/>
      <c r="Z108" s="571"/>
      <c r="AA108" s="570" t="s">
        <v>156</v>
      </c>
      <c r="AB108" s="571"/>
      <c r="AC108" s="571"/>
      <c r="AD108" s="571"/>
      <c r="AE108" s="571"/>
      <c r="AF108" s="571"/>
      <c r="AG108" s="571"/>
      <c r="AH108" s="571"/>
      <c r="AI108" s="571"/>
      <c r="AJ108" s="571"/>
      <c r="AK108" s="571"/>
      <c r="AL108" s="571"/>
      <c r="AM108" s="570" t="s">
        <v>156</v>
      </c>
      <c r="AN108" s="571"/>
      <c r="AO108" s="571"/>
      <c r="AP108" s="571"/>
      <c r="AQ108" s="571"/>
      <c r="AR108" s="571"/>
      <c r="AS108" s="571"/>
      <c r="AT108" s="571"/>
      <c r="AU108" s="571"/>
      <c r="AV108" s="571"/>
      <c r="AW108" s="571"/>
      <c r="AX108" s="571"/>
      <c r="AY108" s="570" t="s">
        <v>156</v>
      </c>
      <c r="AZ108" s="571"/>
      <c r="BA108" s="571"/>
      <c r="BB108" s="571"/>
      <c r="BC108" s="571"/>
      <c r="BD108" s="571"/>
      <c r="BE108" s="571"/>
      <c r="BF108" s="571"/>
      <c r="BG108" s="571"/>
      <c r="BH108" s="571"/>
      <c r="BI108" s="571"/>
      <c r="BJ108" s="571"/>
      <c r="BK108" s="570" t="s">
        <v>156</v>
      </c>
      <c r="BL108" s="571"/>
      <c r="BM108" s="571"/>
      <c r="BN108" s="571"/>
      <c r="BO108" s="571"/>
      <c r="BP108" s="571"/>
      <c r="BQ108" s="571"/>
      <c r="BR108" s="571"/>
      <c r="BS108" s="571"/>
      <c r="BT108" s="571"/>
      <c r="BU108" s="571"/>
      <c r="BV108" s="571"/>
      <c r="BW108" s="570" t="s">
        <v>156</v>
      </c>
      <c r="BX108" s="571"/>
      <c r="BY108" s="571"/>
      <c r="BZ108" s="571"/>
      <c r="CA108" s="571"/>
      <c r="CB108" s="571"/>
      <c r="CC108" s="571"/>
      <c r="CD108" s="571"/>
      <c r="CE108" s="571"/>
      <c r="CF108" s="571"/>
      <c r="CG108" s="571"/>
      <c r="CH108" s="584"/>
    </row>
    <row r="109" spans="1:86" ht="15.6" hidden="1" x14ac:dyDescent="0.3">
      <c r="A109" s="561"/>
      <c r="B109" s="305" t="s">
        <v>177</v>
      </c>
      <c r="C109" s="334">
        <f>C4</f>
        <v>43831</v>
      </c>
      <c r="D109" s="334">
        <f t="shared" ref="D109:BO109" si="81">D4</f>
        <v>43862</v>
      </c>
      <c r="E109" s="334">
        <f t="shared" si="81"/>
        <v>43891</v>
      </c>
      <c r="F109" s="334">
        <f t="shared" si="81"/>
        <v>43922</v>
      </c>
      <c r="G109" s="334">
        <f t="shared" si="81"/>
        <v>43952</v>
      </c>
      <c r="H109" s="334">
        <f t="shared" si="81"/>
        <v>43983</v>
      </c>
      <c r="I109" s="334">
        <f t="shared" si="81"/>
        <v>44013</v>
      </c>
      <c r="J109" s="334">
        <f t="shared" si="81"/>
        <v>44044</v>
      </c>
      <c r="K109" s="334">
        <f t="shared" si="81"/>
        <v>44075</v>
      </c>
      <c r="L109" s="334">
        <f t="shared" si="81"/>
        <v>44105</v>
      </c>
      <c r="M109" s="334">
        <f t="shared" si="81"/>
        <v>44136</v>
      </c>
      <c r="N109" s="334">
        <f t="shared" si="81"/>
        <v>44166</v>
      </c>
      <c r="O109" s="334">
        <f t="shared" si="81"/>
        <v>44197</v>
      </c>
      <c r="P109" s="334">
        <f t="shared" si="81"/>
        <v>44228</v>
      </c>
      <c r="Q109" s="334">
        <f t="shared" si="81"/>
        <v>44256</v>
      </c>
      <c r="R109" s="334">
        <f t="shared" si="81"/>
        <v>44287</v>
      </c>
      <c r="S109" s="334">
        <f t="shared" si="81"/>
        <v>44317</v>
      </c>
      <c r="T109" s="334">
        <f t="shared" si="81"/>
        <v>44348</v>
      </c>
      <c r="U109" s="334">
        <f t="shared" si="81"/>
        <v>44378</v>
      </c>
      <c r="V109" s="334">
        <f t="shared" si="81"/>
        <v>44409</v>
      </c>
      <c r="W109" s="334">
        <f t="shared" si="81"/>
        <v>44440</v>
      </c>
      <c r="X109" s="334">
        <f t="shared" si="81"/>
        <v>44470</v>
      </c>
      <c r="Y109" s="334">
        <f t="shared" si="81"/>
        <v>44501</v>
      </c>
      <c r="Z109" s="334">
        <f t="shared" si="81"/>
        <v>44531</v>
      </c>
      <c r="AA109" s="334">
        <f t="shared" si="81"/>
        <v>44562</v>
      </c>
      <c r="AB109" s="334">
        <f t="shared" si="81"/>
        <v>44593</v>
      </c>
      <c r="AC109" s="334">
        <f t="shared" si="81"/>
        <v>44621</v>
      </c>
      <c r="AD109" s="334">
        <f t="shared" si="81"/>
        <v>44652</v>
      </c>
      <c r="AE109" s="334">
        <f t="shared" si="81"/>
        <v>44682</v>
      </c>
      <c r="AF109" s="334">
        <f t="shared" si="81"/>
        <v>44713</v>
      </c>
      <c r="AG109" s="334">
        <f t="shared" si="81"/>
        <v>44743</v>
      </c>
      <c r="AH109" s="334">
        <f t="shared" si="81"/>
        <v>44774</v>
      </c>
      <c r="AI109" s="334">
        <f t="shared" si="81"/>
        <v>44805</v>
      </c>
      <c r="AJ109" s="334">
        <f t="shared" si="81"/>
        <v>44835</v>
      </c>
      <c r="AK109" s="334">
        <f t="shared" si="81"/>
        <v>44866</v>
      </c>
      <c r="AL109" s="334">
        <f t="shared" si="81"/>
        <v>44896</v>
      </c>
      <c r="AM109" s="334">
        <f t="shared" si="81"/>
        <v>44927</v>
      </c>
      <c r="AN109" s="334">
        <f t="shared" si="81"/>
        <v>44958</v>
      </c>
      <c r="AO109" s="334">
        <f t="shared" si="81"/>
        <v>44986</v>
      </c>
      <c r="AP109" s="334">
        <f t="shared" si="81"/>
        <v>45017</v>
      </c>
      <c r="AQ109" s="334">
        <f t="shared" si="81"/>
        <v>45047</v>
      </c>
      <c r="AR109" s="334">
        <f t="shared" si="81"/>
        <v>45078</v>
      </c>
      <c r="AS109" s="334">
        <f t="shared" si="81"/>
        <v>45108</v>
      </c>
      <c r="AT109" s="334">
        <f t="shared" si="81"/>
        <v>45139</v>
      </c>
      <c r="AU109" s="334">
        <f t="shared" si="81"/>
        <v>45170</v>
      </c>
      <c r="AV109" s="334">
        <f t="shared" si="81"/>
        <v>45200</v>
      </c>
      <c r="AW109" s="334">
        <f t="shared" si="81"/>
        <v>45231</v>
      </c>
      <c r="AX109" s="334">
        <f t="shared" si="81"/>
        <v>45261</v>
      </c>
      <c r="AY109" s="334">
        <f t="shared" si="81"/>
        <v>45292</v>
      </c>
      <c r="AZ109" s="334">
        <f t="shared" si="81"/>
        <v>45323</v>
      </c>
      <c r="BA109" s="334">
        <f t="shared" si="81"/>
        <v>45352</v>
      </c>
      <c r="BB109" s="334">
        <f t="shared" si="81"/>
        <v>45383</v>
      </c>
      <c r="BC109" s="334">
        <f t="shared" si="81"/>
        <v>45413</v>
      </c>
      <c r="BD109" s="334">
        <f t="shared" si="81"/>
        <v>45444</v>
      </c>
      <c r="BE109" s="334">
        <f t="shared" si="81"/>
        <v>45474</v>
      </c>
      <c r="BF109" s="334">
        <f t="shared" si="81"/>
        <v>45505</v>
      </c>
      <c r="BG109" s="334">
        <f t="shared" si="81"/>
        <v>45536</v>
      </c>
      <c r="BH109" s="334">
        <f t="shared" si="81"/>
        <v>45566</v>
      </c>
      <c r="BI109" s="334">
        <f t="shared" si="81"/>
        <v>45597</v>
      </c>
      <c r="BJ109" s="334">
        <f t="shared" si="81"/>
        <v>45627</v>
      </c>
      <c r="BK109" s="334">
        <f t="shared" si="81"/>
        <v>45658</v>
      </c>
      <c r="BL109" s="334">
        <f t="shared" si="81"/>
        <v>45689</v>
      </c>
      <c r="BM109" s="334">
        <f t="shared" si="81"/>
        <v>45717</v>
      </c>
      <c r="BN109" s="334">
        <f t="shared" si="81"/>
        <v>45748</v>
      </c>
      <c r="BO109" s="334">
        <f t="shared" si="81"/>
        <v>45778</v>
      </c>
      <c r="BP109" s="334">
        <f t="shared" ref="BP109:CH109" si="82">BP4</f>
        <v>45809</v>
      </c>
      <c r="BQ109" s="334">
        <f t="shared" si="82"/>
        <v>45839</v>
      </c>
      <c r="BR109" s="334">
        <f t="shared" si="82"/>
        <v>45870</v>
      </c>
      <c r="BS109" s="334">
        <f t="shared" si="82"/>
        <v>45901</v>
      </c>
      <c r="BT109" s="334">
        <f t="shared" si="82"/>
        <v>45931</v>
      </c>
      <c r="BU109" s="334">
        <f t="shared" si="82"/>
        <v>45962</v>
      </c>
      <c r="BV109" s="334">
        <f t="shared" si="82"/>
        <v>45992</v>
      </c>
      <c r="BW109" s="334">
        <f t="shared" si="82"/>
        <v>46023</v>
      </c>
      <c r="BX109" s="334">
        <f t="shared" si="82"/>
        <v>46054</v>
      </c>
      <c r="BY109" s="334">
        <f t="shared" si="82"/>
        <v>46082</v>
      </c>
      <c r="BZ109" s="334">
        <f t="shared" si="82"/>
        <v>46113</v>
      </c>
      <c r="CA109" s="334">
        <f t="shared" si="82"/>
        <v>46143</v>
      </c>
      <c r="CB109" s="334">
        <f t="shared" si="82"/>
        <v>46174</v>
      </c>
      <c r="CC109" s="334">
        <f t="shared" si="82"/>
        <v>46204</v>
      </c>
      <c r="CD109" s="334">
        <f t="shared" si="82"/>
        <v>46235</v>
      </c>
      <c r="CE109" s="334">
        <f t="shared" si="82"/>
        <v>46266</v>
      </c>
      <c r="CF109" s="334">
        <f t="shared" si="82"/>
        <v>46296</v>
      </c>
      <c r="CG109" s="334">
        <f t="shared" si="82"/>
        <v>46327</v>
      </c>
      <c r="CH109" s="335">
        <f t="shared" si="82"/>
        <v>46357</v>
      </c>
    </row>
    <row r="110" spans="1:86" hidden="1" x14ac:dyDescent="0.3">
      <c r="A110" s="561"/>
      <c r="B110" s="308" t="s">
        <v>141</v>
      </c>
      <c r="C110" s="120">
        <v>2.6726E-2</v>
      </c>
      <c r="D110" s="120">
        <v>2.6533999999999999E-2</v>
      </c>
      <c r="E110" s="120">
        <v>2.6903E-2</v>
      </c>
      <c r="F110" s="390">
        <v>3.141E-2</v>
      </c>
      <c r="G110" s="390">
        <v>3.3187000000000001E-2</v>
      </c>
      <c r="H110" s="390">
        <v>5.7666000000000002E-2</v>
      </c>
      <c r="I110" s="390">
        <v>5.6468999999999998E-2</v>
      </c>
      <c r="J110" s="390">
        <v>5.7072999999999999E-2</v>
      </c>
      <c r="K110" s="390">
        <v>5.6027E-2</v>
      </c>
      <c r="L110" s="390">
        <v>3.2396000000000001E-2</v>
      </c>
      <c r="M110" s="390">
        <v>3.2539000000000005E-2</v>
      </c>
      <c r="N110" s="390">
        <v>2.9391E-2</v>
      </c>
      <c r="O110" s="390">
        <v>2.9968999999999999E-2</v>
      </c>
      <c r="P110" s="390">
        <v>3.0577E-2</v>
      </c>
      <c r="Q110" s="390">
        <v>3.1021E-2</v>
      </c>
      <c r="R110" s="390">
        <v>3.141E-2</v>
      </c>
      <c r="S110" s="390">
        <v>3.3187000000000001E-2</v>
      </c>
      <c r="T110" s="390">
        <v>5.7666000000000002E-2</v>
      </c>
      <c r="U110" s="390">
        <v>5.6468999999999998E-2</v>
      </c>
      <c r="V110" s="390">
        <v>5.7072999999999999E-2</v>
      </c>
      <c r="W110" s="390">
        <v>5.6027E-2</v>
      </c>
      <c r="X110" s="390">
        <v>3.2396000000000001E-2</v>
      </c>
      <c r="Y110" s="390">
        <v>3.2539000000000005E-2</v>
      </c>
      <c r="Z110" s="390">
        <v>2.9391E-2</v>
      </c>
      <c r="AA110" s="390">
        <v>2.9968999999999999E-2</v>
      </c>
      <c r="AB110" s="390">
        <v>3.0577E-2</v>
      </c>
      <c r="AC110" s="390">
        <v>3.1021E-2</v>
      </c>
      <c r="AD110" s="390">
        <v>3.141E-2</v>
      </c>
      <c r="AE110" s="390">
        <v>3.3187000000000001E-2</v>
      </c>
      <c r="AF110" s="390">
        <v>5.7666000000000002E-2</v>
      </c>
      <c r="AG110" s="390">
        <v>5.6468999999999998E-2</v>
      </c>
      <c r="AH110" s="390">
        <v>5.7072999999999999E-2</v>
      </c>
      <c r="AI110" s="390">
        <v>5.6027E-2</v>
      </c>
      <c r="AJ110" s="390">
        <v>3.2396000000000001E-2</v>
      </c>
      <c r="AK110" s="390">
        <v>3.2539000000000005E-2</v>
      </c>
      <c r="AL110" s="390">
        <v>2.9391E-2</v>
      </c>
      <c r="AM110" s="390">
        <v>2.9968999999999999E-2</v>
      </c>
      <c r="AN110" s="390">
        <v>3.0577E-2</v>
      </c>
      <c r="AO110" s="390">
        <v>3.1021E-2</v>
      </c>
      <c r="AP110" s="390">
        <v>3.141E-2</v>
      </c>
      <c r="AQ110" s="390">
        <v>3.3187000000000001E-2</v>
      </c>
      <c r="AR110" s="390">
        <v>5.7666000000000002E-2</v>
      </c>
      <c r="AS110" s="390">
        <v>5.6468999999999998E-2</v>
      </c>
      <c r="AT110" s="390">
        <v>5.7072999999999999E-2</v>
      </c>
      <c r="AU110" s="390">
        <v>5.6027E-2</v>
      </c>
      <c r="AV110" s="390">
        <v>3.2396000000000001E-2</v>
      </c>
      <c r="AW110" s="390">
        <v>3.2539000000000005E-2</v>
      </c>
      <c r="AX110" s="390">
        <v>2.9391E-2</v>
      </c>
      <c r="AY110" s="390">
        <v>2.9968999999999999E-2</v>
      </c>
      <c r="AZ110" s="390">
        <v>3.0577E-2</v>
      </c>
      <c r="BA110" s="390">
        <v>3.1021E-2</v>
      </c>
      <c r="BB110" s="390">
        <v>3.141E-2</v>
      </c>
      <c r="BC110" s="390">
        <v>3.3187000000000001E-2</v>
      </c>
      <c r="BD110" s="390">
        <v>5.7666000000000002E-2</v>
      </c>
      <c r="BE110" s="390">
        <v>5.6468999999999998E-2</v>
      </c>
      <c r="BF110" s="390">
        <v>5.7072999999999999E-2</v>
      </c>
      <c r="BG110" s="390">
        <v>5.6027E-2</v>
      </c>
      <c r="BH110" s="390">
        <v>3.2396000000000001E-2</v>
      </c>
      <c r="BI110" s="390">
        <v>3.2539000000000005E-2</v>
      </c>
      <c r="BJ110" s="390">
        <v>2.9391E-2</v>
      </c>
      <c r="BK110" s="390">
        <v>2.9968999999999999E-2</v>
      </c>
      <c r="BL110" s="390">
        <v>3.0577E-2</v>
      </c>
      <c r="BM110" s="390">
        <v>3.1021E-2</v>
      </c>
      <c r="BN110" s="390">
        <v>3.141E-2</v>
      </c>
      <c r="BO110" s="390">
        <v>3.3187000000000001E-2</v>
      </c>
      <c r="BP110" s="390">
        <v>5.7666000000000002E-2</v>
      </c>
      <c r="BQ110" s="390">
        <v>5.6468999999999998E-2</v>
      </c>
      <c r="BR110" s="390">
        <v>5.7072999999999999E-2</v>
      </c>
      <c r="BS110" s="390">
        <v>5.6027E-2</v>
      </c>
      <c r="BT110" s="390">
        <v>3.2396000000000001E-2</v>
      </c>
      <c r="BU110" s="390">
        <v>3.2539000000000005E-2</v>
      </c>
      <c r="BV110" s="390">
        <v>2.9391E-2</v>
      </c>
      <c r="BW110" s="390">
        <v>2.9968999999999999E-2</v>
      </c>
      <c r="BX110" s="390">
        <v>3.0577E-2</v>
      </c>
      <c r="BY110" s="390">
        <v>3.1021E-2</v>
      </c>
      <c r="BZ110" s="390">
        <v>3.141E-2</v>
      </c>
      <c r="CA110" s="390">
        <v>3.3187000000000001E-2</v>
      </c>
      <c r="CB110" s="390">
        <v>5.7666000000000002E-2</v>
      </c>
      <c r="CC110" s="390">
        <v>5.6468999999999998E-2</v>
      </c>
      <c r="CD110" s="390">
        <v>5.7072999999999999E-2</v>
      </c>
      <c r="CE110" s="390">
        <v>5.6027E-2</v>
      </c>
      <c r="CF110" s="390">
        <v>3.2396000000000001E-2</v>
      </c>
      <c r="CG110" s="390">
        <v>3.2539000000000005E-2</v>
      </c>
      <c r="CH110" s="390">
        <v>2.9391E-2</v>
      </c>
    </row>
    <row r="111" spans="1:86" hidden="1" x14ac:dyDescent="0.3">
      <c r="A111" s="561"/>
      <c r="B111" s="308" t="s">
        <v>59</v>
      </c>
      <c r="C111" s="120">
        <v>3.0702E-2</v>
      </c>
      <c r="D111" s="120">
        <v>2.9954000000000001E-2</v>
      </c>
      <c r="E111" s="120">
        <v>2.9420999999999999E-2</v>
      </c>
      <c r="F111" s="390">
        <v>3.0629999999999998E-2</v>
      </c>
      <c r="G111" s="390">
        <v>3.9796999999999999E-2</v>
      </c>
      <c r="H111" s="390">
        <v>7.2358000000000006E-2</v>
      </c>
      <c r="I111" s="390">
        <v>6.7395999999999998E-2</v>
      </c>
      <c r="J111" s="390">
        <v>7.0425000000000001E-2</v>
      </c>
      <c r="K111" s="390">
        <v>7.1262999999999993E-2</v>
      </c>
      <c r="L111" s="390">
        <v>3.2589E-2</v>
      </c>
      <c r="M111" s="390">
        <v>3.1684999999999998E-2</v>
      </c>
      <c r="N111" s="390">
        <v>3.1695000000000001E-2</v>
      </c>
      <c r="O111" s="390">
        <v>3.4132000000000003E-2</v>
      </c>
      <c r="P111" s="390">
        <v>3.3488999999999998E-2</v>
      </c>
      <c r="Q111" s="390">
        <v>3.4247E-2</v>
      </c>
      <c r="R111" s="390">
        <v>3.0629999999999998E-2</v>
      </c>
      <c r="S111" s="390">
        <v>3.9796999999999999E-2</v>
      </c>
      <c r="T111" s="390">
        <v>7.2358000000000006E-2</v>
      </c>
      <c r="U111" s="390">
        <v>6.7395999999999998E-2</v>
      </c>
      <c r="V111" s="390">
        <v>7.0425000000000001E-2</v>
      </c>
      <c r="W111" s="390">
        <v>7.1262999999999993E-2</v>
      </c>
      <c r="X111" s="390">
        <v>3.2589E-2</v>
      </c>
      <c r="Y111" s="390">
        <v>3.1684999999999998E-2</v>
      </c>
      <c r="Z111" s="390">
        <v>3.1695000000000001E-2</v>
      </c>
      <c r="AA111" s="390">
        <v>3.4132000000000003E-2</v>
      </c>
      <c r="AB111" s="390">
        <v>3.3488999999999998E-2</v>
      </c>
      <c r="AC111" s="390">
        <v>3.4247E-2</v>
      </c>
      <c r="AD111" s="390">
        <v>3.0629999999999998E-2</v>
      </c>
      <c r="AE111" s="390">
        <v>3.9796999999999999E-2</v>
      </c>
      <c r="AF111" s="390">
        <v>7.2358000000000006E-2</v>
      </c>
      <c r="AG111" s="390">
        <v>6.7395999999999998E-2</v>
      </c>
      <c r="AH111" s="390">
        <v>7.0425000000000001E-2</v>
      </c>
      <c r="AI111" s="390">
        <v>7.1262999999999993E-2</v>
      </c>
      <c r="AJ111" s="390">
        <v>3.2589E-2</v>
      </c>
      <c r="AK111" s="390">
        <v>3.1684999999999998E-2</v>
      </c>
      <c r="AL111" s="390">
        <v>3.1695000000000001E-2</v>
      </c>
      <c r="AM111" s="390">
        <v>3.4132000000000003E-2</v>
      </c>
      <c r="AN111" s="390">
        <v>3.3488999999999998E-2</v>
      </c>
      <c r="AO111" s="390">
        <v>3.4247E-2</v>
      </c>
      <c r="AP111" s="390">
        <v>3.0629999999999998E-2</v>
      </c>
      <c r="AQ111" s="390">
        <v>3.9796999999999999E-2</v>
      </c>
      <c r="AR111" s="390">
        <v>7.2358000000000006E-2</v>
      </c>
      <c r="AS111" s="390">
        <v>6.7395999999999998E-2</v>
      </c>
      <c r="AT111" s="390">
        <v>7.0425000000000001E-2</v>
      </c>
      <c r="AU111" s="390">
        <v>7.1262999999999993E-2</v>
      </c>
      <c r="AV111" s="390">
        <v>3.2589E-2</v>
      </c>
      <c r="AW111" s="390">
        <v>3.1684999999999998E-2</v>
      </c>
      <c r="AX111" s="390">
        <v>3.1695000000000001E-2</v>
      </c>
      <c r="AY111" s="390">
        <v>3.4132000000000003E-2</v>
      </c>
      <c r="AZ111" s="390">
        <v>3.3488999999999998E-2</v>
      </c>
      <c r="BA111" s="390">
        <v>3.4247E-2</v>
      </c>
      <c r="BB111" s="390">
        <v>3.0629999999999998E-2</v>
      </c>
      <c r="BC111" s="390">
        <v>3.9796999999999999E-2</v>
      </c>
      <c r="BD111" s="390">
        <v>7.2358000000000006E-2</v>
      </c>
      <c r="BE111" s="390">
        <v>6.7395999999999998E-2</v>
      </c>
      <c r="BF111" s="390">
        <v>7.0425000000000001E-2</v>
      </c>
      <c r="BG111" s="390">
        <v>7.1262999999999993E-2</v>
      </c>
      <c r="BH111" s="390">
        <v>3.2589E-2</v>
      </c>
      <c r="BI111" s="390">
        <v>3.1684999999999998E-2</v>
      </c>
      <c r="BJ111" s="390">
        <v>3.1695000000000001E-2</v>
      </c>
      <c r="BK111" s="390">
        <v>3.4132000000000003E-2</v>
      </c>
      <c r="BL111" s="390">
        <v>3.3488999999999998E-2</v>
      </c>
      <c r="BM111" s="390">
        <v>3.4247E-2</v>
      </c>
      <c r="BN111" s="390">
        <v>3.0629999999999998E-2</v>
      </c>
      <c r="BO111" s="390">
        <v>3.9796999999999999E-2</v>
      </c>
      <c r="BP111" s="390">
        <v>7.2358000000000006E-2</v>
      </c>
      <c r="BQ111" s="390">
        <v>6.7395999999999998E-2</v>
      </c>
      <c r="BR111" s="390">
        <v>7.0425000000000001E-2</v>
      </c>
      <c r="BS111" s="390">
        <v>7.1262999999999993E-2</v>
      </c>
      <c r="BT111" s="390">
        <v>3.2589E-2</v>
      </c>
      <c r="BU111" s="390">
        <v>3.1684999999999998E-2</v>
      </c>
      <c r="BV111" s="390">
        <v>3.1695000000000001E-2</v>
      </c>
      <c r="BW111" s="390">
        <v>3.4132000000000003E-2</v>
      </c>
      <c r="BX111" s="390">
        <v>3.3488999999999998E-2</v>
      </c>
      <c r="BY111" s="390">
        <v>3.4247E-2</v>
      </c>
      <c r="BZ111" s="390">
        <v>3.0629999999999998E-2</v>
      </c>
      <c r="CA111" s="390">
        <v>3.9796999999999999E-2</v>
      </c>
      <c r="CB111" s="390">
        <v>7.2358000000000006E-2</v>
      </c>
      <c r="CC111" s="390">
        <v>6.7395999999999998E-2</v>
      </c>
      <c r="CD111" s="390">
        <v>7.0425000000000001E-2</v>
      </c>
      <c r="CE111" s="390">
        <v>7.1262999999999993E-2</v>
      </c>
      <c r="CF111" s="390">
        <v>3.2589E-2</v>
      </c>
      <c r="CG111" s="390">
        <v>3.1684999999999998E-2</v>
      </c>
      <c r="CH111" s="390">
        <v>3.1695000000000001E-2</v>
      </c>
    </row>
    <row r="112" spans="1:86" hidden="1" x14ac:dyDescent="0.3">
      <c r="A112" s="561"/>
      <c r="B112" s="308" t="s">
        <v>142</v>
      </c>
      <c r="C112" s="120">
        <v>2.5749000000000001E-2</v>
      </c>
      <c r="D112" s="120">
        <v>2.6553E-2</v>
      </c>
      <c r="E112" s="120">
        <v>2.8032000000000001E-2</v>
      </c>
      <c r="F112" s="390">
        <v>3.4287999999999999E-2</v>
      </c>
      <c r="G112" s="390">
        <v>3.5048000000000003E-2</v>
      </c>
      <c r="H112" s="390">
        <v>6.2170000000000003E-2</v>
      </c>
      <c r="I112" s="390">
        <v>6.0176E-2</v>
      </c>
      <c r="J112" s="390">
        <v>6.1452E-2</v>
      </c>
      <c r="K112" s="390">
        <v>5.9685000000000002E-2</v>
      </c>
      <c r="L112" s="390">
        <v>3.4070000000000003E-2</v>
      </c>
      <c r="M112" s="390">
        <v>3.4317E-2</v>
      </c>
      <c r="N112" s="390">
        <v>2.9395000000000001E-2</v>
      </c>
      <c r="O112" s="390">
        <v>2.9693000000000001E-2</v>
      </c>
      <c r="P112" s="390">
        <v>3.0592999999999999E-2</v>
      </c>
      <c r="Q112" s="390">
        <v>3.2857999999999998E-2</v>
      </c>
      <c r="R112" s="390">
        <v>3.4287999999999999E-2</v>
      </c>
      <c r="S112" s="390">
        <v>3.5048000000000003E-2</v>
      </c>
      <c r="T112" s="390">
        <v>6.2170000000000003E-2</v>
      </c>
      <c r="U112" s="390">
        <v>6.0176E-2</v>
      </c>
      <c r="V112" s="390">
        <v>6.1452E-2</v>
      </c>
      <c r="W112" s="390">
        <v>5.9685000000000002E-2</v>
      </c>
      <c r="X112" s="390">
        <v>3.4070000000000003E-2</v>
      </c>
      <c r="Y112" s="390">
        <v>3.4317E-2</v>
      </c>
      <c r="Z112" s="390">
        <v>2.9395000000000001E-2</v>
      </c>
      <c r="AA112" s="390">
        <v>2.9693000000000001E-2</v>
      </c>
      <c r="AB112" s="390">
        <v>3.0592999999999999E-2</v>
      </c>
      <c r="AC112" s="390">
        <v>3.2857999999999998E-2</v>
      </c>
      <c r="AD112" s="390">
        <v>3.4287999999999999E-2</v>
      </c>
      <c r="AE112" s="390">
        <v>3.5048000000000003E-2</v>
      </c>
      <c r="AF112" s="390">
        <v>6.2170000000000003E-2</v>
      </c>
      <c r="AG112" s="390">
        <v>6.0176E-2</v>
      </c>
      <c r="AH112" s="390">
        <v>6.1452E-2</v>
      </c>
      <c r="AI112" s="390">
        <v>5.9685000000000002E-2</v>
      </c>
      <c r="AJ112" s="390">
        <v>3.4070000000000003E-2</v>
      </c>
      <c r="AK112" s="390">
        <v>3.4317E-2</v>
      </c>
      <c r="AL112" s="390">
        <v>2.9395000000000001E-2</v>
      </c>
      <c r="AM112" s="390">
        <v>2.9693000000000001E-2</v>
      </c>
      <c r="AN112" s="390">
        <v>3.0592999999999999E-2</v>
      </c>
      <c r="AO112" s="390">
        <v>3.2857999999999998E-2</v>
      </c>
      <c r="AP112" s="390">
        <v>3.4287999999999999E-2</v>
      </c>
      <c r="AQ112" s="390">
        <v>3.5048000000000003E-2</v>
      </c>
      <c r="AR112" s="390">
        <v>6.2170000000000003E-2</v>
      </c>
      <c r="AS112" s="390">
        <v>6.0176E-2</v>
      </c>
      <c r="AT112" s="390">
        <v>6.1452E-2</v>
      </c>
      <c r="AU112" s="390">
        <v>5.9685000000000002E-2</v>
      </c>
      <c r="AV112" s="390">
        <v>3.4070000000000003E-2</v>
      </c>
      <c r="AW112" s="390">
        <v>3.4317E-2</v>
      </c>
      <c r="AX112" s="390">
        <v>2.9395000000000001E-2</v>
      </c>
      <c r="AY112" s="390">
        <v>2.9693000000000001E-2</v>
      </c>
      <c r="AZ112" s="390">
        <v>3.0592999999999999E-2</v>
      </c>
      <c r="BA112" s="390">
        <v>3.2857999999999998E-2</v>
      </c>
      <c r="BB112" s="390">
        <v>3.4287999999999999E-2</v>
      </c>
      <c r="BC112" s="390">
        <v>3.5048000000000003E-2</v>
      </c>
      <c r="BD112" s="390">
        <v>6.2170000000000003E-2</v>
      </c>
      <c r="BE112" s="390">
        <v>6.0176E-2</v>
      </c>
      <c r="BF112" s="390">
        <v>6.1452E-2</v>
      </c>
      <c r="BG112" s="390">
        <v>5.9685000000000002E-2</v>
      </c>
      <c r="BH112" s="390">
        <v>3.4070000000000003E-2</v>
      </c>
      <c r="BI112" s="390">
        <v>3.4317E-2</v>
      </c>
      <c r="BJ112" s="390">
        <v>2.9395000000000001E-2</v>
      </c>
      <c r="BK112" s="390">
        <v>2.9693000000000001E-2</v>
      </c>
      <c r="BL112" s="390">
        <v>3.0592999999999999E-2</v>
      </c>
      <c r="BM112" s="390">
        <v>3.2857999999999998E-2</v>
      </c>
      <c r="BN112" s="390">
        <v>3.4287999999999999E-2</v>
      </c>
      <c r="BO112" s="390">
        <v>3.5048000000000003E-2</v>
      </c>
      <c r="BP112" s="390">
        <v>6.2170000000000003E-2</v>
      </c>
      <c r="BQ112" s="390">
        <v>6.0176E-2</v>
      </c>
      <c r="BR112" s="390">
        <v>6.1452E-2</v>
      </c>
      <c r="BS112" s="390">
        <v>5.9685000000000002E-2</v>
      </c>
      <c r="BT112" s="390">
        <v>3.4070000000000003E-2</v>
      </c>
      <c r="BU112" s="390">
        <v>3.4317E-2</v>
      </c>
      <c r="BV112" s="390">
        <v>2.9395000000000001E-2</v>
      </c>
      <c r="BW112" s="390">
        <v>2.9693000000000001E-2</v>
      </c>
      <c r="BX112" s="390">
        <v>3.0592999999999999E-2</v>
      </c>
      <c r="BY112" s="390">
        <v>3.2857999999999998E-2</v>
      </c>
      <c r="BZ112" s="390">
        <v>3.4287999999999999E-2</v>
      </c>
      <c r="CA112" s="390">
        <v>3.5048000000000003E-2</v>
      </c>
      <c r="CB112" s="390">
        <v>6.2170000000000003E-2</v>
      </c>
      <c r="CC112" s="390">
        <v>6.0176E-2</v>
      </c>
      <c r="CD112" s="390">
        <v>6.1452E-2</v>
      </c>
      <c r="CE112" s="390">
        <v>5.9685000000000002E-2</v>
      </c>
      <c r="CF112" s="390">
        <v>3.4070000000000003E-2</v>
      </c>
      <c r="CG112" s="390">
        <v>3.4317E-2</v>
      </c>
      <c r="CH112" s="390">
        <v>2.9395000000000001E-2</v>
      </c>
    </row>
    <row r="113" spans="1:86" hidden="1" x14ac:dyDescent="0.3">
      <c r="A113" s="561"/>
      <c r="B113" s="308" t="s">
        <v>60</v>
      </c>
      <c r="C113" s="120">
        <v>1.8259000000000001E-2</v>
      </c>
      <c r="D113" s="120">
        <v>1.6681000000000001E-2</v>
      </c>
      <c r="E113" s="120">
        <v>1.8474000000000001E-2</v>
      </c>
      <c r="F113" s="390">
        <v>3.3175999999999997E-2</v>
      </c>
      <c r="G113" s="390">
        <v>4.7296999999999999E-2</v>
      </c>
      <c r="H113" s="390">
        <v>7.3122000000000006E-2</v>
      </c>
      <c r="I113" s="390">
        <v>6.7735000000000004E-2</v>
      </c>
      <c r="J113" s="390">
        <v>7.0883000000000002E-2</v>
      </c>
      <c r="K113" s="390">
        <v>7.4445999999999998E-2</v>
      </c>
      <c r="L113" s="390">
        <v>3.3015000000000003E-2</v>
      </c>
      <c r="M113" s="390">
        <v>2.3477000000000001E-2</v>
      </c>
      <c r="N113" s="390">
        <v>2.3244999999999998E-2</v>
      </c>
      <c r="O113" s="390">
        <v>2.3078999999999999E-2</v>
      </c>
      <c r="P113" s="390">
        <v>2.3199999999999998E-2</v>
      </c>
      <c r="Q113" s="390">
        <v>2.3355999999999998E-2</v>
      </c>
      <c r="R113" s="390">
        <v>3.3175999999999997E-2</v>
      </c>
      <c r="S113" s="390">
        <v>4.7296999999999999E-2</v>
      </c>
      <c r="T113" s="390">
        <v>7.3122000000000006E-2</v>
      </c>
      <c r="U113" s="390">
        <v>6.7735000000000004E-2</v>
      </c>
      <c r="V113" s="390">
        <v>7.0883000000000002E-2</v>
      </c>
      <c r="W113" s="390">
        <v>7.4445999999999998E-2</v>
      </c>
      <c r="X113" s="390">
        <v>3.3015000000000003E-2</v>
      </c>
      <c r="Y113" s="390">
        <v>2.3477000000000001E-2</v>
      </c>
      <c r="Z113" s="390">
        <v>2.3244999999999998E-2</v>
      </c>
      <c r="AA113" s="390">
        <v>2.3078999999999999E-2</v>
      </c>
      <c r="AB113" s="390">
        <v>2.3199999999999998E-2</v>
      </c>
      <c r="AC113" s="390">
        <v>2.3355999999999998E-2</v>
      </c>
      <c r="AD113" s="390">
        <v>3.3175999999999997E-2</v>
      </c>
      <c r="AE113" s="390">
        <v>4.7296999999999999E-2</v>
      </c>
      <c r="AF113" s="390">
        <v>7.3122000000000006E-2</v>
      </c>
      <c r="AG113" s="390">
        <v>6.7735000000000004E-2</v>
      </c>
      <c r="AH113" s="390">
        <v>7.0883000000000002E-2</v>
      </c>
      <c r="AI113" s="390">
        <v>7.4445999999999998E-2</v>
      </c>
      <c r="AJ113" s="390">
        <v>3.3015000000000003E-2</v>
      </c>
      <c r="AK113" s="390">
        <v>2.3477000000000001E-2</v>
      </c>
      <c r="AL113" s="390">
        <v>2.3244999999999998E-2</v>
      </c>
      <c r="AM113" s="390">
        <v>2.3078999999999999E-2</v>
      </c>
      <c r="AN113" s="390">
        <v>2.3199999999999998E-2</v>
      </c>
      <c r="AO113" s="390">
        <v>2.3355999999999998E-2</v>
      </c>
      <c r="AP113" s="390">
        <v>3.3175999999999997E-2</v>
      </c>
      <c r="AQ113" s="390">
        <v>4.7296999999999999E-2</v>
      </c>
      <c r="AR113" s="390">
        <v>7.3122000000000006E-2</v>
      </c>
      <c r="AS113" s="390">
        <v>6.7735000000000004E-2</v>
      </c>
      <c r="AT113" s="390">
        <v>7.0883000000000002E-2</v>
      </c>
      <c r="AU113" s="390">
        <v>7.4445999999999998E-2</v>
      </c>
      <c r="AV113" s="390">
        <v>3.3015000000000003E-2</v>
      </c>
      <c r="AW113" s="390">
        <v>2.3477000000000001E-2</v>
      </c>
      <c r="AX113" s="390">
        <v>2.3244999999999998E-2</v>
      </c>
      <c r="AY113" s="390">
        <v>2.3078999999999999E-2</v>
      </c>
      <c r="AZ113" s="390">
        <v>2.3199999999999998E-2</v>
      </c>
      <c r="BA113" s="390">
        <v>2.3355999999999998E-2</v>
      </c>
      <c r="BB113" s="390">
        <v>3.3175999999999997E-2</v>
      </c>
      <c r="BC113" s="390">
        <v>4.7296999999999999E-2</v>
      </c>
      <c r="BD113" s="390">
        <v>7.3122000000000006E-2</v>
      </c>
      <c r="BE113" s="390">
        <v>6.7735000000000004E-2</v>
      </c>
      <c r="BF113" s="390">
        <v>7.0883000000000002E-2</v>
      </c>
      <c r="BG113" s="390">
        <v>7.4445999999999998E-2</v>
      </c>
      <c r="BH113" s="390">
        <v>3.3015000000000003E-2</v>
      </c>
      <c r="BI113" s="390">
        <v>2.3477000000000001E-2</v>
      </c>
      <c r="BJ113" s="390">
        <v>2.3244999999999998E-2</v>
      </c>
      <c r="BK113" s="390">
        <v>2.3078999999999999E-2</v>
      </c>
      <c r="BL113" s="390">
        <v>2.3199999999999998E-2</v>
      </c>
      <c r="BM113" s="390">
        <v>2.3355999999999998E-2</v>
      </c>
      <c r="BN113" s="390">
        <v>3.3175999999999997E-2</v>
      </c>
      <c r="BO113" s="390">
        <v>4.7296999999999999E-2</v>
      </c>
      <c r="BP113" s="390">
        <v>7.3122000000000006E-2</v>
      </c>
      <c r="BQ113" s="390">
        <v>6.7735000000000004E-2</v>
      </c>
      <c r="BR113" s="390">
        <v>7.0883000000000002E-2</v>
      </c>
      <c r="BS113" s="390">
        <v>7.4445999999999998E-2</v>
      </c>
      <c r="BT113" s="390">
        <v>3.3015000000000003E-2</v>
      </c>
      <c r="BU113" s="390">
        <v>2.3477000000000001E-2</v>
      </c>
      <c r="BV113" s="390">
        <v>2.3244999999999998E-2</v>
      </c>
      <c r="BW113" s="390">
        <v>2.3078999999999999E-2</v>
      </c>
      <c r="BX113" s="390">
        <v>2.3199999999999998E-2</v>
      </c>
      <c r="BY113" s="390">
        <v>2.3355999999999998E-2</v>
      </c>
      <c r="BZ113" s="390">
        <v>3.3175999999999997E-2</v>
      </c>
      <c r="CA113" s="390">
        <v>4.7296999999999999E-2</v>
      </c>
      <c r="CB113" s="390">
        <v>7.3122000000000006E-2</v>
      </c>
      <c r="CC113" s="390">
        <v>6.7735000000000004E-2</v>
      </c>
      <c r="CD113" s="390">
        <v>7.0883000000000002E-2</v>
      </c>
      <c r="CE113" s="390">
        <v>7.4445999999999998E-2</v>
      </c>
      <c r="CF113" s="390">
        <v>3.3015000000000003E-2</v>
      </c>
      <c r="CG113" s="390">
        <v>2.3477000000000001E-2</v>
      </c>
      <c r="CH113" s="390">
        <v>2.3244999999999998E-2</v>
      </c>
    </row>
    <row r="114" spans="1:86" hidden="1" x14ac:dyDescent="0.3">
      <c r="A114" s="561"/>
      <c r="B114" s="308" t="s">
        <v>143</v>
      </c>
      <c r="C114" s="120">
        <v>1.9753999999999997E-2</v>
      </c>
      <c r="D114" s="120">
        <v>1.6704E-2</v>
      </c>
      <c r="E114" s="120">
        <v>1.873E-2</v>
      </c>
      <c r="F114" s="390">
        <v>2.4410999999999999E-2</v>
      </c>
      <c r="G114" s="390">
        <v>2.3886999999999999E-2</v>
      </c>
      <c r="H114" s="390">
        <v>3.7404E-2</v>
      </c>
      <c r="I114" s="390">
        <v>3.7322000000000001E-2</v>
      </c>
      <c r="J114" s="390">
        <v>3.7436999999999998E-2</v>
      </c>
      <c r="K114" s="390">
        <v>3.7679999999999998E-2</v>
      </c>
      <c r="L114" s="390">
        <v>2.3616999999999999E-2</v>
      </c>
      <c r="M114" s="390">
        <v>2.3615999999999998E-2</v>
      </c>
      <c r="N114" s="390">
        <v>2.3258999999999998E-2</v>
      </c>
      <c r="O114" s="390">
        <v>2.4317999999999999E-2</v>
      </c>
      <c r="P114" s="390">
        <v>2.3214000000000002E-2</v>
      </c>
      <c r="Q114" s="390">
        <v>2.3549E-2</v>
      </c>
      <c r="R114" s="390">
        <v>2.4410999999999999E-2</v>
      </c>
      <c r="S114" s="390">
        <v>2.3886999999999999E-2</v>
      </c>
      <c r="T114" s="390">
        <v>3.7404E-2</v>
      </c>
      <c r="U114" s="390">
        <v>3.7322000000000001E-2</v>
      </c>
      <c r="V114" s="390">
        <v>3.7436999999999998E-2</v>
      </c>
      <c r="W114" s="390">
        <v>3.7679999999999998E-2</v>
      </c>
      <c r="X114" s="390">
        <v>2.3616999999999999E-2</v>
      </c>
      <c r="Y114" s="390">
        <v>2.3615999999999998E-2</v>
      </c>
      <c r="Z114" s="390">
        <v>2.3258999999999998E-2</v>
      </c>
      <c r="AA114" s="390">
        <v>2.4317999999999999E-2</v>
      </c>
      <c r="AB114" s="390">
        <v>2.3214000000000002E-2</v>
      </c>
      <c r="AC114" s="390">
        <v>2.3549E-2</v>
      </c>
      <c r="AD114" s="390">
        <v>2.4410999999999999E-2</v>
      </c>
      <c r="AE114" s="390">
        <v>2.3886999999999999E-2</v>
      </c>
      <c r="AF114" s="390">
        <v>3.7404E-2</v>
      </c>
      <c r="AG114" s="390">
        <v>3.7322000000000001E-2</v>
      </c>
      <c r="AH114" s="390">
        <v>3.7436999999999998E-2</v>
      </c>
      <c r="AI114" s="390">
        <v>3.7679999999999998E-2</v>
      </c>
      <c r="AJ114" s="390">
        <v>2.3616999999999999E-2</v>
      </c>
      <c r="AK114" s="390">
        <v>2.3615999999999998E-2</v>
      </c>
      <c r="AL114" s="390">
        <v>2.3258999999999998E-2</v>
      </c>
      <c r="AM114" s="390">
        <v>2.4317999999999999E-2</v>
      </c>
      <c r="AN114" s="390">
        <v>2.3214000000000002E-2</v>
      </c>
      <c r="AO114" s="390">
        <v>2.3549E-2</v>
      </c>
      <c r="AP114" s="390">
        <v>2.4410999999999999E-2</v>
      </c>
      <c r="AQ114" s="390">
        <v>2.3886999999999999E-2</v>
      </c>
      <c r="AR114" s="390">
        <v>3.7404E-2</v>
      </c>
      <c r="AS114" s="390">
        <v>3.7322000000000001E-2</v>
      </c>
      <c r="AT114" s="390">
        <v>3.7436999999999998E-2</v>
      </c>
      <c r="AU114" s="390">
        <v>3.7679999999999998E-2</v>
      </c>
      <c r="AV114" s="390">
        <v>2.3616999999999999E-2</v>
      </c>
      <c r="AW114" s="390">
        <v>2.3615999999999998E-2</v>
      </c>
      <c r="AX114" s="390">
        <v>2.3258999999999998E-2</v>
      </c>
      <c r="AY114" s="390">
        <v>2.4317999999999999E-2</v>
      </c>
      <c r="AZ114" s="390">
        <v>2.3214000000000002E-2</v>
      </c>
      <c r="BA114" s="390">
        <v>2.3549E-2</v>
      </c>
      <c r="BB114" s="390">
        <v>2.4410999999999999E-2</v>
      </c>
      <c r="BC114" s="390">
        <v>2.3886999999999999E-2</v>
      </c>
      <c r="BD114" s="390">
        <v>3.7404E-2</v>
      </c>
      <c r="BE114" s="390">
        <v>3.7322000000000001E-2</v>
      </c>
      <c r="BF114" s="390">
        <v>3.7436999999999998E-2</v>
      </c>
      <c r="BG114" s="390">
        <v>3.7679999999999998E-2</v>
      </c>
      <c r="BH114" s="390">
        <v>2.3616999999999999E-2</v>
      </c>
      <c r="BI114" s="390">
        <v>2.3615999999999998E-2</v>
      </c>
      <c r="BJ114" s="390">
        <v>2.3258999999999998E-2</v>
      </c>
      <c r="BK114" s="390">
        <v>2.4317999999999999E-2</v>
      </c>
      <c r="BL114" s="390">
        <v>2.3214000000000002E-2</v>
      </c>
      <c r="BM114" s="390">
        <v>2.3549E-2</v>
      </c>
      <c r="BN114" s="390">
        <v>2.4410999999999999E-2</v>
      </c>
      <c r="BO114" s="390">
        <v>2.3886999999999999E-2</v>
      </c>
      <c r="BP114" s="390">
        <v>3.7404E-2</v>
      </c>
      <c r="BQ114" s="390">
        <v>3.7322000000000001E-2</v>
      </c>
      <c r="BR114" s="390">
        <v>3.7436999999999998E-2</v>
      </c>
      <c r="BS114" s="390">
        <v>3.7679999999999998E-2</v>
      </c>
      <c r="BT114" s="390">
        <v>2.3616999999999999E-2</v>
      </c>
      <c r="BU114" s="390">
        <v>2.3615999999999998E-2</v>
      </c>
      <c r="BV114" s="390">
        <v>2.3258999999999998E-2</v>
      </c>
      <c r="BW114" s="390">
        <v>2.4317999999999999E-2</v>
      </c>
      <c r="BX114" s="390">
        <v>2.3214000000000002E-2</v>
      </c>
      <c r="BY114" s="390">
        <v>2.3549E-2</v>
      </c>
      <c r="BZ114" s="390">
        <v>2.4410999999999999E-2</v>
      </c>
      <c r="CA114" s="390">
        <v>2.3886999999999999E-2</v>
      </c>
      <c r="CB114" s="390">
        <v>3.7404E-2</v>
      </c>
      <c r="CC114" s="390">
        <v>3.7322000000000001E-2</v>
      </c>
      <c r="CD114" s="390">
        <v>3.7436999999999998E-2</v>
      </c>
      <c r="CE114" s="390">
        <v>3.7679999999999998E-2</v>
      </c>
      <c r="CF114" s="390">
        <v>2.3616999999999999E-2</v>
      </c>
      <c r="CG114" s="390">
        <v>2.3615999999999998E-2</v>
      </c>
      <c r="CH114" s="390">
        <v>2.3258999999999998E-2</v>
      </c>
    </row>
    <row r="115" spans="1:86" hidden="1" x14ac:dyDescent="0.3">
      <c r="A115" s="561"/>
      <c r="B115" s="309" t="s">
        <v>62</v>
      </c>
      <c r="C115" s="120">
        <v>3.0703000000000001E-2</v>
      </c>
      <c r="D115" s="120">
        <v>2.9971999999999999E-2</v>
      </c>
      <c r="E115" s="120">
        <v>2.9808999999999999E-2</v>
      </c>
      <c r="F115" s="390">
        <v>3.3085999999999997E-2</v>
      </c>
      <c r="G115" s="390">
        <v>3.1968000000000003E-2</v>
      </c>
      <c r="H115" s="390">
        <v>3.7016E-2</v>
      </c>
      <c r="I115" s="390">
        <v>3.6936999999999998E-2</v>
      </c>
      <c r="J115" s="390">
        <v>3.7067000000000003E-2</v>
      </c>
      <c r="K115" s="390">
        <v>5.7865E-2</v>
      </c>
      <c r="L115" s="390">
        <v>3.4433999999999999E-2</v>
      </c>
      <c r="M115" s="390">
        <v>3.2101999999999999E-2</v>
      </c>
      <c r="N115" s="390">
        <v>3.1699999999999999E-2</v>
      </c>
      <c r="O115" s="390">
        <v>3.4132999999999997E-2</v>
      </c>
      <c r="P115" s="390">
        <v>3.3505E-2</v>
      </c>
      <c r="Q115" s="390">
        <v>3.4636E-2</v>
      </c>
      <c r="R115" s="390">
        <v>3.3085999999999997E-2</v>
      </c>
      <c r="S115" s="390">
        <v>3.1968000000000003E-2</v>
      </c>
      <c r="T115" s="390">
        <v>3.7016E-2</v>
      </c>
      <c r="U115" s="390">
        <v>3.6936999999999998E-2</v>
      </c>
      <c r="V115" s="390">
        <v>3.7067000000000003E-2</v>
      </c>
      <c r="W115" s="390">
        <v>5.7865E-2</v>
      </c>
      <c r="X115" s="390">
        <v>3.4433999999999999E-2</v>
      </c>
      <c r="Y115" s="390">
        <v>3.2101999999999999E-2</v>
      </c>
      <c r="Z115" s="390">
        <v>3.1699999999999999E-2</v>
      </c>
      <c r="AA115" s="390">
        <v>3.4132999999999997E-2</v>
      </c>
      <c r="AB115" s="390">
        <v>3.3505E-2</v>
      </c>
      <c r="AC115" s="390">
        <v>3.4636E-2</v>
      </c>
      <c r="AD115" s="390">
        <v>3.3085999999999997E-2</v>
      </c>
      <c r="AE115" s="390">
        <v>3.1968000000000003E-2</v>
      </c>
      <c r="AF115" s="390">
        <v>3.7016E-2</v>
      </c>
      <c r="AG115" s="390">
        <v>3.6936999999999998E-2</v>
      </c>
      <c r="AH115" s="390">
        <v>3.7067000000000003E-2</v>
      </c>
      <c r="AI115" s="390">
        <v>5.7865E-2</v>
      </c>
      <c r="AJ115" s="390">
        <v>3.4433999999999999E-2</v>
      </c>
      <c r="AK115" s="390">
        <v>3.2101999999999999E-2</v>
      </c>
      <c r="AL115" s="390">
        <v>3.1699999999999999E-2</v>
      </c>
      <c r="AM115" s="390">
        <v>3.4132999999999997E-2</v>
      </c>
      <c r="AN115" s="390">
        <v>3.3505E-2</v>
      </c>
      <c r="AO115" s="390">
        <v>3.4636E-2</v>
      </c>
      <c r="AP115" s="390">
        <v>3.3085999999999997E-2</v>
      </c>
      <c r="AQ115" s="390">
        <v>3.1968000000000003E-2</v>
      </c>
      <c r="AR115" s="390">
        <v>3.7016E-2</v>
      </c>
      <c r="AS115" s="390">
        <v>3.6936999999999998E-2</v>
      </c>
      <c r="AT115" s="390">
        <v>3.7067000000000003E-2</v>
      </c>
      <c r="AU115" s="390">
        <v>5.7865E-2</v>
      </c>
      <c r="AV115" s="390">
        <v>3.4433999999999999E-2</v>
      </c>
      <c r="AW115" s="390">
        <v>3.2101999999999999E-2</v>
      </c>
      <c r="AX115" s="390">
        <v>3.1699999999999999E-2</v>
      </c>
      <c r="AY115" s="390">
        <v>3.4132999999999997E-2</v>
      </c>
      <c r="AZ115" s="390">
        <v>3.3505E-2</v>
      </c>
      <c r="BA115" s="390">
        <v>3.4636E-2</v>
      </c>
      <c r="BB115" s="390">
        <v>3.3085999999999997E-2</v>
      </c>
      <c r="BC115" s="390">
        <v>3.1968000000000003E-2</v>
      </c>
      <c r="BD115" s="390">
        <v>3.7016E-2</v>
      </c>
      <c r="BE115" s="390">
        <v>3.6936999999999998E-2</v>
      </c>
      <c r="BF115" s="390">
        <v>3.7067000000000003E-2</v>
      </c>
      <c r="BG115" s="390">
        <v>5.7865E-2</v>
      </c>
      <c r="BH115" s="390">
        <v>3.4433999999999999E-2</v>
      </c>
      <c r="BI115" s="390">
        <v>3.2101999999999999E-2</v>
      </c>
      <c r="BJ115" s="390">
        <v>3.1699999999999999E-2</v>
      </c>
      <c r="BK115" s="390">
        <v>3.4132999999999997E-2</v>
      </c>
      <c r="BL115" s="390">
        <v>3.3505E-2</v>
      </c>
      <c r="BM115" s="390">
        <v>3.4636E-2</v>
      </c>
      <c r="BN115" s="390">
        <v>3.3085999999999997E-2</v>
      </c>
      <c r="BO115" s="390">
        <v>3.1968000000000003E-2</v>
      </c>
      <c r="BP115" s="390">
        <v>3.7016E-2</v>
      </c>
      <c r="BQ115" s="390">
        <v>3.6936999999999998E-2</v>
      </c>
      <c r="BR115" s="390">
        <v>3.7067000000000003E-2</v>
      </c>
      <c r="BS115" s="390">
        <v>5.7865E-2</v>
      </c>
      <c r="BT115" s="390">
        <v>3.4433999999999999E-2</v>
      </c>
      <c r="BU115" s="390">
        <v>3.2101999999999999E-2</v>
      </c>
      <c r="BV115" s="390">
        <v>3.1699999999999999E-2</v>
      </c>
      <c r="BW115" s="390">
        <v>3.4132999999999997E-2</v>
      </c>
      <c r="BX115" s="390">
        <v>3.3505E-2</v>
      </c>
      <c r="BY115" s="390">
        <v>3.4636E-2</v>
      </c>
      <c r="BZ115" s="390">
        <v>3.3085999999999997E-2</v>
      </c>
      <c r="CA115" s="390">
        <v>3.1968000000000003E-2</v>
      </c>
      <c r="CB115" s="390">
        <v>3.7016E-2</v>
      </c>
      <c r="CC115" s="390">
        <v>3.6936999999999998E-2</v>
      </c>
      <c r="CD115" s="390">
        <v>3.7067000000000003E-2</v>
      </c>
      <c r="CE115" s="390">
        <v>5.7865E-2</v>
      </c>
      <c r="CF115" s="390">
        <v>3.4433999999999999E-2</v>
      </c>
      <c r="CG115" s="390">
        <v>3.2101999999999999E-2</v>
      </c>
      <c r="CH115" s="390">
        <v>3.1699999999999999E-2</v>
      </c>
    </row>
    <row r="116" spans="1:86" hidden="1" x14ac:dyDescent="0.3">
      <c r="A116" s="561"/>
      <c r="B116" s="309" t="s">
        <v>63</v>
      </c>
      <c r="C116" s="120">
        <v>3.0702E-2</v>
      </c>
      <c r="D116" s="120">
        <v>2.9954000000000001E-2</v>
      </c>
      <c r="E116" s="120">
        <v>2.9420999999999999E-2</v>
      </c>
      <c r="F116" s="390">
        <v>3.0629999999999998E-2</v>
      </c>
      <c r="G116" s="390">
        <v>3.9796999999999999E-2</v>
      </c>
      <c r="H116" s="390">
        <v>7.2358000000000006E-2</v>
      </c>
      <c r="I116" s="390">
        <v>6.7395999999999998E-2</v>
      </c>
      <c r="J116" s="390">
        <v>7.0425000000000001E-2</v>
      </c>
      <c r="K116" s="390">
        <v>7.1262999999999993E-2</v>
      </c>
      <c r="L116" s="390">
        <v>3.2589E-2</v>
      </c>
      <c r="M116" s="390">
        <v>3.1684999999999998E-2</v>
      </c>
      <c r="N116" s="390">
        <v>3.1695000000000001E-2</v>
      </c>
      <c r="O116" s="390">
        <v>3.4132000000000003E-2</v>
      </c>
      <c r="P116" s="390">
        <v>3.3488999999999998E-2</v>
      </c>
      <c r="Q116" s="390">
        <v>3.4247E-2</v>
      </c>
      <c r="R116" s="390">
        <v>3.0629999999999998E-2</v>
      </c>
      <c r="S116" s="390">
        <v>3.9796999999999999E-2</v>
      </c>
      <c r="T116" s="390">
        <v>7.2358000000000006E-2</v>
      </c>
      <c r="U116" s="390">
        <v>6.7395999999999998E-2</v>
      </c>
      <c r="V116" s="390">
        <v>7.0425000000000001E-2</v>
      </c>
      <c r="W116" s="390">
        <v>7.1262999999999993E-2</v>
      </c>
      <c r="X116" s="390">
        <v>3.2589E-2</v>
      </c>
      <c r="Y116" s="390">
        <v>3.1684999999999998E-2</v>
      </c>
      <c r="Z116" s="390">
        <v>3.1695000000000001E-2</v>
      </c>
      <c r="AA116" s="390">
        <v>3.4132000000000003E-2</v>
      </c>
      <c r="AB116" s="390">
        <v>3.3488999999999998E-2</v>
      </c>
      <c r="AC116" s="390">
        <v>3.4247E-2</v>
      </c>
      <c r="AD116" s="390">
        <v>3.0629999999999998E-2</v>
      </c>
      <c r="AE116" s="390">
        <v>3.9796999999999999E-2</v>
      </c>
      <c r="AF116" s="390">
        <v>7.2358000000000006E-2</v>
      </c>
      <c r="AG116" s="390">
        <v>6.7395999999999998E-2</v>
      </c>
      <c r="AH116" s="390">
        <v>7.0425000000000001E-2</v>
      </c>
      <c r="AI116" s="390">
        <v>7.1262999999999993E-2</v>
      </c>
      <c r="AJ116" s="390">
        <v>3.2589E-2</v>
      </c>
      <c r="AK116" s="390">
        <v>3.1684999999999998E-2</v>
      </c>
      <c r="AL116" s="390">
        <v>3.1695000000000001E-2</v>
      </c>
      <c r="AM116" s="390">
        <v>3.4132000000000003E-2</v>
      </c>
      <c r="AN116" s="390">
        <v>3.3488999999999998E-2</v>
      </c>
      <c r="AO116" s="390">
        <v>3.4247E-2</v>
      </c>
      <c r="AP116" s="390">
        <v>3.0629999999999998E-2</v>
      </c>
      <c r="AQ116" s="390">
        <v>3.9796999999999999E-2</v>
      </c>
      <c r="AR116" s="390">
        <v>7.2358000000000006E-2</v>
      </c>
      <c r="AS116" s="390">
        <v>6.7395999999999998E-2</v>
      </c>
      <c r="AT116" s="390">
        <v>7.0425000000000001E-2</v>
      </c>
      <c r="AU116" s="390">
        <v>7.1262999999999993E-2</v>
      </c>
      <c r="AV116" s="390">
        <v>3.2589E-2</v>
      </c>
      <c r="AW116" s="390">
        <v>3.1684999999999998E-2</v>
      </c>
      <c r="AX116" s="390">
        <v>3.1695000000000001E-2</v>
      </c>
      <c r="AY116" s="390">
        <v>3.4132000000000003E-2</v>
      </c>
      <c r="AZ116" s="390">
        <v>3.3488999999999998E-2</v>
      </c>
      <c r="BA116" s="390">
        <v>3.4247E-2</v>
      </c>
      <c r="BB116" s="390">
        <v>3.0629999999999998E-2</v>
      </c>
      <c r="BC116" s="390">
        <v>3.9796999999999999E-2</v>
      </c>
      <c r="BD116" s="390">
        <v>7.2358000000000006E-2</v>
      </c>
      <c r="BE116" s="390">
        <v>6.7395999999999998E-2</v>
      </c>
      <c r="BF116" s="390">
        <v>7.0425000000000001E-2</v>
      </c>
      <c r="BG116" s="390">
        <v>7.1262999999999993E-2</v>
      </c>
      <c r="BH116" s="390">
        <v>3.2589E-2</v>
      </c>
      <c r="BI116" s="390">
        <v>3.1684999999999998E-2</v>
      </c>
      <c r="BJ116" s="390">
        <v>3.1695000000000001E-2</v>
      </c>
      <c r="BK116" s="390">
        <v>3.4132000000000003E-2</v>
      </c>
      <c r="BL116" s="390">
        <v>3.3488999999999998E-2</v>
      </c>
      <c r="BM116" s="390">
        <v>3.4247E-2</v>
      </c>
      <c r="BN116" s="390">
        <v>3.0629999999999998E-2</v>
      </c>
      <c r="BO116" s="390">
        <v>3.9796999999999999E-2</v>
      </c>
      <c r="BP116" s="390">
        <v>7.2358000000000006E-2</v>
      </c>
      <c r="BQ116" s="390">
        <v>6.7395999999999998E-2</v>
      </c>
      <c r="BR116" s="390">
        <v>7.0425000000000001E-2</v>
      </c>
      <c r="BS116" s="390">
        <v>7.1262999999999993E-2</v>
      </c>
      <c r="BT116" s="390">
        <v>3.2589E-2</v>
      </c>
      <c r="BU116" s="390">
        <v>3.1684999999999998E-2</v>
      </c>
      <c r="BV116" s="390">
        <v>3.1695000000000001E-2</v>
      </c>
      <c r="BW116" s="390">
        <v>3.4132000000000003E-2</v>
      </c>
      <c r="BX116" s="390">
        <v>3.3488999999999998E-2</v>
      </c>
      <c r="BY116" s="390">
        <v>3.4247E-2</v>
      </c>
      <c r="BZ116" s="390">
        <v>3.0629999999999998E-2</v>
      </c>
      <c r="CA116" s="390">
        <v>3.9796999999999999E-2</v>
      </c>
      <c r="CB116" s="390">
        <v>7.2358000000000006E-2</v>
      </c>
      <c r="CC116" s="390">
        <v>6.7395999999999998E-2</v>
      </c>
      <c r="CD116" s="390">
        <v>7.0425000000000001E-2</v>
      </c>
      <c r="CE116" s="390">
        <v>7.1262999999999993E-2</v>
      </c>
      <c r="CF116" s="390">
        <v>3.2589E-2</v>
      </c>
      <c r="CG116" s="390">
        <v>3.1684999999999998E-2</v>
      </c>
      <c r="CH116" s="390">
        <v>3.1695000000000001E-2</v>
      </c>
    </row>
    <row r="117" spans="1:86" hidden="1" x14ac:dyDescent="0.3">
      <c r="A117" s="561"/>
      <c r="B117" s="309" t="s">
        <v>64</v>
      </c>
      <c r="C117" s="120">
        <v>2.7466999999999998E-2</v>
      </c>
      <c r="D117" s="120">
        <v>2.7660000000000001E-2</v>
      </c>
      <c r="E117" s="120">
        <v>2.7455E-2</v>
      </c>
      <c r="F117" s="390">
        <v>3.3785999999999997E-2</v>
      </c>
      <c r="G117" s="390">
        <v>3.5278999999999998E-2</v>
      </c>
      <c r="H117" s="390">
        <v>6.1283999999999998E-2</v>
      </c>
      <c r="I117" s="390">
        <v>5.9367999999999997E-2</v>
      </c>
      <c r="J117" s="390">
        <v>6.0514999999999999E-2</v>
      </c>
      <c r="K117" s="390">
        <v>5.7696999999999998E-2</v>
      </c>
      <c r="L117" s="390">
        <v>3.4405999999999999E-2</v>
      </c>
      <c r="M117" s="390">
        <v>3.3929000000000001E-2</v>
      </c>
      <c r="N117" s="390">
        <v>2.9774999999999999E-2</v>
      </c>
      <c r="O117" s="390">
        <v>3.1230999999999998E-2</v>
      </c>
      <c r="P117" s="390">
        <v>3.1535000000000001E-2</v>
      </c>
      <c r="Q117" s="390">
        <v>3.2278999999999995E-2</v>
      </c>
      <c r="R117" s="390">
        <v>3.3785999999999997E-2</v>
      </c>
      <c r="S117" s="390">
        <v>3.5278999999999998E-2</v>
      </c>
      <c r="T117" s="390">
        <v>6.1283999999999998E-2</v>
      </c>
      <c r="U117" s="390">
        <v>5.9367999999999997E-2</v>
      </c>
      <c r="V117" s="390">
        <v>6.0514999999999999E-2</v>
      </c>
      <c r="W117" s="390">
        <v>5.7696999999999998E-2</v>
      </c>
      <c r="X117" s="390">
        <v>3.4405999999999999E-2</v>
      </c>
      <c r="Y117" s="390">
        <v>3.3929000000000001E-2</v>
      </c>
      <c r="Z117" s="390">
        <v>2.9774999999999999E-2</v>
      </c>
      <c r="AA117" s="390">
        <v>3.1230999999999998E-2</v>
      </c>
      <c r="AB117" s="390">
        <v>3.1535000000000001E-2</v>
      </c>
      <c r="AC117" s="390">
        <v>3.2278999999999995E-2</v>
      </c>
      <c r="AD117" s="390">
        <v>3.3785999999999997E-2</v>
      </c>
      <c r="AE117" s="390">
        <v>3.5278999999999998E-2</v>
      </c>
      <c r="AF117" s="390">
        <v>6.1283999999999998E-2</v>
      </c>
      <c r="AG117" s="390">
        <v>5.9367999999999997E-2</v>
      </c>
      <c r="AH117" s="390">
        <v>6.0514999999999999E-2</v>
      </c>
      <c r="AI117" s="390">
        <v>5.7696999999999998E-2</v>
      </c>
      <c r="AJ117" s="390">
        <v>3.4405999999999999E-2</v>
      </c>
      <c r="AK117" s="390">
        <v>3.3929000000000001E-2</v>
      </c>
      <c r="AL117" s="390">
        <v>2.9774999999999999E-2</v>
      </c>
      <c r="AM117" s="390">
        <v>3.1230999999999998E-2</v>
      </c>
      <c r="AN117" s="390">
        <v>3.1535000000000001E-2</v>
      </c>
      <c r="AO117" s="390">
        <v>3.2278999999999995E-2</v>
      </c>
      <c r="AP117" s="390">
        <v>3.3785999999999997E-2</v>
      </c>
      <c r="AQ117" s="390">
        <v>3.5278999999999998E-2</v>
      </c>
      <c r="AR117" s="390">
        <v>6.1283999999999998E-2</v>
      </c>
      <c r="AS117" s="390">
        <v>5.9367999999999997E-2</v>
      </c>
      <c r="AT117" s="390">
        <v>6.0514999999999999E-2</v>
      </c>
      <c r="AU117" s="390">
        <v>5.7696999999999998E-2</v>
      </c>
      <c r="AV117" s="390">
        <v>3.4405999999999999E-2</v>
      </c>
      <c r="AW117" s="390">
        <v>3.3929000000000001E-2</v>
      </c>
      <c r="AX117" s="390">
        <v>2.9774999999999999E-2</v>
      </c>
      <c r="AY117" s="390">
        <v>3.1230999999999998E-2</v>
      </c>
      <c r="AZ117" s="390">
        <v>3.1535000000000001E-2</v>
      </c>
      <c r="BA117" s="390">
        <v>3.2278999999999995E-2</v>
      </c>
      <c r="BB117" s="390">
        <v>3.3785999999999997E-2</v>
      </c>
      <c r="BC117" s="390">
        <v>3.5278999999999998E-2</v>
      </c>
      <c r="BD117" s="390">
        <v>6.1283999999999998E-2</v>
      </c>
      <c r="BE117" s="390">
        <v>5.9367999999999997E-2</v>
      </c>
      <c r="BF117" s="390">
        <v>6.0514999999999999E-2</v>
      </c>
      <c r="BG117" s="390">
        <v>5.7696999999999998E-2</v>
      </c>
      <c r="BH117" s="390">
        <v>3.4405999999999999E-2</v>
      </c>
      <c r="BI117" s="390">
        <v>3.3929000000000001E-2</v>
      </c>
      <c r="BJ117" s="390">
        <v>2.9774999999999999E-2</v>
      </c>
      <c r="BK117" s="390">
        <v>3.1230999999999998E-2</v>
      </c>
      <c r="BL117" s="390">
        <v>3.1535000000000001E-2</v>
      </c>
      <c r="BM117" s="390">
        <v>3.2278999999999995E-2</v>
      </c>
      <c r="BN117" s="390">
        <v>3.3785999999999997E-2</v>
      </c>
      <c r="BO117" s="390">
        <v>3.5278999999999998E-2</v>
      </c>
      <c r="BP117" s="390">
        <v>6.1283999999999998E-2</v>
      </c>
      <c r="BQ117" s="390">
        <v>5.9367999999999997E-2</v>
      </c>
      <c r="BR117" s="390">
        <v>6.0514999999999999E-2</v>
      </c>
      <c r="BS117" s="390">
        <v>5.7696999999999998E-2</v>
      </c>
      <c r="BT117" s="390">
        <v>3.4405999999999999E-2</v>
      </c>
      <c r="BU117" s="390">
        <v>3.3929000000000001E-2</v>
      </c>
      <c r="BV117" s="390">
        <v>2.9774999999999999E-2</v>
      </c>
      <c r="BW117" s="390">
        <v>3.1230999999999998E-2</v>
      </c>
      <c r="BX117" s="390">
        <v>3.1535000000000001E-2</v>
      </c>
      <c r="BY117" s="390">
        <v>3.2278999999999995E-2</v>
      </c>
      <c r="BZ117" s="390">
        <v>3.3785999999999997E-2</v>
      </c>
      <c r="CA117" s="390">
        <v>3.5278999999999998E-2</v>
      </c>
      <c r="CB117" s="390">
        <v>6.1283999999999998E-2</v>
      </c>
      <c r="CC117" s="390">
        <v>5.9367999999999997E-2</v>
      </c>
      <c r="CD117" s="390">
        <v>6.0514999999999999E-2</v>
      </c>
      <c r="CE117" s="390">
        <v>5.7696999999999998E-2</v>
      </c>
      <c r="CF117" s="390">
        <v>3.4405999999999999E-2</v>
      </c>
      <c r="CG117" s="390">
        <v>3.3929000000000001E-2</v>
      </c>
      <c r="CH117" s="390">
        <v>2.9774999999999999E-2</v>
      </c>
    </row>
    <row r="118" spans="1:86" hidden="1" x14ac:dyDescent="0.3">
      <c r="A118" s="561"/>
      <c r="B118" s="309" t="s">
        <v>65</v>
      </c>
      <c r="C118" s="120">
        <v>2.6726E-2</v>
      </c>
      <c r="D118" s="120">
        <v>2.6533999999999999E-2</v>
      </c>
      <c r="E118" s="120">
        <v>2.6903E-2</v>
      </c>
      <c r="F118" s="390">
        <v>3.141E-2</v>
      </c>
      <c r="G118" s="390">
        <v>3.3187000000000001E-2</v>
      </c>
      <c r="H118" s="390">
        <v>5.7666000000000002E-2</v>
      </c>
      <c r="I118" s="390">
        <v>5.6468999999999998E-2</v>
      </c>
      <c r="J118" s="390">
        <v>5.7072999999999999E-2</v>
      </c>
      <c r="K118" s="390">
        <v>5.6027E-2</v>
      </c>
      <c r="L118" s="390">
        <v>3.2396000000000001E-2</v>
      </c>
      <c r="M118" s="390">
        <v>3.2539000000000005E-2</v>
      </c>
      <c r="N118" s="390">
        <v>2.9391E-2</v>
      </c>
      <c r="O118" s="390">
        <v>2.9968999999999999E-2</v>
      </c>
      <c r="P118" s="390">
        <v>3.0577E-2</v>
      </c>
      <c r="Q118" s="390">
        <v>3.1021E-2</v>
      </c>
      <c r="R118" s="390">
        <v>3.141E-2</v>
      </c>
      <c r="S118" s="390">
        <v>3.3187000000000001E-2</v>
      </c>
      <c r="T118" s="390">
        <v>5.7666000000000002E-2</v>
      </c>
      <c r="U118" s="390">
        <v>5.6468999999999998E-2</v>
      </c>
      <c r="V118" s="390">
        <v>5.7072999999999999E-2</v>
      </c>
      <c r="W118" s="390">
        <v>5.6027E-2</v>
      </c>
      <c r="X118" s="390">
        <v>3.2396000000000001E-2</v>
      </c>
      <c r="Y118" s="390">
        <v>3.2539000000000005E-2</v>
      </c>
      <c r="Z118" s="390">
        <v>2.9391E-2</v>
      </c>
      <c r="AA118" s="390">
        <v>2.9968999999999999E-2</v>
      </c>
      <c r="AB118" s="390">
        <v>3.0577E-2</v>
      </c>
      <c r="AC118" s="390">
        <v>3.1021E-2</v>
      </c>
      <c r="AD118" s="390">
        <v>3.141E-2</v>
      </c>
      <c r="AE118" s="390">
        <v>3.3187000000000001E-2</v>
      </c>
      <c r="AF118" s="390">
        <v>5.7666000000000002E-2</v>
      </c>
      <c r="AG118" s="390">
        <v>5.6468999999999998E-2</v>
      </c>
      <c r="AH118" s="390">
        <v>5.7072999999999999E-2</v>
      </c>
      <c r="AI118" s="390">
        <v>5.6027E-2</v>
      </c>
      <c r="AJ118" s="390">
        <v>3.2396000000000001E-2</v>
      </c>
      <c r="AK118" s="390">
        <v>3.2539000000000005E-2</v>
      </c>
      <c r="AL118" s="390">
        <v>2.9391E-2</v>
      </c>
      <c r="AM118" s="390">
        <v>2.9968999999999999E-2</v>
      </c>
      <c r="AN118" s="390">
        <v>3.0577E-2</v>
      </c>
      <c r="AO118" s="390">
        <v>3.1021E-2</v>
      </c>
      <c r="AP118" s="390">
        <v>3.141E-2</v>
      </c>
      <c r="AQ118" s="390">
        <v>3.3187000000000001E-2</v>
      </c>
      <c r="AR118" s="390">
        <v>5.7666000000000002E-2</v>
      </c>
      <c r="AS118" s="390">
        <v>5.6468999999999998E-2</v>
      </c>
      <c r="AT118" s="390">
        <v>5.7072999999999999E-2</v>
      </c>
      <c r="AU118" s="390">
        <v>5.6027E-2</v>
      </c>
      <c r="AV118" s="390">
        <v>3.2396000000000001E-2</v>
      </c>
      <c r="AW118" s="390">
        <v>3.2539000000000005E-2</v>
      </c>
      <c r="AX118" s="390">
        <v>2.9391E-2</v>
      </c>
      <c r="AY118" s="390">
        <v>2.9968999999999999E-2</v>
      </c>
      <c r="AZ118" s="390">
        <v>3.0577E-2</v>
      </c>
      <c r="BA118" s="390">
        <v>3.1021E-2</v>
      </c>
      <c r="BB118" s="390">
        <v>3.141E-2</v>
      </c>
      <c r="BC118" s="390">
        <v>3.3187000000000001E-2</v>
      </c>
      <c r="BD118" s="390">
        <v>5.7666000000000002E-2</v>
      </c>
      <c r="BE118" s="390">
        <v>5.6468999999999998E-2</v>
      </c>
      <c r="BF118" s="390">
        <v>5.7072999999999999E-2</v>
      </c>
      <c r="BG118" s="390">
        <v>5.6027E-2</v>
      </c>
      <c r="BH118" s="390">
        <v>3.2396000000000001E-2</v>
      </c>
      <c r="BI118" s="390">
        <v>3.2539000000000005E-2</v>
      </c>
      <c r="BJ118" s="390">
        <v>2.9391E-2</v>
      </c>
      <c r="BK118" s="390">
        <v>2.9968999999999999E-2</v>
      </c>
      <c r="BL118" s="390">
        <v>3.0577E-2</v>
      </c>
      <c r="BM118" s="390">
        <v>3.1021E-2</v>
      </c>
      <c r="BN118" s="390">
        <v>3.141E-2</v>
      </c>
      <c r="BO118" s="390">
        <v>3.3187000000000001E-2</v>
      </c>
      <c r="BP118" s="390">
        <v>5.7666000000000002E-2</v>
      </c>
      <c r="BQ118" s="390">
        <v>5.6468999999999998E-2</v>
      </c>
      <c r="BR118" s="390">
        <v>5.7072999999999999E-2</v>
      </c>
      <c r="BS118" s="390">
        <v>5.6027E-2</v>
      </c>
      <c r="BT118" s="390">
        <v>3.2396000000000001E-2</v>
      </c>
      <c r="BU118" s="390">
        <v>3.2539000000000005E-2</v>
      </c>
      <c r="BV118" s="390">
        <v>2.9391E-2</v>
      </c>
      <c r="BW118" s="390">
        <v>2.9968999999999999E-2</v>
      </c>
      <c r="BX118" s="390">
        <v>3.0577E-2</v>
      </c>
      <c r="BY118" s="390">
        <v>3.1021E-2</v>
      </c>
      <c r="BZ118" s="390">
        <v>3.141E-2</v>
      </c>
      <c r="CA118" s="390">
        <v>3.3187000000000001E-2</v>
      </c>
      <c r="CB118" s="390">
        <v>5.7666000000000002E-2</v>
      </c>
      <c r="CC118" s="390">
        <v>5.6468999999999998E-2</v>
      </c>
      <c r="CD118" s="390">
        <v>5.7072999999999999E-2</v>
      </c>
      <c r="CE118" s="390">
        <v>5.6027E-2</v>
      </c>
      <c r="CF118" s="390">
        <v>3.2396000000000001E-2</v>
      </c>
      <c r="CG118" s="390">
        <v>3.2539000000000005E-2</v>
      </c>
      <c r="CH118" s="390">
        <v>2.9391E-2</v>
      </c>
    </row>
    <row r="119" spans="1:86" hidden="1" x14ac:dyDescent="0.3">
      <c r="A119" s="561"/>
      <c r="B119" s="309" t="s">
        <v>144</v>
      </c>
      <c r="C119" s="120">
        <v>2.6726E-2</v>
      </c>
      <c r="D119" s="120">
        <v>2.6533999999999999E-2</v>
      </c>
      <c r="E119" s="120">
        <v>2.6903E-2</v>
      </c>
      <c r="F119" s="390">
        <v>3.141E-2</v>
      </c>
      <c r="G119" s="390">
        <v>3.3187000000000001E-2</v>
      </c>
      <c r="H119" s="390">
        <v>5.7666000000000002E-2</v>
      </c>
      <c r="I119" s="390">
        <v>5.6468999999999998E-2</v>
      </c>
      <c r="J119" s="390">
        <v>5.7072999999999999E-2</v>
      </c>
      <c r="K119" s="390">
        <v>5.6027E-2</v>
      </c>
      <c r="L119" s="390">
        <v>3.2396000000000001E-2</v>
      </c>
      <c r="M119" s="390">
        <v>3.2539000000000005E-2</v>
      </c>
      <c r="N119" s="390">
        <v>2.9391E-2</v>
      </c>
      <c r="O119" s="390">
        <v>2.9968999999999999E-2</v>
      </c>
      <c r="P119" s="390">
        <v>3.0577E-2</v>
      </c>
      <c r="Q119" s="390">
        <v>3.1021E-2</v>
      </c>
      <c r="R119" s="390">
        <v>3.141E-2</v>
      </c>
      <c r="S119" s="390">
        <v>3.3187000000000001E-2</v>
      </c>
      <c r="T119" s="390">
        <v>5.7666000000000002E-2</v>
      </c>
      <c r="U119" s="390">
        <v>5.6468999999999998E-2</v>
      </c>
      <c r="V119" s="390">
        <v>5.7072999999999999E-2</v>
      </c>
      <c r="W119" s="390">
        <v>5.6027E-2</v>
      </c>
      <c r="X119" s="390">
        <v>3.2396000000000001E-2</v>
      </c>
      <c r="Y119" s="390">
        <v>3.2539000000000005E-2</v>
      </c>
      <c r="Z119" s="390">
        <v>2.9391E-2</v>
      </c>
      <c r="AA119" s="390">
        <v>2.9968999999999999E-2</v>
      </c>
      <c r="AB119" s="390">
        <v>3.0577E-2</v>
      </c>
      <c r="AC119" s="390">
        <v>3.1021E-2</v>
      </c>
      <c r="AD119" s="390">
        <v>3.141E-2</v>
      </c>
      <c r="AE119" s="390">
        <v>3.3187000000000001E-2</v>
      </c>
      <c r="AF119" s="390">
        <v>5.7666000000000002E-2</v>
      </c>
      <c r="AG119" s="390">
        <v>5.6468999999999998E-2</v>
      </c>
      <c r="AH119" s="390">
        <v>5.7072999999999999E-2</v>
      </c>
      <c r="AI119" s="390">
        <v>5.6027E-2</v>
      </c>
      <c r="AJ119" s="390">
        <v>3.2396000000000001E-2</v>
      </c>
      <c r="AK119" s="390">
        <v>3.2539000000000005E-2</v>
      </c>
      <c r="AL119" s="390">
        <v>2.9391E-2</v>
      </c>
      <c r="AM119" s="390">
        <v>2.9968999999999999E-2</v>
      </c>
      <c r="AN119" s="390">
        <v>3.0577E-2</v>
      </c>
      <c r="AO119" s="390">
        <v>3.1021E-2</v>
      </c>
      <c r="AP119" s="390">
        <v>3.141E-2</v>
      </c>
      <c r="AQ119" s="390">
        <v>3.3187000000000001E-2</v>
      </c>
      <c r="AR119" s="390">
        <v>5.7666000000000002E-2</v>
      </c>
      <c r="AS119" s="390">
        <v>5.6468999999999998E-2</v>
      </c>
      <c r="AT119" s="390">
        <v>5.7072999999999999E-2</v>
      </c>
      <c r="AU119" s="390">
        <v>5.6027E-2</v>
      </c>
      <c r="AV119" s="390">
        <v>3.2396000000000001E-2</v>
      </c>
      <c r="AW119" s="390">
        <v>3.2539000000000005E-2</v>
      </c>
      <c r="AX119" s="390">
        <v>2.9391E-2</v>
      </c>
      <c r="AY119" s="390">
        <v>2.9968999999999999E-2</v>
      </c>
      <c r="AZ119" s="390">
        <v>3.0577E-2</v>
      </c>
      <c r="BA119" s="390">
        <v>3.1021E-2</v>
      </c>
      <c r="BB119" s="390">
        <v>3.141E-2</v>
      </c>
      <c r="BC119" s="390">
        <v>3.3187000000000001E-2</v>
      </c>
      <c r="BD119" s="390">
        <v>5.7666000000000002E-2</v>
      </c>
      <c r="BE119" s="390">
        <v>5.6468999999999998E-2</v>
      </c>
      <c r="BF119" s="390">
        <v>5.7072999999999999E-2</v>
      </c>
      <c r="BG119" s="390">
        <v>5.6027E-2</v>
      </c>
      <c r="BH119" s="390">
        <v>3.2396000000000001E-2</v>
      </c>
      <c r="BI119" s="390">
        <v>3.2539000000000005E-2</v>
      </c>
      <c r="BJ119" s="390">
        <v>2.9391E-2</v>
      </c>
      <c r="BK119" s="390">
        <v>2.9968999999999999E-2</v>
      </c>
      <c r="BL119" s="390">
        <v>3.0577E-2</v>
      </c>
      <c r="BM119" s="390">
        <v>3.1021E-2</v>
      </c>
      <c r="BN119" s="390">
        <v>3.141E-2</v>
      </c>
      <c r="BO119" s="390">
        <v>3.3187000000000001E-2</v>
      </c>
      <c r="BP119" s="390">
        <v>5.7666000000000002E-2</v>
      </c>
      <c r="BQ119" s="390">
        <v>5.6468999999999998E-2</v>
      </c>
      <c r="BR119" s="390">
        <v>5.7072999999999999E-2</v>
      </c>
      <c r="BS119" s="390">
        <v>5.6027E-2</v>
      </c>
      <c r="BT119" s="390">
        <v>3.2396000000000001E-2</v>
      </c>
      <c r="BU119" s="390">
        <v>3.2539000000000005E-2</v>
      </c>
      <c r="BV119" s="390">
        <v>2.9391E-2</v>
      </c>
      <c r="BW119" s="390">
        <v>2.9968999999999999E-2</v>
      </c>
      <c r="BX119" s="390">
        <v>3.0577E-2</v>
      </c>
      <c r="BY119" s="390">
        <v>3.1021E-2</v>
      </c>
      <c r="BZ119" s="390">
        <v>3.141E-2</v>
      </c>
      <c r="CA119" s="390">
        <v>3.3187000000000001E-2</v>
      </c>
      <c r="CB119" s="390">
        <v>5.7666000000000002E-2</v>
      </c>
      <c r="CC119" s="390">
        <v>5.6468999999999998E-2</v>
      </c>
      <c r="CD119" s="390">
        <v>5.7072999999999999E-2</v>
      </c>
      <c r="CE119" s="390">
        <v>5.6027E-2</v>
      </c>
      <c r="CF119" s="390">
        <v>3.2396000000000001E-2</v>
      </c>
      <c r="CG119" s="390">
        <v>3.2539000000000005E-2</v>
      </c>
      <c r="CH119" s="390">
        <v>2.9391E-2</v>
      </c>
    </row>
    <row r="120" spans="1:86" hidden="1" x14ac:dyDescent="0.3">
      <c r="A120" s="561"/>
      <c r="B120" s="309" t="s">
        <v>145</v>
      </c>
      <c r="C120" s="120">
        <v>2.6726E-2</v>
      </c>
      <c r="D120" s="120">
        <v>2.6533999999999999E-2</v>
      </c>
      <c r="E120" s="120">
        <v>2.6903E-2</v>
      </c>
      <c r="F120" s="390">
        <v>3.141E-2</v>
      </c>
      <c r="G120" s="390">
        <v>3.3187000000000001E-2</v>
      </c>
      <c r="H120" s="390">
        <v>5.7666000000000002E-2</v>
      </c>
      <c r="I120" s="390">
        <v>5.6468999999999998E-2</v>
      </c>
      <c r="J120" s="390">
        <v>5.7072999999999999E-2</v>
      </c>
      <c r="K120" s="390">
        <v>5.6027E-2</v>
      </c>
      <c r="L120" s="390">
        <v>3.2396000000000001E-2</v>
      </c>
      <c r="M120" s="390">
        <v>3.2539000000000005E-2</v>
      </c>
      <c r="N120" s="390">
        <v>2.9391E-2</v>
      </c>
      <c r="O120" s="390">
        <v>2.9968999999999999E-2</v>
      </c>
      <c r="P120" s="390">
        <v>3.0577E-2</v>
      </c>
      <c r="Q120" s="390">
        <v>3.1021E-2</v>
      </c>
      <c r="R120" s="390">
        <v>3.141E-2</v>
      </c>
      <c r="S120" s="390">
        <v>3.3187000000000001E-2</v>
      </c>
      <c r="T120" s="390">
        <v>5.7666000000000002E-2</v>
      </c>
      <c r="U120" s="390">
        <v>5.6468999999999998E-2</v>
      </c>
      <c r="V120" s="390">
        <v>5.7072999999999999E-2</v>
      </c>
      <c r="W120" s="390">
        <v>5.6027E-2</v>
      </c>
      <c r="X120" s="390">
        <v>3.2396000000000001E-2</v>
      </c>
      <c r="Y120" s="390">
        <v>3.2539000000000005E-2</v>
      </c>
      <c r="Z120" s="390">
        <v>2.9391E-2</v>
      </c>
      <c r="AA120" s="390">
        <v>2.9968999999999999E-2</v>
      </c>
      <c r="AB120" s="390">
        <v>3.0577E-2</v>
      </c>
      <c r="AC120" s="390">
        <v>3.1021E-2</v>
      </c>
      <c r="AD120" s="390">
        <v>3.141E-2</v>
      </c>
      <c r="AE120" s="390">
        <v>3.3187000000000001E-2</v>
      </c>
      <c r="AF120" s="390">
        <v>5.7666000000000002E-2</v>
      </c>
      <c r="AG120" s="390">
        <v>5.6468999999999998E-2</v>
      </c>
      <c r="AH120" s="390">
        <v>5.7072999999999999E-2</v>
      </c>
      <c r="AI120" s="390">
        <v>5.6027E-2</v>
      </c>
      <c r="AJ120" s="390">
        <v>3.2396000000000001E-2</v>
      </c>
      <c r="AK120" s="390">
        <v>3.2539000000000005E-2</v>
      </c>
      <c r="AL120" s="390">
        <v>2.9391E-2</v>
      </c>
      <c r="AM120" s="390">
        <v>2.9968999999999999E-2</v>
      </c>
      <c r="AN120" s="390">
        <v>3.0577E-2</v>
      </c>
      <c r="AO120" s="390">
        <v>3.1021E-2</v>
      </c>
      <c r="AP120" s="390">
        <v>3.141E-2</v>
      </c>
      <c r="AQ120" s="390">
        <v>3.3187000000000001E-2</v>
      </c>
      <c r="AR120" s="390">
        <v>5.7666000000000002E-2</v>
      </c>
      <c r="AS120" s="390">
        <v>5.6468999999999998E-2</v>
      </c>
      <c r="AT120" s="390">
        <v>5.7072999999999999E-2</v>
      </c>
      <c r="AU120" s="390">
        <v>5.6027E-2</v>
      </c>
      <c r="AV120" s="390">
        <v>3.2396000000000001E-2</v>
      </c>
      <c r="AW120" s="390">
        <v>3.2539000000000005E-2</v>
      </c>
      <c r="AX120" s="390">
        <v>2.9391E-2</v>
      </c>
      <c r="AY120" s="390">
        <v>2.9968999999999999E-2</v>
      </c>
      <c r="AZ120" s="390">
        <v>3.0577E-2</v>
      </c>
      <c r="BA120" s="390">
        <v>3.1021E-2</v>
      </c>
      <c r="BB120" s="390">
        <v>3.141E-2</v>
      </c>
      <c r="BC120" s="390">
        <v>3.3187000000000001E-2</v>
      </c>
      <c r="BD120" s="390">
        <v>5.7666000000000002E-2</v>
      </c>
      <c r="BE120" s="390">
        <v>5.6468999999999998E-2</v>
      </c>
      <c r="BF120" s="390">
        <v>5.7072999999999999E-2</v>
      </c>
      <c r="BG120" s="390">
        <v>5.6027E-2</v>
      </c>
      <c r="BH120" s="390">
        <v>3.2396000000000001E-2</v>
      </c>
      <c r="BI120" s="390">
        <v>3.2539000000000005E-2</v>
      </c>
      <c r="BJ120" s="390">
        <v>2.9391E-2</v>
      </c>
      <c r="BK120" s="390">
        <v>2.9968999999999999E-2</v>
      </c>
      <c r="BL120" s="390">
        <v>3.0577E-2</v>
      </c>
      <c r="BM120" s="390">
        <v>3.1021E-2</v>
      </c>
      <c r="BN120" s="390">
        <v>3.141E-2</v>
      </c>
      <c r="BO120" s="390">
        <v>3.3187000000000001E-2</v>
      </c>
      <c r="BP120" s="390">
        <v>5.7666000000000002E-2</v>
      </c>
      <c r="BQ120" s="390">
        <v>5.6468999999999998E-2</v>
      </c>
      <c r="BR120" s="390">
        <v>5.7072999999999999E-2</v>
      </c>
      <c r="BS120" s="390">
        <v>5.6027E-2</v>
      </c>
      <c r="BT120" s="390">
        <v>3.2396000000000001E-2</v>
      </c>
      <c r="BU120" s="390">
        <v>3.2539000000000005E-2</v>
      </c>
      <c r="BV120" s="390">
        <v>2.9391E-2</v>
      </c>
      <c r="BW120" s="390">
        <v>2.9968999999999999E-2</v>
      </c>
      <c r="BX120" s="390">
        <v>3.0577E-2</v>
      </c>
      <c r="BY120" s="390">
        <v>3.1021E-2</v>
      </c>
      <c r="BZ120" s="390">
        <v>3.141E-2</v>
      </c>
      <c r="CA120" s="390">
        <v>3.3187000000000001E-2</v>
      </c>
      <c r="CB120" s="390">
        <v>5.7666000000000002E-2</v>
      </c>
      <c r="CC120" s="390">
        <v>5.6468999999999998E-2</v>
      </c>
      <c r="CD120" s="390">
        <v>5.7072999999999999E-2</v>
      </c>
      <c r="CE120" s="390">
        <v>5.6027E-2</v>
      </c>
      <c r="CF120" s="390">
        <v>3.2396000000000001E-2</v>
      </c>
      <c r="CG120" s="390">
        <v>3.2539000000000005E-2</v>
      </c>
      <c r="CH120" s="390">
        <v>2.9391E-2</v>
      </c>
    </row>
    <row r="121" spans="1:86" hidden="1" x14ac:dyDescent="0.3">
      <c r="A121" s="561"/>
      <c r="B121" s="309" t="s">
        <v>67</v>
      </c>
      <c r="C121" s="120">
        <v>2.4684000000000001E-2</v>
      </c>
      <c r="D121" s="120">
        <v>2.4920999999999999E-2</v>
      </c>
      <c r="E121" s="120">
        <v>2.5819000000000002E-2</v>
      </c>
      <c r="F121" s="390">
        <v>3.1116000000000001E-2</v>
      </c>
      <c r="G121" s="390">
        <v>3.1826E-2</v>
      </c>
      <c r="H121" s="390">
        <v>5.5056000000000001E-2</v>
      </c>
      <c r="I121" s="390">
        <v>5.3829999999999996E-2</v>
      </c>
      <c r="J121" s="390">
        <v>5.4605000000000001E-2</v>
      </c>
      <c r="K121" s="390">
        <v>5.3553999999999997E-2</v>
      </c>
      <c r="L121" s="390">
        <v>3.1075999999999999E-2</v>
      </c>
      <c r="M121" s="390">
        <v>3.1245999999999999E-2</v>
      </c>
      <c r="N121" s="390">
        <v>2.8242E-2</v>
      </c>
      <c r="O121" s="390">
        <v>2.8740000000000002E-2</v>
      </c>
      <c r="P121" s="390">
        <v>2.9204000000000001E-2</v>
      </c>
      <c r="Q121" s="390">
        <v>3.0634000000000002E-2</v>
      </c>
      <c r="R121" s="390">
        <v>3.1116000000000001E-2</v>
      </c>
      <c r="S121" s="390">
        <v>3.1826E-2</v>
      </c>
      <c r="T121" s="390">
        <v>5.5056000000000001E-2</v>
      </c>
      <c r="U121" s="390">
        <v>5.3829999999999996E-2</v>
      </c>
      <c r="V121" s="390">
        <v>5.4605000000000001E-2</v>
      </c>
      <c r="W121" s="390">
        <v>5.3553999999999997E-2</v>
      </c>
      <c r="X121" s="390">
        <v>3.1075999999999999E-2</v>
      </c>
      <c r="Y121" s="390">
        <v>3.1245999999999999E-2</v>
      </c>
      <c r="Z121" s="390">
        <v>2.8242E-2</v>
      </c>
      <c r="AA121" s="390">
        <v>2.8740000000000002E-2</v>
      </c>
      <c r="AB121" s="390">
        <v>2.9204000000000001E-2</v>
      </c>
      <c r="AC121" s="390">
        <v>3.0634000000000002E-2</v>
      </c>
      <c r="AD121" s="390">
        <v>3.1116000000000001E-2</v>
      </c>
      <c r="AE121" s="390">
        <v>3.1826E-2</v>
      </c>
      <c r="AF121" s="390">
        <v>5.5056000000000001E-2</v>
      </c>
      <c r="AG121" s="390">
        <v>5.3829999999999996E-2</v>
      </c>
      <c r="AH121" s="390">
        <v>5.4605000000000001E-2</v>
      </c>
      <c r="AI121" s="390">
        <v>5.3553999999999997E-2</v>
      </c>
      <c r="AJ121" s="390">
        <v>3.1075999999999999E-2</v>
      </c>
      <c r="AK121" s="390">
        <v>3.1245999999999999E-2</v>
      </c>
      <c r="AL121" s="390">
        <v>2.8242E-2</v>
      </c>
      <c r="AM121" s="390">
        <v>2.8740000000000002E-2</v>
      </c>
      <c r="AN121" s="390">
        <v>2.9204000000000001E-2</v>
      </c>
      <c r="AO121" s="390">
        <v>3.0634000000000002E-2</v>
      </c>
      <c r="AP121" s="390">
        <v>3.1116000000000001E-2</v>
      </c>
      <c r="AQ121" s="390">
        <v>3.1826E-2</v>
      </c>
      <c r="AR121" s="390">
        <v>5.5056000000000001E-2</v>
      </c>
      <c r="AS121" s="390">
        <v>5.3829999999999996E-2</v>
      </c>
      <c r="AT121" s="390">
        <v>5.4605000000000001E-2</v>
      </c>
      <c r="AU121" s="390">
        <v>5.3553999999999997E-2</v>
      </c>
      <c r="AV121" s="390">
        <v>3.1075999999999999E-2</v>
      </c>
      <c r="AW121" s="390">
        <v>3.1245999999999999E-2</v>
      </c>
      <c r="AX121" s="390">
        <v>2.8242E-2</v>
      </c>
      <c r="AY121" s="390">
        <v>2.8740000000000002E-2</v>
      </c>
      <c r="AZ121" s="390">
        <v>2.9204000000000001E-2</v>
      </c>
      <c r="BA121" s="390">
        <v>3.0634000000000002E-2</v>
      </c>
      <c r="BB121" s="390">
        <v>3.1116000000000001E-2</v>
      </c>
      <c r="BC121" s="390">
        <v>3.1826E-2</v>
      </c>
      <c r="BD121" s="390">
        <v>5.5056000000000001E-2</v>
      </c>
      <c r="BE121" s="390">
        <v>5.3829999999999996E-2</v>
      </c>
      <c r="BF121" s="390">
        <v>5.4605000000000001E-2</v>
      </c>
      <c r="BG121" s="390">
        <v>5.3553999999999997E-2</v>
      </c>
      <c r="BH121" s="390">
        <v>3.1075999999999999E-2</v>
      </c>
      <c r="BI121" s="390">
        <v>3.1245999999999999E-2</v>
      </c>
      <c r="BJ121" s="390">
        <v>2.8242E-2</v>
      </c>
      <c r="BK121" s="390">
        <v>2.8740000000000002E-2</v>
      </c>
      <c r="BL121" s="390">
        <v>2.9204000000000001E-2</v>
      </c>
      <c r="BM121" s="390">
        <v>3.0634000000000002E-2</v>
      </c>
      <c r="BN121" s="390">
        <v>3.1116000000000001E-2</v>
      </c>
      <c r="BO121" s="390">
        <v>3.1826E-2</v>
      </c>
      <c r="BP121" s="390">
        <v>5.5056000000000001E-2</v>
      </c>
      <c r="BQ121" s="390">
        <v>5.3829999999999996E-2</v>
      </c>
      <c r="BR121" s="390">
        <v>5.4605000000000001E-2</v>
      </c>
      <c r="BS121" s="390">
        <v>5.3553999999999997E-2</v>
      </c>
      <c r="BT121" s="390">
        <v>3.1075999999999999E-2</v>
      </c>
      <c r="BU121" s="390">
        <v>3.1245999999999999E-2</v>
      </c>
      <c r="BV121" s="390">
        <v>2.8242E-2</v>
      </c>
      <c r="BW121" s="390">
        <v>2.8740000000000002E-2</v>
      </c>
      <c r="BX121" s="390">
        <v>2.9204000000000001E-2</v>
      </c>
      <c r="BY121" s="390">
        <v>3.0634000000000002E-2</v>
      </c>
      <c r="BZ121" s="390">
        <v>3.1116000000000001E-2</v>
      </c>
      <c r="CA121" s="390">
        <v>3.1826E-2</v>
      </c>
      <c r="CB121" s="390">
        <v>5.5056000000000001E-2</v>
      </c>
      <c r="CC121" s="390">
        <v>5.3829999999999996E-2</v>
      </c>
      <c r="CD121" s="390">
        <v>5.4605000000000001E-2</v>
      </c>
      <c r="CE121" s="390">
        <v>5.3553999999999997E-2</v>
      </c>
      <c r="CF121" s="390">
        <v>3.1075999999999999E-2</v>
      </c>
      <c r="CG121" s="390">
        <v>3.1245999999999999E-2</v>
      </c>
      <c r="CH121" s="390">
        <v>2.8242E-2</v>
      </c>
    </row>
    <row r="122" spans="1:86" ht="15" hidden="1" thickBot="1" x14ac:dyDescent="0.35">
      <c r="A122" s="562"/>
      <c r="B122" s="310" t="s">
        <v>68</v>
      </c>
      <c r="C122" s="121">
        <v>2.4643000000000002E-2</v>
      </c>
      <c r="D122" s="121">
        <v>2.5756000000000001E-2</v>
      </c>
      <c r="E122" s="121">
        <v>2.7458E-2</v>
      </c>
      <c r="F122" s="390">
        <v>3.3659000000000001E-2</v>
      </c>
      <c r="G122" s="390">
        <v>3.4633000000000004E-2</v>
      </c>
      <c r="H122" s="390">
        <v>6.2099000000000001E-2</v>
      </c>
      <c r="I122" s="390">
        <v>5.9419E-2</v>
      </c>
      <c r="J122" s="390">
        <v>6.1394999999999998E-2</v>
      </c>
      <c r="K122" s="390">
        <v>5.8862999999999999E-2</v>
      </c>
      <c r="L122" s="390">
        <v>3.3699E-2</v>
      </c>
      <c r="M122" s="390">
        <v>3.3918000000000004E-2</v>
      </c>
      <c r="N122" s="390">
        <v>2.8836000000000001E-2</v>
      </c>
      <c r="O122" s="390">
        <v>2.8704E-2</v>
      </c>
      <c r="P122" s="390">
        <v>2.9914E-2</v>
      </c>
      <c r="Q122" s="390">
        <v>3.2281999999999998E-2</v>
      </c>
      <c r="R122" s="390">
        <v>3.3659000000000001E-2</v>
      </c>
      <c r="S122" s="390">
        <v>3.4633000000000004E-2</v>
      </c>
      <c r="T122" s="390">
        <v>6.2099000000000001E-2</v>
      </c>
      <c r="U122" s="390">
        <v>5.9419E-2</v>
      </c>
      <c r="V122" s="390">
        <v>6.1394999999999998E-2</v>
      </c>
      <c r="W122" s="390">
        <v>5.8862999999999999E-2</v>
      </c>
      <c r="X122" s="390">
        <v>3.3699E-2</v>
      </c>
      <c r="Y122" s="390">
        <v>3.3918000000000004E-2</v>
      </c>
      <c r="Z122" s="390">
        <v>2.8836000000000001E-2</v>
      </c>
      <c r="AA122" s="390">
        <v>2.8704E-2</v>
      </c>
      <c r="AB122" s="390">
        <v>2.9914E-2</v>
      </c>
      <c r="AC122" s="390">
        <v>3.2281999999999998E-2</v>
      </c>
      <c r="AD122" s="390">
        <v>3.3659000000000001E-2</v>
      </c>
      <c r="AE122" s="390">
        <v>3.4633000000000004E-2</v>
      </c>
      <c r="AF122" s="390">
        <v>6.2099000000000001E-2</v>
      </c>
      <c r="AG122" s="390">
        <v>5.9419E-2</v>
      </c>
      <c r="AH122" s="390">
        <v>6.1394999999999998E-2</v>
      </c>
      <c r="AI122" s="390">
        <v>5.8862999999999999E-2</v>
      </c>
      <c r="AJ122" s="390">
        <v>3.3699E-2</v>
      </c>
      <c r="AK122" s="390">
        <v>3.3918000000000004E-2</v>
      </c>
      <c r="AL122" s="390">
        <v>2.8836000000000001E-2</v>
      </c>
      <c r="AM122" s="390">
        <v>2.8704E-2</v>
      </c>
      <c r="AN122" s="390">
        <v>2.9914E-2</v>
      </c>
      <c r="AO122" s="390">
        <v>3.2281999999999998E-2</v>
      </c>
      <c r="AP122" s="390">
        <v>3.3659000000000001E-2</v>
      </c>
      <c r="AQ122" s="390">
        <v>3.4633000000000004E-2</v>
      </c>
      <c r="AR122" s="390">
        <v>6.2099000000000001E-2</v>
      </c>
      <c r="AS122" s="390">
        <v>5.9419E-2</v>
      </c>
      <c r="AT122" s="390">
        <v>6.1394999999999998E-2</v>
      </c>
      <c r="AU122" s="390">
        <v>5.8862999999999999E-2</v>
      </c>
      <c r="AV122" s="390">
        <v>3.3699E-2</v>
      </c>
      <c r="AW122" s="390">
        <v>3.3918000000000004E-2</v>
      </c>
      <c r="AX122" s="390">
        <v>2.8836000000000001E-2</v>
      </c>
      <c r="AY122" s="390">
        <v>2.8704E-2</v>
      </c>
      <c r="AZ122" s="390">
        <v>2.9914E-2</v>
      </c>
      <c r="BA122" s="390">
        <v>3.2281999999999998E-2</v>
      </c>
      <c r="BB122" s="390">
        <v>3.3659000000000001E-2</v>
      </c>
      <c r="BC122" s="390">
        <v>3.4633000000000004E-2</v>
      </c>
      <c r="BD122" s="390">
        <v>6.2099000000000001E-2</v>
      </c>
      <c r="BE122" s="390">
        <v>5.9419E-2</v>
      </c>
      <c r="BF122" s="390">
        <v>6.1394999999999998E-2</v>
      </c>
      <c r="BG122" s="390">
        <v>5.8862999999999999E-2</v>
      </c>
      <c r="BH122" s="390">
        <v>3.3699E-2</v>
      </c>
      <c r="BI122" s="390">
        <v>3.3918000000000004E-2</v>
      </c>
      <c r="BJ122" s="390">
        <v>2.8836000000000001E-2</v>
      </c>
      <c r="BK122" s="390">
        <v>2.8704E-2</v>
      </c>
      <c r="BL122" s="390">
        <v>2.9914E-2</v>
      </c>
      <c r="BM122" s="390">
        <v>3.2281999999999998E-2</v>
      </c>
      <c r="BN122" s="390">
        <v>3.3659000000000001E-2</v>
      </c>
      <c r="BO122" s="390">
        <v>3.4633000000000004E-2</v>
      </c>
      <c r="BP122" s="390">
        <v>6.2099000000000001E-2</v>
      </c>
      <c r="BQ122" s="390">
        <v>5.9419E-2</v>
      </c>
      <c r="BR122" s="390">
        <v>6.1394999999999998E-2</v>
      </c>
      <c r="BS122" s="390">
        <v>5.8862999999999999E-2</v>
      </c>
      <c r="BT122" s="390">
        <v>3.3699E-2</v>
      </c>
      <c r="BU122" s="390">
        <v>3.3918000000000004E-2</v>
      </c>
      <c r="BV122" s="390">
        <v>2.8836000000000001E-2</v>
      </c>
      <c r="BW122" s="390">
        <v>2.8704E-2</v>
      </c>
      <c r="BX122" s="390">
        <v>2.9914E-2</v>
      </c>
      <c r="BY122" s="390">
        <v>3.2281999999999998E-2</v>
      </c>
      <c r="BZ122" s="390">
        <v>3.3659000000000001E-2</v>
      </c>
      <c r="CA122" s="390">
        <v>3.4633000000000004E-2</v>
      </c>
      <c r="CB122" s="390">
        <v>6.2099000000000001E-2</v>
      </c>
      <c r="CC122" s="390">
        <v>5.9419E-2</v>
      </c>
      <c r="CD122" s="390">
        <v>6.1394999999999998E-2</v>
      </c>
      <c r="CE122" s="390">
        <v>5.8862999999999999E-2</v>
      </c>
      <c r="CF122" s="390">
        <v>3.3699E-2</v>
      </c>
      <c r="CG122" s="390">
        <v>3.3918000000000004E-2</v>
      </c>
      <c r="CH122" s="390">
        <v>2.8836000000000001E-2</v>
      </c>
    </row>
    <row r="123" spans="1:86" hidden="1" x14ac:dyDescent="0.3">
      <c r="A123" s="122"/>
      <c r="B123" s="122"/>
      <c r="C123" s="123"/>
      <c r="D123" s="123"/>
      <c r="E123" s="123"/>
      <c r="F123" s="123"/>
      <c r="G123" s="123"/>
      <c r="H123" s="123"/>
      <c r="I123" s="123"/>
      <c r="J123" s="123"/>
      <c r="K123" s="123"/>
      <c r="L123" s="123"/>
      <c r="M123" s="123"/>
      <c r="N123" s="123"/>
    </row>
    <row r="124" spans="1:86" ht="15" hidden="1" thickBot="1" x14ac:dyDescent="0.35"/>
    <row r="125" spans="1:86" ht="15" hidden="1" thickBot="1" x14ac:dyDescent="0.35">
      <c r="C125" s="563" t="s">
        <v>158</v>
      </c>
      <c r="D125" s="557"/>
      <c r="E125" s="557"/>
      <c r="F125" s="557"/>
      <c r="G125" s="557"/>
      <c r="H125" s="557"/>
      <c r="I125" s="557"/>
      <c r="J125" s="557"/>
      <c r="K125" s="557"/>
      <c r="L125" s="557"/>
      <c r="M125" s="557"/>
      <c r="N125" s="558"/>
      <c r="O125" s="556" t="s">
        <v>158</v>
      </c>
      <c r="P125" s="557"/>
      <c r="Q125" s="557"/>
      <c r="R125" s="557"/>
      <c r="S125" s="557"/>
      <c r="T125" s="557"/>
      <c r="U125" s="557"/>
      <c r="V125" s="557"/>
      <c r="W125" s="557"/>
      <c r="X125" s="557"/>
      <c r="Y125" s="557"/>
      <c r="Z125" s="558"/>
      <c r="AA125" s="556" t="s">
        <v>158</v>
      </c>
      <c r="AB125" s="557"/>
      <c r="AC125" s="557"/>
      <c r="AD125" s="557"/>
      <c r="AE125" s="557"/>
      <c r="AF125" s="557"/>
      <c r="AG125" s="557"/>
      <c r="AH125" s="557"/>
      <c r="AI125" s="557"/>
      <c r="AJ125" s="557"/>
      <c r="AK125" s="557"/>
      <c r="AL125" s="558"/>
      <c r="AM125" s="556" t="s">
        <v>158</v>
      </c>
      <c r="AN125" s="557"/>
      <c r="AO125" s="557"/>
      <c r="AP125" s="557"/>
      <c r="AQ125" s="557"/>
      <c r="AR125" s="557"/>
      <c r="AS125" s="557"/>
      <c r="AT125" s="557"/>
      <c r="AU125" s="557"/>
      <c r="AV125" s="557"/>
      <c r="AW125" s="557"/>
      <c r="AX125" s="558"/>
      <c r="AY125" s="556" t="s">
        <v>158</v>
      </c>
      <c r="AZ125" s="557"/>
      <c r="BA125" s="557"/>
      <c r="BB125" s="557"/>
      <c r="BC125" s="557"/>
      <c r="BD125" s="557"/>
      <c r="BE125" s="557"/>
      <c r="BF125" s="557"/>
      <c r="BG125" s="557"/>
      <c r="BH125" s="557"/>
      <c r="BI125" s="557"/>
      <c r="BJ125" s="558"/>
      <c r="BK125" s="556" t="s">
        <v>158</v>
      </c>
      <c r="BL125" s="557"/>
      <c r="BM125" s="557"/>
      <c r="BN125" s="557"/>
      <c r="BO125" s="557"/>
      <c r="BP125" s="557"/>
      <c r="BQ125" s="557"/>
      <c r="BR125" s="557"/>
      <c r="BS125" s="557"/>
      <c r="BT125" s="557"/>
      <c r="BU125" s="557"/>
      <c r="BV125" s="558"/>
      <c r="BW125" s="556" t="s">
        <v>158</v>
      </c>
      <c r="BX125" s="557"/>
      <c r="BY125" s="557"/>
      <c r="BZ125" s="557"/>
      <c r="CA125" s="557"/>
      <c r="CB125" s="557"/>
      <c r="CC125" s="557"/>
      <c r="CD125" s="557"/>
      <c r="CE125" s="557"/>
      <c r="CF125" s="557"/>
      <c r="CG125" s="557"/>
      <c r="CH125" s="559"/>
    </row>
    <row r="126" spans="1:86" ht="15.6" hidden="1" x14ac:dyDescent="0.3">
      <c r="A126" s="560" t="s">
        <v>159</v>
      </c>
      <c r="B126" s="305" t="s">
        <v>177</v>
      </c>
      <c r="C126" s="334">
        <f>C4</f>
        <v>43831</v>
      </c>
      <c r="D126" s="334">
        <f t="shared" ref="D126:BO126" si="83">D4</f>
        <v>43862</v>
      </c>
      <c r="E126" s="334">
        <f t="shared" si="83"/>
        <v>43891</v>
      </c>
      <c r="F126" s="334">
        <f t="shared" si="83"/>
        <v>43922</v>
      </c>
      <c r="G126" s="334">
        <f t="shared" si="83"/>
        <v>43952</v>
      </c>
      <c r="H126" s="334">
        <f t="shared" si="83"/>
        <v>43983</v>
      </c>
      <c r="I126" s="334">
        <f t="shared" si="83"/>
        <v>44013</v>
      </c>
      <c r="J126" s="334">
        <f t="shared" si="83"/>
        <v>44044</v>
      </c>
      <c r="K126" s="334">
        <f t="shared" si="83"/>
        <v>44075</v>
      </c>
      <c r="L126" s="334">
        <f t="shared" si="83"/>
        <v>44105</v>
      </c>
      <c r="M126" s="334">
        <f t="shared" si="83"/>
        <v>44136</v>
      </c>
      <c r="N126" s="334">
        <f t="shared" si="83"/>
        <v>44166</v>
      </c>
      <c r="O126" s="334">
        <f t="shared" si="83"/>
        <v>44197</v>
      </c>
      <c r="P126" s="334">
        <f t="shared" si="83"/>
        <v>44228</v>
      </c>
      <c r="Q126" s="334">
        <f t="shared" si="83"/>
        <v>44256</v>
      </c>
      <c r="R126" s="334">
        <f t="shared" si="83"/>
        <v>44287</v>
      </c>
      <c r="S126" s="334">
        <f t="shared" si="83"/>
        <v>44317</v>
      </c>
      <c r="T126" s="334">
        <f t="shared" si="83"/>
        <v>44348</v>
      </c>
      <c r="U126" s="334">
        <f t="shared" si="83"/>
        <v>44378</v>
      </c>
      <c r="V126" s="334">
        <f t="shared" si="83"/>
        <v>44409</v>
      </c>
      <c r="W126" s="334">
        <f t="shared" si="83"/>
        <v>44440</v>
      </c>
      <c r="X126" s="334">
        <f t="shared" si="83"/>
        <v>44470</v>
      </c>
      <c r="Y126" s="334">
        <f t="shared" si="83"/>
        <v>44501</v>
      </c>
      <c r="Z126" s="334">
        <f t="shared" si="83"/>
        <v>44531</v>
      </c>
      <c r="AA126" s="334">
        <f t="shared" si="83"/>
        <v>44562</v>
      </c>
      <c r="AB126" s="334">
        <f t="shared" si="83"/>
        <v>44593</v>
      </c>
      <c r="AC126" s="334">
        <f t="shared" si="83"/>
        <v>44621</v>
      </c>
      <c r="AD126" s="334">
        <f t="shared" si="83"/>
        <v>44652</v>
      </c>
      <c r="AE126" s="334">
        <f t="shared" si="83"/>
        <v>44682</v>
      </c>
      <c r="AF126" s="334">
        <f t="shared" si="83"/>
        <v>44713</v>
      </c>
      <c r="AG126" s="334">
        <f t="shared" si="83"/>
        <v>44743</v>
      </c>
      <c r="AH126" s="334">
        <f t="shared" si="83"/>
        <v>44774</v>
      </c>
      <c r="AI126" s="334">
        <f t="shared" si="83"/>
        <v>44805</v>
      </c>
      <c r="AJ126" s="334">
        <f t="shared" si="83"/>
        <v>44835</v>
      </c>
      <c r="AK126" s="334">
        <f t="shared" si="83"/>
        <v>44866</v>
      </c>
      <c r="AL126" s="334">
        <f t="shared" si="83"/>
        <v>44896</v>
      </c>
      <c r="AM126" s="334">
        <f t="shared" si="83"/>
        <v>44927</v>
      </c>
      <c r="AN126" s="334">
        <f t="shared" si="83"/>
        <v>44958</v>
      </c>
      <c r="AO126" s="334">
        <f t="shared" si="83"/>
        <v>44986</v>
      </c>
      <c r="AP126" s="334">
        <f t="shared" si="83"/>
        <v>45017</v>
      </c>
      <c r="AQ126" s="334">
        <f t="shared" si="83"/>
        <v>45047</v>
      </c>
      <c r="AR126" s="334">
        <f t="shared" si="83"/>
        <v>45078</v>
      </c>
      <c r="AS126" s="334">
        <f t="shared" si="83"/>
        <v>45108</v>
      </c>
      <c r="AT126" s="334">
        <f t="shared" si="83"/>
        <v>45139</v>
      </c>
      <c r="AU126" s="334">
        <f t="shared" si="83"/>
        <v>45170</v>
      </c>
      <c r="AV126" s="334">
        <f t="shared" si="83"/>
        <v>45200</v>
      </c>
      <c r="AW126" s="334">
        <f t="shared" si="83"/>
        <v>45231</v>
      </c>
      <c r="AX126" s="334">
        <f t="shared" si="83"/>
        <v>45261</v>
      </c>
      <c r="AY126" s="334">
        <f t="shared" si="83"/>
        <v>45292</v>
      </c>
      <c r="AZ126" s="334">
        <f t="shared" si="83"/>
        <v>45323</v>
      </c>
      <c r="BA126" s="334">
        <f t="shared" si="83"/>
        <v>45352</v>
      </c>
      <c r="BB126" s="334">
        <f t="shared" si="83"/>
        <v>45383</v>
      </c>
      <c r="BC126" s="334">
        <f t="shared" si="83"/>
        <v>45413</v>
      </c>
      <c r="BD126" s="334">
        <f t="shared" si="83"/>
        <v>45444</v>
      </c>
      <c r="BE126" s="334">
        <f t="shared" si="83"/>
        <v>45474</v>
      </c>
      <c r="BF126" s="334">
        <f t="shared" si="83"/>
        <v>45505</v>
      </c>
      <c r="BG126" s="334">
        <f t="shared" si="83"/>
        <v>45536</v>
      </c>
      <c r="BH126" s="334">
        <f t="shared" si="83"/>
        <v>45566</v>
      </c>
      <c r="BI126" s="334">
        <f t="shared" si="83"/>
        <v>45597</v>
      </c>
      <c r="BJ126" s="334">
        <f t="shared" si="83"/>
        <v>45627</v>
      </c>
      <c r="BK126" s="334">
        <f t="shared" si="83"/>
        <v>45658</v>
      </c>
      <c r="BL126" s="334">
        <f t="shared" si="83"/>
        <v>45689</v>
      </c>
      <c r="BM126" s="334">
        <f t="shared" si="83"/>
        <v>45717</v>
      </c>
      <c r="BN126" s="334">
        <f t="shared" si="83"/>
        <v>45748</v>
      </c>
      <c r="BO126" s="334">
        <f t="shared" si="83"/>
        <v>45778</v>
      </c>
      <c r="BP126" s="334">
        <f t="shared" ref="BP126:CH126" si="84">BP4</f>
        <v>45809</v>
      </c>
      <c r="BQ126" s="334">
        <f t="shared" si="84"/>
        <v>45839</v>
      </c>
      <c r="BR126" s="334">
        <f t="shared" si="84"/>
        <v>45870</v>
      </c>
      <c r="BS126" s="334">
        <f t="shared" si="84"/>
        <v>45901</v>
      </c>
      <c r="BT126" s="334">
        <f t="shared" si="84"/>
        <v>45931</v>
      </c>
      <c r="BU126" s="334">
        <f t="shared" si="84"/>
        <v>45962</v>
      </c>
      <c r="BV126" s="334">
        <f t="shared" si="84"/>
        <v>45992</v>
      </c>
      <c r="BW126" s="334">
        <f t="shared" si="84"/>
        <v>46023</v>
      </c>
      <c r="BX126" s="334">
        <f t="shared" si="84"/>
        <v>46054</v>
      </c>
      <c r="BY126" s="334">
        <f t="shared" si="84"/>
        <v>46082</v>
      </c>
      <c r="BZ126" s="334">
        <f t="shared" si="84"/>
        <v>46113</v>
      </c>
      <c r="CA126" s="334">
        <f t="shared" si="84"/>
        <v>46143</v>
      </c>
      <c r="CB126" s="334">
        <f t="shared" si="84"/>
        <v>46174</v>
      </c>
      <c r="CC126" s="334">
        <f t="shared" si="84"/>
        <v>46204</v>
      </c>
      <c r="CD126" s="334">
        <f t="shared" si="84"/>
        <v>46235</v>
      </c>
      <c r="CE126" s="334">
        <f t="shared" si="84"/>
        <v>46266</v>
      </c>
      <c r="CF126" s="334">
        <f t="shared" si="84"/>
        <v>46296</v>
      </c>
      <c r="CG126" s="334">
        <f t="shared" si="84"/>
        <v>46327</v>
      </c>
      <c r="CH126" s="335">
        <f t="shared" si="84"/>
        <v>46357</v>
      </c>
    </row>
    <row r="127" spans="1:86" hidden="1" x14ac:dyDescent="0.3">
      <c r="A127" s="561"/>
      <c r="B127" s="308" t="s">
        <v>141</v>
      </c>
      <c r="C127" s="125">
        <v>2.6410000000000001E-3</v>
      </c>
      <c r="D127" s="125">
        <v>1.622E-3</v>
      </c>
      <c r="E127" s="125">
        <v>2.6189999999999998E-3</v>
      </c>
      <c r="F127" s="390">
        <v>2.8860000000000001E-3</v>
      </c>
      <c r="G127" s="390">
        <v>3.568E-3</v>
      </c>
      <c r="H127" s="390">
        <v>9.4900000000000002E-3</v>
      </c>
      <c r="I127" s="390">
        <v>8.7889999999999999E-3</v>
      </c>
      <c r="J127" s="390">
        <v>9.0760000000000007E-3</v>
      </c>
      <c r="K127" s="390">
        <v>8.6409999999999994E-3</v>
      </c>
      <c r="L127" s="390">
        <v>3.3189999999999999E-3</v>
      </c>
      <c r="M127" s="390">
        <v>3.424E-3</v>
      </c>
      <c r="N127" s="390">
        <v>2.333E-3</v>
      </c>
      <c r="O127" s="390">
        <v>2.643E-3</v>
      </c>
      <c r="P127" s="390">
        <v>2.7320000000000001E-3</v>
      </c>
      <c r="Q127" s="390">
        <v>2.8240000000000001E-3</v>
      </c>
      <c r="R127" s="390">
        <v>2.8860000000000001E-3</v>
      </c>
      <c r="S127" s="390">
        <v>3.568E-3</v>
      </c>
      <c r="T127" s="390">
        <v>9.4900000000000002E-3</v>
      </c>
      <c r="U127" s="390">
        <v>8.7889999999999999E-3</v>
      </c>
      <c r="V127" s="390">
        <v>9.0760000000000007E-3</v>
      </c>
      <c r="W127" s="390">
        <v>8.6409999999999994E-3</v>
      </c>
      <c r="X127" s="390">
        <v>3.3189999999999999E-3</v>
      </c>
      <c r="Y127" s="390">
        <v>3.424E-3</v>
      </c>
      <c r="Z127" s="390">
        <v>2.333E-3</v>
      </c>
      <c r="AA127" s="390">
        <v>2.643E-3</v>
      </c>
      <c r="AB127" s="390">
        <v>2.7320000000000001E-3</v>
      </c>
      <c r="AC127" s="390">
        <v>2.8240000000000001E-3</v>
      </c>
      <c r="AD127" s="390">
        <v>2.8860000000000001E-3</v>
      </c>
      <c r="AE127" s="390">
        <v>3.568E-3</v>
      </c>
      <c r="AF127" s="390">
        <v>9.4900000000000002E-3</v>
      </c>
      <c r="AG127" s="390">
        <v>8.7889999999999999E-3</v>
      </c>
      <c r="AH127" s="390">
        <v>9.0760000000000007E-3</v>
      </c>
      <c r="AI127" s="390">
        <v>8.6409999999999994E-3</v>
      </c>
      <c r="AJ127" s="390">
        <v>3.3189999999999999E-3</v>
      </c>
      <c r="AK127" s="390">
        <v>3.424E-3</v>
      </c>
      <c r="AL127" s="390">
        <v>2.333E-3</v>
      </c>
      <c r="AM127" s="390">
        <v>2.643E-3</v>
      </c>
      <c r="AN127" s="390">
        <v>2.7320000000000001E-3</v>
      </c>
      <c r="AO127" s="390">
        <v>2.8240000000000001E-3</v>
      </c>
      <c r="AP127" s="390">
        <v>2.8860000000000001E-3</v>
      </c>
      <c r="AQ127" s="390">
        <v>3.568E-3</v>
      </c>
      <c r="AR127" s="390">
        <v>9.4900000000000002E-3</v>
      </c>
      <c r="AS127" s="390">
        <v>8.7889999999999999E-3</v>
      </c>
      <c r="AT127" s="390">
        <v>9.0760000000000007E-3</v>
      </c>
      <c r="AU127" s="390">
        <v>8.6409999999999994E-3</v>
      </c>
      <c r="AV127" s="390">
        <v>3.3189999999999999E-3</v>
      </c>
      <c r="AW127" s="390">
        <v>3.424E-3</v>
      </c>
      <c r="AX127" s="390">
        <v>2.333E-3</v>
      </c>
      <c r="AY127" s="390">
        <v>2.643E-3</v>
      </c>
      <c r="AZ127" s="390">
        <v>2.7320000000000001E-3</v>
      </c>
      <c r="BA127" s="390">
        <v>2.8240000000000001E-3</v>
      </c>
      <c r="BB127" s="390">
        <v>2.8860000000000001E-3</v>
      </c>
      <c r="BC127" s="390">
        <v>3.568E-3</v>
      </c>
      <c r="BD127" s="390">
        <v>9.4900000000000002E-3</v>
      </c>
      <c r="BE127" s="390">
        <v>8.7889999999999999E-3</v>
      </c>
      <c r="BF127" s="390">
        <v>9.0760000000000007E-3</v>
      </c>
      <c r="BG127" s="390">
        <v>8.6409999999999994E-3</v>
      </c>
      <c r="BH127" s="390">
        <v>3.3189999999999999E-3</v>
      </c>
      <c r="BI127" s="390">
        <v>3.424E-3</v>
      </c>
      <c r="BJ127" s="390">
        <v>2.333E-3</v>
      </c>
      <c r="BK127" s="390">
        <v>2.643E-3</v>
      </c>
      <c r="BL127" s="390">
        <v>2.7320000000000001E-3</v>
      </c>
      <c r="BM127" s="390">
        <v>2.8240000000000001E-3</v>
      </c>
      <c r="BN127" s="390">
        <v>2.8860000000000001E-3</v>
      </c>
      <c r="BO127" s="390">
        <v>3.568E-3</v>
      </c>
      <c r="BP127" s="390">
        <v>9.4900000000000002E-3</v>
      </c>
      <c r="BQ127" s="390">
        <v>8.7889999999999999E-3</v>
      </c>
      <c r="BR127" s="390">
        <v>9.0760000000000007E-3</v>
      </c>
      <c r="BS127" s="390">
        <v>8.6409999999999994E-3</v>
      </c>
      <c r="BT127" s="390">
        <v>3.3189999999999999E-3</v>
      </c>
      <c r="BU127" s="390">
        <v>3.424E-3</v>
      </c>
      <c r="BV127" s="390">
        <v>2.333E-3</v>
      </c>
      <c r="BW127" s="390">
        <v>2.643E-3</v>
      </c>
      <c r="BX127" s="390">
        <v>2.7320000000000001E-3</v>
      </c>
      <c r="BY127" s="390">
        <v>2.8240000000000001E-3</v>
      </c>
      <c r="BZ127" s="390">
        <v>2.8860000000000001E-3</v>
      </c>
      <c r="CA127" s="390">
        <v>3.568E-3</v>
      </c>
      <c r="CB127" s="390">
        <v>9.4900000000000002E-3</v>
      </c>
      <c r="CC127" s="390">
        <v>8.7889999999999999E-3</v>
      </c>
      <c r="CD127" s="390">
        <v>9.0760000000000007E-3</v>
      </c>
      <c r="CE127" s="390">
        <v>8.6409999999999994E-3</v>
      </c>
      <c r="CF127" s="390">
        <v>3.3189999999999999E-3</v>
      </c>
      <c r="CG127" s="390">
        <v>3.424E-3</v>
      </c>
      <c r="CH127" s="390">
        <v>2.333E-3</v>
      </c>
    </row>
    <row r="128" spans="1:86" hidden="1" x14ac:dyDescent="0.3">
      <c r="A128" s="561"/>
      <c r="B128" s="308" t="s">
        <v>59</v>
      </c>
      <c r="C128" s="125">
        <v>3.9290000000000002E-3</v>
      </c>
      <c r="D128" s="125">
        <v>2.7139999999999998E-3</v>
      </c>
      <c r="E128" s="125">
        <v>3.4399999999999999E-3</v>
      </c>
      <c r="F128" s="390">
        <v>2.6090000000000002E-3</v>
      </c>
      <c r="G128" s="390">
        <v>5.9420000000000002E-3</v>
      </c>
      <c r="H128" s="390">
        <v>1.6067999999999999E-2</v>
      </c>
      <c r="I128" s="390">
        <v>1.3556E-2</v>
      </c>
      <c r="J128" s="390">
        <v>1.4933E-2</v>
      </c>
      <c r="K128" s="390">
        <v>1.5493E-2</v>
      </c>
      <c r="L128" s="390">
        <v>3.3899999999999998E-3</v>
      </c>
      <c r="M128" s="390">
        <v>3.1089999999999998E-3</v>
      </c>
      <c r="N128" s="390">
        <v>3.192E-3</v>
      </c>
      <c r="O128" s="390">
        <v>4.2069999999999998E-3</v>
      </c>
      <c r="P128" s="390">
        <v>3.787E-3</v>
      </c>
      <c r="Q128" s="390">
        <v>3.986E-3</v>
      </c>
      <c r="R128" s="390">
        <v>2.6090000000000002E-3</v>
      </c>
      <c r="S128" s="390">
        <v>5.9420000000000002E-3</v>
      </c>
      <c r="T128" s="390">
        <v>1.6067999999999999E-2</v>
      </c>
      <c r="U128" s="390">
        <v>1.3556E-2</v>
      </c>
      <c r="V128" s="390">
        <v>1.4933E-2</v>
      </c>
      <c r="W128" s="390">
        <v>1.5493E-2</v>
      </c>
      <c r="X128" s="390">
        <v>3.3899999999999998E-3</v>
      </c>
      <c r="Y128" s="390">
        <v>3.1089999999999998E-3</v>
      </c>
      <c r="Z128" s="390">
        <v>3.192E-3</v>
      </c>
      <c r="AA128" s="390">
        <v>4.2069999999999998E-3</v>
      </c>
      <c r="AB128" s="390">
        <v>3.787E-3</v>
      </c>
      <c r="AC128" s="390">
        <v>3.986E-3</v>
      </c>
      <c r="AD128" s="390">
        <v>2.6090000000000002E-3</v>
      </c>
      <c r="AE128" s="390">
        <v>5.9420000000000002E-3</v>
      </c>
      <c r="AF128" s="390">
        <v>1.6067999999999999E-2</v>
      </c>
      <c r="AG128" s="390">
        <v>1.3556E-2</v>
      </c>
      <c r="AH128" s="390">
        <v>1.4933E-2</v>
      </c>
      <c r="AI128" s="390">
        <v>1.5493E-2</v>
      </c>
      <c r="AJ128" s="390">
        <v>3.3899999999999998E-3</v>
      </c>
      <c r="AK128" s="390">
        <v>3.1089999999999998E-3</v>
      </c>
      <c r="AL128" s="390">
        <v>3.192E-3</v>
      </c>
      <c r="AM128" s="390">
        <v>4.2069999999999998E-3</v>
      </c>
      <c r="AN128" s="390">
        <v>3.787E-3</v>
      </c>
      <c r="AO128" s="390">
        <v>3.986E-3</v>
      </c>
      <c r="AP128" s="390">
        <v>2.6090000000000002E-3</v>
      </c>
      <c r="AQ128" s="390">
        <v>5.9420000000000002E-3</v>
      </c>
      <c r="AR128" s="390">
        <v>1.6067999999999999E-2</v>
      </c>
      <c r="AS128" s="390">
        <v>1.3556E-2</v>
      </c>
      <c r="AT128" s="390">
        <v>1.4933E-2</v>
      </c>
      <c r="AU128" s="390">
        <v>1.5493E-2</v>
      </c>
      <c r="AV128" s="390">
        <v>3.3899999999999998E-3</v>
      </c>
      <c r="AW128" s="390">
        <v>3.1089999999999998E-3</v>
      </c>
      <c r="AX128" s="390">
        <v>3.192E-3</v>
      </c>
      <c r="AY128" s="390">
        <v>4.2069999999999998E-3</v>
      </c>
      <c r="AZ128" s="390">
        <v>3.787E-3</v>
      </c>
      <c r="BA128" s="390">
        <v>3.986E-3</v>
      </c>
      <c r="BB128" s="390">
        <v>2.6090000000000002E-3</v>
      </c>
      <c r="BC128" s="390">
        <v>5.9420000000000002E-3</v>
      </c>
      <c r="BD128" s="390">
        <v>1.6067999999999999E-2</v>
      </c>
      <c r="BE128" s="390">
        <v>1.3556E-2</v>
      </c>
      <c r="BF128" s="390">
        <v>1.4933E-2</v>
      </c>
      <c r="BG128" s="390">
        <v>1.5493E-2</v>
      </c>
      <c r="BH128" s="390">
        <v>3.3899999999999998E-3</v>
      </c>
      <c r="BI128" s="390">
        <v>3.1089999999999998E-3</v>
      </c>
      <c r="BJ128" s="390">
        <v>3.192E-3</v>
      </c>
      <c r="BK128" s="390">
        <v>4.2069999999999998E-3</v>
      </c>
      <c r="BL128" s="390">
        <v>3.787E-3</v>
      </c>
      <c r="BM128" s="390">
        <v>3.986E-3</v>
      </c>
      <c r="BN128" s="390">
        <v>2.6090000000000002E-3</v>
      </c>
      <c r="BO128" s="390">
        <v>5.9420000000000002E-3</v>
      </c>
      <c r="BP128" s="390">
        <v>1.6067999999999999E-2</v>
      </c>
      <c r="BQ128" s="390">
        <v>1.3556E-2</v>
      </c>
      <c r="BR128" s="390">
        <v>1.4933E-2</v>
      </c>
      <c r="BS128" s="390">
        <v>1.5493E-2</v>
      </c>
      <c r="BT128" s="390">
        <v>3.3899999999999998E-3</v>
      </c>
      <c r="BU128" s="390">
        <v>3.1089999999999998E-3</v>
      </c>
      <c r="BV128" s="390">
        <v>3.192E-3</v>
      </c>
      <c r="BW128" s="390">
        <v>4.2069999999999998E-3</v>
      </c>
      <c r="BX128" s="390">
        <v>3.787E-3</v>
      </c>
      <c r="BY128" s="390">
        <v>3.986E-3</v>
      </c>
      <c r="BZ128" s="390">
        <v>2.6090000000000002E-3</v>
      </c>
      <c r="CA128" s="390">
        <v>5.9420000000000002E-3</v>
      </c>
      <c r="CB128" s="390">
        <v>1.6067999999999999E-2</v>
      </c>
      <c r="CC128" s="390">
        <v>1.3556E-2</v>
      </c>
      <c r="CD128" s="390">
        <v>1.4933E-2</v>
      </c>
      <c r="CE128" s="390">
        <v>1.5493E-2</v>
      </c>
      <c r="CF128" s="390">
        <v>3.3899999999999998E-3</v>
      </c>
      <c r="CG128" s="390">
        <v>3.1089999999999998E-3</v>
      </c>
      <c r="CH128" s="390">
        <v>3.192E-3</v>
      </c>
    </row>
    <row r="129" spans="1:86" hidden="1" x14ac:dyDescent="0.3">
      <c r="A129" s="561"/>
      <c r="B129" s="308" t="s">
        <v>142</v>
      </c>
      <c r="C129" s="125">
        <v>2.323E-3</v>
      </c>
      <c r="D129" s="125">
        <v>1.6280000000000001E-3</v>
      </c>
      <c r="E129" s="125">
        <v>2.9889999999999999E-3</v>
      </c>
      <c r="F129" s="390">
        <v>3.9020000000000001E-3</v>
      </c>
      <c r="G129" s="390">
        <v>4.241E-3</v>
      </c>
      <c r="H129" s="390">
        <v>1.1518E-2</v>
      </c>
      <c r="I129" s="390">
        <v>1.0421E-2</v>
      </c>
      <c r="J129" s="390">
        <v>1.1017000000000001E-2</v>
      </c>
      <c r="K129" s="390">
        <v>1.0297000000000001E-2</v>
      </c>
      <c r="L129" s="390">
        <v>3.9319999999999997E-3</v>
      </c>
      <c r="M129" s="390">
        <v>4.0800000000000003E-3</v>
      </c>
      <c r="N129" s="390">
        <v>2.3349999999999998E-3</v>
      </c>
      <c r="O129" s="390">
        <v>2.539E-3</v>
      </c>
      <c r="P129" s="390">
        <v>2.738E-3</v>
      </c>
      <c r="Q129" s="390">
        <v>3.4870000000000001E-3</v>
      </c>
      <c r="R129" s="390">
        <v>3.9020000000000001E-3</v>
      </c>
      <c r="S129" s="390">
        <v>4.241E-3</v>
      </c>
      <c r="T129" s="390">
        <v>1.1518E-2</v>
      </c>
      <c r="U129" s="390">
        <v>1.0421E-2</v>
      </c>
      <c r="V129" s="390">
        <v>1.1017000000000001E-2</v>
      </c>
      <c r="W129" s="390">
        <v>1.0297000000000001E-2</v>
      </c>
      <c r="X129" s="390">
        <v>3.9319999999999997E-3</v>
      </c>
      <c r="Y129" s="390">
        <v>4.0800000000000003E-3</v>
      </c>
      <c r="Z129" s="390">
        <v>2.3349999999999998E-3</v>
      </c>
      <c r="AA129" s="390">
        <v>2.539E-3</v>
      </c>
      <c r="AB129" s="390">
        <v>2.738E-3</v>
      </c>
      <c r="AC129" s="390">
        <v>3.4870000000000001E-3</v>
      </c>
      <c r="AD129" s="390">
        <v>3.9020000000000001E-3</v>
      </c>
      <c r="AE129" s="390">
        <v>4.241E-3</v>
      </c>
      <c r="AF129" s="390">
        <v>1.1518E-2</v>
      </c>
      <c r="AG129" s="390">
        <v>1.0421E-2</v>
      </c>
      <c r="AH129" s="390">
        <v>1.1017000000000001E-2</v>
      </c>
      <c r="AI129" s="390">
        <v>1.0297000000000001E-2</v>
      </c>
      <c r="AJ129" s="390">
        <v>3.9319999999999997E-3</v>
      </c>
      <c r="AK129" s="390">
        <v>4.0800000000000003E-3</v>
      </c>
      <c r="AL129" s="390">
        <v>2.3349999999999998E-3</v>
      </c>
      <c r="AM129" s="390">
        <v>2.539E-3</v>
      </c>
      <c r="AN129" s="390">
        <v>2.738E-3</v>
      </c>
      <c r="AO129" s="390">
        <v>3.4870000000000001E-3</v>
      </c>
      <c r="AP129" s="390">
        <v>3.9020000000000001E-3</v>
      </c>
      <c r="AQ129" s="390">
        <v>4.241E-3</v>
      </c>
      <c r="AR129" s="390">
        <v>1.1518E-2</v>
      </c>
      <c r="AS129" s="390">
        <v>1.0421E-2</v>
      </c>
      <c r="AT129" s="390">
        <v>1.1017000000000001E-2</v>
      </c>
      <c r="AU129" s="390">
        <v>1.0297000000000001E-2</v>
      </c>
      <c r="AV129" s="390">
        <v>3.9319999999999997E-3</v>
      </c>
      <c r="AW129" s="390">
        <v>4.0800000000000003E-3</v>
      </c>
      <c r="AX129" s="390">
        <v>2.3349999999999998E-3</v>
      </c>
      <c r="AY129" s="390">
        <v>2.539E-3</v>
      </c>
      <c r="AZ129" s="390">
        <v>2.738E-3</v>
      </c>
      <c r="BA129" s="390">
        <v>3.4870000000000001E-3</v>
      </c>
      <c r="BB129" s="390">
        <v>3.9020000000000001E-3</v>
      </c>
      <c r="BC129" s="390">
        <v>4.241E-3</v>
      </c>
      <c r="BD129" s="390">
        <v>1.1518E-2</v>
      </c>
      <c r="BE129" s="390">
        <v>1.0421E-2</v>
      </c>
      <c r="BF129" s="390">
        <v>1.1017000000000001E-2</v>
      </c>
      <c r="BG129" s="390">
        <v>1.0297000000000001E-2</v>
      </c>
      <c r="BH129" s="390">
        <v>3.9319999999999997E-3</v>
      </c>
      <c r="BI129" s="390">
        <v>4.0800000000000003E-3</v>
      </c>
      <c r="BJ129" s="390">
        <v>2.3349999999999998E-3</v>
      </c>
      <c r="BK129" s="390">
        <v>2.539E-3</v>
      </c>
      <c r="BL129" s="390">
        <v>2.738E-3</v>
      </c>
      <c r="BM129" s="390">
        <v>3.4870000000000001E-3</v>
      </c>
      <c r="BN129" s="390">
        <v>3.9020000000000001E-3</v>
      </c>
      <c r="BO129" s="390">
        <v>4.241E-3</v>
      </c>
      <c r="BP129" s="390">
        <v>1.1518E-2</v>
      </c>
      <c r="BQ129" s="390">
        <v>1.0421E-2</v>
      </c>
      <c r="BR129" s="390">
        <v>1.1017000000000001E-2</v>
      </c>
      <c r="BS129" s="390">
        <v>1.0297000000000001E-2</v>
      </c>
      <c r="BT129" s="390">
        <v>3.9319999999999997E-3</v>
      </c>
      <c r="BU129" s="390">
        <v>4.0800000000000003E-3</v>
      </c>
      <c r="BV129" s="390">
        <v>2.3349999999999998E-3</v>
      </c>
      <c r="BW129" s="390">
        <v>2.539E-3</v>
      </c>
      <c r="BX129" s="390">
        <v>2.738E-3</v>
      </c>
      <c r="BY129" s="390">
        <v>3.4870000000000001E-3</v>
      </c>
      <c r="BZ129" s="390">
        <v>3.9020000000000001E-3</v>
      </c>
      <c r="CA129" s="390">
        <v>4.241E-3</v>
      </c>
      <c r="CB129" s="390">
        <v>1.1518E-2</v>
      </c>
      <c r="CC129" s="390">
        <v>1.0421E-2</v>
      </c>
      <c r="CD129" s="390">
        <v>1.1017000000000001E-2</v>
      </c>
      <c r="CE129" s="390">
        <v>1.0297000000000001E-2</v>
      </c>
      <c r="CF129" s="390">
        <v>3.9319999999999997E-3</v>
      </c>
      <c r="CG129" s="390">
        <v>4.0800000000000003E-3</v>
      </c>
      <c r="CH129" s="390">
        <v>2.3349999999999998E-3</v>
      </c>
    </row>
    <row r="130" spans="1:86" hidden="1" x14ac:dyDescent="0.3">
      <c r="A130" s="561"/>
      <c r="B130" s="308" t="s">
        <v>60</v>
      </c>
      <c r="C130" s="125">
        <v>0</v>
      </c>
      <c r="D130" s="125">
        <v>0</v>
      </c>
      <c r="E130" s="125">
        <v>0</v>
      </c>
      <c r="F130" s="390">
        <v>3.5109999999999998E-3</v>
      </c>
      <c r="G130" s="390">
        <v>8.5800000000000008E-3</v>
      </c>
      <c r="H130" s="390">
        <v>1.6403999999999998E-2</v>
      </c>
      <c r="I130" s="390">
        <v>1.3702000000000001E-2</v>
      </c>
      <c r="J130" s="390">
        <v>1.5133000000000001E-2</v>
      </c>
      <c r="K130" s="390">
        <v>1.6902E-2</v>
      </c>
      <c r="L130" s="390">
        <v>3.5460000000000001E-3</v>
      </c>
      <c r="M130" s="390">
        <v>0</v>
      </c>
      <c r="N130" s="390">
        <v>0</v>
      </c>
      <c r="O130" s="390">
        <v>0</v>
      </c>
      <c r="P130" s="390">
        <v>0</v>
      </c>
      <c r="Q130" s="390">
        <v>0</v>
      </c>
      <c r="R130" s="390">
        <v>3.5109999999999998E-3</v>
      </c>
      <c r="S130" s="390">
        <v>8.5800000000000008E-3</v>
      </c>
      <c r="T130" s="390">
        <v>1.6403999999999998E-2</v>
      </c>
      <c r="U130" s="390">
        <v>1.3702000000000001E-2</v>
      </c>
      <c r="V130" s="390">
        <v>1.5133000000000001E-2</v>
      </c>
      <c r="W130" s="390">
        <v>1.6902E-2</v>
      </c>
      <c r="X130" s="390">
        <v>3.5460000000000001E-3</v>
      </c>
      <c r="Y130" s="390">
        <v>0</v>
      </c>
      <c r="Z130" s="390">
        <v>0</v>
      </c>
      <c r="AA130" s="390">
        <v>0</v>
      </c>
      <c r="AB130" s="390">
        <v>0</v>
      </c>
      <c r="AC130" s="390">
        <v>0</v>
      </c>
      <c r="AD130" s="390">
        <v>3.5109999999999998E-3</v>
      </c>
      <c r="AE130" s="390">
        <v>8.5800000000000008E-3</v>
      </c>
      <c r="AF130" s="390">
        <v>1.6403999999999998E-2</v>
      </c>
      <c r="AG130" s="390">
        <v>1.3702000000000001E-2</v>
      </c>
      <c r="AH130" s="390">
        <v>1.5133000000000001E-2</v>
      </c>
      <c r="AI130" s="390">
        <v>1.6902E-2</v>
      </c>
      <c r="AJ130" s="390">
        <v>3.5460000000000001E-3</v>
      </c>
      <c r="AK130" s="390">
        <v>0</v>
      </c>
      <c r="AL130" s="390">
        <v>0</v>
      </c>
      <c r="AM130" s="390">
        <v>0</v>
      </c>
      <c r="AN130" s="390">
        <v>0</v>
      </c>
      <c r="AO130" s="390">
        <v>0</v>
      </c>
      <c r="AP130" s="390">
        <v>3.5109999999999998E-3</v>
      </c>
      <c r="AQ130" s="390">
        <v>8.5800000000000008E-3</v>
      </c>
      <c r="AR130" s="390">
        <v>1.6403999999999998E-2</v>
      </c>
      <c r="AS130" s="390">
        <v>1.3702000000000001E-2</v>
      </c>
      <c r="AT130" s="390">
        <v>1.5133000000000001E-2</v>
      </c>
      <c r="AU130" s="390">
        <v>1.6902E-2</v>
      </c>
      <c r="AV130" s="390">
        <v>3.5460000000000001E-3</v>
      </c>
      <c r="AW130" s="390">
        <v>0</v>
      </c>
      <c r="AX130" s="390">
        <v>0</v>
      </c>
      <c r="AY130" s="390">
        <v>0</v>
      </c>
      <c r="AZ130" s="390">
        <v>0</v>
      </c>
      <c r="BA130" s="390">
        <v>0</v>
      </c>
      <c r="BB130" s="390">
        <v>3.5109999999999998E-3</v>
      </c>
      <c r="BC130" s="390">
        <v>8.5800000000000008E-3</v>
      </c>
      <c r="BD130" s="390">
        <v>1.6403999999999998E-2</v>
      </c>
      <c r="BE130" s="390">
        <v>1.3702000000000001E-2</v>
      </c>
      <c r="BF130" s="390">
        <v>1.5133000000000001E-2</v>
      </c>
      <c r="BG130" s="390">
        <v>1.6902E-2</v>
      </c>
      <c r="BH130" s="390">
        <v>3.5460000000000001E-3</v>
      </c>
      <c r="BI130" s="390">
        <v>0</v>
      </c>
      <c r="BJ130" s="390">
        <v>0</v>
      </c>
      <c r="BK130" s="390">
        <v>0</v>
      </c>
      <c r="BL130" s="390">
        <v>0</v>
      </c>
      <c r="BM130" s="390">
        <v>0</v>
      </c>
      <c r="BN130" s="390">
        <v>3.5109999999999998E-3</v>
      </c>
      <c r="BO130" s="390">
        <v>8.5800000000000008E-3</v>
      </c>
      <c r="BP130" s="390">
        <v>1.6403999999999998E-2</v>
      </c>
      <c r="BQ130" s="390">
        <v>1.3702000000000001E-2</v>
      </c>
      <c r="BR130" s="390">
        <v>1.5133000000000001E-2</v>
      </c>
      <c r="BS130" s="390">
        <v>1.6902E-2</v>
      </c>
      <c r="BT130" s="390">
        <v>3.5460000000000001E-3</v>
      </c>
      <c r="BU130" s="390">
        <v>0</v>
      </c>
      <c r="BV130" s="390">
        <v>0</v>
      </c>
      <c r="BW130" s="390">
        <v>0</v>
      </c>
      <c r="BX130" s="390">
        <v>0</v>
      </c>
      <c r="BY130" s="390">
        <v>0</v>
      </c>
      <c r="BZ130" s="390">
        <v>3.5109999999999998E-3</v>
      </c>
      <c r="CA130" s="390">
        <v>8.5800000000000008E-3</v>
      </c>
      <c r="CB130" s="390">
        <v>1.6403999999999998E-2</v>
      </c>
      <c r="CC130" s="390">
        <v>1.3702000000000001E-2</v>
      </c>
      <c r="CD130" s="390">
        <v>1.5133000000000001E-2</v>
      </c>
      <c r="CE130" s="390">
        <v>1.6902E-2</v>
      </c>
      <c r="CF130" s="390">
        <v>3.5460000000000001E-3</v>
      </c>
      <c r="CG130" s="390">
        <v>0</v>
      </c>
      <c r="CH130" s="390">
        <v>0</v>
      </c>
    </row>
    <row r="131" spans="1:86" hidden="1" x14ac:dyDescent="0.3">
      <c r="A131" s="561"/>
      <c r="B131" s="308" t="s">
        <v>143</v>
      </c>
      <c r="C131" s="125">
        <v>3.4499999999999998E-4</v>
      </c>
      <c r="D131" s="125">
        <v>0</v>
      </c>
      <c r="E131" s="125">
        <v>0</v>
      </c>
      <c r="F131" s="390">
        <v>3.68E-4</v>
      </c>
      <c r="G131" s="390">
        <v>7.6000000000000004E-5</v>
      </c>
      <c r="H131" s="390">
        <v>1.8100000000000001E-4</v>
      </c>
      <c r="I131" s="390">
        <v>1.7699999999999999E-4</v>
      </c>
      <c r="J131" s="390">
        <v>1.73E-4</v>
      </c>
      <c r="K131" s="390">
        <v>1.7799999999999999E-4</v>
      </c>
      <c r="L131" s="390">
        <v>5.8E-5</v>
      </c>
      <c r="M131" s="390">
        <v>5.3000000000000001E-5</v>
      </c>
      <c r="N131" s="390">
        <v>6.0000000000000002E-6</v>
      </c>
      <c r="O131" s="390">
        <v>4.8299999999999998E-4</v>
      </c>
      <c r="P131" s="390">
        <v>6.0000000000000002E-6</v>
      </c>
      <c r="Q131" s="390">
        <v>7.2999999999999999E-5</v>
      </c>
      <c r="R131" s="390">
        <v>3.68E-4</v>
      </c>
      <c r="S131" s="390">
        <v>7.6000000000000004E-5</v>
      </c>
      <c r="T131" s="390">
        <v>1.8100000000000001E-4</v>
      </c>
      <c r="U131" s="390">
        <v>1.7699999999999999E-4</v>
      </c>
      <c r="V131" s="390">
        <v>1.73E-4</v>
      </c>
      <c r="W131" s="390">
        <v>1.7799999999999999E-4</v>
      </c>
      <c r="X131" s="390">
        <v>5.8E-5</v>
      </c>
      <c r="Y131" s="390">
        <v>5.3000000000000001E-5</v>
      </c>
      <c r="Z131" s="390">
        <v>6.0000000000000002E-6</v>
      </c>
      <c r="AA131" s="390">
        <v>4.8299999999999998E-4</v>
      </c>
      <c r="AB131" s="390">
        <v>6.0000000000000002E-6</v>
      </c>
      <c r="AC131" s="390">
        <v>7.2999999999999999E-5</v>
      </c>
      <c r="AD131" s="390">
        <v>3.68E-4</v>
      </c>
      <c r="AE131" s="390">
        <v>7.6000000000000004E-5</v>
      </c>
      <c r="AF131" s="390">
        <v>1.8100000000000001E-4</v>
      </c>
      <c r="AG131" s="390">
        <v>1.7699999999999999E-4</v>
      </c>
      <c r="AH131" s="390">
        <v>1.73E-4</v>
      </c>
      <c r="AI131" s="390">
        <v>1.7799999999999999E-4</v>
      </c>
      <c r="AJ131" s="390">
        <v>5.8E-5</v>
      </c>
      <c r="AK131" s="390">
        <v>5.3000000000000001E-5</v>
      </c>
      <c r="AL131" s="390">
        <v>6.0000000000000002E-6</v>
      </c>
      <c r="AM131" s="390">
        <v>4.8299999999999998E-4</v>
      </c>
      <c r="AN131" s="390">
        <v>6.0000000000000002E-6</v>
      </c>
      <c r="AO131" s="390">
        <v>7.2999999999999999E-5</v>
      </c>
      <c r="AP131" s="390">
        <v>3.68E-4</v>
      </c>
      <c r="AQ131" s="390">
        <v>7.6000000000000004E-5</v>
      </c>
      <c r="AR131" s="390">
        <v>1.8100000000000001E-4</v>
      </c>
      <c r="AS131" s="390">
        <v>1.7699999999999999E-4</v>
      </c>
      <c r="AT131" s="390">
        <v>1.73E-4</v>
      </c>
      <c r="AU131" s="390">
        <v>1.7799999999999999E-4</v>
      </c>
      <c r="AV131" s="390">
        <v>5.8E-5</v>
      </c>
      <c r="AW131" s="390">
        <v>5.3000000000000001E-5</v>
      </c>
      <c r="AX131" s="390">
        <v>6.0000000000000002E-6</v>
      </c>
      <c r="AY131" s="390">
        <v>4.8299999999999998E-4</v>
      </c>
      <c r="AZ131" s="390">
        <v>6.0000000000000002E-6</v>
      </c>
      <c r="BA131" s="390">
        <v>7.2999999999999999E-5</v>
      </c>
      <c r="BB131" s="390">
        <v>3.68E-4</v>
      </c>
      <c r="BC131" s="390">
        <v>7.6000000000000004E-5</v>
      </c>
      <c r="BD131" s="390">
        <v>1.8100000000000001E-4</v>
      </c>
      <c r="BE131" s="390">
        <v>1.7699999999999999E-4</v>
      </c>
      <c r="BF131" s="390">
        <v>1.73E-4</v>
      </c>
      <c r="BG131" s="390">
        <v>1.7799999999999999E-4</v>
      </c>
      <c r="BH131" s="390">
        <v>5.8E-5</v>
      </c>
      <c r="BI131" s="390">
        <v>5.3000000000000001E-5</v>
      </c>
      <c r="BJ131" s="390">
        <v>6.0000000000000002E-6</v>
      </c>
      <c r="BK131" s="390">
        <v>4.8299999999999998E-4</v>
      </c>
      <c r="BL131" s="390">
        <v>6.0000000000000002E-6</v>
      </c>
      <c r="BM131" s="390">
        <v>7.2999999999999999E-5</v>
      </c>
      <c r="BN131" s="390">
        <v>3.68E-4</v>
      </c>
      <c r="BO131" s="390">
        <v>7.6000000000000004E-5</v>
      </c>
      <c r="BP131" s="390">
        <v>1.8100000000000001E-4</v>
      </c>
      <c r="BQ131" s="390">
        <v>1.7699999999999999E-4</v>
      </c>
      <c r="BR131" s="390">
        <v>1.73E-4</v>
      </c>
      <c r="BS131" s="390">
        <v>1.7799999999999999E-4</v>
      </c>
      <c r="BT131" s="390">
        <v>5.8E-5</v>
      </c>
      <c r="BU131" s="390">
        <v>5.3000000000000001E-5</v>
      </c>
      <c r="BV131" s="390">
        <v>6.0000000000000002E-6</v>
      </c>
      <c r="BW131" s="390">
        <v>4.8299999999999998E-4</v>
      </c>
      <c r="BX131" s="390">
        <v>6.0000000000000002E-6</v>
      </c>
      <c r="BY131" s="390">
        <v>7.2999999999999999E-5</v>
      </c>
      <c r="BZ131" s="390">
        <v>3.68E-4</v>
      </c>
      <c r="CA131" s="390">
        <v>7.6000000000000004E-5</v>
      </c>
      <c r="CB131" s="390">
        <v>1.8100000000000001E-4</v>
      </c>
      <c r="CC131" s="390">
        <v>1.7699999999999999E-4</v>
      </c>
      <c r="CD131" s="390">
        <v>1.73E-4</v>
      </c>
      <c r="CE131" s="390">
        <v>1.7799999999999999E-4</v>
      </c>
      <c r="CF131" s="390">
        <v>5.8E-5</v>
      </c>
      <c r="CG131" s="390">
        <v>5.3000000000000001E-5</v>
      </c>
      <c r="CH131" s="390">
        <v>6.0000000000000002E-6</v>
      </c>
    </row>
    <row r="132" spans="1:86" hidden="1" x14ac:dyDescent="0.3">
      <c r="A132" s="561"/>
      <c r="B132" s="309" t="s">
        <v>62</v>
      </c>
      <c r="C132" s="125">
        <v>3.9290000000000002E-3</v>
      </c>
      <c r="D132" s="125">
        <v>2.7200000000000002E-3</v>
      </c>
      <c r="E132" s="125">
        <v>3.565E-3</v>
      </c>
      <c r="F132" s="390">
        <v>3.4789999999999999E-3</v>
      </c>
      <c r="G132" s="390">
        <v>3.1229999999999999E-3</v>
      </c>
      <c r="H132" s="390">
        <v>0</v>
      </c>
      <c r="I132" s="390">
        <v>0</v>
      </c>
      <c r="J132" s="390">
        <v>0</v>
      </c>
      <c r="K132" s="390">
        <v>9.4739999999999998E-3</v>
      </c>
      <c r="L132" s="390">
        <v>4.065E-3</v>
      </c>
      <c r="M132" s="390">
        <v>3.2629999999999998E-3</v>
      </c>
      <c r="N132" s="390">
        <v>3.1930000000000001E-3</v>
      </c>
      <c r="O132" s="390">
        <v>4.2069999999999998E-3</v>
      </c>
      <c r="P132" s="390">
        <v>3.7929999999999999E-3</v>
      </c>
      <c r="Q132" s="390">
        <v>4.1240000000000001E-3</v>
      </c>
      <c r="R132" s="390">
        <v>3.4789999999999999E-3</v>
      </c>
      <c r="S132" s="390">
        <v>3.1229999999999999E-3</v>
      </c>
      <c r="T132" s="390">
        <v>0</v>
      </c>
      <c r="U132" s="390">
        <v>0</v>
      </c>
      <c r="V132" s="390">
        <v>0</v>
      </c>
      <c r="W132" s="390">
        <v>9.4739999999999998E-3</v>
      </c>
      <c r="X132" s="390">
        <v>4.065E-3</v>
      </c>
      <c r="Y132" s="390">
        <v>3.2629999999999998E-3</v>
      </c>
      <c r="Z132" s="390">
        <v>3.1930000000000001E-3</v>
      </c>
      <c r="AA132" s="390">
        <v>4.2069999999999998E-3</v>
      </c>
      <c r="AB132" s="390">
        <v>3.7929999999999999E-3</v>
      </c>
      <c r="AC132" s="390">
        <v>4.1240000000000001E-3</v>
      </c>
      <c r="AD132" s="390">
        <v>3.4789999999999999E-3</v>
      </c>
      <c r="AE132" s="390">
        <v>3.1229999999999999E-3</v>
      </c>
      <c r="AF132" s="390">
        <v>0</v>
      </c>
      <c r="AG132" s="390">
        <v>0</v>
      </c>
      <c r="AH132" s="390">
        <v>0</v>
      </c>
      <c r="AI132" s="390">
        <v>9.4739999999999998E-3</v>
      </c>
      <c r="AJ132" s="390">
        <v>4.065E-3</v>
      </c>
      <c r="AK132" s="390">
        <v>3.2629999999999998E-3</v>
      </c>
      <c r="AL132" s="390">
        <v>3.1930000000000001E-3</v>
      </c>
      <c r="AM132" s="390">
        <v>4.2069999999999998E-3</v>
      </c>
      <c r="AN132" s="390">
        <v>3.7929999999999999E-3</v>
      </c>
      <c r="AO132" s="390">
        <v>4.1240000000000001E-3</v>
      </c>
      <c r="AP132" s="390">
        <v>3.4789999999999999E-3</v>
      </c>
      <c r="AQ132" s="390">
        <v>3.1229999999999999E-3</v>
      </c>
      <c r="AR132" s="390">
        <v>0</v>
      </c>
      <c r="AS132" s="390">
        <v>0</v>
      </c>
      <c r="AT132" s="390">
        <v>0</v>
      </c>
      <c r="AU132" s="390">
        <v>9.4739999999999998E-3</v>
      </c>
      <c r="AV132" s="390">
        <v>4.065E-3</v>
      </c>
      <c r="AW132" s="390">
        <v>3.2629999999999998E-3</v>
      </c>
      <c r="AX132" s="390">
        <v>3.1930000000000001E-3</v>
      </c>
      <c r="AY132" s="390">
        <v>4.2069999999999998E-3</v>
      </c>
      <c r="AZ132" s="390">
        <v>3.7929999999999999E-3</v>
      </c>
      <c r="BA132" s="390">
        <v>4.1240000000000001E-3</v>
      </c>
      <c r="BB132" s="390">
        <v>3.4789999999999999E-3</v>
      </c>
      <c r="BC132" s="390">
        <v>3.1229999999999999E-3</v>
      </c>
      <c r="BD132" s="390">
        <v>0</v>
      </c>
      <c r="BE132" s="390">
        <v>0</v>
      </c>
      <c r="BF132" s="390">
        <v>0</v>
      </c>
      <c r="BG132" s="390">
        <v>9.4739999999999998E-3</v>
      </c>
      <c r="BH132" s="390">
        <v>4.065E-3</v>
      </c>
      <c r="BI132" s="390">
        <v>3.2629999999999998E-3</v>
      </c>
      <c r="BJ132" s="390">
        <v>3.1930000000000001E-3</v>
      </c>
      <c r="BK132" s="390">
        <v>4.2069999999999998E-3</v>
      </c>
      <c r="BL132" s="390">
        <v>3.7929999999999999E-3</v>
      </c>
      <c r="BM132" s="390">
        <v>4.1240000000000001E-3</v>
      </c>
      <c r="BN132" s="390">
        <v>3.4789999999999999E-3</v>
      </c>
      <c r="BO132" s="390">
        <v>3.1229999999999999E-3</v>
      </c>
      <c r="BP132" s="390">
        <v>0</v>
      </c>
      <c r="BQ132" s="390">
        <v>0</v>
      </c>
      <c r="BR132" s="390">
        <v>0</v>
      </c>
      <c r="BS132" s="390">
        <v>9.4739999999999998E-3</v>
      </c>
      <c r="BT132" s="390">
        <v>4.065E-3</v>
      </c>
      <c r="BU132" s="390">
        <v>3.2629999999999998E-3</v>
      </c>
      <c r="BV132" s="390">
        <v>3.1930000000000001E-3</v>
      </c>
      <c r="BW132" s="390">
        <v>4.2069999999999998E-3</v>
      </c>
      <c r="BX132" s="390">
        <v>3.7929999999999999E-3</v>
      </c>
      <c r="BY132" s="390">
        <v>4.1240000000000001E-3</v>
      </c>
      <c r="BZ132" s="390">
        <v>3.4789999999999999E-3</v>
      </c>
      <c r="CA132" s="390">
        <v>3.1229999999999999E-3</v>
      </c>
      <c r="CB132" s="390">
        <v>0</v>
      </c>
      <c r="CC132" s="390">
        <v>0</v>
      </c>
      <c r="CD132" s="390">
        <v>0</v>
      </c>
      <c r="CE132" s="390">
        <v>9.4739999999999998E-3</v>
      </c>
      <c r="CF132" s="390">
        <v>4.065E-3</v>
      </c>
      <c r="CG132" s="390">
        <v>3.2629999999999998E-3</v>
      </c>
      <c r="CH132" s="390">
        <v>3.1930000000000001E-3</v>
      </c>
    </row>
    <row r="133" spans="1:86" hidden="1" x14ac:dyDescent="0.3">
      <c r="A133" s="561"/>
      <c r="B133" s="309" t="s">
        <v>63</v>
      </c>
      <c r="C133" s="125">
        <v>3.9290000000000002E-3</v>
      </c>
      <c r="D133" s="125">
        <v>2.7139999999999998E-3</v>
      </c>
      <c r="E133" s="125">
        <v>3.4399999999999999E-3</v>
      </c>
      <c r="F133" s="390">
        <v>2.6090000000000002E-3</v>
      </c>
      <c r="G133" s="390">
        <v>5.9420000000000002E-3</v>
      </c>
      <c r="H133" s="390">
        <v>1.6067999999999999E-2</v>
      </c>
      <c r="I133" s="390">
        <v>1.3556E-2</v>
      </c>
      <c r="J133" s="390">
        <v>1.4933E-2</v>
      </c>
      <c r="K133" s="390">
        <v>1.5493E-2</v>
      </c>
      <c r="L133" s="390">
        <v>3.3899999999999998E-3</v>
      </c>
      <c r="M133" s="390">
        <v>3.1089999999999998E-3</v>
      </c>
      <c r="N133" s="390">
        <v>3.192E-3</v>
      </c>
      <c r="O133" s="390">
        <v>4.2069999999999998E-3</v>
      </c>
      <c r="P133" s="390">
        <v>3.787E-3</v>
      </c>
      <c r="Q133" s="390">
        <v>3.986E-3</v>
      </c>
      <c r="R133" s="390">
        <v>2.6090000000000002E-3</v>
      </c>
      <c r="S133" s="390">
        <v>5.9420000000000002E-3</v>
      </c>
      <c r="T133" s="390">
        <v>1.6067999999999999E-2</v>
      </c>
      <c r="U133" s="390">
        <v>1.3556E-2</v>
      </c>
      <c r="V133" s="390">
        <v>1.4933E-2</v>
      </c>
      <c r="W133" s="390">
        <v>1.5493E-2</v>
      </c>
      <c r="X133" s="390">
        <v>3.3899999999999998E-3</v>
      </c>
      <c r="Y133" s="390">
        <v>3.1089999999999998E-3</v>
      </c>
      <c r="Z133" s="390">
        <v>3.192E-3</v>
      </c>
      <c r="AA133" s="390">
        <v>4.2069999999999998E-3</v>
      </c>
      <c r="AB133" s="390">
        <v>3.787E-3</v>
      </c>
      <c r="AC133" s="390">
        <v>3.986E-3</v>
      </c>
      <c r="AD133" s="390">
        <v>2.6090000000000002E-3</v>
      </c>
      <c r="AE133" s="390">
        <v>5.9420000000000002E-3</v>
      </c>
      <c r="AF133" s="390">
        <v>1.6067999999999999E-2</v>
      </c>
      <c r="AG133" s="390">
        <v>1.3556E-2</v>
      </c>
      <c r="AH133" s="390">
        <v>1.4933E-2</v>
      </c>
      <c r="AI133" s="390">
        <v>1.5493E-2</v>
      </c>
      <c r="AJ133" s="390">
        <v>3.3899999999999998E-3</v>
      </c>
      <c r="AK133" s="390">
        <v>3.1089999999999998E-3</v>
      </c>
      <c r="AL133" s="390">
        <v>3.192E-3</v>
      </c>
      <c r="AM133" s="390">
        <v>4.2069999999999998E-3</v>
      </c>
      <c r="AN133" s="390">
        <v>3.787E-3</v>
      </c>
      <c r="AO133" s="390">
        <v>3.986E-3</v>
      </c>
      <c r="AP133" s="390">
        <v>2.6090000000000002E-3</v>
      </c>
      <c r="AQ133" s="390">
        <v>5.9420000000000002E-3</v>
      </c>
      <c r="AR133" s="390">
        <v>1.6067999999999999E-2</v>
      </c>
      <c r="AS133" s="390">
        <v>1.3556E-2</v>
      </c>
      <c r="AT133" s="390">
        <v>1.4933E-2</v>
      </c>
      <c r="AU133" s="390">
        <v>1.5493E-2</v>
      </c>
      <c r="AV133" s="390">
        <v>3.3899999999999998E-3</v>
      </c>
      <c r="AW133" s="390">
        <v>3.1089999999999998E-3</v>
      </c>
      <c r="AX133" s="390">
        <v>3.192E-3</v>
      </c>
      <c r="AY133" s="390">
        <v>4.2069999999999998E-3</v>
      </c>
      <c r="AZ133" s="390">
        <v>3.787E-3</v>
      </c>
      <c r="BA133" s="390">
        <v>3.986E-3</v>
      </c>
      <c r="BB133" s="390">
        <v>2.6090000000000002E-3</v>
      </c>
      <c r="BC133" s="390">
        <v>5.9420000000000002E-3</v>
      </c>
      <c r="BD133" s="390">
        <v>1.6067999999999999E-2</v>
      </c>
      <c r="BE133" s="390">
        <v>1.3556E-2</v>
      </c>
      <c r="BF133" s="390">
        <v>1.4933E-2</v>
      </c>
      <c r="BG133" s="390">
        <v>1.5493E-2</v>
      </c>
      <c r="BH133" s="390">
        <v>3.3899999999999998E-3</v>
      </c>
      <c r="BI133" s="390">
        <v>3.1089999999999998E-3</v>
      </c>
      <c r="BJ133" s="390">
        <v>3.192E-3</v>
      </c>
      <c r="BK133" s="390">
        <v>4.2069999999999998E-3</v>
      </c>
      <c r="BL133" s="390">
        <v>3.787E-3</v>
      </c>
      <c r="BM133" s="390">
        <v>3.986E-3</v>
      </c>
      <c r="BN133" s="390">
        <v>2.6090000000000002E-3</v>
      </c>
      <c r="BO133" s="390">
        <v>5.9420000000000002E-3</v>
      </c>
      <c r="BP133" s="390">
        <v>1.6067999999999999E-2</v>
      </c>
      <c r="BQ133" s="390">
        <v>1.3556E-2</v>
      </c>
      <c r="BR133" s="390">
        <v>1.4933E-2</v>
      </c>
      <c r="BS133" s="390">
        <v>1.5493E-2</v>
      </c>
      <c r="BT133" s="390">
        <v>3.3899999999999998E-3</v>
      </c>
      <c r="BU133" s="390">
        <v>3.1089999999999998E-3</v>
      </c>
      <c r="BV133" s="390">
        <v>3.192E-3</v>
      </c>
      <c r="BW133" s="390">
        <v>4.2069999999999998E-3</v>
      </c>
      <c r="BX133" s="390">
        <v>3.787E-3</v>
      </c>
      <c r="BY133" s="390">
        <v>3.986E-3</v>
      </c>
      <c r="BZ133" s="390">
        <v>2.6090000000000002E-3</v>
      </c>
      <c r="CA133" s="390">
        <v>5.9420000000000002E-3</v>
      </c>
      <c r="CB133" s="390">
        <v>1.6067999999999999E-2</v>
      </c>
      <c r="CC133" s="390">
        <v>1.3556E-2</v>
      </c>
      <c r="CD133" s="390">
        <v>1.4933E-2</v>
      </c>
      <c r="CE133" s="390">
        <v>1.5493E-2</v>
      </c>
      <c r="CF133" s="390">
        <v>3.3899999999999998E-3</v>
      </c>
      <c r="CG133" s="390">
        <v>3.1089999999999998E-3</v>
      </c>
      <c r="CH133" s="390">
        <v>3.192E-3</v>
      </c>
    </row>
    <row r="134" spans="1:86" hidden="1" x14ac:dyDescent="0.3">
      <c r="A134" s="561"/>
      <c r="B134" s="309" t="s">
        <v>64</v>
      </c>
      <c r="C134" s="125">
        <v>2.8809999999999999E-3</v>
      </c>
      <c r="D134" s="125">
        <v>1.9819999999999998E-3</v>
      </c>
      <c r="E134" s="125">
        <v>2.8E-3</v>
      </c>
      <c r="F134" s="390">
        <v>3.725E-3</v>
      </c>
      <c r="G134" s="390">
        <v>4.3239999999999997E-3</v>
      </c>
      <c r="H134" s="390">
        <v>1.112E-2</v>
      </c>
      <c r="I134" s="390">
        <v>1.0066E-2</v>
      </c>
      <c r="J134" s="390">
        <v>1.0602E-2</v>
      </c>
      <c r="K134" s="390">
        <v>9.3989999999999994E-3</v>
      </c>
      <c r="L134" s="390">
        <v>4.0549999999999996E-3</v>
      </c>
      <c r="M134" s="390">
        <v>3.9379999999999997E-3</v>
      </c>
      <c r="N134" s="390">
        <v>2.4780000000000002E-3</v>
      </c>
      <c r="O134" s="390">
        <v>3.1189999999999998E-3</v>
      </c>
      <c r="P134" s="390">
        <v>3.0799999999999998E-3</v>
      </c>
      <c r="Q134" s="390">
        <v>3.2780000000000001E-3</v>
      </c>
      <c r="R134" s="390">
        <v>3.725E-3</v>
      </c>
      <c r="S134" s="390">
        <v>4.3239999999999997E-3</v>
      </c>
      <c r="T134" s="390">
        <v>1.112E-2</v>
      </c>
      <c r="U134" s="390">
        <v>1.0066E-2</v>
      </c>
      <c r="V134" s="390">
        <v>1.0602E-2</v>
      </c>
      <c r="W134" s="390">
        <v>9.3989999999999994E-3</v>
      </c>
      <c r="X134" s="390">
        <v>4.0549999999999996E-3</v>
      </c>
      <c r="Y134" s="390">
        <v>3.9379999999999997E-3</v>
      </c>
      <c r="Z134" s="390">
        <v>2.4780000000000002E-3</v>
      </c>
      <c r="AA134" s="390">
        <v>3.1189999999999998E-3</v>
      </c>
      <c r="AB134" s="390">
        <v>3.0799999999999998E-3</v>
      </c>
      <c r="AC134" s="390">
        <v>3.2780000000000001E-3</v>
      </c>
      <c r="AD134" s="390">
        <v>3.725E-3</v>
      </c>
      <c r="AE134" s="390">
        <v>4.3239999999999997E-3</v>
      </c>
      <c r="AF134" s="390">
        <v>1.112E-2</v>
      </c>
      <c r="AG134" s="390">
        <v>1.0066E-2</v>
      </c>
      <c r="AH134" s="390">
        <v>1.0602E-2</v>
      </c>
      <c r="AI134" s="390">
        <v>9.3989999999999994E-3</v>
      </c>
      <c r="AJ134" s="390">
        <v>4.0549999999999996E-3</v>
      </c>
      <c r="AK134" s="390">
        <v>3.9379999999999997E-3</v>
      </c>
      <c r="AL134" s="390">
        <v>2.4780000000000002E-3</v>
      </c>
      <c r="AM134" s="390">
        <v>3.1189999999999998E-3</v>
      </c>
      <c r="AN134" s="390">
        <v>3.0799999999999998E-3</v>
      </c>
      <c r="AO134" s="390">
        <v>3.2780000000000001E-3</v>
      </c>
      <c r="AP134" s="390">
        <v>3.725E-3</v>
      </c>
      <c r="AQ134" s="390">
        <v>4.3239999999999997E-3</v>
      </c>
      <c r="AR134" s="390">
        <v>1.112E-2</v>
      </c>
      <c r="AS134" s="390">
        <v>1.0066E-2</v>
      </c>
      <c r="AT134" s="390">
        <v>1.0602E-2</v>
      </c>
      <c r="AU134" s="390">
        <v>9.3989999999999994E-3</v>
      </c>
      <c r="AV134" s="390">
        <v>4.0549999999999996E-3</v>
      </c>
      <c r="AW134" s="390">
        <v>3.9379999999999997E-3</v>
      </c>
      <c r="AX134" s="390">
        <v>2.4780000000000002E-3</v>
      </c>
      <c r="AY134" s="390">
        <v>3.1189999999999998E-3</v>
      </c>
      <c r="AZ134" s="390">
        <v>3.0799999999999998E-3</v>
      </c>
      <c r="BA134" s="390">
        <v>3.2780000000000001E-3</v>
      </c>
      <c r="BB134" s="390">
        <v>3.725E-3</v>
      </c>
      <c r="BC134" s="390">
        <v>4.3239999999999997E-3</v>
      </c>
      <c r="BD134" s="390">
        <v>1.112E-2</v>
      </c>
      <c r="BE134" s="390">
        <v>1.0066E-2</v>
      </c>
      <c r="BF134" s="390">
        <v>1.0602E-2</v>
      </c>
      <c r="BG134" s="390">
        <v>9.3989999999999994E-3</v>
      </c>
      <c r="BH134" s="390">
        <v>4.0549999999999996E-3</v>
      </c>
      <c r="BI134" s="390">
        <v>3.9379999999999997E-3</v>
      </c>
      <c r="BJ134" s="390">
        <v>2.4780000000000002E-3</v>
      </c>
      <c r="BK134" s="390">
        <v>3.1189999999999998E-3</v>
      </c>
      <c r="BL134" s="390">
        <v>3.0799999999999998E-3</v>
      </c>
      <c r="BM134" s="390">
        <v>3.2780000000000001E-3</v>
      </c>
      <c r="BN134" s="390">
        <v>3.725E-3</v>
      </c>
      <c r="BO134" s="390">
        <v>4.3239999999999997E-3</v>
      </c>
      <c r="BP134" s="390">
        <v>1.112E-2</v>
      </c>
      <c r="BQ134" s="390">
        <v>1.0066E-2</v>
      </c>
      <c r="BR134" s="390">
        <v>1.0602E-2</v>
      </c>
      <c r="BS134" s="390">
        <v>9.3989999999999994E-3</v>
      </c>
      <c r="BT134" s="390">
        <v>4.0549999999999996E-3</v>
      </c>
      <c r="BU134" s="390">
        <v>3.9379999999999997E-3</v>
      </c>
      <c r="BV134" s="390">
        <v>2.4780000000000002E-3</v>
      </c>
      <c r="BW134" s="390">
        <v>3.1189999999999998E-3</v>
      </c>
      <c r="BX134" s="390">
        <v>3.0799999999999998E-3</v>
      </c>
      <c r="BY134" s="390">
        <v>3.2780000000000001E-3</v>
      </c>
      <c r="BZ134" s="390">
        <v>3.725E-3</v>
      </c>
      <c r="CA134" s="390">
        <v>4.3239999999999997E-3</v>
      </c>
      <c r="CB134" s="390">
        <v>1.112E-2</v>
      </c>
      <c r="CC134" s="390">
        <v>1.0066E-2</v>
      </c>
      <c r="CD134" s="390">
        <v>1.0602E-2</v>
      </c>
      <c r="CE134" s="390">
        <v>9.3989999999999994E-3</v>
      </c>
      <c r="CF134" s="390">
        <v>4.0549999999999996E-3</v>
      </c>
      <c r="CG134" s="390">
        <v>3.9379999999999997E-3</v>
      </c>
      <c r="CH134" s="390">
        <v>2.4780000000000002E-3</v>
      </c>
    </row>
    <row r="135" spans="1:86" hidden="1" x14ac:dyDescent="0.3">
      <c r="A135" s="561"/>
      <c r="B135" s="309" t="s">
        <v>65</v>
      </c>
      <c r="C135" s="125">
        <v>2.6410000000000001E-3</v>
      </c>
      <c r="D135" s="125">
        <v>1.622E-3</v>
      </c>
      <c r="E135" s="125">
        <v>2.6189999999999998E-3</v>
      </c>
      <c r="F135" s="390">
        <v>2.8860000000000001E-3</v>
      </c>
      <c r="G135" s="390">
        <v>3.568E-3</v>
      </c>
      <c r="H135" s="390">
        <v>9.4900000000000002E-3</v>
      </c>
      <c r="I135" s="390">
        <v>8.7889999999999999E-3</v>
      </c>
      <c r="J135" s="390">
        <v>9.0760000000000007E-3</v>
      </c>
      <c r="K135" s="390">
        <v>8.6409999999999994E-3</v>
      </c>
      <c r="L135" s="390">
        <v>3.3189999999999999E-3</v>
      </c>
      <c r="M135" s="390">
        <v>3.424E-3</v>
      </c>
      <c r="N135" s="390">
        <v>2.333E-3</v>
      </c>
      <c r="O135" s="390">
        <v>2.643E-3</v>
      </c>
      <c r="P135" s="390">
        <v>2.7320000000000001E-3</v>
      </c>
      <c r="Q135" s="390">
        <v>2.8240000000000001E-3</v>
      </c>
      <c r="R135" s="390">
        <v>2.8860000000000001E-3</v>
      </c>
      <c r="S135" s="390">
        <v>3.568E-3</v>
      </c>
      <c r="T135" s="390">
        <v>9.4900000000000002E-3</v>
      </c>
      <c r="U135" s="390">
        <v>8.7889999999999999E-3</v>
      </c>
      <c r="V135" s="390">
        <v>9.0760000000000007E-3</v>
      </c>
      <c r="W135" s="390">
        <v>8.6409999999999994E-3</v>
      </c>
      <c r="X135" s="390">
        <v>3.3189999999999999E-3</v>
      </c>
      <c r="Y135" s="390">
        <v>3.424E-3</v>
      </c>
      <c r="Z135" s="390">
        <v>2.333E-3</v>
      </c>
      <c r="AA135" s="390">
        <v>2.643E-3</v>
      </c>
      <c r="AB135" s="390">
        <v>2.7320000000000001E-3</v>
      </c>
      <c r="AC135" s="390">
        <v>2.8240000000000001E-3</v>
      </c>
      <c r="AD135" s="390">
        <v>2.8860000000000001E-3</v>
      </c>
      <c r="AE135" s="390">
        <v>3.568E-3</v>
      </c>
      <c r="AF135" s="390">
        <v>9.4900000000000002E-3</v>
      </c>
      <c r="AG135" s="390">
        <v>8.7889999999999999E-3</v>
      </c>
      <c r="AH135" s="390">
        <v>9.0760000000000007E-3</v>
      </c>
      <c r="AI135" s="390">
        <v>8.6409999999999994E-3</v>
      </c>
      <c r="AJ135" s="390">
        <v>3.3189999999999999E-3</v>
      </c>
      <c r="AK135" s="390">
        <v>3.424E-3</v>
      </c>
      <c r="AL135" s="390">
        <v>2.333E-3</v>
      </c>
      <c r="AM135" s="390">
        <v>2.643E-3</v>
      </c>
      <c r="AN135" s="390">
        <v>2.7320000000000001E-3</v>
      </c>
      <c r="AO135" s="390">
        <v>2.8240000000000001E-3</v>
      </c>
      <c r="AP135" s="390">
        <v>2.8860000000000001E-3</v>
      </c>
      <c r="AQ135" s="390">
        <v>3.568E-3</v>
      </c>
      <c r="AR135" s="390">
        <v>9.4900000000000002E-3</v>
      </c>
      <c r="AS135" s="390">
        <v>8.7889999999999999E-3</v>
      </c>
      <c r="AT135" s="390">
        <v>9.0760000000000007E-3</v>
      </c>
      <c r="AU135" s="390">
        <v>8.6409999999999994E-3</v>
      </c>
      <c r="AV135" s="390">
        <v>3.3189999999999999E-3</v>
      </c>
      <c r="AW135" s="390">
        <v>3.424E-3</v>
      </c>
      <c r="AX135" s="390">
        <v>2.333E-3</v>
      </c>
      <c r="AY135" s="390">
        <v>2.643E-3</v>
      </c>
      <c r="AZ135" s="390">
        <v>2.7320000000000001E-3</v>
      </c>
      <c r="BA135" s="390">
        <v>2.8240000000000001E-3</v>
      </c>
      <c r="BB135" s="390">
        <v>2.8860000000000001E-3</v>
      </c>
      <c r="BC135" s="390">
        <v>3.568E-3</v>
      </c>
      <c r="BD135" s="390">
        <v>9.4900000000000002E-3</v>
      </c>
      <c r="BE135" s="390">
        <v>8.7889999999999999E-3</v>
      </c>
      <c r="BF135" s="390">
        <v>9.0760000000000007E-3</v>
      </c>
      <c r="BG135" s="390">
        <v>8.6409999999999994E-3</v>
      </c>
      <c r="BH135" s="390">
        <v>3.3189999999999999E-3</v>
      </c>
      <c r="BI135" s="390">
        <v>3.424E-3</v>
      </c>
      <c r="BJ135" s="390">
        <v>2.333E-3</v>
      </c>
      <c r="BK135" s="390">
        <v>2.643E-3</v>
      </c>
      <c r="BL135" s="390">
        <v>2.7320000000000001E-3</v>
      </c>
      <c r="BM135" s="390">
        <v>2.8240000000000001E-3</v>
      </c>
      <c r="BN135" s="390">
        <v>2.8860000000000001E-3</v>
      </c>
      <c r="BO135" s="390">
        <v>3.568E-3</v>
      </c>
      <c r="BP135" s="390">
        <v>9.4900000000000002E-3</v>
      </c>
      <c r="BQ135" s="390">
        <v>8.7889999999999999E-3</v>
      </c>
      <c r="BR135" s="390">
        <v>9.0760000000000007E-3</v>
      </c>
      <c r="BS135" s="390">
        <v>8.6409999999999994E-3</v>
      </c>
      <c r="BT135" s="390">
        <v>3.3189999999999999E-3</v>
      </c>
      <c r="BU135" s="390">
        <v>3.424E-3</v>
      </c>
      <c r="BV135" s="390">
        <v>2.333E-3</v>
      </c>
      <c r="BW135" s="390">
        <v>2.643E-3</v>
      </c>
      <c r="BX135" s="390">
        <v>2.7320000000000001E-3</v>
      </c>
      <c r="BY135" s="390">
        <v>2.8240000000000001E-3</v>
      </c>
      <c r="BZ135" s="390">
        <v>2.8860000000000001E-3</v>
      </c>
      <c r="CA135" s="390">
        <v>3.568E-3</v>
      </c>
      <c r="CB135" s="390">
        <v>9.4900000000000002E-3</v>
      </c>
      <c r="CC135" s="390">
        <v>8.7889999999999999E-3</v>
      </c>
      <c r="CD135" s="390">
        <v>9.0760000000000007E-3</v>
      </c>
      <c r="CE135" s="390">
        <v>8.6409999999999994E-3</v>
      </c>
      <c r="CF135" s="390">
        <v>3.3189999999999999E-3</v>
      </c>
      <c r="CG135" s="390">
        <v>3.424E-3</v>
      </c>
      <c r="CH135" s="390">
        <v>2.333E-3</v>
      </c>
    </row>
    <row r="136" spans="1:86" hidden="1" x14ac:dyDescent="0.3">
      <c r="A136" s="561"/>
      <c r="B136" s="309" t="s">
        <v>144</v>
      </c>
      <c r="C136" s="125">
        <v>2.6410000000000001E-3</v>
      </c>
      <c r="D136" s="125">
        <v>1.622E-3</v>
      </c>
      <c r="E136" s="125">
        <v>2.6189999999999998E-3</v>
      </c>
      <c r="F136" s="390">
        <v>2.8860000000000001E-3</v>
      </c>
      <c r="G136" s="390">
        <v>3.568E-3</v>
      </c>
      <c r="H136" s="390">
        <v>9.4900000000000002E-3</v>
      </c>
      <c r="I136" s="390">
        <v>8.7889999999999999E-3</v>
      </c>
      <c r="J136" s="390">
        <v>9.0760000000000007E-3</v>
      </c>
      <c r="K136" s="390">
        <v>8.6409999999999994E-3</v>
      </c>
      <c r="L136" s="390">
        <v>3.3189999999999999E-3</v>
      </c>
      <c r="M136" s="390">
        <v>3.424E-3</v>
      </c>
      <c r="N136" s="390">
        <v>2.333E-3</v>
      </c>
      <c r="O136" s="390">
        <v>2.643E-3</v>
      </c>
      <c r="P136" s="390">
        <v>2.7320000000000001E-3</v>
      </c>
      <c r="Q136" s="390">
        <v>2.8240000000000001E-3</v>
      </c>
      <c r="R136" s="390">
        <v>2.8860000000000001E-3</v>
      </c>
      <c r="S136" s="390">
        <v>3.568E-3</v>
      </c>
      <c r="T136" s="390">
        <v>9.4900000000000002E-3</v>
      </c>
      <c r="U136" s="390">
        <v>8.7889999999999999E-3</v>
      </c>
      <c r="V136" s="390">
        <v>9.0760000000000007E-3</v>
      </c>
      <c r="W136" s="390">
        <v>8.6409999999999994E-3</v>
      </c>
      <c r="X136" s="390">
        <v>3.3189999999999999E-3</v>
      </c>
      <c r="Y136" s="390">
        <v>3.424E-3</v>
      </c>
      <c r="Z136" s="390">
        <v>2.333E-3</v>
      </c>
      <c r="AA136" s="390">
        <v>2.643E-3</v>
      </c>
      <c r="AB136" s="390">
        <v>2.7320000000000001E-3</v>
      </c>
      <c r="AC136" s="390">
        <v>2.8240000000000001E-3</v>
      </c>
      <c r="AD136" s="390">
        <v>2.8860000000000001E-3</v>
      </c>
      <c r="AE136" s="390">
        <v>3.568E-3</v>
      </c>
      <c r="AF136" s="390">
        <v>9.4900000000000002E-3</v>
      </c>
      <c r="AG136" s="390">
        <v>8.7889999999999999E-3</v>
      </c>
      <c r="AH136" s="390">
        <v>9.0760000000000007E-3</v>
      </c>
      <c r="AI136" s="390">
        <v>8.6409999999999994E-3</v>
      </c>
      <c r="AJ136" s="390">
        <v>3.3189999999999999E-3</v>
      </c>
      <c r="AK136" s="390">
        <v>3.424E-3</v>
      </c>
      <c r="AL136" s="390">
        <v>2.333E-3</v>
      </c>
      <c r="AM136" s="390">
        <v>2.643E-3</v>
      </c>
      <c r="AN136" s="390">
        <v>2.7320000000000001E-3</v>
      </c>
      <c r="AO136" s="390">
        <v>2.8240000000000001E-3</v>
      </c>
      <c r="AP136" s="390">
        <v>2.8860000000000001E-3</v>
      </c>
      <c r="AQ136" s="390">
        <v>3.568E-3</v>
      </c>
      <c r="AR136" s="390">
        <v>9.4900000000000002E-3</v>
      </c>
      <c r="AS136" s="390">
        <v>8.7889999999999999E-3</v>
      </c>
      <c r="AT136" s="390">
        <v>9.0760000000000007E-3</v>
      </c>
      <c r="AU136" s="390">
        <v>8.6409999999999994E-3</v>
      </c>
      <c r="AV136" s="390">
        <v>3.3189999999999999E-3</v>
      </c>
      <c r="AW136" s="390">
        <v>3.424E-3</v>
      </c>
      <c r="AX136" s="390">
        <v>2.333E-3</v>
      </c>
      <c r="AY136" s="390">
        <v>2.643E-3</v>
      </c>
      <c r="AZ136" s="390">
        <v>2.7320000000000001E-3</v>
      </c>
      <c r="BA136" s="390">
        <v>2.8240000000000001E-3</v>
      </c>
      <c r="BB136" s="390">
        <v>2.8860000000000001E-3</v>
      </c>
      <c r="BC136" s="390">
        <v>3.568E-3</v>
      </c>
      <c r="BD136" s="390">
        <v>9.4900000000000002E-3</v>
      </c>
      <c r="BE136" s="390">
        <v>8.7889999999999999E-3</v>
      </c>
      <c r="BF136" s="390">
        <v>9.0760000000000007E-3</v>
      </c>
      <c r="BG136" s="390">
        <v>8.6409999999999994E-3</v>
      </c>
      <c r="BH136" s="390">
        <v>3.3189999999999999E-3</v>
      </c>
      <c r="BI136" s="390">
        <v>3.424E-3</v>
      </c>
      <c r="BJ136" s="390">
        <v>2.333E-3</v>
      </c>
      <c r="BK136" s="390">
        <v>2.643E-3</v>
      </c>
      <c r="BL136" s="390">
        <v>2.7320000000000001E-3</v>
      </c>
      <c r="BM136" s="390">
        <v>2.8240000000000001E-3</v>
      </c>
      <c r="BN136" s="390">
        <v>2.8860000000000001E-3</v>
      </c>
      <c r="BO136" s="390">
        <v>3.568E-3</v>
      </c>
      <c r="BP136" s="390">
        <v>9.4900000000000002E-3</v>
      </c>
      <c r="BQ136" s="390">
        <v>8.7889999999999999E-3</v>
      </c>
      <c r="BR136" s="390">
        <v>9.0760000000000007E-3</v>
      </c>
      <c r="BS136" s="390">
        <v>8.6409999999999994E-3</v>
      </c>
      <c r="BT136" s="390">
        <v>3.3189999999999999E-3</v>
      </c>
      <c r="BU136" s="390">
        <v>3.424E-3</v>
      </c>
      <c r="BV136" s="390">
        <v>2.333E-3</v>
      </c>
      <c r="BW136" s="390">
        <v>2.643E-3</v>
      </c>
      <c r="BX136" s="390">
        <v>2.7320000000000001E-3</v>
      </c>
      <c r="BY136" s="390">
        <v>2.8240000000000001E-3</v>
      </c>
      <c r="BZ136" s="390">
        <v>2.8860000000000001E-3</v>
      </c>
      <c r="CA136" s="390">
        <v>3.568E-3</v>
      </c>
      <c r="CB136" s="390">
        <v>9.4900000000000002E-3</v>
      </c>
      <c r="CC136" s="390">
        <v>8.7889999999999999E-3</v>
      </c>
      <c r="CD136" s="390">
        <v>9.0760000000000007E-3</v>
      </c>
      <c r="CE136" s="390">
        <v>8.6409999999999994E-3</v>
      </c>
      <c r="CF136" s="390">
        <v>3.3189999999999999E-3</v>
      </c>
      <c r="CG136" s="390">
        <v>3.424E-3</v>
      </c>
      <c r="CH136" s="390">
        <v>2.333E-3</v>
      </c>
    </row>
    <row r="137" spans="1:86" hidden="1" x14ac:dyDescent="0.3">
      <c r="A137" s="561"/>
      <c r="B137" s="309" t="s">
        <v>145</v>
      </c>
      <c r="C137" s="125">
        <v>2.6410000000000001E-3</v>
      </c>
      <c r="D137" s="125">
        <v>1.622E-3</v>
      </c>
      <c r="E137" s="125">
        <v>2.6189999999999998E-3</v>
      </c>
      <c r="F137" s="390">
        <v>2.8860000000000001E-3</v>
      </c>
      <c r="G137" s="390">
        <v>3.568E-3</v>
      </c>
      <c r="H137" s="390">
        <v>9.4900000000000002E-3</v>
      </c>
      <c r="I137" s="390">
        <v>8.7889999999999999E-3</v>
      </c>
      <c r="J137" s="390">
        <v>9.0760000000000007E-3</v>
      </c>
      <c r="K137" s="390">
        <v>8.6409999999999994E-3</v>
      </c>
      <c r="L137" s="390">
        <v>3.3189999999999999E-3</v>
      </c>
      <c r="M137" s="390">
        <v>3.424E-3</v>
      </c>
      <c r="N137" s="390">
        <v>2.333E-3</v>
      </c>
      <c r="O137" s="390">
        <v>2.643E-3</v>
      </c>
      <c r="P137" s="390">
        <v>2.7320000000000001E-3</v>
      </c>
      <c r="Q137" s="390">
        <v>2.8240000000000001E-3</v>
      </c>
      <c r="R137" s="390">
        <v>2.8860000000000001E-3</v>
      </c>
      <c r="S137" s="390">
        <v>3.568E-3</v>
      </c>
      <c r="T137" s="390">
        <v>9.4900000000000002E-3</v>
      </c>
      <c r="U137" s="390">
        <v>8.7889999999999999E-3</v>
      </c>
      <c r="V137" s="390">
        <v>9.0760000000000007E-3</v>
      </c>
      <c r="W137" s="390">
        <v>8.6409999999999994E-3</v>
      </c>
      <c r="X137" s="390">
        <v>3.3189999999999999E-3</v>
      </c>
      <c r="Y137" s="390">
        <v>3.424E-3</v>
      </c>
      <c r="Z137" s="390">
        <v>2.333E-3</v>
      </c>
      <c r="AA137" s="390">
        <v>2.643E-3</v>
      </c>
      <c r="AB137" s="390">
        <v>2.7320000000000001E-3</v>
      </c>
      <c r="AC137" s="390">
        <v>2.8240000000000001E-3</v>
      </c>
      <c r="AD137" s="390">
        <v>2.8860000000000001E-3</v>
      </c>
      <c r="AE137" s="390">
        <v>3.568E-3</v>
      </c>
      <c r="AF137" s="390">
        <v>9.4900000000000002E-3</v>
      </c>
      <c r="AG137" s="390">
        <v>8.7889999999999999E-3</v>
      </c>
      <c r="AH137" s="390">
        <v>9.0760000000000007E-3</v>
      </c>
      <c r="AI137" s="390">
        <v>8.6409999999999994E-3</v>
      </c>
      <c r="AJ137" s="390">
        <v>3.3189999999999999E-3</v>
      </c>
      <c r="AK137" s="390">
        <v>3.424E-3</v>
      </c>
      <c r="AL137" s="390">
        <v>2.333E-3</v>
      </c>
      <c r="AM137" s="390">
        <v>2.643E-3</v>
      </c>
      <c r="AN137" s="390">
        <v>2.7320000000000001E-3</v>
      </c>
      <c r="AO137" s="390">
        <v>2.8240000000000001E-3</v>
      </c>
      <c r="AP137" s="390">
        <v>2.8860000000000001E-3</v>
      </c>
      <c r="AQ137" s="390">
        <v>3.568E-3</v>
      </c>
      <c r="AR137" s="390">
        <v>9.4900000000000002E-3</v>
      </c>
      <c r="AS137" s="390">
        <v>8.7889999999999999E-3</v>
      </c>
      <c r="AT137" s="390">
        <v>9.0760000000000007E-3</v>
      </c>
      <c r="AU137" s="390">
        <v>8.6409999999999994E-3</v>
      </c>
      <c r="AV137" s="390">
        <v>3.3189999999999999E-3</v>
      </c>
      <c r="AW137" s="390">
        <v>3.424E-3</v>
      </c>
      <c r="AX137" s="390">
        <v>2.333E-3</v>
      </c>
      <c r="AY137" s="390">
        <v>2.643E-3</v>
      </c>
      <c r="AZ137" s="390">
        <v>2.7320000000000001E-3</v>
      </c>
      <c r="BA137" s="390">
        <v>2.8240000000000001E-3</v>
      </c>
      <c r="BB137" s="390">
        <v>2.8860000000000001E-3</v>
      </c>
      <c r="BC137" s="390">
        <v>3.568E-3</v>
      </c>
      <c r="BD137" s="390">
        <v>9.4900000000000002E-3</v>
      </c>
      <c r="BE137" s="390">
        <v>8.7889999999999999E-3</v>
      </c>
      <c r="BF137" s="390">
        <v>9.0760000000000007E-3</v>
      </c>
      <c r="BG137" s="390">
        <v>8.6409999999999994E-3</v>
      </c>
      <c r="BH137" s="390">
        <v>3.3189999999999999E-3</v>
      </c>
      <c r="BI137" s="390">
        <v>3.424E-3</v>
      </c>
      <c r="BJ137" s="390">
        <v>2.333E-3</v>
      </c>
      <c r="BK137" s="390">
        <v>2.643E-3</v>
      </c>
      <c r="BL137" s="390">
        <v>2.7320000000000001E-3</v>
      </c>
      <c r="BM137" s="390">
        <v>2.8240000000000001E-3</v>
      </c>
      <c r="BN137" s="390">
        <v>2.8860000000000001E-3</v>
      </c>
      <c r="BO137" s="390">
        <v>3.568E-3</v>
      </c>
      <c r="BP137" s="390">
        <v>9.4900000000000002E-3</v>
      </c>
      <c r="BQ137" s="390">
        <v>8.7889999999999999E-3</v>
      </c>
      <c r="BR137" s="390">
        <v>9.0760000000000007E-3</v>
      </c>
      <c r="BS137" s="390">
        <v>8.6409999999999994E-3</v>
      </c>
      <c r="BT137" s="390">
        <v>3.3189999999999999E-3</v>
      </c>
      <c r="BU137" s="390">
        <v>3.424E-3</v>
      </c>
      <c r="BV137" s="390">
        <v>2.333E-3</v>
      </c>
      <c r="BW137" s="390">
        <v>2.643E-3</v>
      </c>
      <c r="BX137" s="390">
        <v>2.7320000000000001E-3</v>
      </c>
      <c r="BY137" s="390">
        <v>2.8240000000000001E-3</v>
      </c>
      <c r="BZ137" s="390">
        <v>2.8860000000000001E-3</v>
      </c>
      <c r="CA137" s="390">
        <v>3.568E-3</v>
      </c>
      <c r="CB137" s="390">
        <v>9.4900000000000002E-3</v>
      </c>
      <c r="CC137" s="390">
        <v>8.7889999999999999E-3</v>
      </c>
      <c r="CD137" s="390">
        <v>9.0760000000000007E-3</v>
      </c>
      <c r="CE137" s="390">
        <v>8.6409999999999994E-3</v>
      </c>
      <c r="CF137" s="390">
        <v>3.3189999999999999E-3</v>
      </c>
      <c r="CG137" s="390">
        <v>3.424E-3</v>
      </c>
      <c r="CH137" s="390">
        <v>2.333E-3</v>
      </c>
    </row>
    <row r="138" spans="1:86" hidden="1" x14ac:dyDescent="0.3">
      <c r="A138" s="561"/>
      <c r="B138" s="309" t="s">
        <v>67</v>
      </c>
      <c r="C138" s="125">
        <v>1.9759999999999999E-3</v>
      </c>
      <c r="D138" s="125">
        <v>1.1019999999999999E-3</v>
      </c>
      <c r="E138" s="125">
        <v>2.264E-3</v>
      </c>
      <c r="F138" s="390">
        <v>2.8600000000000001E-3</v>
      </c>
      <c r="G138" s="390">
        <v>3.179E-3</v>
      </c>
      <c r="H138" s="390">
        <v>3.9199999999999999E-4</v>
      </c>
      <c r="I138" s="390">
        <v>7.6819999999999996E-3</v>
      </c>
      <c r="J138" s="390">
        <v>8.064E-3</v>
      </c>
      <c r="K138" s="390">
        <v>7.6140000000000001E-3</v>
      </c>
      <c r="L138" s="390">
        <v>2.8670000000000002E-3</v>
      </c>
      <c r="M138" s="390">
        <v>3.0869999999999999E-3</v>
      </c>
      <c r="N138" s="390">
        <v>2.0110000000000002E-3</v>
      </c>
      <c r="O138" s="390">
        <v>2.2850000000000001E-3</v>
      </c>
      <c r="P138" s="390">
        <v>2.3549999999999999E-3</v>
      </c>
      <c r="Q138" s="390">
        <v>2.81E-3</v>
      </c>
      <c r="R138" s="390">
        <v>2.8600000000000001E-3</v>
      </c>
      <c r="S138" s="390">
        <v>3.179E-3</v>
      </c>
      <c r="T138" s="390">
        <v>3.9199999999999999E-4</v>
      </c>
      <c r="U138" s="390">
        <v>7.6819999999999996E-3</v>
      </c>
      <c r="V138" s="390">
        <v>8.064E-3</v>
      </c>
      <c r="W138" s="390">
        <v>7.6140000000000001E-3</v>
      </c>
      <c r="X138" s="390">
        <v>2.8670000000000002E-3</v>
      </c>
      <c r="Y138" s="390">
        <v>3.0869999999999999E-3</v>
      </c>
      <c r="Z138" s="390">
        <v>2.0110000000000002E-3</v>
      </c>
      <c r="AA138" s="390">
        <v>2.2850000000000001E-3</v>
      </c>
      <c r="AB138" s="390">
        <v>2.3549999999999999E-3</v>
      </c>
      <c r="AC138" s="390">
        <v>2.81E-3</v>
      </c>
      <c r="AD138" s="390">
        <v>2.8600000000000001E-3</v>
      </c>
      <c r="AE138" s="390">
        <v>3.179E-3</v>
      </c>
      <c r="AF138" s="390">
        <v>3.9199999999999999E-4</v>
      </c>
      <c r="AG138" s="390">
        <v>7.6819999999999996E-3</v>
      </c>
      <c r="AH138" s="390">
        <v>8.064E-3</v>
      </c>
      <c r="AI138" s="390">
        <v>7.6140000000000001E-3</v>
      </c>
      <c r="AJ138" s="390">
        <v>2.8670000000000002E-3</v>
      </c>
      <c r="AK138" s="390">
        <v>3.0869999999999999E-3</v>
      </c>
      <c r="AL138" s="390">
        <v>2.0110000000000002E-3</v>
      </c>
      <c r="AM138" s="390">
        <v>2.2850000000000001E-3</v>
      </c>
      <c r="AN138" s="390">
        <v>2.3549999999999999E-3</v>
      </c>
      <c r="AO138" s="390">
        <v>2.81E-3</v>
      </c>
      <c r="AP138" s="390">
        <v>2.8600000000000001E-3</v>
      </c>
      <c r="AQ138" s="390">
        <v>3.179E-3</v>
      </c>
      <c r="AR138" s="390">
        <v>3.9199999999999999E-4</v>
      </c>
      <c r="AS138" s="390">
        <v>7.6819999999999996E-3</v>
      </c>
      <c r="AT138" s="390">
        <v>8.064E-3</v>
      </c>
      <c r="AU138" s="390">
        <v>7.6140000000000001E-3</v>
      </c>
      <c r="AV138" s="390">
        <v>2.8670000000000002E-3</v>
      </c>
      <c r="AW138" s="390">
        <v>3.0869999999999999E-3</v>
      </c>
      <c r="AX138" s="390">
        <v>2.0110000000000002E-3</v>
      </c>
      <c r="AY138" s="390">
        <v>2.2850000000000001E-3</v>
      </c>
      <c r="AZ138" s="390">
        <v>2.3549999999999999E-3</v>
      </c>
      <c r="BA138" s="390">
        <v>2.81E-3</v>
      </c>
      <c r="BB138" s="390">
        <v>2.8600000000000001E-3</v>
      </c>
      <c r="BC138" s="390">
        <v>3.179E-3</v>
      </c>
      <c r="BD138" s="390">
        <v>3.9199999999999999E-4</v>
      </c>
      <c r="BE138" s="390">
        <v>7.6819999999999996E-3</v>
      </c>
      <c r="BF138" s="390">
        <v>8.064E-3</v>
      </c>
      <c r="BG138" s="390">
        <v>7.6140000000000001E-3</v>
      </c>
      <c r="BH138" s="390">
        <v>2.8670000000000002E-3</v>
      </c>
      <c r="BI138" s="390">
        <v>3.0869999999999999E-3</v>
      </c>
      <c r="BJ138" s="390">
        <v>2.0110000000000002E-3</v>
      </c>
      <c r="BK138" s="390">
        <v>2.2850000000000001E-3</v>
      </c>
      <c r="BL138" s="390">
        <v>2.3549999999999999E-3</v>
      </c>
      <c r="BM138" s="390">
        <v>2.81E-3</v>
      </c>
      <c r="BN138" s="390">
        <v>2.8600000000000001E-3</v>
      </c>
      <c r="BO138" s="390">
        <v>3.179E-3</v>
      </c>
      <c r="BP138" s="390">
        <v>3.9199999999999999E-4</v>
      </c>
      <c r="BQ138" s="390">
        <v>7.6819999999999996E-3</v>
      </c>
      <c r="BR138" s="390">
        <v>8.064E-3</v>
      </c>
      <c r="BS138" s="390">
        <v>7.6140000000000001E-3</v>
      </c>
      <c r="BT138" s="390">
        <v>2.8670000000000002E-3</v>
      </c>
      <c r="BU138" s="390">
        <v>3.0869999999999999E-3</v>
      </c>
      <c r="BV138" s="390">
        <v>2.0110000000000002E-3</v>
      </c>
      <c r="BW138" s="390">
        <v>2.2850000000000001E-3</v>
      </c>
      <c r="BX138" s="390">
        <v>2.3549999999999999E-3</v>
      </c>
      <c r="BY138" s="390">
        <v>2.81E-3</v>
      </c>
      <c r="BZ138" s="390">
        <v>2.8600000000000001E-3</v>
      </c>
      <c r="CA138" s="390">
        <v>3.179E-3</v>
      </c>
      <c r="CB138" s="390">
        <v>3.9199999999999999E-4</v>
      </c>
      <c r="CC138" s="390">
        <v>7.6819999999999996E-3</v>
      </c>
      <c r="CD138" s="390">
        <v>8.064E-3</v>
      </c>
      <c r="CE138" s="390">
        <v>7.6140000000000001E-3</v>
      </c>
      <c r="CF138" s="390">
        <v>2.8670000000000002E-3</v>
      </c>
      <c r="CG138" s="390">
        <v>3.0869999999999999E-3</v>
      </c>
      <c r="CH138" s="390">
        <v>2.0110000000000002E-3</v>
      </c>
    </row>
    <row r="139" spans="1:86" ht="15" hidden="1" thickBot="1" x14ac:dyDescent="0.35">
      <c r="A139" s="562"/>
      <c r="B139" s="310" t="s">
        <v>68</v>
      </c>
      <c r="C139" s="126">
        <v>1.9620000000000002E-3</v>
      </c>
      <c r="D139" s="126">
        <v>1.372E-3</v>
      </c>
      <c r="E139" s="126">
        <v>2.8010000000000001E-3</v>
      </c>
      <c r="F139" s="390">
        <v>3.6809999999999998E-3</v>
      </c>
      <c r="G139" s="390">
        <v>4.091E-3</v>
      </c>
      <c r="H139" s="390">
        <v>1.1485E-2</v>
      </c>
      <c r="I139" s="390">
        <v>1.0088E-2</v>
      </c>
      <c r="J139" s="390">
        <v>1.0992E-2</v>
      </c>
      <c r="K139" s="390">
        <v>9.9260000000000008E-3</v>
      </c>
      <c r="L139" s="390">
        <v>3.797E-3</v>
      </c>
      <c r="M139" s="390">
        <v>3.9329999999999999E-3</v>
      </c>
      <c r="N139" s="390">
        <v>2.1250000000000002E-3</v>
      </c>
      <c r="O139" s="390">
        <v>2.1640000000000001E-3</v>
      </c>
      <c r="P139" s="390">
        <v>2.4910000000000002E-3</v>
      </c>
      <c r="Q139" s="390">
        <v>3.2789999999999998E-3</v>
      </c>
      <c r="R139" s="390">
        <v>3.6809999999999998E-3</v>
      </c>
      <c r="S139" s="390">
        <v>4.091E-3</v>
      </c>
      <c r="T139" s="390">
        <v>1.1485E-2</v>
      </c>
      <c r="U139" s="390">
        <v>1.0088E-2</v>
      </c>
      <c r="V139" s="390">
        <v>1.0992E-2</v>
      </c>
      <c r="W139" s="390">
        <v>9.9260000000000008E-3</v>
      </c>
      <c r="X139" s="390">
        <v>3.797E-3</v>
      </c>
      <c r="Y139" s="390">
        <v>3.9329999999999999E-3</v>
      </c>
      <c r="Z139" s="390">
        <v>2.1250000000000002E-3</v>
      </c>
      <c r="AA139" s="390">
        <v>2.1640000000000001E-3</v>
      </c>
      <c r="AB139" s="390">
        <v>2.4910000000000002E-3</v>
      </c>
      <c r="AC139" s="390">
        <v>3.2789999999999998E-3</v>
      </c>
      <c r="AD139" s="390">
        <v>3.6809999999999998E-3</v>
      </c>
      <c r="AE139" s="390">
        <v>4.091E-3</v>
      </c>
      <c r="AF139" s="390">
        <v>1.1485E-2</v>
      </c>
      <c r="AG139" s="390">
        <v>1.0088E-2</v>
      </c>
      <c r="AH139" s="390">
        <v>1.0992E-2</v>
      </c>
      <c r="AI139" s="390">
        <v>9.9260000000000008E-3</v>
      </c>
      <c r="AJ139" s="390">
        <v>3.797E-3</v>
      </c>
      <c r="AK139" s="390">
        <v>3.9329999999999999E-3</v>
      </c>
      <c r="AL139" s="390">
        <v>2.1250000000000002E-3</v>
      </c>
      <c r="AM139" s="390">
        <v>2.1640000000000001E-3</v>
      </c>
      <c r="AN139" s="390">
        <v>2.4910000000000002E-3</v>
      </c>
      <c r="AO139" s="390">
        <v>3.2789999999999998E-3</v>
      </c>
      <c r="AP139" s="390">
        <v>3.6809999999999998E-3</v>
      </c>
      <c r="AQ139" s="390">
        <v>4.091E-3</v>
      </c>
      <c r="AR139" s="390">
        <v>1.1485E-2</v>
      </c>
      <c r="AS139" s="390">
        <v>1.0088E-2</v>
      </c>
      <c r="AT139" s="390">
        <v>1.0992E-2</v>
      </c>
      <c r="AU139" s="390">
        <v>9.9260000000000008E-3</v>
      </c>
      <c r="AV139" s="390">
        <v>3.797E-3</v>
      </c>
      <c r="AW139" s="390">
        <v>3.9329999999999999E-3</v>
      </c>
      <c r="AX139" s="390">
        <v>2.1250000000000002E-3</v>
      </c>
      <c r="AY139" s="390">
        <v>2.1640000000000001E-3</v>
      </c>
      <c r="AZ139" s="390">
        <v>2.4910000000000002E-3</v>
      </c>
      <c r="BA139" s="390">
        <v>3.2789999999999998E-3</v>
      </c>
      <c r="BB139" s="390">
        <v>3.6809999999999998E-3</v>
      </c>
      <c r="BC139" s="390">
        <v>4.091E-3</v>
      </c>
      <c r="BD139" s="390">
        <v>1.1485E-2</v>
      </c>
      <c r="BE139" s="390">
        <v>1.0088E-2</v>
      </c>
      <c r="BF139" s="390">
        <v>1.0992E-2</v>
      </c>
      <c r="BG139" s="390">
        <v>9.9260000000000008E-3</v>
      </c>
      <c r="BH139" s="390">
        <v>3.797E-3</v>
      </c>
      <c r="BI139" s="390">
        <v>3.9329999999999999E-3</v>
      </c>
      <c r="BJ139" s="390">
        <v>2.1250000000000002E-3</v>
      </c>
      <c r="BK139" s="390">
        <v>2.1640000000000001E-3</v>
      </c>
      <c r="BL139" s="390">
        <v>2.4910000000000002E-3</v>
      </c>
      <c r="BM139" s="390">
        <v>3.2789999999999998E-3</v>
      </c>
      <c r="BN139" s="390">
        <v>3.6809999999999998E-3</v>
      </c>
      <c r="BO139" s="390">
        <v>4.091E-3</v>
      </c>
      <c r="BP139" s="390">
        <v>1.1485E-2</v>
      </c>
      <c r="BQ139" s="390">
        <v>1.0088E-2</v>
      </c>
      <c r="BR139" s="390">
        <v>1.0992E-2</v>
      </c>
      <c r="BS139" s="390">
        <v>9.9260000000000008E-3</v>
      </c>
      <c r="BT139" s="390">
        <v>3.797E-3</v>
      </c>
      <c r="BU139" s="390">
        <v>3.9329999999999999E-3</v>
      </c>
      <c r="BV139" s="390">
        <v>2.1250000000000002E-3</v>
      </c>
      <c r="BW139" s="390">
        <v>2.1640000000000001E-3</v>
      </c>
      <c r="BX139" s="390">
        <v>2.4910000000000002E-3</v>
      </c>
      <c r="BY139" s="390">
        <v>3.2789999999999998E-3</v>
      </c>
      <c r="BZ139" s="390">
        <v>3.6809999999999998E-3</v>
      </c>
      <c r="CA139" s="390">
        <v>4.091E-3</v>
      </c>
      <c r="CB139" s="390">
        <v>1.1485E-2</v>
      </c>
      <c r="CC139" s="390">
        <v>1.0088E-2</v>
      </c>
      <c r="CD139" s="390">
        <v>1.0992E-2</v>
      </c>
      <c r="CE139" s="390">
        <v>9.9260000000000008E-3</v>
      </c>
      <c r="CF139" s="390">
        <v>3.797E-3</v>
      </c>
      <c r="CG139" s="390">
        <v>3.9329999999999999E-3</v>
      </c>
      <c r="CH139" s="390">
        <v>2.1250000000000002E-3</v>
      </c>
    </row>
    <row r="140" spans="1:86" hidden="1" x14ac:dyDescent="0.3"/>
    <row r="141" spans="1:86" ht="15" hidden="1" thickBot="1" x14ac:dyDescent="0.35">
      <c r="A141" s="122"/>
      <c r="B141" s="122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</row>
    <row r="142" spans="1:86" ht="15.6" hidden="1" x14ac:dyDescent="0.3">
      <c r="A142" s="550" t="s">
        <v>160</v>
      </c>
      <c r="B142" s="311" t="s">
        <v>177</v>
      </c>
      <c r="C142" s="306">
        <v>43831</v>
      </c>
      <c r="D142" s="306">
        <v>43862</v>
      </c>
      <c r="E142" s="306">
        <v>43891</v>
      </c>
      <c r="F142" s="306">
        <v>43922</v>
      </c>
      <c r="G142" s="306">
        <v>43952</v>
      </c>
      <c r="H142" s="306">
        <v>43983</v>
      </c>
      <c r="I142" s="306">
        <v>44013</v>
      </c>
      <c r="J142" s="306">
        <v>44044</v>
      </c>
      <c r="K142" s="306">
        <v>44075</v>
      </c>
      <c r="L142" s="306">
        <v>44105</v>
      </c>
      <c r="M142" s="306">
        <v>44136</v>
      </c>
      <c r="N142" s="306">
        <v>44166</v>
      </c>
      <c r="O142" s="306">
        <v>44197</v>
      </c>
      <c r="P142" s="306">
        <v>44228</v>
      </c>
      <c r="Q142" s="306">
        <v>44256</v>
      </c>
      <c r="R142" s="306">
        <v>44287</v>
      </c>
      <c r="S142" s="306">
        <v>44317</v>
      </c>
      <c r="T142" s="306">
        <v>44348</v>
      </c>
      <c r="U142" s="306">
        <v>44378</v>
      </c>
      <c r="V142" s="306">
        <v>44409</v>
      </c>
      <c r="W142" s="306">
        <v>44440</v>
      </c>
      <c r="X142" s="306">
        <v>44470</v>
      </c>
      <c r="Y142" s="306">
        <v>44501</v>
      </c>
      <c r="Z142" s="306">
        <v>44531</v>
      </c>
      <c r="AA142" s="306">
        <v>44562</v>
      </c>
      <c r="AB142" s="306">
        <v>44593</v>
      </c>
      <c r="AC142" s="306">
        <v>44621</v>
      </c>
      <c r="AD142" s="306">
        <v>44652</v>
      </c>
      <c r="AE142" s="306">
        <v>44682</v>
      </c>
      <c r="AF142" s="306">
        <v>44713</v>
      </c>
      <c r="AG142" s="306">
        <v>44743</v>
      </c>
      <c r="AH142" s="306">
        <v>44774</v>
      </c>
      <c r="AI142" s="306">
        <v>44805</v>
      </c>
      <c r="AJ142" s="306">
        <v>44835</v>
      </c>
      <c r="AK142" s="306">
        <v>44866</v>
      </c>
      <c r="AL142" s="306">
        <v>44896</v>
      </c>
      <c r="AM142" s="306">
        <v>44927</v>
      </c>
      <c r="AN142" s="306">
        <v>44958</v>
      </c>
      <c r="AO142" s="306">
        <v>44986</v>
      </c>
      <c r="AP142" s="306">
        <v>45017</v>
      </c>
      <c r="AQ142" s="306">
        <v>45047</v>
      </c>
      <c r="AR142" s="306">
        <v>45078</v>
      </c>
      <c r="AS142" s="306">
        <v>45108</v>
      </c>
      <c r="AT142" s="306">
        <v>45139</v>
      </c>
      <c r="AU142" s="306">
        <v>45170</v>
      </c>
      <c r="AV142" s="306">
        <v>45200</v>
      </c>
      <c r="AW142" s="306">
        <v>45231</v>
      </c>
      <c r="AX142" s="306">
        <v>45261</v>
      </c>
      <c r="AY142" s="306">
        <v>45292</v>
      </c>
      <c r="AZ142" s="306">
        <v>45323</v>
      </c>
      <c r="BA142" s="306">
        <v>45352</v>
      </c>
      <c r="BB142" s="306">
        <v>45383</v>
      </c>
      <c r="BC142" s="306">
        <v>45413</v>
      </c>
      <c r="BD142" s="306">
        <v>45444</v>
      </c>
      <c r="BE142" s="306">
        <v>45474</v>
      </c>
      <c r="BF142" s="306">
        <v>45505</v>
      </c>
      <c r="BG142" s="306">
        <v>45536</v>
      </c>
      <c r="BH142" s="306">
        <v>45566</v>
      </c>
      <c r="BI142" s="306">
        <v>45597</v>
      </c>
      <c r="BJ142" s="306">
        <v>45627</v>
      </c>
      <c r="BK142" s="306">
        <v>45658</v>
      </c>
      <c r="BL142" s="306">
        <v>45689</v>
      </c>
      <c r="BM142" s="306">
        <v>45717</v>
      </c>
      <c r="BN142" s="306">
        <v>45748</v>
      </c>
      <c r="BO142" s="306">
        <v>45778</v>
      </c>
      <c r="BP142" s="306">
        <v>45809</v>
      </c>
      <c r="BQ142" s="306">
        <v>45839</v>
      </c>
      <c r="BR142" s="306">
        <v>45870</v>
      </c>
      <c r="BS142" s="306">
        <v>45901</v>
      </c>
      <c r="BT142" s="306">
        <v>45931</v>
      </c>
      <c r="BU142" s="306">
        <v>45962</v>
      </c>
      <c r="BV142" s="306">
        <v>45992</v>
      </c>
      <c r="BW142" s="306">
        <v>46023</v>
      </c>
      <c r="BX142" s="306">
        <v>46054</v>
      </c>
      <c r="BY142" s="306">
        <v>46082</v>
      </c>
      <c r="BZ142" s="306">
        <v>46113</v>
      </c>
      <c r="CA142" s="306">
        <v>46143</v>
      </c>
      <c r="CB142" s="306">
        <v>46174</v>
      </c>
      <c r="CC142" s="306">
        <v>46204</v>
      </c>
      <c r="CD142" s="306">
        <v>46235</v>
      </c>
      <c r="CE142" s="306">
        <v>46266</v>
      </c>
      <c r="CF142" s="306">
        <v>46296</v>
      </c>
      <c r="CG142" s="306">
        <v>46327</v>
      </c>
      <c r="CH142" s="307">
        <v>46357</v>
      </c>
    </row>
    <row r="143" spans="1:86" hidden="1" x14ac:dyDescent="0.3">
      <c r="A143" s="551"/>
      <c r="B143" s="308" t="s">
        <v>141</v>
      </c>
      <c r="C143" s="30">
        <f>IF(C23=0,0,((C5*0.5)-C41)*C78*C110*C$2)</f>
        <v>0</v>
      </c>
      <c r="D143" s="30">
        <f>IF(D23=0,0,((D5*0.5)+C23-D41)*D78*D110*D$2)</f>
        <v>0</v>
      </c>
      <c r="E143" s="30">
        <f t="shared" ref="E143:BP144" si="85">IF(E23=0,0,((E5*0.5)+D23-E41)*E78*E110*E$2)</f>
        <v>0</v>
      </c>
      <c r="F143" s="30">
        <f t="shared" si="85"/>
        <v>0</v>
      </c>
      <c r="G143" s="30">
        <f t="shared" si="85"/>
        <v>0</v>
      </c>
      <c r="H143" s="30">
        <f t="shared" si="85"/>
        <v>0</v>
      </c>
      <c r="I143" s="30">
        <f t="shared" si="85"/>
        <v>0</v>
      </c>
      <c r="J143" s="30">
        <f t="shared" si="85"/>
        <v>1239.9791901999874</v>
      </c>
      <c r="K143" s="30">
        <f t="shared" si="85"/>
        <v>2385.7297151234375</v>
      </c>
      <c r="L143" s="30">
        <f t="shared" si="85"/>
        <v>3330.613916659986</v>
      </c>
      <c r="M143" s="30">
        <f t="shared" si="85"/>
        <v>5092.8754783256509</v>
      </c>
      <c r="N143" s="30">
        <f t="shared" si="85"/>
        <v>4747.71085773702</v>
      </c>
      <c r="O143" s="30">
        <f t="shared" si="85"/>
        <v>4833.7522545839884</v>
      </c>
      <c r="P143" s="30">
        <f t="shared" si="85"/>
        <v>4503.3569594917772</v>
      </c>
      <c r="Q143" s="30">
        <f t="shared" si="85"/>
        <v>5063.8069667350283</v>
      </c>
      <c r="R143" s="30">
        <f t="shared" si="85"/>
        <v>4749.9135591646791</v>
      </c>
      <c r="S143" s="30">
        <f t="shared" si="85"/>
        <v>5367.0029788198553</v>
      </c>
      <c r="T143" s="30">
        <f t="shared" si="85"/>
        <v>8960.7393761175917</v>
      </c>
      <c r="U143" s="30">
        <f t="shared" si="85"/>
        <v>8999.8977817247942</v>
      </c>
      <c r="V143" s="30">
        <f t="shared" si="85"/>
        <v>9106.9779125568166</v>
      </c>
      <c r="W143" s="30">
        <f t="shared" si="85"/>
        <v>8760.9485677963075</v>
      </c>
      <c r="X143" s="30">
        <f t="shared" si="85"/>
        <v>5235.521557620762</v>
      </c>
      <c r="Y143" s="30">
        <f t="shared" si="85"/>
        <v>5092.8754783256509</v>
      </c>
      <c r="Z143" s="30">
        <f t="shared" si="85"/>
        <v>4747.71085773702</v>
      </c>
      <c r="AA143" s="30">
        <f t="shared" si="85"/>
        <v>4833.7522545839884</v>
      </c>
      <c r="AB143" s="30">
        <f t="shared" si="85"/>
        <v>4503.3569594917772</v>
      </c>
      <c r="AC143" s="30">
        <f t="shared" si="85"/>
        <v>5063.8069667350283</v>
      </c>
      <c r="AD143" s="30">
        <f t="shared" si="85"/>
        <v>4749.9135591646791</v>
      </c>
      <c r="AE143" s="30">
        <f t="shared" si="85"/>
        <v>5367.0029788198553</v>
      </c>
      <c r="AF143" s="30">
        <f t="shared" si="85"/>
        <v>8960.7393761175917</v>
      </c>
      <c r="AG143" s="30">
        <f t="shared" si="85"/>
        <v>8999.8977817247942</v>
      </c>
      <c r="AH143" s="30">
        <f t="shared" si="85"/>
        <v>9106.9779125568166</v>
      </c>
      <c r="AI143" s="30">
        <f t="shared" si="85"/>
        <v>8760.9485677963075</v>
      </c>
      <c r="AJ143" s="30">
        <f t="shared" si="85"/>
        <v>5235.521557620762</v>
      </c>
      <c r="AK143" s="30">
        <f t="shared" si="85"/>
        <v>5092.8754783256509</v>
      </c>
      <c r="AL143" s="30">
        <f t="shared" si="85"/>
        <v>4747.71085773702</v>
      </c>
      <c r="AM143" s="30">
        <f t="shared" si="85"/>
        <v>4833.7522545839884</v>
      </c>
      <c r="AN143" s="30">
        <f t="shared" si="85"/>
        <v>4503.3569594917772</v>
      </c>
      <c r="AO143" s="30">
        <f t="shared" si="85"/>
        <v>5063.8069667350283</v>
      </c>
      <c r="AP143" s="30">
        <f t="shared" si="85"/>
        <v>4749.9135591646791</v>
      </c>
      <c r="AQ143" s="30">
        <f t="shared" si="85"/>
        <v>5367.0029788198553</v>
      </c>
      <c r="AR143" s="30">
        <f t="shared" si="85"/>
        <v>8960.7393761175917</v>
      </c>
      <c r="AS143" s="30">
        <f t="shared" si="85"/>
        <v>8999.8977817247942</v>
      </c>
      <c r="AT143" s="30">
        <f t="shared" si="85"/>
        <v>9106.9779125568166</v>
      </c>
      <c r="AU143" s="30">
        <f t="shared" si="85"/>
        <v>8760.9485677963075</v>
      </c>
      <c r="AV143" s="30">
        <f t="shared" si="85"/>
        <v>5235.521557620762</v>
      </c>
      <c r="AW143" s="30">
        <f t="shared" si="85"/>
        <v>5092.8754783256509</v>
      </c>
      <c r="AX143" s="30">
        <f t="shared" si="85"/>
        <v>4747.71085773702</v>
      </c>
      <c r="AY143" s="30">
        <f t="shared" si="85"/>
        <v>4833.7522545839884</v>
      </c>
      <c r="AZ143" s="30">
        <f t="shared" si="85"/>
        <v>4503.3569594917772</v>
      </c>
      <c r="BA143" s="30">
        <f t="shared" si="85"/>
        <v>5063.8069667350283</v>
      </c>
      <c r="BB143" s="30">
        <f t="shared" si="85"/>
        <v>4749.9135591646791</v>
      </c>
      <c r="BC143" s="30">
        <f t="shared" si="85"/>
        <v>5367.0029788198553</v>
      </c>
      <c r="BD143" s="30">
        <f t="shared" si="85"/>
        <v>8960.7393761175917</v>
      </c>
      <c r="BE143" s="30">
        <f t="shared" si="85"/>
        <v>8999.8977817247942</v>
      </c>
      <c r="BF143" s="30">
        <f t="shared" si="85"/>
        <v>9106.9779125568166</v>
      </c>
      <c r="BG143" s="30">
        <f t="shared" si="85"/>
        <v>8760.9485677963075</v>
      </c>
      <c r="BH143" s="30">
        <f t="shared" si="85"/>
        <v>5235.521557620762</v>
      </c>
      <c r="BI143" s="30">
        <f t="shared" si="85"/>
        <v>5092.8754783256509</v>
      </c>
      <c r="BJ143" s="30">
        <f t="shared" si="85"/>
        <v>4747.71085773702</v>
      </c>
      <c r="BK143" s="30">
        <f t="shared" si="85"/>
        <v>4833.7522545839884</v>
      </c>
      <c r="BL143" s="30">
        <f t="shared" si="85"/>
        <v>4503.3569594917772</v>
      </c>
      <c r="BM143" s="30">
        <f t="shared" si="85"/>
        <v>5063.8069667350283</v>
      </c>
      <c r="BN143" s="30">
        <f t="shared" si="85"/>
        <v>4749.9135591646791</v>
      </c>
      <c r="BO143" s="30">
        <f t="shared" si="85"/>
        <v>5367.0029788198553</v>
      </c>
      <c r="BP143" s="30">
        <f t="shared" si="85"/>
        <v>8960.7393761175917</v>
      </c>
      <c r="BQ143" s="30">
        <f t="shared" ref="BQ143:CH147" si="86">IF(BQ23=0,0,((BQ5*0.5)+BP23-BQ41)*BQ78*BQ110*BQ$2)</f>
        <v>8999.8977817247942</v>
      </c>
      <c r="BR143" s="30">
        <f t="shared" si="86"/>
        <v>9106.9779125568166</v>
      </c>
      <c r="BS143" s="30">
        <f t="shared" si="86"/>
        <v>8760.9485677963075</v>
      </c>
      <c r="BT143" s="30">
        <f t="shared" si="86"/>
        <v>5235.521557620762</v>
      </c>
      <c r="BU143" s="30">
        <f t="shared" si="86"/>
        <v>5092.8754783256509</v>
      </c>
      <c r="BV143" s="30">
        <f t="shared" si="86"/>
        <v>4747.71085773702</v>
      </c>
      <c r="BW143" s="30">
        <f t="shared" si="86"/>
        <v>4833.7522545839884</v>
      </c>
      <c r="BX143" s="30">
        <f t="shared" si="86"/>
        <v>4503.3569594917772</v>
      </c>
      <c r="BY143" s="30">
        <f t="shared" si="86"/>
        <v>5063.8069667350283</v>
      </c>
      <c r="BZ143" s="30">
        <f t="shared" si="86"/>
        <v>4749.9135591646791</v>
      </c>
      <c r="CA143" s="30">
        <f t="shared" si="86"/>
        <v>5367.0029788198553</v>
      </c>
      <c r="CB143" s="30">
        <f t="shared" si="86"/>
        <v>8960.7393761175917</v>
      </c>
      <c r="CC143" s="30">
        <f t="shared" si="86"/>
        <v>8999.8977817247942</v>
      </c>
      <c r="CD143" s="30">
        <f t="shared" si="86"/>
        <v>9106.9779125568166</v>
      </c>
      <c r="CE143" s="30">
        <f t="shared" si="86"/>
        <v>8760.9485677963075</v>
      </c>
      <c r="CF143" s="30">
        <f t="shared" si="86"/>
        <v>5235.521557620762</v>
      </c>
      <c r="CG143" s="30">
        <f t="shared" si="86"/>
        <v>5092.8754783256509</v>
      </c>
      <c r="CH143" s="34">
        <f t="shared" si="86"/>
        <v>4747.71085773702</v>
      </c>
    </row>
    <row r="144" spans="1:86" hidden="1" x14ac:dyDescent="0.3">
      <c r="A144" s="551"/>
      <c r="B144" s="308" t="s">
        <v>59</v>
      </c>
      <c r="C144" s="30">
        <f t="shared" ref="C144:C155" si="87">IF(C24=0,0,((C6*0.5)-C42)*C79*C111*C$2)</f>
        <v>0</v>
      </c>
      <c r="D144" s="30">
        <f t="shared" ref="D144:S155" si="88">IF(D24=0,0,((D6*0.5)+C24-D42)*D79*D111*D$2)</f>
        <v>0</v>
      </c>
      <c r="E144" s="30">
        <f t="shared" si="88"/>
        <v>0</v>
      </c>
      <c r="F144" s="30">
        <f t="shared" si="88"/>
        <v>0</v>
      </c>
      <c r="G144" s="30">
        <f t="shared" si="88"/>
        <v>0</v>
      </c>
      <c r="H144" s="30">
        <f t="shared" si="88"/>
        <v>0</v>
      </c>
      <c r="I144" s="30">
        <f t="shared" si="88"/>
        <v>0</v>
      </c>
      <c r="J144" s="30">
        <f t="shared" si="88"/>
        <v>0</v>
      </c>
      <c r="K144" s="30">
        <f t="shared" si="88"/>
        <v>14.598069472315464</v>
      </c>
      <c r="L144" s="30">
        <f t="shared" si="88"/>
        <v>8.7804879631480492</v>
      </c>
      <c r="M144" s="30">
        <f t="shared" si="88"/>
        <v>13.945421196493829</v>
      </c>
      <c r="N144" s="30">
        <f t="shared" si="88"/>
        <v>23.349285799630014</v>
      </c>
      <c r="O144" s="30">
        <f t="shared" si="88"/>
        <v>26.081677902612768</v>
      </c>
      <c r="P144" s="30">
        <f t="shared" si="88"/>
        <v>21.609763824183169</v>
      </c>
      <c r="Q144" s="30">
        <f t="shared" si="88"/>
        <v>17.264906109033983</v>
      </c>
      <c r="R144" s="30">
        <f t="shared" si="88"/>
        <v>8.9388395935718172</v>
      </c>
      <c r="S144" s="30">
        <f t="shared" si="88"/>
        <v>12.529286693214162</v>
      </c>
      <c r="T144" s="30">
        <f t="shared" si="85"/>
        <v>54.422048563035531</v>
      </c>
      <c r="U144" s="30">
        <f t="shared" si="85"/>
        <v>68.244389654882994</v>
      </c>
      <c r="V144" s="30">
        <f t="shared" si="85"/>
        <v>66.626492893351625</v>
      </c>
      <c r="W144" s="30">
        <f t="shared" si="85"/>
        <v>29.196138944630928</v>
      </c>
      <c r="X144" s="30">
        <f t="shared" si="85"/>
        <v>8.7804879631480492</v>
      </c>
      <c r="Y144" s="30">
        <f t="shared" si="85"/>
        <v>13.945421196493829</v>
      </c>
      <c r="Z144" s="30">
        <f t="shared" si="85"/>
        <v>23.349285799630014</v>
      </c>
      <c r="AA144" s="30">
        <f t="shared" si="85"/>
        <v>26.081677902612768</v>
      </c>
      <c r="AB144" s="30">
        <f t="shared" si="85"/>
        <v>21.609763824183169</v>
      </c>
      <c r="AC144" s="30">
        <f t="shared" si="85"/>
        <v>17.264906109033983</v>
      </c>
      <c r="AD144" s="30">
        <f t="shared" si="85"/>
        <v>8.9388395935718172</v>
      </c>
      <c r="AE144" s="30">
        <f t="shared" si="85"/>
        <v>12.529286693214162</v>
      </c>
      <c r="AF144" s="30">
        <f t="shared" si="85"/>
        <v>54.422048563035531</v>
      </c>
      <c r="AG144" s="30">
        <f t="shared" si="85"/>
        <v>68.244389654882994</v>
      </c>
      <c r="AH144" s="30">
        <f t="shared" si="85"/>
        <v>66.626492893351625</v>
      </c>
      <c r="AI144" s="30">
        <f t="shared" si="85"/>
        <v>29.196138944630928</v>
      </c>
      <c r="AJ144" s="30">
        <f t="shared" si="85"/>
        <v>8.7804879631480492</v>
      </c>
      <c r="AK144" s="30">
        <f t="shared" si="85"/>
        <v>13.945421196493829</v>
      </c>
      <c r="AL144" s="30">
        <f t="shared" si="85"/>
        <v>23.349285799630014</v>
      </c>
      <c r="AM144" s="30">
        <f t="shared" si="85"/>
        <v>26.081677902612768</v>
      </c>
      <c r="AN144" s="30">
        <f t="shared" si="85"/>
        <v>21.609763824183169</v>
      </c>
      <c r="AO144" s="30">
        <f t="shared" si="85"/>
        <v>17.264906109033983</v>
      </c>
      <c r="AP144" s="30">
        <f t="shared" si="85"/>
        <v>8.9388395935718172</v>
      </c>
      <c r="AQ144" s="30">
        <f t="shared" si="85"/>
        <v>12.529286693214162</v>
      </c>
      <c r="AR144" s="30">
        <f t="shared" si="85"/>
        <v>54.422048563035531</v>
      </c>
      <c r="AS144" s="30">
        <f t="shared" si="85"/>
        <v>68.244389654882994</v>
      </c>
      <c r="AT144" s="30">
        <f t="shared" si="85"/>
        <v>66.626492893351625</v>
      </c>
      <c r="AU144" s="30">
        <f t="shared" si="85"/>
        <v>29.196138944630928</v>
      </c>
      <c r="AV144" s="30">
        <f t="shared" si="85"/>
        <v>8.7804879631480492</v>
      </c>
      <c r="AW144" s="30">
        <f t="shared" si="85"/>
        <v>13.945421196493829</v>
      </c>
      <c r="AX144" s="30">
        <f t="shared" si="85"/>
        <v>23.349285799630014</v>
      </c>
      <c r="AY144" s="30">
        <f t="shared" si="85"/>
        <v>26.081677902612768</v>
      </c>
      <c r="AZ144" s="30">
        <f t="shared" si="85"/>
        <v>21.609763824183169</v>
      </c>
      <c r="BA144" s="30">
        <f t="shared" si="85"/>
        <v>17.264906109033983</v>
      </c>
      <c r="BB144" s="30">
        <f t="shared" si="85"/>
        <v>8.9388395935718172</v>
      </c>
      <c r="BC144" s="30">
        <f t="shared" si="85"/>
        <v>12.529286693214162</v>
      </c>
      <c r="BD144" s="30">
        <f t="shared" si="85"/>
        <v>54.422048563035531</v>
      </c>
      <c r="BE144" s="30">
        <f t="shared" si="85"/>
        <v>68.244389654882994</v>
      </c>
      <c r="BF144" s="30">
        <f t="shared" si="85"/>
        <v>66.626492893351625</v>
      </c>
      <c r="BG144" s="30">
        <f t="shared" si="85"/>
        <v>29.196138944630928</v>
      </c>
      <c r="BH144" s="30">
        <f t="shared" si="85"/>
        <v>8.7804879631480492</v>
      </c>
      <c r="BI144" s="30">
        <f t="shared" si="85"/>
        <v>13.945421196493829</v>
      </c>
      <c r="BJ144" s="30">
        <f t="shared" si="85"/>
        <v>23.349285799630014</v>
      </c>
      <c r="BK144" s="30">
        <f t="shared" si="85"/>
        <v>26.081677902612768</v>
      </c>
      <c r="BL144" s="30">
        <f t="shared" si="85"/>
        <v>21.609763824183169</v>
      </c>
      <c r="BM144" s="30">
        <f t="shared" si="85"/>
        <v>17.264906109033983</v>
      </c>
      <c r="BN144" s="30">
        <f t="shared" si="85"/>
        <v>8.9388395935718172</v>
      </c>
      <c r="BO144" s="30">
        <f t="shared" si="85"/>
        <v>12.529286693214162</v>
      </c>
      <c r="BP144" s="30">
        <f t="shared" si="85"/>
        <v>54.422048563035531</v>
      </c>
      <c r="BQ144" s="30">
        <f t="shared" si="86"/>
        <v>68.244389654882994</v>
      </c>
      <c r="BR144" s="30">
        <f t="shared" si="86"/>
        <v>66.626492893351625</v>
      </c>
      <c r="BS144" s="30">
        <f t="shared" si="86"/>
        <v>29.196138944630928</v>
      </c>
      <c r="BT144" s="30">
        <f t="shared" si="86"/>
        <v>8.7804879631480492</v>
      </c>
      <c r="BU144" s="30">
        <f t="shared" si="86"/>
        <v>13.945421196493829</v>
      </c>
      <c r="BV144" s="30">
        <f t="shared" si="86"/>
        <v>23.349285799630014</v>
      </c>
      <c r="BW144" s="30">
        <f t="shared" si="86"/>
        <v>26.081677902612768</v>
      </c>
      <c r="BX144" s="30">
        <f t="shared" si="86"/>
        <v>21.609763824183169</v>
      </c>
      <c r="BY144" s="30">
        <f t="shared" si="86"/>
        <v>17.264906109033983</v>
      </c>
      <c r="BZ144" s="30">
        <f t="shared" si="86"/>
        <v>8.9388395935718172</v>
      </c>
      <c r="CA144" s="30">
        <f t="shared" si="86"/>
        <v>12.529286693214162</v>
      </c>
      <c r="CB144" s="30">
        <f t="shared" si="86"/>
        <v>54.422048563035531</v>
      </c>
      <c r="CC144" s="30">
        <f t="shared" si="86"/>
        <v>68.244389654882994</v>
      </c>
      <c r="CD144" s="30">
        <f t="shared" si="86"/>
        <v>66.626492893351625</v>
      </c>
      <c r="CE144" s="30">
        <f t="shared" si="86"/>
        <v>29.196138944630928</v>
      </c>
      <c r="CF144" s="30">
        <f t="shared" si="86"/>
        <v>8.7804879631480492</v>
      </c>
      <c r="CG144" s="30">
        <f t="shared" si="86"/>
        <v>13.945421196493829</v>
      </c>
      <c r="CH144" s="34">
        <f t="shared" si="86"/>
        <v>23.349285799630014</v>
      </c>
    </row>
    <row r="145" spans="1:86" hidden="1" x14ac:dyDescent="0.3">
      <c r="A145" s="551"/>
      <c r="B145" s="308" t="s">
        <v>142</v>
      </c>
      <c r="C145" s="30">
        <f t="shared" si="87"/>
        <v>0</v>
      </c>
      <c r="D145" s="30">
        <f t="shared" si="88"/>
        <v>0</v>
      </c>
      <c r="E145" s="30">
        <f t="shared" ref="E145:BP148" si="89">IF(E25=0,0,((E7*0.5)+D25-E43)*E80*E112*E$2)</f>
        <v>0</v>
      </c>
      <c r="F145" s="30">
        <f t="shared" si="89"/>
        <v>0</v>
      </c>
      <c r="G145" s="30">
        <f t="shared" si="89"/>
        <v>0</v>
      </c>
      <c r="H145" s="30">
        <f t="shared" si="89"/>
        <v>0</v>
      </c>
      <c r="I145" s="30">
        <f t="shared" si="89"/>
        <v>0</v>
      </c>
      <c r="J145" s="30">
        <f t="shared" si="89"/>
        <v>0</v>
      </c>
      <c r="K145" s="30">
        <f t="shared" si="89"/>
        <v>0</v>
      </c>
      <c r="L145" s="30">
        <f t="shared" si="89"/>
        <v>0</v>
      </c>
      <c r="M145" s="30">
        <f t="shared" si="89"/>
        <v>0</v>
      </c>
      <c r="N145" s="30">
        <f t="shared" si="89"/>
        <v>0</v>
      </c>
      <c r="O145" s="30">
        <f t="shared" si="89"/>
        <v>0</v>
      </c>
      <c r="P145" s="30">
        <f t="shared" si="89"/>
        <v>0</v>
      </c>
      <c r="Q145" s="30">
        <f t="shared" si="89"/>
        <v>0</v>
      </c>
      <c r="R145" s="30">
        <f t="shared" si="89"/>
        <v>0</v>
      </c>
      <c r="S145" s="30">
        <f t="shared" si="89"/>
        <v>0</v>
      </c>
      <c r="T145" s="30">
        <f t="shared" si="89"/>
        <v>0</v>
      </c>
      <c r="U145" s="30">
        <f t="shared" si="89"/>
        <v>0</v>
      </c>
      <c r="V145" s="30">
        <f t="shared" si="89"/>
        <v>0</v>
      </c>
      <c r="W145" s="30">
        <f t="shared" si="89"/>
        <v>0</v>
      </c>
      <c r="X145" s="30">
        <f t="shared" si="89"/>
        <v>0</v>
      </c>
      <c r="Y145" s="30">
        <f t="shared" si="89"/>
        <v>0</v>
      </c>
      <c r="Z145" s="30">
        <f t="shared" si="89"/>
        <v>0</v>
      </c>
      <c r="AA145" s="30">
        <f t="shared" si="89"/>
        <v>0</v>
      </c>
      <c r="AB145" s="30">
        <f t="shared" si="89"/>
        <v>0</v>
      </c>
      <c r="AC145" s="30">
        <f t="shared" si="89"/>
        <v>0</v>
      </c>
      <c r="AD145" s="30">
        <f t="shared" si="89"/>
        <v>0</v>
      </c>
      <c r="AE145" s="30">
        <f t="shared" si="89"/>
        <v>0</v>
      </c>
      <c r="AF145" s="30">
        <f t="shared" si="89"/>
        <v>0</v>
      </c>
      <c r="AG145" s="30">
        <f t="shared" si="89"/>
        <v>0</v>
      </c>
      <c r="AH145" s="30">
        <f t="shared" si="89"/>
        <v>0</v>
      </c>
      <c r="AI145" s="30">
        <f t="shared" si="89"/>
        <v>0</v>
      </c>
      <c r="AJ145" s="30">
        <f t="shared" si="89"/>
        <v>0</v>
      </c>
      <c r="AK145" s="30">
        <f t="shared" si="89"/>
        <v>0</v>
      </c>
      <c r="AL145" s="30">
        <f t="shared" si="89"/>
        <v>0</v>
      </c>
      <c r="AM145" s="30">
        <f t="shared" si="89"/>
        <v>0</v>
      </c>
      <c r="AN145" s="30">
        <f t="shared" si="89"/>
        <v>0</v>
      </c>
      <c r="AO145" s="30">
        <f t="shared" si="89"/>
        <v>0</v>
      </c>
      <c r="AP145" s="30">
        <f t="shared" si="89"/>
        <v>0</v>
      </c>
      <c r="AQ145" s="30">
        <f t="shared" si="89"/>
        <v>0</v>
      </c>
      <c r="AR145" s="30">
        <f t="shared" si="89"/>
        <v>0</v>
      </c>
      <c r="AS145" s="30">
        <f t="shared" si="89"/>
        <v>0</v>
      </c>
      <c r="AT145" s="30">
        <f t="shared" si="89"/>
        <v>0</v>
      </c>
      <c r="AU145" s="30">
        <f t="shared" si="89"/>
        <v>0</v>
      </c>
      <c r="AV145" s="30">
        <f t="shared" si="89"/>
        <v>0</v>
      </c>
      <c r="AW145" s="30">
        <f t="shared" si="89"/>
        <v>0</v>
      </c>
      <c r="AX145" s="30">
        <f t="shared" si="89"/>
        <v>0</v>
      </c>
      <c r="AY145" s="30">
        <f t="shared" si="89"/>
        <v>0</v>
      </c>
      <c r="AZ145" s="30">
        <f t="shared" si="89"/>
        <v>0</v>
      </c>
      <c r="BA145" s="30">
        <f t="shared" si="89"/>
        <v>0</v>
      </c>
      <c r="BB145" s="30">
        <f t="shared" si="89"/>
        <v>0</v>
      </c>
      <c r="BC145" s="30">
        <f t="shared" si="89"/>
        <v>0</v>
      </c>
      <c r="BD145" s="30">
        <f t="shared" si="89"/>
        <v>0</v>
      </c>
      <c r="BE145" s="30">
        <f t="shared" si="89"/>
        <v>0</v>
      </c>
      <c r="BF145" s="30">
        <f t="shared" si="89"/>
        <v>0</v>
      </c>
      <c r="BG145" s="30">
        <f t="shared" si="89"/>
        <v>0</v>
      </c>
      <c r="BH145" s="30">
        <f t="shared" si="89"/>
        <v>0</v>
      </c>
      <c r="BI145" s="30">
        <f t="shared" si="89"/>
        <v>0</v>
      </c>
      <c r="BJ145" s="30">
        <f t="shared" si="89"/>
        <v>0</v>
      </c>
      <c r="BK145" s="30">
        <f t="shared" si="89"/>
        <v>0</v>
      </c>
      <c r="BL145" s="30">
        <f t="shared" si="89"/>
        <v>0</v>
      </c>
      <c r="BM145" s="30">
        <f t="shared" si="89"/>
        <v>0</v>
      </c>
      <c r="BN145" s="30">
        <f t="shared" si="89"/>
        <v>0</v>
      </c>
      <c r="BO145" s="30">
        <f t="shared" si="89"/>
        <v>0</v>
      </c>
      <c r="BP145" s="30">
        <f t="shared" si="89"/>
        <v>0</v>
      </c>
      <c r="BQ145" s="30">
        <f t="shared" si="86"/>
        <v>0</v>
      </c>
      <c r="BR145" s="30">
        <f t="shared" si="86"/>
        <v>0</v>
      </c>
      <c r="BS145" s="30">
        <f t="shared" si="86"/>
        <v>0</v>
      </c>
      <c r="BT145" s="30">
        <f t="shared" si="86"/>
        <v>0</v>
      </c>
      <c r="BU145" s="30">
        <f t="shared" si="86"/>
        <v>0</v>
      </c>
      <c r="BV145" s="30">
        <f t="shared" si="86"/>
        <v>0</v>
      </c>
      <c r="BW145" s="30">
        <f t="shared" si="86"/>
        <v>0</v>
      </c>
      <c r="BX145" s="30">
        <f t="shared" si="86"/>
        <v>0</v>
      </c>
      <c r="BY145" s="30">
        <f t="shared" si="86"/>
        <v>0</v>
      </c>
      <c r="BZ145" s="30">
        <f t="shared" si="86"/>
        <v>0</v>
      </c>
      <c r="CA145" s="30">
        <f t="shared" si="86"/>
        <v>0</v>
      </c>
      <c r="CB145" s="30">
        <f t="shared" si="86"/>
        <v>0</v>
      </c>
      <c r="CC145" s="30">
        <f t="shared" si="86"/>
        <v>0</v>
      </c>
      <c r="CD145" s="30">
        <f t="shared" si="86"/>
        <v>0</v>
      </c>
      <c r="CE145" s="30">
        <f t="shared" si="86"/>
        <v>0</v>
      </c>
      <c r="CF145" s="30">
        <f t="shared" si="86"/>
        <v>0</v>
      </c>
      <c r="CG145" s="30">
        <f t="shared" si="86"/>
        <v>0</v>
      </c>
      <c r="CH145" s="34">
        <f t="shared" si="86"/>
        <v>0</v>
      </c>
    </row>
    <row r="146" spans="1:86" hidden="1" x14ac:dyDescent="0.3">
      <c r="A146" s="551"/>
      <c r="B146" s="308" t="s">
        <v>60</v>
      </c>
      <c r="C146" s="30">
        <f t="shared" si="87"/>
        <v>2.9590227898623946E-2</v>
      </c>
      <c r="D146" s="30">
        <f t="shared" si="88"/>
        <v>2.2257126918141856</v>
      </c>
      <c r="E146" s="30">
        <f t="shared" si="89"/>
        <v>72.212031706030956</v>
      </c>
      <c r="F146" s="30">
        <f t="shared" si="89"/>
        <v>388.73501703247973</v>
      </c>
      <c r="G146" s="30">
        <f t="shared" si="89"/>
        <v>1690.6189888983563</v>
      </c>
      <c r="H146" s="30">
        <f t="shared" si="89"/>
        <v>11476.595000146111</v>
      </c>
      <c r="I146" s="30">
        <f t="shared" si="89"/>
        <v>21255.619229330143</v>
      </c>
      <c r="J146" s="30">
        <f t="shared" si="89"/>
        <v>27091.929615404541</v>
      </c>
      <c r="K146" s="30">
        <f t="shared" si="89"/>
        <v>13842.443625959653</v>
      </c>
      <c r="L146" s="30">
        <f t="shared" si="89"/>
        <v>1284.8119984752952</v>
      </c>
      <c r="M146" s="30">
        <f t="shared" si="89"/>
        <v>296.78517236460533</v>
      </c>
      <c r="N146" s="30">
        <f t="shared" si="89"/>
        <v>3.327505116317075</v>
      </c>
      <c r="O146" s="30">
        <f t="shared" si="89"/>
        <v>0.32738379290521125</v>
      </c>
      <c r="P146" s="30">
        <f t="shared" si="89"/>
        <v>13.547959088811059</v>
      </c>
      <c r="Q146" s="30">
        <f t="shared" si="89"/>
        <v>399.5636420865506</v>
      </c>
      <c r="R146" s="30">
        <f t="shared" si="89"/>
        <v>1701.3455718681089</v>
      </c>
      <c r="S146" s="30">
        <f t="shared" si="89"/>
        <v>7042.4729806051619</v>
      </c>
      <c r="T146" s="30">
        <f t="shared" si="89"/>
        <v>36852.17162742019</v>
      </c>
      <c r="U146" s="30">
        <f t="shared" si="89"/>
        <v>46445.484614448636</v>
      </c>
      <c r="V146" s="30">
        <f t="shared" si="89"/>
        <v>45282.043421334543</v>
      </c>
      <c r="W146" s="30">
        <f t="shared" si="89"/>
        <v>19131.096978916677</v>
      </c>
      <c r="X146" s="30">
        <f t="shared" si="89"/>
        <v>1533.2326418741693</v>
      </c>
      <c r="Y146" s="30">
        <f t="shared" si="89"/>
        <v>334.69471175379448</v>
      </c>
      <c r="Z146" s="30">
        <f t="shared" si="89"/>
        <v>3.5172113250806984</v>
      </c>
      <c r="AA146" s="30">
        <f t="shared" si="89"/>
        <v>0.32738379290521125</v>
      </c>
      <c r="AB146" s="30">
        <f t="shared" si="89"/>
        <v>13.547959088811059</v>
      </c>
      <c r="AC146" s="30">
        <f t="shared" si="89"/>
        <v>399.5636420865506</v>
      </c>
      <c r="AD146" s="30">
        <f t="shared" si="89"/>
        <v>1701.3455718681089</v>
      </c>
      <c r="AE146" s="30">
        <f t="shared" si="89"/>
        <v>7042.4729806051619</v>
      </c>
      <c r="AF146" s="30">
        <f t="shared" si="89"/>
        <v>36852.17162742019</v>
      </c>
      <c r="AG146" s="30">
        <f t="shared" si="89"/>
        <v>46445.484614448636</v>
      </c>
      <c r="AH146" s="30">
        <f t="shared" si="89"/>
        <v>45282.043421334543</v>
      </c>
      <c r="AI146" s="30">
        <f t="shared" si="89"/>
        <v>19131.096978916677</v>
      </c>
      <c r="AJ146" s="30">
        <f t="shared" si="89"/>
        <v>1533.2326418741693</v>
      </c>
      <c r="AK146" s="30">
        <f t="shared" si="89"/>
        <v>334.69471175379448</v>
      </c>
      <c r="AL146" s="30">
        <f t="shared" si="89"/>
        <v>3.5172113250806984</v>
      </c>
      <c r="AM146" s="30">
        <f t="shared" si="89"/>
        <v>0.32738379290521125</v>
      </c>
      <c r="AN146" s="30">
        <f t="shared" si="89"/>
        <v>13.547959088811059</v>
      </c>
      <c r="AO146" s="30">
        <f t="shared" si="89"/>
        <v>399.5636420865506</v>
      </c>
      <c r="AP146" s="30">
        <f t="shared" si="89"/>
        <v>1701.3455718681089</v>
      </c>
      <c r="AQ146" s="30">
        <f t="shared" si="89"/>
        <v>7042.4729806051619</v>
      </c>
      <c r="AR146" s="30">
        <f t="shared" si="89"/>
        <v>36852.17162742019</v>
      </c>
      <c r="AS146" s="30">
        <f t="shared" si="89"/>
        <v>46445.484614448636</v>
      </c>
      <c r="AT146" s="30">
        <f t="shared" si="89"/>
        <v>45282.043421334543</v>
      </c>
      <c r="AU146" s="30">
        <f t="shared" si="89"/>
        <v>19131.096978916677</v>
      </c>
      <c r="AV146" s="30">
        <f t="shared" si="89"/>
        <v>1533.2326418741693</v>
      </c>
      <c r="AW146" s="30">
        <f t="shared" si="89"/>
        <v>334.69471175379448</v>
      </c>
      <c r="AX146" s="30">
        <f t="shared" si="89"/>
        <v>3.5172113250806984</v>
      </c>
      <c r="AY146" s="30">
        <f t="shared" si="89"/>
        <v>0.32738379290521125</v>
      </c>
      <c r="AZ146" s="30">
        <f t="shared" si="89"/>
        <v>13.547959088811059</v>
      </c>
      <c r="BA146" s="30">
        <f t="shared" si="89"/>
        <v>399.5636420865506</v>
      </c>
      <c r="BB146" s="30">
        <f t="shared" si="89"/>
        <v>1701.3455718681089</v>
      </c>
      <c r="BC146" s="30">
        <f t="shared" si="89"/>
        <v>7042.4729806051619</v>
      </c>
      <c r="BD146" s="30">
        <f t="shared" si="89"/>
        <v>36852.17162742019</v>
      </c>
      <c r="BE146" s="30">
        <f t="shared" si="89"/>
        <v>46445.484614448636</v>
      </c>
      <c r="BF146" s="30">
        <f t="shared" si="89"/>
        <v>45282.043421334543</v>
      </c>
      <c r="BG146" s="30">
        <f t="shared" si="89"/>
        <v>19131.096978916677</v>
      </c>
      <c r="BH146" s="30">
        <f t="shared" si="89"/>
        <v>1533.2326418741693</v>
      </c>
      <c r="BI146" s="30">
        <f t="shared" si="89"/>
        <v>334.69471175379448</v>
      </c>
      <c r="BJ146" s="30">
        <f t="shared" si="89"/>
        <v>3.5172113250806984</v>
      </c>
      <c r="BK146" s="30">
        <f t="shared" si="89"/>
        <v>0.32738379290521125</v>
      </c>
      <c r="BL146" s="30">
        <f t="shared" si="89"/>
        <v>13.547959088811059</v>
      </c>
      <c r="BM146" s="30">
        <f t="shared" si="89"/>
        <v>399.5636420865506</v>
      </c>
      <c r="BN146" s="30">
        <f t="shared" si="89"/>
        <v>1701.3455718681089</v>
      </c>
      <c r="BO146" s="30">
        <f t="shared" si="89"/>
        <v>7042.4729806051619</v>
      </c>
      <c r="BP146" s="30">
        <f t="shared" si="89"/>
        <v>36852.17162742019</v>
      </c>
      <c r="BQ146" s="30">
        <f t="shared" si="86"/>
        <v>46445.484614448636</v>
      </c>
      <c r="BR146" s="30">
        <f t="shared" si="86"/>
        <v>45282.043421334543</v>
      </c>
      <c r="BS146" s="30">
        <f t="shared" si="86"/>
        <v>19131.096978916677</v>
      </c>
      <c r="BT146" s="30">
        <f t="shared" si="86"/>
        <v>1533.2326418741693</v>
      </c>
      <c r="BU146" s="30">
        <f t="shared" si="86"/>
        <v>334.69471175379448</v>
      </c>
      <c r="BV146" s="30">
        <f t="shared" si="86"/>
        <v>3.5172113250806984</v>
      </c>
      <c r="BW146" s="30">
        <f t="shared" si="86"/>
        <v>0.32738379290521125</v>
      </c>
      <c r="BX146" s="30">
        <f t="shared" si="86"/>
        <v>13.547959088811059</v>
      </c>
      <c r="BY146" s="30">
        <f t="shared" si="86"/>
        <v>399.5636420865506</v>
      </c>
      <c r="BZ146" s="30">
        <f t="shared" si="86"/>
        <v>1701.3455718681089</v>
      </c>
      <c r="CA146" s="30">
        <f t="shared" si="86"/>
        <v>7042.4729806051619</v>
      </c>
      <c r="CB146" s="30">
        <f t="shared" si="86"/>
        <v>36852.17162742019</v>
      </c>
      <c r="CC146" s="30">
        <f t="shared" si="86"/>
        <v>46445.484614448636</v>
      </c>
      <c r="CD146" s="30">
        <f t="shared" si="86"/>
        <v>45282.043421334543</v>
      </c>
      <c r="CE146" s="30">
        <f t="shared" si="86"/>
        <v>19131.096978916677</v>
      </c>
      <c r="CF146" s="30">
        <f t="shared" si="86"/>
        <v>1533.2326418741693</v>
      </c>
      <c r="CG146" s="30">
        <f t="shared" si="86"/>
        <v>334.69471175379448</v>
      </c>
      <c r="CH146" s="34">
        <f t="shared" si="86"/>
        <v>3.5172113250806984</v>
      </c>
    </row>
    <row r="147" spans="1:86" hidden="1" x14ac:dyDescent="0.3">
      <c r="A147" s="551"/>
      <c r="B147" s="308" t="s">
        <v>143</v>
      </c>
      <c r="C147" s="30">
        <f t="shared" si="87"/>
        <v>0</v>
      </c>
      <c r="D147" s="30">
        <f t="shared" si="88"/>
        <v>0</v>
      </c>
      <c r="E147" s="30">
        <f t="shared" si="89"/>
        <v>0</v>
      </c>
      <c r="F147" s="30">
        <f t="shared" si="89"/>
        <v>0</v>
      </c>
      <c r="G147" s="30">
        <f t="shared" si="89"/>
        <v>0</v>
      </c>
      <c r="H147" s="30">
        <f t="shared" si="89"/>
        <v>0</v>
      </c>
      <c r="I147" s="30">
        <f t="shared" si="89"/>
        <v>0</v>
      </c>
      <c r="J147" s="30">
        <f t="shared" si="89"/>
        <v>0</v>
      </c>
      <c r="K147" s="30">
        <f t="shared" si="89"/>
        <v>0</v>
      </c>
      <c r="L147" s="30">
        <f t="shared" si="89"/>
        <v>0</v>
      </c>
      <c r="M147" s="30">
        <f t="shared" si="89"/>
        <v>0</v>
      </c>
      <c r="N147" s="30">
        <f t="shared" si="89"/>
        <v>0</v>
      </c>
      <c r="O147" s="30">
        <f t="shared" si="89"/>
        <v>0</v>
      </c>
      <c r="P147" s="30">
        <f t="shared" si="89"/>
        <v>0</v>
      </c>
      <c r="Q147" s="30">
        <f t="shared" si="89"/>
        <v>0</v>
      </c>
      <c r="R147" s="30">
        <f t="shared" si="89"/>
        <v>0</v>
      </c>
      <c r="S147" s="30">
        <f t="shared" si="89"/>
        <v>0</v>
      </c>
      <c r="T147" s="30">
        <f t="shared" si="89"/>
        <v>0</v>
      </c>
      <c r="U147" s="30">
        <f t="shared" si="89"/>
        <v>0</v>
      </c>
      <c r="V147" s="30">
        <f t="shared" si="89"/>
        <v>0</v>
      </c>
      <c r="W147" s="30">
        <f t="shared" si="89"/>
        <v>0</v>
      </c>
      <c r="X147" s="30">
        <f t="shared" si="89"/>
        <v>0</v>
      </c>
      <c r="Y147" s="30">
        <f t="shared" si="89"/>
        <v>0</v>
      </c>
      <c r="Z147" s="30">
        <f t="shared" si="89"/>
        <v>0</v>
      </c>
      <c r="AA147" s="30">
        <f t="shared" si="89"/>
        <v>0</v>
      </c>
      <c r="AB147" s="30">
        <f t="shared" si="89"/>
        <v>0</v>
      </c>
      <c r="AC147" s="30">
        <f t="shared" si="89"/>
        <v>0</v>
      </c>
      <c r="AD147" s="30">
        <f t="shared" si="89"/>
        <v>0</v>
      </c>
      <c r="AE147" s="30">
        <f t="shared" si="89"/>
        <v>0</v>
      </c>
      <c r="AF147" s="30">
        <f t="shared" si="89"/>
        <v>0</v>
      </c>
      <c r="AG147" s="30">
        <f t="shared" si="89"/>
        <v>0</v>
      </c>
      <c r="AH147" s="30">
        <f t="shared" si="89"/>
        <v>0</v>
      </c>
      <c r="AI147" s="30">
        <f t="shared" si="89"/>
        <v>0</v>
      </c>
      <c r="AJ147" s="30">
        <f t="shared" si="89"/>
        <v>0</v>
      </c>
      <c r="AK147" s="30">
        <f t="shared" si="89"/>
        <v>0</v>
      </c>
      <c r="AL147" s="30">
        <f t="shared" si="89"/>
        <v>0</v>
      </c>
      <c r="AM147" s="30">
        <f t="shared" si="89"/>
        <v>0</v>
      </c>
      <c r="AN147" s="30">
        <f t="shared" si="89"/>
        <v>0</v>
      </c>
      <c r="AO147" s="30">
        <f t="shared" si="89"/>
        <v>0</v>
      </c>
      <c r="AP147" s="30">
        <f t="shared" si="89"/>
        <v>0</v>
      </c>
      <c r="AQ147" s="30">
        <f t="shared" si="89"/>
        <v>0</v>
      </c>
      <c r="AR147" s="30">
        <f t="shared" si="89"/>
        <v>0</v>
      </c>
      <c r="AS147" s="30">
        <f t="shared" si="89"/>
        <v>0</v>
      </c>
      <c r="AT147" s="30">
        <f t="shared" si="89"/>
        <v>0</v>
      </c>
      <c r="AU147" s="30">
        <f t="shared" si="89"/>
        <v>0</v>
      </c>
      <c r="AV147" s="30">
        <f t="shared" si="89"/>
        <v>0</v>
      </c>
      <c r="AW147" s="30">
        <f t="shared" si="89"/>
        <v>0</v>
      </c>
      <c r="AX147" s="30">
        <f t="shared" si="89"/>
        <v>0</v>
      </c>
      <c r="AY147" s="30">
        <f t="shared" si="89"/>
        <v>0</v>
      </c>
      <c r="AZ147" s="30">
        <f t="shared" si="89"/>
        <v>0</v>
      </c>
      <c r="BA147" s="30">
        <f t="shared" si="89"/>
        <v>0</v>
      </c>
      <c r="BB147" s="30">
        <f t="shared" si="89"/>
        <v>0</v>
      </c>
      <c r="BC147" s="30">
        <f t="shared" si="89"/>
        <v>0</v>
      </c>
      <c r="BD147" s="30">
        <f t="shared" si="89"/>
        <v>0</v>
      </c>
      <c r="BE147" s="30">
        <f t="shared" si="89"/>
        <v>0</v>
      </c>
      <c r="BF147" s="30">
        <f t="shared" si="89"/>
        <v>0</v>
      </c>
      <c r="BG147" s="30">
        <f t="shared" si="89"/>
        <v>0</v>
      </c>
      <c r="BH147" s="30">
        <f t="shared" si="89"/>
        <v>0</v>
      </c>
      <c r="BI147" s="30">
        <f t="shared" si="89"/>
        <v>0</v>
      </c>
      <c r="BJ147" s="30">
        <f t="shared" si="89"/>
        <v>0</v>
      </c>
      <c r="BK147" s="30">
        <f t="shared" si="89"/>
        <v>0</v>
      </c>
      <c r="BL147" s="30">
        <f t="shared" si="89"/>
        <v>0</v>
      </c>
      <c r="BM147" s="30">
        <f t="shared" si="89"/>
        <v>0</v>
      </c>
      <c r="BN147" s="30">
        <f t="shared" si="89"/>
        <v>0</v>
      </c>
      <c r="BO147" s="30">
        <f t="shared" si="89"/>
        <v>0</v>
      </c>
      <c r="BP147" s="30">
        <f t="shared" si="89"/>
        <v>0</v>
      </c>
      <c r="BQ147" s="30">
        <f t="shared" si="86"/>
        <v>0</v>
      </c>
      <c r="BR147" s="30">
        <f t="shared" si="86"/>
        <v>0</v>
      </c>
      <c r="BS147" s="30">
        <f t="shared" si="86"/>
        <v>0</v>
      </c>
      <c r="BT147" s="30">
        <f t="shared" si="86"/>
        <v>0</v>
      </c>
      <c r="BU147" s="30">
        <f t="shared" si="86"/>
        <v>0</v>
      </c>
      <c r="BV147" s="30">
        <f t="shared" si="86"/>
        <v>0</v>
      </c>
      <c r="BW147" s="30">
        <f t="shared" si="86"/>
        <v>0</v>
      </c>
      <c r="BX147" s="30">
        <f t="shared" si="86"/>
        <v>0</v>
      </c>
      <c r="BY147" s="30">
        <f t="shared" si="86"/>
        <v>0</v>
      </c>
      <c r="BZ147" s="30">
        <f t="shared" si="86"/>
        <v>0</v>
      </c>
      <c r="CA147" s="30">
        <f t="shared" si="86"/>
        <v>0</v>
      </c>
      <c r="CB147" s="30">
        <f t="shared" si="86"/>
        <v>0</v>
      </c>
      <c r="CC147" s="30">
        <f t="shared" si="86"/>
        <v>0</v>
      </c>
      <c r="CD147" s="30">
        <f t="shared" si="86"/>
        <v>0</v>
      </c>
      <c r="CE147" s="30">
        <f t="shared" si="86"/>
        <v>0</v>
      </c>
      <c r="CF147" s="30">
        <f t="shared" si="86"/>
        <v>0</v>
      </c>
      <c r="CG147" s="30">
        <f t="shared" si="86"/>
        <v>0</v>
      </c>
      <c r="CH147" s="34">
        <f t="shared" si="86"/>
        <v>0</v>
      </c>
    </row>
    <row r="148" spans="1:86" hidden="1" x14ac:dyDescent="0.3">
      <c r="A148" s="551"/>
      <c r="B148" s="309" t="s">
        <v>62</v>
      </c>
      <c r="C148" s="30">
        <f t="shared" si="87"/>
        <v>0</v>
      </c>
      <c r="D148" s="30">
        <f t="shared" si="88"/>
        <v>0</v>
      </c>
      <c r="E148" s="30">
        <f t="shared" si="89"/>
        <v>0</v>
      </c>
      <c r="F148" s="30">
        <f t="shared" si="89"/>
        <v>0</v>
      </c>
      <c r="G148" s="30">
        <f t="shared" si="89"/>
        <v>0</v>
      </c>
      <c r="H148" s="30">
        <f t="shared" si="89"/>
        <v>0</v>
      </c>
      <c r="I148" s="30">
        <f t="shared" si="89"/>
        <v>0</v>
      </c>
      <c r="J148" s="30">
        <f t="shared" si="89"/>
        <v>0</v>
      </c>
      <c r="K148" s="30">
        <f t="shared" si="89"/>
        <v>0</v>
      </c>
      <c r="L148" s="30">
        <f t="shared" si="89"/>
        <v>0</v>
      </c>
      <c r="M148" s="30">
        <f t="shared" si="89"/>
        <v>0</v>
      </c>
      <c r="N148" s="30">
        <f t="shared" si="89"/>
        <v>112.5714150763479</v>
      </c>
      <c r="O148" s="30">
        <f t="shared" si="89"/>
        <v>251.52757410173507</v>
      </c>
      <c r="P148" s="30">
        <f t="shared" si="89"/>
        <v>208.22024789212549</v>
      </c>
      <c r="Q148" s="30">
        <f t="shared" si="89"/>
        <v>160.03800918345939</v>
      </c>
      <c r="R148" s="30">
        <f t="shared" si="89"/>
        <v>69.202393924562216</v>
      </c>
      <c r="S148" s="30">
        <f t="shared" si="89"/>
        <v>29.97224077156493</v>
      </c>
      <c r="T148" s="30">
        <f t="shared" si="89"/>
        <v>5.5683208688243218</v>
      </c>
      <c r="U148" s="30">
        <f t="shared" si="89"/>
        <v>3.7452583928873762</v>
      </c>
      <c r="V148" s="30">
        <f t="shared" si="89"/>
        <v>4.4556012350236154</v>
      </c>
      <c r="W148" s="30">
        <f t="shared" si="89"/>
        <v>19.054949527376962</v>
      </c>
      <c r="X148" s="30">
        <f t="shared" si="89"/>
        <v>66.93119525418372</v>
      </c>
      <c r="Y148" s="30">
        <f t="shared" si="89"/>
        <v>129.80910319608086</v>
      </c>
      <c r="Z148" s="30">
        <f t="shared" si="89"/>
        <v>225.14283015269581</v>
      </c>
      <c r="AA148" s="30">
        <f t="shared" si="89"/>
        <v>251.52757410173507</v>
      </c>
      <c r="AB148" s="30">
        <f t="shared" si="89"/>
        <v>208.22024789212549</v>
      </c>
      <c r="AC148" s="30">
        <f t="shared" si="89"/>
        <v>160.03800918345939</v>
      </c>
      <c r="AD148" s="30">
        <f t="shared" si="89"/>
        <v>69.202393924562216</v>
      </c>
      <c r="AE148" s="30">
        <f t="shared" si="89"/>
        <v>29.97224077156493</v>
      </c>
      <c r="AF148" s="30">
        <f t="shared" si="89"/>
        <v>5.5683208688243218</v>
      </c>
      <c r="AG148" s="30">
        <f t="shared" si="89"/>
        <v>3.7452583928873762</v>
      </c>
      <c r="AH148" s="30">
        <f t="shared" si="89"/>
        <v>4.4556012350236154</v>
      </c>
      <c r="AI148" s="30">
        <f t="shared" si="89"/>
        <v>19.054949527376962</v>
      </c>
      <c r="AJ148" s="30">
        <f t="shared" si="89"/>
        <v>66.93119525418372</v>
      </c>
      <c r="AK148" s="30">
        <f t="shared" si="89"/>
        <v>129.80910319608086</v>
      </c>
      <c r="AL148" s="30">
        <f t="shared" si="89"/>
        <v>225.14283015269581</v>
      </c>
      <c r="AM148" s="30">
        <f t="shared" si="89"/>
        <v>251.52757410173507</v>
      </c>
      <c r="AN148" s="30">
        <f t="shared" si="89"/>
        <v>208.22024789212549</v>
      </c>
      <c r="AO148" s="30">
        <f t="shared" si="89"/>
        <v>160.03800918345939</v>
      </c>
      <c r="AP148" s="30">
        <f t="shared" si="89"/>
        <v>69.202393924562216</v>
      </c>
      <c r="AQ148" s="30">
        <f t="shared" si="89"/>
        <v>29.97224077156493</v>
      </c>
      <c r="AR148" s="30">
        <f t="shared" si="89"/>
        <v>5.5683208688243218</v>
      </c>
      <c r="AS148" s="30">
        <f t="shared" si="89"/>
        <v>3.7452583928873762</v>
      </c>
      <c r="AT148" s="30">
        <f t="shared" si="89"/>
        <v>4.4556012350236154</v>
      </c>
      <c r="AU148" s="30">
        <f t="shared" si="89"/>
        <v>19.054949527376962</v>
      </c>
      <c r="AV148" s="30">
        <f t="shared" si="89"/>
        <v>66.93119525418372</v>
      </c>
      <c r="AW148" s="30">
        <f t="shared" si="89"/>
        <v>129.80910319608086</v>
      </c>
      <c r="AX148" s="30">
        <f t="shared" si="89"/>
        <v>225.14283015269581</v>
      </c>
      <c r="AY148" s="30">
        <f t="shared" si="89"/>
        <v>251.52757410173507</v>
      </c>
      <c r="AZ148" s="30">
        <f t="shared" si="89"/>
        <v>208.22024789212549</v>
      </c>
      <c r="BA148" s="30">
        <f t="shared" si="89"/>
        <v>160.03800918345939</v>
      </c>
      <c r="BB148" s="30">
        <f t="shared" si="89"/>
        <v>69.202393924562216</v>
      </c>
      <c r="BC148" s="30">
        <f t="shared" si="89"/>
        <v>29.97224077156493</v>
      </c>
      <c r="BD148" s="30">
        <f t="shared" si="89"/>
        <v>5.5683208688243218</v>
      </c>
      <c r="BE148" s="30">
        <f t="shared" si="89"/>
        <v>3.7452583928873762</v>
      </c>
      <c r="BF148" s="30">
        <f t="shared" si="89"/>
        <v>4.4556012350236154</v>
      </c>
      <c r="BG148" s="30">
        <f t="shared" si="89"/>
        <v>19.054949527376962</v>
      </c>
      <c r="BH148" s="30">
        <f t="shared" si="89"/>
        <v>66.93119525418372</v>
      </c>
      <c r="BI148" s="30">
        <f t="shared" si="89"/>
        <v>129.80910319608086</v>
      </c>
      <c r="BJ148" s="30">
        <f t="shared" si="89"/>
        <v>225.14283015269581</v>
      </c>
      <c r="BK148" s="30">
        <f t="shared" si="89"/>
        <v>251.52757410173507</v>
      </c>
      <c r="BL148" s="30">
        <f t="shared" si="89"/>
        <v>208.22024789212549</v>
      </c>
      <c r="BM148" s="30">
        <f t="shared" si="89"/>
        <v>160.03800918345939</v>
      </c>
      <c r="BN148" s="30">
        <f t="shared" si="89"/>
        <v>69.202393924562216</v>
      </c>
      <c r="BO148" s="30">
        <f t="shared" si="89"/>
        <v>29.97224077156493</v>
      </c>
      <c r="BP148" s="30">
        <f t="shared" ref="BP148:CH151" si="90">IF(BP28=0,0,((BP10*0.5)+BO28-BP46)*BP83*BP115*BP$2)</f>
        <v>5.5683208688243218</v>
      </c>
      <c r="BQ148" s="30">
        <f t="shared" si="90"/>
        <v>3.7452583928873762</v>
      </c>
      <c r="BR148" s="30">
        <f t="shared" si="90"/>
        <v>4.4556012350236154</v>
      </c>
      <c r="BS148" s="30">
        <f t="shared" si="90"/>
        <v>19.054949527376962</v>
      </c>
      <c r="BT148" s="30">
        <f t="shared" si="90"/>
        <v>66.93119525418372</v>
      </c>
      <c r="BU148" s="30">
        <f t="shared" si="90"/>
        <v>129.80910319608086</v>
      </c>
      <c r="BV148" s="30">
        <f t="shared" si="90"/>
        <v>225.14283015269581</v>
      </c>
      <c r="BW148" s="30">
        <f t="shared" si="90"/>
        <v>251.52757410173507</v>
      </c>
      <c r="BX148" s="30">
        <f t="shared" si="90"/>
        <v>208.22024789212549</v>
      </c>
      <c r="BY148" s="30">
        <f t="shared" si="90"/>
        <v>160.03800918345939</v>
      </c>
      <c r="BZ148" s="30">
        <f t="shared" si="90"/>
        <v>69.202393924562216</v>
      </c>
      <c r="CA148" s="30">
        <f t="shared" si="90"/>
        <v>29.97224077156493</v>
      </c>
      <c r="CB148" s="30">
        <f t="shared" si="90"/>
        <v>5.5683208688243218</v>
      </c>
      <c r="CC148" s="30">
        <f t="shared" si="90"/>
        <v>3.7452583928873762</v>
      </c>
      <c r="CD148" s="30">
        <f t="shared" si="90"/>
        <v>4.4556012350236154</v>
      </c>
      <c r="CE148" s="30">
        <f t="shared" si="90"/>
        <v>19.054949527376962</v>
      </c>
      <c r="CF148" s="30">
        <f t="shared" si="90"/>
        <v>66.93119525418372</v>
      </c>
      <c r="CG148" s="30">
        <f t="shared" si="90"/>
        <v>129.80910319608086</v>
      </c>
      <c r="CH148" s="34">
        <f t="shared" si="90"/>
        <v>225.14283015269581</v>
      </c>
    </row>
    <row r="149" spans="1:86" hidden="1" x14ac:dyDescent="0.3">
      <c r="A149" s="551"/>
      <c r="B149" s="309" t="s">
        <v>63</v>
      </c>
      <c r="C149" s="30">
        <f t="shared" si="87"/>
        <v>1053.4337501635671</v>
      </c>
      <c r="D149" s="30">
        <f t="shared" si="88"/>
        <v>1735.7989955849016</v>
      </c>
      <c r="E149" s="30">
        <f t="shared" ref="E149:BP152" si="91">IF(E29=0,0,((E11*0.5)+D29-E47)*E84*E116*E$2)</f>
        <v>1331.9744167733415</v>
      </c>
      <c r="F149" s="30">
        <f t="shared" si="91"/>
        <v>802.74555651398794</v>
      </c>
      <c r="G149" s="30">
        <f t="shared" si="91"/>
        <v>1125.1828734571307</v>
      </c>
      <c r="H149" s="30">
        <f t="shared" si="91"/>
        <v>5822.5923519385469</v>
      </c>
      <c r="I149" s="30">
        <f t="shared" si="91"/>
        <v>10152.871335483218</v>
      </c>
      <c r="J149" s="30">
        <f t="shared" si="91"/>
        <v>11551.005353482849</v>
      </c>
      <c r="K149" s="30">
        <f t="shared" si="91"/>
        <v>5103.9633179245475</v>
      </c>
      <c r="L149" s="30">
        <f t="shared" si="91"/>
        <v>1551.6795693026099</v>
      </c>
      <c r="M149" s="30">
        <f t="shared" si="91"/>
        <v>2531.1875924319602</v>
      </c>
      <c r="N149" s="30">
        <f t="shared" si="91"/>
        <v>9112.7797128952934</v>
      </c>
      <c r="O149" s="30">
        <f t="shared" si="91"/>
        <v>15511.379813236756</v>
      </c>
      <c r="P149" s="30">
        <f t="shared" si="91"/>
        <v>12851.828613283731</v>
      </c>
      <c r="Q149" s="30">
        <f t="shared" si="91"/>
        <v>10267.840784517557</v>
      </c>
      <c r="R149" s="30">
        <f t="shared" si="91"/>
        <v>5316.1355854180492</v>
      </c>
      <c r="S149" s="30">
        <f t="shared" si="91"/>
        <v>7451.4578936621683</v>
      </c>
      <c r="T149" s="30">
        <f t="shared" si="91"/>
        <v>32366.056686525324</v>
      </c>
      <c r="U149" s="30">
        <f t="shared" si="91"/>
        <v>40586.52407303029</v>
      </c>
      <c r="V149" s="30">
        <f t="shared" si="91"/>
        <v>39624.323279798169</v>
      </c>
      <c r="W149" s="30">
        <f t="shared" si="91"/>
        <v>17363.622154264718</v>
      </c>
      <c r="X149" s="30">
        <f t="shared" si="91"/>
        <v>5221.9601917673854</v>
      </c>
      <c r="Y149" s="30">
        <f t="shared" si="91"/>
        <v>8293.6659843003781</v>
      </c>
      <c r="Z149" s="30">
        <f t="shared" si="91"/>
        <v>13886.362746991625</v>
      </c>
      <c r="AA149" s="30">
        <f t="shared" si="91"/>
        <v>15511.379813236756</v>
      </c>
      <c r="AB149" s="30">
        <f t="shared" si="91"/>
        <v>12851.828613283731</v>
      </c>
      <c r="AC149" s="30">
        <f t="shared" si="91"/>
        <v>10267.840784517557</v>
      </c>
      <c r="AD149" s="30">
        <f t="shared" si="91"/>
        <v>5316.1355854180492</v>
      </c>
      <c r="AE149" s="30">
        <f t="shared" si="91"/>
        <v>7451.4578936621683</v>
      </c>
      <c r="AF149" s="30">
        <f t="shared" si="91"/>
        <v>32366.056686525324</v>
      </c>
      <c r="AG149" s="30">
        <f t="shared" si="91"/>
        <v>40586.52407303029</v>
      </c>
      <c r="AH149" s="30">
        <f t="shared" si="91"/>
        <v>39624.323279798169</v>
      </c>
      <c r="AI149" s="30">
        <f t="shared" si="91"/>
        <v>17363.622154264718</v>
      </c>
      <c r="AJ149" s="30">
        <f t="shared" si="91"/>
        <v>5221.9601917673854</v>
      </c>
      <c r="AK149" s="30">
        <f t="shared" si="91"/>
        <v>8293.6659843003781</v>
      </c>
      <c r="AL149" s="30">
        <f t="shared" si="91"/>
        <v>13886.362746991625</v>
      </c>
      <c r="AM149" s="30">
        <f t="shared" si="91"/>
        <v>15511.379813236756</v>
      </c>
      <c r="AN149" s="30">
        <f t="shared" si="91"/>
        <v>12851.828613283731</v>
      </c>
      <c r="AO149" s="30">
        <f t="shared" si="91"/>
        <v>10267.840784517557</v>
      </c>
      <c r="AP149" s="30">
        <f t="shared" si="91"/>
        <v>5316.1355854180492</v>
      </c>
      <c r="AQ149" s="30">
        <f t="shared" si="91"/>
        <v>7451.4578936621683</v>
      </c>
      <c r="AR149" s="30">
        <f t="shared" si="91"/>
        <v>32366.056686525324</v>
      </c>
      <c r="AS149" s="30">
        <f t="shared" si="91"/>
        <v>40586.52407303029</v>
      </c>
      <c r="AT149" s="30">
        <f t="shared" si="91"/>
        <v>39624.323279798169</v>
      </c>
      <c r="AU149" s="30">
        <f t="shared" si="91"/>
        <v>17363.622154264718</v>
      </c>
      <c r="AV149" s="30">
        <f t="shared" si="91"/>
        <v>5221.9601917673854</v>
      </c>
      <c r="AW149" s="30">
        <f t="shared" si="91"/>
        <v>8293.6659843003781</v>
      </c>
      <c r="AX149" s="30">
        <f t="shared" si="91"/>
        <v>13886.362746991625</v>
      </c>
      <c r="AY149" s="30">
        <f t="shared" si="91"/>
        <v>15511.379813236756</v>
      </c>
      <c r="AZ149" s="30">
        <f t="shared" si="91"/>
        <v>12851.828613283731</v>
      </c>
      <c r="BA149" s="30">
        <f t="shared" si="91"/>
        <v>10267.840784517557</v>
      </c>
      <c r="BB149" s="30">
        <f t="shared" si="91"/>
        <v>5316.1355854180492</v>
      </c>
      <c r="BC149" s="30">
        <f t="shared" si="91"/>
        <v>7451.4578936621683</v>
      </c>
      <c r="BD149" s="30">
        <f t="shared" si="91"/>
        <v>32366.056686525324</v>
      </c>
      <c r="BE149" s="30">
        <f t="shared" si="91"/>
        <v>40586.52407303029</v>
      </c>
      <c r="BF149" s="30">
        <f t="shared" si="91"/>
        <v>39624.323279798169</v>
      </c>
      <c r="BG149" s="30">
        <f t="shared" si="91"/>
        <v>17363.622154264718</v>
      </c>
      <c r="BH149" s="30">
        <f t="shared" si="91"/>
        <v>5221.9601917673854</v>
      </c>
      <c r="BI149" s="30">
        <f t="shared" si="91"/>
        <v>8293.6659843003781</v>
      </c>
      <c r="BJ149" s="30">
        <f t="shared" si="91"/>
        <v>13886.362746991625</v>
      </c>
      <c r="BK149" s="30">
        <f t="shared" si="91"/>
        <v>15511.379813236756</v>
      </c>
      <c r="BL149" s="30">
        <f t="shared" si="91"/>
        <v>12851.828613283731</v>
      </c>
      <c r="BM149" s="30">
        <f t="shared" si="91"/>
        <v>10267.840784517557</v>
      </c>
      <c r="BN149" s="30">
        <f t="shared" si="91"/>
        <v>5316.1355854180492</v>
      </c>
      <c r="BO149" s="30">
        <f t="shared" si="91"/>
        <v>7451.4578936621683</v>
      </c>
      <c r="BP149" s="30">
        <f t="shared" si="91"/>
        <v>32366.056686525324</v>
      </c>
      <c r="BQ149" s="30">
        <f t="shared" si="90"/>
        <v>40586.52407303029</v>
      </c>
      <c r="BR149" s="30">
        <f t="shared" si="90"/>
        <v>39624.323279798169</v>
      </c>
      <c r="BS149" s="30">
        <f t="shared" si="90"/>
        <v>17363.622154264718</v>
      </c>
      <c r="BT149" s="30">
        <f t="shared" si="90"/>
        <v>5221.9601917673854</v>
      </c>
      <c r="BU149" s="30">
        <f t="shared" si="90"/>
        <v>8293.6659843003781</v>
      </c>
      <c r="BV149" s="30">
        <f t="shared" si="90"/>
        <v>13886.362746991625</v>
      </c>
      <c r="BW149" s="30">
        <f t="shared" si="90"/>
        <v>15511.379813236756</v>
      </c>
      <c r="BX149" s="30">
        <f t="shared" si="90"/>
        <v>12851.828613283731</v>
      </c>
      <c r="BY149" s="30">
        <f t="shared" si="90"/>
        <v>10267.840784517557</v>
      </c>
      <c r="BZ149" s="30">
        <f t="shared" si="90"/>
        <v>5316.1355854180492</v>
      </c>
      <c r="CA149" s="30">
        <f t="shared" si="90"/>
        <v>7451.4578936621683</v>
      </c>
      <c r="CB149" s="30">
        <f t="shared" si="90"/>
        <v>32366.056686525324</v>
      </c>
      <c r="CC149" s="30">
        <f t="shared" si="90"/>
        <v>40586.52407303029</v>
      </c>
      <c r="CD149" s="30">
        <f t="shared" si="90"/>
        <v>39624.323279798169</v>
      </c>
      <c r="CE149" s="30">
        <f t="shared" si="90"/>
        <v>17363.622154264718</v>
      </c>
      <c r="CF149" s="30">
        <f t="shared" si="90"/>
        <v>5221.9601917673854</v>
      </c>
      <c r="CG149" s="30">
        <f t="shared" si="90"/>
        <v>8293.6659843003781</v>
      </c>
      <c r="CH149" s="34">
        <f t="shared" si="90"/>
        <v>13886.362746991625</v>
      </c>
    </row>
    <row r="150" spans="1:86" ht="15.75" hidden="1" customHeight="1" x14ac:dyDescent="0.3">
      <c r="A150" s="551"/>
      <c r="B150" s="309" t="s">
        <v>64</v>
      </c>
      <c r="C150" s="30">
        <f t="shared" si="87"/>
        <v>765.96505886712339</v>
      </c>
      <c r="D150" s="30">
        <f t="shared" si="88"/>
        <v>1271.327093131013</v>
      </c>
      <c r="E150" s="128">
        <f t="shared" si="91"/>
        <v>1555.7933478534908</v>
      </c>
      <c r="F150" s="30">
        <f t="shared" si="91"/>
        <v>2901.0620360403373</v>
      </c>
      <c r="G150" s="30">
        <f t="shared" si="91"/>
        <v>5774.3224452638942</v>
      </c>
      <c r="H150" s="30">
        <f t="shared" si="91"/>
        <v>11295.604472235924</v>
      </c>
      <c r="I150" s="30">
        <f t="shared" si="91"/>
        <v>17662.525363030956</v>
      </c>
      <c r="J150" s="30">
        <f t="shared" si="91"/>
        <v>16635.133226108479</v>
      </c>
      <c r="K150" s="30">
        <f t="shared" si="91"/>
        <v>18578.94972968311</v>
      </c>
      <c r="L150" s="30">
        <f t="shared" si="91"/>
        <v>14931.189905387007</v>
      </c>
      <c r="M150" s="30">
        <f t="shared" si="91"/>
        <v>14671.440849103055</v>
      </c>
      <c r="N150" s="30">
        <f t="shared" si="91"/>
        <v>16910.491476702457</v>
      </c>
      <c r="O150" s="30">
        <f t="shared" si="91"/>
        <v>21540.279214786529</v>
      </c>
      <c r="P150" s="30">
        <f t="shared" si="91"/>
        <v>16774.827179563988</v>
      </c>
      <c r="Q150" s="30">
        <f t="shared" si="91"/>
        <v>18648.469775356079</v>
      </c>
      <c r="R150" s="30">
        <f t="shared" si="91"/>
        <v>19061.09507965828</v>
      </c>
      <c r="S150" s="30">
        <f t="shared" si="91"/>
        <v>24509.839042856463</v>
      </c>
      <c r="T150" s="30">
        <f t="shared" si="91"/>
        <v>34152.28866941834</v>
      </c>
      <c r="U150" s="30">
        <f t="shared" si="91"/>
        <v>42100.198987055883</v>
      </c>
      <c r="V150" s="30">
        <f t="shared" si="91"/>
        <v>34383.503956029606</v>
      </c>
      <c r="W150" s="30">
        <f t="shared" si="91"/>
        <v>34609.51830086454</v>
      </c>
      <c r="X150" s="30">
        <f t="shared" si="91"/>
        <v>23858.944134787631</v>
      </c>
      <c r="Y150" s="30">
        <f t="shared" si="91"/>
        <v>19185.04028791079</v>
      </c>
      <c r="Z150" s="30">
        <f t="shared" si="91"/>
        <v>18456.645917517788</v>
      </c>
      <c r="AA150" s="30">
        <f t="shared" si="91"/>
        <v>21540.279214786529</v>
      </c>
      <c r="AB150" s="30">
        <f t="shared" si="91"/>
        <v>16774.827179563988</v>
      </c>
      <c r="AC150" s="30">
        <f t="shared" si="91"/>
        <v>18648.469775356079</v>
      </c>
      <c r="AD150" s="30">
        <f t="shared" si="91"/>
        <v>19061.09507965828</v>
      </c>
      <c r="AE150" s="30">
        <f t="shared" si="91"/>
        <v>24509.839042856463</v>
      </c>
      <c r="AF150" s="30">
        <f t="shared" si="91"/>
        <v>34152.28866941834</v>
      </c>
      <c r="AG150" s="30">
        <f t="shared" si="91"/>
        <v>42100.198987055883</v>
      </c>
      <c r="AH150" s="30">
        <f t="shared" si="91"/>
        <v>34383.503956029606</v>
      </c>
      <c r="AI150" s="30">
        <f t="shared" si="91"/>
        <v>34609.51830086454</v>
      </c>
      <c r="AJ150" s="30">
        <f t="shared" si="91"/>
        <v>23858.944134787631</v>
      </c>
      <c r="AK150" s="30">
        <f t="shared" si="91"/>
        <v>19185.04028791079</v>
      </c>
      <c r="AL150" s="30">
        <f t="shared" si="91"/>
        <v>18456.645917517788</v>
      </c>
      <c r="AM150" s="30">
        <f t="shared" si="91"/>
        <v>21540.279214786529</v>
      </c>
      <c r="AN150" s="30">
        <f t="shared" si="91"/>
        <v>16774.827179563988</v>
      </c>
      <c r="AO150" s="30">
        <f t="shared" si="91"/>
        <v>18648.469775356079</v>
      </c>
      <c r="AP150" s="30">
        <f t="shared" si="91"/>
        <v>19061.09507965828</v>
      </c>
      <c r="AQ150" s="30">
        <f t="shared" si="91"/>
        <v>24509.839042856463</v>
      </c>
      <c r="AR150" s="30">
        <f t="shared" si="91"/>
        <v>34152.28866941834</v>
      </c>
      <c r="AS150" s="30">
        <f t="shared" si="91"/>
        <v>42100.198987055883</v>
      </c>
      <c r="AT150" s="30">
        <f t="shared" si="91"/>
        <v>34383.503956029606</v>
      </c>
      <c r="AU150" s="30">
        <f t="shared" si="91"/>
        <v>34609.51830086454</v>
      </c>
      <c r="AV150" s="30">
        <f t="shared" si="91"/>
        <v>23858.944134787631</v>
      </c>
      <c r="AW150" s="30">
        <f t="shared" si="91"/>
        <v>19185.04028791079</v>
      </c>
      <c r="AX150" s="30">
        <f t="shared" si="91"/>
        <v>18456.645917517788</v>
      </c>
      <c r="AY150" s="30">
        <f t="shared" si="91"/>
        <v>21540.279214786529</v>
      </c>
      <c r="AZ150" s="30">
        <f t="shared" si="91"/>
        <v>16774.827179563988</v>
      </c>
      <c r="BA150" s="30">
        <f t="shared" si="91"/>
        <v>18648.469775356079</v>
      </c>
      <c r="BB150" s="30">
        <f t="shared" si="91"/>
        <v>19061.09507965828</v>
      </c>
      <c r="BC150" s="30">
        <f t="shared" si="91"/>
        <v>24509.839042856463</v>
      </c>
      <c r="BD150" s="30">
        <f t="shared" si="91"/>
        <v>34152.28866941834</v>
      </c>
      <c r="BE150" s="30">
        <f t="shared" si="91"/>
        <v>42100.198987055883</v>
      </c>
      <c r="BF150" s="30">
        <f t="shared" si="91"/>
        <v>34383.503956029606</v>
      </c>
      <c r="BG150" s="30">
        <f t="shared" si="91"/>
        <v>34609.51830086454</v>
      </c>
      <c r="BH150" s="30">
        <f t="shared" si="91"/>
        <v>23858.944134787631</v>
      </c>
      <c r="BI150" s="30">
        <f t="shared" si="91"/>
        <v>19185.04028791079</v>
      </c>
      <c r="BJ150" s="30">
        <f t="shared" si="91"/>
        <v>18456.645917517788</v>
      </c>
      <c r="BK150" s="30">
        <f t="shared" si="91"/>
        <v>21540.279214786529</v>
      </c>
      <c r="BL150" s="30">
        <f t="shared" si="91"/>
        <v>16774.827179563988</v>
      </c>
      <c r="BM150" s="30">
        <f t="shared" si="91"/>
        <v>18648.469775356079</v>
      </c>
      <c r="BN150" s="30">
        <f t="shared" si="91"/>
        <v>19061.09507965828</v>
      </c>
      <c r="BO150" s="30">
        <f t="shared" si="91"/>
        <v>24509.839042856463</v>
      </c>
      <c r="BP150" s="30">
        <f t="shared" si="91"/>
        <v>34152.28866941834</v>
      </c>
      <c r="BQ150" s="30">
        <f t="shared" si="90"/>
        <v>42100.198987055883</v>
      </c>
      <c r="BR150" s="30">
        <f t="shared" si="90"/>
        <v>34383.503956029606</v>
      </c>
      <c r="BS150" s="30">
        <f t="shared" si="90"/>
        <v>34609.51830086454</v>
      </c>
      <c r="BT150" s="30">
        <f t="shared" si="90"/>
        <v>23858.944134787631</v>
      </c>
      <c r="BU150" s="30">
        <f t="shared" si="90"/>
        <v>19185.04028791079</v>
      </c>
      <c r="BV150" s="30">
        <f t="shared" si="90"/>
        <v>18456.645917517788</v>
      </c>
      <c r="BW150" s="30">
        <f t="shared" si="90"/>
        <v>21540.279214786529</v>
      </c>
      <c r="BX150" s="30">
        <f t="shared" si="90"/>
        <v>16774.827179563988</v>
      </c>
      <c r="BY150" s="30">
        <f t="shared" si="90"/>
        <v>18648.469775356079</v>
      </c>
      <c r="BZ150" s="30">
        <f t="shared" si="90"/>
        <v>19061.09507965828</v>
      </c>
      <c r="CA150" s="30">
        <f t="shared" si="90"/>
        <v>24509.839042856463</v>
      </c>
      <c r="CB150" s="30">
        <f t="shared" si="90"/>
        <v>34152.28866941834</v>
      </c>
      <c r="CC150" s="30">
        <f t="shared" si="90"/>
        <v>42100.198987055883</v>
      </c>
      <c r="CD150" s="30">
        <f t="shared" si="90"/>
        <v>34383.503956029606</v>
      </c>
      <c r="CE150" s="30">
        <f t="shared" si="90"/>
        <v>34609.51830086454</v>
      </c>
      <c r="CF150" s="30">
        <f t="shared" si="90"/>
        <v>23858.944134787631</v>
      </c>
      <c r="CG150" s="30">
        <f t="shared" si="90"/>
        <v>19185.04028791079</v>
      </c>
      <c r="CH150" s="34">
        <f t="shared" si="90"/>
        <v>18456.645917517788</v>
      </c>
    </row>
    <row r="151" spans="1:86" hidden="1" x14ac:dyDescent="0.3">
      <c r="A151" s="551"/>
      <c r="B151" s="309" t="s">
        <v>65</v>
      </c>
      <c r="C151" s="30">
        <f t="shared" si="87"/>
        <v>0</v>
      </c>
      <c r="D151" s="30">
        <f t="shared" si="88"/>
        <v>0</v>
      </c>
      <c r="E151" s="30">
        <f t="shared" si="91"/>
        <v>0</v>
      </c>
      <c r="F151" s="30">
        <f t="shared" si="91"/>
        <v>0</v>
      </c>
      <c r="G151" s="30">
        <f t="shared" si="91"/>
        <v>0</v>
      </c>
      <c r="H151" s="30">
        <f t="shared" si="91"/>
        <v>0</v>
      </c>
      <c r="I151" s="30">
        <f t="shared" si="91"/>
        <v>0</v>
      </c>
      <c r="J151" s="30">
        <f t="shared" si="91"/>
        <v>0</v>
      </c>
      <c r="K151" s="30">
        <f t="shared" si="91"/>
        <v>0</v>
      </c>
      <c r="L151" s="30">
        <f t="shared" si="91"/>
        <v>0</v>
      </c>
      <c r="M151" s="30">
        <f t="shared" si="91"/>
        <v>0</v>
      </c>
      <c r="N151" s="30">
        <f t="shared" si="91"/>
        <v>0</v>
      </c>
      <c r="O151" s="30">
        <f t="shared" si="91"/>
        <v>0</v>
      </c>
      <c r="P151" s="30">
        <f t="shared" si="91"/>
        <v>0</v>
      </c>
      <c r="Q151" s="30">
        <f t="shared" si="91"/>
        <v>0</v>
      </c>
      <c r="R151" s="30">
        <f t="shared" si="91"/>
        <v>0</v>
      </c>
      <c r="S151" s="30">
        <f t="shared" si="91"/>
        <v>0</v>
      </c>
      <c r="T151" s="30">
        <f t="shared" si="91"/>
        <v>0</v>
      </c>
      <c r="U151" s="30">
        <f t="shared" si="91"/>
        <v>0</v>
      </c>
      <c r="V151" s="30">
        <f t="shared" si="91"/>
        <v>0</v>
      </c>
      <c r="W151" s="30">
        <f t="shared" si="91"/>
        <v>0</v>
      </c>
      <c r="X151" s="30">
        <f t="shared" si="91"/>
        <v>0</v>
      </c>
      <c r="Y151" s="30">
        <f t="shared" si="91"/>
        <v>0</v>
      </c>
      <c r="Z151" s="30">
        <f t="shared" si="91"/>
        <v>0</v>
      </c>
      <c r="AA151" s="30">
        <f t="shared" si="91"/>
        <v>0</v>
      </c>
      <c r="AB151" s="30">
        <f t="shared" si="91"/>
        <v>0</v>
      </c>
      <c r="AC151" s="30">
        <f t="shared" si="91"/>
        <v>0</v>
      </c>
      <c r="AD151" s="30">
        <f t="shared" si="91"/>
        <v>0</v>
      </c>
      <c r="AE151" s="30">
        <f t="shared" si="91"/>
        <v>0</v>
      </c>
      <c r="AF151" s="30">
        <f t="shared" si="91"/>
        <v>0</v>
      </c>
      <c r="AG151" s="30">
        <f t="shared" si="91"/>
        <v>0</v>
      </c>
      <c r="AH151" s="30">
        <f t="shared" si="91"/>
        <v>0</v>
      </c>
      <c r="AI151" s="30">
        <f t="shared" si="91"/>
        <v>0</v>
      </c>
      <c r="AJ151" s="30">
        <f t="shared" si="91"/>
        <v>0</v>
      </c>
      <c r="AK151" s="30">
        <f t="shared" si="91"/>
        <v>0</v>
      </c>
      <c r="AL151" s="30">
        <f t="shared" si="91"/>
        <v>0</v>
      </c>
      <c r="AM151" s="30">
        <f t="shared" si="91"/>
        <v>0</v>
      </c>
      <c r="AN151" s="30">
        <f t="shared" si="91"/>
        <v>0</v>
      </c>
      <c r="AO151" s="30">
        <f t="shared" si="91"/>
        <v>0</v>
      </c>
      <c r="AP151" s="30">
        <f t="shared" si="91"/>
        <v>0</v>
      </c>
      <c r="AQ151" s="30">
        <f t="shared" si="91"/>
        <v>0</v>
      </c>
      <c r="AR151" s="30">
        <f t="shared" si="91"/>
        <v>0</v>
      </c>
      <c r="AS151" s="30">
        <f t="shared" si="91"/>
        <v>0</v>
      </c>
      <c r="AT151" s="30">
        <f t="shared" si="91"/>
        <v>0</v>
      </c>
      <c r="AU151" s="30">
        <f t="shared" si="91"/>
        <v>0</v>
      </c>
      <c r="AV151" s="30">
        <f t="shared" si="91"/>
        <v>0</v>
      </c>
      <c r="AW151" s="30">
        <f t="shared" si="91"/>
        <v>0</v>
      </c>
      <c r="AX151" s="30">
        <f t="shared" si="91"/>
        <v>0</v>
      </c>
      <c r="AY151" s="30">
        <f t="shared" si="91"/>
        <v>0</v>
      </c>
      <c r="AZ151" s="30">
        <f t="shared" si="91"/>
        <v>0</v>
      </c>
      <c r="BA151" s="30">
        <f t="shared" si="91"/>
        <v>0</v>
      </c>
      <c r="BB151" s="30">
        <f t="shared" si="91"/>
        <v>0</v>
      </c>
      <c r="BC151" s="30">
        <f t="shared" si="91"/>
        <v>0</v>
      </c>
      <c r="BD151" s="30">
        <f t="shared" si="91"/>
        <v>0</v>
      </c>
      <c r="BE151" s="30">
        <f t="shared" si="91"/>
        <v>0</v>
      </c>
      <c r="BF151" s="30">
        <f t="shared" si="91"/>
        <v>0</v>
      </c>
      <c r="BG151" s="30">
        <f t="shared" si="91"/>
        <v>0</v>
      </c>
      <c r="BH151" s="30">
        <f t="shared" si="91"/>
        <v>0</v>
      </c>
      <c r="BI151" s="30">
        <f t="shared" si="91"/>
        <v>0</v>
      </c>
      <c r="BJ151" s="30">
        <f t="shared" si="91"/>
        <v>0</v>
      </c>
      <c r="BK151" s="30">
        <f t="shared" si="91"/>
        <v>0</v>
      </c>
      <c r="BL151" s="30">
        <f t="shared" si="91"/>
        <v>0</v>
      </c>
      <c r="BM151" s="30">
        <f t="shared" si="91"/>
        <v>0</v>
      </c>
      <c r="BN151" s="30">
        <f t="shared" si="91"/>
        <v>0</v>
      </c>
      <c r="BO151" s="30">
        <f t="shared" si="91"/>
        <v>0</v>
      </c>
      <c r="BP151" s="30">
        <f t="shared" si="91"/>
        <v>0</v>
      </c>
      <c r="BQ151" s="30">
        <f t="shared" si="90"/>
        <v>0</v>
      </c>
      <c r="BR151" s="30">
        <f t="shared" si="90"/>
        <v>0</v>
      </c>
      <c r="BS151" s="30">
        <f t="shared" si="90"/>
        <v>0</v>
      </c>
      <c r="BT151" s="30">
        <f t="shared" si="90"/>
        <v>0</v>
      </c>
      <c r="BU151" s="30">
        <f t="shared" si="90"/>
        <v>0</v>
      </c>
      <c r="BV151" s="30">
        <f t="shared" si="90"/>
        <v>0</v>
      </c>
      <c r="BW151" s="30">
        <f t="shared" si="90"/>
        <v>0</v>
      </c>
      <c r="BX151" s="30">
        <f t="shared" si="90"/>
        <v>0</v>
      </c>
      <c r="BY151" s="30">
        <f t="shared" si="90"/>
        <v>0</v>
      </c>
      <c r="BZ151" s="30">
        <f t="shared" si="90"/>
        <v>0</v>
      </c>
      <c r="CA151" s="30">
        <f t="shared" si="90"/>
        <v>0</v>
      </c>
      <c r="CB151" s="30">
        <f t="shared" si="90"/>
        <v>0</v>
      </c>
      <c r="CC151" s="30">
        <f t="shared" si="90"/>
        <v>0</v>
      </c>
      <c r="CD151" s="30">
        <f t="shared" si="90"/>
        <v>0</v>
      </c>
      <c r="CE151" s="30">
        <f t="shared" si="90"/>
        <v>0</v>
      </c>
      <c r="CF151" s="30">
        <f t="shared" si="90"/>
        <v>0</v>
      </c>
      <c r="CG151" s="30">
        <f t="shared" si="90"/>
        <v>0</v>
      </c>
      <c r="CH151" s="34">
        <f t="shared" si="90"/>
        <v>0</v>
      </c>
    </row>
    <row r="152" spans="1:86" hidden="1" x14ac:dyDescent="0.3">
      <c r="A152" s="551"/>
      <c r="B152" s="309" t="s">
        <v>144</v>
      </c>
      <c r="C152" s="30">
        <f t="shared" si="87"/>
        <v>313.69402777816396</v>
      </c>
      <c r="D152" s="30">
        <f t="shared" si="88"/>
        <v>568.76697371988382</v>
      </c>
      <c r="E152" s="30">
        <f t="shared" si="91"/>
        <v>639.16385292470898</v>
      </c>
      <c r="F152" s="30">
        <f t="shared" si="91"/>
        <v>691.31479659066724</v>
      </c>
      <c r="G152" s="30">
        <f t="shared" si="91"/>
        <v>1088.5167856035214</v>
      </c>
      <c r="H152" s="30">
        <f t="shared" si="91"/>
        <v>2330.6023235635676</v>
      </c>
      <c r="I152" s="30">
        <f t="shared" si="91"/>
        <v>2947.9480039893224</v>
      </c>
      <c r="J152" s="30">
        <f t="shared" si="91"/>
        <v>3597.4073873415537</v>
      </c>
      <c r="K152" s="30">
        <f t="shared" si="91"/>
        <v>4082.5595799546409</v>
      </c>
      <c r="L152" s="30">
        <f t="shared" si="91"/>
        <v>2811.3374643628108</v>
      </c>
      <c r="M152" s="30">
        <f t="shared" si="91"/>
        <v>2734.74026913532</v>
      </c>
      <c r="N152" s="30">
        <f t="shared" si="91"/>
        <v>2549.3959402936352</v>
      </c>
      <c r="O152" s="30">
        <f t="shared" si="91"/>
        <v>2595.5979088615795</v>
      </c>
      <c r="P152" s="30">
        <f t="shared" si="91"/>
        <v>2418.1843196099198</v>
      </c>
      <c r="Q152" s="30">
        <f t="shared" si="91"/>
        <v>2719.1312424569696</v>
      </c>
      <c r="R152" s="30">
        <f t="shared" si="91"/>
        <v>2550.5787330637977</v>
      </c>
      <c r="S152" s="30">
        <f t="shared" si="91"/>
        <v>2881.9395316480909</v>
      </c>
      <c r="T152" s="30">
        <f t="shared" si="91"/>
        <v>4811.6815181100228</v>
      </c>
      <c r="U152" s="30">
        <f t="shared" si="91"/>
        <v>4832.7085526693609</v>
      </c>
      <c r="V152" s="30">
        <f t="shared" si="91"/>
        <v>4890.2077683986417</v>
      </c>
      <c r="W152" s="30">
        <f t="shared" si="91"/>
        <v>4704.3991054053367</v>
      </c>
      <c r="X152" s="30">
        <f t="shared" si="91"/>
        <v>2811.3374643628108</v>
      </c>
      <c r="Y152" s="30">
        <f t="shared" si="91"/>
        <v>2734.74026913532</v>
      </c>
      <c r="Z152" s="30">
        <f t="shared" si="91"/>
        <v>2549.3959402936352</v>
      </c>
      <c r="AA152" s="30">
        <f t="shared" si="91"/>
        <v>2595.5979088615795</v>
      </c>
      <c r="AB152" s="30">
        <f t="shared" si="91"/>
        <v>2418.1843196099198</v>
      </c>
      <c r="AC152" s="30">
        <f t="shared" si="91"/>
        <v>2719.1312424569696</v>
      </c>
      <c r="AD152" s="30">
        <f t="shared" si="91"/>
        <v>2550.5787330637977</v>
      </c>
      <c r="AE152" s="30">
        <f t="shared" si="91"/>
        <v>2881.9395316480909</v>
      </c>
      <c r="AF152" s="30">
        <f t="shared" si="91"/>
        <v>4811.6815181100228</v>
      </c>
      <c r="AG152" s="30">
        <f t="shared" si="91"/>
        <v>4832.7085526693609</v>
      </c>
      <c r="AH152" s="30">
        <f t="shared" si="91"/>
        <v>4890.2077683986417</v>
      </c>
      <c r="AI152" s="30">
        <f t="shared" si="91"/>
        <v>4704.3991054053367</v>
      </c>
      <c r="AJ152" s="30">
        <f t="shared" si="91"/>
        <v>2811.3374643628108</v>
      </c>
      <c r="AK152" s="30">
        <f t="shared" si="91"/>
        <v>2734.74026913532</v>
      </c>
      <c r="AL152" s="30">
        <f t="shared" si="91"/>
        <v>2549.3959402936352</v>
      </c>
      <c r="AM152" s="30">
        <f t="shared" si="91"/>
        <v>2595.5979088615795</v>
      </c>
      <c r="AN152" s="30">
        <f t="shared" si="91"/>
        <v>2418.1843196099198</v>
      </c>
      <c r="AO152" s="30">
        <f t="shared" si="91"/>
        <v>2719.1312424569696</v>
      </c>
      <c r="AP152" s="30">
        <f t="shared" si="91"/>
        <v>2550.5787330637977</v>
      </c>
      <c r="AQ152" s="30">
        <f t="shared" si="91"/>
        <v>2881.9395316480909</v>
      </c>
      <c r="AR152" s="30">
        <f t="shared" si="91"/>
        <v>4811.6815181100228</v>
      </c>
      <c r="AS152" s="30">
        <f t="shared" si="91"/>
        <v>4832.7085526693609</v>
      </c>
      <c r="AT152" s="30">
        <f t="shared" si="91"/>
        <v>4890.2077683986417</v>
      </c>
      <c r="AU152" s="30">
        <f t="shared" si="91"/>
        <v>4704.3991054053367</v>
      </c>
      <c r="AV152" s="30">
        <f t="shared" si="91"/>
        <v>2811.3374643628108</v>
      </c>
      <c r="AW152" s="30">
        <f t="shared" si="91"/>
        <v>2734.74026913532</v>
      </c>
      <c r="AX152" s="30">
        <f t="shared" si="91"/>
        <v>2549.3959402936352</v>
      </c>
      <c r="AY152" s="30">
        <f t="shared" si="91"/>
        <v>2595.5979088615795</v>
      </c>
      <c r="AZ152" s="30">
        <f t="shared" si="91"/>
        <v>2418.1843196099198</v>
      </c>
      <c r="BA152" s="30">
        <f t="shared" si="91"/>
        <v>2719.1312424569696</v>
      </c>
      <c r="BB152" s="30">
        <f t="shared" si="91"/>
        <v>2550.5787330637977</v>
      </c>
      <c r="BC152" s="30">
        <f t="shared" si="91"/>
        <v>2881.9395316480909</v>
      </c>
      <c r="BD152" s="30">
        <f t="shared" si="91"/>
        <v>4811.6815181100228</v>
      </c>
      <c r="BE152" s="30">
        <f t="shared" si="91"/>
        <v>4832.7085526693609</v>
      </c>
      <c r="BF152" s="30">
        <f t="shared" si="91"/>
        <v>4890.2077683986417</v>
      </c>
      <c r="BG152" s="30">
        <f t="shared" si="91"/>
        <v>4704.3991054053367</v>
      </c>
      <c r="BH152" s="30">
        <f t="shared" si="91"/>
        <v>2811.3374643628108</v>
      </c>
      <c r="BI152" s="30">
        <f t="shared" si="91"/>
        <v>2734.74026913532</v>
      </c>
      <c r="BJ152" s="30">
        <f t="shared" si="91"/>
        <v>2549.3959402936352</v>
      </c>
      <c r="BK152" s="30">
        <f t="shared" si="91"/>
        <v>2595.5979088615795</v>
      </c>
      <c r="BL152" s="30">
        <f t="shared" si="91"/>
        <v>2418.1843196099198</v>
      </c>
      <c r="BM152" s="30">
        <f t="shared" si="91"/>
        <v>2719.1312424569696</v>
      </c>
      <c r="BN152" s="30">
        <f t="shared" si="91"/>
        <v>2550.5787330637977</v>
      </c>
      <c r="BO152" s="30">
        <f t="shared" si="91"/>
        <v>2881.9395316480909</v>
      </c>
      <c r="BP152" s="30">
        <f t="shared" ref="BP152:CH155" si="92">IF(BP32=0,0,((BP14*0.5)+BO32-BP50)*BP87*BP119*BP$2)</f>
        <v>4811.6815181100228</v>
      </c>
      <c r="BQ152" s="30">
        <f t="shared" si="92"/>
        <v>4832.7085526693609</v>
      </c>
      <c r="BR152" s="30">
        <f t="shared" si="92"/>
        <v>4890.2077683986417</v>
      </c>
      <c r="BS152" s="30">
        <f t="shared" si="92"/>
        <v>4704.3991054053367</v>
      </c>
      <c r="BT152" s="30">
        <f t="shared" si="92"/>
        <v>2811.3374643628108</v>
      </c>
      <c r="BU152" s="30">
        <f t="shared" si="92"/>
        <v>2734.74026913532</v>
      </c>
      <c r="BV152" s="30">
        <f t="shared" si="92"/>
        <v>2549.3959402936352</v>
      </c>
      <c r="BW152" s="30">
        <f t="shared" si="92"/>
        <v>2595.5979088615795</v>
      </c>
      <c r="BX152" s="30">
        <f t="shared" si="92"/>
        <v>2418.1843196099198</v>
      </c>
      <c r="BY152" s="30">
        <f t="shared" si="92"/>
        <v>2719.1312424569696</v>
      </c>
      <c r="BZ152" s="30">
        <f t="shared" si="92"/>
        <v>2550.5787330637977</v>
      </c>
      <c r="CA152" s="30">
        <f t="shared" si="92"/>
        <v>2881.9395316480909</v>
      </c>
      <c r="CB152" s="30">
        <f t="shared" si="92"/>
        <v>4811.6815181100228</v>
      </c>
      <c r="CC152" s="30">
        <f t="shared" si="92"/>
        <v>4832.7085526693609</v>
      </c>
      <c r="CD152" s="30">
        <f t="shared" si="92"/>
        <v>4890.2077683986417</v>
      </c>
      <c r="CE152" s="30">
        <f t="shared" si="92"/>
        <v>4704.3991054053367</v>
      </c>
      <c r="CF152" s="30">
        <f t="shared" si="92"/>
        <v>2811.3374643628108</v>
      </c>
      <c r="CG152" s="30">
        <f t="shared" si="92"/>
        <v>2734.74026913532</v>
      </c>
      <c r="CH152" s="34">
        <f t="shared" si="92"/>
        <v>2549.3959402936352</v>
      </c>
    </row>
    <row r="153" spans="1:86" hidden="1" x14ac:dyDescent="0.3">
      <c r="A153" s="551"/>
      <c r="B153" s="309" t="s">
        <v>145</v>
      </c>
      <c r="C153" s="30">
        <f t="shared" si="87"/>
        <v>0</v>
      </c>
      <c r="D153" s="30">
        <f t="shared" si="88"/>
        <v>0</v>
      </c>
      <c r="E153" s="30">
        <f t="shared" ref="E153:BP155" si="93">IF(E33=0,0,((E15*0.5)+D33-E51)*E88*E120*E$2)</f>
        <v>0</v>
      </c>
      <c r="F153" s="30">
        <f t="shared" si="93"/>
        <v>0</v>
      </c>
      <c r="G153" s="30">
        <f t="shared" si="93"/>
        <v>0</v>
      </c>
      <c r="H153" s="30">
        <f t="shared" si="93"/>
        <v>0</v>
      </c>
      <c r="I153" s="30">
        <f t="shared" si="93"/>
        <v>0</v>
      </c>
      <c r="J153" s="30">
        <f t="shared" si="93"/>
        <v>0</v>
      </c>
      <c r="K153" s="30">
        <f t="shared" si="93"/>
        <v>259.33963969949548</v>
      </c>
      <c r="L153" s="30">
        <f t="shared" si="93"/>
        <v>309.96147594868017</v>
      </c>
      <c r="M153" s="30">
        <f t="shared" si="93"/>
        <v>301.51632128930407</v>
      </c>
      <c r="N153" s="30">
        <f t="shared" si="93"/>
        <v>1961.1803798678964</v>
      </c>
      <c r="O153" s="30">
        <f t="shared" si="93"/>
        <v>3707.2692685216507</v>
      </c>
      <c r="P153" s="30">
        <f t="shared" si="93"/>
        <v>3453.8710264421302</v>
      </c>
      <c r="Q153" s="30">
        <f t="shared" si="93"/>
        <v>3883.7108235532173</v>
      </c>
      <c r="R153" s="30">
        <f t="shared" si="93"/>
        <v>3642.96878254904</v>
      </c>
      <c r="S153" s="30">
        <f t="shared" si="93"/>
        <v>4116.24844624053</v>
      </c>
      <c r="T153" s="30">
        <f t="shared" si="93"/>
        <v>6872.4816586967663</v>
      </c>
      <c r="U153" s="30">
        <f t="shared" si="93"/>
        <v>6902.5143840136716</v>
      </c>
      <c r="V153" s="30">
        <f t="shared" si="93"/>
        <v>6984.6399993524346</v>
      </c>
      <c r="W153" s="30">
        <f t="shared" si="93"/>
        <v>6719.2511485645637</v>
      </c>
      <c r="X153" s="30">
        <f t="shared" si="93"/>
        <v>4015.4081452650926</v>
      </c>
      <c r="Y153" s="30">
        <f t="shared" si="93"/>
        <v>3906.0050566925729</v>
      </c>
      <c r="Z153" s="30">
        <f t="shared" si="93"/>
        <v>3641.2794102187245</v>
      </c>
      <c r="AA153" s="30">
        <f t="shared" si="93"/>
        <v>3707.2692685216507</v>
      </c>
      <c r="AB153" s="30">
        <f t="shared" si="93"/>
        <v>3453.8710264421302</v>
      </c>
      <c r="AC153" s="30">
        <f t="shared" si="93"/>
        <v>3883.7108235532173</v>
      </c>
      <c r="AD153" s="30">
        <f t="shared" si="93"/>
        <v>3642.96878254904</v>
      </c>
      <c r="AE153" s="30">
        <f t="shared" si="93"/>
        <v>4116.24844624053</v>
      </c>
      <c r="AF153" s="30">
        <f t="shared" si="93"/>
        <v>6872.4816586967663</v>
      </c>
      <c r="AG153" s="30">
        <f t="shared" si="93"/>
        <v>6902.5143840136716</v>
      </c>
      <c r="AH153" s="30">
        <f t="shared" si="93"/>
        <v>6984.6399993524346</v>
      </c>
      <c r="AI153" s="30">
        <f t="shared" si="93"/>
        <v>6719.2511485645637</v>
      </c>
      <c r="AJ153" s="30">
        <f t="shared" si="93"/>
        <v>4015.4081452650926</v>
      </c>
      <c r="AK153" s="30">
        <f t="shared" si="93"/>
        <v>3906.0050566925729</v>
      </c>
      <c r="AL153" s="30">
        <f t="shared" si="93"/>
        <v>3641.2794102187245</v>
      </c>
      <c r="AM153" s="30">
        <f t="shared" si="93"/>
        <v>3707.2692685216507</v>
      </c>
      <c r="AN153" s="30">
        <f t="shared" si="93"/>
        <v>3453.8710264421302</v>
      </c>
      <c r="AO153" s="30">
        <f t="shared" si="93"/>
        <v>3883.7108235532173</v>
      </c>
      <c r="AP153" s="30">
        <f t="shared" si="93"/>
        <v>3642.96878254904</v>
      </c>
      <c r="AQ153" s="30">
        <f t="shared" si="93"/>
        <v>4116.24844624053</v>
      </c>
      <c r="AR153" s="30">
        <f t="shared" si="93"/>
        <v>6872.4816586967663</v>
      </c>
      <c r="AS153" s="30">
        <f t="shared" si="93"/>
        <v>6902.5143840136716</v>
      </c>
      <c r="AT153" s="30">
        <f t="shared" si="93"/>
        <v>6984.6399993524346</v>
      </c>
      <c r="AU153" s="30">
        <f t="shared" si="93"/>
        <v>6719.2511485645637</v>
      </c>
      <c r="AV153" s="30">
        <f t="shared" si="93"/>
        <v>4015.4081452650926</v>
      </c>
      <c r="AW153" s="30">
        <f t="shared" si="93"/>
        <v>3906.0050566925729</v>
      </c>
      <c r="AX153" s="30">
        <f t="shared" si="93"/>
        <v>3641.2794102187245</v>
      </c>
      <c r="AY153" s="30">
        <f t="shared" si="93"/>
        <v>3707.2692685216507</v>
      </c>
      <c r="AZ153" s="30">
        <f t="shared" si="93"/>
        <v>3453.8710264421302</v>
      </c>
      <c r="BA153" s="30">
        <f t="shared" si="93"/>
        <v>3883.7108235532173</v>
      </c>
      <c r="BB153" s="30">
        <f t="shared" si="93"/>
        <v>3642.96878254904</v>
      </c>
      <c r="BC153" s="30">
        <f t="shared" si="93"/>
        <v>4116.24844624053</v>
      </c>
      <c r="BD153" s="30">
        <f t="shared" si="93"/>
        <v>6872.4816586967663</v>
      </c>
      <c r="BE153" s="30">
        <f t="shared" si="93"/>
        <v>6902.5143840136716</v>
      </c>
      <c r="BF153" s="30">
        <f t="shared" si="93"/>
        <v>6984.6399993524346</v>
      </c>
      <c r="BG153" s="30">
        <f t="shared" si="93"/>
        <v>6719.2511485645637</v>
      </c>
      <c r="BH153" s="30">
        <f t="shared" si="93"/>
        <v>4015.4081452650926</v>
      </c>
      <c r="BI153" s="30">
        <f t="shared" si="93"/>
        <v>3906.0050566925729</v>
      </c>
      <c r="BJ153" s="30">
        <f t="shared" si="93"/>
        <v>3641.2794102187245</v>
      </c>
      <c r="BK153" s="30">
        <f t="shared" si="93"/>
        <v>3707.2692685216507</v>
      </c>
      <c r="BL153" s="30">
        <f t="shared" si="93"/>
        <v>3453.8710264421302</v>
      </c>
      <c r="BM153" s="30">
        <f t="shared" si="93"/>
        <v>3883.7108235532173</v>
      </c>
      <c r="BN153" s="30">
        <f t="shared" si="93"/>
        <v>3642.96878254904</v>
      </c>
      <c r="BO153" s="30">
        <f t="shared" si="93"/>
        <v>4116.24844624053</v>
      </c>
      <c r="BP153" s="30">
        <f t="shared" si="93"/>
        <v>6872.4816586967663</v>
      </c>
      <c r="BQ153" s="30">
        <f t="shared" si="92"/>
        <v>6902.5143840136716</v>
      </c>
      <c r="BR153" s="30">
        <f t="shared" si="92"/>
        <v>6984.6399993524346</v>
      </c>
      <c r="BS153" s="30">
        <f t="shared" si="92"/>
        <v>6719.2511485645637</v>
      </c>
      <c r="BT153" s="30">
        <f t="shared" si="92"/>
        <v>4015.4081452650926</v>
      </c>
      <c r="BU153" s="30">
        <f t="shared" si="92"/>
        <v>3906.0050566925729</v>
      </c>
      <c r="BV153" s="30">
        <f t="shared" si="92"/>
        <v>3641.2794102187245</v>
      </c>
      <c r="BW153" s="30">
        <f t="shared" si="92"/>
        <v>3707.2692685216507</v>
      </c>
      <c r="BX153" s="30">
        <f t="shared" si="92"/>
        <v>3453.8710264421302</v>
      </c>
      <c r="BY153" s="30">
        <f t="shared" si="92"/>
        <v>3883.7108235532173</v>
      </c>
      <c r="BZ153" s="30">
        <f t="shared" si="92"/>
        <v>3642.96878254904</v>
      </c>
      <c r="CA153" s="30">
        <f t="shared" si="92"/>
        <v>4116.24844624053</v>
      </c>
      <c r="CB153" s="30">
        <f t="shared" si="92"/>
        <v>6872.4816586967663</v>
      </c>
      <c r="CC153" s="30">
        <f t="shared" si="92"/>
        <v>6902.5143840136716</v>
      </c>
      <c r="CD153" s="30">
        <f t="shared" si="92"/>
        <v>6984.6399993524346</v>
      </c>
      <c r="CE153" s="30">
        <f t="shared" si="92"/>
        <v>6719.2511485645637</v>
      </c>
      <c r="CF153" s="30">
        <f t="shared" si="92"/>
        <v>4015.4081452650926</v>
      </c>
      <c r="CG153" s="30">
        <f t="shared" si="92"/>
        <v>3906.0050566925729</v>
      </c>
      <c r="CH153" s="34">
        <f t="shared" si="92"/>
        <v>3641.2794102187245</v>
      </c>
    </row>
    <row r="154" spans="1:86" ht="15.75" hidden="1" customHeight="1" x14ac:dyDescent="0.3">
      <c r="A154" s="551"/>
      <c r="B154" s="309" t="s">
        <v>67</v>
      </c>
      <c r="C154" s="30">
        <f t="shared" si="87"/>
        <v>0</v>
      </c>
      <c r="D154" s="30">
        <f t="shared" si="88"/>
        <v>0</v>
      </c>
      <c r="E154" s="30">
        <f t="shared" si="93"/>
        <v>0</v>
      </c>
      <c r="F154" s="30">
        <f t="shared" si="93"/>
        <v>0</v>
      </c>
      <c r="G154" s="30">
        <f t="shared" si="93"/>
        <v>0</v>
      </c>
      <c r="H154" s="30">
        <f t="shared" si="93"/>
        <v>0</v>
      </c>
      <c r="I154" s="30">
        <f t="shared" si="93"/>
        <v>0</v>
      </c>
      <c r="J154" s="30">
        <f t="shared" si="93"/>
        <v>0</v>
      </c>
      <c r="K154" s="30">
        <f t="shared" si="93"/>
        <v>0</v>
      </c>
      <c r="L154" s="30">
        <f t="shared" si="93"/>
        <v>0</v>
      </c>
      <c r="M154" s="30">
        <f t="shared" si="93"/>
        <v>0</v>
      </c>
      <c r="N154" s="30">
        <f t="shared" si="93"/>
        <v>0</v>
      </c>
      <c r="O154" s="30">
        <f t="shared" si="93"/>
        <v>0</v>
      </c>
      <c r="P154" s="30">
        <f t="shared" si="93"/>
        <v>0</v>
      </c>
      <c r="Q154" s="30">
        <f t="shared" si="93"/>
        <v>0</v>
      </c>
      <c r="R154" s="30">
        <f t="shared" si="93"/>
        <v>0</v>
      </c>
      <c r="S154" s="30">
        <f t="shared" si="93"/>
        <v>0</v>
      </c>
      <c r="T154" s="30">
        <f t="shared" si="93"/>
        <v>0</v>
      </c>
      <c r="U154" s="30">
        <f t="shared" si="93"/>
        <v>0</v>
      </c>
      <c r="V154" s="30">
        <f t="shared" si="93"/>
        <v>0</v>
      </c>
      <c r="W154" s="30">
        <f t="shared" si="93"/>
        <v>0</v>
      </c>
      <c r="X154" s="30">
        <f t="shared" si="93"/>
        <v>0</v>
      </c>
      <c r="Y154" s="30">
        <f t="shared" si="93"/>
        <v>0</v>
      </c>
      <c r="Z154" s="30">
        <f t="shared" si="93"/>
        <v>0</v>
      </c>
      <c r="AA154" s="30">
        <f t="shared" si="93"/>
        <v>0</v>
      </c>
      <c r="AB154" s="30">
        <f t="shared" si="93"/>
        <v>0</v>
      </c>
      <c r="AC154" s="30">
        <f t="shared" si="93"/>
        <v>0</v>
      </c>
      <c r="AD154" s="30">
        <f t="shared" si="93"/>
        <v>0</v>
      </c>
      <c r="AE154" s="30">
        <f t="shared" si="93"/>
        <v>0</v>
      </c>
      <c r="AF154" s="30">
        <f t="shared" si="93"/>
        <v>0</v>
      </c>
      <c r="AG154" s="30">
        <f t="shared" si="93"/>
        <v>0</v>
      </c>
      <c r="AH154" s="30">
        <f t="shared" si="93"/>
        <v>0</v>
      </c>
      <c r="AI154" s="30">
        <f t="shared" si="93"/>
        <v>0</v>
      </c>
      <c r="AJ154" s="30">
        <f t="shared" si="93"/>
        <v>0</v>
      </c>
      <c r="AK154" s="30">
        <f t="shared" si="93"/>
        <v>0</v>
      </c>
      <c r="AL154" s="30">
        <f t="shared" si="93"/>
        <v>0</v>
      </c>
      <c r="AM154" s="30">
        <f t="shared" si="93"/>
        <v>0</v>
      </c>
      <c r="AN154" s="30">
        <f t="shared" si="93"/>
        <v>0</v>
      </c>
      <c r="AO154" s="30">
        <f t="shared" si="93"/>
        <v>0</v>
      </c>
      <c r="AP154" s="30">
        <f t="shared" si="93"/>
        <v>0</v>
      </c>
      <c r="AQ154" s="30">
        <f t="shared" si="93"/>
        <v>0</v>
      </c>
      <c r="AR154" s="30">
        <f t="shared" si="93"/>
        <v>0</v>
      </c>
      <c r="AS154" s="30">
        <f t="shared" si="93"/>
        <v>0</v>
      </c>
      <c r="AT154" s="30">
        <f t="shared" si="93"/>
        <v>0</v>
      </c>
      <c r="AU154" s="30">
        <f t="shared" si="93"/>
        <v>0</v>
      </c>
      <c r="AV154" s="30">
        <f t="shared" si="93"/>
        <v>0</v>
      </c>
      <c r="AW154" s="30">
        <f t="shared" si="93"/>
        <v>0</v>
      </c>
      <c r="AX154" s="30">
        <f t="shared" si="93"/>
        <v>0</v>
      </c>
      <c r="AY154" s="30">
        <f t="shared" si="93"/>
        <v>0</v>
      </c>
      <c r="AZ154" s="30">
        <f t="shared" si="93"/>
        <v>0</v>
      </c>
      <c r="BA154" s="30">
        <f t="shared" si="93"/>
        <v>0</v>
      </c>
      <c r="BB154" s="30">
        <f t="shared" si="93"/>
        <v>0</v>
      </c>
      <c r="BC154" s="30">
        <f t="shared" si="93"/>
        <v>0</v>
      </c>
      <c r="BD154" s="30">
        <f t="shared" si="93"/>
        <v>0</v>
      </c>
      <c r="BE154" s="30">
        <f t="shared" si="93"/>
        <v>0</v>
      </c>
      <c r="BF154" s="30">
        <f t="shared" si="93"/>
        <v>0</v>
      </c>
      <c r="BG154" s="30">
        <f t="shared" si="93"/>
        <v>0</v>
      </c>
      <c r="BH154" s="30">
        <f t="shared" si="93"/>
        <v>0</v>
      </c>
      <c r="BI154" s="30">
        <f t="shared" si="93"/>
        <v>0</v>
      </c>
      <c r="BJ154" s="30">
        <f t="shared" si="93"/>
        <v>0</v>
      </c>
      <c r="BK154" s="30">
        <f t="shared" si="93"/>
        <v>0</v>
      </c>
      <c r="BL154" s="30">
        <f t="shared" si="93"/>
        <v>0</v>
      </c>
      <c r="BM154" s="30">
        <f t="shared" si="93"/>
        <v>0</v>
      </c>
      <c r="BN154" s="30">
        <f t="shared" si="93"/>
        <v>0</v>
      </c>
      <c r="BO154" s="30">
        <f t="shared" si="93"/>
        <v>0</v>
      </c>
      <c r="BP154" s="30">
        <f t="shared" si="93"/>
        <v>0</v>
      </c>
      <c r="BQ154" s="30">
        <f t="shared" si="92"/>
        <v>0</v>
      </c>
      <c r="BR154" s="30">
        <f t="shared" si="92"/>
        <v>0</v>
      </c>
      <c r="BS154" s="30">
        <f t="shared" si="92"/>
        <v>0</v>
      </c>
      <c r="BT154" s="30">
        <f t="shared" si="92"/>
        <v>0</v>
      </c>
      <c r="BU154" s="30">
        <f t="shared" si="92"/>
        <v>0</v>
      </c>
      <c r="BV154" s="30">
        <f t="shared" si="92"/>
        <v>0</v>
      </c>
      <c r="BW154" s="30">
        <f t="shared" si="92"/>
        <v>0</v>
      </c>
      <c r="BX154" s="30">
        <f t="shared" si="92"/>
        <v>0</v>
      </c>
      <c r="BY154" s="30">
        <f t="shared" si="92"/>
        <v>0</v>
      </c>
      <c r="BZ154" s="30">
        <f t="shared" si="92"/>
        <v>0</v>
      </c>
      <c r="CA154" s="30">
        <f t="shared" si="92"/>
        <v>0</v>
      </c>
      <c r="CB154" s="30">
        <f t="shared" si="92"/>
        <v>0</v>
      </c>
      <c r="CC154" s="30">
        <f t="shared" si="92"/>
        <v>0</v>
      </c>
      <c r="CD154" s="30">
        <f t="shared" si="92"/>
        <v>0</v>
      </c>
      <c r="CE154" s="30">
        <f t="shared" si="92"/>
        <v>0</v>
      </c>
      <c r="CF154" s="30">
        <f t="shared" si="92"/>
        <v>0</v>
      </c>
      <c r="CG154" s="30">
        <f t="shared" si="92"/>
        <v>0</v>
      </c>
      <c r="CH154" s="34">
        <f t="shared" si="92"/>
        <v>0</v>
      </c>
    </row>
    <row r="155" spans="1:86" ht="15.75" hidden="1" customHeight="1" x14ac:dyDescent="0.3">
      <c r="A155" s="551"/>
      <c r="B155" s="309" t="s">
        <v>68</v>
      </c>
      <c r="C155" s="30">
        <f t="shared" si="87"/>
        <v>0</v>
      </c>
      <c r="D155" s="30">
        <f t="shared" si="88"/>
        <v>0</v>
      </c>
      <c r="E155" s="30">
        <f t="shared" si="93"/>
        <v>0</v>
      </c>
      <c r="F155" s="30">
        <f t="shared" si="93"/>
        <v>0</v>
      </c>
      <c r="G155" s="30">
        <f t="shared" si="93"/>
        <v>0</v>
      </c>
      <c r="H155" s="30">
        <f t="shared" si="93"/>
        <v>0</v>
      </c>
      <c r="I155" s="30">
        <f t="shared" si="93"/>
        <v>0</v>
      </c>
      <c r="J155" s="30">
        <f t="shared" si="93"/>
        <v>0</v>
      </c>
      <c r="K155" s="30">
        <f t="shared" si="93"/>
        <v>0</v>
      </c>
      <c r="L155" s="30">
        <f t="shared" si="93"/>
        <v>0</v>
      </c>
      <c r="M155" s="30">
        <f t="shared" si="93"/>
        <v>0</v>
      </c>
      <c r="N155" s="30">
        <f t="shared" si="93"/>
        <v>0</v>
      </c>
      <c r="O155" s="30">
        <f t="shared" si="93"/>
        <v>0</v>
      </c>
      <c r="P155" s="30">
        <f t="shared" si="93"/>
        <v>0</v>
      </c>
      <c r="Q155" s="30">
        <f t="shared" si="93"/>
        <v>0</v>
      </c>
      <c r="R155" s="30">
        <f t="shared" si="93"/>
        <v>0</v>
      </c>
      <c r="S155" s="30">
        <f t="shared" si="93"/>
        <v>0</v>
      </c>
      <c r="T155" s="30">
        <f t="shared" si="93"/>
        <v>0</v>
      </c>
      <c r="U155" s="30">
        <f t="shared" si="93"/>
        <v>0</v>
      </c>
      <c r="V155" s="30">
        <f t="shared" si="93"/>
        <v>0</v>
      </c>
      <c r="W155" s="30">
        <f t="shared" si="93"/>
        <v>0</v>
      </c>
      <c r="X155" s="30">
        <f t="shared" si="93"/>
        <v>0</v>
      </c>
      <c r="Y155" s="30">
        <f t="shared" si="93"/>
        <v>0</v>
      </c>
      <c r="Z155" s="30">
        <f t="shared" si="93"/>
        <v>0</v>
      </c>
      <c r="AA155" s="30">
        <f t="shared" si="93"/>
        <v>0</v>
      </c>
      <c r="AB155" s="30">
        <f t="shared" si="93"/>
        <v>0</v>
      </c>
      <c r="AC155" s="30">
        <f t="shared" si="93"/>
        <v>0</v>
      </c>
      <c r="AD155" s="30">
        <f t="shared" si="93"/>
        <v>0</v>
      </c>
      <c r="AE155" s="30">
        <f t="shared" si="93"/>
        <v>0</v>
      </c>
      <c r="AF155" s="30">
        <f t="shared" si="93"/>
        <v>0</v>
      </c>
      <c r="AG155" s="30">
        <f t="shared" si="93"/>
        <v>0</v>
      </c>
      <c r="AH155" s="30">
        <f t="shared" si="93"/>
        <v>0</v>
      </c>
      <c r="AI155" s="30">
        <f t="shared" si="93"/>
        <v>0</v>
      </c>
      <c r="AJ155" s="30">
        <f t="shared" si="93"/>
        <v>0</v>
      </c>
      <c r="AK155" s="30">
        <f t="shared" si="93"/>
        <v>0</v>
      </c>
      <c r="AL155" s="30">
        <f t="shared" si="93"/>
        <v>0</v>
      </c>
      <c r="AM155" s="30">
        <f t="shared" si="93"/>
        <v>0</v>
      </c>
      <c r="AN155" s="30">
        <f t="shared" si="93"/>
        <v>0</v>
      </c>
      <c r="AO155" s="30">
        <f t="shared" si="93"/>
        <v>0</v>
      </c>
      <c r="AP155" s="30">
        <f t="shared" si="93"/>
        <v>0</v>
      </c>
      <c r="AQ155" s="30">
        <f t="shared" si="93"/>
        <v>0</v>
      </c>
      <c r="AR155" s="30">
        <f t="shared" si="93"/>
        <v>0</v>
      </c>
      <c r="AS155" s="30">
        <f t="shared" si="93"/>
        <v>0</v>
      </c>
      <c r="AT155" s="30">
        <f t="shared" si="93"/>
        <v>0</v>
      </c>
      <c r="AU155" s="30">
        <f t="shared" si="93"/>
        <v>0</v>
      </c>
      <c r="AV155" s="30">
        <f t="shared" si="93"/>
        <v>0</v>
      </c>
      <c r="AW155" s="30">
        <f t="shared" si="93"/>
        <v>0</v>
      </c>
      <c r="AX155" s="30">
        <f t="shared" si="93"/>
        <v>0</v>
      </c>
      <c r="AY155" s="30">
        <f t="shared" si="93"/>
        <v>0</v>
      </c>
      <c r="AZ155" s="30">
        <f t="shared" si="93"/>
        <v>0</v>
      </c>
      <c r="BA155" s="30">
        <f t="shared" si="93"/>
        <v>0</v>
      </c>
      <c r="BB155" s="30">
        <f t="shared" si="93"/>
        <v>0</v>
      </c>
      <c r="BC155" s="30">
        <f t="shared" si="93"/>
        <v>0</v>
      </c>
      <c r="BD155" s="30">
        <f t="shared" si="93"/>
        <v>0</v>
      </c>
      <c r="BE155" s="30">
        <f t="shared" si="93"/>
        <v>0</v>
      </c>
      <c r="BF155" s="30">
        <f t="shared" si="93"/>
        <v>0</v>
      </c>
      <c r="BG155" s="30">
        <f t="shared" si="93"/>
        <v>0</v>
      </c>
      <c r="BH155" s="30">
        <f t="shared" si="93"/>
        <v>0</v>
      </c>
      <c r="BI155" s="30">
        <f t="shared" si="93"/>
        <v>0</v>
      </c>
      <c r="BJ155" s="30">
        <f t="shared" si="93"/>
        <v>0</v>
      </c>
      <c r="BK155" s="30">
        <f t="shared" si="93"/>
        <v>0</v>
      </c>
      <c r="BL155" s="30">
        <f t="shared" si="93"/>
        <v>0</v>
      </c>
      <c r="BM155" s="30">
        <f t="shared" si="93"/>
        <v>0</v>
      </c>
      <c r="BN155" s="30">
        <f t="shared" si="93"/>
        <v>0</v>
      </c>
      <c r="BO155" s="30">
        <f t="shared" si="93"/>
        <v>0</v>
      </c>
      <c r="BP155" s="30">
        <f t="shared" si="93"/>
        <v>0</v>
      </c>
      <c r="BQ155" s="30">
        <f t="shared" si="92"/>
        <v>0</v>
      </c>
      <c r="BR155" s="30">
        <f t="shared" si="92"/>
        <v>0</v>
      </c>
      <c r="BS155" s="30">
        <f t="shared" si="92"/>
        <v>0</v>
      </c>
      <c r="BT155" s="30">
        <f t="shared" si="92"/>
        <v>0</v>
      </c>
      <c r="BU155" s="30">
        <f t="shared" si="92"/>
        <v>0</v>
      </c>
      <c r="BV155" s="30">
        <f t="shared" si="92"/>
        <v>0</v>
      </c>
      <c r="BW155" s="30">
        <f t="shared" si="92"/>
        <v>0</v>
      </c>
      <c r="BX155" s="30">
        <f t="shared" si="92"/>
        <v>0</v>
      </c>
      <c r="BY155" s="30">
        <f t="shared" si="92"/>
        <v>0</v>
      </c>
      <c r="BZ155" s="30">
        <f t="shared" si="92"/>
        <v>0</v>
      </c>
      <c r="CA155" s="30">
        <f t="shared" si="92"/>
        <v>0</v>
      </c>
      <c r="CB155" s="30">
        <f t="shared" si="92"/>
        <v>0</v>
      </c>
      <c r="CC155" s="30">
        <f t="shared" si="92"/>
        <v>0</v>
      </c>
      <c r="CD155" s="30">
        <f t="shared" si="92"/>
        <v>0</v>
      </c>
      <c r="CE155" s="30">
        <f t="shared" si="92"/>
        <v>0</v>
      </c>
      <c r="CF155" s="30">
        <f t="shared" si="92"/>
        <v>0</v>
      </c>
      <c r="CG155" s="30">
        <f t="shared" si="92"/>
        <v>0</v>
      </c>
      <c r="CH155" s="34">
        <f t="shared" si="92"/>
        <v>0</v>
      </c>
    </row>
    <row r="156" spans="1:86" ht="15.75" hidden="1" customHeight="1" x14ac:dyDescent="0.3">
      <c r="A156" s="551"/>
      <c r="B156" s="1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12"/>
    </row>
    <row r="157" spans="1:86" ht="15.75" hidden="1" customHeight="1" x14ac:dyDescent="0.3">
      <c r="A157" s="551"/>
      <c r="B157" s="301" t="s">
        <v>149</v>
      </c>
      <c r="C157" s="30">
        <f>SUM(C143:C156)</f>
        <v>2133.1224270367529</v>
      </c>
      <c r="D157" s="30">
        <f>SUM(D143:D156)</f>
        <v>3578.1187751276129</v>
      </c>
      <c r="E157" s="30">
        <f t="shared" ref="E157:BP157" si="94">SUM(E143:E156)</f>
        <v>3599.1436492575722</v>
      </c>
      <c r="F157" s="30">
        <f t="shared" si="94"/>
        <v>4783.8574061774725</v>
      </c>
      <c r="G157" s="30">
        <f t="shared" si="94"/>
        <v>9678.6410932229046</v>
      </c>
      <c r="H157" s="30">
        <f t="shared" si="94"/>
        <v>30925.394147884144</v>
      </c>
      <c r="I157" s="30">
        <f t="shared" si="94"/>
        <v>52018.963931833641</v>
      </c>
      <c r="J157" s="30">
        <f t="shared" si="94"/>
        <v>60115.454772537407</v>
      </c>
      <c r="K157" s="30">
        <f t="shared" si="94"/>
        <v>44267.583677817202</v>
      </c>
      <c r="L157" s="30">
        <f t="shared" si="94"/>
        <v>24228.374818099539</v>
      </c>
      <c r="M157" s="30">
        <f t="shared" si="94"/>
        <v>25642.491103846391</v>
      </c>
      <c r="N157" s="30">
        <f t="shared" si="94"/>
        <v>35420.806573488597</v>
      </c>
      <c r="O157" s="30">
        <f t="shared" si="94"/>
        <v>48466.21509578776</v>
      </c>
      <c r="P157" s="30">
        <f t="shared" si="94"/>
        <v>40245.446069196674</v>
      </c>
      <c r="Q157" s="30">
        <f t="shared" si="94"/>
        <v>41159.826149997891</v>
      </c>
      <c r="R157" s="30">
        <f t="shared" si="94"/>
        <v>37100.178545240087</v>
      </c>
      <c r="S157" s="30">
        <f t="shared" si="94"/>
        <v>51411.462401297045</v>
      </c>
      <c r="T157" s="30">
        <f t="shared" si="94"/>
        <v>124075.40990572009</v>
      </c>
      <c r="U157" s="30">
        <f t="shared" si="94"/>
        <v>149939.31804099039</v>
      </c>
      <c r="V157" s="30">
        <f t="shared" si="94"/>
        <v>140342.77843159856</v>
      </c>
      <c r="W157" s="30">
        <f t="shared" si="94"/>
        <v>91337.087344284155</v>
      </c>
      <c r="X157" s="30">
        <f t="shared" si="94"/>
        <v>42752.115818895181</v>
      </c>
      <c r="Y157" s="30">
        <f t="shared" si="94"/>
        <v>39690.77631251108</v>
      </c>
      <c r="Z157" s="30">
        <f t="shared" si="94"/>
        <v>43533.404200036202</v>
      </c>
      <c r="AA157" s="30">
        <f t="shared" si="94"/>
        <v>48466.21509578776</v>
      </c>
      <c r="AB157" s="30">
        <f t="shared" si="94"/>
        <v>40245.446069196674</v>
      </c>
      <c r="AC157" s="30">
        <f t="shared" si="94"/>
        <v>41159.826149997891</v>
      </c>
      <c r="AD157" s="30">
        <f t="shared" si="94"/>
        <v>37100.178545240087</v>
      </c>
      <c r="AE157" s="30">
        <f t="shared" si="94"/>
        <v>51411.462401297045</v>
      </c>
      <c r="AF157" s="30">
        <f t="shared" si="94"/>
        <v>124075.40990572009</v>
      </c>
      <c r="AG157" s="30">
        <f t="shared" si="94"/>
        <v>149939.31804099039</v>
      </c>
      <c r="AH157" s="30">
        <f t="shared" si="94"/>
        <v>140342.77843159856</v>
      </c>
      <c r="AI157" s="30">
        <f t="shared" si="94"/>
        <v>91337.087344284155</v>
      </c>
      <c r="AJ157" s="30">
        <f t="shared" si="94"/>
        <v>42752.115818895181</v>
      </c>
      <c r="AK157" s="30">
        <f t="shared" si="94"/>
        <v>39690.77631251108</v>
      </c>
      <c r="AL157" s="30">
        <f t="shared" si="94"/>
        <v>43533.404200036202</v>
      </c>
      <c r="AM157" s="30">
        <f t="shared" si="94"/>
        <v>48466.21509578776</v>
      </c>
      <c r="AN157" s="30">
        <f t="shared" si="94"/>
        <v>40245.446069196674</v>
      </c>
      <c r="AO157" s="30">
        <f t="shared" si="94"/>
        <v>41159.826149997891</v>
      </c>
      <c r="AP157" s="30">
        <f t="shared" si="94"/>
        <v>37100.178545240087</v>
      </c>
      <c r="AQ157" s="30">
        <f t="shared" si="94"/>
        <v>51411.462401297045</v>
      </c>
      <c r="AR157" s="30">
        <f t="shared" si="94"/>
        <v>124075.40990572009</v>
      </c>
      <c r="AS157" s="30">
        <f t="shared" si="94"/>
        <v>149939.31804099039</v>
      </c>
      <c r="AT157" s="30">
        <f t="shared" si="94"/>
        <v>140342.77843159856</v>
      </c>
      <c r="AU157" s="30">
        <f t="shared" si="94"/>
        <v>91337.087344284155</v>
      </c>
      <c r="AV157" s="30">
        <f t="shared" si="94"/>
        <v>42752.115818895181</v>
      </c>
      <c r="AW157" s="30">
        <f t="shared" si="94"/>
        <v>39690.77631251108</v>
      </c>
      <c r="AX157" s="30">
        <f t="shared" si="94"/>
        <v>43533.404200036202</v>
      </c>
      <c r="AY157" s="30">
        <f t="shared" si="94"/>
        <v>48466.21509578776</v>
      </c>
      <c r="AZ157" s="30">
        <f t="shared" si="94"/>
        <v>40245.446069196674</v>
      </c>
      <c r="BA157" s="30">
        <f t="shared" si="94"/>
        <v>41159.826149997891</v>
      </c>
      <c r="BB157" s="30">
        <f t="shared" si="94"/>
        <v>37100.178545240087</v>
      </c>
      <c r="BC157" s="30">
        <f t="shared" si="94"/>
        <v>51411.462401297045</v>
      </c>
      <c r="BD157" s="30">
        <f t="shared" si="94"/>
        <v>124075.40990572009</v>
      </c>
      <c r="BE157" s="30">
        <f t="shared" si="94"/>
        <v>149939.31804099039</v>
      </c>
      <c r="BF157" s="30">
        <f t="shared" si="94"/>
        <v>140342.77843159856</v>
      </c>
      <c r="BG157" s="30">
        <f t="shared" si="94"/>
        <v>91337.087344284155</v>
      </c>
      <c r="BH157" s="30">
        <f t="shared" si="94"/>
        <v>42752.115818895181</v>
      </c>
      <c r="BI157" s="30">
        <f t="shared" si="94"/>
        <v>39690.77631251108</v>
      </c>
      <c r="BJ157" s="30">
        <f t="shared" si="94"/>
        <v>43533.404200036202</v>
      </c>
      <c r="BK157" s="30">
        <f t="shared" si="94"/>
        <v>48466.21509578776</v>
      </c>
      <c r="BL157" s="30">
        <f t="shared" si="94"/>
        <v>40245.446069196674</v>
      </c>
      <c r="BM157" s="30">
        <f t="shared" si="94"/>
        <v>41159.826149997891</v>
      </c>
      <c r="BN157" s="30">
        <f t="shared" si="94"/>
        <v>37100.178545240087</v>
      </c>
      <c r="BO157" s="30">
        <f t="shared" si="94"/>
        <v>51411.462401297045</v>
      </c>
      <c r="BP157" s="30">
        <f t="shared" si="94"/>
        <v>124075.40990572009</v>
      </c>
      <c r="BQ157" s="30">
        <f t="shared" ref="BQ157:CH157" si="95">SUM(BQ143:BQ156)</f>
        <v>149939.31804099039</v>
      </c>
      <c r="BR157" s="30">
        <f t="shared" si="95"/>
        <v>140342.77843159856</v>
      </c>
      <c r="BS157" s="30">
        <f t="shared" si="95"/>
        <v>91337.087344284155</v>
      </c>
      <c r="BT157" s="30">
        <f t="shared" si="95"/>
        <v>42752.115818895181</v>
      </c>
      <c r="BU157" s="30">
        <f t="shared" si="95"/>
        <v>39690.77631251108</v>
      </c>
      <c r="BV157" s="30">
        <f t="shared" si="95"/>
        <v>43533.404200036202</v>
      </c>
      <c r="BW157" s="30">
        <f t="shared" si="95"/>
        <v>48466.21509578776</v>
      </c>
      <c r="BX157" s="30">
        <f t="shared" si="95"/>
        <v>40245.446069196674</v>
      </c>
      <c r="BY157" s="30">
        <f t="shared" si="95"/>
        <v>41159.826149997891</v>
      </c>
      <c r="BZ157" s="30">
        <f t="shared" si="95"/>
        <v>37100.178545240087</v>
      </c>
      <c r="CA157" s="30">
        <f t="shared" si="95"/>
        <v>51411.462401297045</v>
      </c>
      <c r="CB157" s="30">
        <f t="shared" si="95"/>
        <v>124075.40990572009</v>
      </c>
      <c r="CC157" s="30">
        <f t="shared" si="95"/>
        <v>149939.31804099039</v>
      </c>
      <c r="CD157" s="30">
        <f t="shared" si="95"/>
        <v>140342.77843159856</v>
      </c>
      <c r="CE157" s="30">
        <f t="shared" si="95"/>
        <v>91337.087344284155</v>
      </c>
      <c r="CF157" s="30">
        <f t="shared" si="95"/>
        <v>42752.115818895181</v>
      </c>
      <c r="CG157" s="30">
        <f t="shared" si="95"/>
        <v>39690.77631251108</v>
      </c>
      <c r="CH157" s="34">
        <f t="shared" si="95"/>
        <v>43533.404200036202</v>
      </c>
    </row>
    <row r="158" spans="1:86" ht="16.5" hidden="1" customHeight="1" thickBot="1" x14ac:dyDescent="0.35">
      <c r="A158" s="552"/>
      <c r="B158" s="162" t="s">
        <v>150</v>
      </c>
      <c r="C158" s="31">
        <f>C157</f>
        <v>2133.1224270367529</v>
      </c>
      <c r="D158" s="31">
        <f>C158+D157</f>
        <v>5711.2412021643659</v>
      </c>
      <c r="E158" s="31">
        <f t="shared" ref="E158:BP158" si="96">D158+E157</f>
        <v>9310.3848514219389</v>
      </c>
      <c r="F158" s="31">
        <f t="shared" si="96"/>
        <v>14094.242257599411</v>
      </c>
      <c r="G158" s="31">
        <f t="shared" si="96"/>
        <v>23772.883350822318</v>
      </c>
      <c r="H158" s="31">
        <f t="shared" si="96"/>
        <v>54698.277498706462</v>
      </c>
      <c r="I158" s="31">
        <f t="shared" si="96"/>
        <v>106717.2414305401</v>
      </c>
      <c r="J158" s="31">
        <f t="shared" si="96"/>
        <v>166832.6962030775</v>
      </c>
      <c r="K158" s="31">
        <f t="shared" si="96"/>
        <v>211100.2798808947</v>
      </c>
      <c r="L158" s="31">
        <f t="shared" si="96"/>
        <v>235328.65469899424</v>
      </c>
      <c r="M158" s="31">
        <f t="shared" si="96"/>
        <v>260971.14580284065</v>
      </c>
      <c r="N158" s="31">
        <f t="shared" si="96"/>
        <v>296391.95237632922</v>
      </c>
      <c r="O158" s="31">
        <f t="shared" si="96"/>
        <v>344858.167472117</v>
      </c>
      <c r="P158" s="31">
        <f t="shared" si="96"/>
        <v>385103.61354131368</v>
      </c>
      <c r="Q158" s="31">
        <f t="shared" si="96"/>
        <v>426263.43969131156</v>
      </c>
      <c r="R158" s="31">
        <f t="shared" si="96"/>
        <v>463363.61823655164</v>
      </c>
      <c r="S158" s="31">
        <f t="shared" si="96"/>
        <v>514775.0806378487</v>
      </c>
      <c r="T158" s="31">
        <f t="shared" si="96"/>
        <v>638850.49054356874</v>
      </c>
      <c r="U158" s="31">
        <f t="shared" si="96"/>
        <v>788789.80858455913</v>
      </c>
      <c r="V158" s="31">
        <f t="shared" si="96"/>
        <v>929132.58701615769</v>
      </c>
      <c r="W158" s="31">
        <f t="shared" si="96"/>
        <v>1020469.6743604419</v>
      </c>
      <c r="X158" s="31">
        <f t="shared" si="96"/>
        <v>1063221.7901793371</v>
      </c>
      <c r="Y158" s="31">
        <f t="shared" si="96"/>
        <v>1102912.5664918483</v>
      </c>
      <c r="Z158" s="31">
        <f t="shared" si="96"/>
        <v>1146445.9706918846</v>
      </c>
      <c r="AA158" s="31">
        <f t="shared" si="96"/>
        <v>1194912.1857876724</v>
      </c>
      <c r="AB158" s="31">
        <f t="shared" si="96"/>
        <v>1235157.631856869</v>
      </c>
      <c r="AC158" s="31">
        <f t="shared" si="96"/>
        <v>1276317.458006867</v>
      </c>
      <c r="AD158" s="31">
        <f t="shared" si="96"/>
        <v>1313417.6365521071</v>
      </c>
      <c r="AE158" s="31">
        <f t="shared" si="96"/>
        <v>1364829.098953404</v>
      </c>
      <c r="AF158" s="31">
        <f t="shared" si="96"/>
        <v>1488904.508859124</v>
      </c>
      <c r="AG158" s="31">
        <f t="shared" si="96"/>
        <v>1638843.8269001143</v>
      </c>
      <c r="AH158" s="31">
        <f t="shared" si="96"/>
        <v>1779186.6053317129</v>
      </c>
      <c r="AI158" s="31">
        <f t="shared" si="96"/>
        <v>1870523.692675997</v>
      </c>
      <c r="AJ158" s="31">
        <f t="shared" si="96"/>
        <v>1913275.8084948922</v>
      </c>
      <c r="AK158" s="31">
        <f t="shared" si="96"/>
        <v>1952966.5848074034</v>
      </c>
      <c r="AL158" s="31">
        <f t="shared" si="96"/>
        <v>1996499.9890074397</v>
      </c>
      <c r="AM158" s="31">
        <f t="shared" si="96"/>
        <v>2044966.2041032275</v>
      </c>
      <c r="AN158" s="31">
        <f t="shared" si="96"/>
        <v>2085211.650172424</v>
      </c>
      <c r="AO158" s="31">
        <f t="shared" si="96"/>
        <v>2126371.4763224218</v>
      </c>
      <c r="AP158" s="31">
        <f t="shared" si="96"/>
        <v>2163471.6548676621</v>
      </c>
      <c r="AQ158" s="31">
        <f t="shared" si="96"/>
        <v>2214883.1172689591</v>
      </c>
      <c r="AR158" s="31">
        <f t="shared" si="96"/>
        <v>2338958.5271746791</v>
      </c>
      <c r="AS158" s="31">
        <f t="shared" si="96"/>
        <v>2488897.8452156694</v>
      </c>
      <c r="AT158" s="31">
        <f t="shared" si="96"/>
        <v>2629240.6236472679</v>
      </c>
      <c r="AU158" s="31">
        <f t="shared" si="96"/>
        <v>2720577.7109915521</v>
      </c>
      <c r="AV158" s="31">
        <f t="shared" si="96"/>
        <v>2763329.8268104475</v>
      </c>
      <c r="AW158" s="31">
        <f t="shared" si="96"/>
        <v>2803020.6031229584</v>
      </c>
      <c r="AX158" s="31">
        <f t="shared" si="96"/>
        <v>2846554.0073229945</v>
      </c>
      <c r="AY158" s="31">
        <f t="shared" si="96"/>
        <v>2895020.2224187823</v>
      </c>
      <c r="AZ158" s="31">
        <f t="shared" si="96"/>
        <v>2935265.6684879791</v>
      </c>
      <c r="BA158" s="31">
        <f t="shared" si="96"/>
        <v>2976425.4946379769</v>
      </c>
      <c r="BB158" s="31">
        <f t="shared" si="96"/>
        <v>3013525.6731832172</v>
      </c>
      <c r="BC158" s="31">
        <f t="shared" si="96"/>
        <v>3064937.1355845141</v>
      </c>
      <c r="BD158" s="31">
        <f t="shared" si="96"/>
        <v>3189012.5454902342</v>
      </c>
      <c r="BE158" s="31">
        <f t="shared" si="96"/>
        <v>3338951.8635312244</v>
      </c>
      <c r="BF158" s="31">
        <f t="shared" si="96"/>
        <v>3479294.641962823</v>
      </c>
      <c r="BG158" s="31">
        <f t="shared" si="96"/>
        <v>3570631.7293071072</v>
      </c>
      <c r="BH158" s="31">
        <f t="shared" si="96"/>
        <v>3613383.8451260026</v>
      </c>
      <c r="BI158" s="31">
        <f t="shared" si="96"/>
        <v>3653074.6214385135</v>
      </c>
      <c r="BJ158" s="31">
        <f t="shared" si="96"/>
        <v>3696608.0256385496</v>
      </c>
      <c r="BK158" s="31">
        <f t="shared" si="96"/>
        <v>3745074.2407343374</v>
      </c>
      <c r="BL158" s="31">
        <f t="shared" si="96"/>
        <v>3785319.6868035342</v>
      </c>
      <c r="BM158" s="31">
        <f t="shared" si="96"/>
        <v>3826479.5129535319</v>
      </c>
      <c r="BN158" s="31">
        <f t="shared" si="96"/>
        <v>3863579.6914987722</v>
      </c>
      <c r="BO158" s="31">
        <f t="shared" si="96"/>
        <v>3914991.1539000692</v>
      </c>
      <c r="BP158" s="31">
        <f t="shared" si="96"/>
        <v>4039066.5638057892</v>
      </c>
      <c r="BQ158" s="31">
        <f t="shared" ref="BQ158:CH158" si="97">BP158+BQ157</f>
        <v>4189005.8818467795</v>
      </c>
      <c r="BR158" s="31">
        <f t="shared" si="97"/>
        <v>4329348.6602783781</v>
      </c>
      <c r="BS158" s="31">
        <f t="shared" si="97"/>
        <v>4420685.7476226622</v>
      </c>
      <c r="BT158" s="31">
        <f t="shared" si="97"/>
        <v>4463437.8634415576</v>
      </c>
      <c r="BU158" s="31">
        <f t="shared" si="97"/>
        <v>4503128.639754069</v>
      </c>
      <c r="BV158" s="31">
        <f t="shared" si="97"/>
        <v>4546662.0439541051</v>
      </c>
      <c r="BW158" s="31">
        <f t="shared" si="97"/>
        <v>4595128.2590498924</v>
      </c>
      <c r="BX158" s="31">
        <f t="shared" si="97"/>
        <v>4635373.7051190892</v>
      </c>
      <c r="BY158" s="31">
        <f t="shared" si="97"/>
        <v>4676533.5312690875</v>
      </c>
      <c r="BZ158" s="31">
        <f t="shared" si="97"/>
        <v>4713633.7098143278</v>
      </c>
      <c r="CA158" s="31">
        <f t="shared" si="97"/>
        <v>4765045.1722156247</v>
      </c>
      <c r="CB158" s="31">
        <f t="shared" si="97"/>
        <v>4889120.5821213452</v>
      </c>
      <c r="CC158" s="31">
        <f t="shared" si="97"/>
        <v>5039059.9001623355</v>
      </c>
      <c r="CD158" s="31">
        <f t="shared" si="97"/>
        <v>5179402.6785939336</v>
      </c>
      <c r="CE158" s="31">
        <f t="shared" si="97"/>
        <v>5270739.7659382178</v>
      </c>
      <c r="CF158" s="31">
        <f t="shared" si="97"/>
        <v>5313491.8817571132</v>
      </c>
      <c r="CG158" s="31">
        <f t="shared" si="97"/>
        <v>5353182.6580696246</v>
      </c>
      <c r="CH158" s="35">
        <f t="shared" si="97"/>
        <v>5396716.0622696606</v>
      </c>
    </row>
    <row r="159" spans="1:86" hidden="1" x14ac:dyDescent="0.3">
      <c r="A159" s="122"/>
      <c r="B159" s="122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</row>
    <row r="160" spans="1:86" ht="15" hidden="1" thickBot="1" x14ac:dyDescent="0.35">
      <c r="A160" s="122"/>
      <c r="B160" s="122"/>
      <c r="C160" s="127"/>
      <c r="D160" s="127"/>
      <c r="E160" s="127"/>
      <c r="F160" s="127"/>
      <c r="G160" s="127"/>
      <c r="H160" s="127"/>
      <c r="I160" s="127"/>
      <c r="J160" s="127"/>
      <c r="K160" s="127"/>
      <c r="L160" s="127"/>
      <c r="M160" s="127"/>
      <c r="N160" s="127"/>
    </row>
    <row r="161" spans="1:86" ht="15.6" hidden="1" x14ac:dyDescent="0.3">
      <c r="A161" s="550" t="s">
        <v>161</v>
      </c>
      <c r="B161" s="311" t="s">
        <v>177</v>
      </c>
      <c r="C161" s="306">
        <v>43831</v>
      </c>
      <c r="D161" s="306">
        <v>43862</v>
      </c>
      <c r="E161" s="306">
        <v>43891</v>
      </c>
      <c r="F161" s="306">
        <v>43922</v>
      </c>
      <c r="G161" s="306">
        <v>43952</v>
      </c>
      <c r="H161" s="306">
        <v>43983</v>
      </c>
      <c r="I161" s="306">
        <v>44013</v>
      </c>
      <c r="J161" s="306">
        <v>44044</v>
      </c>
      <c r="K161" s="306">
        <v>44075</v>
      </c>
      <c r="L161" s="306">
        <v>44105</v>
      </c>
      <c r="M161" s="306">
        <v>44136</v>
      </c>
      <c r="N161" s="306">
        <v>44166</v>
      </c>
      <c r="O161" s="306">
        <v>44197</v>
      </c>
      <c r="P161" s="306">
        <v>44228</v>
      </c>
      <c r="Q161" s="306">
        <v>44256</v>
      </c>
      <c r="R161" s="306">
        <v>44287</v>
      </c>
      <c r="S161" s="306">
        <v>44317</v>
      </c>
      <c r="T161" s="306">
        <v>44348</v>
      </c>
      <c r="U161" s="306">
        <v>44378</v>
      </c>
      <c r="V161" s="306">
        <v>44409</v>
      </c>
      <c r="W161" s="306">
        <v>44440</v>
      </c>
      <c r="X161" s="306">
        <v>44470</v>
      </c>
      <c r="Y161" s="306">
        <v>44501</v>
      </c>
      <c r="Z161" s="306">
        <v>44531</v>
      </c>
      <c r="AA161" s="306">
        <v>44562</v>
      </c>
      <c r="AB161" s="306">
        <v>44593</v>
      </c>
      <c r="AC161" s="306">
        <v>44621</v>
      </c>
      <c r="AD161" s="306">
        <v>44652</v>
      </c>
      <c r="AE161" s="306">
        <v>44682</v>
      </c>
      <c r="AF161" s="306">
        <v>44713</v>
      </c>
      <c r="AG161" s="306">
        <v>44743</v>
      </c>
      <c r="AH161" s="306">
        <v>44774</v>
      </c>
      <c r="AI161" s="306">
        <v>44805</v>
      </c>
      <c r="AJ161" s="306">
        <v>44835</v>
      </c>
      <c r="AK161" s="306">
        <v>44866</v>
      </c>
      <c r="AL161" s="306">
        <v>44896</v>
      </c>
      <c r="AM161" s="306">
        <v>44927</v>
      </c>
      <c r="AN161" s="306">
        <v>44958</v>
      </c>
      <c r="AO161" s="306">
        <v>44986</v>
      </c>
      <c r="AP161" s="306">
        <v>45017</v>
      </c>
      <c r="AQ161" s="306">
        <v>45047</v>
      </c>
      <c r="AR161" s="306">
        <v>45078</v>
      </c>
      <c r="AS161" s="306">
        <v>45108</v>
      </c>
      <c r="AT161" s="306">
        <v>45139</v>
      </c>
      <c r="AU161" s="306">
        <v>45170</v>
      </c>
      <c r="AV161" s="306">
        <v>45200</v>
      </c>
      <c r="AW161" s="306">
        <v>45231</v>
      </c>
      <c r="AX161" s="306">
        <v>45261</v>
      </c>
      <c r="AY161" s="306">
        <v>45292</v>
      </c>
      <c r="AZ161" s="306">
        <v>45323</v>
      </c>
      <c r="BA161" s="306">
        <v>45352</v>
      </c>
      <c r="BB161" s="306">
        <v>45383</v>
      </c>
      <c r="BC161" s="306">
        <v>45413</v>
      </c>
      <c r="BD161" s="306">
        <v>45444</v>
      </c>
      <c r="BE161" s="306">
        <v>45474</v>
      </c>
      <c r="BF161" s="306">
        <v>45505</v>
      </c>
      <c r="BG161" s="306">
        <v>45536</v>
      </c>
      <c r="BH161" s="306">
        <v>45566</v>
      </c>
      <c r="BI161" s="306">
        <v>45597</v>
      </c>
      <c r="BJ161" s="306">
        <v>45627</v>
      </c>
      <c r="BK161" s="306">
        <v>45658</v>
      </c>
      <c r="BL161" s="306">
        <v>45689</v>
      </c>
      <c r="BM161" s="306">
        <v>45717</v>
      </c>
      <c r="BN161" s="306">
        <v>45748</v>
      </c>
      <c r="BO161" s="306">
        <v>45778</v>
      </c>
      <c r="BP161" s="306">
        <v>45809</v>
      </c>
      <c r="BQ161" s="306">
        <v>45839</v>
      </c>
      <c r="BR161" s="306">
        <v>45870</v>
      </c>
      <c r="BS161" s="306">
        <v>45901</v>
      </c>
      <c r="BT161" s="306">
        <v>45931</v>
      </c>
      <c r="BU161" s="306">
        <v>45962</v>
      </c>
      <c r="BV161" s="306">
        <v>45992</v>
      </c>
      <c r="BW161" s="306">
        <v>46023</v>
      </c>
      <c r="BX161" s="306">
        <v>46054</v>
      </c>
      <c r="BY161" s="306">
        <v>46082</v>
      </c>
      <c r="BZ161" s="306">
        <v>46113</v>
      </c>
      <c r="CA161" s="306">
        <v>46143</v>
      </c>
      <c r="CB161" s="306">
        <v>46174</v>
      </c>
      <c r="CC161" s="306">
        <v>46204</v>
      </c>
      <c r="CD161" s="306">
        <v>46235</v>
      </c>
      <c r="CE161" s="306">
        <v>46266</v>
      </c>
      <c r="CF161" s="306">
        <v>46296</v>
      </c>
      <c r="CG161" s="306">
        <v>46327</v>
      </c>
      <c r="CH161" s="307">
        <v>46357</v>
      </c>
    </row>
    <row r="162" spans="1:86" hidden="1" x14ac:dyDescent="0.3">
      <c r="A162" s="551"/>
      <c r="B162" s="308" t="s">
        <v>141</v>
      </c>
      <c r="C162" s="30">
        <f>IF(C23=0,0,((C5*0.5)-C41)*C78*C127*C$2)</f>
        <v>0</v>
      </c>
      <c r="D162" s="30">
        <f>IF(D23=0,0,((D5*0.5)+C23-D41)*D78*D127*D$2)</f>
        <v>0</v>
      </c>
      <c r="E162" s="30">
        <f t="shared" ref="E162:BP163" si="98">IF(E23=0,0,((E5*0.5)+D23-E41)*E78*E127*E$2)</f>
        <v>0</v>
      </c>
      <c r="F162" s="30">
        <f t="shared" si="98"/>
        <v>0</v>
      </c>
      <c r="G162" s="30">
        <f t="shared" si="98"/>
        <v>0</v>
      </c>
      <c r="H162" s="30">
        <f t="shared" si="98"/>
        <v>0</v>
      </c>
      <c r="I162" s="30">
        <f t="shared" si="98"/>
        <v>0</v>
      </c>
      <c r="J162" s="30">
        <f t="shared" si="98"/>
        <v>197.18695583296983</v>
      </c>
      <c r="K162" s="30">
        <f t="shared" si="98"/>
        <v>367.94921142273586</v>
      </c>
      <c r="L162" s="30">
        <f t="shared" si="98"/>
        <v>341.22445948248219</v>
      </c>
      <c r="M162" s="30">
        <f t="shared" si="98"/>
        <v>535.91092651240126</v>
      </c>
      <c r="N162" s="30">
        <f t="shared" si="98"/>
        <v>376.86398663197809</v>
      </c>
      <c r="O162" s="30">
        <f t="shared" si="98"/>
        <v>426.29407750894194</v>
      </c>
      <c r="P162" s="30">
        <f t="shared" si="98"/>
        <v>402.3668513370028</v>
      </c>
      <c r="Q162" s="30">
        <f t="shared" si="98"/>
        <v>460.98420018889522</v>
      </c>
      <c r="R162" s="30">
        <f t="shared" si="98"/>
        <v>436.42949798628666</v>
      </c>
      <c r="S162" s="30">
        <f t="shared" si="98"/>
        <v>577.01710393917017</v>
      </c>
      <c r="T162" s="30">
        <f t="shared" si="98"/>
        <v>1474.654331483993</v>
      </c>
      <c r="U162" s="30">
        <f t="shared" si="98"/>
        <v>1400.7703625631623</v>
      </c>
      <c r="V162" s="30">
        <f t="shared" si="98"/>
        <v>1448.2317651843375</v>
      </c>
      <c r="W162" s="30">
        <f t="shared" si="98"/>
        <v>1351.194184488334</v>
      </c>
      <c r="X162" s="30">
        <f t="shared" si="98"/>
        <v>536.38399955992429</v>
      </c>
      <c r="Y162" s="30">
        <f t="shared" si="98"/>
        <v>535.91092651240126</v>
      </c>
      <c r="Z162" s="30">
        <f t="shared" si="98"/>
        <v>376.86398663197809</v>
      </c>
      <c r="AA162" s="30">
        <f t="shared" si="98"/>
        <v>426.29407750894194</v>
      </c>
      <c r="AB162" s="30">
        <f t="shared" si="98"/>
        <v>402.3668513370028</v>
      </c>
      <c r="AC162" s="30">
        <f t="shared" si="98"/>
        <v>460.98420018889522</v>
      </c>
      <c r="AD162" s="30">
        <f t="shared" si="98"/>
        <v>436.42949798628666</v>
      </c>
      <c r="AE162" s="30">
        <f t="shared" si="98"/>
        <v>577.01710393917017</v>
      </c>
      <c r="AF162" s="30">
        <f t="shared" si="98"/>
        <v>1474.654331483993</v>
      </c>
      <c r="AG162" s="30">
        <f t="shared" si="98"/>
        <v>1400.7703625631623</v>
      </c>
      <c r="AH162" s="30">
        <f t="shared" si="98"/>
        <v>1448.2317651843375</v>
      </c>
      <c r="AI162" s="30">
        <f t="shared" si="98"/>
        <v>1351.194184488334</v>
      </c>
      <c r="AJ162" s="30">
        <f t="shared" si="98"/>
        <v>536.38399955992429</v>
      </c>
      <c r="AK162" s="30">
        <f t="shared" si="98"/>
        <v>535.91092651240126</v>
      </c>
      <c r="AL162" s="30">
        <f t="shared" si="98"/>
        <v>376.86398663197809</v>
      </c>
      <c r="AM162" s="30">
        <f t="shared" si="98"/>
        <v>426.29407750894194</v>
      </c>
      <c r="AN162" s="30">
        <f t="shared" si="98"/>
        <v>402.3668513370028</v>
      </c>
      <c r="AO162" s="30">
        <f t="shared" si="98"/>
        <v>460.98420018889522</v>
      </c>
      <c r="AP162" s="30">
        <f t="shared" si="98"/>
        <v>436.42949798628666</v>
      </c>
      <c r="AQ162" s="30">
        <f t="shared" si="98"/>
        <v>577.01710393917017</v>
      </c>
      <c r="AR162" s="30">
        <f t="shared" si="98"/>
        <v>1474.654331483993</v>
      </c>
      <c r="AS162" s="30">
        <f t="shared" si="98"/>
        <v>1400.7703625631623</v>
      </c>
      <c r="AT162" s="30">
        <f t="shared" si="98"/>
        <v>1448.2317651843375</v>
      </c>
      <c r="AU162" s="30">
        <f t="shared" si="98"/>
        <v>1351.194184488334</v>
      </c>
      <c r="AV162" s="30">
        <f t="shared" si="98"/>
        <v>536.38399955992429</v>
      </c>
      <c r="AW162" s="30">
        <f t="shared" si="98"/>
        <v>535.91092651240126</v>
      </c>
      <c r="AX162" s="30">
        <f t="shared" si="98"/>
        <v>376.86398663197809</v>
      </c>
      <c r="AY162" s="30">
        <f t="shared" si="98"/>
        <v>426.29407750894194</v>
      </c>
      <c r="AZ162" s="30">
        <f t="shared" si="98"/>
        <v>402.3668513370028</v>
      </c>
      <c r="BA162" s="30">
        <f t="shared" si="98"/>
        <v>460.98420018889522</v>
      </c>
      <c r="BB162" s="30">
        <f t="shared" si="98"/>
        <v>436.42949798628666</v>
      </c>
      <c r="BC162" s="30">
        <f t="shared" si="98"/>
        <v>577.01710393917017</v>
      </c>
      <c r="BD162" s="30">
        <f t="shared" si="98"/>
        <v>1474.654331483993</v>
      </c>
      <c r="BE162" s="30">
        <f t="shared" si="98"/>
        <v>1400.7703625631623</v>
      </c>
      <c r="BF162" s="30">
        <f t="shared" si="98"/>
        <v>1448.2317651843375</v>
      </c>
      <c r="BG162" s="30">
        <f t="shared" si="98"/>
        <v>1351.194184488334</v>
      </c>
      <c r="BH162" s="30">
        <f t="shared" si="98"/>
        <v>536.38399955992429</v>
      </c>
      <c r="BI162" s="30">
        <f t="shared" si="98"/>
        <v>535.91092651240126</v>
      </c>
      <c r="BJ162" s="30">
        <f t="shared" si="98"/>
        <v>376.86398663197809</v>
      </c>
      <c r="BK162" s="30">
        <f t="shared" si="98"/>
        <v>426.29407750894194</v>
      </c>
      <c r="BL162" s="30">
        <f t="shared" si="98"/>
        <v>402.3668513370028</v>
      </c>
      <c r="BM162" s="30">
        <f t="shared" si="98"/>
        <v>460.98420018889522</v>
      </c>
      <c r="BN162" s="30">
        <f t="shared" si="98"/>
        <v>436.42949798628666</v>
      </c>
      <c r="BO162" s="30">
        <f t="shared" si="98"/>
        <v>577.01710393917017</v>
      </c>
      <c r="BP162" s="30">
        <f t="shared" si="98"/>
        <v>1474.654331483993</v>
      </c>
      <c r="BQ162" s="30">
        <f t="shared" ref="BQ162:CH166" si="99">IF(BQ23=0,0,((BQ5*0.5)+BP23-BQ41)*BQ78*BQ127*BQ$2)</f>
        <v>1400.7703625631623</v>
      </c>
      <c r="BR162" s="30">
        <f t="shared" si="99"/>
        <v>1448.2317651843375</v>
      </c>
      <c r="BS162" s="30">
        <f t="shared" si="99"/>
        <v>1351.194184488334</v>
      </c>
      <c r="BT162" s="30">
        <f t="shared" si="99"/>
        <v>536.38399955992429</v>
      </c>
      <c r="BU162" s="30">
        <f t="shared" si="99"/>
        <v>535.91092651240126</v>
      </c>
      <c r="BV162" s="30">
        <f t="shared" si="99"/>
        <v>376.86398663197809</v>
      </c>
      <c r="BW162" s="30">
        <f t="shared" si="99"/>
        <v>426.29407750894194</v>
      </c>
      <c r="BX162" s="30">
        <f t="shared" si="99"/>
        <v>402.3668513370028</v>
      </c>
      <c r="BY162" s="30">
        <f t="shared" si="99"/>
        <v>460.98420018889522</v>
      </c>
      <c r="BZ162" s="30">
        <f t="shared" si="99"/>
        <v>436.42949798628666</v>
      </c>
      <c r="CA162" s="30">
        <f t="shared" si="99"/>
        <v>577.01710393917017</v>
      </c>
      <c r="CB162" s="30">
        <f t="shared" si="99"/>
        <v>1474.654331483993</v>
      </c>
      <c r="CC162" s="30">
        <f t="shared" si="99"/>
        <v>1400.7703625631623</v>
      </c>
      <c r="CD162" s="30">
        <f t="shared" si="99"/>
        <v>1448.2317651843375</v>
      </c>
      <c r="CE162" s="30">
        <f t="shared" si="99"/>
        <v>1351.194184488334</v>
      </c>
      <c r="CF162" s="30">
        <f t="shared" si="99"/>
        <v>536.38399955992429</v>
      </c>
      <c r="CG162" s="30">
        <f t="shared" si="99"/>
        <v>535.91092651240126</v>
      </c>
      <c r="CH162" s="34">
        <f t="shared" si="99"/>
        <v>376.86398663197809</v>
      </c>
    </row>
    <row r="163" spans="1:86" hidden="1" x14ac:dyDescent="0.3">
      <c r="A163" s="551"/>
      <c r="B163" s="308" t="s">
        <v>59</v>
      </c>
      <c r="C163" s="30">
        <f t="shared" ref="C163:C174" si="100">IF(C24=0,0,((C6*0.5)-C42)*C79*C128*C$2)</f>
        <v>0</v>
      </c>
      <c r="D163" s="30">
        <f t="shared" ref="D163:S174" si="101">IF(D24=0,0,((D6*0.5)+C24-D42)*D79*D128*D$2)</f>
        <v>0</v>
      </c>
      <c r="E163" s="30">
        <f t="shared" si="101"/>
        <v>0</v>
      </c>
      <c r="F163" s="30">
        <f t="shared" si="101"/>
        <v>0</v>
      </c>
      <c r="G163" s="30">
        <f t="shared" si="101"/>
        <v>0</v>
      </c>
      <c r="H163" s="30">
        <f t="shared" si="101"/>
        <v>0</v>
      </c>
      <c r="I163" s="30">
        <f t="shared" si="101"/>
        <v>0</v>
      </c>
      <c r="J163" s="30">
        <f t="shared" si="101"/>
        <v>0</v>
      </c>
      <c r="K163" s="30">
        <f t="shared" si="101"/>
        <v>3.1737071177831906</v>
      </c>
      <c r="L163" s="30">
        <f t="shared" si="101"/>
        <v>0.91337120485660461</v>
      </c>
      <c r="M163" s="30">
        <f t="shared" si="101"/>
        <v>1.3683545684045864</v>
      </c>
      <c r="N163" s="30">
        <f t="shared" si="101"/>
        <v>2.3515040313115319</v>
      </c>
      <c r="O163" s="30">
        <f t="shared" si="101"/>
        <v>3.214743318185044</v>
      </c>
      <c r="P163" s="30">
        <f t="shared" si="101"/>
        <v>2.4436733136905153</v>
      </c>
      <c r="Q163" s="30">
        <f t="shared" si="101"/>
        <v>2.0094582226358355</v>
      </c>
      <c r="R163" s="30">
        <f t="shared" si="101"/>
        <v>0.76139185437900336</v>
      </c>
      <c r="S163" s="30">
        <f t="shared" si="101"/>
        <v>1.8707194394320816</v>
      </c>
      <c r="T163" s="30">
        <f t="shared" si="98"/>
        <v>12.085097381227436</v>
      </c>
      <c r="U163" s="30">
        <f t="shared" si="98"/>
        <v>13.726644699412336</v>
      </c>
      <c r="V163" s="30">
        <f t="shared" si="98"/>
        <v>14.12756007634249</v>
      </c>
      <c r="W163" s="30">
        <f t="shared" si="98"/>
        <v>6.3474142355663812</v>
      </c>
      <c r="X163" s="30">
        <f t="shared" si="98"/>
        <v>0.91337120485660461</v>
      </c>
      <c r="Y163" s="30">
        <f t="shared" si="98"/>
        <v>1.3683545684045864</v>
      </c>
      <c r="Z163" s="30">
        <f t="shared" si="98"/>
        <v>2.3515040313115319</v>
      </c>
      <c r="AA163" s="30">
        <f t="shared" si="98"/>
        <v>3.214743318185044</v>
      </c>
      <c r="AB163" s="30">
        <f t="shared" si="98"/>
        <v>2.4436733136905153</v>
      </c>
      <c r="AC163" s="30">
        <f t="shared" si="98"/>
        <v>2.0094582226358355</v>
      </c>
      <c r="AD163" s="30">
        <f t="shared" si="98"/>
        <v>0.76139185437900336</v>
      </c>
      <c r="AE163" s="30">
        <f t="shared" si="98"/>
        <v>1.8707194394320816</v>
      </c>
      <c r="AF163" s="30">
        <f t="shared" si="98"/>
        <v>12.085097381227436</v>
      </c>
      <c r="AG163" s="30">
        <f t="shared" si="98"/>
        <v>13.726644699412336</v>
      </c>
      <c r="AH163" s="30">
        <f t="shared" si="98"/>
        <v>14.12756007634249</v>
      </c>
      <c r="AI163" s="30">
        <f t="shared" si="98"/>
        <v>6.3474142355663812</v>
      </c>
      <c r="AJ163" s="30">
        <f t="shared" si="98"/>
        <v>0.91337120485660461</v>
      </c>
      <c r="AK163" s="30">
        <f t="shared" si="98"/>
        <v>1.3683545684045864</v>
      </c>
      <c r="AL163" s="30">
        <f t="shared" si="98"/>
        <v>2.3515040313115319</v>
      </c>
      <c r="AM163" s="30">
        <f t="shared" si="98"/>
        <v>3.214743318185044</v>
      </c>
      <c r="AN163" s="30">
        <f t="shared" si="98"/>
        <v>2.4436733136905153</v>
      </c>
      <c r="AO163" s="30">
        <f t="shared" si="98"/>
        <v>2.0094582226358355</v>
      </c>
      <c r="AP163" s="30">
        <f t="shared" si="98"/>
        <v>0.76139185437900336</v>
      </c>
      <c r="AQ163" s="30">
        <f t="shared" si="98"/>
        <v>1.8707194394320816</v>
      </c>
      <c r="AR163" s="30">
        <f t="shared" si="98"/>
        <v>12.085097381227436</v>
      </c>
      <c r="AS163" s="30">
        <f t="shared" si="98"/>
        <v>13.726644699412336</v>
      </c>
      <c r="AT163" s="30">
        <f t="shared" si="98"/>
        <v>14.12756007634249</v>
      </c>
      <c r="AU163" s="30">
        <f t="shared" si="98"/>
        <v>6.3474142355663812</v>
      </c>
      <c r="AV163" s="30">
        <f t="shared" si="98"/>
        <v>0.91337120485660461</v>
      </c>
      <c r="AW163" s="30">
        <f t="shared" si="98"/>
        <v>1.3683545684045864</v>
      </c>
      <c r="AX163" s="30">
        <f t="shared" si="98"/>
        <v>2.3515040313115319</v>
      </c>
      <c r="AY163" s="30">
        <f t="shared" si="98"/>
        <v>3.214743318185044</v>
      </c>
      <c r="AZ163" s="30">
        <f t="shared" si="98"/>
        <v>2.4436733136905153</v>
      </c>
      <c r="BA163" s="30">
        <f t="shared" si="98"/>
        <v>2.0094582226358355</v>
      </c>
      <c r="BB163" s="30">
        <f t="shared" si="98"/>
        <v>0.76139185437900336</v>
      </c>
      <c r="BC163" s="30">
        <f t="shared" si="98"/>
        <v>1.8707194394320816</v>
      </c>
      <c r="BD163" s="30">
        <f t="shared" si="98"/>
        <v>12.085097381227436</v>
      </c>
      <c r="BE163" s="30">
        <f t="shared" si="98"/>
        <v>13.726644699412336</v>
      </c>
      <c r="BF163" s="30">
        <f t="shared" si="98"/>
        <v>14.12756007634249</v>
      </c>
      <c r="BG163" s="30">
        <f t="shared" si="98"/>
        <v>6.3474142355663812</v>
      </c>
      <c r="BH163" s="30">
        <f t="shared" si="98"/>
        <v>0.91337120485660461</v>
      </c>
      <c r="BI163" s="30">
        <f t="shared" si="98"/>
        <v>1.3683545684045864</v>
      </c>
      <c r="BJ163" s="30">
        <f t="shared" si="98"/>
        <v>2.3515040313115319</v>
      </c>
      <c r="BK163" s="30">
        <f t="shared" si="98"/>
        <v>3.214743318185044</v>
      </c>
      <c r="BL163" s="30">
        <f t="shared" si="98"/>
        <v>2.4436733136905153</v>
      </c>
      <c r="BM163" s="30">
        <f t="shared" si="98"/>
        <v>2.0094582226358355</v>
      </c>
      <c r="BN163" s="30">
        <f t="shared" si="98"/>
        <v>0.76139185437900336</v>
      </c>
      <c r="BO163" s="30">
        <f t="shared" si="98"/>
        <v>1.8707194394320816</v>
      </c>
      <c r="BP163" s="30">
        <f t="shared" si="98"/>
        <v>12.085097381227436</v>
      </c>
      <c r="BQ163" s="30">
        <f t="shared" si="99"/>
        <v>13.726644699412336</v>
      </c>
      <c r="BR163" s="30">
        <f t="shared" si="99"/>
        <v>14.12756007634249</v>
      </c>
      <c r="BS163" s="30">
        <f t="shared" si="99"/>
        <v>6.3474142355663812</v>
      </c>
      <c r="BT163" s="30">
        <f t="shared" si="99"/>
        <v>0.91337120485660461</v>
      </c>
      <c r="BU163" s="30">
        <f t="shared" si="99"/>
        <v>1.3683545684045864</v>
      </c>
      <c r="BV163" s="30">
        <f t="shared" si="99"/>
        <v>2.3515040313115319</v>
      </c>
      <c r="BW163" s="30">
        <f t="shared" si="99"/>
        <v>3.214743318185044</v>
      </c>
      <c r="BX163" s="30">
        <f t="shared" si="99"/>
        <v>2.4436733136905153</v>
      </c>
      <c r="BY163" s="30">
        <f t="shared" si="99"/>
        <v>2.0094582226358355</v>
      </c>
      <c r="BZ163" s="30">
        <f t="shared" si="99"/>
        <v>0.76139185437900336</v>
      </c>
      <c r="CA163" s="30">
        <f t="shared" si="99"/>
        <v>1.8707194394320816</v>
      </c>
      <c r="CB163" s="30">
        <f t="shared" si="99"/>
        <v>12.085097381227436</v>
      </c>
      <c r="CC163" s="30">
        <f t="shared" si="99"/>
        <v>13.726644699412336</v>
      </c>
      <c r="CD163" s="30">
        <f t="shared" si="99"/>
        <v>14.12756007634249</v>
      </c>
      <c r="CE163" s="30">
        <f t="shared" si="99"/>
        <v>6.3474142355663812</v>
      </c>
      <c r="CF163" s="30">
        <f t="shared" si="99"/>
        <v>0.91337120485660461</v>
      </c>
      <c r="CG163" s="30">
        <f t="shared" si="99"/>
        <v>1.3683545684045864</v>
      </c>
      <c r="CH163" s="34">
        <f t="shared" si="99"/>
        <v>2.3515040313115319</v>
      </c>
    </row>
    <row r="164" spans="1:86" hidden="1" x14ac:dyDescent="0.3">
      <c r="A164" s="551"/>
      <c r="B164" s="308" t="s">
        <v>142</v>
      </c>
      <c r="C164" s="30">
        <f t="shared" si="100"/>
        <v>0</v>
      </c>
      <c r="D164" s="30">
        <f t="shared" si="101"/>
        <v>0</v>
      </c>
      <c r="E164" s="30">
        <f t="shared" ref="E164:BP167" si="102">IF(E25=0,0,((E7*0.5)+D25-E43)*E80*E129*E$2)</f>
        <v>0</v>
      </c>
      <c r="F164" s="30">
        <f t="shared" si="102"/>
        <v>0</v>
      </c>
      <c r="G164" s="30">
        <f t="shared" si="102"/>
        <v>0</v>
      </c>
      <c r="H164" s="30">
        <f t="shared" si="102"/>
        <v>0</v>
      </c>
      <c r="I164" s="30">
        <f t="shared" si="102"/>
        <v>0</v>
      </c>
      <c r="J164" s="30">
        <f t="shared" si="102"/>
        <v>0</v>
      </c>
      <c r="K164" s="30">
        <f t="shared" si="102"/>
        <v>0</v>
      </c>
      <c r="L164" s="30">
        <f t="shared" si="102"/>
        <v>0</v>
      </c>
      <c r="M164" s="30">
        <f t="shared" si="102"/>
        <v>0</v>
      </c>
      <c r="N164" s="30">
        <f t="shared" si="102"/>
        <v>0</v>
      </c>
      <c r="O164" s="30">
        <f t="shared" si="102"/>
        <v>0</v>
      </c>
      <c r="P164" s="30">
        <f t="shared" si="102"/>
        <v>0</v>
      </c>
      <c r="Q164" s="30">
        <f t="shared" si="102"/>
        <v>0</v>
      </c>
      <c r="R164" s="30">
        <f t="shared" si="102"/>
        <v>0</v>
      </c>
      <c r="S164" s="30">
        <f t="shared" si="102"/>
        <v>0</v>
      </c>
      <c r="T164" s="30">
        <f t="shared" si="102"/>
        <v>0</v>
      </c>
      <c r="U164" s="30">
        <f t="shared" si="102"/>
        <v>0</v>
      </c>
      <c r="V164" s="30">
        <f t="shared" si="102"/>
        <v>0</v>
      </c>
      <c r="W164" s="30">
        <f t="shared" si="102"/>
        <v>0</v>
      </c>
      <c r="X164" s="30">
        <f t="shared" si="102"/>
        <v>0</v>
      </c>
      <c r="Y164" s="30">
        <f t="shared" si="102"/>
        <v>0</v>
      </c>
      <c r="Z164" s="30">
        <f t="shared" si="102"/>
        <v>0</v>
      </c>
      <c r="AA164" s="30">
        <f t="shared" si="102"/>
        <v>0</v>
      </c>
      <c r="AB164" s="30">
        <f t="shared" si="102"/>
        <v>0</v>
      </c>
      <c r="AC164" s="30">
        <f t="shared" si="102"/>
        <v>0</v>
      </c>
      <c r="AD164" s="30">
        <f t="shared" si="102"/>
        <v>0</v>
      </c>
      <c r="AE164" s="30">
        <f t="shared" si="102"/>
        <v>0</v>
      </c>
      <c r="AF164" s="30">
        <f t="shared" si="102"/>
        <v>0</v>
      </c>
      <c r="AG164" s="30">
        <f t="shared" si="102"/>
        <v>0</v>
      </c>
      <c r="AH164" s="30">
        <f t="shared" si="102"/>
        <v>0</v>
      </c>
      <c r="AI164" s="30">
        <f t="shared" si="102"/>
        <v>0</v>
      </c>
      <c r="AJ164" s="30">
        <f t="shared" si="102"/>
        <v>0</v>
      </c>
      <c r="AK164" s="30">
        <f t="shared" si="102"/>
        <v>0</v>
      </c>
      <c r="AL164" s="30">
        <f t="shared" si="102"/>
        <v>0</v>
      </c>
      <c r="AM164" s="30">
        <f t="shared" si="102"/>
        <v>0</v>
      </c>
      <c r="AN164" s="30">
        <f t="shared" si="102"/>
        <v>0</v>
      </c>
      <c r="AO164" s="30">
        <f t="shared" si="102"/>
        <v>0</v>
      </c>
      <c r="AP164" s="30">
        <f t="shared" si="102"/>
        <v>0</v>
      </c>
      <c r="AQ164" s="30">
        <f t="shared" si="102"/>
        <v>0</v>
      </c>
      <c r="AR164" s="30">
        <f t="shared" si="102"/>
        <v>0</v>
      </c>
      <c r="AS164" s="30">
        <f t="shared" si="102"/>
        <v>0</v>
      </c>
      <c r="AT164" s="30">
        <f t="shared" si="102"/>
        <v>0</v>
      </c>
      <c r="AU164" s="30">
        <f t="shared" si="102"/>
        <v>0</v>
      </c>
      <c r="AV164" s="30">
        <f t="shared" si="102"/>
        <v>0</v>
      </c>
      <c r="AW164" s="30">
        <f t="shared" si="102"/>
        <v>0</v>
      </c>
      <c r="AX164" s="30">
        <f t="shared" si="102"/>
        <v>0</v>
      </c>
      <c r="AY164" s="30">
        <f t="shared" si="102"/>
        <v>0</v>
      </c>
      <c r="AZ164" s="30">
        <f t="shared" si="102"/>
        <v>0</v>
      </c>
      <c r="BA164" s="30">
        <f t="shared" si="102"/>
        <v>0</v>
      </c>
      <c r="BB164" s="30">
        <f t="shared" si="102"/>
        <v>0</v>
      </c>
      <c r="BC164" s="30">
        <f t="shared" si="102"/>
        <v>0</v>
      </c>
      <c r="BD164" s="30">
        <f t="shared" si="102"/>
        <v>0</v>
      </c>
      <c r="BE164" s="30">
        <f t="shared" si="102"/>
        <v>0</v>
      </c>
      <c r="BF164" s="30">
        <f t="shared" si="102"/>
        <v>0</v>
      </c>
      <c r="BG164" s="30">
        <f t="shared" si="102"/>
        <v>0</v>
      </c>
      <c r="BH164" s="30">
        <f t="shared" si="102"/>
        <v>0</v>
      </c>
      <c r="BI164" s="30">
        <f t="shared" si="102"/>
        <v>0</v>
      </c>
      <c r="BJ164" s="30">
        <f t="shared" si="102"/>
        <v>0</v>
      </c>
      <c r="BK164" s="30">
        <f t="shared" si="102"/>
        <v>0</v>
      </c>
      <c r="BL164" s="30">
        <f t="shared" si="102"/>
        <v>0</v>
      </c>
      <c r="BM164" s="30">
        <f t="shared" si="102"/>
        <v>0</v>
      </c>
      <c r="BN164" s="30">
        <f t="shared" si="102"/>
        <v>0</v>
      </c>
      <c r="BO164" s="30">
        <f t="shared" si="102"/>
        <v>0</v>
      </c>
      <c r="BP164" s="30">
        <f t="shared" si="102"/>
        <v>0</v>
      </c>
      <c r="BQ164" s="30">
        <f t="shared" si="99"/>
        <v>0</v>
      </c>
      <c r="BR164" s="30">
        <f t="shared" si="99"/>
        <v>0</v>
      </c>
      <c r="BS164" s="30">
        <f t="shared" si="99"/>
        <v>0</v>
      </c>
      <c r="BT164" s="30">
        <f t="shared" si="99"/>
        <v>0</v>
      </c>
      <c r="BU164" s="30">
        <f t="shared" si="99"/>
        <v>0</v>
      </c>
      <c r="BV164" s="30">
        <f t="shared" si="99"/>
        <v>0</v>
      </c>
      <c r="BW164" s="30">
        <f t="shared" si="99"/>
        <v>0</v>
      </c>
      <c r="BX164" s="30">
        <f t="shared" si="99"/>
        <v>0</v>
      </c>
      <c r="BY164" s="30">
        <f t="shared" si="99"/>
        <v>0</v>
      </c>
      <c r="BZ164" s="30">
        <f t="shared" si="99"/>
        <v>0</v>
      </c>
      <c r="CA164" s="30">
        <f t="shared" si="99"/>
        <v>0</v>
      </c>
      <c r="CB164" s="30">
        <f t="shared" si="99"/>
        <v>0</v>
      </c>
      <c r="CC164" s="30">
        <f t="shared" si="99"/>
        <v>0</v>
      </c>
      <c r="CD164" s="30">
        <f t="shared" si="99"/>
        <v>0</v>
      </c>
      <c r="CE164" s="30">
        <f t="shared" si="99"/>
        <v>0</v>
      </c>
      <c r="CF164" s="30">
        <f t="shared" si="99"/>
        <v>0</v>
      </c>
      <c r="CG164" s="30">
        <f t="shared" si="99"/>
        <v>0</v>
      </c>
      <c r="CH164" s="34">
        <f t="shared" si="99"/>
        <v>0</v>
      </c>
    </row>
    <row r="165" spans="1:86" hidden="1" x14ac:dyDescent="0.3">
      <c r="A165" s="551"/>
      <c r="B165" s="308" t="s">
        <v>60</v>
      </c>
      <c r="C165" s="30">
        <f t="shared" si="100"/>
        <v>0</v>
      </c>
      <c r="D165" s="30">
        <f t="shared" si="101"/>
        <v>0</v>
      </c>
      <c r="E165" s="30">
        <f t="shared" si="102"/>
        <v>0</v>
      </c>
      <c r="F165" s="30">
        <f t="shared" si="102"/>
        <v>41.139638437455886</v>
      </c>
      <c r="G165" s="30">
        <f t="shared" si="102"/>
        <v>306.68987303101466</v>
      </c>
      <c r="H165" s="30">
        <f t="shared" si="102"/>
        <v>2574.6295831951643</v>
      </c>
      <c r="I165" s="30">
        <f t="shared" si="102"/>
        <v>4299.7637068027107</v>
      </c>
      <c r="J165" s="30">
        <f t="shared" si="102"/>
        <v>5783.9280345063962</v>
      </c>
      <c r="K165" s="30">
        <f t="shared" si="102"/>
        <v>3142.7475239229784</v>
      </c>
      <c r="L165" s="30">
        <f t="shared" si="102"/>
        <v>137.99616376172639</v>
      </c>
      <c r="M165" s="30">
        <f t="shared" si="102"/>
        <v>0</v>
      </c>
      <c r="N165" s="30">
        <f t="shared" si="102"/>
        <v>0</v>
      </c>
      <c r="O165" s="30">
        <f t="shared" si="102"/>
        <v>0</v>
      </c>
      <c r="P165" s="30">
        <f t="shared" si="102"/>
        <v>0</v>
      </c>
      <c r="Q165" s="30">
        <f t="shared" si="102"/>
        <v>0</v>
      </c>
      <c r="R165" s="30">
        <f t="shared" si="102"/>
        <v>180.05257724948547</v>
      </c>
      <c r="S165" s="30">
        <f t="shared" si="102"/>
        <v>1277.5528717168593</v>
      </c>
      <c r="T165" s="30">
        <f t="shared" si="102"/>
        <v>8267.3206883865405</v>
      </c>
      <c r="U165" s="30">
        <f t="shared" si="102"/>
        <v>9395.3794963781693</v>
      </c>
      <c r="V165" s="30">
        <f t="shared" si="102"/>
        <v>9667.3837604934288</v>
      </c>
      <c r="W165" s="30">
        <f t="shared" si="102"/>
        <v>4343.4677637166496</v>
      </c>
      <c r="X165" s="30">
        <f t="shared" si="102"/>
        <v>164.67796298912023</v>
      </c>
      <c r="Y165" s="30">
        <f t="shared" si="102"/>
        <v>0</v>
      </c>
      <c r="Z165" s="30">
        <f t="shared" si="102"/>
        <v>0</v>
      </c>
      <c r="AA165" s="30">
        <f t="shared" si="102"/>
        <v>0</v>
      </c>
      <c r="AB165" s="30">
        <f t="shared" si="102"/>
        <v>0</v>
      </c>
      <c r="AC165" s="30">
        <f t="shared" si="102"/>
        <v>0</v>
      </c>
      <c r="AD165" s="30">
        <f t="shared" si="102"/>
        <v>180.05257724948547</v>
      </c>
      <c r="AE165" s="30">
        <f t="shared" si="102"/>
        <v>1277.5528717168593</v>
      </c>
      <c r="AF165" s="30">
        <f t="shared" si="102"/>
        <v>8267.3206883865405</v>
      </c>
      <c r="AG165" s="30">
        <f t="shared" si="102"/>
        <v>9395.3794963781693</v>
      </c>
      <c r="AH165" s="30">
        <f t="shared" si="102"/>
        <v>9667.3837604934288</v>
      </c>
      <c r="AI165" s="30">
        <f t="shared" si="102"/>
        <v>4343.4677637166496</v>
      </c>
      <c r="AJ165" s="30">
        <f t="shared" si="102"/>
        <v>164.67796298912023</v>
      </c>
      <c r="AK165" s="30">
        <f t="shared" si="102"/>
        <v>0</v>
      </c>
      <c r="AL165" s="30">
        <f t="shared" si="102"/>
        <v>0</v>
      </c>
      <c r="AM165" s="30">
        <f t="shared" si="102"/>
        <v>0</v>
      </c>
      <c r="AN165" s="30">
        <f t="shared" si="102"/>
        <v>0</v>
      </c>
      <c r="AO165" s="30">
        <f t="shared" si="102"/>
        <v>0</v>
      </c>
      <c r="AP165" s="30">
        <f t="shared" si="102"/>
        <v>180.05257724948547</v>
      </c>
      <c r="AQ165" s="30">
        <f t="shared" si="102"/>
        <v>1277.5528717168593</v>
      </c>
      <c r="AR165" s="30">
        <f t="shared" si="102"/>
        <v>8267.3206883865405</v>
      </c>
      <c r="AS165" s="30">
        <f t="shared" si="102"/>
        <v>9395.3794963781693</v>
      </c>
      <c r="AT165" s="30">
        <f t="shared" si="102"/>
        <v>9667.3837604934288</v>
      </c>
      <c r="AU165" s="30">
        <f t="shared" si="102"/>
        <v>4343.4677637166496</v>
      </c>
      <c r="AV165" s="30">
        <f t="shared" si="102"/>
        <v>164.67796298912023</v>
      </c>
      <c r="AW165" s="30">
        <f t="shared" si="102"/>
        <v>0</v>
      </c>
      <c r="AX165" s="30">
        <f t="shared" si="102"/>
        <v>0</v>
      </c>
      <c r="AY165" s="30">
        <f t="shared" si="102"/>
        <v>0</v>
      </c>
      <c r="AZ165" s="30">
        <f t="shared" si="102"/>
        <v>0</v>
      </c>
      <c r="BA165" s="30">
        <f t="shared" si="102"/>
        <v>0</v>
      </c>
      <c r="BB165" s="30">
        <f t="shared" si="102"/>
        <v>180.05257724948547</v>
      </c>
      <c r="BC165" s="30">
        <f t="shared" si="102"/>
        <v>1277.5528717168593</v>
      </c>
      <c r="BD165" s="30">
        <f t="shared" si="102"/>
        <v>8267.3206883865405</v>
      </c>
      <c r="BE165" s="30">
        <f t="shared" si="102"/>
        <v>9395.3794963781693</v>
      </c>
      <c r="BF165" s="30">
        <f t="shared" si="102"/>
        <v>9667.3837604934288</v>
      </c>
      <c r="BG165" s="30">
        <f t="shared" si="102"/>
        <v>4343.4677637166496</v>
      </c>
      <c r="BH165" s="30">
        <f t="shared" si="102"/>
        <v>164.67796298912023</v>
      </c>
      <c r="BI165" s="30">
        <f t="shared" si="102"/>
        <v>0</v>
      </c>
      <c r="BJ165" s="30">
        <f t="shared" si="102"/>
        <v>0</v>
      </c>
      <c r="BK165" s="30">
        <f t="shared" si="102"/>
        <v>0</v>
      </c>
      <c r="BL165" s="30">
        <f t="shared" si="102"/>
        <v>0</v>
      </c>
      <c r="BM165" s="30">
        <f t="shared" si="102"/>
        <v>0</v>
      </c>
      <c r="BN165" s="30">
        <f t="shared" si="102"/>
        <v>180.05257724948547</v>
      </c>
      <c r="BO165" s="30">
        <f t="shared" si="102"/>
        <v>1277.5528717168593</v>
      </c>
      <c r="BP165" s="30">
        <f t="shared" si="102"/>
        <v>8267.3206883865405</v>
      </c>
      <c r="BQ165" s="30">
        <f t="shared" si="99"/>
        <v>9395.3794963781693</v>
      </c>
      <c r="BR165" s="30">
        <f t="shared" si="99"/>
        <v>9667.3837604934288</v>
      </c>
      <c r="BS165" s="30">
        <f t="shared" si="99"/>
        <v>4343.4677637166496</v>
      </c>
      <c r="BT165" s="30">
        <f t="shared" si="99"/>
        <v>164.67796298912023</v>
      </c>
      <c r="BU165" s="30">
        <f t="shared" si="99"/>
        <v>0</v>
      </c>
      <c r="BV165" s="30">
        <f t="shared" si="99"/>
        <v>0</v>
      </c>
      <c r="BW165" s="30">
        <f t="shared" si="99"/>
        <v>0</v>
      </c>
      <c r="BX165" s="30">
        <f t="shared" si="99"/>
        <v>0</v>
      </c>
      <c r="BY165" s="30">
        <f t="shared" si="99"/>
        <v>0</v>
      </c>
      <c r="BZ165" s="30">
        <f t="shared" si="99"/>
        <v>180.05257724948547</v>
      </c>
      <c r="CA165" s="30">
        <f t="shared" si="99"/>
        <v>1277.5528717168593</v>
      </c>
      <c r="CB165" s="30">
        <f t="shared" si="99"/>
        <v>8267.3206883865405</v>
      </c>
      <c r="CC165" s="30">
        <f t="shared" si="99"/>
        <v>9395.3794963781693</v>
      </c>
      <c r="CD165" s="30">
        <f t="shared" si="99"/>
        <v>9667.3837604934288</v>
      </c>
      <c r="CE165" s="30">
        <f t="shared" si="99"/>
        <v>4343.4677637166496</v>
      </c>
      <c r="CF165" s="30">
        <f t="shared" si="99"/>
        <v>164.67796298912023</v>
      </c>
      <c r="CG165" s="30">
        <f t="shared" si="99"/>
        <v>0</v>
      </c>
      <c r="CH165" s="34">
        <f t="shared" si="99"/>
        <v>0</v>
      </c>
    </row>
    <row r="166" spans="1:86" hidden="1" x14ac:dyDescent="0.3">
      <c r="A166" s="551"/>
      <c r="B166" s="308" t="s">
        <v>143</v>
      </c>
      <c r="C166" s="30">
        <f t="shared" si="100"/>
        <v>0</v>
      </c>
      <c r="D166" s="30">
        <f t="shared" si="101"/>
        <v>0</v>
      </c>
      <c r="E166" s="30">
        <f t="shared" si="102"/>
        <v>0</v>
      </c>
      <c r="F166" s="30">
        <f t="shared" si="102"/>
        <v>0</v>
      </c>
      <c r="G166" s="30">
        <f t="shared" si="102"/>
        <v>0</v>
      </c>
      <c r="H166" s="30">
        <f t="shared" si="102"/>
        <v>0</v>
      </c>
      <c r="I166" s="30">
        <f t="shared" si="102"/>
        <v>0</v>
      </c>
      <c r="J166" s="30">
        <f t="shared" si="102"/>
        <v>0</v>
      </c>
      <c r="K166" s="30">
        <f t="shared" si="102"/>
        <v>0</v>
      </c>
      <c r="L166" s="30">
        <f t="shared" si="102"/>
        <v>0</v>
      </c>
      <c r="M166" s="30">
        <f t="shared" si="102"/>
        <v>0</v>
      </c>
      <c r="N166" s="30">
        <f t="shared" si="102"/>
        <v>0</v>
      </c>
      <c r="O166" s="30">
        <f t="shared" si="102"/>
        <v>0</v>
      </c>
      <c r="P166" s="30">
        <f t="shared" si="102"/>
        <v>0</v>
      </c>
      <c r="Q166" s="30">
        <f t="shared" si="102"/>
        <v>0</v>
      </c>
      <c r="R166" s="30">
        <f t="shared" si="102"/>
        <v>0</v>
      </c>
      <c r="S166" s="30">
        <f t="shared" si="102"/>
        <v>0</v>
      </c>
      <c r="T166" s="30">
        <f t="shared" si="102"/>
        <v>0</v>
      </c>
      <c r="U166" s="30">
        <f t="shared" si="102"/>
        <v>0</v>
      </c>
      <c r="V166" s="30">
        <f t="shared" si="102"/>
        <v>0</v>
      </c>
      <c r="W166" s="30">
        <f t="shared" si="102"/>
        <v>0</v>
      </c>
      <c r="X166" s="30">
        <f t="shared" si="102"/>
        <v>0</v>
      </c>
      <c r="Y166" s="30">
        <f t="shared" si="102"/>
        <v>0</v>
      </c>
      <c r="Z166" s="30">
        <f t="shared" si="102"/>
        <v>0</v>
      </c>
      <c r="AA166" s="30">
        <f t="shared" si="102"/>
        <v>0</v>
      </c>
      <c r="AB166" s="30">
        <f t="shared" si="102"/>
        <v>0</v>
      </c>
      <c r="AC166" s="30">
        <f t="shared" si="102"/>
        <v>0</v>
      </c>
      <c r="AD166" s="30">
        <f t="shared" si="102"/>
        <v>0</v>
      </c>
      <c r="AE166" s="30">
        <f t="shared" si="102"/>
        <v>0</v>
      </c>
      <c r="AF166" s="30">
        <f t="shared" si="102"/>
        <v>0</v>
      </c>
      <c r="AG166" s="30">
        <f t="shared" si="102"/>
        <v>0</v>
      </c>
      <c r="AH166" s="30">
        <f t="shared" si="102"/>
        <v>0</v>
      </c>
      <c r="AI166" s="30">
        <f t="shared" si="102"/>
        <v>0</v>
      </c>
      <c r="AJ166" s="30">
        <f t="shared" si="102"/>
        <v>0</v>
      </c>
      <c r="AK166" s="30">
        <f t="shared" si="102"/>
        <v>0</v>
      </c>
      <c r="AL166" s="30">
        <f t="shared" si="102"/>
        <v>0</v>
      </c>
      <c r="AM166" s="30">
        <f t="shared" si="102"/>
        <v>0</v>
      </c>
      <c r="AN166" s="30">
        <f t="shared" si="102"/>
        <v>0</v>
      </c>
      <c r="AO166" s="30">
        <f t="shared" si="102"/>
        <v>0</v>
      </c>
      <c r="AP166" s="30">
        <f t="shared" si="102"/>
        <v>0</v>
      </c>
      <c r="AQ166" s="30">
        <f t="shared" si="102"/>
        <v>0</v>
      </c>
      <c r="AR166" s="30">
        <f t="shared" si="102"/>
        <v>0</v>
      </c>
      <c r="AS166" s="30">
        <f t="shared" si="102"/>
        <v>0</v>
      </c>
      <c r="AT166" s="30">
        <f t="shared" si="102"/>
        <v>0</v>
      </c>
      <c r="AU166" s="30">
        <f t="shared" si="102"/>
        <v>0</v>
      </c>
      <c r="AV166" s="30">
        <f t="shared" si="102"/>
        <v>0</v>
      </c>
      <c r="AW166" s="30">
        <f t="shared" si="102"/>
        <v>0</v>
      </c>
      <c r="AX166" s="30">
        <f t="shared" si="102"/>
        <v>0</v>
      </c>
      <c r="AY166" s="30">
        <f t="shared" si="102"/>
        <v>0</v>
      </c>
      <c r="AZ166" s="30">
        <f t="shared" si="102"/>
        <v>0</v>
      </c>
      <c r="BA166" s="30">
        <f t="shared" si="102"/>
        <v>0</v>
      </c>
      <c r="BB166" s="30">
        <f t="shared" si="102"/>
        <v>0</v>
      </c>
      <c r="BC166" s="30">
        <f t="shared" si="102"/>
        <v>0</v>
      </c>
      <c r="BD166" s="30">
        <f t="shared" si="102"/>
        <v>0</v>
      </c>
      <c r="BE166" s="30">
        <f t="shared" si="102"/>
        <v>0</v>
      </c>
      <c r="BF166" s="30">
        <f t="shared" si="102"/>
        <v>0</v>
      </c>
      <c r="BG166" s="30">
        <f t="shared" si="102"/>
        <v>0</v>
      </c>
      <c r="BH166" s="30">
        <f t="shared" si="102"/>
        <v>0</v>
      </c>
      <c r="BI166" s="30">
        <f t="shared" si="102"/>
        <v>0</v>
      </c>
      <c r="BJ166" s="30">
        <f t="shared" si="102"/>
        <v>0</v>
      </c>
      <c r="BK166" s="30">
        <f t="shared" si="102"/>
        <v>0</v>
      </c>
      <c r="BL166" s="30">
        <f t="shared" si="102"/>
        <v>0</v>
      </c>
      <c r="BM166" s="30">
        <f t="shared" si="102"/>
        <v>0</v>
      </c>
      <c r="BN166" s="30">
        <f t="shared" si="102"/>
        <v>0</v>
      </c>
      <c r="BO166" s="30">
        <f t="shared" si="102"/>
        <v>0</v>
      </c>
      <c r="BP166" s="30">
        <f t="shared" si="102"/>
        <v>0</v>
      </c>
      <c r="BQ166" s="30">
        <f t="shared" si="99"/>
        <v>0</v>
      </c>
      <c r="BR166" s="30">
        <f t="shared" si="99"/>
        <v>0</v>
      </c>
      <c r="BS166" s="30">
        <f t="shared" si="99"/>
        <v>0</v>
      </c>
      <c r="BT166" s="30">
        <f t="shared" si="99"/>
        <v>0</v>
      </c>
      <c r="BU166" s="30">
        <f t="shared" si="99"/>
        <v>0</v>
      </c>
      <c r="BV166" s="30">
        <f t="shared" si="99"/>
        <v>0</v>
      </c>
      <c r="BW166" s="30">
        <f t="shared" si="99"/>
        <v>0</v>
      </c>
      <c r="BX166" s="30">
        <f t="shared" si="99"/>
        <v>0</v>
      </c>
      <c r="BY166" s="30">
        <f t="shared" si="99"/>
        <v>0</v>
      </c>
      <c r="BZ166" s="30">
        <f t="shared" si="99"/>
        <v>0</v>
      </c>
      <c r="CA166" s="30">
        <f t="shared" si="99"/>
        <v>0</v>
      </c>
      <c r="CB166" s="30">
        <f t="shared" si="99"/>
        <v>0</v>
      </c>
      <c r="CC166" s="30">
        <f t="shared" si="99"/>
        <v>0</v>
      </c>
      <c r="CD166" s="30">
        <f t="shared" si="99"/>
        <v>0</v>
      </c>
      <c r="CE166" s="30">
        <f t="shared" si="99"/>
        <v>0</v>
      </c>
      <c r="CF166" s="30">
        <f t="shared" si="99"/>
        <v>0</v>
      </c>
      <c r="CG166" s="30">
        <f t="shared" si="99"/>
        <v>0</v>
      </c>
      <c r="CH166" s="34">
        <f t="shared" si="99"/>
        <v>0</v>
      </c>
    </row>
    <row r="167" spans="1:86" hidden="1" x14ac:dyDescent="0.3">
      <c r="A167" s="551"/>
      <c r="B167" s="309" t="s">
        <v>62</v>
      </c>
      <c r="C167" s="30">
        <f t="shared" si="100"/>
        <v>0</v>
      </c>
      <c r="D167" s="30">
        <f t="shared" si="101"/>
        <v>0</v>
      </c>
      <c r="E167" s="30">
        <f t="shared" si="102"/>
        <v>0</v>
      </c>
      <c r="F167" s="30">
        <f t="shared" si="102"/>
        <v>0</v>
      </c>
      <c r="G167" s="30">
        <f t="shared" si="102"/>
        <v>0</v>
      </c>
      <c r="H167" s="30">
        <f t="shared" si="102"/>
        <v>0</v>
      </c>
      <c r="I167" s="30">
        <f t="shared" si="102"/>
        <v>0</v>
      </c>
      <c r="J167" s="30">
        <f t="shared" si="102"/>
        <v>0</v>
      </c>
      <c r="K167" s="30">
        <f t="shared" si="102"/>
        <v>0</v>
      </c>
      <c r="L167" s="30">
        <f t="shared" si="102"/>
        <v>0</v>
      </c>
      <c r="M167" s="30">
        <f t="shared" si="102"/>
        <v>0</v>
      </c>
      <c r="N167" s="30">
        <f t="shared" si="102"/>
        <v>11.338817928668103</v>
      </c>
      <c r="O167" s="30">
        <f t="shared" si="102"/>
        <v>31.001567522514854</v>
      </c>
      <c r="P167" s="30">
        <f t="shared" si="102"/>
        <v>23.571986278311655</v>
      </c>
      <c r="Q167" s="30">
        <f t="shared" si="102"/>
        <v>19.055224329385226</v>
      </c>
      <c r="R167" s="30">
        <f t="shared" si="102"/>
        <v>7.2766465714668422</v>
      </c>
      <c r="S167" s="30">
        <f t="shared" si="102"/>
        <v>2.9280314042041184</v>
      </c>
      <c r="T167" s="30">
        <f t="shared" si="102"/>
        <v>0</v>
      </c>
      <c r="U167" s="30">
        <f t="shared" si="102"/>
        <v>0</v>
      </c>
      <c r="V167" s="30">
        <f t="shared" si="102"/>
        <v>0</v>
      </c>
      <c r="W167" s="30">
        <f t="shared" si="102"/>
        <v>3.119789023111887</v>
      </c>
      <c r="X167" s="30">
        <f t="shared" si="102"/>
        <v>7.901356470588861</v>
      </c>
      <c r="Y167" s="30">
        <f t="shared" si="102"/>
        <v>13.194414794368321</v>
      </c>
      <c r="Z167" s="30">
        <f t="shared" si="102"/>
        <v>22.677635857336206</v>
      </c>
      <c r="AA167" s="30">
        <f t="shared" si="102"/>
        <v>31.001567522514854</v>
      </c>
      <c r="AB167" s="30">
        <f t="shared" si="102"/>
        <v>23.571986278311655</v>
      </c>
      <c r="AC167" s="30">
        <f t="shared" si="102"/>
        <v>19.055224329385226</v>
      </c>
      <c r="AD167" s="30">
        <f t="shared" si="102"/>
        <v>7.2766465714668422</v>
      </c>
      <c r="AE167" s="30">
        <f t="shared" si="102"/>
        <v>2.9280314042041184</v>
      </c>
      <c r="AF167" s="30">
        <f t="shared" si="102"/>
        <v>0</v>
      </c>
      <c r="AG167" s="30">
        <f t="shared" si="102"/>
        <v>0</v>
      </c>
      <c r="AH167" s="30">
        <f t="shared" si="102"/>
        <v>0</v>
      </c>
      <c r="AI167" s="30">
        <f t="shared" si="102"/>
        <v>3.119789023111887</v>
      </c>
      <c r="AJ167" s="30">
        <f t="shared" si="102"/>
        <v>7.901356470588861</v>
      </c>
      <c r="AK167" s="30">
        <f t="shared" si="102"/>
        <v>13.194414794368321</v>
      </c>
      <c r="AL167" s="30">
        <f t="shared" si="102"/>
        <v>22.677635857336206</v>
      </c>
      <c r="AM167" s="30">
        <f t="shared" si="102"/>
        <v>31.001567522514854</v>
      </c>
      <c r="AN167" s="30">
        <f t="shared" si="102"/>
        <v>23.571986278311655</v>
      </c>
      <c r="AO167" s="30">
        <f t="shared" si="102"/>
        <v>19.055224329385226</v>
      </c>
      <c r="AP167" s="30">
        <f t="shared" si="102"/>
        <v>7.2766465714668422</v>
      </c>
      <c r="AQ167" s="30">
        <f t="shared" si="102"/>
        <v>2.9280314042041184</v>
      </c>
      <c r="AR167" s="30">
        <f t="shared" si="102"/>
        <v>0</v>
      </c>
      <c r="AS167" s="30">
        <f t="shared" si="102"/>
        <v>0</v>
      </c>
      <c r="AT167" s="30">
        <f t="shared" si="102"/>
        <v>0</v>
      </c>
      <c r="AU167" s="30">
        <f t="shared" si="102"/>
        <v>3.119789023111887</v>
      </c>
      <c r="AV167" s="30">
        <f t="shared" si="102"/>
        <v>7.901356470588861</v>
      </c>
      <c r="AW167" s="30">
        <f t="shared" si="102"/>
        <v>13.194414794368321</v>
      </c>
      <c r="AX167" s="30">
        <f t="shared" si="102"/>
        <v>22.677635857336206</v>
      </c>
      <c r="AY167" s="30">
        <f t="shared" si="102"/>
        <v>31.001567522514854</v>
      </c>
      <c r="AZ167" s="30">
        <f t="shared" si="102"/>
        <v>23.571986278311655</v>
      </c>
      <c r="BA167" s="30">
        <f t="shared" si="102"/>
        <v>19.055224329385226</v>
      </c>
      <c r="BB167" s="30">
        <f t="shared" si="102"/>
        <v>7.2766465714668422</v>
      </c>
      <c r="BC167" s="30">
        <f t="shared" si="102"/>
        <v>2.9280314042041184</v>
      </c>
      <c r="BD167" s="30">
        <f t="shared" si="102"/>
        <v>0</v>
      </c>
      <c r="BE167" s="30">
        <f t="shared" si="102"/>
        <v>0</v>
      </c>
      <c r="BF167" s="30">
        <f t="shared" si="102"/>
        <v>0</v>
      </c>
      <c r="BG167" s="30">
        <f t="shared" si="102"/>
        <v>3.119789023111887</v>
      </c>
      <c r="BH167" s="30">
        <f t="shared" si="102"/>
        <v>7.901356470588861</v>
      </c>
      <c r="BI167" s="30">
        <f t="shared" si="102"/>
        <v>13.194414794368321</v>
      </c>
      <c r="BJ167" s="30">
        <f t="shared" si="102"/>
        <v>22.677635857336206</v>
      </c>
      <c r="BK167" s="30">
        <f t="shared" si="102"/>
        <v>31.001567522514854</v>
      </c>
      <c r="BL167" s="30">
        <f t="shared" si="102"/>
        <v>23.571986278311655</v>
      </c>
      <c r="BM167" s="30">
        <f t="shared" si="102"/>
        <v>19.055224329385226</v>
      </c>
      <c r="BN167" s="30">
        <f t="shared" si="102"/>
        <v>7.2766465714668422</v>
      </c>
      <c r="BO167" s="30">
        <f t="shared" si="102"/>
        <v>2.9280314042041184</v>
      </c>
      <c r="BP167" s="30">
        <f t="shared" ref="BP167:CH170" si="103">IF(BP28=0,0,((BP10*0.5)+BO28-BP46)*BP83*BP132*BP$2)</f>
        <v>0</v>
      </c>
      <c r="BQ167" s="30">
        <f t="shared" si="103"/>
        <v>0</v>
      </c>
      <c r="BR167" s="30">
        <f t="shared" si="103"/>
        <v>0</v>
      </c>
      <c r="BS167" s="30">
        <f t="shared" si="103"/>
        <v>3.119789023111887</v>
      </c>
      <c r="BT167" s="30">
        <f t="shared" si="103"/>
        <v>7.901356470588861</v>
      </c>
      <c r="BU167" s="30">
        <f t="shared" si="103"/>
        <v>13.194414794368321</v>
      </c>
      <c r="BV167" s="30">
        <f t="shared" si="103"/>
        <v>22.677635857336206</v>
      </c>
      <c r="BW167" s="30">
        <f t="shared" si="103"/>
        <v>31.001567522514854</v>
      </c>
      <c r="BX167" s="30">
        <f t="shared" si="103"/>
        <v>23.571986278311655</v>
      </c>
      <c r="BY167" s="30">
        <f t="shared" si="103"/>
        <v>19.055224329385226</v>
      </c>
      <c r="BZ167" s="30">
        <f t="shared" si="103"/>
        <v>7.2766465714668422</v>
      </c>
      <c r="CA167" s="30">
        <f t="shared" si="103"/>
        <v>2.9280314042041184</v>
      </c>
      <c r="CB167" s="30">
        <f t="shared" si="103"/>
        <v>0</v>
      </c>
      <c r="CC167" s="30">
        <f t="shared" si="103"/>
        <v>0</v>
      </c>
      <c r="CD167" s="30">
        <f t="shared" si="103"/>
        <v>0</v>
      </c>
      <c r="CE167" s="30">
        <f t="shared" si="103"/>
        <v>3.119789023111887</v>
      </c>
      <c r="CF167" s="30">
        <f t="shared" si="103"/>
        <v>7.901356470588861</v>
      </c>
      <c r="CG167" s="30">
        <f t="shared" si="103"/>
        <v>13.194414794368321</v>
      </c>
      <c r="CH167" s="34">
        <f t="shared" si="103"/>
        <v>22.677635857336206</v>
      </c>
    </row>
    <row r="168" spans="1:86" hidden="1" x14ac:dyDescent="0.3">
      <c r="A168" s="551"/>
      <c r="B168" s="309" t="s">
        <v>63</v>
      </c>
      <c r="C168" s="30">
        <f t="shared" si="100"/>
        <v>134.81014931902337</v>
      </c>
      <c r="D168" s="30">
        <f t="shared" si="101"/>
        <v>157.27310122245518</v>
      </c>
      <c r="E168" s="30">
        <f t="shared" ref="E168:BP171" si="104">IF(E29=0,0,((E11*0.5)+D29-E47)*E84*E133*E$2)</f>
        <v>155.73882579451055</v>
      </c>
      <c r="F168" s="30">
        <f t="shared" si="104"/>
        <v>68.376204928011589</v>
      </c>
      <c r="G168" s="30">
        <f t="shared" si="104"/>
        <v>167.99850828158583</v>
      </c>
      <c r="H168" s="30">
        <f t="shared" si="104"/>
        <v>1292.9795449148478</v>
      </c>
      <c r="I168" s="30">
        <f t="shared" si="104"/>
        <v>2042.1438041398674</v>
      </c>
      <c r="J168" s="30">
        <f t="shared" si="104"/>
        <v>2449.2887886909393</v>
      </c>
      <c r="K168" s="30">
        <f t="shared" si="104"/>
        <v>1109.631978510658</v>
      </c>
      <c r="L168" s="30">
        <f t="shared" si="104"/>
        <v>161.41009972493319</v>
      </c>
      <c r="M168" s="30">
        <f t="shared" si="104"/>
        <v>248.36554283954442</v>
      </c>
      <c r="N168" s="30">
        <f t="shared" si="104"/>
        <v>917.74705295982892</v>
      </c>
      <c r="O168" s="30">
        <f t="shared" si="104"/>
        <v>1911.8825405568682</v>
      </c>
      <c r="P168" s="30">
        <f t="shared" si="104"/>
        <v>1453.3092943505478</v>
      </c>
      <c r="Q168" s="30">
        <f t="shared" si="104"/>
        <v>1195.0714914324462</v>
      </c>
      <c r="R168" s="30">
        <f t="shared" si="104"/>
        <v>452.81742547684269</v>
      </c>
      <c r="S168" s="30">
        <f t="shared" si="104"/>
        <v>1112.5603136955199</v>
      </c>
      <c r="T168" s="30">
        <f t="shared" si="104"/>
        <v>7187.2881898212891</v>
      </c>
      <c r="U168" s="30">
        <f t="shared" si="104"/>
        <v>8163.5545185767496</v>
      </c>
      <c r="V168" s="30">
        <f t="shared" si="104"/>
        <v>8401.9882078413357</v>
      </c>
      <c r="W168" s="30">
        <f t="shared" si="104"/>
        <v>3774.9547175395828</v>
      </c>
      <c r="X168" s="30">
        <f t="shared" si="104"/>
        <v>543.20307619415871</v>
      </c>
      <c r="Y168" s="30">
        <f t="shared" si="104"/>
        <v>813.79225328041275</v>
      </c>
      <c r="Z168" s="30">
        <f t="shared" si="104"/>
        <v>1398.4940807192702</v>
      </c>
      <c r="AA168" s="30">
        <f t="shared" si="104"/>
        <v>1911.8825405568682</v>
      </c>
      <c r="AB168" s="30">
        <f t="shared" si="104"/>
        <v>1453.3092943505478</v>
      </c>
      <c r="AC168" s="30">
        <f t="shared" si="104"/>
        <v>1195.0714914324462</v>
      </c>
      <c r="AD168" s="30">
        <f t="shared" si="104"/>
        <v>452.81742547684269</v>
      </c>
      <c r="AE168" s="30">
        <f t="shared" si="104"/>
        <v>1112.5603136955199</v>
      </c>
      <c r="AF168" s="30">
        <f t="shared" si="104"/>
        <v>7187.2881898212891</v>
      </c>
      <c r="AG168" s="30">
        <f t="shared" si="104"/>
        <v>8163.5545185767496</v>
      </c>
      <c r="AH168" s="30">
        <f t="shared" si="104"/>
        <v>8401.9882078413357</v>
      </c>
      <c r="AI168" s="30">
        <f t="shared" si="104"/>
        <v>3774.9547175395828</v>
      </c>
      <c r="AJ168" s="30">
        <f t="shared" si="104"/>
        <v>543.20307619415871</v>
      </c>
      <c r="AK168" s="30">
        <f t="shared" si="104"/>
        <v>813.79225328041275</v>
      </c>
      <c r="AL168" s="30">
        <f t="shared" si="104"/>
        <v>1398.4940807192702</v>
      </c>
      <c r="AM168" s="30">
        <f t="shared" si="104"/>
        <v>1911.8825405568682</v>
      </c>
      <c r="AN168" s="30">
        <f t="shared" si="104"/>
        <v>1453.3092943505478</v>
      </c>
      <c r="AO168" s="30">
        <f t="shared" si="104"/>
        <v>1195.0714914324462</v>
      </c>
      <c r="AP168" s="30">
        <f t="shared" si="104"/>
        <v>452.81742547684269</v>
      </c>
      <c r="AQ168" s="30">
        <f t="shared" si="104"/>
        <v>1112.5603136955199</v>
      </c>
      <c r="AR168" s="30">
        <f t="shared" si="104"/>
        <v>7187.2881898212891</v>
      </c>
      <c r="AS168" s="30">
        <f t="shared" si="104"/>
        <v>8163.5545185767496</v>
      </c>
      <c r="AT168" s="30">
        <f t="shared" si="104"/>
        <v>8401.9882078413357</v>
      </c>
      <c r="AU168" s="30">
        <f t="shared" si="104"/>
        <v>3774.9547175395828</v>
      </c>
      <c r="AV168" s="30">
        <f t="shared" si="104"/>
        <v>543.20307619415871</v>
      </c>
      <c r="AW168" s="30">
        <f t="shared" si="104"/>
        <v>813.79225328041275</v>
      </c>
      <c r="AX168" s="30">
        <f t="shared" si="104"/>
        <v>1398.4940807192702</v>
      </c>
      <c r="AY168" s="30">
        <f t="shared" si="104"/>
        <v>1911.8825405568682</v>
      </c>
      <c r="AZ168" s="30">
        <f t="shared" si="104"/>
        <v>1453.3092943505478</v>
      </c>
      <c r="BA168" s="30">
        <f t="shared" si="104"/>
        <v>1195.0714914324462</v>
      </c>
      <c r="BB168" s="30">
        <f t="shared" si="104"/>
        <v>452.81742547684269</v>
      </c>
      <c r="BC168" s="30">
        <f t="shared" si="104"/>
        <v>1112.5603136955199</v>
      </c>
      <c r="BD168" s="30">
        <f t="shared" si="104"/>
        <v>7187.2881898212891</v>
      </c>
      <c r="BE168" s="30">
        <f t="shared" si="104"/>
        <v>8163.5545185767496</v>
      </c>
      <c r="BF168" s="30">
        <f t="shared" si="104"/>
        <v>8401.9882078413357</v>
      </c>
      <c r="BG168" s="30">
        <f t="shared" si="104"/>
        <v>3774.9547175395828</v>
      </c>
      <c r="BH168" s="30">
        <f t="shared" si="104"/>
        <v>543.20307619415871</v>
      </c>
      <c r="BI168" s="30">
        <f t="shared" si="104"/>
        <v>813.79225328041275</v>
      </c>
      <c r="BJ168" s="30">
        <f t="shared" si="104"/>
        <v>1398.4940807192702</v>
      </c>
      <c r="BK168" s="30">
        <f t="shared" si="104"/>
        <v>1911.8825405568682</v>
      </c>
      <c r="BL168" s="30">
        <f t="shared" si="104"/>
        <v>1453.3092943505478</v>
      </c>
      <c r="BM168" s="30">
        <f t="shared" si="104"/>
        <v>1195.0714914324462</v>
      </c>
      <c r="BN168" s="30">
        <f t="shared" si="104"/>
        <v>452.81742547684269</v>
      </c>
      <c r="BO168" s="30">
        <f t="shared" si="104"/>
        <v>1112.5603136955199</v>
      </c>
      <c r="BP168" s="30">
        <f t="shared" si="104"/>
        <v>7187.2881898212891</v>
      </c>
      <c r="BQ168" s="30">
        <f t="shared" si="103"/>
        <v>8163.5545185767496</v>
      </c>
      <c r="BR168" s="30">
        <f t="shared" si="103"/>
        <v>8401.9882078413357</v>
      </c>
      <c r="BS168" s="30">
        <f t="shared" si="103"/>
        <v>3774.9547175395828</v>
      </c>
      <c r="BT168" s="30">
        <f t="shared" si="103"/>
        <v>543.20307619415871</v>
      </c>
      <c r="BU168" s="30">
        <f t="shared" si="103"/>
        <v>813.79225328041275</v>
      </c>
      <c r="BV168" s="30">
        <f t="shared" si="103"/>
        <v>1398.4940807192702</v>
      </c>
      <c r="BW168" s="30">
        <f t="shared" si="103"/>
        <v>1911.8825405568682</v>
      </c>
      <c r="BX168" s="30">
        <f t="shared" si="103"/>
        <v>1453.3092943505478</v>
      </c>
      <c r="BY168" s="30">
        <f t="shared" si="103"/>
        <v>1195.0714914324462</v>
      </c>
      <c r="BZ168" s="30">
        <f t="shared" si="103"/>
        <v>452.81742547684269</v>
      </c>
      <c r="CA168" s="30">
        <f t="shared" si="103"/>
        <v>1112.5603136955199</v>
      </c>
      <c r="CB168" s="30">
        <f t="shared" si="103"/>
        <v>7187.2881898212891</v>
      </c>
      <c r="CC168" s="30">
        <f t="shared" si="103"/>
        <v>8163.5545185767496</v>
      </c>
      <c r="CD168" s="30">
        <f t="shared" si="103"/>
        <v>8401.9882078413357</v>
      </c>
      <c r="CE168" s="30">
        <f t="shared" si="103"/>
        <v>3774.9547175395828</v>
      </c>
      <c r="CF168" s="30">
        <f t="shared" si="103"/>
        <v>543.20307619415871</v>
      </c>
      <c r="CG168" s="30">
        <f t="shared" si="103"/>
        <v>813.79225328041275</v>
      </c>
      <c r="CH168" s="34">
        <f t="shared" si="103"/>
        <v>1398.4940807192702</v>
      </c>
    </row>
    <row r="169" spans="1:86" ht="15.75" hidden="1" customHeight="1" x14ac:dyDescent="0.3">
      <c r="A169" s="551"/>
      <c r="B169" s="309" t="s">
        <v>64</v>
      </c>
      <c r="C169" s="30">
        <f t="shared" si="100"/>
        <v>80.341694928320621</v>
      </c>
      <c r="D169" s="30">
        <f t="shared" si="101"/>
        <v>91.097986210617051</v>
      </c>
      <c r="E169" s="30">
        <f t="shared" si="104"/>
        <v>158.66768799817061</v>
      </c>
      <c r="F169" s="30">
        <f t="shared" si="104"/>
        <v>319.85011792607168</v>
      </c>
      <c r="G169" s="30">
        <f t="shared" si="104"/>
        <v>707.73463684687988</v>
      </c>
      <c r="H169" s="30">
        <f t="shared" si="104"/>
        <v>2049.5907860332791</v>
      </c>
      <c r="I169" s="30">
        <f t="shared" si="104"/>
        <v>2994.727467731263</v>
      </c>
      <c r="J169" s="30">
        <f t="shared" si="104"/>
        <v>2914.4126656730086</v>
      </c>
      <c r="K169" s="30">
        <f t="shared" si="104"/>
        <v>3026.5620137839323</v>
      </c>
      <c r="L169" s="30">
        <f t="shared" si="104"/>
        <v>1759.7504814957945</v>
      </c>
      <c r="M169" s="30">
        <f t="shared" si="104"/>
        <v>1702.8540205655286</v>
      </c>
      <c r="N169" s="30">
        <f t="shared" si="104"/>
        <v>1407.3618095472275</v>
      </c>
      <c r="O169" s="30">
        <f t="shared" si="104"/>
        <v>2151.2001175408786</v>
      </c>
      <c r="P169" s="30">
        <f t="shared" si="104"/>
        <v>1638.3848965611887</v>
      </c>
      <c r="Q169" s="30">
        <f t="shared" si="104"/>
        <v>1893.7911311879934</v>
      </c>
      <c r="R169" s="30">
        <f t="shared" si="104"/>
        <v>2101.5384825586661</v>
      </c>
      <c r="S169" s="30">
        <f t="shared" si="104"/>
        <v>3004.0688234165182</v>
      </c>
      <c r="T169" s="30">
        <f t="shared" si="104"/>
        <v>6196.9429215444807</v>
      </c>
      <c r="U169" s="30">
        <f t="shared" si="104"/>
        <v>7138.1990803750268</v>
      </c>
      <c r="V169" s="30">
        <f t="shared" si="104"/>
        <v>6023.8603477125662</v>
      </c>
      <c r="W169" s="30">
        <f t="shared" si="104"/>
        <v>5637.9857273311582</v>
      </c>
      <c r="X169" s="30">
        <f t="shared" si="104"/>
        <v>2811.9519405500155</v>
      </c>
      <c r="Y169" s="30">
        <f t="shared" si="104"/>
        <v>2226.7290121663673</v>
      </c>
      <c r="Z169" s="30">
        <f t="shared" si="104"/>
        <v>1536.0392471405232</v>
      </c>
      <c r="AA169" s="30">
        <f t="shared" si="104"/>
        <v>2151.2001175408786</v>
      </c>
      <c r="AB169" s="30">
        <f t="shared" si="104"/>
        <v>1638.3848965611887</v>
      </c>
      <c r="AC169" s="30">
        <f t="shared" si="104"/>
        <v>1893.7911311879934</v>
      </c>
      <c r="AD169" s="30">
        <f t="shared" si="104"/>
        <v>2101.5384825586661</v>
      </c>
      <c r="AE169" s="30">
        <f t="shared" si="104"/>
        <v>3004.0688234165182</v>
      </c>
      <c r="AF169" s="30">
        <f t="shared" si="104"/>
        <v>6196.9429215444807</v>
      </c>
      <c r="AG169" s="30">
        <f t="shared" si="104"/>
        <v>7138.1990803750268</v>
      </c>
      <c r="AH169" s="30">
        <f t="shared" si="104"/>
        <v>6023.8603477125662</v>
      </c>
      <c r="AI169" s="30">
        <f t="shared" si="104"/>
        <v>5637.9857273311582</v>
      </c>
      <c r="AJ169" s="30">
        <f t="shared" si="104"/>
        <v>2811.9519405500155</v>
      </c>
      <c r="AK169" s="30">
        <f t="shared" si="104"/>
        <v>2226.7290121663673</v>
      </c>
      <c r="AL169" s="30">
        <f t="shared" si="104"/>
        <v>1536.0392471405232</v>
      </c>
      <c r="AM169" s="30">
        <f t="shared" si="104"/>
        <v>2151.2001175408786</v>
      </c>
      <c r="AN169" s="30">
        <f t="shared" si="104"/>
        <v>1638.3848965611887</v>
      </c>
      <c r="AO169" s="30">
        <f t="shared" si="104"/>
        <v>1893.7911311879934</v>
      </c>
      <c r="AP169" s="30">
        <f t="shared" si="104"/>
        <v>2101.5384825586661</v>
      </c>
      <c r="AQ169" s="30">
        <f t="shared" si="104"/>
        <v>3004.0688234165182</v>
      </c>
      <c r="AR169" s="30">
        <f t="shared" si="104"/>
        <v>6196.9429215444807</v>
      </c>
      <c r="AS169" s="30">
        <f t="shared" si="104"/>
        <v>7138.1990803750268</v>
      </c>
      <c r="AT169" s="30">
        <f t="shared" si="104"/>
        <v>6023.8603477125662</v>
      </c>
      <c r="AU169" s="30">
        <f t="shared" si="104"/>
        <v>5637.9857273311582</v>
      </c>
      <c r="AV169" s="30">
        <f t="shared" si="104"/>
        <v>2811.9519405500155</v>
      </c>
      <c r="AW169" s="30">
        <f t="shared" si="104"/>
        <v>2226.7290121663673</v>
      </c>
      <c r="AX169" s="30">
        <f t="shared" si="104"/>
        <v>1536.0392471405232</v>
      </c>
      <c r="AY169" s="30">
        <f t="shared" si="104"/>
        <v>2151.2001175408786</v>
      </c>
      <c r="AZ169" s="30">
        <f t="shared" si="104"/>
        <v>1638.3848965611887</v>
      </c>
      <c r="BA169" s="30">
        <f t="shared" si="104"/>
        <v>1893.7911311879934</v>
      </c>
      <c r="BB169" s="30">
        <f t="shared" si="104"/>
        <v>2101.5384825586661</v>
      </c>
      <c r="BC169" s="30">
        <f t="shared" si="104"/>
        <v>3004.0688234165182</v>
      </c>
      <c r="BD169" s="30">
        <f t="shared" si="104"/>
        <v>6196.9429215444807</v>
      </c>
      <c r="BE169" s="30">
        <f t="shared" si="104"/>
        <v>7138.1990803750268</v>
      </c>
      <c r="BF169" s="30">
        <f t="shared" si="104"/>
        <v>6023.8603477125662</v>
      </c>
      <c r="BG169" s="30">
        <f t="shared" si="104"/>
        <v>5637.9857273311582</v>
      </c>
      <c r="BH169" s="30">
        <f t="shared" si="104"/>
        <v>2811.9519405500155</v>
      </c>
      <c r="BI169" s="30">
        <f t="shared" si="104"/>
        <v>2226.7290121663673</v>
      </c>
      <c r="BJ169" s="30">
        <f t="shared" si="104"/>
        <v>1536.0392471405232</v>
      </c>
      <c r="BK169" s="30">
        <f t="shared" si="104"/>
        <v>2151.2001175408786</v>
      </c>
      <c r="BL169" s="30">
        <f t="shared" si="104"/>
        <v>1638.3848965611887</v>
      </c>
      <c r="BM169" s="30">
        <f t="shared" si="104"/>
        <v>1893.7911311879934</v>
      </c>
      <c r="BN169" s="30">
        <f t="shared" si="104"/>
        <v>2101.5384825586661</v>
      </c>
      <c r="BO169" s="30">
        <f t="shared" si="104"/>
        <v>3004.0688234165182</v>
      </c>
      <c r="BP169" s="30">
        <f t="shared" si="104"/>
        <v>6196.9429215444807</v>
      </c>
      <c r="BQ169" s="30">
        <f t="shared" si="103"/>
        <v>7138.1990803750268</v>
      </c>
      <c r="BR169" s="30">
        <f t="shared" si="103"/>
        <v>6023.8603477125662</v>
      </c>
      <c r="BS169" s="30">
        <f t="shared" si="103"/>
        <v>5637.9857273311582</v>
      </c>
      <c r="BT169" s="30">
        <f t="shared" si="103"/>
        <v>2811.9519405500155</v>
      </c>
      <c r="BU169" s="30">
        <f t="shared" si="103"/>
        <v>2226.7290121663673</v>
      </c>
      <c r="BV169" s="30">
        <f t="shared" si="103"/>
        <v>1536.0392471405232</v>
      </c>
      <c r="BW169" s="30">
        <f t="shared" si="103"/>
        <v>2151.2001175408786</v>
      </c>
      <c r="BX169" s="30">
        <f t="shared" si="103"/>
        <v>1638.3848965611887</v>
      </c>
      <c r="BY169" s="30">
        <f t="shared" si="103"/>
        <v>1893.7911311879934</v>
      </c>
      <c r="BZ169" s="30">
        <f t="shared" si="103"/>
        <v>2101.5384825586661</v>
      </c>
      <c r="CA169" s="30">
        <f t="shared" si="103"/>
        <v>3004.0688234165182</v>
      </c>
      <c r="CB169" s="30">
        <f t="shared" si="103"/>
        <v>6196.9429215444807</v>
      </c>
      <c r="CC169" s="30">
        <f t="shared" si="103"/>
        <v>7138.1990803750268</v>
      </c>
      <c r="CD169" s="30">
        <f t="shared" si="103"/>
        <v>6023.8603477125662</v>
      </c>
      <c r="CE169" s="30">
        <f t="shared" si="103"/>
        <v>5637.9857273311582</v>
      </c>
      <c r="CF169" s="30">
        <f t="shared" si="103"/>
        <v>2811.9519405500155</v>
      </c>
      <c r="CG169" s="30">
        <f t="shared" si="103"/>
        <v>2226.7290121663673</v>
      </c>
      <c r="CH169" s="34">
        <f t="shared" si="103"/>
        <v>1536.0392471405232</v>
      </c>
    </row>
    <row r="170" spans="1:86" hidden="1" x14ac:dyDescent="0.3">
      <c r="A170" s="551"/>
      <c r="B170" s="309" t="s">
        <v>65</v>
      </c>
      <c r="C170" s="30">
        <f t="shared" si="100"/>
        <v>0</v>
      </c>
      <c r="D170" s="30">
        <f t="shared" si="101"/>
        <v>0</v>
      </c>
      <c r="E170" s="30">
        <f t="shared" si="104"/>
        <v>0</v>
      </c>
      <c r="F170" s="30">
        <f t="shared" si="104"/>
        <v>0</v>
      </c>
      <c r="G170" s="30">
        <f t="shared" si="104"/>
        <v>0</v>
      </c>
      <c r="H170" s="30">
        <f t="shared" si="104"/>
        <v>0</v>
      </c>
      <c r="I170" s="30">
        <f t="shared" si="104"/>
        <v>0</v>
      </c>
      <c r="J170" s="30">
        <f t="shared" si="104"/>
        <v>0</v>
      </c>
      <c r="K170" s="30">
        <f t="shared" si="104"/>
        <v>0</v>
      </c>
      <c r="L170" s="30">
        <f t="shared" si="104"/>
        <v>0</v>
      </c>
      <c r="M170" s="30">
        <f t="shared" si="104"/>
        <v>0</v>
      </c>
      <c r="N170" s="30">
        <f t="shared" si="104"/>
        <v>0</v>
      </c>
      <c r="O170" s="30">
        <f t="shared" si="104"/>
        <v>0</v>
      </c>
      <c r="P170" s="30">
        <f t="shared" si="104"/>
        <v>0</v>
      </c>
      <c r="Q170" s="30">
        <f t="shared" si="104"/>
        <v>0</v>
      </c>
      <c r="R170" s="30">
        <f t="shared" si="104"/>
        <v>0</v>
      </c>
      <c r="S170" s="30">
        <f t="shared" si="104"/>
        <v>0</v>
      </c>
      <c r="T170" s="30">
        <f t="shared" si="104"/>
        <v>0</v>
      </c>
      <c r="U170" s="30">
        <f t="shared" si="104"/>
        <v>0</v>
      </c>
      <c r="V170" s="30">
        <f t="shared" si="104"/>
        <v>0</v>
      </c>
      <c r="W170" s="30">
        <f t="shared" si="104"/>
        <v>0</v>
      </c>
      <c r="X170" s="30">
        <f t="shared" si="104"/>
        <v>0</v>
      </c>
      <c r="Y170" s="30">
        <f t="shared" si="104"/>
        <v>0</v>
      </c>
      <c r="Z170" s="30">
        <f t="shared" si="104"/>
        <v>0</v>
      </c>
      <c r="AA170" s="30">
        <f t="shared" si="104"/>
        <v>0</v>
      </c>
      <c r="AB170" s="30">
        <f t="shared" si="104"/>
        <v>0</v>
      </c>
      <c r="AC170" s="30">
        <f t="shared" si="104"/>
        <v>0</v>
      </c>
      <c r="AD170" s="30">
        <f t="shared" si="104"/>
        <v>0</v>
      </c>
      <c r="AE170" s="30">
        <f t="shared" si="104"/>
        <v>0</v>
      </c>
      <c r="AF170" s="30">
        <f t="shared" si="104"/>
        <v>0</v>
      </c>
      <c r="AG170" s="30">
        <f t="shared" si="104"/>
        <v>0</v>
      </c>
      <c r="AH170" s="30">
        <f t="shared" si="104"/>
        <v>0</v>
      </c>
      <c r="AI170" s="30">
        <f t="shared" si="104"/>
        <v>0</v>
      </c>
      <c r="AJ170" s="30">
        <f t="shared" si="104"/>
        <v>0</v>
      </c>
      <c r="AK170" s="30">
        <f t="shared" si="104"/>
        <v>0</v>
      </c>
      <c r="AL170" s="30">
        <f t="shared" si="104"/>
        <v>0</v>
      </c>
      <c r="AM170" s="30">
        <f t="shared" si="104"/>
        <v>0</v>
      </c>
      <c r="AN170" s="30">
        <f t="shared" si="104"/>
        <v>0</v>
      </c>
      <c r="AO170" s="30">
        <f t="shared" si="104"/>
        <v>0</v>
      </c>
      <c r="AP170" s="30">
        <f t="shared" si="104"/>
        <v>0</v>
      </c>
      <c r="AQ170" s="30">
        <f t="shared" si="104"/>
        <v>0</v>
      </c>
      <c r="AR170" s="30">
        <f t="shared" si="104"/>
        <v>0</v>
      </c>
      <c r="AS170" s="30">
        <f t="shared" si="104"/>
        <v>0</v>
      </c>
      <c r="AT170" s="30">
        <f t="shared" si="104"/>
        <v>0</v>
      </c>
      <c r="AU170" s="30">
        <f t="shared" si="104"/>
        <v>0</v>
      </c>
      <c r="AV170" s="30">
        <f t="shared" si="104"/>
        <v>0</v>
      </c>
      <c r="AW170" s="30">
        <f t="shared" si="104"/>
        <v>0</v>
      </c>
      <c r="AX170" s="30">
        <f t="shared" si="104"/>
        <v>0</v>
      </c>
      <c r="AY170" s="30">
        <f t="shared" si="104"/>
        <v>0</v>
      </c>
      <c r="AZ170" s="30">
        <f t="shared" si="104"/>
        <v>0</v>
      </c>
      <c r="BA170" s="30">
        <f t="shared" si="104"/>
        <v>0</v>
      </c>
      <c r="BB170" s="30">
        <f t="shared" si="104"/>
        <v>0</v>
      </c>
      <c r="BC170" s="30">
        <f t="shared" si="104"/>
        <v>0</v>
      </c>
      <c r="BD170" s="30">
        <f t="shared" si="104"/>
        <v>0</v>
      </c>
      <c r="BE170" s="30">
        <f t="shared" si="104"/>
        <v>0</v>
      </c>
      <c r="BF170" s="30">
        <f t="shared" si="104"/>
        <v>0</v>
      </c>
      <c r="BG170" s="30">
        <f t="shared" si="104"/>
        <v>0</v>
      </c>
      <c r="BH170" s="30">
        <f t="shared" si="104"/>
        <v>0</v>
      </c>
      <c r="BI170" s="30">
        <f t="shared" si="104"/>
        <v>0</v>
      </c>
      <c r="BJ170" s="30">
        <f t="shared" si="104"/>
        <v>0</v>
      </c>
      <c r="BK170" s="30">
        <f t="shared" si="104"/>
        <v>0</v>
      </c>
      <c r="BL170" s="30">
        <f t="shared" si="104"/>
        <v>0</v>
      </c>
      <c r="BM170" s="30">
        <f t="shared" si="104"/>
        <v>0</v>
      </c>
      <c r="BN170" s="30">
        <f t="shared" si="104"/>
        <v>0</v>
      </c>
      <c r="BO170" s="30">
        <f t="shared" si="104"/>
        <v>0</v>
      </c>
      <c r="BP170" s="30">
        <f t="shared" si="104"/>
        <v>0</v>
      </c>
      <c r="BQ170" s="30">
        <f t="shared" si="103"/>
        <v>0</v>
      </c>
      <c r="BR170" s="30">
        <f t="shared" si="103"/>
        <v>0</v>
      </c>
      <c r="BS170" s="30">
        <f t="shared" si="103"/>
        <v>0</v>
      </c>
      <c r="BT170" s="30">
        <f t="shared" si="103"/>
        <v>0</v>
      </c>
      <c r="BU170" s="30">
        <f t="shared" si="103"/>
        <v>0</v>
      </c>
      <c r="BV170" s="30">
        <f t="shared" si="103"/>
        <v>0</v>
      </c>
      <c r="BW170" s="30">
        <f t="shared" si="103"/>
        <v>0</v>
      </c>
      <c r="BX170" s="30">
        <f t="shared" si="103"/>
        <v>0</v>
      </c>
      <c r="BY170" s="30">
        <f t="shared" si="103"/>
        <v>0</v>
      </c>
      <c r="BZ170" s="30">
        <f t="shared" si="103"/>
        <v>0</v>
      </c>
      <c r="CA170" s="30">
        <f t="shared" si="103"/>
        <v>0</v>
      </c>
      <c r="CB170" s="30">
        <f t="shared" si="103"/>
        <v>0</v>
      </c>
      <c r="CC170" s="30">
        <f t="shared" si="103"/>
        <v>0</v>
      </c>
      <c r="CD170" s="30">
        <f t="shared" si="103"/>
        <v>0</v>
      </c>
      <c r="CE170" s="30">
        <f t="shared" si="103"/>
        <v>0</v>
      </c>
      <c r="CF170" s="30">
        <f t="shared" si="103"/>
        <v>0</v>
      </c>
      <c r="CG170" s="30">
        <f t="shared" si="103"/>
        <v>0</v>
      </c>
      <c r="CH170" s="34">
        <f t="shared" si="103"/>
        <v>0</v>
      </c>
    </row>
    <row r="171" spans="1:86" hidden="1" x14ac:dyDescent="0.3">
      <c r="A171" s="551"/>
      <c r="B171" s="309" t="s">
        <v>144</v>
      </c>
      <c r="C171" s="30">
        <f t="shared" si="100"/>
        <v>30.998500612217732</v>
      </c>
      <c r="D171" s="30">
        <f t="shared" si="101"/>
        <v>34.768223086366611</v>
      </c>
      <c r="E171" s="30">
        <f t="shared" si="104"/>
        <v>62.222433587697012</v>
      </c>
      <c r="F171" s="30">
        <f t="shared" si="104"/>
        <v>63.519086372514032</v>
      </c>
      <c r="G171" s="30">
        <f t="shared" si="104"/>
        <v>117.02859225098277</v>
      </c>
      <c r="H171" s="30">
        <f t="shared" si="104"/>
        <v>383.54344068633606</v>
      </c>
      <c r="I171" s="30">
        <f t="shared" si="104"/>
        <v>458.82723276598051</v>
      </c>
      <c r="J171" s="30">
        <f t="shared" si="104"/>
        <v>572.07557772522819</v>
      </c>
      <c r="K171" s="30">
        <f t="shared" si="104"/>
        <v>629.64994253463601</v>
      </c>
      <c r="L171" s="30">
        <f t="shared" si="104"/>
        <v>288.02410927954588</v>
      </c>
      <c r="M171" s="30">
        <f t="shared" si="104"/>
        <v>287.77008148742539</v>
      </c>
      <c r="N171" s="30">
        <f t="shared" si="104"/>
        <v>202.36605521095063</v>
      </c>
      <c r="O171" s="30">
        <f t="shared" si="104"/>
        <v>228.90871477597366</v>
      </c>
      <c r="P171" s="30">
        <f t="shared" si="104"/>
        <v>216.06042323230864</v>
      </c>
      <c r="Q171" s="30">
        <f t="shared" si="104"/>
        <v>247.53639884911775</v>
      </c>
      <c r="R171" s="30">
        <f t="shared" si="104"/>
        <v>234.35116916975872</v>
      </c>
      <c r="S171" s="30">
        <f t="shared" si="104"/>
        <v>309.84301831802776</v>
      </c>
      <c r="T171" s="30">
        <f t="shared" si="104"/>
        <v>791.85061573308576</v>
      </c>
      <c r="U171" s="30">
        <f t="shared" si="104"/>
        <v>752.17686641185458</v>
      </c>
      <c r="V171" s="30">
        <f t="shared" si="104"/>
        <v>777.66239212913422</v>
      </c>
      <c r="W171" s="30">
        <f t="shared" si="104"/>
        <v>725.55576186137966</v>
      </c>
      <c r="X171" s="30">
        <f t="shared" si="104"/>
        <v>288.02410927954588</v>
      </c>
      <c r="Y171" s="30">
        <f t="shared" si="104"/>
        <v>287.77008148742539</v>
      </c>
      <c r="Z171" s="30">
        <f t="shared" si="104"/>
        <v>202.36605521095063</v>
      </c>
      <c r="AA171" s="30">
        <f t="shared" si="104"/>
        <v>228.90871477597366</v>
      </c>
      <c r="AB171" s="30">
        <f t="shared" si="104"/>
        <v>216.06042323230864</v>
      </c>
      <c r="AC171" s="30">
        <f t="shared" si="104"/>
        <v>247.53639884911775</v>
      </c>
      <c r="AD171" s="30">
        <f t="shared" si="104"/>
        <v>234.35116916975872</v>
      </c>
      <c r="AE171" s="30">
        <f t="shared" si="104"/>
        <v>309.84301831802776</v>
      </c>
      <c r="AF171" s="30">
        <f t="shared" si="104"/>
        <v>791.85061573308576</v>
      </c>
      <c r="AG171" s="30">
        <f t="shared" si="104"/>
        <v>752.17686641185458</v>
      </c>
      <c r="AH171" s="30">
        <f t="shared" si="104"/>
        <v>777.66239212913422</v>
      </c>
      <c r="AI171" s="30">
        <f t="shared" si="104"/>
        <v>725.55576186137966</v>
      </c>
      <c r="AJ171" s="30">
        <f t="shared" si="104"/>
        <v>288.02410927954588</v>
      </c>
      <c r="AK171" s="30">
        <f t="shared" si="104"/>
        <v>287.77008148742539</v>
      </c>
      <c r="AL171" s="30">
        <f t="shared" si="104"/>
        <v>202.36605521095063</v>
      </c>
      <c r="AM171" s="30">
        <f t="shared" si="104"/>
        <v>228.90871477597366</v>
      </c>
      <c r="AN171" s="30">
        <f t="shared" si="104"/>
        <v>216.06042323230864</v>
      </c>
      <c r="AO171" s="30">
        <f t="shared" si="104"/>
        <v>247.53639884911775</v>
      </c>
      <c r="AP171" s="30">
        <f t="shared" si="104"/>
        <v>234.35116916975872</v>
      </c>
      <c r="AQ171" s="30">
        <f t="shared" si="104"/>
        <v>309.84301831802776</v>
      </c>
      <c r="AR171" s="30">
        <f t="shared" si="104"/>
        <v>791.85061573308576</v>
      </c>
      <c r="AS171" s="30">
        <f t="shared" si="104"/>
        <v>752.17686641185458</v>
      </c>
      <c r="AT171" s="30">
        <f t="shared" si="104"/>
        <v>777.66239212913422</v>
      </c>
      <c r="AU171" s="30">
        <f t="shared" si="104"/>
        <v>725.55576186137966</v>
      </c>
      <c r="AV171" s="30">
        <f t="shared" si="104"/>
        <v>288.02410927954588</v>
      </c>
      <c r="AW171" s="30">
        <f t="shared" si="104"/>
        <v>287.77008148742539</v>
      </c>
      <c r="AX171" s="30">
        <f t="shared" si="104"/>
        <v>202.36605521095063</v>
      </c>
      <c r="AY171" s="30">
        <f t="shared" si="104"/>
        <v>228.90871477597366</v>
      </c>
      <c r="AZ171" s="30">
        <f t="shared" si="104"/>
        <v>216.06042323230864</v>
      </c>
      <c r="BA171" s="30">
        <f t="shared" si="104"/>
        <v>247.53639884911775</v>
      </c>
      <c r="BB171" s="30">
        <f t="shared" si="104"/>
        <v>234.35116916975872</v>
      </c>
      <c r="BC171" s="30">
        <f t="shared" si="104"/>
        <v>309.84301831802776</v>
      </c>
      <c r="BD171" s="30">
        <f t="shared" si="104"/>
        <v>791.85061573308576</v>
      </c>
      <c r="BE171" s="30">
        <f t="shared" si="104"/>
        <v>752.17686641185458</v>
      </c>
      <c r="BF171" s="30">
        <f t="shared" si="104"/>
        <v>777.66239212913422</v>
      </c>
      <c r="BG171" s="30">
        <f t="shared" si="104"/>
        <v>725.55576186137966</v>
      </c>
      <c r="BH171" s="30">
        <f t="shared" si="104"/>
        <v>288.02410927954588</v>
      </c>
      <c r="BI171" s="30">
        <f t="shared" si="104"/>
        <v>287.77008148742539</v>
      </c>
      <c r="BJ171" s="30">
        <f t="shared" si="104"/>
        <v>202.36605521095063</v>
      </c>
      <c r="BK171" s="30">
        <f t="shared" si="104"/>
        <v>228.90871477597366</v>
      </c>
      <c r="BL171" s="30">
        <f t="shared" si="104"/>
        <v>216.06042323230864</v>
      </c>
      <c r="BM171" s="30">
        <f t="shared" si="104"/>
        <v>247.53639884911775</v>
      </c>
      <c r="BN171" s="30">
        <f t="shared" si="104"/>
        <v>234.35116916975872</v>
      </c>
      <c r="BO171" s="30">
        <f t="shared" si="104"/>
        <v>309.84301831802776</v>
      </c>
      <c r="BP171" s="30">
        <f t="shared" ref="BP171:CH174" si="105">IF(BP32=0,0,((BP14*0.5)+BO32-BP50)*BP87*BP136*BP$2)</f>
        <v>791.85061573308576</v>
      </c>
      <c r="BQ171" s="30">
        <f t="shared" si="105"/>
        <v>752.17686641185458</v>
      </c>
      <c r="BR171" s="30">
        <f t="shared" si="105"/>
        <v>777.66239212913422</v>
      </c>
      <c r="BS171" s="30">
        <f t="shared" si="105"/>
        <v>725.55576186137966</v>
      </c>
      <c r="BT171" s="30">
        <f t="shared" si="105"/>
        <v>288.02410927954588</v>
      </c>
      <c r="BU171" s="30">
        <f t="shared" si="105"/>
        <v>287.77008148742539</v>
      </c>
      <c r="BV171" s="30">
        <f t="shared" si="105"/>
        <v>202.36605521095063</v>
      </c>
      <c r="BW171" s="30">
        <f t="shared" si="105"/>
        <v>228.90871477597366</v>
      </c>
      <c r="BX171" s="30">
        <f t="shared" si="105"/>
        <v>216.06042323230864</v>
      </c>
      <c r="BY171" s="30">
        <f t="shared" si="105"/>
        <v>247.53639884911775</v>
      </c>
      <c r="BZ171" s="30">
        <f t="shared" si="105"/>
        <v>234.35116916975872</v>
      </c>
      <c r="CA171" s="30">
        <f t="shared" si="105"/>
        <v>309.84301831802776</v>
      </c>
      <c r="CB171" s="30">
        <f t="shared" si="105"/>
        <v>791.85061573308576</v>
      </c>
      <c r="CC171" s="30">
        <f t="shared" si="105"/>
        <v>752.17686641185458</v>
      </c>
      <c r="CD171" s="30">
        <f t="shared" si="105"/>
        <v>777.66239212913422</v>
      </c>
      <c r="CE171" s="30">
        <f t="shared" si="105"/>
        <v>725.55576186137966</v>
      </c>
      <c r="CF171" s="30">
        <f t="shared" si="105"/>
        <v>288.02410927954588</v>
      </c>
      <c r="CG171" s="30">
        <f t="shared" si="105"/>
        <v>287.77008148742539</v>
      </c>
      <c r="CH171" s="34">
        <f t="shared" si="105"/>
        <v>202.36605521095063</v>
      </c>
    </row>
    <row r="172" spans="1:86" hidden="1" x14ac:dyDescent="0.3">
      <c r="A172" s="551"/>
      <c r="B172" s="309" t="s">
        <v>145</v>
      </c>
      <c r="C172" s="30">
        <f t="shared" si="100"/>
        <v>0</v>
      </c>
      <c r="D172" s="30">
        <f t="shared" si="101"/>
        <v>0</v>
      </c>
      <c r="E172" s="30">
        <f t="shared" ref="E172:BP174" si="106">IF(E33=0,0,((E15*0.5)+D33-E51)*E88*E137*E$2)</f>
        <v>0</v>
      </c>
      <c r="F172" s="30">
        <f t="shared" si="106"/>
        <v>0</v>
      </c>
      <c r="G172" s="30">
        <f t="shared" si="106"/>
        <v>0</v>
      </c>
      <c r="H172" s="30">
        <f t="shared" si="106"/>
        <v>0</v>
      </c>
      <c r="I172" s="30">
        <f t="shared" si="106"/>
        <v>0</v>
      </c>
      <c r="J172" s="30">
        <f t="shared" si="106"/>
        <v>0</v>
      </c>
      <c r="K172" s="30">
        <f t="shared" si="106"/>
        <v>39.997747990135828</v>
      </c>
      <c r="L172" s="30">
        <f t="shared" si="106"/>
        <v>31.755838334166857</v>
      </c>
      <c r="M172" s="30">
        <f t="shared" si="106"/>
        <v>31.72783072911205</v>
      </c>
      <c r="N172" s="30">
        <f t="shared" si="106"/>
        <v>155.67465639929915</v>
      </c>
      <c r="O172" s="30">
        <f t="shared" si="106"/>
        <v>326.94826910149561</v>
      </c>
      <c r="P172" s="30">
        <f t="shared" si="106"/>
        <v>308.59716925270305</v>
      </c>
      <c r="Q172" s="30">
        <f t="shared" si="106"/>
        <v>353.55402358770789</v>
      </c>
      <c r="R172" s="30">
        <f t="shared" si="106"/>
        <v>334.72167801453452</v>
      </c>
      <c r="S172" s="30">
        <f t="shared" si="106"/>
        <v>442.54601067243829</v>
      </c>
      <c r="T172" s="30">
        <f t="shared" si="106"/>
        <v>1130.9931491872562</v>
      </c>
      <c r="U172" s="30">
        <f t="shared" si="106"/>
        <v>1074.3274880216786</v>
      </c>
      <c r="V172" s="30">
        <f t="shared" si="106"/>
        <v>1110.728236366105</v>
      </c>
      <c r="W172" s="30">
        <f t="shared" si="106"/>
        <v>1036.3048025906508</v>
      </c>
      <c r="X172" s="30">
        <f t="shared" si="106"/>
        <v>411.38225812244849</v>
      </c>
      <c r="Y172" s="30">
        <f t="shared" si="106"/>
        <v>411.01943249993445</v>
      </c>
      <c r="Z172" s="30">
        <f t="shared" si="106"/>
        <v>289.03762594128426</v>
      </c>
      <c r="AA172" s="30">
        <f t="shared" si="106"/>
        <v>326.94826910149561</v>
      </c>
      <c r="AB172" s="30">
        <f t="shared" si="106"/>
        <v>308.59716925270305</v>
      </c>
      <c r="AC172" s="30">
        <f t="shared" si="106"/>
        <v>353.55402358770789</v>
      </c>
      <c r="AD172" s="30">
        <f t="shared" si="106"/>
        <v>334.72167801453452</v>
      </c>
      <c r="AE172" s="30">
        <f t="shared" si="106"/>
        <v>442.54601067243829</v>
      </c>
      <c r="AF172" s="30">
        <f t="shared" si="106"/>
        <v>1130.9931491872562</v>
      </c>
      <c r="AG172" s="30">
        <f t="shared" si="106"/>
        <v>1074.3274880216786</v>
      </c>
      <c r="AH172" s="30">
        <f t="shared" si="106"/>
        <v>1110.728236366105</v>
      </c>
      <c r="AI172" s="30">
        <f t="shared" si="106"/>
        <v>1036.3048025906508</v>
      </c>
      <c r="AJ172" s="30">
        <f t="shared" si="106"/>
        <v>411.38225812244849</v>
      </c>
      <c r="AK172" s="30">
        <f t="shared" si="106"/>
        <v>411.01943249993445</v>
      </c>
      <c r="AL172" s="30">
        <f t="shared" si="106"/>
        <v>289.03762594128426</v>
      </c>
      <c r="AM172" s="30">
        <f t="shared" si="106"/>
        <v>326.94826910149561</v>
      </c>
      <c r="AN172" s="30">
        <f t="shared" si="106"/>
        <v>308.59716925270305</v>
      </c>
      <c r="AO172" s="30">
        <f t="shared" si="106"/>
        <v>353.55402358770789</v>
      </c>
      <c r="AP172" s="30">
        <f t="shared" si="106"/>
        <v>334.72167801453452</v>
      </c>
      <c r="AQ172" s="30">
        <f t="shared" si="106"/>
        <v>442.54601067243829</v>
      </c>
      <c r="AR172" s="30">
        <f t="shared" si="106"/>
        <v>1130.9931491872562</v>
      </c>
      <c r="AS172" s="30">
        <f t="shared" si="106"/>
        <v>1074.3274880216786</v>
      </c>
      <c r="AT172" s="30">
        <f t="shared" si="106"/>
        <v>1110.728236366105</v>
      </c>
      <c r="AU172" s="30">
        <f t="shared" si="106"/>
        <v>1036.3048025906508</v>
      </c>
      <c r="AV172" s="30">
        <f t="shared" si="106"/>
        <v>411.38225812244849</v>
      </c>
      <c r="AW172" s="30">
        <f t="shared" si="106"/>
        <v>411.01943249993445</v>
      </c>
      <c r="AX172" s="30">
        <f t="shared" si="106"/>
        <v>289.03762594128426</v>
      </c>
      <c r="AY172" s="30">
        <f t="shared" si="106"/>
        <v>326.94826910149561</v>
      </c>
      <c r="AZ172" s="30">
        <f t="shared" si="106"/>
        <v>308.59716925270305</v>
      </c>
      <c r="BA172" s="30">
        <f t="shared" si="106"/>
        <v>353.55402358770789</v>
      </c>
      <c r="BB172" s="30">
        <f t="shared" si="106"/>
        <v>334.72167801453452</v>
      </c>
      <c r="BC172" s="30">
        <f t="shared" si="106"/>
        <v>442.54601067243829</v>
      </c>
      <c r="BD172" s="30">
        <f t="shared" si="106"/>
        <v>1130.9931491872562</v>
      </c>
      <c r="BE172" s="30">
        <f t="shared" si="106"/>
        <v>1074.3274880216786</v>
      </c>
      <c r="BF172" s="30">
        <f t="shared" si="106"/>
        <v>1110.728236366105</v>
      </c>
      <c r="BG172" s="30">
        <f t="shared" si="106"/>
        <v>1036.3048025906508</v>
      </c>
      <c r="BH172" s="30">
        <f t="shared" si="106"/>
        <v>411.38225812244849</v>
      </c>
      <c r="BI172" s="30">
        <f t="shared" si="106"/>
        <v>411.01943249993445</v>
      </c>
      <c r="BJ172" s="30">
        <f t="shared" si="106"/>
        <v>289.03762594128426</v>
      </c>
      <c r="BK172" s="30">
        <f t="shared" si="106"/>
        <v>326.94826910149561</v>
      </c>
      <c r="BL172" s="30">
        <f t="shared" si="106"/>
        <v>308.59716925270305</v>
      </c>
      <c r="BM172" s="30">
        <f t="shared" si="106"/>
        <v>353.55402358770789</v>
      </c>
      <c r="BN172" s="30">
        <f t="shared" si="106"/>
        <v>334.72167801453452</v>
      </c>
      <c r="BO172" s="30">
        <f t="shared" si="106"/>
        <v>442.54601067243829</v>
      </c>
      <c r="BP172" s="30">
        <f t="shared" si="106"/>
        <v>1130.9931491872562</v>
      </c>
      <c r="BQ172" s="30">
        <f t="shared" si="105"/>
        <v>1074.3274880216786</v>
      </c>
      <c r="BR172" s="30">
        <f t="shared" si="105"/>
        <v>1110.728236366105</v>
      </c>
      <c r="BS172" s="30">
        <f t="shared" si="105"/>
        <v>1036.3048025906508</v>
      </c>
      <c r="BT172" s="30">
        <f t="shared" si="105"/>
        <v>411.38225812244849</v>
      </c>
      <c r="BU172" s="30">
        <f t="shared" si="105"/>
        <v>411.01943249993445</v>
      </c>
      <c r="BV172" s="30">
        <f t="shared" si="105"/>
        <v>289.03762594128426</v>
      </c>
      <c r="BW172" s="30">
        <f t="shared" si="105"/>
        <v>326.94826910149561</v>
      </c>
      <c r="BX172" s="30">
        <f t="shared" si="105"/>
        <v>308.59716925270305</v>
      </c>
      <c r="BY172" s="30">
        <f t="shared" si="105"/>
        <v>353.55402358770789</v>
      </c>
      <c r="BZ172" s="30">
        <f t="shared" si="105"/>
        <v>334.72167801453452</v>
      </c>
      <c r="CA172" s="30">
        <f t="shared" si="105"/>
        <v>442.54601067243829</v>
      </c>
      <c r="CB172" s="30">
        <f t="shared" si="105"/>
        <v>1130.9931491872562</v>
      </c>
      <c r="CC172" s="30">
        <f t="shared" si="105"/>
        <v>1074.3274880216786</v>
      </c>
      <c r="CD172" s="30">
        <f t="shared" si="105"/>
        <v>1110.728236366105</v>
      </c>
      <c r="CE172" s="30">
        <f t="shared" si="105"/>
        <v>1036.3048025906508</v>
      </c>
      <c r="CF172" s="30">
        <f t="shared" si="105"/>
        <v>411.38225812244849</v>
      </c>
      <c r="CG172" s="30">
        <f t="shared" si="105"/>
        <v>411.01943249993445</v>
      </c>
      <c r="CH172" s="34">
        <f t="shared" si="105"/>
        <v>289.03762594128426</v>
      </c>
    </row>
    <row r="173" spans="1:86" ht="15.75" hidden="1" customHeight="1" x14ac:dyDescent="0.3">
      <c r="A173" s="551"/>
      <c r="B173" s="309" t="s">
        <v>67</v>
      </c>
      <c r="C173" s="30">
        <f t="shared" si="100"/>
        <v>0</v>
      </c>
      <c r="D173" s="30">
        <f t="shared" si="101"/>
        <v>0</v>
      </c>
      <c r="E173" s="30">
        <f t="shared" si="106"/>
        <v>0</v>
      </c>
      <c r="F173" s="30">
        <f t="shared" si="106"/>
        <v>0</v>
      </c>
      <c r="G173" s="30">
        <f t="shared" si="106"/>
        <v>0</v>
      </c>
      <c r="H173" s="30">
        <f t="shared" si="106"/>
        <v>0</v>
      </c>
      <c r="I173" s="30">
        <f t="shared" si="106"/>
        <v>0</v>
      </c>
      <c r="J173" s="30">
        <f t="shared" si="106"/>
        <v>0</v>
      </c>
      <c r="K173" s="30">
        <f t="shared" si="106"/>
        <v>0</v>
      </c>
      <c r="L173" s="30">
        <f t="shared" si="106"/>
        <v>0</v>
      </c>
      <c r="M173" s="30">
        <f t="shared" si="106"/>
        <v>0</v>
      </c>
      <c r="N173" s="30">
        <f t="shared" si="106"/>
        <v>0</v>
      </c>
      <c r="O173" s="30">
        <f t="shared" si="106"/>
        <v>0</v>
      </c>
      <c r="P173" s="30">
        <f t="shared" si="106"/>
        <v>0</v>
      </c>
      <c r="Q173" s="30">
        <f t="shared" si="106"/>
        <v>0</v>
      </c>
      <c r="R173" s="30">
        <f t="shared" si="106"/>
        <v>0</v>
      </c>
      <c r="S173" s="30">
        <f t="shared" si="106"/>
        <v>0</v>
      </c>
      <c r="T173" s="30">
        <f t="shared" si="106"/>
        <v>0</v>
      </c>
      <c r="U173" s="30">
        <f t="shared" si="106"/>
        <v>0</v>
      </c>
      <c r="V173" s="30">
        <f t="shared" si="106"/>
        <v>0</v>
      </c>
      <c r="W173" s="30">
        <f t="shared" si="106"/>
        <v>0</v>
      </c>
      <c r="X173" s="30">
        <f t="shared" si="106"/>
        <v>0</v>
      </c>
      <c r="Y173" s="30">
        <f t="shared" si="106"/>
        <v>0</v>
      </c>
      <c r="Z173" s="30">
        <f t="shared" si="106"/>
        <v>0</v>
      </c>
      <c r="AA173" s="30">
        <f t="shared" si="106"/>
        <v>0</v>
      </c>
      <c r="AB173" s="30">
        <f t="shared" si="106"/>
        <v>0</v>
      </c>
      <c r="AC173" s="30">
        <f t="shared" si="106"/>
        <v>0</v>
      </c>
      <c r="AD173" s="30">
        <f t="shared" si="106"/>
        <v>0</v>
      </c>
      <c r="AE173" s="30">
        <f t="shared" si="106"/>
        <v>0</v>
      </c>
      <c r="AF173" s="30">
        <f t="shared" si="106"/>
        <v>0</v>
      </c>
      <c r="AG173" s="30">
        <f t="shared" si="106"/>
        <v>0</v>
      </c>
      <c r="AH173" s="30">
        <f t="shared" si="106"/>
        <v>0</v>
      </c>
      <c r="AI173" s="30">
        <f t="shared" si="106"/>
        <v>0</v>
      </c>
      <c r="AJ173" s="30">
        <f t="shared" si="106"/>
        <v>0</v>
      </c>
      <c r="AK173" s="30">
        <f t="shared" si="106"/>
        <v>0</v>
      </c>
      <c r="AL173" s="30">
        <f t="shared" si="106"/>
        <v>0</v>
      </c>
      <c r="AM173" s="30">
        <f t="shared" si="106"/>
        <v>0</v>
      </c>
      <c r="AN173" s="30">
        <f t="shared" si="106"/>
        <v>0</v>
      </c>
      <c r="AO173" s="30">
        <f t="shared" si="106"/>
        <v>0</v>
      </c>
      <c r="AP173" s="30">
        <f t="shared" si="106"/>
        <v>0</v>
      </c>
      <c r="AQ173" s="30">
        <f t="shared" si="106"/>
        <v>0</v>
      </c>
      <c r="AR173" s="30">
        <f t="shared" si="106"/>
        <v>0</v>
      </c>
      <c r="AS173" s="30">
        <f t="shared" si="106"/>
        <v>0</v>
      </c>
      <c r="AT173" s="30">
        <f t="shared" si="106"/>
        <v>0</v>
      </c>
      <c r="AU173" s="30">
        <f t="shared" si="106"/>
        <v>0</v>
      </c>
      <c r="AV173" s="30">
        <f t="shared" si="106"/>
        <v>0</v>
      </c>
      <c r="AW173" s="30">
        <f t="shared" si="106"/>
        <v>0</v>
      </c>
      <c r="AX173" s="30">
        <f t="shared" si="106"/>
        <v>0</v>
      </c>
      <c r="AY173" s="30">
        <f t="shared" si="106"/>
        <v>0</v>
      </c>
      <c r="AZ173" s="30">
        <f t="shared" si="106"/>
        <v>0</v>
      </c>
      <c r="BA173" s="30">
        <f t="shared" si="106"/>
        <v>0</v>
      </c>
      <c r="BB173" s="30">
        <f t="shared" si="106"/>
        <v>0</v>
      </c>
      <c r="BC173" s="30">
        <f t="shared" si="106"/>
        <v>0</v>
      </c>
      <c r="BD173" s="30">
        <f t="shared" si="106"/>
        <v>0</v>
      </c>
      <c r="BE173" s="30">
        <f t="shared" si="106"/>
        <v>0</v>
      </c>
      <c r="BF173" s="30">
        <f t="shared" si="106"/>
        <v>0</v>
      </c>
      <c r="BG173" s="30">
        <f t="shared" si="106"/>
        <v>0</v>
      </c>
      <c r="BH173" s="30">
        <f t="shared" si="106"/>
        <v>0</v>
      </c>
      <c r="BI173" s="30">
        <f t="shared" si="106"/>
        <v>0</v>
      </c>
      <c r="BJ173" s="30">
        <f t="shared" si="106"/>
        <v>0</v>
      </c>
      <c r="BK173" s="30">
        <f t="shared" si="106"/>
        <v>0</v>
      </c>
      <c r="BL173" s="30">
        <f t="shared" si="106"/>
        <v>0</v>
      </c>
      <c r="BM173" s="30">
        <f t="shared" si="106"/>
        <v>0</v>
      </c>
      <c r="BN173" s="30">
        <f t="shared" si="106"/>
        <v>0</v>
      </c>
      <c r="BO173" s="30">
        <f t="shared" si="106"/>
        <v>0</v>
      </c>
      <c r="BP173" s="30">
        <f t="shared" si="106"/>
        <v>0</v>
      </c>
      <c r="BQ173" s="30">
        <f t="shared" si="105"/>
        <v>0</v>
      </c>
      <c r="BR173" s="30">
        <f t="shared" si="105"/>
        <v>0</v>
      </c>
      <c r="BS173" s="30">
        <f t="shared" si="105"/>
        <v>0</v>
      </c>
      <c r="BT173" s="30">
        <f t="shared" si="105"/>
        <v>0</v>
      </c>
      <c r="BU173" s="30">
        <f t="shared" si="105"/>
        <v>0</v>
      </c>
      <c r="BV173" s="30">
        <f t="shared" si="105"/>
        <v>0</v>
      </c>
      <c r="BW173" s="30">
        <f t="shared" si="105"/>
        <v>0</v>
      </c>
      <c r="BX173" s="30">
        <f t="shared" si="105"/>
        <v>0</v>
      </c>
      <c r="BY173" s="30">
        <f t="shared" si="105"/>
        <v>0</v>
      </c>
      <c r="BZ173" s="30">
        <f t="shared" si="105"/>
        <v>0</v>
      </c>
      <c r="CA173" s="30">
        <f t="shared" si="105"/>
        <v>0</v>
      </c>
      <c r="CB173" s="30">
        <f t="shared" si="105"/>
        <v>0</v>
      </c>
      <c r="CC173" s="30">
        <f t="shared" si="105"/>
        <v>0</v>
      </c>
      <c r="CD173" s="30">
        <f t="shared" si="105"/>
        <v>0</v>
      </c>
      <c r="CE173" s="30">
        <f t="shared" si="105"/>
        <v>0</v>
      </c>
      <c r="CF173" s="30">
        <f t="shared" si="105"/>
        <v>0</v>
      </c>
      <c r="CG173" s="30">
        <f t="shared" si="105"/>
        <v>0</v>
      </c>
      <c r="CH173" s="34">
        <f t="shared" si="105"/>
        <v>0</v>
      </c>
    </row>
    <row r="174" spans="1:86" ht="15.75" hidden="1" customHeight="1" x14ac:dyDescent="0.3">
      <c r="A174" s="551"/>
      <c r="B174" s="309" t="s">
        <v>68</v>
      </c>
      <c r="C174" s="30">
        <f t="shared" si="100"/>
        <v>0</v>
      </c>
      <c r="D174" s="30">
        <f t="shared" si="101"/>
        <v>0</v>
      </c>
      <c r="E174" s="30">
        <f t="shared" si="106"/>
        <v>0</v>
      </c>
      <c r="F174" s="30">
        <f t="shared" si="106"/>
        <v>0</v>
      </c>
      <c r="G174" s="30">
        <f t="shared" si="106"/>
        <v>0</v>
      </c>
      <c r="H174" s="30">
        <f t="shared" si="106"/>
        <v>0</v>
      </c>
      <c r="I174" s="30">
        <f t="shared" si="106"/>
        <v>0</v>
      </c>
      <c r="J174" s="30">
        <f t="shared" si="106"/>
        <v>0</v>
      </c>
      <c r="K174" s="30">
        <f t="shared" si="106"/>
        <v>0</v>
      </c>
      <c r="L174" s="30">
        <f t="shared" si="106"/>
        <v>0</v>
      </c>
      <c r="M174" s="30">
        <f t="shared" si="106"/>
        <v>0</v>
      </c>
      <c r="N174" s="30">
        <f t="shared" si="106"/>
        <v>0</v>
      </c>
      <c r="O174" s="30">
        <f t="shared" si="106"/>
        <v>0</v>
      </c>
      <c r="P174" s="30">
        <f t="shared" si="106"/>
        <v>0</v>
      </c>
      <c r="Q174" s="30">
        <f t="shared" si="106"/>
        <v>0</v>
      </c>
      <c r="R174" s="30">
        <f t="shared" si="106"/>
        <v>0</v>
      </c>
      <c r="S174" s="30">
        <f t="shared" si="106"/>
        <v>0</v>
      </c>
      <c r="T174" s="30">
        <f t="shared" si="106"/>
        <v>0</v>
      </c>
      <c r="U174" s="30">
        <f t="shared" si="106"/>
        <v>0</v>
      </c>
      <c r="V174" s="30">
        <f t="shared" si="106"/>
        <v>0</v>
      </c>
      <c r="W174" s="30">
        <f t="shared" si="106"/>
        <v>0</v>
      </c>
      <c r="X174" s="30">
        <f t="shared" si="106"/>
        <v>0</v>
      </c>
      <c r="Y174" s="30">
        <f t="shared" si="106"/>
        <v>0</v>
      </c>
      <c r="Z174" s="30">
        <f t="shared" si="106"/>
        <v>0</v>
      </c>
      <c r="AA174" s="30">
        <f t="shared" si="106"/>
        <v>0</v>
      </c>
      <c r="AB174" s="30">
        <f t="shared" si="106"/>
        <v>0</v>
      </c>
      <c r="AC174" s="30">
        <f t="shared" si="106"/>
        <v>0</v>
      </c>
      <c r="AD174" s="30">
        <f t="shared" si="106"/>
        <v>0</v>
      </c>
      <c r="AE174" s="30">
        <f t="shared" si="106"/>
        <v>0</v>
      </c>
      <c r="AF174" s="30">
        <f t="shared" si="106"/>
        <v>0</v>
      </c>
      <c r="AG174" s="30">
        <f t="shared" si="106"/>
        <v>0</v>
      </c>
      <c r="AH174" s="30">
        <f t="shared" si="106"/>
        <v>0</v>
      </c>
      <c r="AI174" s="30">
        <f t="shared" si="106"/>
        <v>0</v>
      </c>
      <c r="AJ174" s="30">
        <f t="shared" si="106"/>
        <v>0</v>
      </c>
      <c r="AK174" s="30">
        <f t="shared" si="106"/>
        <v>0</v>
      </c>
      <c r="AL174" s="30">
        <f t="shared" si="106"/>
        <v>0</v>
      </c>
      <c r="AM174" s="30">
        <f t="shared" si="106"/>
        <v>0</v>
      </c>
      <c r="AN174" s="30">
        <f t="shared" si="106"/>
        <v>0</v>
      </c>
      <c r="AO174" s="30">
        <f t="shared" si="106"/>
        <v>0</v>
      </c>
      <c r="AP174" s="30">
        <f t="shared" si="106"/>
        <v>0</v>
      </c>
      <c r="AQ174" s="30">
        <f t="shared" si="106"/>
        <v>0</v>
      </c>
      <c r="AR174" s="30">
        <f t="shared" si="106"/>
        <v>0</v>
      </c>
      <c r="AS174" s="30">
        <f t="shared" si="106"/>
        <v>0</v>
      </c>
      <c r="AT174" s="30">
        <f t="shared" si="106"/>
        <v>0</v>
      </c>
      <c r="AU174" s="30">
        <f t="shared" si="106"/>
        <v>0</v>
      </c>
      <c r="AV174" s="30">
        <f t="shared" si="106"/>
        <v>0</v>
      </c>
      <c r="AW174" s="30">
        <f t="shared" si="106"/>
        <v>0</v>
      </c>
      <c r="AX174" s="30">
        <f t="shared" si="106"/>
        <v>0</v>
      </c>
      <c r="AY174" s="30">
        <f t="shared" si="106"/>
        <v>0</v>
      </c>
      <c r="AZ174" s="30">
        <f t="shared" si="106"/>
        <v>0</v>
      </c>
      <c r="BA174" s="30">
        <f t="shared" si="106"/>
        <v>0</v>
      </c>
      <c r="BB174" s="30">
        <f t="shared" si="106"/>
        <v>0</v>
      </c>
      <c r="BC174" s="30">
        <f t="shared" si="106"/>
        <v>0</v>
      </c>
      <c r="BD174" s="30">
        <f t="shared" si="106"/>
        <v>0</v>
      </c>
      <c r="BE174" s="30">
        <f t="shared" si="106"/>
        <v>0</v>
      </c>
      <c r="BF174" s="30">
        <f t="shared" si="106"/>
        <v>0</v>
      </c>
      <c r="BG174" s="30">
        <f t="shared" si="106"/>
        <v>0</v>
      </c>
      <c r="BH174" s="30">
        <f t="shared" si="106"/>
        <v>0</v>
      </c>
      <c r="BI174" s="30">
        <f t="shared" si="106"/>
        <v>0</v>
      </c>
      <c r="BJ174" s="30">
        <f t="shared" si="106"/>
        <v>0</v>
      </c>
      <c r="BK174" s="30">
        <f t="shared" si="106"/>
        <v>0</v>
      </c>
      <c r="BL174" s="30">
        <f t="shared" si="106"/>
        <v>0</v>
      </c>
      <c r="BM174" s="30">
        <f t="shared" si="106"/>
        <v>0</v>
      </c>
      <c r="BN174" s="30">
        <f t="shared" si="106"/>
        <v>0</v>
      </c>
      <c r="BO174" s="30">
        <f t="shared" si="106"/>
        <v>0</v>
      </c>
      <c r="BP174" s="30">
        <f t="shared" si="106"/>
        <v>0</v>
      </c>
      <c r="BQ174" s="30">
        <f t="shared" si="105"/>
        <v>0</v>
      </c>
      <c r="BR174" s="30">
        <f t="shared" si="105"/>
        <v>0</v>
      </c>
      <c r="BS174" s="30">
        <f t="shared" si="105"/>
        <v>0</v>
      </c>
      <c r="BT174" s="30">
        <f t="shared" si="105"/>
        <v>0</v>
      </c>
      <c r="BU174" s="30">
        <f t="shared" si="105"/>
        <v>0</v>
      </c>
      <c r="BV174" s="30">
        <f t="shared" si="105"/>
        <v>0</v>
      </c>
      <c r="BW174" s="30">
        <f t="shared" si="105"/>
        <v>0</v>
      </c>
      <c r="BX174" s="30">
        <f t="shared" si="105"/>
        <v>0</v>
      </c>
      <c r="BY174" s="30">
        <f t="shared" si="105"/>
        <v>0</v>
      </c>
      <c r="BZ174" s="30">
        <f t="shared" si="105"/>
        <v>0</v>
      </c>
      <c r="CA174" s="30">
        <f t="shared" si="105"/>
        <v>0</v>
      </c>
      <c r="CB174" s="30">
        <f t="shared" si="105"/>
        <v>0</v>
      </c>
      <c r="CC174" s="30">
        <f t="shared" si="105"/>
        <v>0</v>
      </c>
      <c r="CD174" s="30">
        <f t="shared" si="105"/>
        <v>0</v>
      </c>
      <c r="CE174" s="30">
        <f t="shared" si="105"/>
        <v>0</v>
      </c>
      <c r="CF174" s="30">
        <f t="shared" si="105"/>
        <v>0</v>
      </c>
      <c r="CG174" s="30">
        <f t="shared" si="105"/>
        <v>0</v>
      </c>
      <c r="CH174" s="34">
        <f t="shared" si="105"/>
        <v>0</v>
      </c>
    </row>
    <row r="175" spans="1:86" ht="15.75" hidden="1" customHeight="1" x14ac:dyDescent="0.3">
      <c r="A175" s="551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12"/>
    </row>
    <row r="176" spans="1:86" ht="15.75" hidden="1" customHeight="1" x14ac:dyDescent="0.3">
      <c r="A176" s="551"/>
      <c r="B176" s="301" t="s">
        <v>149</v>
      </c>
      <c r="C176" s="30">
        <f>SUM(C162:C175)</f>
        <v>246.15034485956173</v>
      </c>
      <c r="D176" s="30">
        <f>SUM(D162:D175)</f>
        <v>283.13931051943882</v>
      </c>
      <c r="E176" s="30">
        <f t="shared" ref="E176:BP176" si="107">SUM(E162:E175)</f>
        <v>376.62894738037818</v>
      </c>
      <c r="F176" s="30">
        <f t="shared" si="107"/>
        <v>492.88504766405322</v>
      </c>
      <c r="G176" s="30">
        <f t="shared" si="107"/>
        <v>1299.451610410463</v>
      </c>
      <c r="H176" s="30">
        <f t="shared" si="107"/>
        <v>6300.7433548296276</v>
      </c>
      <c r="I176" s="30">
        <f t="shared" si="107"/>
        <v>9795.4622114398207</v>
      </c>
      <c r="J176" s="30">
        <f t="shared" si="107"/>
        <v>11916.892022428541</v>
      </c>
      <c r="K176" s="30">
        <f t="shared" si="107"/>
        <v>8319.7121252828583</v>
      </c>
      <c r="L176" s="30">
        <f t="shared" si="107"/>
        <v>2721.0745232835056</v>
      </c>
      <c r="M176" s="30">
        <f t="shared" si="107"/>
        <v>2807.9967567024164</v>
      </c>
      <c r="N176" s="30">
        <f t="shared" si="107"/>
        <v>3073.7038827092638</v>
      </c>
      <c r="O176" s="30">
        <f t="shared" si="107"/>
        <v>5079.4500303248578</v>
      </c>
      <c r="P176" s="30">
        <f t="shared" si="107"/>
        <v>4044.7342943257531</v>
      </c>
      <c r="Q176" s="30">
        <f t="shared" si="107"/>
        <v>4172.001927798181</v>
      </c>
      <c r="R176" s="30">
        <f t="shared" si="107"/>
        <v>3747.9488688814199</v>
      </c>
      <c r="S176" s="30">
        <f t="shared" si="107"/>
        <v>6728.3868926021705</v>
      </c>
      <c r="T176" s="30">
        <f t="shared" si="107"/>
        <v>25061.134993537871</v>
      </c>
      <c r="U176" s="30">
        <f t="shared" si="107"/>
        <v>27938.134457026052</v>
      </c>
      <c r="V176" s="30">
        <f t="shared" si="107"/>
        <v>27443.982269803251</v>
      </c>
      <c r="W176" s="30">
        <f t="shared" si="107"/>
        <v>16878.930160786433</v>
      </c>
      <c r="X176" s="30">
        <f t="shared" si="107"/>
        <v>4764.4380743706588</v>
      </c>
      <c r="Y176" s="30">
        <f t="shared" si="107"/>
        <v>4289.7844753093141</v>
      </c>
      <c r="Z176" s="30">
        <f t="shared" si="107"/>
        <v>3827.8301355326539</v>
      </c>
      <c r="AA176" s="30">
        <f t="shared" si="107"/>
        <v>5079.4500303248578</v>
      </c>
      <c r="AB176" s="30">
        <f t="shared" si="107"/>
        <v>4044.7342943257531</v>
      </c>
      <c r="AC176" s="30">
        <f t="shared" si="107"/>
        <v>4172.001927798181</v>
      </c>
      <c r="AD176" s="30">
        <f t="shared" si="107"/>
        <v>3747.9488688814199</v>
      </c>
      <c r="AE176" s="30">
        <f t="shared" si="107"/>
        <v>6728.3868926021705</v>
      </c>
      <c r="AF176" s="30">
        <f t="shared" si="107"/>
        <v>25061.134993537871</v>
      </c>
      <c r="AG176" s="30">
        <f t="shared" si="107"/>
        <v>27938.134457026052</v>
      </c>
      <c r="AH176" s="30">
        <f t="shared" si="107"/>
        <v>27443.982269803251</v>
      </c>
      <c r="AI176" s="30">
        <f t="shared" si="107"/>
        <v>16878.930160786433</v>
      </c>
      <c r="AJ176" s="30">
        <f t="shared" si="107"/>
        <v>4764.4380743706588</v>
      </c>
      <c r="AK176" s="30">
        <f t="shared" si="107"/>
        <v>4289.7844753093141</v>
      </c>
      <c r="AL176" s="30">
        <f t="shared" si="107"/>
        <v>3827.8301355326539</v>
      </c>
      <c r="AM176" s="30">
        <f t="shared" si="107"/>
        <v>5079.4500303248578</v>
      </c>
      <c r="AN176" s="30">
        <f t="shared" si="107"/>
        <v>4044.7342943257531</v>
      </c>
      <c r="AO176" s="30">
        <f t="shared" si="107"/>
        <v>4172.001927798181</v>
      </c>
      <c r="AP176" s="30">
        <f t="shared" si="107"/>
        <v>3747.9488688814199</v>
      </c>
      <c r="AQ176" s="30">
        <f t="shared" si="107"/>
        <v>6728.3868926021705</v>
      </c>
      <c r="AR176" s="30">
        <f t="shared" si="107"/>
        <v>25061.134993537871</v>
      </c>
      <c r="AS176" s="30">
        <f t="shared" si="107"/>
        <v>27938.134457026052</v>
      </c>
      <c r="AT176" s="30">
        <f t="shared" si="107"/>
        <v>27443.982269803251</v>
      </c>
      <c r="AU176" s="30">
        <f t="shared" si="107"/>
        <v>16878.930160786433</v>
      </c>
      <c r="AV176" s="30">
        <f t="shared" si="107"/>
        <v>4764.4380743706588</v>
      </c>
      <c r="AW176" s="30">
        <f t="shared" si="107"/>
        <v>4289.7844753093141</v>
      </c>
      <c r="AX176" s="30">
        <f t="shared" si="107"/>
        <v>3827.8301355326539</v>
      </c>
      <c r="AY176" s="30">
        <f t="shared" si="107"/>
        <v>5079.4500303248578</v>
      </c>
      <c r="AZ176" s="30">
        <f t="shared" si="107"/>
        <v>4044.7342943257531</v>
      </c>
      <c r="BA176" s="30">
        <f t="shared" si="107"/>
        <v>4172.001927798181</v>
      </c>
      <c r="BB176" s="30">
        <f t="shared" si="107"/>
        <v>3747.9488688814199</v>
      </c>
      <c r="BC176" s="30">
        <f t="shared" si="107"/>
        <v>6728.3868926021705</v>
      </c>
      <c r="BD176" s="30">
        <f t="shared" si="107"/>
        <v>25061.134993537871</v>
      </c>
      <c r="BE176" s="30">
        <f t="shared" si="107"/>
        <v>27938.134457026052</v>
      </c>
      <c r="BF176" s="30">
        <f t="shared" si="107"/>
        <v>27443.982269803251</v>
      </c>
      <c r="BG176" s="30">
        <f t="shared" si="107"/>
        <v>16878.930160786433</v>
      </c>
      <c r="BH176" s="30">
        <f t="shared" si="107"/>
        <v>4764.4380743706588</v>
      </c>
      <c r="BI176" s="30">
        <f t="shared" si="107"/>
        <v>4289.7844753093141</v>
      </c>
      <c r="BJ176" s="30">
        <f t="shared" si="107"/>
        <v>3827.8301355326539</v>
      </c>
      <c r="BK176" s="30">
        <f t="shared" si="107"/>
        <v>5079.4500303248578</v>
      </c>
      <c r="BL176" s="30">
        <f t="shared" si="107"/>
        <v>4044.7342943257531</v>
      </c>
      <c r="BM176" s="30">
        <f t="shared" si="107"/>
        <v>4172.001927798181</v>
      </c>
      <c r="BN176" s="30">
        <f t="shared" si="107"/>
        <v>3747.9488688814199</v>
      </c>
      <c r="BO176" s="30">
        <f t="shared" si="107"/>
        <v>6728.3868926021705</v>
      </c>
      <c r="BP176" s="30">
        <f t="shared" si="107"/>
        <v>25061.134993537871</v>
      </c>
      <c r="BQ176" s="30">
        <f t="shared" ref="BQ176:CH176" si="108">SUM(BQ162:BQ175)</f>
        <v>27938.134457026052</v>
      </c>
      <c r="BR176" s="30">
        <f t="shared" si="108"/>
        <v>27443.982269803251</v>
      </c>
      <c r="BS176" s="30">
        <f t="shared" si="108"/>
        <v>16878.930160786433</v>
      </c>
      <c r="BT176" s="30">
        <f t="shared" si="108"/>
        <v>4764.4380743706588</v>
      </c>
      <c r="BU176" s="30">
        <f t="shared" si="108"/>
        <v>4289.7844753093141</v>
      </c>
      <c r="BV176" s="30">
        <f t="shared" si="108"/>
        <v>3827.8301355326539</v>
      </c>
      <c r="BW176" s="30">
        <f t="shared" si="108"/>
        <v>5079.4500303248578</v>
      </c>
      <c r="BX176" s="30">
        <f t="shared" si="108"/>
        <v>4044.7342943257531</v>
      </c>
      <c r="BY176" s="30">
        <f t="shared" si="108"/>
        <v>4172.001927798181</v>
      </c>
      <c r="BZ176" s="30">
        <f t="shared" si="108"/>
        <v>3747.9488688814199</v>
      </c>
      <c r="CA176" s="30">
        <f t="shared" si="108"/>
        <v>6728.3868926021705</v>
      </c>
      <c r="CB176" s="30">
        <f t="shared" si="108"/>
        <v>25061.134993537871</v>
      </c>
      <c r="CC176" s="30">
        <f t="shared" si="108"/>
        <v>27938.134457026052</v>
      </c>
      <c r="CD176" s="30">
        <f t="shared" si="108"/>
        <v>27443.982269803251</v>
      </c>
      <c r="CE176" s="30">
        <f t="shared" si="108"/>
        <v>16878.930160786433</v>
      </c>
      <c r="CF176" s="30">
        <f t="shared" si="108"/>
        <v>4764.4380743706588</v>
      </c>
      <c r="CG176" s="30">
        <f t="shared" si="108"/>
        <v>4289.7844753093141</v>
      </c>
      <c r="CH176" s="34">
        <f t="shared" si="108"/>
        <v>3827.8301355326539</v>
      </c>
    </row>
    <row r="177" spans="1:86" ht="16.5" hidden="1" customHeight="1" thickBot="1" x14ac:dyDescent="0.35">
      <c r="A177" s="552"/>
      <c r="B177" s="162" t="s">
        <v>150</v>
      </c>
      <c r="C177" s="31">
        <f>C176</f>
        <v>246.15034485956173</v>
      </c>
      <c r="D177" s="31">
        <f>C177+D176</f>
        <v>529.28965537900058</v>
      </c>
      <c r="E177" s="31">
        <f t="shared" ref="E177:BP177" si="109">D177+E176</f>
        <v>905.9186027593787</v>
      </c>
      <c r="F177" s="31">
        <f t="shared" si="109"/>
        <v>1398.8036504234319</v>
      </c>
      <c r="G177" s="31">
        <f t="shared" si="109"/>
        <v>2698.2552608338947</v>
      </c>
      <c r="H177" s="31">
        <f t="shared" si="109"/>
        <v>8998.9986156635223</v>
      </c>
      <c r="I177" s="31">
        <f t="shared" si="109"/>
        <v>18794.460827103343</v>
      </c>
      <c r="J177" s="31">
        <f t="shared" si="109"/>
        <v>30711.352849531882</v>
      </c>
      <c r="K177" s="31">
        <f t="shared" si="109"/>
        <v>39031.064974814741</v>
      </c>
      <c r="L177" s="31">
        <f t="shared" si="109"/>
        <v>41752.139498098244</v>
      </c>
      <c r="M177" s="31">
        <f t="shared" si="109"/>
        <v>44560.136254800658</v>
      </c>
      <c r="N177" s="31">
        <f t="shared" si="109"/>
        <v>47633.84013750992</v>
      </c>
      <c r="O177" s="31">
        <f t="shared" si="109"/>
        <v>52713.290167834777</v>
      </c>
      <c r="P177" s="31">
        <f t="shared" si="109"/>
        <v>56758.024462160531</v>
      </c>
      <c r="Q177" s="31">
        <f t="shared" si="109"/>
        <v>60930.026389958715</v>
      </c>
      <c r="R177" s="31">
        <f t="shared" si="109"/>
        <v>64677.975258840132</v>
      </c>
      <c r="S177" s="31">
        <f t="shared" si="109"/>
        <v>71406.362151442299</v>
      </c>
      <c r="T177" s="31">
        <f t="shared" si="109"/>
        <v>96467.497144980167</v>
      </c>
      <c r="U177" s="31">
        <f t="shared" si="109"/>
        <v>124405.63160200622</v>
      </c>
      <c r="V177" s="31">
        <f t="shared" si="109"/>
        <v>151849.61387180947</v>
      </c>
      <c r="W177" s="31">
        <f t="shared" si="109"/>
        <v>168728.54403259591</v>
      </c>
      <c r="X177" s="31">
        <f t="shared" si="109"/>
        <v>173492.98210696658</v>
      </c>
      <c r="Y177" s="31">
        <f t="shared" si="109"/>
        <v>177782.76658227589</v>
      </c>
      <c r="Z177" s="31">
        <f t="shared" si="109"/>
        <v>181610.59671780854</v>
      </c>
      <c r="AA177" s="31">
        <f t="shared" si="109"/>
        <v>186690.04674813341</v>
      </c>
      <c r="AB177" s="31">
        <f t="shared" si="109"/>
        <v>190734.78104245916</v>
      </c>
      <c r="AC177" s="31">
        <f t="shared" si="109"/>
        <v>194906.78297025734</v>
      </c>
      <c r="AD177" s="31">
        <f t="shared" si="109"/>
        <v>198654.73183913875</v>
      </c>
      <c r="AE177" s="31">
        <f t="shared" si="109"/>
        <v>205383.11873174092</v>
      </c>
      <c r="AF177" s="31">
        <f t="shared" si="109"/>
        <v>230444.2537252788</v>
      </c>
      <c r="AG177" s="31">
        <f t="shared" si="109"/>
        <v>258382.38818230486</v>
      </c>
      <c r="AH177" s="31">
        <f t="shared" si="109"/>
        <v>285826.37045210809</v>
      </c>
      <c r="AI177" s="31">
        <f t="shared" si="109"/>
        <v>302705.30061289453</v>
      </c>
      <c r="AJ177" s="31">
        <f t="shared" si="109"/>
        <v>307469.7386872652</v>
      </c>
      <c r="AK177" s="31">
        <f t="shared" si="109"/>
        <v>311759.52316257451</v>
      </c>
      <c r="AL177" s="31">
        <f t="shared" si="109"/>
        <v>315587.35329810716</v>
      </c>
      <c r="AM177" s="31">
        <f t="shared" si="109"/>
        <v>320666.80332843203</v>
      </c>
      <c r="AN177" s="31">
        <f t="shared" si="109"/>
        <v>324711.53762275778</v>
      </c>
      <c r="AO177" s="31">
        <f t="shared" si="109"/>
        <v>328883.53955055599</v>
      </c>
      <c r="AP177" s="31">
        <f t="shared" si="109"/>
        <v>332631.48841943743</v>
      </c>
      <c r="AQ177" s="31">
        <f t="shared" si="109"/>
        <v>339359.87531203963</v>
      </c>
      <c r="AR177" s="31">
        <f t="shared" si="109"/>
        <v>364421.01030557748</v>
      </c>
      <c r="AS177" s="31">
        <f t="shared" si="109"/>
        <v>392359.14476260351</v>
      </c>
      <c r="AT177" s="31">
        <f t="shared" si="109"/>
        <v>419803.12703240674</v>
      </c>
      <c r="AU177" s="31">
        <f t="shared" si="109"/>
        <v>436682.05719319318</v>
      </c>
      <c r="AV177" s="31">
        <f t="shared" si="109"/>
        <v>441446.49526756385</v>
      </c>
      <c r="AW177" s="31">
        <f t="shared" si="109"/>
        <v>445736.27974287316</v>
      </c>
      <c r="AX177" s="31">
        <f t="shared" si="109"/>
        <v>449564.10987840581</v>
      </c>
      <c r="AY177" s="31">
        <f t="shared" si="109"/>
        <v>454643.55990873068</v>
      </c>
      <c r="AZ177" s="31">
        <f t="shared" si="109"/>
        <v>458688.29420305643</v>
      </c>
      <c r="BA177" s="31">
        <f t="shared" si="109"/>
        <v>462860.29613085464</v>
      </c>
      <c r="BB177" s="31">
        <f t="shared" si="109"/>
        <v>466608.24499973608</v>
      </c>
      <c r="BC177" s="31">
        <f t="shared" si="109"/>
        <v>473336.63189233828</v>
      </c>
      <c r="BD177" s="31">
        <f t="shared" si="109"/>
        <v>498397.76688587613</v>
      </c>
      <c r="BE177" s="31">
        <f t="shared" si="109"/>
        <v>526335.90134290222</v>
      </c>
      <c r="BF177" s="31">
        <f t="shared" si="109"/>
        <v>553779.88361270551</v>
      </c>
      <c r="BG177" s="31">
        <f t="shared" si="109"/>
        <v>570658.81377349189</v>
      </c>
      <c r="BH177" s="31">
        <f t="shared" si="109"/>
        <v>575423.2518478625</v>
      </c>
      <c r="BI177" s="31">
        <f t="shared" si="109"/>
        <v>579713.03632317181</v>
      </c>
      <c r="BJ177" s="31">
        <f t="shared" si="109"/>
        <v>583540.86645870446</v>
      </c>
      <c r="BK177" s="31">
        <f t="shared" si="109"/>
        <v>588620.31648902933</v>
      </c>
      <c r="BL177" s="31">
        <f t="shared" si="109"/>
        <v>592665.05078335502</v>
      </c>
      <c r="BM177" s="31">
        <f t="shared" si="109"/>
        <v>596837.05271115317</v>
      </c>
      <c r="BN177" s="31">
        <f t="shared" si="109"/>
        <v>600585.00158003462</v>
      </c>
      <c r="BO177" s="31">
        <f t="shared" si="109"/>
        <v>607313.38847263681</v>
      </c>
      <c r="BP177" s="31">
        <f t="shared" si="109"/>
        <v>632374.52346617472</v>
      </c>
      <c r="BQ177" s="31">
        <f t="shared" ref="BQ177:CH177" si="110">BP177+BQ176</f>
        <v>660312.65792320075</v>
      </c>
      <c r="BR177" s="31">
        <f t="shared" si="110"/>
        <v>687756.64019300404</v>
      </c>
      <c r="BS177" s="31">
        <f t="shared" si="110"/>
        <v>704635.57035379042</v>
      </c>
      <c r="BT177" s="31">
        <f t="shared" si="110"/>
        <v>709400.00842816103</v>
      </c>
      <c r="BU177" s="31">
        <f t="shared" si="110"/>
        <v>713689.79290347034</v>
      </c>
      <c r="BV177" s="31">
        <f t="shared" si="110"/>
        <v>717517.623039003</v>
      </c>
      <c r="BW177" s="31">
        <f t="shared" si="110"/>
        <v>722597.07306932786</v>
      </c>
      <c r="BX177" s="31">
        <f t="shared" si="110"/>
        <v>726641.80736365356</v>
      </c>
      <c r="BY177" s="31">
        <f t="shared" si="110"/>
        <v>730813.8092914517</v>
      </c>
      <c r="BZ177" s="31">
        <f t="shared" si="110"/>
        <v>734561.75816033315</v>
      </c>
      <c r="CA177" s="31">
        <f t="shared" si="110"/>
        <v>741290.14505293535</v>
      </c>
      <c r="CB177" s="31">
        <f t="shared" si="110"/>
        <v>766351.28004647326</v>
      </c>
      <c r="CC177" s="31">
        <f t="shared" si="110"/>
        <v>794289.41450349928</v>
      </c>
      <c r="CD177" s="31">
        <f t="shared" si="110"/>
        <v>821733.39677330258</v>
      </c>
      <c r="CE177" s="31">
        <f t="shared" si="110"/>
        <v>838612.32693408895</v>
      </c>
      <c r="CF177" s="31">
        <f t="shared" si="110"/>
        <v>843376.76500845957</v>
      </c>
      <c r="CG177" s="31">
        <f t="shared" si="110"/>
        <v>847666.54948376887</v>
      </c>
      <c r="CH177" s="35">
        <f t="shared" si="110"/>
        <v>851494.37961930153</v>
      </c>
    </row>
    <row r="178" spans="1:86" s="131" customFormat="1" ht="14.55" hidden="1" customHeight="1" x14ac:dyDescent="0.3">
      <c r="A178" s="122"/>
      <c r="B178" s="264" t="s">
        <v>162</v>
      </c>
      <c r="C178" s="130">
        <f t="shared" ref="C178:BN178" si="111">C157+C176</f>
        <v>2379.2727718963147</v>
      </c>
      <c r="D178" s="130">
        <f t="shared" si="111"/>
        <v>3861.2580856470518</v>
      </c>
      <c r="E178" s="130">
        <f t="shared" si="111"/>
        <v>3975.7725966379503</v>
      </c>
      <c r="F178" s="130">
        <f t="shared" si="111"/>
        <v>5276.7424538415253</v>
      </c>
      <c r="G178" s="130">
        <f t="shared" si="111"/>
        <v>10978.092703633367</v>
      </c>
      <c r="H178" s="130">
        <f t="shared" si="111"/>
        <v>37226.137502713769</v>
      </c>
      <c r="I178" s="130">
        <f t="shared" si="111"/>
        <v>61814.426143273464</v>
      </c>
      <c r="J178" s="130">
        <f t="shared" si="111"/>
        <v>72032.346794965953</v>
      </c>
      <c r="K178" s="130">
        <f t="shared" si="111"/>
        <v>52587.29580310006</v>
      </c>
      <c r="L178" s="130">
        <f t="shared" si="111"/>
        <v>26949.449341383046</v>
      </c>
      <c r="M178" s="130">
        <f t="shared" si="111"/>
        <v>28450.487860548808</v>
      </c>
      <c r="N178" s="130">
        <f t="shared" si="111"/>
        <v>38494.510456197859</v>
      </c>
      <c r="O178" s="130">
        <f t="shared" si="111"/>
        <v>53545.665126112617</v>
      </c>
      <c r="P178" s="130">
        <f t="shared" si="111"/>
        <v>44290.180363522428</v>
      </c>
      <c r="Q178" s="130">
        <f t="shared" si="111"/>
        <v>45331.828077796075</v>
      </c>
      <c r="R178" s="130">
        <f t="shared" si="111"/>
        <v>40848.127414121511</v>
      </c>
      <c r="S178" s="130">
        <f t="shared" si="111"/>
        <v>58139.849293899213</v>
      </c>
      <c r="T178" s="130">
        <f t="shared" si="111"/>
        <v>149136.54489925798</v>
      </c>
      <c r="U178" s="130">
        <f t="shared" si="111"/>
        <v>177877.45249801644</v>
      </c>
      <c r="V178" s="130">
        <f t="shared" si="111"/>
        <v>167786.7607014018</v>
      </c>
      <c r="W178" s="130">
        <f t="shared" si="111"/>
        <v>108216.01750507059</v>
      </c>
      <c r="X178" s="130">
        <f t="shared" si="111"/>
        <v>47516.553893265838</v>
      </c>
      <c r="Y178" s="130">
        <f t="shared" si="111"/>
        <v>43980.560787820395</v>
      </c>
      <c r="Z178" s="130">
        <f t="shared" si="111"/>
        <v>47361.234335568857</v>
      </c>
      <c r="AA178" s="130">
        <f t="shared" si="111"/>
        <v>53545.665126112617</v>
      </c>
      <c r="AB178" s="130">
        <f t="shared" si="111"/>
        <v>44290.180363522428</v>
      </c>
      <c r="AC178" s="130">
        <f t="shared" si="111"/>
        <v>45331.828077796075</v>
      </c>
      <c r="AD178" s="130">
        <f t="shared" si="111"/>
        <v>40848.127414121511</v>
      </c>
      <c r="AE178" s="130">
        <f t="shared" si="111"/>
        <v>58139.849293899213</v>
      </c>
      <c r="AF178" s="130">
        <f t="shared" si="111"/>
        <v>149136.54489925798</v>
      </c>
      <c r="AG178" s="130">
        <f t="shared" si="111"/>
        <v>177877.45249801644</v>
      </c>
      <c r="AH178" s="130">
        <f t="shared" si="111"/>
        <v>167786.7607014018</v>
      </c>
      <c r="AI178" s="130">
        <f t="shared" si="111"/>
        <v>108216.01750507059</v>
      </c>
      <c r="AJ178" s="130">
        <f t="shared" si="111"/>
        <v>47516.553893265838</v>
      </c>
      <c r="AK178" s="130">
        <f t="shared" si="111"/>
        <v>43980.560787820395</v>
      </c>
      <c r="AL178" s="130">
        <f t="shared" si="111"/>
        <v>47361.234335568857</v>
      </c>
      <c r="AM178" s="130">
        <f t="shared" si="111"/>
        <v>53545.665126112617</v>
      </c>
      <c r="AN178" s="130">
        <f t="shared" si="111"/>
        <v>44290.180363522428</v>
      </c>
      <c r="AO178" s="130">
        <f t="shared" si="111"/>
        <v>45331.828077796075</v>
      </c>
      <c r="AP178" s="130">
        <f t="shared" si="111"/>
        <v>40848.127414121511</v>
      </c>
      <c r="AQ178" s="130">
        <f t="shared" si="111"/>
        <v>58139.849293899213</v>
      </c>
      <c r="AR178" s="130">
        <f t="shared" si="111"/>
        <v>149136.54489925798</v>
      </c>
      <c r="AS178" s="130">
        <f t="shared" si="111"/>
        <v>177877.45249801644</v>
      </c>
      <c r="AT178" s="130">
        <f t="shared" si="111"/>
        <v>167786.7607014018</v>
      </c>
      <c r="AU178" s="130">
        <f t="shared" si="111"/>
        <v>108216.01750507059</v>
      </c>
      <c r="AV178" s="130">
        <f t="shared" si="111"/>
        <v>47516.553893265838</v>
      </c>
      <c r="AW178" s="130">
        <f t="shared" si="111"/>
        <v>43980.560787820395</v>
      </c>
      <c r="AX178" s="130">
        <f t="shared" si="111"/>
        <v>47361.234335568857</v>
      </c>
      <c r="AY178" s="130">
        <f t="shared" si="111"/>
        <v>53545.665126112617</v>
      </c>
      <c r="AZ178" s="130">
        <f t="shared" si="111"/>
        <v>44290.180363522428</v>
      </c>
      <c r="BA178" s="130">
        <f t="shared" si="111"/>
        <v>45331.828077796075</v>
      </c>
      <c r="BB178" s="130">
        <f t="shared" si="111"/>
        <v>40848.127414121511</v>
      </c>
      <c r="BC178" s="130">
        <f t="shared" si="111"/>
        <v>58139.849293899213</v>
      </c>
      <c r="BD178" s="130">
        <f t="shared" si="111"/>
        <v>149136.54489925798</v>
      </c>
      <c r="BE178" s="130">
        <f t="shared" si="111"/>
        <v>177877.45249801644</v>
      </c>
      <c r="BF178" s="130">
        <f t="shared" si="111"/>
        <v>167786.7607014018</v>
      </c>
      <c r="BG178" s="130">
        <f t="shared" si="111"/>
        <v>108216.01750507059</v>
      </c>
      <c r="BH178" s="130">
        <f t="shared" si="111"/>
        <v>47516.553893265838</v>
      </c>
      <c r="BI178" s="130">
        <f t="shared" si="111"/>
        <v>43980.560787820395</v>
      </c>
      <c r="BJ178" s="130">
        <f t="shared" si="111"/>
        <v>47361.234335568857</v>
      </c>
      <c r="BK178" s="130">
        <f t="shared" si="111"/>
        <v>53545.665126112617</v>
      </c>
      <c r="BL178" s="130">
        <f t="shared" si="111"/>
        <v>44290.180363522428</v>
      </c>
      <c r="BM178" s="130">
        <f t="shared" si="111"/>
        <v>45331.828077796075</v>
      </c>
      <c r="BN178" s="130">
        <f t="shared" si="111"/>
        <v>40848.127414121511</v>
      </c>
      <c r="BO178" s="130">
        <f t="shared" ref="BO178:CH178" si="112">BO157+BO176</f>
        <v>58139.849293899213</v>
      </c>
      <c r="BP178" s="130">
        <f t="shared" si="112"/>
        <v>149136.54489925798</v>
      </c>
      <c r="BQ178" s="130">
        <f t="shared" si="112"/>
        <v>177877.45249801644</v>
      </c>
      <c r="BR178" s="130">
        <f t="shared" si="112"/>
        <v>167786.7607014018</v>
      </c>
      <c r="BS178" s="130">
        <f t="shared" si="112"/>
        <v>108216.01750507059</v>
      </c>
      <c r="BT178" s="130">
        <f t="shared" si="112"/>
        <v>47516.553893265838</v>
      </c>
      <c r="BU178" s="130">
        <f t="shared" si="112"/>
        <v>43980.560787820395</v>
      </c>
      <c r="BV178" s="130">
        <f t="shared" si="112"/>
        <v>47361.234335568857</v>
      </c>
      <c r="BW178" s="130">
        <f t="shared" si="112"/>
        <v>53545.665126112617</v>
      </c>
      <c r="BX178" s="130">
        <f t="shared" si="112"/>
        <v>44290.180363522428</v>
      </c>
      <c r="BY178" s="130">
        <f t="shared" si="112"/>
        <v>45331.828077796075</v>
      </c>
      <c r="BZ178" s="130">
        <f t="shared" si="112"/>
        <v>40848.127414121511</v>
      </c>
      <c r="CA178" s="130">
        <f t="shared" si="112"/>
        <v>58139.849293899213</v>
      </c>
      <c r="CB178" s="130">
        <f t="shared" si="112"/>
        <v>149136.54489925798</v>
      </c>
      <c r="CC178" s="130">
        <f t="shared" si="112"/>
        <v>177877.45249801644</v>
      </c>
      <c r="CD178" s="130">
        <f t="shared" si="112"/>
        <v>167786.7607014018</v>
      </c>
      <c r="CE178" s="130">
        <f t="shared" si="112"/>
        <v>108216.01750507059</v>
      </c>
      <c r="CF178" s="130">
        <f t="shared" si="112"/>
        <v>47516.553893265838</v>
      </c>
      <c r="CG178" s="130">
        <f t="shared" si="112"/>
        <v>43980.560787820395</v>
      </c>
      <c r="CH178" s="130">
        <f t="shared" si="112"/>
        <v>47361.234335568857</v>
      </c>
    </row>
    <row r="179" spans="1:86" hidden="1" x14ac:dyDescent="0.3">
      <c r="A179" s="122"/>
      <c r="B179" s="265" t="s">
        <v>163</v>
      </c>
      <c r="C179" s="127"/>
      <c r="D179" s="127">
        <f>D178-D73</f>
        <v>0</v>
      </c>
      <c r="E179" s="127">
        <f t="shared" ref="E179:BP179" si="113">E178-E73</f>
        <v>0</v>
      </c>
      <c r="F179" s="127">
        <f t="shared" si="113"/>
        <v>0</v>
      </c>
      <c r="G179" s="127">
        <f t="shared" si="113"/>
        <v>0</v>
      </c>
      <c r="H179" s="127">
        <f t="shared" si="113"/>
        <v>0</v>
      </c>
      <c r="I179" s="127">
        <f t="shared" si="113"/>
        <v>0</v>
      </c>
      <c r="J179" s="127">
        <f t="shared" si="113"/>
        <v>0</v>
      </c>
      <c r="K179" s="127">
        <f t="shared" si="113"/>
        <v>0</v>
      </c>
      <c r="L179" s="127">
        <f t="shared" si="113"/>
        <v>0</v>
      </c>
      <c r="M179" s="127">
        <f t="shared" si="113"/>
        <v>0</v>
      </c>
      <c r="N179" s="127">
        <f t="shared" si="113"/>
        <v>0</v>
      </c>
      <c r="O179" s="127">
        <f t="shared" si="113"/>
        <v>0</v>
      </c>
      <c r="P179" s="127">
        <f t="shared" si="113"/>
        <v>0</v>
      </c>
      <c r="Q179" s="127">
        <f t="shared" si="113"/>
        <v>0</v>
      </c>
      <c r="R179" s="127">
        <f t="shared" si="113"/>
        <v>0</v>
      </c>
      <c r="S179" s="127">
        <f t="shared" si="113"/>
        <v>0</v>
      </c>
      <c r="T179" s="127">
        <f t="shared" si="113"/>
        <v>0</v>
      </c>
      <c r="U179" s="127">
        <f t="shared" si="113"/>
        <v>0</v>
      </c>
      <c r="V179" s="127">
        <f t="shared" si="113"/>
        <v>0</v>
      </c>
      <c r="W179" s="127">
        <f t="shared" si="113"/>
        <v>0</v>
      </c>
      <c r="X179" s="127">
        <f t="shared" si="113"/>
        <v>0</v>
      </c>
      <c r="Y179" s="127">
        <f t="shared" si="113"/>
        <v>0</v>
      </c>
      <c r="Z179" s="127">
        <f t="shared" si="113"/>
        <v>0</v>
      </c>
      <c r="AA179" s="127">
        <f t="shared" si="113"/>
        <v>0</v>
      </c>
      <c r="AB179" s="127">
        <f t="shared" si="113"/>
        <v>0</v>
      </c>
      <c r="AC179" s="127">
        <f t="shared" si="113"/>
        <v>0</v>
      </c>
      <c r="AD179" s="127">
        <f t="shared" si="113"/>
        <v>0</v>
      </c>
      <c r="AE179" s="127">
        <f t="shared" si="113"/>
        <v>0</v>
      </c>
      <c r="AF179" s="127">
        <f t="shared" si="113"/>
        <v>0</v>
      </c>
      <c r="AG179" s="127">
        <f t="shared" si="113"/>
        <v>0</v>
      </c>
      <c r="AH179" s="127">
        <f t="shared" si="113"/>
        <v>0</v>
      </c>
      <c r="AI179" s="127">
        <f t="shared" si="113"/>
        <v>0</v>
      </c>
      <c r="AJ179" s="127">
        <f t="shared" si="113"/>
        <v>0</v>
      </c>
      <c r="AK179" s="127">
        <f t="shared" si="113"/>
        <v>0</v>
      </c>
      <c r="AL179" s="127">
        <f t="shared" si="113"/>
        <v>0</v>
      </c>
      <c r="AM179" s="127">
        <f t="shared" si="113"/>
        <v>0</v>
      </c>
      <c r="AN179" s="127">
        <f t="shared" si="113"/>
        <v>0</v>
      </c>
      <c r="AO179" s="127">
        <f t="shared" si="113"/>
        <v>0</v>
      </c>
      <c r="AP179" s="127">
        <f t="shared" si="113"/>
        <v>0</v>
      </c>
      <c r="AQ179" s="127">
        <f t="shared" si="113"/>
        <v>0</v>
      </c>
      <c r="AR179" s="127">
        <f t="shared" si="113"/>
        <v>0</v>
      </c>
      <c r="AS179" s="127">
        <f t="shared" si="113"/>
        <v>0</v>
      </c>
      <c r="AT179" s="127">
        <f t="shared" si="113"/>
        <v>0</v>
      </c>
      <c r="AU179" s="127">
        <f t="shared" si="113"/>
        <v>0</v>
      </c>
      <c r="AV179" s="127">
        <f t="shared" si="113"/>
        <v>0</v>
      </c>
      <c r="AW179" s="127">
        <f t="shared" si="113"/>
        <v>0</v>
      </c>
      <c r="AX179" s="127">
        <f t="shared" si="113"/>
        <v>0</v>
      </c>
      <c r="AY179" s="127">
        <f t="shared" si="113"/>
        <v>0</v>
      </c>
      <c r="AZ179" s="127">
        <f t="shared" si="113"/>
        <v>0</v>
      </c>
      <c r="BA179" s="127">
        <f t="shared" si="113"/>
        <v>0</v>
      </c>
      <c r="BB179" s="127">
        <f t="shared" si="113"/>
        <v>0</v>
      </c>
      <c r="BC179" s="127">
        <f t="shared" si="113"/>
        <v>0</v>
      </c>
      <c r="BD179" s="127">
        <f t="shared" si="113"/>
        <v>0</v>
      </c>
      <c r="BE179" s="127">
        <f t="shared" si="113"/>
        <v>0</v>
      </c>
      <c r="BF179" s="127">
        <f t="shared" si="113"/>
        <v>0</v>
      </c>
      <c r="BG179" s="127">
        <f t="shared" si="113"/>
        <v>0</v>
      </c>
      <c r="BH179" s="127">
        <f t="shared" si="113"/>
        <v>0</v>
      </c>
      <c r="BI179" s="127">
        <f t="shared" si="113"/>
        <v>0</v>
      </c>
      <c r="BJ179" s="127">
        <f t="shared" si="113"/>
        <v>0</v>
      </c>
      <c r="BK179" s="127">
        <f t="shared" si="113"/>
        <v>0</v>
      </c>
      <c r="BL179" s="127">
        <f t="shared" si="113"/>
        <v>0</v>
      </c>
      <c r="BM179" s="127">
        <f t="shared" si="113"/>
        <v>0</v>
      </c>
      <c r="BN179" s="127">
        <f t="shared" si="113"/>
        <v>0</v>
      </c>
      <c r="BO179" s="127">
        <f t="shared" si="113"/>
        <v>0</v>
      </c>
      <c r="BP179" s="127">
        <f t="shared" si="113"/>
        <v>0</v>
      </c>
      <c r="BQ179" s="127">
        <f t="shared" ref="BQ179:CH179" si="114">BQ178-BQ73</f>
        <v>0</v>
      </c>
      <c r="BR179" s="127">
        <f t="shared" si="114"/>
        <v>0</v>
      </c>
      <c r="BS179" s="127">
        <f t="shared" si="114"/>
        <v>0</v>
      </c>
      <c r="BT179" s="127">
        <f t="shared" si="114"/>
        <v>0</v>
      </c>
      <c r="BU179" s="127">
        <f t="shared" si="114"/>
        <v>0</v>
      </c>
      <c r="BV179" s="127">
        <f t="shared" si="114"/>
        <v>0</v>
      </c>
      <c r="BW179" s="127">
        <f t="shared" si="114"/>
        <v>0</v>
      </c>
      <c r="BX179" s="127">
        <f t="shared" si="114"/>
        <v>0</v>
      </c>
      <c r="BY179" s="127">
        <f t="shared" si="114"/>
        <v>0</v>
      </c>
      <c r="BZ179" s="127">
        <f t="shared" si="114"/>
        <v>0</v>
      </c>
      <c r="CA179" s="127">
        <f t="shared" si="114"/>
        <v>0</v>
      </c>
      <c r="CB179" s="127">
        <f t="shared" si="114"/>
        <v>0</v>
      </c>
      <c r="CC179" s="127">
        <f t="shared" si="114"/>
        <v>0</v>
      </c>
      <c r="CD179" s="127">
        <f t="shared" si="114"/>
        <v>0</v>
      </c>
      <c r="CE179" s="127">
        <f t="shared" si="114"/>
        <v>0</v>
      </c>
      <c r="CF179" s="127">
        <f t="shared" si="114"/>
        <v>0</v>
      </c>
      <c r="CG179" s="127">
        <f t="shared" si="114"/>
        <v>0</v>
      </c>
      <c r="CH179" s="127">
        <f t="shared" si="114"/>
        <v>0</v>
      </c>
    </row>
    <row r="180" spans="1:86" ht="15" hidden="1" thickBot="1" x14ac:dyDescent="0.35">
      <c r="A180" s="122"/>
      <c r="B180" s="122"/>
      <c r="C180" s="127"/>
      <c r="D180" s="127"/>
      <c r="E180" s="127"/>
      <c r="F180" s="127"/>
      <c r="G180" s="127"/>
      <c r="H180" s="127"/>
      <c r="I180" s="127"/>
      <c r="J180" s="127"/>
      <c r="K180" s="127"/>
      <c r="L180" s="127"/>
      <c r="M180" s="127"/>
      <c r="N180" s="127"/>
    </row>
    <row r="181" spans="1:86" ht="15" hidden="1" thickBot="1" x14ac:dyDescent="0.35">
      <c r="A181" s="122"/>
      <c r="B181" s="336" t="s">
        <v>44</v>
      </c>
      <c r="C181" s="337">
        <v>43831</v>
      </c>
      <c r="D181" s="337">
        <v>43862</v>
      </c>
      <c r="E181" s="337">
        <v>43891</v>
      </c>
      <c r="F181" s="337">
        <v>43922</v>
      </c>
      <c r="G181" s="337">
        <v>43952</v>
      </c>
      <c r="H181" s="337">
        <v>43983</v>
      </c>
      <c r="I181" s="337">
        <v>44013</v>
      </c>
      <c r="J181" s="337">
        <v>44044</v>
      </c>
      <c r="K181" s="337">
        <v>44075</v>
      </c>
      <c r="L181" s="337">
        <v>44105</v>
      </c>
      <c r="M181" s="337">
        <v>44136</v>
      </c>
      <c r="N181" s="337">
        <v>44166</v>
      </c>
      <c r="O181" s="337">
        <v>44197</v>
      </c>
      <c r="P181" s="337">
        <v>44228</v>
      </c>
      <c r="Q181" s="337">
        <v>44256</v>
      </c>
      <c r="R181" s="337">
        <v>44287</v>
      </c>
      <c r="S181" s="337">
        <v>44317</v>
      </c>
      <c r="T181" s="337">
        <v>44348</v>
      </c>
      <c r="U181" s="337">
        <v>44378</v>
      </c>
      <c r="V181" s="337">
        <v>44409</v>
      </c>
      <c r="W181" s="337">
        <v>44440</v>
      </c>
      <c r="X181" s="337">
        <v>44470</v>
      </c>
      <c r="Y181" s="337">
        <v>44501</v>
      </c>
      <c r="Z181" s="337">
        <v>44531</v>
      </c>
      <c r="AA181" s="337">
        <v>44562</v>
      </c>
      <c r="AB181" s="337">
        <v>44593</v>
      </c>
      <c r="AC181" s="337">
        <v>44621</v>
      </c>
      <c r="AD181" s="337">
        <v>44652</v>
      </c>
      <c r="AE181" s="337">
        <v>44682</v>
      </c>
      <c r="AF181" s="337">
        <v>44713</v>
      </c>
      <c r="AG181" s="337">
        <v>44743</v>
      </c>
      <c r="AH181" s="337">
        <v>44774</v>
      </c>
      <c r="AI181" s="337">
        <v>44805</v>
      </c>
      <c r="AJ181" s="337">
        <v>44835</v>
      </c>
      <c r="AK181" s="337">
        <v>44866</v>
      </c>
      <c r="AL181" s="337">
        <v>44896</v>
      </c>
      <c r="AM181" s="337">
        <v>44927</v>
      </c>
      <c r="AN181" s="337">
        <v>44958</v>
      </c>
      <c r="AO181" s="337">
        <v>44986</v>
      </c>
      <c r="AP181" s="337">
        <v>45017</v>
      </c>
      <c r="AQ181" s="337">
        <v>45047</v>
      </c>
      <c r="AR181" s="337">
        <v>45078</v>
      </c>
      <c r="AS181" s="337">
        <v>45108</v>
      </c>
      <c r="AT181" s="337">
        <v>45139</v>
      </c>
      <c r="AU181" s="337">
        <v>45170</v>
      </c>
      <c r="AV181" s="337">
        <v>45200</v>
      </c>
      <c r="AW181" s="337">
        <v>45231</v>
      </c>
      <c r="AX181" s="337">
        <v>45261</v>
      </c>
      <c r="AY181" s="337">
        <v>45292</v>
      </c>
      <c r="AZ181" s="337">
        <v>45323</v>
      </c>
      <c r="BA181" s="337">
        <v>45352</v>
      </c>
      <c r="BB181" s="337">
        <v>45383</v>
      </c>
      <c r="BC181" s="337">
        <v>45413</v>
      </c>
      <c r="BD181" s="337">
        <v>45444</v>
      </c>
      <c r="BE181" s="337">
        <v>45474</v>
      </c>
      <c r="BF181" s="337">
        <v>45505</v>
      </c>
      <c r="BG181" s="337">
        <v>45536</v>
      </c>
      <c r="BH181" s="337">
        <v>45566</v>
      </c>
      <c r="BI181" s="337">
        <v>45597</v>
      </c>
      <c r="BJ181" s="337">
        <v>45627</v>
      </c>
      <c r="BK181" s="337">
        <v>45658</v>
      </c>
      <c r="BL181" s="337">
        <v>45689</v>
      </c>
      <c r="BM181" s="337">
        <v>45717</v>
      </c>
      <c r="BN181" s="337">
        <v>45748</v>
      </c>
      <c r="BO181" s="337">
        <v>45778</v>
      </c>
      <c r="BP181" s="337">
        <v>45809</v>
      </c>
      <c r="BQ181" s="337">
        <v>45839</v>
      </c>
      <c r="BR181" s="337">
        <v>45870</v>
      </c>
      <c r="BS181" s="337">
        <v>45901</v>
      </c>
      <c r="BT181" s="337">
        <v>45931</v>
      </c>
      <c r="BU181" s="337">
        <v>45962</v>
      </c>
      <c r="BV181" s="337">
        <v>45992</v>
      </c>
      <c r="BW181" s="337">
        <v>46023</v>
      </c>
      <c r="BX181" s="337">
        <v>46054</v>
      </c>
      <c r="BY181" s="337">
        <v>46082</v>
      </c>
      <c r="BZ181" s="337">
        <v>46113</v>
      </c>
      <c r="CA181" s="337">
        <v>46143</v>
      </c>
      <c r="CB181" s="337">
        <v>46174</v>
      </c>
      <c r="CC181" s="337">
        <v>46204</v>
      </c>
      <c r="CD181" s="337">
        <v>46235</v>
      </c>
      <c r="CE181" s="337">
        <v>46266</v>
      </c>
      <c r="CF181" s="337">
        <v>46296</v>
      </c>
      <c r="CG181" s="337">
        <v>46327</v>
      </c>
      <c r="CH181" s="164">
        <v>46357</v>
      </c>
    </row>
    <row r="182" spans="1:86" hidden="1" x14ac:dyDescent="0.3">
      <c r="A182" s="122"/>
      <c r="B182" s="323" t="s">
        <v>164</v>
      </c>
      <c r="C182" s="139">
        <f>C157*'YTD PROGRAM SUMMARY'!C43</f>
        <v>491.8833008880319</v>
      </c>
      <c r="D182" s="139">
        <f>D157*'YTD PROGRAM SUMMARY'!D43</f>
        <v>3144.6356514947051</v>
      </c>
      <c r="E182" s="139">
        <f>E157*'YTD PROGRAM SUMMARY'!E43</f>
        <v>0</v>
      </c>
      <c r="F182" s="139">
        <f>F157*'YTD PROGRAM SUMMARY'!F43</f>
        <v>2175.4506241901095</v>
      </c>
      <c r="G182" s="139">
        <f>G157*'YTD PROGRAM SUMMARY'!G43</f>
        <v>8730.4825019795553</v>
      </c>
      <c r="H182" s="139">
        <f>H157*'YTD PROGRAM SUMMARY'!H43</f>
        <v>29672.788891684748</v>
      </c>
      <c r="I182" s="139">
        <f>I157*'YTD PROGRAM SUMMARY'!I43</f>
        <v>32263.80223642246</v>
      </c>
      <c r="J182" s="139">
        <f>J157*'YTD PROGRAM SUMMARY'!J43</f>
        <v>14203.309918039367</v>
      </c>
      <c r="K182" s="139">
        <f>K157*'YTD PROGRAM SUMMARY'!K43</f>
        <v>35413.347222345881</v>
      </c>
      <c r="L182" s="139">
        <f>L157*'YTD PROGRAM SUMMARY'!L43</f>
        <v>8698.7697649937199</v>
      </c>
      <c r="M182" s="139">
        <f>M157*'YTD PROGRAM SUMMARY'!M43</f>
        <v>17623.412297493476</v>
      </c>
      <c r="N182" s="139">
        <f>N157*'YTD PROGRAM SUMMARY'!N43</f>
        <v>11687.004055729956</v>
      </c>
      <c r="O182" s="275">
        <f>O157*'YTD PROGRAM SUMMARY'!O43</f>
        <v>0</v>
      </c>
      <c r="P182" s="275">
        <f>P157*'YTD PROGRAM SUMMARY'!P43</f>
        <v>0</v>
      </c>
      <c r="Q182" s="275">
        <f>Q157*'YTD PROGRAM SUMMARY'!Q43</f>
        <v>0</v>
      </c>
      <c r="R182" s="275">
        <f>R157*'YTD PROGRAM SUMMARY'!R43</f>
        <v>0</v>
      </c>
      <c r="S182" s="275">
        <f>S157*'YTD PROGRAM SUMMARY'!S43</f>
        <v>0</v>
      </c>
      <c r="T182" s="275">
        <f>T157*'YTD PROGRAM SUMMARY'!T43</f>
        <v>0</v>
      </c>
      <c r="U182" s="275">
        <f>U157*'YTD PROGRAM SUMMARY'!U43</f>
        <v>0</v>
      </c>
      <c r="V182" s="275">
        <f>V157*'YTD PROGRAM SUMMARY'!V43</f>
        <v>0</v>
      </c>
      <c r="W182" s="275">
        <f>W157*'YTD PROGRAM SUMMARY'!W43</f>
        <v>0</v>
      </c>
      <c r="X182" s="275">
        <f>X157*'YTD PROGRAM SUMMARY'!X43</f>
        <v>0</v>
      </c>
      <c r="Y182" s="275">
        <f>Y157*'YTD PROGRAM SUMMARY'!Y43</f>
        <v>0</v>
      </c>
      <c r="Z182" s="275">
        <f>Z157*'YTD PROGRAM SUMMARY'!Z43</f>
        <v>0</v>
      </c>
      <c r="AA182" s="275">
        <f>AA157*'YTD PROGRAM SUMMARY'!AA43</f>
        <v>0</v>
      </c>
      <c r="AB182" s="275">
        <f>AB157*'YTD PROGRAM SUMMARY'!AB43</f>
        <v>0</v>
      </c>
      <c r="AC182" s="275">
        <f>AC157*'YTD PROGRAM SUMMARY'!AC43</f>
        <v>0</v>
      </c>
      <c r="AD182" s="275">
        <f>AD157*'YTD PROGRAM SUMMARY'!AD43</f>
        <v>0</v>
      </c>
      <c r="AE182" s="275">
        <f>AE157*'YTD PROGRAM SUMMARY'!AE43</f>
        <v>0</v>
      </c>
      <c r="AF182" s="275">
        <f>AF157*'YTD PROGRAM SUMMARY'!AF43</f>
        <v>0</v>
      </c>
      <c r="AG182" s="275">
        <f>AG157*'YTD PROGRAM SUMMARY'!AG43</f>
        <v>0</v>
      </c>
      <c r="AH182" s="275">
        <f>AH157*'YTD PROGRAM SUMMARY'!AH43</f>
        <v>0</v>
      </c>
      <c r="AI182" s="275">
        <f>AI157*'YTD PROGRAM SUMMARY'!AI43</f>
        <v>0</v>
      </c>
      <c r="AJ182" s="275">
        <f>AJ157*'YTD PROGRAM SUMMARY'!AJ43</f>
        <v>0</v>
      </c>
      <c r="AK182" s="275">
        <f>AK157*'YTD PROGRAM SUMMARY'!AK43</f>
        <v>0</v>
      </c>
      <c r="AL182" s="275">
        <f>AL157*'YTD PROGRAM SUMMARY'!AL43</f>
        <v>0</v>
      </c>
      <c r="AM182" s="275">
        <f>AM157*'YTD PROGRAM SUMMARY'!AM43</f>
        <v>0</v>
      </c>
      <c r="AN182" s="275">
        <f>AN157*'YTD PROGRAM SUMMARY'!AN43</f>
        <v>0</v>
      </c>
      <c r="AO182" s="275">
        <f>AO157*'YTD PROGRAM SUMMARY'!AO43</f>
        <v>0</v>
      </c>
      <c r="AP182" s="275">
        <f>AP157*'YTD PROGRAM SUMMARY'!AP43</f>
        <v>0</v>
      </c>
      <c r="AQ182" s="275">
        <f>AQ157*'YTD PROGRAM SUMMARY'!AQ43</f>
        <v>0</v>
      </c>
      <c r="AR182" s="275">
        <f>AR157*'YTD PROGRAM SUMMARY'!AR43</f>
        <v>0</v>
      </c>
      <c r="AS182" s="275">
        <f>AS157*'YTD PROGRAM SUMMARY'!AS43</f>
        <v>0</v>
      </c>
      <c r="AT182" s="275">
        <f>AT157*'YTD PROGRAM SUMMARY'!AT43</f>
        <v>0</v>
      </c>
      <c r="AU182" s="275">
        <f>AU157*'YTD PROGRAM SUMMARY'!AU43</f>
        <v>0</v>
      </c>
      <c r="AV182" s="275">
        <f>AV157*'YTD PROGRAM SUMMARY'!AV43</f>
        <v>0</v>
      </c>
      <c r="AW182" s="275">
        <f>AW157*'YTD PROGRAM SUMMARY'!AW43</f>
        <v>0</v>
      </c>
      <c r="AX182" s="275">
        <f>AX157*'YTD PROGRAM SUMMARY'!AX43</f>
        <v>0</v>
      </c>
      <c r="AY182" s="275">
        <f>AY157*'YTD PROGRAM SUMMARY'!AY43</f>
        <v>0</v>
      </c>
      <c r="AZ182" s="275">
        <f>AZ157*'YTD PROGRAM SUMMARY'!AZ43</f>
        <v>0</v>
      </c>
      <c r="BA182" s="275">
        <f>BA157*'YTD PROGRAM SUMMARY'!BA43</f>
        <v>0</v>
      </c>
      <c r="BB182" s="275">
        <f>BB157*'YTD PROGRAM SUMMARY'!BB43</f>
        <v>0</v>
      </c>
      <c r="BC182" s="275">
        <f>BC157*'YTD PROGRAM SUMMARY'!BC43</f>
        <v>0</v>
      </c>
      <c r="BD182" s="275">
        <f>BD157*'YTD PROGRAM SUMMARY'!BD43</f>
        <v>0</v>
      </c>
      <c r="BE182" s="275">
        <f>BE157*'YTD PROGRAM SUMMARY'!BE43</f>
        <v>0</v>
      </c>
      <c r="BF182" s="275">
        <f>BF157*'YTD PROGRAM SUMMARY'!BF43</f>
        <v>0</v>
      </c>
      <c r="BG182" s="275">
        <f>BG157*'YTD PROGRAM SUMMARY'!BG43</f>
        <v>0</v>
      </c>
      <c r="BH182" s="275">
        <f>BH157*'YTD PROGRAM SUMMARY'!BH43</f>
        <v>0</v>
      </c>
      <c r="BI182" s="275">
        <f>BI157*'YTD PROGRAM SUMMARY'!BI43</f>
        <v>0</v>
      </c>
      <c r="BJ182" s="275">
        <f>BJ157*'YTD PROGRAM SUMMARY'!BJ43</f>
        <v>0</v>
      </c>
      <c r="BK182" s="275">
        <f>BK157*'YTD PROGRAM SUMMARY'!BK43</f>
        <v>0</v>
      </c>
      <c r="BL182" s="275">
        <f>BL157*'YTD PROGRAM SUMMARY'!BL43</f>
        <v>0</v>
      </c>
      <c r="BM182" s="275">
        <f>BM157*'YTD PROGRAM SUMMARY'!BM43</f>
        <v>0</v>
      </c>
      <c r="BN182" s="275">
        <f>BN157*'YTD PROGRAM SUMMARY'!BN43</f>
        <v>0</v>
      </c>
      <c r="BO182" s="275">
        <f>BO157*'YTD PROGRAM SUMMARY'!BO43</f>
        <v>0</v>
      </c>
      <c r="BP182" s="275">
        <f>BP157*'YTD PROGRAM SUMMARY'!BP43</f>
        <v>0</v>
      </c>
      <c r="BQ182" s="275">
        <f>BQ157*'YTD PROGRAM SUMMARY'!BQ43</f>
        <v>0</v>
      </c>
      <c r="BR182" s="275">
        <f>BR157*'YTD PROGRAM SUMMARY'!BR43</f>
        <v>0</v>
      </c>
      <c r="BS182" s="275">
        <f>BS157*'YTD PROGRAM SUMMARY'!BS43</f>
        <v>0</v>
      </c>
      <c r="BT182" s="275">
        <f>BT157*'YTD PROGRAM SUMMARY'!BT43</f>
        <v>0</v>
      </c>
      <c r="BU182" s="275">
        <f>BU157*'YTD PROGRAM SUMMARY'!BU43</f>
        <v>0</v>
      </c>
      <c r="BV182" s="275">
        <f>BV157*'YTD PROGRAM SUMMARY'!BV43</f>
        <v>0</v>
      </c>
      <c r="BW182" s="275">
        <f>BW157*'YTD PROGRAM SUMMARY'!BW43</f>
        <v>0</v>
      </c>
      <c r="BX182" s="275">
        <f>BX157*'YTD PROGRAM SUMMARY'!BX43</f>
        <v>0</v>
      </c>
      <c r="BY182" s="275">
        <f>BY157*'YTD PROGRAM SUMMARY'!BY43</f>
        <v>0</v>
      </c>
      <c r="BZ182" s="275">
        <f>BZ157*'YTD PROGRAM SUMMARY'!BZ43</f>
        <v>0</v>
      </c>
      <c r="CA182" s="275">
        <f>CA157*'YTD PROGRAM SUMMARY'!CA43</f>
        <v>0</v>
      </c>
      <c r="CB182" s="275">
        <f>CB157*'YTD PROGRAM SUMMARY'!CB43</f>
        <v>0</v>
      </c>
      <c r="CC182" s="275">
        <f>CC157*'YTD PROGRAM SUMMARY'!CC43</f>
        <v>0</v>
      </c>
      <c r="CD182" s="275">
        <f>CD157*'YTD PROGRAM SUMMARY'!CD43</f>
        <v>0</v>
      </c>
      <c r="CE182" s="275">
        <f>CE157*'YTD PROGRAM SUMMARY'!CE43</f>
        <v>0</v>
      </c>
      <c r="CF182" s="275">
        <f>CF157*'YTD PROGRAM SUMMARY'!CF43</f>
        <v>0</v>
      </c>
      <c r="CG182" s="275">
        <f>CG157*'YTD PROGRAM SUMMARY'!CG43</f>
        <v>0</v>
      </c>
      <c r="CH182" s="276">
        <f>CH157*'YTD PROGRAM SUMMARY'!CH43</f>
        <v>0</v>
      </c>
    </row>
    <row r="183" spans="1:86" ht="15" hidden="1" thickBot="1" x14ac:dyDescent="0.35">
      <c r="A183" s="122"/>
      <c r="B183" s="310" t="s">
        <v>165</v>
      </c>
      <c r="C183" s="132">
        <f>C176*'YTD PROGRAM SUMMARY'!C43</f>
        <v>56.760569674589284</v>
      </c>
      <c r="D183" s="132">
        <f>D176*'YTD PROGRAM SUMMARY'!D43</f>
        <v>248.83745514213743</v>
      </c>
      <c r="E183" s="132">
        <f>E176*'YTD PROGRAM SUMMARY'!E43</f>
        <v>0</v>
      </c>
      <c r="F183" s="132">
        <f>F176*'YTD PROGRAM SUMMARY'!F43</f>
        <v>224.13859644104909</v>
      </c>
      <c r="G183" s="132">
        <f>G176*'YTD PROGRAM SUMMARY'!G43</f>
        <v>1172.15210664248</v>
      </c>
      <c r="H183" s="132">
        <f>H176*'YTD PROGRAM SUMMARY'!H43</f>
        <v>6045.5374160958445</v>
      </c>
      <c r="I183" s="132">
        <f>I176*'YTD PROGRAM SUMMARY'!I43</f>
        <v>6075.4546364742173</v>
      </c>
      <c r="J183" s="132">
        <f>J176*'YTD PROGRAM SUMMARY'!J43</f>
        <v>2815.5706597380081</v>
      </c>
      <c r="K183" s="132">
        <f>K176*'YTD PROGRAM SUMMARY'!K43</f>
        <v>6655.634435051481</v>
      </c>
      <c r="L183" s="132">
        <f>L176*'YTD PROGRAM SUMMARY'!L43</f>
        <v>976.95371518484376</v>
      </c>
      <c r="M183" s="132">
        <f>M176*'YTD PROGRAM SUMMARY'!M43</f>
        <v>1929.8626008285191</v>
      </c>
      <c r="N183" s="132">
        <f>N176*'YTD PROGRAM SUMMARY'!N43</f>
        <v>1014.1606930606403</v>
      </c>
      <c r="O183" s="267">
        <f>O176*'YTD PROGRAM SUMMARY'!O43</f>
        <v>0</v>
      </c>
      <c r="P183" s="267">
        <f>P176*'YTD PROGRAM SUMMARY'!P43</f>
        <v>0</v>
      </c>
      <c r="Q183" s="267">
        <f>Q176*'YTD PROGRAM SUMMARY'!Q43</f>
        <v>0</v>
      </c>
      <c r="R183" s="267">
        <f>R176*'YTD PROGRAM SUMMARY'!R43</f>
        <v>0</v>
      </c>
      <c r="S183" s="267">
        <f>S176*'YTD PROGRAM SUMMARY'!S43</f>
        <v>0</v>
      </c>
      <c r="T183" s="267">
        <f>T176*'YTD PROGRAM SUMMARY'!T43</f>
        <v>0</v>
      </c>
      <c r="U183" s="267">
        <f>U176*'YTD PROGRAM SUMMARY'!U43</f>
        <v>0</v>
      </c>
      <c r="V183" s="267">
        <f>V176*'YTD PROGRAM SUMMARY'!V43</f>
        <v>0</v>
      </c>
      <c r="W183" s="267">
        <f>W176*'YTD PROGRAM SUMMARY'!W43</f>
        <v>0</v>
      </c>
      <c r="X183" s="267">
        <f>X176*'YTD PROGRAM SUMMARY'!X43</f>
        <v>0</v>
      </c>
      <c r="Y183" s="267">
        <f>Y176*'YTD PROGRAM SUMMARY'!Y43</f>
        <v>0</v>
      </c>
      <c r="Z183" s="267">
        <f>Z176*'YTD PROGRAM SUMMARY'!Z43</f>
        <v>0</v>
      </c>
      <c r="AA183" s="267">
        <f>AA176*'YTD PROGRAM SUMMARY'!AA43</f>
        <v>0</v>
      </c>
      <c r="AB183" s="267">
        <f>AB176*'YTD PROGRAM SUMMARY'!AB43</f>
        <v>0</v>
      </c>
      <c r="AC183" s="267">
        <f>AC176*'YTD PROGRAM SUMMARY'!AC43</f>
        <v>0</v>
      </c>
      <c r="AD183" s="267">
        <f>AD176*'YTD PROGRAM SUMMARY'!AD43</f>
        <v>0</v>
      </c>
      <c r="AE183" s="267">
        <f>AE176*'YTD PROGRAM SUMMARY'!AE43</f>
        <v>0</v>
      </c>
      <c r="AF183" s="267">
        <f>AF176*'YTD PROGRAM SUMMARY'!AF43</f>
        <v>0</v>
      </c>
      <c r="AG183" s="267">
        <f>AG176*'YTD PROGRAM SUMMARY'!AG43</f>
        <v>0</v>
      </c>
      <c r="AH183" s="267">
        <f>AH176*'YTD PROGRAM SUMMARY'!AH43</f>
        <v>0</v>
      </c>
      <c r="AI183" s="267">
        <f>AI176*'YTD PROGRAM SUMMARY'!AI43</f>
        <v>0</v>
      </c>
      <c r="AJ183" s="267">
        <f>AJ176*'YTD PROGRAM SUMMARY'!AJ43</f>
        <v>0</v>
      </c>
      <c r="AK183" s="267">
        <f>AK176*'YTD PROGRAM SUMMARY'!AK43</f>
        <v>0</v>
      </c>
      <c r="AL183" s="267">
        <f>AL176*'YTD PROGRAM SUMMARY'!AL43</f>
        <v>0</v>
      </c>
      <c r="AM183" s="267">
        <f>AM176*'YTD PROGRAM SUMMARY'!AM43</f>
        <v>0</v>
      </c>
      <c r="AN183" s="267">
        <f>AN176*'YTD PROGRAM SUMMARY'!AN43</f>
        <v>0</v>
      </c>
      <c r="AO183" s="267">
        <f>AO176*'YTD PROGRAM SUMMARY'!AO43</f>
        <v>0</v>
      </c>
      <c r="AP183" s="267">
        <f>AP176*'YTD PROGRAM SUMMARY'!AP43</f>
        <v>0</v>
      </c>
      <c r="AQ183" s="267">
        <f>AQ176*'YTD PROGRAM SUMMARY'!AQ43</f>
        <v>0</v>
      </c>
      <c r="AR183" s="267">
        <f>AR176*'YTD PROGRAM SUMMARY'!AR43</f>
        <v>0</v>
      </c>
      <c r="AS183" s="267">
        <f>AS176*'YTD PROGRAM SUMMARY'!AS43</f>
        <v>0</v>
      </c>
      <c r="AT183" s="267">
        <f>AT176*'YTD PROGRAM SUMMARY'!AT43</f>
        <v>0</v>
      </c>
      <c r="AU183" s="267">
        <f>AU176*'YTD PROGRAM SUMMARY'!AU43</f>
        <v>0</v>
      </c>
      <c r="AV183" s="267">
        <f>AV176*'YTD PROGRAM SUMMARY'!AV43</f>
        <v>0</v>
      </c>
      <c r="AW183" s="267">
        <f>AW176*'YTD PROGRAM SUMMARY'!AW43</f>
        <v>0</v>
      </c>
      <c r="AX183" s="267">
        <f>AX176*'YTD PROGRAM SUMMARY'!AX43</f>
        <v>0</v>
      </c>
      <c r="AY183" s="267">
        <f>AY176*'YTD PROGRAM SUMMARY'!AY43</f>
        <v>0</v>
      </c>
      <c r="AZ183" s="267">
        <f>AZ176*'YTD PROGRAM SUMMARY'!AZ43</f>
        <v>0</v>
      </c>
      <c r="BA183" s="267">
        <f>BA176*'YTD PROGRAM SUMMARY'!BA43</f>
        <v>0</v>
      </c>
      <c r="BB183" s="267">
        <f>BB176*'YTD PROGRAM SUMMARY'!BB43</f>
        <v>0</v>
      </c>
      <c r="BC183" s="267">
        <f>BC176*'YTD PROGRAM SUMMARY'!BC43</f>
        <v>0</v>
      </c>
      <c r="BD183" s="267">
        <f>BD176*'YTD PROGRAM SUMMARY'!BD43</f>
        <v>0</v>
      </c>
      <c r="BE183" s="267">
        <f>BE176*'YTD PROGRAM SUMMARY'!BE43</f>
        <v>0</v>
      </c>
      <c r="BF183" s="267">
        <f>BF176*'YTD PROGRAM SUMMARY'!BF43</f>
        <v>0</v>
      </c>
      <c r="BG183" s="267">
        <f>BG176*'YTD PROGRAM SUMMARY'!BG43</f>
        <v>0</v>
      </c>
      <c r="BH183" s="267">
        <f>BH176*'YTD PROGRAM SUMMARY'!BH43</f>
        <v>0</v>
      </c>
      <c r="BI183" s="267">
        <f>BI176*'YTD PROGRAM SUMMARY'!BI43</f>
        <v>0</v>
      </c>
      <c r="BJ183" s="267">
        <f>BJ176*'YTD PROGRAM SUMMARY'!BJ43</f>
        <v>0</v>
      </c>
      <c r="BK183" s="267">
        <f>BK176*'YTD PROGRAM SUMMARY'!BK43</f>
        <v>0</v>
      </c>
      <c r="BL183" s="267">
        <f>BL176*'YTD PROGRAM SUMMARY'!BL43</f>
        <v>0</v>
      </c>
      <c r="BM183" s="267">
        <f>BM176*'YTD PROGRAM SUMMARY'!BM43</f>
        <v>0</v>
      </c>
      <c r="BN183" s="267">
        <f>BN176*'YTD PROGRAM SUMMARY'!BN43</f>
        <v>0</v>
      </c>
      <c r="BO183" s="267">
        <f>BO176*'YTD PROGRAM SUMMARY'!BO43</f>
        <v>0</v>
      </c>
      <c r="BP183" s="267">
        <f>BP176*'YTD PROGRAM SUMMARY'!BP43</f>
        <v>0</v>
      </c>
      <c r="BQ183" s="267">
        <f>BQ176*'YTD PROGRAM SUMMARY'!BQ43</f>
        <v>0</v>
      </c>
      <c r="BR183" s="267">
        <f>BR176*'YTD PROGRAM SUMMARY'!BR43</f>
        <v>0</v>
      </c>
      <c r="BS183" s="267">
        <f>BS176*'YTD PROGRAM SUMMARY'!BS43</f>
        <v>0</v>
      </c>
      <c r="BT183" s="267">
        <f>BT176*'YTD PROGRAM SUMMARY'!BT43</f>
        <v>0</v>
      </c>
      <c r="BU183" s="267">
        <f>BU176*'YTD PROGRAM SUMMARY'!BU43</f>
        <v>0</v>
      </c>
      <c r="BV183" s="267">
        <f>BV176*'YTD PROGRAM SUMMARY'!BV43</f>
        <v>0</v>
      </c>
      <c r="BW183" s="267">
        <f>BW176*'YTD PROGRAM SUMMARY'!BW43</f>
        <v>0</v>
      </c>
      <c r="BX183" s="267">
        <f>BX176*'YTD PROGRAM SUMMARY'!BX43</f>
        <v>0</v>
      </c>
      <c r="BY183" s="267">
        <f>BY176*'YTD PROGRAM SUMMARY'!BY43</f>
        <v>0</v>
      </c>
      <c r="BZ183" s="267">
        <f>BZ176*'YTD PROGRAM SUMMARY'!BZ43</f>
        <v>0</v>
      </c>
      <c r="CA183" s="267">
        <f>CA176*'YTD PROGRAM SUMMARY'!CA43</f>
        <v>0</v>
      </c>
      <c r="CB183" s="267">
        <f>CB176*'YTD PROGRAM SUMMARY'!CB43</f>
        <v>0</v>
      </c>
      <c r="CC183" s="267">
        <f>CC176*'YTD PROGRAM SUMMARY'!CC43</f>
        <v>0</v>
      </c>
      <c r="CD183" s="267">
        <f>CD176*'YTD PROGRAM SUMMARY'!CD43</f>
        <v>0</v>
      </c>
      <c r="CE183" s="267">
        <f>CE176*'YTD PROGRAM SUMMARY'!CE43</f>
        <v>0</v>
      </c>
      <c r="CF183" s="267">
        <f>CF176*'YTD PROGRAM SUMMARY'!CF43</f>
        <v>0</v>
      </c>
      <c r="CG183" s="267">
        <f>CG176*'YTD PROGRAM SUMMARY'!CG43</f>
        <v>0</v>
      </c>
      <c r="CH183" s="268">
        <f>CH176*'YTD PROGRAM SUMMARY'!CH43</f>
        <v>0</v>
      </c>
    </row>
    <row r="184" spans="1:86" hidden="1" x14ac:dyDescent="0.3">
      <c r="A184" s="122"/>
      <c r="B184" s="323" t="s">
        <v>166</v>
      </c>
      <c r="C184" s="133">
        <f>IFERROR(C182/C73,0)</f>
        <v>0.2067368259318976</v>
      </c>
      <c r="D184" s="133">
        <f t="shared" ref="D184:N184" si="115">IFERROR(D182/D73,0)</f>
        <v>0.81440700977327751</v>
      </c>
      <c r="E184" s="133">
        <f t="shared" si="115"/>
        <v>0</v>
      </c>
      <c r="F184" s="133">
        <f t="shared" si="115"/>
        <v>0.41227151850216937</v>
      </c>
      <c r="G184" s="133">
        <f t="shared" si="115"/>
        <v>0.79526405338971762</v>
      </c>
      <c r="H184" s="133">
        <f t="shared" si="115"/>
        <v>0.79709555925649322</v>
      </c>
      <c r="I184" s="133">
        <f t="shared" si="115"/>
        <v>0.52194615803180688</v>
      </c>
      <c r="J184" s="133">
        <f t="shared" si="115"/>
        <v>0.1971796081900247</v>
      </c>
      <c r="K184" s="133">
        <f t="shared" si="115"/>
        <v>0.67342019933754116</v>
      </c>
      <c r="L184" s="133">
        <f t="shared" si="115"/>
        <v>0.32278098356674251</v>
      </c>
      <c r="M184" s="133">
        <f t="shared" si="115"/>
        <v>0.61944147966373486</v>
      </c>
      <c r="N184" s="133">
        <f t="shared" si="115"/>
        <v>0.30360183613786607</v>
      </c>
      <c r="O184" s="269">
        <f t="shared" ref="O184:BZ184" si="116">IFERROR(O182/O73,0)</f>
        <v>0</v>
      </c>
      <c r="P184" s="269">
        <f t="shared" si="116"/>
        <v>0</v>
      </c>
      <c r="Q184" s="269">
        <f t="shared" si="116"/>
        <v>0</v>
      </c>
      <c r="R184" s="269">
        <f t="shared" si="116"/>
        <v>0</v>
      </c>
      <c r="S184" s="269">
        <f t="shared" si="116"/>
        <v>0</v>
      </c>
      <c r="T184" s="269">
        <f t="shared" si="116"/>
        <v>0</v>
      </c>
      <c r="U184" s="269">
        <f t="shared" si="116"/>
        <v>0</v>
      </c>
      <c r="V184" s="269">
        <f t="shared" si="116"/>
        <v>0</v>
      </c>
      <c r="W184" s="269">
        <f t="shared" si="116"/>
        <v>0</v>
      </c>
      <c r="X184" s="269">
        <f t="shared" si="116"/>
        <v>0</v>
      </c>
      <c r="Y184" s="269">
        <f t="shared" si="116"/>
        <v>0</v>
      </c>
      <c r="Z184" s="269">
        <f t="shared" si="116"/>
        <v>0</v>
      </c>
      <c r="AA184" s="269">
        <f t="shared" si="116"/>
        <v>0</v>
      </c>
      <c r="AB184" s="269">
        <f t="shared" si="116"/>
        <v>0</v>
      </c>
      <c r="AC184" s="269">
        <f t="shared" si="116"/>
        <v>0</v>
      </c>
      <c r="AD184" s="269">
        <f t="shared" si="116"/>
        <v>0</v>
      </c>
      <c r="AE184" s="269">
        <f t="shared" si="116"/>
        <v>0</v>
      </c>
      <c r="AF184" s="269">
        <f t="shared" si="116"/>
        <v>0</v>
      </c>
      <c r="AG184" s="269">
        <f t="shared" si="116"/>
        <v>0</v>
      </c>
      <c r="AH184" s="269">
        <f t="shared" si="116"/>
        <v>0</v>
      </c>
      <c r="AI184" s="269">
        <f t="shared" si="116"/>
        <v>0</v>
      </c>
      <c r="AJ184" s="269">
        <f t="shared" si="116"/>
        <v>0</v>
      </c>
      <c r="AK184" s="269">
        <f t="shared" si="116"/>
        <v>0</v>
      </c>
      <c r="AL184" s="269">
        <f t="shared" si="116"/>
        <v>0</v>
      </c>
      <c r="AM184" s="269">
        <f t="shared" si="116"/>
        <v>0</v>
      </c>
      <c r="AN184" s="269">
        <f t="shared" si="116"/>
        <v>0</v>
      </c>
      <c r="AO184" s="269">
        <f t="shared" si="116"/>
        <v>0</v>
      </c>
      <c r="AP184" s="269">
        <f t="shared" si="116"/>
        <v>0</v>
      </c>
      <c r="AQ184" s="269">
        <f t="shared" si="116"/>
        <v>0</v>
      </c>
      <c r="AR184" s="269">
        <f t="shared" si="116"/>
        <v>0</v>
      </c>
      <c r="AS184" s="269">
        <f t="shared" si="116"/>
        <v>0</v>
      </c>
      <c r="AT184" s="269">
        <f t="shared" si="116"/>
        <v>0</v>
      </c>
      <c r="AU184" s="269">
        <f t="shared" si="116"/>
        <v>0</v>
      </c>
      <c r="AV184" s="269">
        <f t="shared" si="116"/>
        <v>0</v>
      </c>
      <c r="AW184" s="269">
        <f t="shared" si="116"/>
        <v>0</v>
      </c>
      <c r="AX184" s="269">
        <f t="shared" si="116"/>
        <v>0</v>
      </c>
      <c r="AY184" s="269">
        <f t="shared" si="116"/>
        <v>0</v>
      </c>
      <c r="AZ184" s="269">
        <f t="shared" si="116"/>
        <v>0</v>
      </c>
      <c r="BA184" s="269">
        <f t="shared" si="116"/>
        <v>0</v>
      </c>
      <c r="BB184" s="269">
        <f t="shared" si="116"/>
        <v>0</v>
      </c>
      <c r="BC184" s="269">
        <f t="shared" si="116"/>
        <v>0</v>
      </c>
      <c r="BD184" s="269">
        <f t="shared" si="116"/>
        <v>0</v>
      </c>
      <c r="BE184" s="269">
        <f t="shared" si="116"/>
        <v>0</v>
      </c>
      <c r="BF184" s="269">
        <f t="shared" si="116"/>
        <v>0</v>
      </c>
      <c r="BG184" s="269">
        <f t="shared" si="116"/>
        <v>0</v>
      </c>
      <c r="BH184" s="269">
        <f t="shared" si="116"/>
        <v>0</v>
      </c>
      <c r="BI184" s="269">
        <f t="shared" si="116"/>
        <v>0</v>
      </c>
      <c r="BJ184" s="269">
        <f t="shared" si="116"/>
        <v>0</v>
      </c>
      <c r="BK184" s="269">
        <f t="shared" si="116"/>
        <v>0</v>
      </c>
      <c r="BL184" s="269">
        <f t="shared" si="116"/>
        <v>0</v>
      </c>
      <c r="BM184" s="269">
        <f t="shared" si="116"/>
        <v>0</v>
      </c>
      <c r="BN184" s="269">
        <f t="shared" si="116"/>
        <v>0</v>
      </c>
      <c r="BO184" s="269">
        <f t="shared" si="116"/>
        <v>0</v>
      </c>
      <c r="BP184" s="269">
        <f t="shared" si="116"/>
        <v>0</v>
      </c>
      <c r="BQ184" s="269">
        <f t="shared" si="116"/>
        <v>0</v>
      </c>
      <c r="BR184" s="269">
        <f t="shared" si="116"/>
        <v>0</v>
      </c>
      <c r="BS184" s="269">
        <f t="shared" si="116"/>
        <v>0</v>
      </c>
      <c r="BT184" s="269">
        <f t="shared" si="116"/>
        <v>0</v>
      </c>
      <c r="BU184" s="269">
        <f t="shared" si="116"/>
        <v>0</v>
      </c>
      <c r="BV184" s="269">
        <f t="shared" si="116"/>
        <v>0</v>
      </c>
      <c r="BW184" s="269">
        <f t="shared" si="116"/>
        <v>0</v>
      </c>
      <c r="BX184" s="269">
        <f t="shared" si="116"/>
        <v>0</v>
      </c>
      <c r="BY184" s="269">
        <f t="shared" si="116"/>
        <v>0</v>
      </c>
      <c r="BZ184" s="269">
        <f t="shared" si="116"/>
        <v>0</v>
      </c>
      <c r="CA184" s="269">
        <f t="shared" ref="CA184:CH184" si="117">IFERROR(CA182/CA73,0)</f>
        <v>0</v>
      </c>
      <c r="CB184" s="269">
        <f t="shared" si="117"/>
        <v>0</v>
      </c>
      <c r="CC184" s="269">
        <f t="shared" si="117"/>
        <v>0</v>
      </c>
      <c r="CD184" s="269">
        <f t="shared" si="117"/>
        <v>0</v>
      </c>
      <c r="CE184" s="269">
        <f t="shared" si="117"/>
        <v>0</v>
      </c>
      <c r="CF184" s="269">
        <f t="shared" si="117"/>
        <v>0</v>
      </c>
      <c r="CG184" s="269">
        <f t="shared" si="117"/>
        <v>0</v>
      </c>
      <c r="CH184" s="277">
        <f t="shared" si="117"/>
        <v>0</v>
      </c>
    </row>
    <row r="185" spans="1:86" ht="15" hidden="1" thickBot="1" x14ac:dyDescent="0.35">
      <c r="A185" s="122"/>
      <c r="B185" s="310" t="s">
        <v>167</v>
      </c>
      <c r="C185" s="134">
        <f>IFERROR(C183/C73,0)</f>
        <v>2.3856268329145922E-2</v>
      </c>
      <c r="D185" s="134">
        <f t="shared" ref="D185:N185" si="118">IFERROR(D183/D73,0)</f>
        <v>6.4444657576013448E-2</v>
      </c>
      <c r="E185" s="134">
        <f t="shared" si="118"/>
        <v>0</v>
      </c>
      <c r="F185" s="134">
        <f t="shared" si="118"/>
        <v>4.2476698152640317E-2</v>
      </c>
      <c r="G185" s="134">
        <f t="shared" si="118"/>
        <v>0.1067719264435195</v>
      </c>
      <c r="H185" s="134">
        <f t="shared" si="118"/>
        <v>0.16240034077280049</v>
      </c>
      <c r="I185" s="134">
        <f t="shared" si="118"/>
        <v>9.8285384424544042E-2</v>
      </c>
      <c r="J185" s="134">
        <f t="shared" si="118"/>
        <v>3.908758752164905E-2</v>
      </c>
      <c r="K185" s="134">
        <f t="shared" si="118"/>
        <v>0.12656354226640279</v>
      </c>
      <c r="L185" s="134">
        <f t="shared" si="118"/>
        <v>3.6251342385859177E-2</v>
      </c>
      <c r="M185" s="134">
        <f t="shared" si="118"/>
        <v>6.7832320144660355E-2</v>
      </c>
      <c r="N185" s="134">
        <f t="shared" si="118"/>
        <v>2.6345592684303219E-2</v>
      </c>
      <c r="O185" s="270">
        <f>IFERROR(O183/O73,0)</f>
        <v>0</v>
      </c>
      <c r="P185" s="270">
        <f t="shared" ref="P185:Z185" si="119">IFERROR(P183/P73,0)</f>
        <v>0</v>
      </c>
      <c r="Q185" s="270">
        <f t="shared" si="119"/>
        <v>0</v>
      </c>
      <c r="R185" s="270">
        <f t="shared" si="119"/>
        <v>0</v>
      </c>
      <c r="S185" s="270">
        <f t="shared" si="119"/>
        <v>0</v>
      </c>
      <c r="T185" s="270">
        <f t="shared" si="119"/>
        <v>0</v>
      </c>
      <c r="U185" s="270">
        <f t="shared" si="119"/>
        <v>0</v>
      </c>
      <c r="V185" s="270">
        <f t="shared" si="119"/>
        <v>0</v>
      </c>
      <c r="W185" s="270">
        <f t="shared" si="119"/>
        <v>0</v>
      </c>
      <c r="X185" s="270">
        <f t="shared" si="119"/>
        <v>0</v>
      </c>
      <c r="Y185" s="270">
        <f t="shared" si="119"/>
        <v>0</v>
      </c>
      <c r="Z185" s="270">
        <f t="shared" si="119"/>
        <v>0</v>
      </c>
      <c r="AA185" s="270">
        <f>IFERROR(AA183/AA73,0)</f>
        <v>0</v>
      </c>
      <c r="AB185" s="270">
        <f t="shared" ref="AB185:AL185" si="120">IFERROR(AB183/AB73,0)</f>
        <v>0</v>
      </c>
      <c r="AC185" s="270">
        <f t="shared" si="120"/>
        <v>0</v>
      </c>
      <c r="AD185" s="270">
        <f t="shared" si="120"/>
        <v>0</v>
      </c>
      <c r="AE185" s="270">
        <f t="shared" si="120"/>
        <v>0</v>
      </c>
      <c r="AF185" s="270">
        <f t="shared" si="120"/>
        <v>0</v>
      </c>
      <c r="AG185" s="270">
        <f t="shared" si="120"/>
        <v>0</v>
      </c>
      <c r="AH185" s="270">
        <f t="shared" si="120"/>
        <v>0</v>
      </c>
      <c r="AI185" s="270">
        <f t="shared" si="120"/>
        <v>0</v>
      </c>
      <c r="AJ185" s="270">
        <f t="shared" si="120"/>
        <v>0</v>
      </c>
      <c r="AK185" s="270">
        <f t="shared" si="120"/>
        <v>0</v>
      </c>
      <c r="AL185" s="270">
        <f t="shared" si="120"/>
        <v>0</v>
      </c>
      <c r="AM185" s="270">
        <f>IFERROR(AM183/AM73,0)</f>
        <v>0</v>
      </c>
      <c r="AN185" s="270">
        <f t="shared" ref="AN185:AX185" si="121">IFERROR(AN183/AN73,0)</f>
        <v>0</v>
      </c>
      <c r="AO185" s="270">
        <f t="shared" si="121"/>
        <v>0</v>
      </c>
      <c r="AP185" s="270">
        <f t="shared" si="121"/>
        <v>0</v>
      </c>
      <c r="AQ185" s="270">
        <f t="shared" si="121"/>
        <v>0</v>
      </c>
      <c r="AR185" s="270">
        <f t="shared" si="121"/>
        <v>0</v>
      </c>
      <c r="AS185" s="270">
        <f t="shared" si="121"/>
        <v>0</v>
      </c>
      <c r="AT185" s="270">
        <f t="shared" si="121"/>
        <v>0</v>
      </c>
      <c r="AU185" s="270">
        <f t="shared" si="121"/>
        <v>0</v>
      </c>
      <c r="AV185" s="270">
        <f t="shared" si="121"/>
        <v>0</v>
      </c>
      <c r="AW185" s="270">
        <f t="shared" si="121"/>
        <v>0</v>
      </c>
      <c r="AX185" s="270">
        <f t="shared" si="121"/>
        <v>0</v>
      </c>
      <c r="AY185" s="270">
        <f>IFERROR(AY183/AY73,0)</f>
        <v>0</v>
      </c>
      <c r="AZ185" s="270">
        <f t="shared" ref="AZ185:BJ185" si="122">IFERROR(AZ183/AZ73,0)</f>
        <v>0</v>
      </c>
      <c r="BA185" s="270">
        <f t="shared" si="122"/>
        <v>0</v>
      </c>
      <c r="BB185" s="270">
        <f t="shared" si="122"/>
        <v>0</v>
      </c>
      <c r="BC185" s="270">
        <f t="shared" si="122"/>
        <v>0</v>
      </c>
      <c r="BD185" s="270">
        <f t="shared" si="122"/>
        <v>0</v>
      </c>
      <c r="BE185" s="270">
        <f t="shared" si="122"/>
        <v>0</v>
      </c>
      <c r="BF185" s="270">
        <f t="shared" si="122"/>
        <v>0</v>
      </c>
      <c r="BG185" s="270">
        <f t="shared" si="122"/>
        <v>0</v>
      </c>
      <c r="BH185" s="270">
        <f t="shared" si="122"/>
        <v>0</v>
      </c>
      <c r="BI185" s="270">
        <f t="shared" si="122"/>
        <v>0</v>
      </c>
      <c r="BJ185" s="270">
        <f t="shared" si="122"/>
        <v>0</v>
      </c>
      <c r="BK185" s="270">
        <f>IFERROR(BK183/BK73,0)</f>
        <v>0</v>
      </c>
      <c r="BL185" s="270">
        <f t="shared" ref="BL185:BV185" si="123">IFERROR(BL183/BL73,0)</f>
        <v>0</v>
      </c>
      <c r="BM185" s="270">
        <f t="shared" si="123"/>
        <v>0</v>
      </c>
      <c r="BN185" s="270">
        <f t="shared" si="123"/>
        <v>0</v>
      </c>
      <c r="BO185" s="270">
        <f t="shared" si="123"/>
        <v>0</v>
      </c>
      <c r="BP185" s="270">
        <f t="shared" si="123"/>
        <v>0</v>
      </c>
      <c r="BQ185" s="270">
        <f t="shared" si="123"/>
        <v>0</v>
      </c>
      <c r="BR185" s="270">
        <f t="shared" si="123"/>
        <v>0</v>
      </c>
      <c r="BS185" s="270">
        <f t="shared" si="123"/>
        <v>0</v>
      </c>
      <c r="BT185" s="270">
        <f t="shared" si="123"/>
        <v>0</v>
      </c>
      <c r="BU185" s="270">
        <f t="shared" si="123"/>
        <v>0</v>
      </c>
      <c r="BV185" s="270">
        <f t="shared" si="123"/>
        <v>0</v>
      </c>
      <c r="BW185" s="270">
        <f>IFERROR(BW183/BW73,0)</f>
        <v>0</v>
      </c>
      <c r="BX185" s="270">
        <f t="shared" ref="BX185:CH185" si="124">IFERROR(BX183/BX73,0)</f>
        <v>0</v>
      </c>
      <c r="BY185" s="270">
        <f t="shared" si="124"/>
        <v>0</v>
      </c>
      <c r="BZ185" s="270">
        <f t="shared" si="124"/>
        <v>0</v>
      </c>
      <c r="CA185" s="270">
        <f t="shared" si="124"/>
        <v>0</v>
      </c>
      <c r="CB185" s="270">
        <f t="shared" si="124"/>
        <v>0</v>
      </c>
      <c r="CC185" s="270">
        <f t="shared" si="124"/>
        <v>0</v>
      </c>
      <c r="CD185" s="270">
        <f t="shared" si="124"/>
        <v>0</v>
      </c>
      <c r="CE185" s="270">
        <f t="shared" si="124"/>
        <v>0</v>
      </c>
      <c r="CF185" s="270">
        <f t="shared" si="124"/>
        <v>0</v>
      </c>
      <c r="CG185" s="270">
        <f t="shared" si="124"/>
        <v>0</v>
      </c>
      <c r="CH185" s="271">
        <f t="shared" si="124"/>
        <v>0</v>
      </c>
    </row>
    <row r="186" spans="1:86" s="1" customFormat="1" ht="15" hidden="1" thickBot="1" x14ac:dyDescent="0.35">
      <c r="A186" s="135"/>
      <c r="B186" s="338" t="s">
        <v>168</v>
      </c>
      <c r="C186" s="136">
        <f>C184+C185</f>
        <v>0.23059309426104352</v>
      </c>
      <c r="D186" s="136">
        <f t="shared" ref="D186:N186" si="125">D184+D185</f>
        <v>0.87885166734929099</v>
      </c>
      <c r="E186" s="137">
        <f t="shared" si="125"/>
        <v>0</v>
      </c>
      <c r="F186" s="137">
        <f t="shared" si="125"/>
        <v>0.45474821665480969</v>
      </c>
      <c r="G186" s="137">
        <f t="shared" si="125"/>
        <v>0.90203597983323713</v>
      </c>
      <c r="H186" s="137">
        <f t="shared" si="125"/>
        <v>0.95949590002929375</v>
      </c>
      <c r="I186" s="137">
        <f t="shared" si="125"/>
        <v>0.62023154245635093</v>
      </c>
      <c r="J186" s="137">
        <f t="shared" si="125"/>
        <v>0.23626719571167376</v>
      </c>
      <c r="K186" s="137">
        <f t="shared" si="125"/>
        <v>0.79998374160394392</v>
      </c>
      <c r="L186" s="137">
        <f t="shared" si="125"/>
        <v>0.35903232595260171</v>
      </c>
      <c r="M186" s="138">
        <f t="shared" si="125"/>
        <v>0.6872737998083952</v>
      </c>
      <c r="N186" s="138">
        <f t="shared" si="125"/>
        <v>0.32994742882216926</v>
      </c>
      <c r="O186" s="272">
        <f>O184+O185</f>
        <v>0</v>
      </c>
      <c r="P186" s="272">
        <f t="shared" ref="P186:Z186" si="126">P184+P185</f>
        <v>0</v>
      </c>
      <c r="Q186" s="273">
        <f t="shared" si="126"/>
        <v>0</v>
      </c>
      <c r="R186" s="273">
        <f t="shared" si="126"/>
        <v>0</v>
      </c>
      <c r="S186" s="273">
        <f t="shared" si="126"/>
        <v>0</v>
      </c>
      <c r="T186" s="273">
        <f t="shared" si="126"/>
        <v>0</v>
      </c>
      <c r="U186" s="273">
        <f t="shared" si="126"/>
        <v>0</v>
      </c>
      <c r="V186" s="273">
        <f t="shared" si="126"/>
        <v>0</v>
      </c>
      <c r="W186" s="273">
        <f t="shared" si="126"/>
        <v>0</v>
      </c>
      <c r="X186" s="273">
        <f t="shared" si="126"/>
        <v>0</v>
      </c>
      <c r="Y186" s="274">
        <f t="shared" si="126"/>
        <v>0</v>
      </c>
      <c r="Z186" s="274">
        <f t="shared" si="126"/>
        <v>0</v>
      </c>
      <c r="AA186" s="272">
        <f>AA184+AA185</f>
        <v>0</v>
      </c>
      <c r="AB186" s="272">
        <f t="shared" ref="AB186:AL186" si="127">AB184+AB185</f>
        <v>0</v>
      </c>
      <c r="AC186" s="273">
        <f t="shared" si="127"/>
        <v>0</v>
      </c>
      <c r="AD186" s="273">
        <f t="shared" si="127"/>
        <v>0</v>
      </c>
      <c r="AE186" s="273">
        <f t="shared" si="127"/>
        <v>0</v>
      </c>
      <c r="AF186" s="273">
        <f t="shared" si="127"/>
        <v>0</v>
      </c>
      <c r="AG186" s="273">
        <f t="shared" si="127"/>
        <v>0</v>
      </c>
      <c r="AH186" s="273">
        <f t="shared" si="127"/>
        <v>0</v>
      </c>
      <c r="AI186" s="273">
        <f t="shared" si="127"/>
        <v>0</v>
      </c>
      <c r="AJ186" s="273">
        <f t="shared" si="127"/>
        <v>0</v>
      </c>
      <c r="AK186" s="274">
        <f t="shared" si="127"/>
        <v>0</v>
      </c>
      <c r="AL186" s="274">
        <f t="shared" si="127"/>
        <v>0</v>
      </c>
      <c r="AM186" s="272">
        <f>AM184+AM185</f>
        <v>0</v>
      </c>
      <c r="AN186" s="272">
        <f t="shared" ref="AN186:AX186" si="128">AN184+AN185</f>
        <v>0</v>
      </c>
      <c r="AO186" s="273">
        <f t="shared" si="128"/>
        <v>0</v>
      </c>
      <c r="AP186" s="273">
        <f t="shared" si="128"/>
        <v>0</v>
      </c>
      <c r="AQ186" s="273">
        <f t="shared" si="128"/>
        <v>0</v>
      </c>
      <c r="AR186" s="273">
        <f t="shared" si="128"/>
        <v>0</v>
      </c>
      <c r="AS186" s="273">
        <f t="shared" si="128"/>
        <v>0</v>
      </c>
      <c r="AT186" s="273">
        <f t="shared" si="128"/>
        <v>0</v>
      </c>
      <c r="AU186" s="273">
        <f t="shared" si="128"/>
        <v>0</v>
      </c>
      <c r="AV186" s="273">
        <f t="shared" si="128"/>
        <v>0</v>
      </c>
      <c r="AW186" s="274">
        <f t="shared" si="128"/>
        <v>0</v>
      </c>
      <c r="AX186" s="274">
        <f t="shared" si="128"/>
        <v>0</v>
      </c>
      <c r="AY186" s="272">
        <f>AY184+AY185</f>
        <v>0</v>
      </c>
      <c r="AZ186" s="272">
        <f t="shared" ref="AZ186:BJ186" si="129">AZ184+AZ185</f>
        <v>0</v>
      </c>
      <c r="BA186" s="273">
        <f t="shared" si="129"/>
        <v>0</v>
      </c>
      <c r="BB186" s="273">
        <f t="shared" si="129"/>
        <v>0</v>
      </c>
      <c r="BC186" s="273">
        <f t="shared" si="129"/>
        <v>0</v>
      </c>
      <c r="BD186" s="273">
        <f t="shared" si="129"/>
        <v>0</v>
      </c>
      <c r="BE186" s="273">
        <f t="shared" si="129"/>
        <v>0</v>
      </c>
      <c r="BF186" s="273">
        <f t="shared" si="129"/>
        <v>0</v>
      </c>
      <c r="BG186" s="273">
        <f t="shared" si="129"/>
        <v>0</v>
      </c>
      <c r="BH186" s="273">
        <f t="shared" si="129"/>
        <v>0</v>
      </c>
      <c r="BI186" s="274">
        <f t="shared" si="129"/>
        <v>0</v>
      </c>
      <c r="BJ186" s="274">
        <f t="shared" si="129"/>
        <v>0</v>
      </c>
      <c r="BK186" s="272">
        <f>BK184+BK185</f>
        <v>0</v>
      </c>
      <c r="BL186" s="272">
        <f t="shared" ref="BL186:BV186" si="130">BL184+BL185</f>
        <v>0</v>
      </c>
      <c r="BM186" s="273">
        <f t="shared" si="130"/>
        <v>0</v>
      </c>
      <c r="BN186" s="273">
        <f t="shared" si="130"/>
        <v>0</v>
      </c>
      <c r="BO186" s="273">
        <f t="shared" si="130"/>
        <v>0</v>
      </c>
      <c r="BP186" s="273">
        <f t="shared" si="130"/>
        <v>0</v>
      </c>
      <c r="BQ186" s="273">
        <f t="shared" si="130"/>
        <v>0</v>
      </c>
      <c r="BR186" s="273">
        <f t="shared" si="130"/>
        <v>0</v>
      </c>
      <c r="BS186" s="273">
        <f t="shared" si="130"/>
        <v>0</v>
      </c>
      <c r="BT186" s="273">
        <f t="shared" si="130"/>
        <v>0</v>
      </c>
      <c r="BU186" s="274">
        <f t="shared" si="130"/>
        <v>0</v>
      </c>
      <c r="BV186" s="274">
        <f t="shared" si="130"/>
        <v>0</v>
      </c>
      <c r="BW186" s="272">
        <f>BW184+BW185</f>
        <v>0</v>
      </c>
      <c r="BX186" s="272">
        <f t="shared" ref="BX186:CH186" si="131">BX184+BX185</f>
        <v>0</v>
      </c>
      <c r="BY186" s="273">
        <f t="shared" si="131"/>
        <v>0</v>
      </c>
      <c r="BZ186" s="273">
        <f t="shared" si="131"/>
        <v>0</v>
      </c>
      <c r="CA186" s="273">
        <f t="shared" si="131"/>
        <v>0</v>
      </c>
      <c r="CB186" s="273">
        <f t="shared" si="131"/>
        <v>0</v>
      </c>
      <c r="CC186" s="273">
        <f t="shared" si="131"/>
        <v>0</v>
      </c>
      <c r="CD186" s="273">
        <f t="shared" si="131"/>
        <v>0</v>
      </c>
      <c r="CE186" s="273">
        <f t="shared" si="131"/>
        <v>0</v>
      </c>
      <c r="CF186" s="273">
        <f t="shared" si="131"/>
        <v>0</v>
      </c>
      <c r="CG186" s="274">
        <f t="shared" si="131"/>
        <v>0</v>
      </c>
      <c r="CH186" s="278">
        <f t="shared" si="131"/>
        <v>0</v>
      </c>
    </row>
    <row r="187" spans="1:86" ht="15" hidden="1" thickBot="1" x14ac:dyDescent="0.35">
      <c r="A187" s="122"/>
      <c r="B187" s="122"/>
      <c r="C187" s="127"/>
      <c r="D187" s="127"/>
      <c r="E187" s="127"/>
      <c r="F187" s="127"/>
      <c r="G187" s="127"/>
      <c r="H187" s="127"/>
      <c r="I187" s="127"/>
      <c r="J187" s="127"/>
      <c r="K187" s="127"/>
      <c r="L187" s="127"/>
      <c r="M187" s="127"/>
      <c r="N187" s="127"/>
      <c r="O187" s="127"/>
      <c r="P187" s="127"/>
      <c r="Q187" s="127"/>
      <c r="R187" s="127"/>
      <c r="S187" s="127"/>
      <c r="T187" s="127"/>
      <c r="U187" s="127"/>
      <c r="V187" s="127"/>
      <c r="W187" s="127"/>
      <c r="X187" s="127"/>
      <c r="Y187" s="127"/>
      <c r="Z187" s="127"/>
      <c r="AA187" s="127"/>
      <c r="AB187" s="127"/>
      <c r="AC187" s="127"/>
      <c r="AD187" s="127"/>
      <c r="AE187" s="127"/>
      <c r="AF187" s="127"/>
      <c r="AG187" s="127"/>
      <c r="AH187" s="127"/>
      <c r="AI187" s="127"/>
      <c r="AJ187" s="127"/>
      <c r="AK187" s="127"/>
      <c r="AL187" s="127"/>
      <c r="AM187" s="127"/>
      <c r="AN187" s="127"/>
      <c r="AO187" s="127"/>
      <c r="AP187" s="127"/>
      <c r="AQ187" s="127"/>
      <c r="AR187" s="127"/>
      <c r="AS187" s="127"/>
      <c r="AT187" s="127"/>
      <c r="AU187" s="127"/>
      <c r="AV187" s="127"/>
      <c r="AW187" s="127"/>
      <c r="AX187" s="127"/>
      <c r="AY187" s="127"/>
      <c r="AZ187" s="127"/>
      <c r="BA187" s="127"/>
      <c r="BB187" s="127"/>
      <c r="BC187" s="127"/>
      <c r="BD187" s="127"/>
      <c r="BE187" s="127"/>
      <c r="BF187" s="127"/>
      <c r="BG187" s="127"/>
      <c r="BH187" s="127"/>
      <c r="BI187" s="127"/>
      <c r="BJ187" s="127"/>
      <c r="BK187" s="127"/>
      <c r="BL187" s="127"/>
      <c r="BM187" s="127"/>
      <c r="BN187" s="127"/>
      <c r="BO187" s="127"/>
      <c r="BP187" s="127"/>
      <c r="BQ187" s="127"/>
      <c r="BR187" s="127"/>
      <c r="BS187" s="127"/>
      <c r="BT187" s="127"/>
      <c r="BU187" s="127"/>
      <c r="BV187" s="127"/>
      <c r="BW187" s="127"/>
      <c r="BX187" s="127"/>
      <c r="BY187" s="127"/>
      <c r="BZ187" s="127"/>
      <c r="CA187" s="127"/>
      <c r="CB187" s="127"/>
      <c r="CC187" s="127"/>
      <c r="CD187" s="127"/>
      <c r="CE187" s="127"/>
      <c r="CF187" s="127"/>
      <c r="CG187" s="127"/>
      <c r="CH187" s="127"/>
    </row>
    <row r="188" spans="1:86" ht="15" hidden="1" thickBot="1" x14ac:dyDescent="0.35">
      <c r="A188" s="122"/>
      <c r="B188" s="336" t="s">
        <v>45</v>
      </c>
      <c r="C188" s="337">
        <v>43831</v>
      </c>
      <c r="D188" s="337">
        <v>43862</v>
      </c>
      <c r="E188" s="337">
        <v>43891</v>
      </c>
      <c r="F188" s="337">
        <v>43922</v>
      </c>
      <c r="G188" s="337">
        <v>43952</v>
      </c>
      <c r="H188" s="337">
        <v>43983</v>
      </c>
      <c r="I188" s="337">
        <v>44013</v>
      </c>
      <c r="J188" s="337">
        <v>44044</v>
      </c>
      <c r="K188" s="337">
        <v>44075</v>
      </c>
      <c r="L188" s="337">
        <v>44105</v>
      </c>
      <c r="M188" s="337">
        <v>44136</v>
      </c>
      <c r="N188" s="337">
        <v>44166</v>
      </c>
      <c r="O188" s="337">
        <v>44197</v>
      </c>
      <c r="P188" s="337">
        <v>44228</v>
      </c>
      <c r="Q188" s="337">
        <v>44256</v>
      </c>
      <c r="R188" s="337">
        <v>44287</v>
      </c>
      <c r="S188" s="337">
        <v>44317</v>
      </c>
      <c r="T188" s="337">
        <v>44348</v>
      </c>
      <c r="U188" s="337">
        <v>44378</v>
      </c>
      <c r="V188" s="337">
        <v>44409</v>
      </c>
      <c r="W188" s="337">
        <v>44440</v>
      </c>
      <c r="X188" s="337">
        <v>44470</v>
      </c>
      <c r="Y188" s="337">
        <v>44501</v>
      </c>
      <c r="Z188" s="337">
        <v>44531</v>
      </c>
      <c r="AA188" s="337">
        <v>44562</v>
      </c>
      <c r="AB188" s="337">
        <v>44593</v>
      </c>
      <c r="AC188" s="337">
        <v>44621</v>
      </c>
      <c r="AD188" s="337">
        <v>44652</v>
      </c>
      <c r="AE188" s="337">
        <v>44682</v>
      </c>
      <c r="AF188" s="337">
        <v>44713</v>
      </c>
      <c r="AG188" s="337">
        <v>44743</v>
      </c>
      <c r="AH188" s="337">
        <v>44774</v>
      </c>
      <c r="AI188" s="337">
        <v>44805</v>
      </c>
      <c r="AJ188" s="337">
        <v>44835</v>
      </c>
      <c r="AK188" s="337">
        <v>44866</v>
      </c>
      <c r="AL188" s="337">
        <v>44896</v>
      </c>
      <c r="AM188" s="337">
        <v>44927</v>
      </c>
      <c r="AN188" s="337">
        <v>44958</v>
      </c>
      <c r="AO188" s="337">
        <v>44986</v>
      </c>
      <c r="AP188" s="337">
        <v>45017</v>
      </c>
      <c r="AQ188" s="337">
        <v>45047</v>
      </c>
      <c r="AR188" s="337">
        <v>45078</v>
      </c>
      <c r="AS188" s="337">
        <v>45108</v>
      </c>
      <c r="AT188" s="337">
        <v>45139</v>
      </c>
      <c r="AU188" s="337">
        <v>45170</v>
      </c>
      <c r="AV188" s="337">
        <v>45200</v>
      </c>
      <c r="AW188" s="337">
        <v>45231</v>
      </c>
      <c r="AX188" s="337">
        <v>45261</v>
      </c>
      <c r="AY188" s="337">
        <v>45292</v>
      </c>
      <c r="AZ188" s="337">
        <v>45323</v>
      </c>
      <c r="BA188" s="337">
        <v>45352</v>
      </c>
      <c r="BB188" s="337">
        <v>45383</v>
      </c>
      <c r="BC188" s="337">
        <v>45413</v>
      </c>
      <c r="BD188" s="337">
        <v>45444</v>
      </c>
      <c r="BE188" s="337">
        <v>45474</v>
      </c>
      <c r="BF188" s="337">
        <v>45505</v>
      </c>
      <c r="BG188" s="337">
        <v>45536</v>
      </c>
      <c r="BH188" s="337">
        <v>45566</v>
      </c>
      <c r="BI188" s="337">
        <v>45597</v>
      </c>
      <c r="BJ188" s="337">
        <v>45627</v>
      </c>
      <c r="BK188" s="337">
        <v>45658</v>
      </c>
      <c r="BL188" s="337">
        <v>45689</v>
      </c>
      <c r="BM188" s="337">
        <v>45717</v>
      </c>
      <c r="BN188" s="337">
        <v>45748</v>
      </c>
      <c r="BO188" s="337">
        <v>45778</v>
      </c>
      <c r="BP188" s="337">
        <v>45809</v>
      </c>
      <c r="BQ188" s="337">
        <v>45839</v>
      </c>
      <c r="BR188" s="337">
        <v>45870</v>
      </c>
      <c r="BS188" s="337">
        <v>45901</v>
      </c>
      <c r="BT188" s="337">
        <v>45931</v>
      </c>
      <c r="BU188" s="337">
        <v>45962</v>
      </c>
      <c r="BV188" s="337">
        <v>45992</v>
      </c>
      <c r="BW188" s="337">
        <v>46023</v>
      </c>
      <c r="BX188" s="337">
        <v>46054</v>
      </c>
      <c r="BY188" s="337">
        <v>46082</v>
      </c>
      <c r="BZ188" s="337">
        <v>46113</v>
      </c>
      <c r="CA188" s="337">
        <v>46143</v>
      </c>
      <c r="CB188" s="337">
        <v>46174</v>
      </c>
      <c r="CC188" s="337">
        <v>46204</v>
      </c>
      <c r="CD188" s="337">
        <v>46235</v>
      </c>
      <c r="CE188" s="337">
        <v>46266</v>
      </c>
      <c r="CF188" s="337">
        <v>46296</v>
      </c>
      <c r="CG188" s="337">
        <v>46327</v>
      </c>
      <c r="CH188" s="164">
        <v>46357</v>
      </c>
    </row>
    <row r="189" spans="1:86" hidden="1" x14ac:dyDescent="0.3">
      <c r="A189" s="122"/>
      <c r="B189" s="323" t="s">
        <v>169</v>
      </c>
      <c r="C189" s="139">
        <f>C157*'YTD PROGRAM SUMMARY'!C44</f>
        <v>1641.239126148721</v>
      </c>
      <c r="D189" s="139">
        <f>D157*'YTD PROGRAM SUMMARY'!D44</f>
        <v>433.48312363290796</v>
      </c>
      <c r="E189" s="139">
        <f>E157*'YTD PROGRAM SUMMARY'!E44</f>
        <v>3599.1436492575722</v>
      </c>
      <c r="F189" s="139">
        <f>F157*'YTD PROGRAM SUMMARY'!F44</f>
        <v>2608.4067819873635</v>
      </c>
      <c r="G189" s="139">
        <f>G157*'YTD PROGRAM SUMMARY'!G44</f>
        <v>948.15859124334827</v>
      </c>
      <c r="H189" s="139">
        <f>H157*'YTD PROGRAM SUMMARY'!H44</f>
        <v>1252.6052561993977</v>
      </c>
      <c r="I189" s="139">
        <f>I157*'YTD PROGRAM SUMMARY'!I44</f>
        <v>19755.161695411181</v>
      </c>
      <c r="J189" s="139">
        <f>J157*'YTD PROGRAM SUMMARY'!J44</f>
        <v>45912.144854498038</v>
      </c>
      <c r="K189" s="139">
        <f>K157*'YTD PROGRAM SUMMARY'!K44</f>
        <v>8854.2364554713185</v>
      </c>
      <c r="L189" s="139">
        <f>L157*'YTD PROGRAM SUMMARY'!L44</f>
        <v>15529.605053105821</v>
      </c>
      <c r="M189" s="139">
        <f>M157*'YTD PROGRAM SUMMARY'!M44</f>
        <v>8019.0788063529126</v>
      </c>
      <c r="N189" s="139">
        <f>N157*'YTD PROGRAM SUMMARY'!N44</f>
        <v>23733.802517758642</v>
      </c>
      <c r="O189" s="275">
        <f>O157*'YTD PROGRAM SUMMARY'!O44</f>
        <v>0</v>
      </c>
      <c r="P189" s="275">
        <f>P157*'YTD PROGRAM SUMMARY'!P44</f>
        <v>0</v>
      </c>
      <c r="Q189" s="275">
        <f>Q157*'YTD PROGRAM SUMMARY'!Q44</f>
        <v>0</v>
      </c>
      <c r="R189" s="275">
        <f>R157*'YTD PROGRAM SUMMARY'!R44</f>
        <v>0</v>
      </c>
      <c r="S189" s="275">
        <f>S157*'YTD PROGRAM SUMMARY'!S44</f>
        <v>0</v>
      </c>
      <c r="T189" s="275">
        <f>T157*'YTD PROGRAM SUMMARY'!T44</f>
        <v>0</v>
      </c>
      <c r="U189" s="275">
        <f>U157*'YTD PROGRAM SUMMARY'!U44</f>
        <v>0</v>
      </c>
      <c r="V189" s="275">
        <f>V157*'YTD PROGRAM SUMMARY'!V44</f>
        <v>0</v>
      </c>
      <c r="W189" s="275">
        <f>W157*'YTD PROGRAM SUMMARY'!W44</f>
        <v>0</v>
      </c>
      <c r="X189" s="275">
        <f>X157*'YTD PROGRAM SUMMARY'!X44</f>
        <v>0</v>
      </c>
      <c r="Y189" s="275">
        <f>Y157*'YTD PROGRAM SUMMARY'!Y44</f>
        <v>0</v>
      </c>
      <c r="Z189" s="275">
        <f>Z157*'YTD PROGRAM SUMMARY'!Z44</f>
        <v>0</v>
      </c>
      <c r="AA189" s="275">
        <f>AA157*'YTD PROGRAM SUMMARY'!AA44</f>
        <v>0</v>
      </c>
      <c r="AB189" s="275">
        <f>AB157*'YTD PROGRAM SUMMARY'!AB44</f>
        <v>0</v>
      </c>
      <c r="AC189" s="275">
        <f>AC157*'YTD PROGRAM SUMMARY'!AC44</f>
        <v>0</v>
      </c>
      <c r="AD189" s="275">
        <f>AD157*'YTD PROGRAM SUMMARY'!AD44</f>
        <v>0</v>
      </c>
      <c r="AE189" s="275">
        <f>AE157*'YTD PROGRAM SUMMARY'!AE44</f>
        <v>0</v>
      </c>
      <c r="AF189" s="275">
        <f>AF157*'YTD PROGRAM SUMMARY'!AF44</f>
        <v>0</v>
      </c>
      <c r="AG189" s="275">
        <f>AG157*'YTD PROGRAM SUMMARY'!AG44</f>
        <v>0</v>
      </c>
      <c r="AH189" s="275">
        <f>AH157*'YTD PROGRAM SUMMARY'!AH44</f>
        <v>0</v>
      </c>
      <c r="AI189" s="275">
        <f>AI157*'YTD PROGRAM SUMMARY'!AI44</f>
        <v>0</v>
      </c>
      <c r="AJ189" s="275">
        <f>AJ157*'YTD PROGRAM SUMMARY'!AJ44</f>
        <v>0</v>
      </c>
      <c r="AK189" s="275">
        <f>AK157*'YTD PROGRAM SUMMARY'!AK44</f>
        <v>0</v>
      </c>
      <c r="AL189" s="275">
        <f>AL157*'YTD PROGRAM SUMMARY'!AL44</f>
        <v>0</v>
      </c>
      <c r="AM189" s="275">
        <f>AM157*'YTD PROGRAM SUMMARY'!AM44</f>
        <v>0</v>
      </c>
      <c r="AN189" s="275">
        <f>AN157*'YTD PROGRAM SUMMARY'!AN44</f>
        <v>0</v>
      </c>
      <c r="AO189" s="275">
        <f>AO157*'YTD PROGRAM SUMMARY'!AO44</f>
        <v>0</v>
      </c>
      <c r="AP189" s="275">
        <f>AP157*'YTD PROGRAM SUMMARY'!AP44</f>
        <v>0</v>
      </c>
      <c r="AQ189" s="275">
        <f>AQ157*'YTD PROGRAM SUMMARY'!AQ44</f>
        <v>0</v>
      </c>
      <c r="AR189" s="275">
        <f>AR157*'YTD PROGRAM SUMMARY'!AR44</f>
        <v>0</v>
      </c>
      <c r="AS189" s="275">
        <f>AS157*'YTD PROGRAM SUMMARY'!AS44</f>
        <v>0</v>
      </c>
      <c r="AT189" s="275">
        <f>AT157*'YTD PROGRAM SUMMARY'!AT44</f>
        <v>0</v>
      </c>
      <c r="AU189" s="275">
        <f>AU157*'YTD PROGRAM SUMMARY'!AU44</f>
        <v>0</v>
      </c>
      <c r="AV189" s="275">
        <f>AV157*'YTD PROGRAM SUMMARY'!AV44</f>
        <v>0</v>
      </c>
      <c r="AW189" s="275">
        <f>AW157*'YTD PROGRAM SUMMARY'!AW44</f>
        <v>0</v>
      </c>
      <c r="AX189" s="275">
        <f>AX157*'YTD PROGRAM SUMMARY'!AX44</f>
        <v>0</v>
      </c>
      <c r="AY189" s="275">
        <f>AY157*'YTD PROGRAM SUMMARY'!AY44</f>
        <v>0</v>
      </c>
      <c r="AZ189" s="275">
        <f>AZ157*'YTD PROGRAM SUMMARY'!AZ44</f>
        <v>0</v>
      </c>
      <c r="BA189" s="275">
        <f>BA157*'YTD PROGRAM SUMMARY'!BA44</f>
        <v>0</v>
      </c>
      <c r="BB189" s="275">
        <f>BB157*'YTD PROGRAM SUMMARY'!BB44</f>
        <v>0</v>
      </c>
      <c r="BC189" s="275">
        <f>BC157*'YTD PROGRAM SUMMARY'!BC44</f>
        <v>0</v>
      </c>
      <c r="BD189" s="275">
        <f>BD157*'YTD PROGRAM SUMMARY'!BD44</f>
        <v>0</v>
      </c>
      <c r="BE189" s="275">
        <f>BE157*'YTD PROGRAM SUMMARY'!BE44</f>
        <v>0</v>
      </c>
      <c r="BF189" s="275">
        <f>BF157*'YTD PROGRAM SUMMARY'!BF44</f>
        <v>0</v>
      </c>
      <c r="BG189" s="275">
        <f>BG157*'YTD PROGRAM SUMMARY'!BG44</f>
        <v>0</v>
      </c>
      <c r="BH189" s="275">
        <f>BH157*'YTD PROGRAM SUMMARY'!BH44</f>
        <v>0</v>
      </c>
      <c r="BI189" s="275">
        <f>BI157*'YTD PROGRAM SUMMARY'!BI44</f>
        <v>0</v>
      </c>
      <c r="BJ189" s="275">
        <f>BJ157*'YTD PROGRAM SUMMARY'!BJ44</f>
        <v>0</v>
      </c>
      <c r="BK189" s="275">
        <f>BK157*'YTD PROGRAM SUMMARY'!BK44</f>
        <v>0</v>
      </c>
      <c r="BL189" s="275">
        <f>BL157*'YTD PROGRAM SUMMARY'!BL44</f>
        <v>0</v>
      </c>
      <c r="BM189" s="275">
        <f>BM157*'YTD PROGRAM SUMMARY'!BM44</f>
        <v>0</v>
      </c>
      <c r="BN189" s="275">
        <f>BN157*'YTD PROGRAM SUMMARY'!BN44</f>
        <v>0</v>
      </c>
      <c r="BO189" s="275">
        <f>BO157*'YTD PROGRAM SUMMARY'!BO44</f>
        <v>0</v>
      </c>
      <c r="BP189" s="275">
        <f>BP157*'YTD PROGRAM SUMMARY'!BP44</f>
        <v>0</v>
      </c>
      <c r="BQ189" s="275">
        <f>BQ157*'YTD PROGRAM SUMMARY'!BQ44</f>
        <v>0</v>
      </c>
      <c r="BR189" s="275">
        <f>BR157*'YTD PROGRAM SUMMARY'!BR44</f>
        <v>0</v>
      </c>
      <c r="BS189" s="275">
        <f>BS157*'YTD PROGRAM SUMMARY'!BS44</f>
        <v>0</v>
      </c>
      <c r="BT189" s="275">
        <f>BT157*'YTD PROGRAM SUMMARY'!BT44</f>
        <v>0</v>
      </c>
      <c r="BU189" s="275">
        <f>BU157*'YTD PROGRAM SUMMARY'!BU44</f>
        <v>0</v>
      </c>
      <c r="BV189" s="275">
        <f>BV157*'YTD PROGRAM SUMMARY'!BV44</f>
        <v>0</v>
      </c>
      <c r="BW189" s="275">
        <f>BW157*'YTD PROGRAM SUMMARY'!BW44</f>
        <v>0</v>
      </c>
      <c r="BX189" s="275">
        <f>BX157*'YTD PROGRAM SUMMARY'!BX44</f>
        <v>0</v>
      </c>
      <c r="BY189" s="275">
        <f>BY157*'YTD PROGRAM SUMMARY'!BY44</f>
        <v>0</v>
      </c>
      <c r="BZ189" s="275">
        <f>BZ157*'YTD PROGRAM SUMMARY'!BZ44</f>
        <v>0</v>
      </c>
      <c r="CA189" s="275">
        <f>CA157*'YTD PROGRAM SUMMARY'!CA44</f>
        <v>0</v>
      </c>
      <c r="CB189" s="275">
        <f>CB157*'YTD PROGRAM SUMMARY'!CB44</f>
        <v>0</v>
      </c>
      <c r="CC189" s="275">
        <f>CC157*'YTD PROGRAM SUMMARY'!CC44</f>
        <v>0</v>
      </c>
      <c r="CD189" s="275">
        <f>CD157*'YTD PROGRAM SUMMARY'!CD44</f>
        <v>0</v>
      </c>
      <c r="CE189" s="275">
        <f>CE157*'YTD PROGRAM SUMMARY'!CE44</f>
        <v>0</v>
      </c>
      <c r="CF189" s="275">
        <f>CF157*'YTD PROGRAM SUMMARY'!CF44</f>
        <v>0</v>
      </c>
      <c r="CG189" s="275">
        <f>CG157*'YTD PROGRAM SUMMARY'!CG44</f>
        <v>0</v>
      </c>
      <c r="CH189" s="276">
        <f>CH157*'YTD PROGRAM SUMMARY'!CH44</f>
        <v>0</v>
      </c>
    </row>
    <row r="190" spans="1:86" ht="15" hidden="1" thickBot="1" x14ac:dyDescent="0.35">
      <c r="A190" s="122"/>
      <c r="B190" s="310" t="s">
        <v>170</v>
      </c>
      <c r="C190" s="132">
        <f>C176*'YTD PROGRAM SUMMARY'!C44</f>
        <v>189.38977518497242</v>
      </c>
      <c r="D190" s="132">
        <f>D176*'YTD PROGRAM SUMMARY'!D44</f>
        <v>34.301855377301401</v>
      </c>
      <c r="E190" s="132">
        <f>E176*'YTD PROGRAM SUMMARY'!E44</f>
        <v>376.62894738037818</v>
      </c>
      <c r="F190" s="132">
        <f>F176*'YTD PROGRAM SUMMARY'!F44</f>
        <v>268.74645122300416</v>
      </c>
      <c r="G190" s="132">
        <f>G176*'YTD PROGRAM SUMMARY'!G44</f>
        <v>127.29950376798307</v>
      </c>
      <c r="H190" s="132">
        <f>H176*'YTD PROGRAM SUMMARY'!H44</f>
        <v>255.20593873378317</v>
      </c>
      <c r="I190" s="132">
        <f>I176*'YTD PROGRAM SUMMARY'!I44</f>
        <v>3720.0075749656035</v>
      </c>
      <c r="J190" s="132">
        <f>J176*'YTD PROGRAM SUMMARY'!J44</f>
        <v>9101.3213626905326</v>
      </c>
      <c r="K190" s="132">
        <f>K176*'YTD PROGRAM SUMMARY'!K44</f>
        <v>1664.0776902313769</v>
      </c>
      <c r="L190" s="132">
        <f>L176*'YTD PROGRAM SUMMARY'!L44</f>
        <v>1744.1208080986621</v>
      </c>
      <c r="M190" s="132">
        <f>M176*'YTD PROGRAM SUMMARY'!M44</f>
        <v>878.13415587389704</v>
      </c>
      <c r="N190" s="132">
        <f>N176*'YTD PROGRAM SUMMARY'!N44</f>
        <v>2059.5431896486234</v>
      </c>
      <c r="O190" s="267">
        <f>O176*'YTD PROGRAM SUMMARY'!O44</f>
        <v>0</v>
      </c>
      <c r="P190" s="267">
        <f>P176*'YTD PROGRAM SUMMARY'!P44</f>
        <v>0</v>
      </c>
      <c r="Q190" s="267">
        <f>Q176*'YTD PROGRAM SUMMARY'!Q44</f>
        <v>0</v>
      </c>
      <c r="R190" s="267">
        <f>R176*'YTD PROGRAM SUMMARY'!R44</f>
        <v>0</v>
      </c>
      <c r="S190" s="267">
        <f>S176*'YTD PROGRAM SUMMARY'!S44</f>
        <v>0</v>
      </c>
      <c r="T190" s="267">
        <f>T176*'YTD PROGRAM SUMMARY'!T44</f>
        <v>0</v>
      </c>
      <c r="U190" s="267">
        <f>U176*'YTD PROGRAM SUMMARY'!U44</f>
        <v>0</v>
      </c>
      <c r="V190" s="267">
        <f>V176*'YTD PROGRAM SUMMARY'!V44</f>
        <v>0</v>
      </c>
      <c r="W190" s="267">
        <f>W176*'YTD PROGRAM SUMMARY'!W44</f>
        <v>0</v>
      </c>
      <c r="X190" s="267">
        <f>X176*'YTD PROGRAM SUMMARY'!X44</f>
        <v>0</v>
      </c>
      <c r="Y190" s="267">
        <f>Y176*'YTD PROGRAM SUMMARY'!Y44</f>
        <v>0</v>
      </c>
      <c r="Z190" s="267">
        <f>Z176*'YTD PROGRAM SUMMARY'!Z44</f>
        <v>0</v>
      </c>
      <c r="AA190" s="267">
        <f>AA176*'YTD PROGRAM SUMMARY'!AA44</f>
        <v>0</v>
      </c>
      <c r="AB190" s="267">
        <f>AB176*'YTD PROGRAM SUMMARY'!AB44</f>
        <v>0</v>
      </c>
      <c r="AC190" s="267">
        <f>AC176*'YTD PROGRAM SUMMARY'!AC44</f>
        <v>0</v>
      </c>
      <c r="AD190" s="267">
        <f>AD176*'YTD PROGRAM SUMMARY'!AD44</f>
        <v>0</v>
      </c>
      <c r="AE190" s="267">
        <f>AE176*'YTD PROGRAM SUMMARY'!AE44</f>
        <v>0</v>
      </c>
      <c r="AF190" s="267">
        <f>AF176*'YTD PROGRAM SUMMARY'!AF44</f>
        <v>0</v>
      </c>
      <c r="AG190" s="267">
        <f>AG176*'YTD PROGRAM SUMMARY'!AG44</f>
        <v>0</v>
      </c>
      <c r="AH190" s="267">
        <f>AH176*'YTD PROGRAM SUMMARY'!AH44</f>
        <v>0</v>
      </c>
      <c r="AI190" s="267">
        <f>AI176*'YTD PROGRAM SUMMARY'!AI44</f>
        <v>0</v>
      </c>
      <c r="AJ190" s="267">
        <f>AJ176*'YTD PROGRAM SUMMARY'!AJ44</f>
        <v>0</v>
      </c>
      <c r="AK190" s="267">
        <f>AK176*'YTD PROGRAM SUMMARY'!AK44</f>
        <v>0</v>
      </c>
      <c r="AL190" s="267">
        <f>AL176*'YTD PROGRAM SUMMARY'!AL44</f>
        <v>0</v>
      </c>
      <c r="AM190" s="267">
        <f>AM176*'YTD PROGRAM SUMMARY'!AM44</f>
        <v>0</v>
      </c>
      <c r="AN190" s="267">
        <f>AN176*'YTD PROGRAM SUMMARY'!AN44</f>
        <v>0</v>
      </c>
      <c r="AO190" s="267">
        <f>AO176*'YTD PROGRAM SUMMARY'!AO44</f>
        <v>0</v>
      </c>
      <c r="AP190" s="267">
        <f>AP176*'YTD PROGRAM SUMMARY'!AP44</f>
        <v>0</v>
      </c>
      <c r="AQ190" s="267">
        <f>AQ176*'YTD PROGRAM SUMMARY'!AQ44</f>
        <v>0</v>
      </c>
      <c r="AR190" s="267">
        <f>AR176*'YTD PROGRAM SUMMARY'!AR44</f>
        <v>0</v>
      </c>
      <c r="AS190" s="267">
        <f>AS176*'YTD PROGRAM SUMMARY'!AS44</f>
        <v>0</v>
      </c>
      <c r="AT190" s="267">
        <f>AT176*'YTD PROGRAM SUMMARY'!AT44</f>
        <v>0</v>
      </c>
      <c r="AU190" s="267">
        <f>AU176*'YTD PROGRAM SUMMARY'!AU44</f>
        <v>0</v>
      </c>
      <c r="AV190" s="267">
        <f>AV176*'YTD PROGRAM SUMMARY'!AV44</f>
        <v>0</v>
      </c>
      <c r="AW190" s="267">
        <f>AW176*'YTD PROGRAM SUMMARY'!AW44</f>
        <v>0</v>
      </c>
      <c r="AX190" s="267">
        <f>AX176*'YTD PROGRAM SUMMARY'!AX44</f>
        <v>0</v>
      </c>
      <c r="AY190" s="267">
        <f>AY176*'YTD PROGRAM SUMMARY'!AY44</f>
        <v>0</v>
      </c>
      <c r="AZ190" s="267">
        <f>AZ176*'YTD PROGRAM SUMMARY'!AZ44</f>
        <v>0</v>
      </c>
      <c r="BA190" s="267">
        <f>BA176*'YTD PROGRAM SUMMARY'!BA44</f>
        <v>0</v>
      </c>
      <c r="BB190" s="267">
        <f>BB176*'YTD PROGRAM SUMMARY'!BB44</f>
        <v>0</v>
      </c>
      <c r="BC190" s="267">
        <f>BC176*'YTD PROGRAM SUMMARY'!BC44</f>
        <v>0</v>
      </c>
      <c r="BD190" s="267">
        <f>BD176*'YTD PROGRAM SUMMARY'!BD44</f>
        <v>0</v>
      </c>
      <c r="BE190" s="267">
        <f>BE176*'YTD PROGRAM SUMMARY'!BE44</f>
        <v>0</v>
      </c>
      <c r="BF190" s="267">
        <f>BF176*'YTD PROGRAM SUMMARY'!BF44</f>
        <v>0</v>
      </c>
      <c r="BG190" s="267">
        <f>BG176*'YTD PROGRAM SUMMARY'!BG44</f>
        <v>0</v>
      </c>
      <c r="BH190" s="267">
        <f>BH176*'YTD PROGRAM SUMMARY'!BH44</f>
        <v>0</v>
      </c>
      <c r="BI190" s="267">
        <f>BI176*'YTD PROGRAM SUMMARY'!BI44</f>
        <v>0</v>
      </c>
      <c r="BJ190" s="267">
        <f>BJ176*'YTD PROGRAM SUMMARY'!BJ44</f>
        <v>0</v>
      </c>
      <c r="BK190" s="267">
        <f>BK176*'YTD PROGRAM SUMMARY'!BK44</f>
        <v>0</v>
      </c>
      <c r="BL190" s="267">
        <f>BL176*'YTD PROGRAM SUMMARY'!BL44</f>
        <v>0</v>
      </c>
      <c r="BM190" s="267">
        <f>BM176*'YTD PROGRAM SUMMARY'!BM44</f>
        <v>0</v>
      </c>
      <c r="BN190" s="267">
        <f>BN176*'YTD PROGRAM SUMMARY'!BN44</f>
        <v>0</v>
      </c>
      <c r="BO190" s="267">
        <f>BO176*'YTD PROGRAM SUMMARY'!BO44</f>
        <v>0</v>
      </c>
      <c r="BP190" s="267">
        <f>BP176*'YTD PROGRAM SUMMARY'!BP44</f>
        <v>0</v>
      </c>
      <c r="BQ190" s="267">
        <f>BQ176*'YTD PROGRAM SUMMARY'!BQ44</f>
        <v>0</v>
      </c>
      <c r="BR190" s="267">
        <f>BR176*'YTD PROGRAM SUMMARY'!BR44</f>
        <v>0</v>
      </c>
      <c r="BS190" s="267">
        <f>BS176*'YTD PROGRAM SUMMARY'!BS44</f>
        <v>0</v>
      </c>
      <c r="BT190" s="267">
        <f>BT176*'YTD PROGRAM SUMMARY'!BT44</f>
        <v>0</v>
      </c>
      <c r="BU190" s="267">
        <f>BU176*'YTD PROGRAM SUMMARY'!BU44</f>
        <v>0</v>
      </c>
      <c r="BV190" s="267">
        <f>BV176*'YTD PROGRAM SUMMARY'!BV44</f>
        <v>0</v>
      </c>
      <c r="BW190" s="267">
        <f>BW176*'YTD PROGRAM SUMMARY'!BW44</f>
        <v>0</v>
      </c>
      <c r="BX190" s="267">
        <f>BX176*'YTD PROGRAM SUMMARY'!BX44</f>
        <v>0</v>
      </c>
      <c r="BY190" s="267">
        <f>BY176*'YTD PROGRAM SUMMARY'!BY44</f>
        <v>0</v>
      </c>
      <c r="BZ190" s="267">
        <f>BZ176*'YTD PROGRAM SUMMARY'!BZ44</f>
        <v>0</v>
      </c>
      <c r="CA190" s="267">
        <f>CA176*'YTD PROGRAM SUMMARY'!CA44</f>
        <v>0</v>
      </c>
      <c r="CB190" s="267">
        <f>CB176*'YTD PROGRAM SUMMARY'!CB44</f>
        <v>0</v>
      </c>
      <c r="CC190" s="267">
        <f>CC176*'YTD PROGRAM SUMMARY'!CC44</f>
        <v>0</v>
      </c>
      <c r="CD190" s="267">
        <f>CD176*'YTD PROGRAM SUMMARY'!CD44</f>
        <v>0</v>
      </c>
      <c r="CE190" s="267">
        <f>CE176*'YTD PROGRAM SUMMARY'!CE44</f>
        <v>0</v>
      </c>
      <c r="CF190" s="267">
        <f>CF176*'YTD PROGRAM SUMMARY'!CF44</f>
        <v>0</v>
      </c>
      <c r="CG190" s="267">
        <f>CG176*'YTD PROGRAM SUMMARY'!CG44</f>
        <v>0</v>
      </c>
      <c r="CH190" s="268">
        <f>CH176*'YTD PROGRAM SUMMARY'!CH44</f>
        <v>0</v>
      </c>
    </row>
    <row r="191" spans="1:86" hidden="1" x14ac:dyDescent="0.3">
      <c r="A191" s="122"/>
      <c r="B191" s="323" t="s">
        <v>171</v>
      </c>
      <c r="C191" s="133">
        <f t="shared" ref="C191" si="132">IFERROR(C189/C73,0)</f>
        <v>0.68980704757135924</v>
      </c>
      <c r="D191" s="133">
        <f t="shared" ref="D191:N191" si="133">IFERROR(D189/D73,0)</f>
        <v>0.11226473704107942</v>
      </c>
      <c r="E191" s="133">
        <f t="shared" si="133"/>
        <v>0.90526899156685448</v>
      </c>
      <c r="F191" s="133">
        <f t="shared" si="133"/>
        <v>0.49432141227366799</v>
      </c>
      <c r="G191" s="133">
        <f t="shared" si="133"/>
        <v>8.6368244178657808E-2</v>
      </c>
      <c r="H191" s="133">
        <f t="shared" si="133"/>
        <v>3.3648542132744319E-2</v>
      </c>
      <c r="I191" s="133">
        <f t="shared" si="133"/>
        <v>0.3195882082545371</v>
      </c>
      <c r="J191" s="133">
        <f t="shared" si="133"/>
        <v>0.63738232748660983</v>
      </c>
      <c r="K191" s="133">
        <f t="shared" si="133"/>
        <v>0.16837215757630486</v>
      </c>
      <c r="L191" s="133">
        <f t="shared" si="133"/>
        <v>0.57624943858347655</v>
      </c>
      <c r="M191" s="133">
        <f t="shared" si="133"/>
        <v>0.28186085404435757</v>
      </c>
      <c r="N191" s="133">
        <f t="shared" si="133"/>
        <v>0.61655031422635864</v>
      </c>
      <c r="O191" s="269">
        <f>IFERROR(O189/O73,0)</f>
        <v>0</v>
      </c>
      <c r="P191" s="269">
        <f t="shared" ref="P191:Y191" si="134">IFERROR(P189/P73,0)</f>
        <v>0</v>
      </c>
      <c r="Q191" s="269">
        <f t="shared" si="134"/>
        <v>0</v>
      </c>
      <c r="R191" s="269">
        <f t="shared" si="134"/>
        <v>0</v>
      </c>
      <c r="S191" s="269">
        <f t="shared" si="134"/>
        <v>0</v>
      </c>
      <c r="T191" s="269">
        <f t="shared" si="134"/>
        <v>0</v>
      </c>
      <c r="U191" s="269">
        <f t="shared" si="134"/>
        <v>0</v>
      </c>
      <c r="V191" s="269">
        <f t="shared" si="134"/>
        <v>0</v>
      </c>
      <c r="W191" s="269">
        <f t="shared" si="134"/>
        <v>0</v>
      </c>
      <c r="X191" s="269">
        <f t="shared" si="134"/>
        <v>0</v>
      </c>
      <c r="Y191" s="269">
        <f t="shared" si="134"/>
        <v>0</v>
      </c>
      <c r="Z191" s="269">
        <f>IFERROR(Z189/Z80,0)</f>
        <v>0</v>
      </c>
      <c r="AA191" s="269">
        <f>IFERROR(AA189/AA73,0)</f>
        <v>0</v>
      </c>
      <c r="AB191" s="269">
        <f t="shared" ref="AB191:AK191" si="135">IFERROR(AB189/AB73,0)</f>
        <v>0</v>
      </c>
      <c r="AC191" s="269">
        <f t="shared" si="135"/>
        <v>0</v>
      </c>
      <c r="AD191" s="269">
        <f t="shared" si="135"/>
        <v>0</v>
      </c>
      <c r="AE191" s="269">
        <f t="shared" si="135"/>
        <v>0</v>
      </c>
      <c r="AF191" s="269">
        <f t="shared" si="135"/>
        <v>0</v>
      </c>
      <c r="AG191" s="269">
        <f t="shared" si="135"/>
        <v>0</v>
      </c>
      <c r="AH191" s="269">
        <f t="shared" si="135"/>
        <v>0</v>
      </c>
      <c r="AI191" s="269">
        <f t="shared" si="135"/>
        <v>0</v>
      </c>
      <c r="AJ191" s="269">
        <f t="shared" si="135"/>
        <v>0</v>
      </c>
      <c r="AK191" s="269">
        <f t="shared" si="135"/>
        <v>0</v>
      </c>
      <c r="AL191" s="269">
        <f>IFERROR(AL189/AL80,0)</f>
        <v>0</v>
      </c>
      <c r="AM191" s="269">
        <f>IFERROR(AM189/AM73,0)</f>
        <v>0</v>
      </c>
      <c r="AN191" s="269">
        <f t="shared" ref="AN191:AW191" si="136">IFERROR(AN189/AN73,0)</f>
        <v>0</v>
      </c>
      <c r="AO191" s="269">
        <f t="shared" si="136"/>
        <v>0</v>
      </c>
      <c r="AP191" s="269">
        <f t="shared" si="136"/>
        <v>0</v>
      </c>
      <c r="AQ191" s="269">
        <f t="shared" si="136"/>
        <v>0</v>
      </c>
      <c r="AR191" s="269">
        <f t="shared" si="136"/>
        <v>0</v>
      </c>
      <c r="AS191" s="269">
        <f t="shared" si="136"/>
        <v>0</v>
      </c>
      <c r="AT191" s="269">
        <f t="shared" si="136"/>
        <v>0</v>
      </c>
      <c r="AU191" s="269">
        <f t="shared" si="136"/>
        <v>0</v>
      </c>
      <c r="AV191" s="269">
        <f t="shared" si="136"/>
        <v>0</v>
      </c>
      <c r="AW191" s="269">
        <f t="shared" si="136"/>
        <v>0</v>
      </c>
      <c r="AX191" s="269">
        <f>IFERROR(AX189/AX80,0)</f>
        <v>0</v>
      </c>
      <c r="AY191" s="269">
        <f>IFERROR(AY189/AY73,0)</f>
        <v>0</v>
      </c>
      <c r="AZ191" s="269">
        <f t="shared" ref="AZ191:BI191" si="137">IFERROR(AZ189/AZ73,0)</f>
        <v>0</v>
      </c>
      <c r="BA191" s="269">
        <f t="shared" si="137"/>
        <v>0</v>
      </c>
      <c r="BB191" s="269">
        <f t="shared" si="137"/>
        <v>0</v>
      </c>
      <c r="BC191" s="269">
        <f t="shared" si="137"/>
        <v>0</v>
      </c>
      <c r="BD191" s="269">
        <f t="shared" si="137"/>
        <v>0</v>
      </c>
      <c r="BE191" s="269">
        <f t="shared" si="137"/>
        <v>0</v>
      </c>
      <c r="BF191" s="269">
        <f t="shared" si="137"/>
        <v>0</v>
      </c>
      <c r="BG191" s="269">
        <f t="shared" si="137"/>
        <v>0</v>
      </c>
      <c r="BH191" s="269">
        <f t="shared" si="137"/>
        <v>0</v>
      </c>
      <c r="BI191" s="269">
        <f t="shared" si="137"/>
        <v>0</v>
      </c>
      <c r="BJ191" s="269">
        <f>IFERROR(BJ189/BJ80,0)</f>
        <v>0</v>
      </c>
      <c r="BK191" s="269">
        <f>IFERROR(BK189/BK73,0)</f>
        <v>0</v>
      </c>
      <c r="BL191" s="269">
        <f t="shared" ref="BL191:BU191" si="138">IFERROR(BL189/BL73,0)</f>
        <v>0</v>
      </c>
      <c r="BM191" s="269">
        <f t="shared" si="138"/>
        <v>0</v>
      </c>
      <c r="BN191" s="269">
        <f t="shared" si="138"/>
        <v>0</v>
      </c>
      <c r="BO191" s="269">
        <f t="shared" si="138"/>
        <v>0</v>
      </c>
      <c r="BP191" s="269">
        <f t="shared" si="138"/>
        <v>0</v>
      </c>
      <c r="BQ191" s="269">
        <f t="shared" si="138"/>
        <v>0</v>
      </c>
      <c r="BR191" s="269">
        <f t="shared" si="138"/>
        <v>0</v>
      </c>
      <c r="BS191" s="269">
        <f t="shared" si="138"/>
        <v>0</v>
      </c>
      <c r="BT191" s="269">
        <f t="shared" si="138"/>
        <v>0</v>
      </c>
      <c r="BU191" s="269">
        <f t="shared" si="138"/>
        <v>0</v>
      </c>
      <c r="BV191" s="269">
        <f>IFERROR(BV189/BV80,0)</f>
        <v>0</v>
      </c>
      <c r="BW191" s="269">
        <f>IFERROR(BW189/BW73,0)</f>
        <v>0</v>
      </c>
      <c r="BX191" s="269">
        <f t="shared" ref="BX191:CG191" si="139">IFERROR(BX189/BX73,0)</f>
        <v>0</v>
      </c>
      <c r="BY191" s="269">
        <f t="shared" si="139"/>
        <v>0</v>
      </c>
      <c r="BZ191" s="269">
        <f t="shared" si="139"/>
        <v>0</v>
      </c>
      <c r="CA191" s="269">
        <f t="shared" si="139"/>
        <v>0</v>
      </c>
      <c r="CB191" s="269">
        <f t="shared" si="139"/>
        <v>0</v>
      </c>
      <c r="CC191" s="269">
        <f t="shared" si="139"/>
        <v>0</v>
      </c>
      <c r="CD191" s="269">
        <f t="shared" si="139"/>
        <v>0</v>
      </c>
      <c r="CE191" s="269">
        <f t="shared" si="139"/>
        <v>0</v>
      </c>
      <c r="CF191" s="269">
        <f t="shared" si="139"/>
        <v>0</v>
      </c>
      <c r="CG191" s="269">
        <f t="shared" si="139"/>
        <v>0</v>
      </c>
      <c r="CH191" s="277">
        <f>IFERROR(CH189/CH80,0)</f>
        <v>0</v>
      </c>
    </row>
    <row r="192" spans="1:86" ht="15" hidden="1" thickBot="1" x14ac:dyDescent="0.35">
      <c r="A192" s="122"/>
      <c r="B192" s="310" t="s">
        <v>172</v>
      </c>
      <c r="C192" s="134">
        <f>IFERROR(C190/C73,0)</f>
        <v>7.9599858167597168E-2</v>
      </c>
      <c r="D192" s="134">
        <f t="shared" ref="D192:N192" si="140">IFERROR(D190/D73,0)</f>
        <v>8.8835956096297193E-3</v>
      </c>
      <c r="E192" s="134">
        <f t="shared" si="140"/>
        <v>9.4731008433145414E-2</v>
      </c>
      <c r="F192" s="134">
        <f t="shared" si="140"/>
        <v>5.0930371071522318E-2</v>
      </c>
      <c r="G192" s="134">
        <f t="shared" si="140"/>
        <v>1.1595775988105052E-2</v>
      </c>
      <c r="H192" s="134">
        <f t="shared" si="140"/>
        <v>6.8555578379620712E-3</v>
      </c>
      <c r="I192" s="134">
        <f t="shared" si="140"/>
        <v>6.018024928911208E-2</v>
      </c>
      <c r="J192" s="134">
        <f t="shared" si="140"/>
        <v>0.12635047680171635</v>
      </c>
      <c r="K192" s="134">
        <f t="shared" si="140"/>
        <v>3.1644100819751192E-2</v>
      </c>
      <c r="L192" s="134">
        <f t="shared" si="140"/>
        <v>6.4718235463921872E-2</v>
      </c>
      <c r="M192" s="134">
        <f t="shared" si="140"/>
        <v>3.0865346147247338E-2</v>
      </c>
      <c r="N192" s="134">
        <f t="shared" si="140"/>
        <v>5.350225695147199E-2</v>
      </c>
      <c r="O192" s="270">
        <f>IFERROR(O190/O73,0)</f>
        <v>0</v>
      </c>
      <c r="P192" s="270">
        <f t="shared" ref="P192:Y192" si="141">IFERROR(P190/P73,0)</f>
        <v>0</v>
      </c>
      <c r="Q192" s="270">
        <f t="shared" si="141"/>
        <v>0</v>
      </c>
      <c r="R192" s="270">
        <f t="shared" si="141"/>
        <v>0</v>
      </c>
      <c r="S192" s="270">
        <f t="shared" si="141"/>
        <v>0</v>
      </c>
      <c r="T192" s="270">
        <f t="shared" si="141"/>
        <v>0</v>
      </c>
      <c r="U192" s="270">
        <f t="shared" si="141"/>
        <v>0</v>
      </c>
      <c r="V192" s="270">
        <f t="shared" si="141"/>
        <v>0</v>
      </c>
      <c r="W192" s="270">
        <f t="shared" si="141"/>
        <v>0</v>
      </c>
      <c r="X192" s="270">
        <f t="shared" si="141"/>
        <v>0</v>
      </c>
      <c r="Y192" s="270">
        <f t="shared" si="141"/>
        <v>0</v>
      </c>
      <c r="Z192" s="270">
        <f>IFERROR(Z190/Z81,0)</f>
        <v>0</v>
      </c>
      <c r="AA192" s="270">
        <f>IFERROR(AA190/AA73,0)</f>
        <v>0</v>
      </c>
      <c r="AB192" s="270">
        <f t="shared" ref="AB192:AK192" si="142">IFERROR(AB190/AB73,0)</f>
        <v>0</v>
      </c>
      <c r="AC192" s="270">
        <f t="shared" si="142"/>
        <v>0</v>
      </c>
      <c r="AD192" s="270">
        <f t="shared" si="142"/>
        <v>0</v>
      </c>
      <c r="AE192" s="270">
        <f t="shared" si="142"/>
        <v>0</v>
      </c>
      <c r="AF192" s="270">
        <f t="shared" si="142"/>
        <v>0</v>
      </c>
      <c r="AG192" s="270">
        <f t="shared" si="142"/>
        <v>0</v>
      </c>
      <c r="AH192" s="270">
        <f t="shared" si="142"/>
        <v>0</v>
      </c>
      <c r="AI192" s="270">
        <f t="shared" si="142"/>
        <v>0</v>
      </c>
      <c r="AJ192" s="270">
        <f t="shared" si="142"/>
        <v>0</v>
      </c>
      <c r="AK192" s="270">
        <f t="shared" si="142"/>
        <v>0</v>
      </c>
      <c r="AL192" s="270">
        <f>IFERROR(AL190/AL81,0)</f>
        <v>0</v>
      </c>
      <c r="AM192" s="270">
        <f>IFERROR(AM190/AM73,0)</f>
        <v>0</v>
      </c>
      <c r="AN192" s="270">
        <f t="shared" ref="AN192:AW192" si="143">IFERROR(AN190/AN73,0)</f>
        <v>0</v>
      </c>
      <c r="AO192" s="270">
        <f t="shared" si="143"/>
        <v>0</v>
      </c>
      <c r="AP192" s="270">
        <f t="shared" si="143"/>
        <v>0</v>
      </c>
      <c r="AQ192" s="270">
        <f t="shared" si="143"/>
        <v>0</v>
      </c>
      <c r="AR192" s="270">
        <f t="shared" si="143"/>
        <v>0</v>
      </c>
      <c r="AS192" s="270">
        <f t="shared" si="143"/>
        <v>0</v>
      </c>
      <c r="AT192" s="270">
        <f t="shared" si="143"/>
        <v>0</v>
      </c>
      <c r="AU192" s="270">
        <f t="shared" si="143"/>
        <v>0</v>
      </c>
      <c r="AV192" s="270">
        <f t="shared" si="143"/>
        <v>0</v>
      </c>
      <c r="AW192" s="270">
        <f t="shared" si="143"/>
        <v>0</v>
      </c>
      <c r="AX192" s="270">
        <f>IFERROR(AX190/AX81,0)</f>
        <v>0</v>
      </c>
      <c r="AY192" s="270">
        <f>IFERROR(AY190/AY73,0)</f>
        <v>0</v>
      </c>
      <c r="AZ192" s="270">
        <f t="shared" ref="AZ192:BI192" si="144">IFERROR(AZ190/AZ73,0)</f>
        <v>0</v>
      </c>
      <c r="BA192" s="270">
        <f t="shared" si="144"/>
        <v>0</v>
      </c>
      <c r="BB192" s="270">
        <f t="shared" si="144"/>
        <v>0</v>
      </c>
      <c r="BC192" s="270">
        <f t="shared" si="144"/>
        <v>0</v>
      </c>
      <c r="BD192" s="270">
        <f t="shared" si="144"/>
        <v>0</v>
      </c>
      <c r="BE192" s="270">
        <f t="shared" si="144"/>
        <v>0</v>
      </c>
      <c r="BF192" s="270">
        <f t="shared" si="144"/>
        <v>0</v>
      </c>
      <c r="BG192" s="270">
        <f t="shared" si="144"/>
        <v>0</v>
      </c>
      <c r="BH192" s="270">
        <f t="shared" si="144"/>
        <v>0</v>
      </c>
      <c r="BI192" s="270">
        <f t="shared" si="144"/>
        <v>0</v>
      </c>
      <c r="BJ192" s="270">
        <f>IFERROR(BJ190/BJ81,0)</f>
        <v>0</v>
      </c>
      <c r="BK192" s="270">
        <f>IFERROR(BK190/BK73,0)</f>
        <v>0</v>
      </c>
      <c r="BL192" s="270">
        <f t="shared" ref="BL192:BU192" si="145">IFERROR(BL190/BL73,0)</f>
        <v>0</v>
      </c>
      <c r="BM192" s="270">
        <f t="shared" si="145"/>
        <v>0</v>
      </c>
      <c r="BN192" s="270">
        <f t="shared" si="145"/>
        <v>0</v>
      </c>
      <c r="BO192" s="270">
        <f t="shared" si="145"/>
        <v>0</v>
      </c>
      <c r="BP192" s="270">
        <f t="shared" si="145"/>
        <v>0</v>
      </c>
      <c r="BQ192" s="270">
        <f t="shared" si="145"/>
        <v>0</v>
      </c>
      <c r="BR192" s="270">
        <f t="shared" si="145"/>
        <v>0</v>
      </c>
      <c r="BS192" s="270">
        <f t="shared" si="145"/>
        <v>0</v>
      </c>
      <c r="BT192" s="270">
        <f t="shared" si="145"/>
        <v>0</v>
      </c>
      <c r="BU192" s="270">
        <f t="shared" si="145"/>
        <v>0</v>
      </c>
      <c r="BV192" s="270">
        <f>IFERROR(BV190/BV81,0)</f>
        <v>0</v>
      </c>
      <c r="BW192" s="270">
        <f>IFERROR(BW190/BW73,0)</f>
        <v>0</v>
      </c>
      <c r="BX192" s="270">
        <f t="shared" ref="BX192:CG192" si="146">IFERROR(BX190/BX73,0)</f>
        <v>0</v>
      </c>
      <c r="BY192" s="270">
        <f t="shared" si="146"/>
        <v>0</v>
      </c>
      <c r="BZ192" s="270">
        <f t="shared" si="146"/>
        <v>0</v>
      </c>
      <c r="CA192" s="270">
        <f t="shared" si="146"/>
        <v>0</v>
      </c>
      <c r="CB192" s="270">
        <f t="shared" si="146"/>
        <v>0</v>
      </c>
      <c r="CC192" s="270">
        <f t="shared" si="146"/>
        <v>0</v>
      </c>
      <c r="CD192" s="270">
        <f t="shared" si="146"/>
        <v>0</v>
      </c>
      <c r="CE192" s="270">
        <f t="shared" si="146"/>
        <v>0</v>
      </c>
      <c r="CF192" s="270">
        <f t="shared" si="146"/>
        <v>0</v>
      </c>
      <c r="CG192" s="270">
        <f t="shared" si="146"/>
        <v>0</v>
      </c>
      <c r="CH192" s="271">
        <f>IFERROR(CH190/CH81,0)</f>
        <v>0</v>
      </c>
    </row>
    <row r="193" spans="1:86" s="1" customFormat="1" ht="15" hidden="1" thickBot="1" x14ac:dyDescent="0.35">
      <c r="A193" s="135"/>
      <c r="B193" s="338" t="s">
        <v>173</v>
      </c>
      <c r="C193" s="136">
        <f>C191+C192</f>
        <v>0.76940690573895643</v>
      </c>
      <c r="D193" s="136">
        <f t="shared" ref="D193:N193" si="147">D191+D192</f>
        <v>0.12114833265070914</v>
      </c>
      <c r="E193" s="137">
        <f t="shared" si="147"/>
        <v>0.99999999999999989</v>
      </c>
      <c r="F193" s="137">
        <f t="shared" si="147"/>
        <v>0.54525178334519031</v>
      </c>
      <c r="G193" s="137">
        <f t="shared" si="147"/>
        <v>9.7964020166762866E-2</v>
      </c>
      <c r="H193" s="137">
        <f t="shared" si="147"/>
        <v>4.0504099970706392E-2</v>
      </c>
      <c r="I193" s="137">
        <f t="shared" si="147"/>
        <v>0.37976845754364918</v>
      </c>
      <c r="J193" s="137">
        <f t="shared" si="147"/>
        <v>0.76373280428832624</v>
      </c>
      <c r="K193" s="137">
        <f t="shared" si="147"/>
        <v>0.20001625839605605</v>
      </c>
      <c r="L193" s="137">
        <f t="shared" si="147"/>
        <v>0.64096767404739841</v>
      </c>
      <c r="M193" s="138">
        <f t="shared" si="147"/>
        <v>0.31272620019160491</v>
      </c>
      <c r="N193" s="138">
        <f t="shared" si="147"/>
        <v>0.67005257117783068</v>
      </c>
      <c r="O193" s="272">
        <f>O191+O192</f>
        <v>0</v>
      </c>
      <c r="P193" s="272">
        <f t="shared" ref="P193:X193" si="148">P191+P192</f>
        <v>0</v>
      </c>
      <c r="Q193" s="273">
        <f t="shared" si="148"/>
        <v>0</v>
      </c>
      <c r="R193" s="273">
        <f t="shared" si="148"/>
        <v>0</v>
      </c>
      <c r="S193" s="273">
        <f t="shared" si="148"/>
        <v>0</v>
      </c>
      <c r="T193" s="273">
        <f t="shared" si="148"/>
        <v>0</v>
      </c>
      <c r="U193" s="273">
        <f t="shared" si="148"/>
        <v>0</v>
      </c>
      <c r="V193" s="273">
        <f t="shared" si="148"/>
        <v>0</v>
      </c>
      <c r="W193" s="273">
        <f t="shared" si="148"/>
        <v>0</v>
      </c>
      <c r="X193" s="273">
        <f t="shared" si="148"/>
        <v>0</v>
      </c>
      <c r="Y193" s="274">
        <f>Y191+Y192</f>
        <v>0</v>
      </c>
      <c r="Z193" s="274">
        <f>Z191+Z192</f>
        <v>0</v>
      </c>
      <c r="AA193" s="272">
        <f>AA191+AA192</f>
        <v>0</v>
      </c>
      <c r="AB193" s="272">
        <f t="shared" ref="AB193:AJ193" si="149">AB191+AB192</f>
        <v>0</v>
      </c>
      <c r="AC193" s="273">
        <f t="shared" si="149"/>
        <v>0</v>
      </c>
      <c r="AD193" s="273">
        <f t="shared" si="149"/>
        <v>0</v>
      </c>
      <c r="AE193" s="273">
        <f t="shared" si="149"/>
        <v>0</v>
      </c>
      <c r="AF193" s="273">
        <f t="shared" si="149"/>
        <v>0</v>
      </c>
      <c r="AG193" s="273">
        <f t="shared" si="149"/>
        <v>0</v>
      </c>
      <c r="AH193" s="273">
        <f t="shared" si="149"/>
        <v>0</v>
      </c>
      <c r="AI193" s="273">
        <f t="shared" si="149"/>
        <v>0</v>
      </c>
      <c r="AJ193" s="273">
        <f t="shared" si="149"/>
        <v>0</v>
      </c>
      <c r="AK193" s="274">
        <f>AK191+AK192</f>
        <v>0</v>
      </c>
      <c r="AL193" s="274">
        <f>AL191+AL192</f>
        <v>0</v>
      </c>
      <c r="AM193" s="272">
        <f>AM191+AM192</f>
        <v>0</v>
      </c>
      <c r="AN193" s="272">
        <f t="shared" ref="AN193:AV193" si="150">AN191+AN192</f>
        <v>0</v>
      </c>
      <c r="AO193" s="273">
        <f t="shared" si="150"/>
        <v>0</v>
      </c>
      <c r="AP193" s="273">
        <f t="shared" si="150"/>
        <v>0</v>
      </c>
      <c r="AQ193" s="273">
        <f t="shared" si="150"/>
        <v>0</v>
      </c>
      <c r="AR193" s="273">
        <f t="shared" si="150"/>
        <v>0</v>
      </c>
      <c r="AS193" s="273">
        <f t="shared" si="150"/>
        <v>0</v>
      </c>
      <c r="AT193" s="273">
        <f t="shared" si="150"/>
        <v>0</v>
      </c>
      <c r="AU193" s="273">
        <f t="shared" si="150"/>
        <v>0</v>
      </c>
      <c r="AV193" s="273">
        <f t="shared" si="150"/>
        <v>0</v>
      </c>
      <c r="AW193" s="274">
        <f>AW191+AW192</f>
        <v>0</v>
      </c>
      <c r="AX193" s="274">
        <f>AX191+AX192</f>
        <v>0</v>
      </c>
      <c r="AY193" s="272">
        <f>AY191+AY192</f>
        <v>0</v>
      </c>
      <c r="AZ193" s="272">
        <f t="shared" ref="AZ193:BH193" si="151">AZ191+AZ192</f>
        <v>0</v>
      </c>
      <c r="BA193" s="273">
        <f t="shared" si="151"/>
        <v>0</v>
      </c>
      <c r="BB193" s="273">
        <f t="shared" si="151"/>
        <v>0</v>
      </c>
      <c r="BC193" s="273">
        <f t="shared" si="151"/>
        <v>0</v>
      </c>
      <c r="BD193" s="273">
        <f t="shared" si="151"/>
        <v>0</v>
      </c>
      <c r="BE193" s="273">
        <f t="shared" si="151"/>
        <v>0</v>
      </c>
      <c r="BF193" s="273">
        <f t="shared" si="151"/>
        <v>0</v>
      </c>
      <c r="BG193" s="273">
        <f t="shared" si="151"/>
        <v>0</v>
      </c>
      <c r="BH193" s="273">
        <f t="shared" si="151"/>
        <v>0</v>
      </c>
      <c r="BI193" s="274">
        <f>BI191+BI192</f>
        <v>0</v>
      </c>
      <c r="BJ193" s="274">
        <f>BJ191+BJ192</f>
        <v>0</v>
      </c>
      <c r="BK193" s="272">
        <f>BK191+BK192</f>
        <v>0</v>
      </c>
      <c r="BL193" s="272">
        <f t="shared" ref="BL193:BT193" si="152">BL191+BL192</f>
        <v>0</v>
      </c>
      <c r="BM193" s="273">
        <f t="shared" si="152"/>
        <v>0</v>
      </c>
      <c r="BN193" s="273">
        <f t="shared" si="152"/>
        <v>0</v>
      </c>
      <c r="BO193" s="273">
        <f t="shared" si="152"/>
        <v>0</v>
      </c>
      <c r="BP193" s="273">
        <f t="shared" si="152"/>
        <v>0</v>
      </c>
      <c r="BQ193" s="273">
        <f t="shared" si="152"/>
        <v>0</v>
      </c>
      <c r="BR193" s="273">
        <f t="shared" si="152"/>
        <v>0</v>
      </c>
      <c r="BS193" s="273">
        <f t="shared" si="152"/>
        <v>0</v>
      </c>
      <c r="BT193" s="273">
        <f t="shared" si="152"/>
        <v>0</v>
      </c>
      <c r="BU193" s="274">
        <f>BU191+BU192</f>
        <v>0</v>
      </c>
      <c r="BV193" s="274">
        <f>BV191+BV192</f>
        <v>0</v>
      </c>
      <c r="BW193" s="272">
        <f>BW191+BW192</f>
        <v>0</v>
      </c>
      <c r="BX193" s="272">
        <f t="shared" ref="BX193:CF193" si="153">BX191+BX192</f>
        <v>0</v>
      </c>
      <c r="BY193" s="273">
        <f t="shared" si="153"/>
        <v>0</v>
      </c>
      <c r="BZ193" s="273">
        <f t="shared" si="153"/>
        <v>0</v>
      </c>
      <c r="CA193" s="273">
        <f t="shared" si="153"/>
        <v>0</v>
      </c>
      <c r="CB193" s="273">
        <f t="shared" si="153"/>
        <v>0</v>
      </c>
      <c r="CC193" s="273">
        <f t="shared" si="153"/>
        <v>0</v>
      </c>
      <c r="CD193" s="273">
        <f t="shared" si="153"/>
        <v>0</v>
      </c>
      <c r="CE193" s="273">
        <f t="shared" si="153"/>
        <v>0</v>
      </c>
      <c r="CF193" s="273">
        <f t="shared" si="153"/>
        <v>0</v>
      </c>
      <c r="CG193" s="274">
        <f>CG191+CG192</f>
        <v>0</v>
      </c>
      <c r="CH193" s="278">
        <f>CH191+CH192</f>
        <v>0</v>
      </c>
    </row>
    <row r="194" spans="1:86" hidden="1" x14ac:dyDescent="0.3">
      <c r="A194" s="122"/>
      <c r="B194" s="122" t="s">
        <v>174</v>
      </c>
      <c r="C194" s="140">
        <f>C186+C193</f>
        <v>1</v>
      </c>
      <c r="D194" s="140">
        <f t="shared" ref="D194:N194" si="154">D186+D193</f>
        <v>1.0000000000000002</v>
      </c>
      <c r="E194" s="140">
        <f t="shared" si="154"/>
        <v>0.99999999999999989</v>
      </c>
      <c r="F194" s="140">
        <f t="shared" si="154"/>
        <v>1</v>
      </c>
      <c r="G194" s="140">
        <f t="shared" si="154"/>
        <v>1</v>
      </c>
      <c r="H194" s="140">
        <f t="shared" si="154"/>
        <v>1.0000000000000002</v>
      </c>
      <c r="I194" s="140">
        <f t="shared" si="154"/>
        <v>1</v>
      </c>
      <c r="J194" s="140">
        <f t="shared" si="154"/>
        <v>1</v>
      </c>
      <c r="K194" s="140">
        <f t="shared" si="154"/>
        <v>1</v>
      </c>
      <c r="L194" s="140">
        <f t="shared" si="154"/>
        <v>1</v>
      </c>
      <c r="M194" s="140">
        <f t="shared" si="154"/>
        <v>1</v>
      </c>
      <c r="N194" s="140">
        <f t="shared" si="154"/>
        <v>1</v>
      </c>
      <c r="O194" s="279">
        <f>O186+O193</f>
        <v>0</v>
      </c>
      <c r="P194" s="279">
        <f t="shared" ref="P194:Z194" si="155">P186+P193</f>
        <v>0</v>
      </c>
      <c r="Q194" s="279">
        <f t="shared" si="155"/>
        <v>0</v>
      </c>
      <c r="R194" s="279">
        <f t="shared" si="155"/>
        <v>0</v>
      </c>
      <c r="S194" s="279">
        <f t="shared" si="155"/>
        <v>0</v>
      </c>
      <c r="T194" s="279">
        <f t="shared" si="155"/>
        <v>0</v>
      </c>
      <c r="U194" s="279">
        <f t="shared" si="155"/>
        <v>0</v>
      </c>
      <c r="V194" s="279">
        <f t="shared" si="155"/>
        <v>0</v>
      </c>
      <c r="W194" s="279">
        <f t="shared" si="155"/>
        <v>0</v>
      </c>
      <c r="X194" s="279">
        <f t="shared" si="155"/>
        <v>0</v>
      </c>
      <c r="Y194" s="279">
        <f t="shared" si="155"/>
        <v>0</v>
      </c>
      <c r="Z194" s="279">
        <f t="shared" si="155"/>
        <v>0</v>
      </c>
      <c r="AA194" s="279">
        <f>AA186+AA193</f>
        <v>0</v>
      </c>
      <c r="AB194" s="279">
        <f t="shared" ref="AB194:AL194" si="156">AB186+AB193</f>
        <v>0</v>
      </c>
      <c r="AC194" s="279">
        <f t="shared" si="156"/>
        <v>0</v>
      </c>
      <c r="AD194" s="279">
        <f t="shared" si="156"/>
        <v>0</v>
      </c>
      <c r="AE194" s="279">
        <f t="shared" si="156"/>
        <v>0</v>
      </c>
      <c r="AF194" s="279">
        <f t="shared" si="156"/>
        <v>0</v>
      </c>
      <c r="AG194" s="279">
        <f t="shared" si="156"/>
        <v>0</v>
      </c>
      <c r="AH194" s="279">
        <f t="shared" si="156"/>
        <v>0</v>
      </c>
      <c r="AI194" s="279">
        <f t="shared" si="156"/>
        <v>0</v>
      </c>
      <c r="AJ194" s="279">
        <f t="shared" si="156"/>
        <v>0</v>
      </c>
      <c r="AK194" s="279">
        <f t="shared" si="156"/>
        <v>0</v>
      </c>
      <c r="AL194" s="279">
        <f t="shared" si="156"/>
        <v>0</v>
      </c>
      <c r="AM194" s="279">
        <f>AM186+AM193</f>
        <v>0</v>
      </c>
      <c r="AN194" s="279">
        <f t="shared" ref="AN194:AX194" si="157">AN186+AN193</f>
        <v>0</v>
      </c>
      <c r="AO194" s="279">
        <f t="shared" si="157"/>
        <v>0</v>
      </c>
      <c r="AP194" s="279">
        <f t="shared" si="157"/>
        <v>0</v>
      </c>
      <c r="AQ194" s="279">
        <f t="shared" si="157"/>
        <v>0</v>
      </c>
      <c r="AR194" s="279">
        <f t="shared" si="157"/>
        <v>0</v>
      </c>
      <c r="AS194" s="279">
        <f t="shared" si="157"/>
        <v>0</v>
      </c>
      <c r="AT194" s="279">
        <f t="shared" si="157"/>
        <v>0</v>
      </c>
      <c r="AU194" s="279">
        <f t="shared" si="157"/>
        <v>0</v>
      </c>
      <c r="AV194" s="279">
        <f t="shared" si="157"/>
        <v>0</v>
      </c>
      <c r="AW194" s="279">
        <f t="shared" si="157"/>
        <v>0</v>
      </c>
      <c r="AX194" s="279">
        <f t="shared" si="157"/>
        <v>0</v>
      </c>
      <c r="AY194" s="279">
        <f>AY186+AY193</f>
        <v>0</v>
      </c>
      <c r="AZ194" s="279">
        <f t="shared" ref="AZ194:BJ194" si="158">AZ186+AZ193</f>
        <v>0</v>
      </c>
      <c r="BA194" s="279">
        <f t="shared" si="158"/>
        <v>0</v>
      </c>
      <c r="BB194" s="279">
        <f t="shared" si="158"/>
        <v>0</v>
      </c>
      <c r="BC194" s="279">
        <f t="shared" si="158"/>
        <v>0</v>
      </c>
      <c r="BD194" s="279">
        <f t="shared" si="158"/>
        <v>0</v>
      </c>
      <c r="BE194" s="279">
        <f t="shared" si="158"/>
        <v>0</v>
      </c>
      <c r="BF194" s="279">
        <f t="shared" si="158"/>
        <v>0</v>
      </c>
      <c r="BG194" s="279">
        <f t="shared" si="158"/>
        <v>0</v>
      </c>
      <c r="BH194" s="279">
        <f t="shared" si="158"/>
        <v>0</v>
      </c>
      <c r="BI194" s="279">
        <f t="shared" si="158"/>
        <v>0</v>
      </c>
      <c r="BJ194" s="279">
        <f t="shared" si="158"/>
        <v>0</v>
      </c>
      <c r="BK194" s="279">
        <f>BK186+BK193</f>
        <v>0</v>
      </c>
      <c r="BL194" s="279">
        <f t="shared" ref="BL194:BV194" si="159">BL186+BL193</f>
        <v>0</v>
      </c>
      <c r="BM194" s="279">
        <f t="shared" si="159"/>
        <v>0</v>
      </c>
      <c r="BN194" s="279">
        <f t="shared" si="159"/>
        <v>0</v>
      </c>
      <c r="BO194" s="279">
        <f t="shared" si="159"/>
        <v>0</v>
      </c>
      <c r="BP194" s="279">
        <f t="shared" si="159"/>
        <v>0</v>
      </c>
      <c r="BQ194" s="279">
        <f t="shared" si="159"/>
        <v>0</v>
      </c>
      <c r="BR194" s="279">
        <f t="shared" si="159"/>
        <v>0</v>
      </c>
      <c r="BS194" s="279">
        <f t="shared" si="159"/>
        <v>0</v>
      </c>
      <c r="BT194" s="279">
        <f t="shared" si="159"/>
        <v>0</v>
      </c>
      <c r="BU194" s="279">
        <f t="shared" si="159"/>
        <v>0</v>
      </c>
      <c r="BV194" s="279">
        <f t="shared" si="159"/>
        <v>0</v>
      </c>
      <c r="BW194" s="279">
        <f>BW186+BW193</f>
        <v>0</v>
      </c>
      <c r="BX194" s="279">
        <f t="shared" ref="BX194:CH194" si="160">BX186+BX193</f>
        <v>0</v>
      </c>
      <c r="BY194" s="279">
        <f t="shared" si="160"/>
        <v>0</v>
      </c>
      <c r="BZ194" s="279">
        <f t="shared" si="160"/>
        <v>0</v>
      </c>
      <c r="CA194" s="279">
        <f t="shared" si="160"/>
        <v>0</v>
      </c>
      <c r="CB194" s="279">
        <f t="shared" si="160"/>
        <v>0</v>
      </c>
      <c r="CC194" s="279">
        <f t="shared" si="160"/>
        <v>0</v>
      </c>
      <c r="CD194" s="279">
        <f t="shared" si="160"/>
        <v>0</v>
      </c>
      <c r="CE194" s="279">
        <f t="shared" si="160"/>
        <v>0</v>
      </c>
      <c r="CF194" s="279">
        <f t="shared" si="160"/>
        <v>0</v>
      </c>
      <c r="CG194" s="279">
        <f t="shared" si="160"/>
        <v>0</v>
      </c>
      <c r="CH194" s="279">
        <f t="shared" si="160"/>
        <v>0</v>
      </c>
    </row>
    <row r="195" spans="1:86" hidden="1" x14ac:dyDescent="0.3">
      <c r="A195" s="122"/>
      <c r="B195" s="122"/>
      <c r="C195" s="127"/>
      <c r="D195" s="127"/>
      <c r="E195" s="127"/>
      <c r="F195" s="127"/>
      <c r="G195" s="127"/>
      <c r="H195" s="127"/>
      <c r="I195" s="127"/>
      <c r="J195" s="127"/>
      <c r="K195" s="127"/>
      <c r="L195" s="127"/>
      <c r="M195" s="127"/>
      <c r="N195" s="127"/>
      <c r="O195" s="127"/>
      <c r="P195" s="127"/>
      <c r="Q195" s="127"/>
      <c r="R195" s="127"/>
      <c r="S195" s="127"/>
      <c r="T195" s="127"/>
      <c r="U195" s="127"/>
      <c r="V195" s="127"/>
      <c r="W195" s="127"/>
      <c r="X195" s="127"/>
      <c r="Y195" s="127"/>
      <c r="Z195" s="127"/>
      <c r="AA195" s="127"/>
      <c r="AB195" s="127"/>
      <c r="AC195" s="127"/>
      <c r="AD195" s="127"/>
      <c r="AE195" s="127"/>
      <c r="AF195" s="127"/>
      <c r="AG195" s="127"/>
      <c r="AH195" s="127"/>
      <c r="AI195" s="127"/>
      <c r="AJ195" s="127"/>
      <c r="AK195" s="127"/>
      <c r="AL195" s="127"/>
      <c r="AM195" s="127"/>
      <c r="AN195" s="127"/>
      <c r="AO195" s="127"/>
      <c r="AP195" s="127"/>
      <c r="AQ195" s="127"/>
      <c r="AR195" s="127"/>
      <c r="AS195" s="127"/>
      <c r="AT195" s="127"/>
      <c r="AU195" s="127"/>
      <c r="AV195" s="127"/>
      <c r="AW195" s="127"/>
      <c r="AX195" s="127"/>
      <c r="AY195" s="127"/>
      <c r="AZ195" s="127"/>
      <c r="BA195" s="127"/>
      <c r="BB195" s="127"/>
      <c r="BC195" s="127"/>
      <c r="BD195" s="127"/>
      <c r="BE195" s="127"/>
      <c r="BF195" s="127"/>
      <c r="BG195" s="127"/>
      <c r="BH195" s="127"/>
      <c r="BI195" s="127"/>
      <c r="BJ195" s="127"/>
      <c r="BK195" s="127"/>
      <c r="BL195" s="127"/>
      <c r="BM195" s="127"/>
      <c r="BN195" s="127"/>
      <c r="BO195" s="127"/>
      <c r="BP195" s="127"/>
      <c r="BQ195" s="127"/>
      <c r="BR195" s="127"/>
      <c r="BS195" s="127"/>
      <c r="BT195" s="127"/>
      <c r="BU195" s="127"/>
      <c r="BV195" s="127"/>
      <c r="BW195" s="127"/>
      <c r="BX195" s="127"/>
      <c r="BY195" s="127"/>
      <c r="BZ195" s="127"/>
      <c r="CA195" s="127"/>
      <c r="CB195" s="127"/>
      <c r="CC195" s="127"/>
      <c r="CD195" s="127"/>
      <c r="CE195" s="127"/>
      <c r="CF195" s="127"/>
      <c r="CG195" s="127"/>
      <c r="CH195" s="127"/>
    </row>
    <row r="196" spans="1:86" s="131" customFormat="1" hidden="1" x14ac:dyDescent="0.3">
      <c r="A196" s="122"/>
      <c r="B196" s="122" t="s">
        <v>175</v>
      </c>
      <c r="C196" s="141">
        <f t="shared" ref="C196" si="161">SUM(C182:C183)</f>
        <v>548.64387056262115</v>
      </c>
      <c r="D196" s="141">
        <f t="shared" ref="D196:N196" si="162">SUM(D182:D183)</f>
        <v>3393.4731066368427</v>
      </c>
      <c r="E196" s="142">
        <f t="shared" si="162"/>
        <v>0</v>
      </c>
      <c r="F196" s="142">
        <f t="shared" si="162"/>
        <v>2399.5892206311587</v>
      </c>
      <c r="G196" s="142">
        <f t="shared" si="162"/>
        <v>9902.6346086220346</v>
      </c>
      <c r="H196" s="142">
        <f t="shared" si="162"/>
        <v>35718.32630778059</v>
      </c>
      <c r="I196" s="142">
        <f t="shared" si="162"/>
        <v>38339.25687289668</v>
      </c>
      <c r="J196" s="142">
        <f t="shared" si="162"/>
        <v>17018.880577777374</v>
      </c>
      <c r="K196" s="142">
        <f t="shared" si="162"/>
        <v>42068.981657397366</v>
      </c>
      <c r="L196" s="142">
        <f t="shared" si="162"/>
        <v>9675.7234801785635</v>
      </c>
      <c r="M196" s="143">
        <f t="shared" si="162"/>
        <v>19553.274898321994</v>
      </c>
      <c r="N196" s="143">
        <f t="shared" si="162"/>
        <v>12701.164748790596</v>
      </c>
      <c r="O196" s="285">
        <f t="shared" ref="O196:P196" si="163">SUM(O182:O183)</f>
        <v>0</v>
      </c>
      <c r="P196" s="285">
        <f t="shared" si="163"/>
        <v>0</v>
      </c>
      <c r="Q196" s="286">
        <f>SUM(Q182:Q183)</f>
        <v>0</v>
      </c>
      <c r="R196" s="286">
        <f t="shared" ref="R196:AB196" si="164">SUM(R182:R183)</f>
        <v>0</v>
      </c>
      <c r="S196" s="286">
        <f t="shared" si="164"/>
        <v>0</v>
      </c>
      <c r="T196" s="286">
        <f t="shared" si="164"/>
        <v>0</v>
      </c>
      <c r="U196" s="286">
        <f t="shared" si="164"/>
        <v>0</v>
      </c>
      <c r="V196" s="286">
        <f t="shared" si="164"/>
        <v>0</v>
      </c>
      <c r="W196" s="286">
        <f t="shared" si="164"/>
        <v>0</v>
      </c>
      <c r="X196" s="286">
        <f t="shared" si="164"/>
        <v>0</v>
      </c>
      <c r="Y196" s="287">
        <f t="shared" si="164"/>
        <v>0</v>
      </c>
      <c r="Z196" s="287">
        <f t="shared" si="164"/>
        <v>0</v>
      </c>
      <c r="AA196" s="285">
        <f t="shared" si="164"/>
        <v>0</v>
      </c>
      <c r="AB196" s="285">
        <f t="shared" si="164"/>
        <v>0</v>
      </c>
      <c r="AC196" s="286">
        <f>SUM(AC182:AC183)</f>
        <v>0</v>
      </c>
      <c r="AD196" s="286">
        <f t="shared" ref="AD196:AN196" si="165">SUM(AD182:AD183)</f>
        <v>0</v>
      </c>
      <c r="AE196" s="286">
        <f t="shared" si="165"/>
        <v>0</v>
      </c>
      <c r="AF196" s="286">
        <f t="shared" si="165"/>
        <v>0</v>
      </c>
      <c r="AG196" s="286">
        <f t="shared" si="165"/>
        <v>0</v>
      </c>
      <c r="AH196" s="286">
        <f t="shared" si="165"/>
        <v>0</v>
      </c>
      <c r="AI196" s="286">
        <f t="shared" si="165"/>
        <v>0</v>
      </c>
      <c r="AJ196" s="286">
        <f t="shared" si="165"/>
        <v>0</v>
      </c>
      <c r="AK196" s="287">
        <f t="shared" si="165"/>
        <v>0</v>
      </c>
      <c r="AL196" s="287">
        <f t="shared" si="165"/>
        <v>0</v>
      </c>
      <c r="AM196" s="285">
        <f t="shared" si="165"/>
        <v>0</v>
      </c>
      <c r="AN196" s="285">
        <f t="shared" si="165"/>
        <v>0</v>
      </c>
      <c r="AO196" s="286">
        <f>SUM(AO182:AO183)</f>
        <v>0</v>
      </c>
      <c r="AP196" s="286">
        <f t="shared" ref="AP196:AZ196" si="166">SUM(AP182:AP183)</f>
        <v>0</v>
      </c>
      <c r="AQ196" s="286">
        <f t="shared" si="166"/>
        <v>0</v>
      </c>
      <c r="AR196" s="286">
        <f t="shared" si="166"/>
        <v>0</v>
      </c>
      <c r="AS196" s="286">
        <f t="shared" si="166"/>
        <v>0</v>
      </c>
      <c r="AT196" s="286">
        <f t="shared" si="166"/>
        <v>0</v>
      </c>
      <c r="AU196" s="286">
        <f t="shared" si="166"/>
        <v>0</v>
      </c>
      <c r="AV196" s="286">
        <f t="shared" si="166"/>
        <v>0</v>
      </c>
      <c r="AW196" s="287">
        <f t="shared" si="166"/>
        <v>0</v>
      </c>
      <c r="AX196" s="287">
        <f t="shared" si="166"/>
        <v>0</v>
      </c>
      <c r="AY196" s="285">
        <f t="shared" si="166"/>
        <v>0</v>
      </c>
      <c r="AZ196" s="285">
        <f t="shared" si="166"/>
        <v>0</v>
      </c>
      <c r="BA196" s="286">
        <f>SUM(BA182:BA183)</f>
        <v>0</v>
      </c>
      <c r="BB196" s="286">
        <f t="shared" ref="BB196:BL196" si="167">SUM(BB182:BB183)</f>
        <v>0</v>
      </c>
      <c r="BC196" s="286">
        <f t="shared" si="167"/>
        <v>0</v>
      </c>
      <c r="BD196" s="286">
        <f t="shared" si="167"/>
        <v>0</v>
      </c>
      <c r="BE196" s="286">
        <f t="shared" si="167"/>
        <v>0</v>
      </c>
      <c r="BF196" s="286">
        <f t="shared" si="167"/>
        <v>0</v>
      </c>
      <c r="BG196" s="286">
        <f t="shared" si="167"/>
        <v>0</v>
      </c>
      <c r="BH196" s="286">
        <f t="shared" si="167"/>
        <v>0</v>
      </c>
      <c r="BI196" s="287">
        <f t="shared" si="167"/>
        <v>0</v>
      </c>
      <c r="BJ196" s="287">
        <f t="shared" si="167"/>
        <v>0</v>
      </c>
      <c r="BK196" s="285">
        <f t="shared" si="167"/>
        <v>0</v>
      </c>
      <c r="BL196" s="285">
        <f t="shared" si="167"/>
        <v>0</v>
      </c>
      <c r="BM196" s="286">
        <f>SUM(BM182:BM183)</f>
        <v>0</v>
      </c>
      <c r="BN196" s="286">
        <f t="shared" ref="BN196:BX196" si="168">SUM(BN182:BN183)</f>
        <v>0</v>
      </c>
      <c r="BO196" s="286">
        <f t="shared" si="168"/>
        <v>0</v>
      </c>
      <c r="BP196" s="286">
        <f t="shared" si="168"/>
        <v>0</v>
      </c>
      <c r="BQ196" s="286">
        <f t="shared" si="168"/>
        <v>0</v>
      </c>
      <c r="BR196" s="286">
        <f t="shared" si="168"/>
        <v>0</v>
      </c>
      <c r="BS196" s="286">
        <f t="shared" si="168"/>
        <v>0</v>
      </c>
      <c r="BT196" s="286">
        <f t="shared" si="168"/>
        <v>0</v>
      </c>
      <c r="BU196" s="287">
        <f t="shared" si="168"/>
        <v>0</v>
      </c>
      <c r="BV196" s="287">
        <f t="shared" si="168"/>
        <v>0</v>
      </c>
      <c r="BW196" s="285">
        <f t="shared" si="168"/>
        <v>0</v>
      </c>
      <c r="BX196" s="285">
        <f t="shared" si="168"/>
        <v>0</v>
      </c>
      <c r="BY196" s="286">
        <f>SUM(BY182:BY183)</f>
        <v>0</v>
      </c>
      <c r="BZ196" s="286">
        <f t="shared" ref="BZ196:CH196" si="169">SUM(BZ182:BZ183)</f>
        <v>0</v>
      </c>
      <c r="CA196" s="286">
        <f t="shared" si="169"/>
        <v>0</v>
      </c>
      <c r="CB196" s="286">
        <f t="shared" si="169"/>
        <v>0</v>
      </c>
      <c r="CC196" s="286">
        <f t="shared" si="169"/>
        <v>0</v>
      </c>
      <c r="CD196" s="286">
        <f t="shared" si="169"/>
        <v>0</v>
      </c>
      <c r="CE196" s="286">
        <f t="shared" si="169"/>
        <v>0</v>
      </c>
      <c r="CF196" s="286">
        <f t="shared" si="169"/>
        <v>0</v>
      </c>
      <c r="CG196" s="287">
        <f t="shared" si="169"/>
        <v>0</v>
      </c>
      <c r="CH196" s="287">
        <f t="shared" si="169"/>
        <v>0</v>
      </c>
    </row>
    <row r="197" spans="1:86" s="131" customFormat="1" hidden="1" x14ac:dyDescent="0.3">
      <c r="A197" s="122"/>
      <c r="B197" s="122" t="s">
        <v>176</v>
      </c>
      <c r="C197" s="141">
        <f t="shared" ref="C197" si="170">SUM(C189:C190)</f>
        <v>1830.6289013336934</v>
      </c>
      <c r="D197" s="141">
        <f t="shared" ref="D197:N197" si="171">SUM(D189:D190)</f>
        <v>467.78497901020938</v>
      </c>
      <c r="E197" s="142">
        <f t="shared" si="171"/>
        <v>3975.7725966379503</v>
      </c>
      <c r="F197" s="142">
        <f t="shared" si="171"/>
        <v>2877.1532332103675</v>
      </c>
      <c r="G197" s="142">
        <f t="shared" si="171"/>
        <v>1075.4580950113314</v>
      </c>
      <c r="H197" s="142">
        <f t="shared" si="171"/>
        <v>1507.8111949331808</v>
      </c>
      <c r="I197" s="142">
        <f t="shared" si="171"/>
        <v>23475.169270376784</v>
      </c>
      <c r="J197" s="142">
        <f t="shared" si="171"/>
        <v>55013.466217188572</v>
      </c>
      <c r="K197" s="142">
        <f t="shared" si="171"/>
        <v>10518.314145702696</v>
      </c>
      <c r="L197" s="142">
        <f t="shared" si="171"/>
        <v>17273.725861204482</v>
      </c>
      <c r="M197" s="143">
        <f t="shared" si="171"/>
        <v>8897.2129622268094</v>
      </c>
      <c r="N197" s="143">
        <f t="shared" si="171"/>
        <v>25793.345707407265</v>
      </c>
      <c r="O197" s="285">
        <f t="shared" ref="O197:P197" si="172">SUM(O189:O190)</f>
        <v>0</v>
      </c>
      <c r="P197" s="285">
        <f t="shared" si="172"/>
        <v>0</v>
      </c>
      <c r="Q197" s="286">
        <f>SUM(Q189:Q190)</f>
        <v>0</v>
      </c>
      <c r="R197" s="286">
        <f t="shared" ref="R197:AB197" si="173">SUM(R189:R190)</f>
        <v>0</v>
      </c>
      <c r="S197" s="286">
        <f t="shared" si="173"/>
        <v>0</v>
      </c>
      <c r="T197" s="286">
        <f t="shared" si="173"/>
        <v>0</v>
      </c>
      <c r="U197" s="286">
        <f t="shared" si="173"/>
        <v>0</v>
      </c>
      <c r="V197" s="286">
        <f t="shared" si="173"/>
        <v>0</v>
      </c>
      <c r="W197" s="286">
        <f t="shared" si="173"/>
        <v>0</v>
      </c>
      <c r="X197" s="286">
        <f t="shared" si="173"/>
        <v>0</v>
      </c>
      <c r="Y197" s="287">
        <f t="shared" si="173"/>
        <v>0</v>
      </c>
      <c r="Z197" s="287">
        <f t="shared" si="173"/>
        <v>0</v>
      </c>
      <c r="AA197" s="285">
        <f t="shared" si="173"/>
        <v>0</v>
      </c>
      <c r="AB197" s="285">
        <f t="shared" si="173"/>
        <v>0</v>
      </c>
      <c r="AC197" s="286">
        <f>SUM(AC189:AC190)</f>
        <v>0</v>
      </c>
      <c r="AD197" s="286">
        <f t="shared" ref="AD197:AN197" si="174">SUM(AD189:AD190)</f>
        <v>0</v>
      </c>
      <c r="AE197" s="286">
        <f t="shared" si="174"/>
        <v>0</v>
      </c>
      <c r="AF197" s="286">
        <f t="shared" si="174"/>
        <v>0</v>
      </c>
      <c r="AG197" s="286">
        <f t="shared" si="174"/>
        <v>0</v>
      </c>
      <c r="AH197" s="286">
        <f t="shared" si="174"/>
        <v>0</v>
      </c>
      <c r="AI197" s="286">
        <f t="shared" si="174"/>
        <v>0</v>
      </c>
      <c r="AJ197" s="286">
        <f t="shared" si="174"/>
        <v>0</v>
      </c>
      <c r="AK197" s="287">
        <f t="shared" si="174"/>
        <v>0</v>
      </c>
      <c r="AL197" s="287">
        <f t="shared" si="174"/>
        <v>0</v>
      </c>
      <c r="AM197" s="285">
        <f t="shared" si="174"/>
        <v>0</v>
      </c>
      <c r="AN197" s="285">
        <f t="shared" si="174"/>
        <v>0</v>
      </c>
      <c r="AO197" s="286">
        <f>SUM(AO189:AO190)</f>
        <v>0</v>
      </c>
      <c r="AP197" s="286">
        <f t="shared" ref="AP197:AZ197" si="175">SUM(AP189:AP190)</f>
        <v>0</v>
      </c>
      <c r="AQ197" s="286">
        <f t="shared" si="175"/>
        <v>0</v>
      </c>
      <c r="AR197" s="286">
        <f t="shared" si="175"/>
        <v>0</v>
      </c>
      <c r="AS197" s="286">
        <f t="shared" si="175"/>
        <v>0</v>
      </c>
      <c r="AT197" s="286">
        <f t="shared" si="175"/>
        <v>0</v>
      </c>
      <c r="AU197" s="286">
        <f t="shared" si="175"/>
        <v>0</v>
      </c>
      <c r="AV197" s="286">
        <f t="shared" si="175"/>
        <v>0</v>
      </c>
      <c r="AW197" s="287">
        <f t="shared" si="175"/>
        <v>0</v>
      </c>
      <c r="AX197" s="287">
        <f t="shared" si="175"/>
        <v>0</v>
      </c>
      <c r="AY197" s="285">
        <f t="shared" si="175"/>
        <v>0</v>
      </c>
      <c r="AZ197" s="285">
        <f t="shared" si="175"/>
        <v>0</v>
      </c>
      <c r="BA197" s="286">
        <f>SUM(BA189:BA190)</f>
        <v>0</v>
      </c>
      <c r="BB197" s="286">
        <f t="shared" ref="BB197:BL197" si="176">SUM(BB189:BB190)</f>
        <v>0</v>
      </c>
      <c r="BC197" s="286">
        <f t="shared" si="176"/>
        <v>0</v>
      </c>
      <c r="BD197" s="286">
        <f t="shared" si="176"/>
        <v>0</v>
      </c>
      <c r="BE197" s="286">
        <f t="shared" si="176"/>
        <v>0</v>
      </c>
      <c r="BF197" s="286">
        <f t="shared" si="176"/>
        <v>0</v>
      </c>
      <c r="BG197" s="286">
        <f t="shared" si="176"/>
        <v>0</v>
      </c>
      <c r="BH197" s="286">
        <f t="shared" si="176"/>
        <v>0</v>
      </c>
      <c r="BI197" s="287">
        <f t="shared" si="176"/>
        <v>0</v>
      </c>
      <c r="BJ197" s="287">
        <f t="shared" si="176"/>
        <v>0</v>
      </c>
      <c r="BK197" s="285">
        <f t="shared" si="176"/>
        <v>0</v>
      </c>
      <c r="BL197" s="285">
        <f t="shared" si="176"/>
        <v>0</v>
      </c>
      <c r="BM197" s="286">
        <f>SUM(BM189:BM190)</f>
        <v>0</v>
      </c>
      <c r="BN197" s="286">
        <f t="shared" ref="BN197:BX197" si="177">SUM(BN189:BN190)</f>
        <v>0</v>
      </c>
      <c r="BO197" s="286">
        <f t="shared" si="177"/>
        <v>0</v>
      </c>
      <c r="BP197" s="286">
        <f t="shared" si="177"/>
        <v>0</v>
      </c>
      <c r="BQ197" s="286">
        <f t="shared" si="177"/>
        <v>0</v>
      </c>
      <c r="BR197" s="286">
        <f t="shared" si="177"/>
        <v>0</v>
      </c>
      <c r="BS197" s="286">
        <f t="shared" si="177"/>
        <v>0</v>
      </c>
      <c r="BT197" s="286">
        <f t="shared" si="177"/>
        <v>0</v>
      </c>
      <c r="BU197" s="287">
        <f t="shared" si="177"/>
        <v>0</v>
      </c>
      <c r="BV197" s="287">
        <f t="shared" si="177"/>
        <v>0</v>
      </c>
      <c r="BW197" s="285">
        <f t="shared" si="177"/>
        <v>0</v>
      </c>
      <c r="BX197" s="285">
        <f t="shared" si="177"/>
        <v>0</v>
      </c>
      <c r="BY197" s="286">
        <f>SUM(BY189:BY190)</f>
        <v>0</v>
      </c>
      <c r="BZ197" s="286">
        <f t="shared" ref="BZ197:CH197" si="178">SUM(BZ189:BZ190)</f>
        <v>0</v>
      </c>
      <c r="CA197" s="286">
        <f t="shared" si="178"/>
        <v>0</v>
      </c>
      <c r="CB197" s="286">
        <f t="shared" si="178"/>
        <v>0</v>
      </c>
      <c r="CC197" s="286">
        <f t="shared" si="178"/>
        <v>0</v>
      </c>
      <c r="CD197" s="286">
        <f t="shared" si="178"/>
        <v>0</v>
      </c>
      <c r="CE197" s="286">
        <f t="shared" si="178"/>
        <v>0</v>
      </c>
      <c r="CF197" s="286">
        <f t="shared" si="178"/>
        <v>0</v>
      </c>
      <c r="CG197" s="287">
        <f t="shared" si="178"/>
        <v>0</v>
      </c>
      <c r="CH197" s="287">
        <f t="shared" si="178"/>
        <v>0</v>
      </c>
    </row>
    <row r="198" spans="1:86" s="131" customFormat="1" hidden="1" x14ac:dyDescent="0.3">
      <c r="A198" s="122"/>
      <c r="B198" s="122" t="s">
        <v>162</v>
      </c>
      <c r="C198" s="144">
        <f t="shared" ref="C198" si="179">SUM(C196:C197)</f>
        <v>2379.2727718963147</v>
      </c>
      <c r="D198" s="144">
        <f t="shared" ref="D198:N198" si="180">SUM(D196:D197)</f>
        <v>3861.2580856470522</v>
      </c>
      <c r="E198" s="144">
        <f t="shared" si="180"/>
        <v>3975.7725966379503</v>
      </c>
      <c r="F198" s="144">
        <f t="shared" si="180"/>
        <v>5276.7424538415262</v>
      </c>
      <c r="G198" s="144">
        <f t="shared" si="180"/>
        <v>10978.092703633367</v>
      </c>
      <c r="H198" s="144">
        <f t="shared" si="180"/>
        <v>37226.137502713769</v>
      </c>
      <c r="I198" s="144">
        <f t="shared" si="180"/>
        <v>61814.426143273464</v>
      </c>
      <c r="J198" s="144">
        <f t="shared" si="180"/>
        <v>72032.346794965939</v>
      </c>
      <c r="K198" s="144">
        <f t="shared" si="180"/>
        <v>52587.29580310006</v>
      </c>
      <c r="L198" s="144">
        <f t="shared" si="180"/>
        <v>26949.449341383046</v>
      </c>
      <c r="M198" s="145">
        <f t="shared" si="180"/>
        <v>28450.487860548805</v>
      </c>
      <c r="N198" s="145">
        <f t="shared" si="180"/>
        <v>38494.510456197859</v>
      </c>
      <c r="O198" s="288">
        <f t="shared" ref="O198:Q198" si="181">SUM(O196:O197)</f>
        <v>0</v>
      </c>
      <c r="P198" s="288">
        <f t="shared" si="181"/>
        <v>0</v>
      </c>
      <c r="Q198" s="288">
        <f t="shared" si="181"/>
        <v>0</v>
      </c>
      <c r="R198" s="288">
        <f>SUM(R196:R197)</f>
        <v>0</v>
      </c>
      <c r="S198" s="288">
        <f t="shared" ref="S198:X198" si="182">SUM(S196:S197)</f>
        <v>0</v>
      </c>
      <c r="T198" s="288">
        <f t="shared" si="182"/>
        <v>0</v>
      </c>
      <c r="U198" s="288">
        <f t="shared" si="182"/>
        <v>0</v>
      </c>
      <c r="V198" s="288">
        <f t="shared" si="182"/>
        <v>0</v>
      </c>
      <c r="W198" s="288">
        <f t="shared" si="182"/>
        <v>0</v>
      </c>
      <c r="X198" s="288">
        <f t="shared" si="182"/>
        <v>0</v>
      </c>
      <c r="Y198" s="289">
        <f>SUM(Y196:Y197)</f>
        <v>0</v>
      </c>
      <c r="Z198" s="289">
        <f t="shared" ref="Z198:AC198" si="183">SUM(Z196:Z197)</f>
        <v>0</v>
      </c>
      <c r="AA198" s="288">
        <f t="shared" si="183"/>
        <v>0</v>
      </c>
      <c r="AB198" s="288">
        <f t="shared" si="183"/>
        <v>0</v>
      </c>
      <c r="AC198" s="288">
        <f t="shared" si="183"/>
        <v>0</v>
      </c>
      <c r="AD198" s="288">
        <f>SUM(AD196:AD197)</f>
        <v>0</v>
      </c>
      <c r="AE198" s="288">
        <f t="shared" ref="AE198:AJ198" si="184">SUM(AE196:AE197)</f>
        <v>0</v>
      </c>
      <c r="AF198" s="288">
        <f t="shared" si="184"/>
        <v>0</v>
      </c>
      <c r="AG198" s="288">
        <f t="shared" si="184"/>
        <v>0</v>
      </c>
      <c r="AH198" s="288">
        <f t="shared" si="184"/>
        <v>0</v>
      </c>
      <c r="AI198" s="288">
        <f t="shared" si="184"/>
        <v>0</v>
      </c>
      <c r="AJ198" s="288">
        <f t="shared" si="184"/>
        <v>0</v>
      </c>
      <c r="AK198" s="289">
        <f>SUM(AK196:AK197)</f>
        <v>0</v>
      </c>
      <c r="AL198" s="289">
        <f t="shared" ref="AL198:AO198" si="185">SUM(AL196:AL197)</f>
        <v>0</v>
      </c>
      <c r="AM198" s="288">
        <f t="shared" si="185"/>
        <v>0</v>
      </c>
      <c r="AN198" s="288">
        <f t="shared" si="185"/>
        <v>0</v>
      </c>
      <c r="AO198" s="288">
        <f t="shared" si="185"/>
        <v>0</v>
      </c>
      <c r="AP198" s="288">
        <f>SUM(AP196:AP197)</f>
        <v>0</v>
      </c>
      <c r="AQ198" s="288">
        <f t="shared" ref="AQ198:AV198" si="186">SUM(AQ196:AQ197)</f>
        <v>0</v>
      </c>
      <c r="AR198" s="288">
        <f t="shared" si="186"/>
        <v>0</v>
      </c>
      <c r="AS198" s="288">
        <f t="shared" si="186"/>
        <v>0</v>
      </c>
      <c r="AT198" s="288">
        <f t="shared" si="186"/>
        <v>0</v>
      </c>
      <c r="AU198" s="288">
        <f t="shared" si="186"/>
        <v>0</v>
      </c>
      <c r="AV198" s="288">
        <f t="shared" si="186"/>
        <v>0</v>
      </c>
      <c r="AW198" s="289">
        <f>SUM(AW196:AW197)</f>
        <v>0</v>
      </c>
      <c r="AX198" s="289">
        <f t="shared" ref="AX198:BA198" si="187">SUM(AX196:AX197)</f>
        <v>0</v>
      </c>
      <c r="AY198" s="288">
        <f t="shared" si="187"/>
        <v>0</v>
      </c>
      <c r="AZ198" s="288">
        <f t="shared" si="187"/>
        <v>0</v>
      </c>
      <c r="BA198" s="288">
        <f t="shared" si="187"/>
        <v>0</v>
      </c>
      <c r="BB198" s="288">
        <f>SUM(BB196:BB197)</f>
        <v>0</v>
      </c>
      <c r="BC198" s="288">
        <f t="shared" ref="BC198:BH198" si="188">SUM(BC196:BC197)</f>
        <v>0</v>
      </c>
      <c r="BD198" s="288">
        <f t="shared" si="188"/>
        <v>0</v>
      </c>
      <c r="BE198" s="288">
        <f t="shared" si="188"/>
        <v>0</v>
      </c>
      <c r="BF198" s="288">
        <f t="shared" si="188"/>
        <v>0</v>
      </c>
      <c r="BG198" s="288">
        <f t="shared" si="188"/>
        <v>0</v>
      </c>
      <c r="BH198" s="288">
        <f t="shared" si="188"/>
        <v>0</v>
      </c>
      <c r="BI198" s="289">
        <f>SUM(BI196:BI197)</f>
        <v>0</v>
      </c>
      <c r="BJ198" s="289">
        <f t="shared" ref="BJ198:BM198" si="189">SUM(BJ196:BJ197)</f>
        <v>0</v>
      </c>
      <c r="BK198" s="288">
        <f t="shared" si="189"/>
        <v>0</v>
      </c>
      <c r="BL198" s="288">
        <f t="shared" si="189"/>
        <v>0</v>
      </c>
      <c r="BM198" s="288">
        <f t="shared" si="189"/>
        <v>0</v>
      </c>
      <c r="BN198" s="288">
        <f>SUM(BN196:BN197)</f>
        <v>0</v>
      </c>
      <c r="BO198" s="288">
        <f t="shared" ref="BO198:BT198" si="190">SUM(BO196:BO197)</f>
        <v>0</v>
      </c>
      <c r="BP198" s="288">
        <f t="shared" si="190"/>
        <v>0</v>
      </c>
      <c r="BQ198" s="288">
        <f t="shared" si="190"/>
        <v>0</v>
      </c>
      <c r="BR198" s="288">
        <f t="shared" si="190"/>
        <v>0</v>
      </c>
      <c r="BS198" s="288">
        <f t="shared" si="190"/>
        <v>0</v>
      </c>
      <c r="BT198" s="288">
        <f t="shared" si="190"/>
        <v>0</v>
      </c>
      <c r="BU198" s="289">
        <f>SUM(BU196:BU197)</f>
        <v>0</v>
      </c>
      <c r="BV198" s="289">
        <f t="shared" ref="BV198:BY198" si="191">SUM(BV196:BV197)</f>
        <v>0</v>
      </c>
      <c r="BW198" s="288">
        <f t="shared" si="191"/>
        <v>0</v>
      </c>
      <c r="BX198" s="288">
        <f t="shared" si="191"/>
        <v>0</v>
      </c>
      <c r="BY198" s="288">
        <f t="shared" si="191"/>
        <v>0</v>
      </c>
      <c r="BZ198" s="288">
        <f>SUM(BZ196:BZ197)</f>
        <v>0</v>
      </c>
      <c r="CA198" s="288">
        <f t="shared" ref="CA198:CF198" si="192">SUM(CA196:CA197)</f>
        <v>0</v>
      </c>
      <c r="CB198" s="288">
        <f t="shared" si="192"/>
        <v>0</v>
      </c>
      <c r="CC198" s="288">
        <f t="shared" si="192"/>
        <v>0</v>
      </c>
      <c r="CD198" s="288">
        <f t="shared" si="192"/>
        <v>0</v>
      </c>
      <c r="CE198" s="288">
        <f t="shared" si="192"/>
        <v>0</v>
      </c>
      <c r="CF198" s="288">
        <f t="shared" si="192"/>
        <v>0</v>
      </c>
      <c r="CG198" s="289">
        <f>SUM(CG196:CG197)</f>
        <v>0</v>
      </c>
      <c r="CH198" s="289">
        <f t="shared" ref="CH198" si="193">SUM(CH196:CH197)</f>
        <v>0</v>
      </c>
    </row>
    <row r="199" spans="1:86" hidden="1" x14ac:dyDescent="0.3"/>
    <row r="200" spans="1:86" hidden="1" x14ac:dyDescent="0.3">
      <c r="BW200" s="389">
        <f>BW93-BW110-BW127</f>
        <v>0</v>
      </c>
      <c r="BX200" s="389">
        <f t="shared" ref="BX200:CH200" si="194">BX93-BX110-BX127</f>
        <v>0</v>
      </c>
      <c r="BY200" s="389">
        <f t="shared" si="194"/>
        <v>0</v>
      </c>
      <c r="BZ200" s="389">
        <f t="shared" si="194"/>
        <v>0</v>
      </c>
      <c r="CA200" s="389">
        <f t="shared" si="194"/>
        <v>0</v>
      </c>
      <c r="CB200" s="389">
        <f t="shared" si="194"/>
        <v>0</v>
      </c>
      <c r="CC200" s="389">
        <f t="shared" si="194"/>
        <v>0</v>
      </c>
      <c r="CD200" s="389">
        <f t="shared" si="194"/>
        <v>0</v>
      </c>
      <c r="CE200" s="389">
        <f t="shared" si="194"/>
        <v>0</v>
      </c>
      <c r="CF200" s="389">
        <f t="shared" si="194"/>
        <v>-4.3368086899420177E-18</v>
      </c>
      <c r="CG200" s="389">
        <f t="shared" si="194"/>
        <v>-3.4694469519536142E-18</v>
      </c>
      <c r="CH200" s="389">
        <f t="shared" si="194"/>
        <v>0</v>
      </c>
    </row>
    <row r="201" spans="1:86" hidden="1" x14ac:dyDescent="0.3">
      <c r="BW201" s="389">
        <f t="shared" ref="BW201:CH201" si="195">BW94-BW111-BW128</f>
        <v>0</v>
      </c>
      <c r="BX201" s="389">
        <f t="shared" si="195"/>
        <v>0</v>
      </c>
      <c r="BY201" s="389">
        <f t="shared" si="195"/>
        <v>0</v>
      </c>
      <c r="BZ201" s="389">
        <f t="shared" si="195"/>
        <v>0</v>
      </c>
      <c r="CA201" s="389">
        <f t="shared" si="195"/>
        <v>0</v>
      </c>
      <c r="CB201" s="389">
        <f t="shared" si="195"/>
        <v>0</v>
      </c>
      <c r="CC201" s="389">
        <f t="shared" si="195"/>
        <v>0</v>
      </c>
      <c r="CD201" s="389">
        <f t="shared" si="195"/>
        <v>0</v>
      </c>
      <c r="CE201" s="389">
        <f t="shared" si="195"/>
        <v>0</v>
      </c>
      <c r="CF201" s="389">
        <f t="shared" si="195"/>
        <v>0</v>
      </c>
      <c r="CG201" s="389">
        <f t="shared" si="195"/>
        <v>0</v>
      </c>
      <c r="CH201" s="389">
        <f t="shared" si="195"/>
        <v>0</v>
      </c>
    </row>
    <row r="202" spans="1:86" hidden="1" x14ac:dyDescent="0.3">
      <c r="BW202" s="389">
        <f t="shared" ref="BW202:CH202" si="196">BW95-BW112-BW129</f>
        <v>-3.903127820947816E-18</v>
      </c>
      <c r="BX202" s="389">
        <f t="shared" si="196"/>
        <v>0</v>
      </c>
      <c r="BY202" s="389">
        <f t="shared" si="196"/>
        <v>3.903127820947816E-18</v>
      </c>
      <c r="BZ202" s="389">
        <f t="shared" si="196"/>
        <v>0</v>
      </c>
      <c r="CA202" s="389">
        <f t="shared" si="196"/>
        <v>0</v>
      </c>
      <c r="CB202" s="389">
        <f t="shared" si="196"/>
        <v>0</v>
      </c>
      <c r="CC202" s="389">
        <f t="shared" si="196"/>
        <v>0</v>
      </c>
      <c r="CD202" s="389">
        <f t="shared" si="196"/>
        <v>0</v>
      </c>
      <c r="CE202" s="389">
        <f t="shared" si="196"/>
        <v>0</v>
      </c>
      <c r="CF202" s="389">
        <f t="shared" si="196"/>
        <v>0</v>
      </c>
      <c r="CG202" s="389">
        <f t="shared" si="196"/>
        <v>0</v>
      </c>
      <c r="CH202" s="389">
        <f t="shared" si="196"/>
        <v>0</v>
      </c>
    </row>
    <row r="203" spans="1:86" hidden="1" x14ac:dyDescent="0.3">
      <c r="BW203" s="389">
        <f t="shared" ref="BW203:CH203" si="197">BW96-BW113-BW130</f>
        <v>0</v>
      </c>
      <c r="BX203" s="389">
        <f t="shared" si="197"/>
        <v>0</v>
      </c>
      <c r="BY203" s="389">
        <f t="shared" si="197"/>
        <v>0</v>
      </c>
      <c r="BZ203" s="389">
        <f t="shared" si="197"/>
        <v>0</v>
      </c>
      <c r="CA203" s="389">
        <f t="shared" si="197"/>
        <v>0</v>
      </c>
      <c r="CB203" s="389">
        <f t="shared" si="197"/>
        <v>0</v>
      </c>
      <c r="CC203" s="389">
        <f t="shared" si="197"/>
        <v>0</v>
      </c>
      <c r="CD203" s="389">
        <f t="shared" si="197"/>
        <v>0</v>
      </c>
      <c r="CE203" s="389">
        <f t="shared" si="197"/>
        <v>0</v>
      </c>
      <c r="CF203" s="389">
        <f t="shared" si="197"/>
        <v>0</v>
      </c>
      <c r="CG203" s="389">
        <f t="shared" si="197"/>
        <v>0</v>
      </c>
      <c r="CH203" s="389">
        <f t="shared" si="197"/>
        <v>0</v>
      </c>
    </row>
    <row r="204" spans="1:86" hidden="1" x14ac:dyDescent="0.3">
      <c r="BW204" s="389">
        <f t="shared" ref="BW204:CH204" si="198">BW97-BW114-BW131</f>
        <v>8.1315162936412833E-19</v>
      </c>
      <c r="BX204" s="389">
        <f t="shared" si="198"/>
        <v>-9.3851250555776478E-19</v>
      </c>
      <c r="BY204" s="389">
        <f t="shared" si="198"/>
        <v>1.4907779871675686E-19</v>
      </c>
      <c r="BZ204" s="389">
        <f t="shared" si="198"/>
        <v>0</v>
      </c>
      <c r="CA204" s="389">
        <f t="shared" si="198"/>
        <v>3.1441863002079629E-18</v>
      </c>
      <c r="CB204" s="389">
        <f t="shared" si="198"/>
        <v>5.9631119486702744E-19</v>
      </c>
      <c r="CC204" s="389">
        <f t="shared" si="198"/>
        <v>-3.3881317890172014E-18</v>
      </c>
      <c r="CD204" s="389">
        <f t="shared" si="198"/>
        <v>-4.6078592330633938E-19</v>
      </c>
      <c r="CE204" s="389">
        <f t="shared" si="198"/>
        <v>4.5536491244391186E-18</v>
      </c>
      <c r="CF204" s="389">
        <f t="shared" si="198"/>
        <v>2.4936649967166602E-18</v>
      </c>
      <c r="CG204" s="389">
        <f t="shared" si="198"/>
        <v>9.6222942808088519E-19</v>
      </c>
      <c r="CH204" s="389">
        <f t="shared" si="198"/>
        <v>2.5309344463958494E-18</v>
      </c>
    </row>
    <row r="205" spans="1:86" hidden="1" x14ac:dyDescent="0.3">
      <c r="BW205" s="389">
        <f t="shared" ref="BW205:CH205" si="199">BW98-BW115-BW132</f>
        <v>0</v>
      </c>
      <c r="BX205" s="389">
        <f t="shared" si="199"/>
        <v>0</v>
      </c>
      <c r="BY205" s="389">
        <f t="shared" si="199"/>
        <v>0</v>
      </c>
      <c r="BZ205" s="389">
        <f t="shared" si="199"/>
        <v>0</v>
      </c>
      <c r="CA205" s="389">
        <f t="shared" si="199"/>
        <v>-6.0715321659188248E-18</v>
      </c>
      <c r="CB205" s="389">
        <f t="shared" si="199"/>
        <v>0</v>
      </c>
      <c r="CC205" s="389">
        <f t="shared" si="199"/>
        <v>0</v>
      </c>
      <c r="CD205" s="389">
        <f t="shared" si="199"/>
        <v>0</v>
      </c>
      <c r="CE205" s="389">
        <f t="shared" si="199"/>
        <v>0</v>
      </c>
      <c r="CF205" s="389">
        <f t="shared" si="199"/>
        <v>0</v>
      </c>
      <c r="CG205" s="389">
        <f t="shared" si="199"/>
        <v>0</v>
      </c>
      <c r="CH205" s="389">
        <f t="shared" si="199"/>
        <v>0</v>
      </c>
    </row>
    <row r="206" spans="1:86" hidden="1" x14ac:dyDescent="0.3">
      <c r="BW206" s="389">
        <f t="shared" ref="BW206:CH206" si="200">BW99-BW116-BW133</f>
        <v>0</v>
      </c>
      <c r="BX206" s="389">
        <f t="shared" si="200"/>
        <v>0</v>
      </c>
      <c r="BY206" s="389">
        <f t="shared" si="200"/>
        <v>0</v>
      </c>
      <c r="BZ206" s="389">
        <f t="shared" si="200"/>
        <v>0</v>
      </c>
      <c r="CA206" s="389">
        <f t="shared" si="200"/>
        <v>0</v>
      </c>
      <c r="CB206" s="389">
        <f t="shared" si="200"/>
        <v>0</v>
      </c>
      <c r="CC206" s="389">
        <f t="shared" si="200"/>
        <v>0</v>
      </c>
      <c r="CD206" s="389">
        <f t="shared" si="200"/>
        <v>0</v>
      </c>
      <c r="CE206" s="389">
        <f t="shared" si="200"/>
        <v>0</v>
      </c>
      <c r="CF206" s="389">
        <f t="shared" si="200"/>
        <v>0</v>
      </c>
      <c r="CG206" s="389">
        <f t="shared" si="200"/>
        <v>0</v>
      </c>
      <c r="CH206" s="389">
        <f t="shared" si="200"/>
        <v>0</v>
      </c>
    </row>
    <row r="207" spans="1:86" hidden="1" x14ac:dyDescent="0.3">
      <c r="BW207" s="389">
        <f t="shared" ref="BW207:CH207" si="201">BW100-BW117-BW134</f>
        <v>0</v>
      </c>
      <c r="BX207" s="389">
        <f t="shared" si="201"/>
        <v>0</v>
      </c>
      <c r="BY207" s="389">
        <f t="shared" si="201"/>
        <v>0</v>
      </c>
      <c r="BZ207" s="389">
        <f t="shared" si="201"/>
        <v>6.0715321659188248E-18</v>
      </c>
      <c r="CA207" s="389">
        <f t="shared" si="201"/>
        <v>0</v>
      </c>
      <c r="CB207" s="389">
        <f t="shared" si="201"/>
        <v>0</v>
      </c>
      <c r="CC207" s="389">
        <f t="shared" si="201"/>
        <v>0</v>
      </c>
      <c r="CD207" s="389">
        <f t="shared" si="201"/>
        <v>0</v>
      </c>
      <c r="CE207" s="389">
        <f t="shared" si="201"/>
        <v>0</v>
      </c>
      <c r="CF207" s="389">
        <f t="shared" si="201"/>
        <v>0</v>
      </c>
      <c r="CG207" s="389">
        <f t="shared" si="201"/>
        <v>0</v>
      </c>
      <c r="CH207" s="389">
        <f t="shared" si="201"/>
        <v>0</v>
      </c>
    </row>
    <row r="208" spans="1:86" hidden="1" x14ac:dyDescent="0.3">
      <c r="BW208" s="389">
        <f t="shared" ref="BW208:CH208" si="202">BW101-BW118-BW135</f>
        <v>0</v>
      </c>
      <c r="BX208" s="389">
        <f t="shared" si="202"/>
        <v>0</v>
      </c>
      <c r="BY208" s="389">
        <f t="shared" si="202"/>
        <v>0</v>
      </c>
      <c r="BZ208" s="389">
        <f t="shared" si="202"/>
        <v>0</v>
      </c>
      <c r="CA208" s="389">
        <f t="shared" si="202"/>
        <v>0</v>
      </c>
      <c r="CB208" s="389">
        <f t="shared" si="202"/>
        <v>0</v>
      </c>
      <c r="CC208" s="389">
        <f t="shared" si="202"/>
        <v>0</v>
      </c>
      <c r="CD208" s="389">
        <f t="shared" si="202"/>
        <v>0</v>
      </c>
      <c r="CE208" s="389">
        <f t="shared" si="202"/>
        <v>0</v>
      </c>
      <c r="CF208" s="389">
        <f t="shared" si="202"/>
        <v>-4.3368086899420177E-18</v>
      </c>
      <c r="CG208" s="389">
        <f t="shared" si="202"/>
        <v>-3.4694469519536142E-18</v>
      </c>
      <c r="CH208" s="389">
        <f t="shared" si="202"/>
        <v>0</v>
      </c>
    </row>
    <row r="209" spans="75:86" hidden="1" x14ac:dyDescent="0.3">
      <c r="BW209" s="389">
        <f t="shared" ref="BW209:CH209" si="203">BW102-BW119-BW136</f>
        <v>0</v>
      </c>
      <c r="BX209" s="389">
        <f t="shared" si="203"/>
        <v>0</v>
      </c>
      <c r="BY209" s="389">
        <f t="shared" si="203"/>
        <v>0</v>
      </c>
      <c r="BZ209" s="389">
        <f t="shared" si="203"/>
        <v>0</v>
      </c>
      <c r="CA209" s="389">
        <f t="shared" si="203"/>
        <v>0</v>
      </c>
      <c r="CB209" s="389">
        <f t="shared" si="203"/>
        <v>0</v>
      </c>
      <c r="CC209" s="389">
        <f t="shared" si="203"/>
        <v>0</v>
      </c>
      <c r="CD209" s="389">
        <f t="shared" si="203"/>
        <v>0</v>
      </c>
      <c r="CE209" s="389">
        <f t="shared" si="203"/>
        <v>0</v>
      </c>
      <c r="CF209" s="389">
        <f t="shared" si="203"/>
        <v>-4.3368086899420177E-18</v>
      </c>
      <c r="CG209" s="389">
        <f t="shared" si="203"/>
        <v>-3.4694469519536142E-18</v>
      </c>
      <c r="CH209" s="389">
        <f t="shared" si="203"/>
        <v>0</v>
      </c>
    </row>
    <row r="210" spans="75:86" hidden="1" x14ac:dyDescent="0.3">
      <c r="BW210" s="389">
        <f t="shared" ref="BW210:CH210" si="204">BW103-BW120-BW137</f>
        <v>0</v>
      </c>
      <c r="BX210" s="389">
        <f t="shared" si="204"/>
        <v>0</v>
      </c>
      <c r="BY210" s="389">
        <f t="shared" si="204"/>
        <v>0</v>
      </c>
      <c r="BZ210" s="389">
        <f t="shared" si="204"/>
        <v>0</v>
      </c>
      <c r="CA210" s="389">
        <f t="shared" si="204"/>
        <v>0</v>
      </c>
      <c r="CB210" s="389">
        <f t="shared" si="204"/>
        <v>0</v>
      </c>
      <c r="CC210" s="389">
        <f t="shared" si="204"/>
        <v>0</v>
      </c>
      <c r="CD210" s="389">
        <f t="shared" si="204"/>
        <v>0</v>
      </c>
      <c r="CE210" s="389">
        <f t="shared" si="204"/>
        <v>0</v>
      </c>
      <c r="CF210" s="389">
        <f t="shared" si="204"/>
        <v>-4.3368086899420177E-18</v>
      </c>
      <c r="CG210" s="389">
        <f t="shared" si="204"/>
        <v>-3.4694469519536142E-18</v>
      </c>
      <c r="CH210" s="389">
        <f t="shared" si="204"/>
        <v>0</v>
      </c>
    </row>
    <row r="211" spans="75:86" hidden="1" x14ac:dyDescent="0.3">
      <c r="BW211" s="389">
        <f t="shared" ref="BW211:CH211" si="205">BW104-BW121-BW138</f>
        <v>0</v>
      </c>
      <c r="BX211" s="389">
        <f t="shared" si="205"/>
        <v>-3.903127820947816E-18</v>
      </c>
      <c r="BY211" s="389">
        <f t="shared" si="205"/>
        <v>0</v>
      </c>
      <c r="BZ211" s="389">
        <f t="shared" si="205"/>
        <v>0</v>
      </c>
      <c r="CA211" s="389">
        <f t="shared" si="205"/>
        <v>0</v>
      </c>
      <c r="CB211" s="389">
        <f t="shared" si="205"/>
        <v>-3.4694469519536142E-18</v>
      </c>
      <c r="CC211" s="389">
        <f t="shared" si="205"/>
        <v>0</v>
      </c>
      <c r="CD211" s="389">
        <f t="shared" si="205"/>
        <v>0</v>
      </c>
      <c r="CE211" s="389">
        <f t="shared" si="205"/>
        <v>0</v>
      </c>
      <c r="CF211" s="389">
        <f t="shared" si="205"/>
        <v>0</v>
      </c>
      <c r="CG211" s="389">
        <f t="shared" si="205"/>
        <v>0</v>
      </c>
      <c r="CH211" s="389">
        <f t="shared" si="205"/>
        <v>0</v>
      </c>
    </row>
    <row r="212" spans="75:86" hidden="1" x14ac:dyDescent="0.3">
      <c r="BW212" s="389">
        <f t="shared" ref="BW212:CH212" si="206">BW105-BW122-BW139</f>
        <v>0</v>
      </c>
      <c r="BX212" s="389">
        <f t="shared" si="206"/>
        <v>3.4694469519536142E-18</v>
      </c>
      <c r="BY212" s="389">
        <f t="shared" si="206"/>
        <v>4.3368086899420177E-18</v>
      </c>
      <c r="BZ212" s="389">
        <f t="shared" si="206"/>
        <v>0</v>
      </c>
      <c r="CA212" s="389">
        <f t="shared" si="206"/>
        <v>0</v>
      </c>
      <c r="CB212" s="389">
        <f t="shared" si="206"/>
        <v>0</v>
      </c>
      <c r="CC212" s="389">
        <f t="shared" si="206"/>
        <v>0</v>
      </c>
      <c r="CD212" s="389">
        <f t="shared" si="206"/>
        <v>0</v>
      </c>
      <c r="CE212" s="389">
        <f t="shared" si="206"/>
        <v>0</v>
      </c>
      <c r="CF212" s="389">
        <f t="shared" si="206"/>
        <v>0</v>
      </c>
      <c r="CG212" s="389">
        <f t="shared" si="206"/>
        <v>0</v>
      </c>
      <c r="CH212" s="389">
        <f t="shared" si="206"/>
        <v>0</v>
      </c>
    </row>
  </sheetData>
  <mergeCells count="31">
    <mergeCell ref="A92:A105"/>
    <mergeCell ref="A77:A90"/>
    <mergeCell ref="A4:A19"/>
    <mergeCell ref="A22:A37"/>
    <mergeCell ref="A40:A55"/>
    <mergeCell ref="A58:A74"/>
    <mergeCell ref="A107:A122"/>
    <mergeCell ref="B107:N107"/>
    <mergeCell ref="BW107:CH107"/>
    <mergeCell ref="B108:N108"/>
    <mergeCell ref="O108:Z108"/>
    <mergeCell ref="AA108:AL108"/>
    <mergeCell ref="AM108:AX108"/>
    <mergeCell ref="AY108:BJ108"/>
    <mergeCell ref="BK108:BV108"/>
    <mergeCell ref="BW108:CH108"/>
    <mergeCell ref="O107:Z107"/>
    <mergeCell ref="AA107:AL107"/>
    <mergeCell ref="AM107:AX107"/>
    <mergeCell ref="AY107:BJ107"/>
    <mergeCell ref="BK107:BV107"/>
    <mergeCell ref="BK125:BV125"/>
    <mergeCell ref="BW125:CH125"/>
    <mergeCell ref="A126:A139"/>
    <mergeCell ref="A142:A158"/>
    <mergeCell ref="A161:A177"/>
    <mergeCell ref="C125:N125"/>
    <mergeCell ref="O125:Z125"/>
    <mergeCell ref="AA125:AL125"/>
    <mergeCell ref="AM125:AX125"/>
    <mergeCell ref="AY125:BJ12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0BBCBB15-93EA-4D97-9FE8-9A027A1ECE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C72B54-7653-4E79-B368-00668C38CC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4AF5DC-F48C-4240-88BA-F23126FEBB4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$ListId:Library;"/>
    <ds:schemaRef ds:uri="67e41609-3a20-4215-b51d-97d9b7cff2f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Error Checks</vt:lpstr>
      <vt:lpstr>YTD PROGRAM SUMMARY</vt:lpstr>
      <vt:lpstr>RES kWh ENTRY</vt:lpstr>
      <vt:lpstr>BIZ kWh ENTRY</vt:lpstr>
      <vt:lpstr>BIZ SUM</vt:lpstr>
      <vt:lpstr> 1M - RES</vt:lpstr>
      <vt:lpstr>2M - SGS</vt:lpstr>
      <vt:lpstr>3M - LGS</vt:lpstr>
      <vt:lpstr>4M - SPS</vt:lpstr>
      <vt:lpstr>11M - LPS</vt:lpstr>
      <vt:lpstr> LI 1M - RES</vt:lpstr>
      <vt:lpstr>LI 2M - SGS</vt:lpstr>
      <vt:lpstr>LI 3M - LGS</vt:lpstr>
      <vt:lpstr>LI 4M - SPS</vt:lpstr>
      <vt:lpstr>LI 11M - LPS</vt:lpstr>
      <vt:lpstr>Biz DRENE</vt:lpstr>
      <vt:lpstr>Res DRENE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2021-11-18T17:15:12Z</dcterms:created>
  <dcterms:modified xsi:type="dcterms:W3CDTF">2021-12-01T15:35:47Z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